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588" firstSheet="1" activeTab="11"/>
  </bookViews>
  <sheets>
    <sheet name="文档说明" sheetId="10" r:id="rId1"/>
    <sheet name="价值概述" sheetId="77" r:id="rId2"/>
    <sheet name="节奏总表" sheetId="85" r:id="rId3"/>
    <sheet name="章节关卡" sheetId="82" r:id="rId4"/>
    <sheet name="经验计算" sheetId="81" r:id="rId5"/>
    <sheet name="芦花古楼" sheetId="83" r:id="rId6"/>
    <sheet name="金币总产" sheetId="88" r:id="rId7"/>
    <sheet name="日常任务" sheetId="84" r:id="rId8"/>
    <sheet name="挂机升级突破" sheetId="89" r:id="rId9"/>
    <sheet name="专属武器强化" sheetId="98" r:id="rId10"/>
    <sheet name="羁绊副本" sheetId="101" r:id="rId11"/>
    <sheet name="卡牌消耗" sheetId="90" r:id="rId12"/>
    <sheet name="神器" sheetId="93" state="hidden" r:id="rId13"/>
    <sheet name="装备" sheetId="95" r:id="rId14"/>
    <sheet name="新神器" sheetId="100" r:id="rId15"/>
    <sheet name="专属武器" sheetId="97" state="hidden" r:id="rId16"/>
  </sheets>
  <definedNames>
    <definedName name="卡牌类型名" localSheetId="15">#REF!</definedName>
    <definedName name="卡牌类型名">#REF!</definedName>
    <definedName name="品质名称" localSheetId="15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66" i="89" l="1"/>
  <c r="AY67" i="89"/>
  <c r="AY68" i="89"/>
  <c r="AY69" i="89"/>
  <c r="AY70" i="89"/>
  <c r="AY71" i="89"/>
  <c r="AY72" i="89"/>
  <c r="AY73" i="89"/>
  <c r="AY74" i="89"/>
  <c r="AY75" i="89"/>
  <c r="AY76" i="89"/>
  <c r="AY77" i="89"/>
  <c r="AY78" i="89"/>
  <c r="AY79" i="89"/>
  <c r="AY80" i="89"/>
  <c r="AY81" i="89"/>
  <c r="AY82" i="89"/>
  <c r="AY83" i="89"/>
  <c r="AY84" i="89"/>
  <c r="AY85" i="89"/>
  <c r="AY86" i="89"/>
  <c r="AY87" i="89"/>
  <c r="AY88" i="89"/>
  <c r="AY89" i="89"/>
  <c r="AY90" i="89"/>
  <c r="AY91" i="89"/>
  <c r="AY92" i="89"/>
  <c r="AY93" i="89"/>
  <c r="AY94" i="89"/>
  <c r="AY95" i="89"/>
  <c r="AY96" i="89"/>
  <c r="AY97" i="89"/>
  <c r="AY98" i="89"/>
  <c r="AY99" i="89"/>
  <c r="AY100" i="89"/>
  <c r="AY101" i="89"/>
  <c r="AY102" i="89"/>
  <c r="AY103" i="89"/>
  <c r="AY104" i="89"/>
  <c r="AY105" i="89"/>
  <c r="AY106" i="89"/>
  <c r="AY107" i="89"/>
  <c r="AY108" i="89"/>
  <c r="AY109" i="89"/>
  <c r="AY110" i="89"/>
  <c r="AY111" i="89"/>
  <c r="AY112" i="89"/>
  <c r="AY113" i="89"/>
  <c r="AY114" i="89"/>
  <c r="AY115" i="89"/>
  <c r="AY116" i="89"/>
  <c r="AY65" i="89"/>
  <c r="AY62" i="89"/>
  <c r="BF8" i="89"/>
  <c r="BG8" i="89"/>
  <c r="BH8" i="89"/>
  <c r="BI8" i="89"/>
  <c r="BF9" i="89"/>
  <c r="BG9" i="89"/>
  <c r="BH9" i="89"/>
  <c r="BI9" i="89"/>
  <c r="BF10" i="89"/>
  <c r="BG10" i="89"/>
  <c r="BH10" i="89"/>
  <c r="BI10" i="89"/>
  <c r="BF11" i="89"/>
  <c r="BG11" i="89"/>
  <c r="BH11" i="89"/>
  <c r="BI11" i="89"/>
  <c r="BF12" i="89"/>
  <c r="BG12" i="89"/>
  <c r="BH12" i="89"/>
  <c r="BI12" i="89"/>
  <c r="BF13" i="89"/>
  <c r="BG13" i="89"/>
  <c r="BH13" i="89"/>
  <c r="BI13" i="89"/>
  <c r="BF14" i="89"/>
  <c r="BG14" i="89"/>
  <c r="BH14" i="89"/>
  <c r="BI14" i="89"/>
  <c r="BF15" i="89"/>
  <c r="BG15" i="89"/>
  <c r="BH15" i="89"/>
  <c r="BI15" i="89"/>
  <c r="BF16" i="89"/>
  <c r="BG16" i="89"/>
  <c r="BH16" i="89"/>
  <c r="BI16" i="89"/>
  <c r="BF17" i="89"/>
  <c r="BG17" i="89"/>
  <c r="BH17" i="89"/>
  <c r="BI17" i="89"/>
  <c r="BF18" i="89"/>
  <c r="BG18" i="89"/>
  <c r="BH18" i="89"/>
  <c r="BI18" i="89"/>
  <c r="BF19" i="89"/>
  <c r="BG19" i="89"/>
  <c r="BH19" i="89"/>
  <c r="BI19" i="89"/>
  <c r="BF20" i="89"/>
  <c r="BG20" i="89"/>
  <c r="BH20" i="89"/>
  <c r="BI20" i="89"/>
  <c r="BF21" i="89"/>
  <c r="BG21" i="89"/>
  <c r="BH21" i="89"/>
  <c r="BI21" i="89"/>
  <c r="BF22" i="89"/>
  <c r="BG22" i="89"/>
  <c r="BH22" i="89"/>
  <c r="BI22" i="89"/>
  <c r="BF23" i="89"/>
  <c r="BG23" i="89"/>
  <c r="BH23" i="89"/>
  <c r="BI23" i="89"/>
  <c r="BF24" i="89"/>
  <c r="BG24" i="89"/>
  <c r="BH24" i="89"/>
  <c r="BI24" i="89"/>
  <c r="BF25" i="89"/>
  <c r="BG25" i="89"/>
  <c r="BH25" i="89"/>
  <c r="BI25" i="89"/>
  <c r="BF26" i="89"/>
  <c r="BG26" i="89"/>
  <c r="BH26" i="89"/>
  <c r="BI26" i="89"/>
  <c r="BG7" i="89"/>
  <c r="BH7" i="89"/>
  <c r="BI7" i="89"/>
  <c r="BF7" i="89"/>
  <c r="BG6" i="89"/>
  <c r="BH6" i="89"/>
  <c r="BI6" i="89"/>
  <c r="BF6" i="89"/>
  <c r="R28" i="89" l="1"/>
  <c r="S28" i="89"/>
  <c r="R29" i="89"/>
  <c r="S29" i="89"/>
  <c r="R30" i="89"/>
  <c r="S30" i="89"/>
  <c r="R31" i="89"/>
  <c r="S31" i="89"/>
  <c r="R32" i="89"/>
  <c r="S32" i="89"/>
  <c r="R33" i="89"/>
  <c r="S33" i="89"/>
  <c r="R34" i="89"/>
  <c r="S34" i="89"/>
  <c r="R35" i="89"/>
  <c r="S35" i="89"/>
  <c r="R36" i="89"/>
  <c r="S36" i="89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13" i="90"/>
  <c r="M13" i="90"/>
  <c r="FN7" i="98" l="1"/>
  <c r="FO7" i="98"/>
  <c r="FP7" i="98"/>
  <c r="FQ7" i="98"/>
  <c r="FR7" i="98"/>
  <c r="FS7" i="98"/>
  <c r="FN8" i="98"/>
  <c r="FO8" i="98"/>
  <c r="FP8" i="98"/>
  <c r="FQ8" i="98"/>
  <c r="FR8" i="98"/>
  <c r="FS8" i="98"/>
  <c r="FN9" i="98"/>
  <c r="FO9" i="98"/>
  <c r="FP9" i="98"/>
  <c r="FQ9" i="98"/>
  <c r="FR9" i="98"/>
  <c r="FS9" i="98"/>
  <c r="FN10" i="98"/>
  <c r="FO10" i="98"/>
  <c r="FP10" i="98"/>
  <c r="FQ10" i="98"/>
  <c r="FR10" i="98"/>
  <c r="FS10" i="98"/>
  <c r="FN11" i="98"/>
  <c r="FO11" i="98"/>
  <c r="FP11" i="98"/>
  <c r="FQ11" i="98"/>
  <c r="FR11" i="98"/>
  <c r="FS11" i="98"/>
  <c r="FN12" i="98"/>
  <c r="FO12" i="98"/>
  <c r="FP12" i="98"/>
  <c r="FQ12" i="98"/>
  <c r="FR12" i="98"/>
  <c r="FS12" i="98"/>
  <c r="FN13" i="98"/>
  <c r="FO13" i="98"/>
  <c r="FP13" i="98"/>
  <c r="FQ13" i="98"/>
  <c r="FR13" i="98"/>
  <c r="FS13" i="98"/>
  <c r="FN14" i="98"/>
  <c r="FO14" i="98"/>
  <c r="FP14" i="98"/>
  <c r="FQ14" i="98"/>
  <c r="FR14" i="98"/>
  <c r="FS14" i="98"/>
  <c r="FN15" i="98"/>
  <c r="FO15" i="98"/>
  <c r="FP15" i="98"/>
  <c r="FQ15" i="98"/>
  <c r="FR15" i="98"/>
  <c r="FS15" i="98"/>
  <c r="FN16" i="98"/>
  <c r="FO16" i="98"/>
  <c r="FP16" i="98"/>
  <c r="FQ16" i="98"/>
  <c r="FR16" i="98"/>
  <c r="FS16" i="98"/>
  <c r="FN17" i="98"/>
  <c r="FO17" i="98"/>
  <c r="FP17" i="98"/>
  <c r="FQ17" i="98"/>
  <c r="FR17" i="98"/>
  <c r="FS17" i="98"/>
  <c r="FN18" i="98"/>
  <c r="FO18" i="98"/>
  <c r="FP18" i="98"/>
  <c r="FQ18" i="98"/>
  <c r="FR18" i="98"/>
  <c r="FS18" i="98"/>
  <c r="FN19" i="98"/>
  <c r="FO19" i="98"/>
  <c r="FP19" i="98"/>
  <c r="FQ19" i="98"/>
  <c r="FR19" i="98"/>
  <c r="FS19" i="98"/>
  <c r="FN20" i="98"/>
  <c r="FO20" i="98"/>
  <c r="FP20" i="98"/>
  <c r="FQ20" i="98"/>
  <c r="FR20" i="98"/>
  <c r="FS20" i="98"/>
  <c r="FN21" i="98"/>
  <c r="FO21" i="98"/>
  <c r="FP21" i="98"/>
  <c r="FQ21" i="98"/>
  <c r="FR21" i="98"/>
  <c r="FS21" i="98"/>
  <c r="FN22" i="98"/>
  <c r="FO22" i="98"/>
  <c r="FP22" i="98"/>
  <c r="FQ22" i="98"/>
  <c r="FR22" i="98"/>
  <c r="FS22" i="98"/>
  <c r="FN23" i="98"/>
  <c r="FO23" i="98"/>
  <c r="FP23" i="98"/>
  <c r="FQ23" i="98"/>
  <c r="FR23" i="98"/>
  <c r="FS23" i="98"/>
  <c r="FN24" i="98"/>
  <c r="FO24" i="98"/>
  <c r="FP24" i="98"/>
  <c r="FQ24" i="98"/>
  <c r="FR24" i="98"/>
  <c r="FS24" i="98"/>
  <c r="FN25" i="98"/>
  <c r="FO25" i="98"/>
  <c r="FP25" i="98"/>
  <c r="FQ25" i="98"/>
  <c r="FR25" i="98"/>
  <c r="FS25" i="98"/>
  <c r="FN26" i="98"/>
  <c r="FO26" i="98"/>
  <c r="FP26" i="98"/>
  <c r="FQ26" i="98"/>
  <c r="FR26" i="98"/>
  <c r="FS26" i="98"/>
  <c r="FN27" i="98"/>
  <c r="FO27" i="98"/>
  <c r="FP27" i="98"/>
  <c r="FQ27" i="98"/>
  <c r="FR27" i="98"/>
  <c r="FS27" i="98"/>
  <c r="FN28" i="98"/>
  <c r="FO28" i="98"/>
  <c r="FP28" i="98"/>
  <c r="FQ28" i="98"/>
  <c r="FR28" i="98"/>
  <c r="FS28" i="98"/>
  <c r="FN29" i="98"/>
  <c r="FO29" i="98"/>
  <c r="FP29" i="98"/>
  <c r="FQ29" i="98"/>
  <c r="FR29" i="98"/>
  <c r="FS29" i="98"/>
  <c r="FN30" i="98"/>
  <c r="FO30" i="98"/>
  <c r="FP30" i="98"/>
  <c r="FQ30" i="98"/>
  <c r="FR30" i="98"/>
  <c r="FS30" i="98"/>
  <c r="FN31" i="98"/>
  <c r="FO31" i="98"/>
  <c r="FP31" i="98"/>
  <c r="FQ31" i="98"/>
  <c r="FR31" i="98"/>
  <c r="FS31" i="98"/>
  <c r="FN32" i="98"/>
  <c r="FO32" i="98"/>
  <c r="FP32" i="98"/>
  <c r="FQ32" i="98"/>
  <c r="FR32" i="98"/>
  <c r="FS32" i="98"/>
  <c r="FN33" i="98"/>
  <c r="FO33" i="98"/>
  <c r="FP33" i="98"/>
  <c r="FQ33" i="98"/>
  <c r="FR33" i="98"/>
  <c r="FS33" i="98"/>
  <c r="FN34" i="98"/>
  <c r="FO34" i="98"/>
  <c r="FP34" i="98"/>
  <c r="FQ34" i="98"/>
  <c r="FR34" i="98"/>
  <c r="FS34" i="98"/>
  <c r="FN35" i="98"/>
  <c r="FO35" i="98"/>
  <c r="FP35" i="98"/>
  <c r="FQ35" i="98"/>
  <c r="FR35" i="98"/>
  <c r="FS35" i="98"/>
  <c r="FN36" i="98"/>
  <c r="FO36" i="98"/>
  <c r="FP36" i="98"/>
  <c r="FQ36" i="98"/>
  <c r="FR36" i="98"/>
  <c r="FS36" i="98"/>
  <c r="FN37" i="98"/>
  <c r="FO37" i="98"/>
  <c r="FP37" i="98"/>
  <c r="FQ37" i="98"/>
  <c r="FR37" i="98"/>
  <c r="FS37" i="98"/>
  <c r="FN38" i="98"/>
  <c r="FO38" i="98"/>
  <c r="FP38" i="98"/>
  <c r="FQ38" i="98"/>
  <c r="FR38" i="98"/>
  <c r="FS38" i="98"/>
  <c r="FN39" i="98"/>
  <c r="FO39" i="98"/>
  <c r="FP39" i="98"/>
  <c r="FQ39" i="98"/>
  <c r="FR39" i="98"/>
  <c r="FS39" i="98"/>
  <c r="FN40" i="98"/>
  <c r="FO40" i="98"/>
  <c r="FP40" i="98"/>
  <c r="FQ40" i="98"/>
  <c r="FR40" i="98"/>
  <c r="FS40" i="98"/>
  <c r="FN41" i="98"/>
  <c r="FO41" i="98"/>
  <c r="FP41" i="98"/>
  <c r="FQ41" i="98"/>
  <c r="FR41" i="98"/>
  <c r="FS41" i="98"/>
  <c r="FN42" i="98"/>
  <c r="FO42" i="98"/>
  <c r="FP42" i="98"/>
  <c r="FQ42" i="98"/>
  <c r="FR42" i="98"/>
  <c r="FS42" i="98"/>
  <c r="FN43" i="98"/>
  <c r="FO43" i="98"/>
  <c r="FP43" i="98"/>
  <c r="FQ43" i="98"/>
  <c r="FR43" i="98"/>
  <c r="FS43" i="98"/>
  <c r="FN44" i="98"/>
  <c r="FO44" i="98"/>
  <c r="FP44" i="98"/>
  <c r="FQ44" i="98"/>
  <c r="FR44" i="98"/>
  <c r="FS44" i="98"/>
  <c r="FN45" i="98"/>
  <c r="FO45" i="98"/>
  <c r="FP45" i="98"/>
  <c r="FQ45" i="98"/>
  <c r="FR45" i="98"/>
  <c r="FS45" i="98"/>
  <c r="FN46" i="98"/>
  <c r="FO46" i="98"/>
  <c r="FP46" i="98"/>
  <c r="FQ46" i="98"/>
  <c r="FR46" i="98"/>
  <c r="FS46" i="98"/>
  <c r="FN47" i="98"/>
  <c r="FO47" i="98"/>
  <c r="FP47" i="98"/>
  <c r="FQ47" i="98"/>
  <c r="FR47" i="98"/>
  <c r="FS47" i="98"/>
  <c r="FN48" i="98"/>
  <c r="FO48" i="98"/>
  <c r="FP48" i="98"/>
  <c r="FQ48" i="98"/>
  <c r="FR48" i="98"/>
  <c r="FS48" i="98"/>
  <c r="FN49" i="98"/>
  <c r="FO49" i="98"/>
  <c r="FP49" i="98"/>
  <c r="FQ49" i="98"/>
  <c r="FR49" i="98"/>
  <c r="FS49" i="98"/>
  <c r="FN50" i="98"/>
  <c r="FO50" i="98"/>
  <c r="FP50" i="98"/>
  <c r="FQ50" i="98"/>
  <c r="FR50" i="98"/>
  <c r="FS50" i="98"/>
  <c r="FN51" i="98"/>
  <c r="FO51" i="98"/>
  <c r="FP51" i="98"/>
  <c r="FQ51" i="98"/>
  <c r="FR51" i="98"/>
  <c r="FS51" i="98"/>
  <c r="FN52" i="98"/>
  <c r="FO52" i="98"/>
  <c r="FP52" i="98"/>
  <c r="FQ52" i="98"/>
  <c r="FR52" i="98"/>
  <c r="FS52" i="98"/>
  <c r="FN53" i="98"/>
  <c r="FO53" i="98"/>
  <c r="FP53" i="98"/>
  <c r="FQ53" i="98"/>
  <c r="FR53" i="98"/>
  <c r="FS53" i="98"/>
  <c r="FN54" i="98"/>
  <c r="FO54" i="98"/>
  <c r="FP54" i="98"/>
  <c r="FQ54" i="98"/>
  <c r="FR54" i="98"/>
  <c r="FS54" i="98"/>
  <c r="FN55" i="98"/>
  <c r="FO55" i="98"/>
  <c r="FP55" i="98"/>
  <c r="FQ55" i="98"/>
  <c r="FR55" i="98"/>
  <c r="FS55" i="98"/>
  <c r="FN56" i="98"/>
  <c r="FO56" i="98"/>
  <c r="FP56" i="98"/>
  <c r="FQ56" i="98"/>
  <c r="FR56" i="98"/>
  <c r="FS56" i="98"/>
  <c r="FN57" i="98"/>
  <c r="FO57" i="98"/>
  <c r="FP57" i="98"/>
  <c r="FQ57" i="98"/>
  <c r="FR57" i="98"/>
  <c r="FS57" i="98"/>
  <c r="FN58" i="98"/>
  <c r="FO58" i="98"/>
  <c r="FP58" i="98"/>
  <c r="FQ58" i="98"/>
  <c r="FR58" i="98"/>
  <c r="FS58" i="98"/>
  <c r="FN59" i="98"/>
  <c r="FO59" i="98"/>
  <c r="FP59" i="98"/>
  <c r="FQ59" i="98"/>
  <c r="FR59" i="98"/>
  <c r="FS59" i="98"/>
  <c r="FN60" i="98"/>
  <c r="FO60" i="98"/>
  <c r="FP60" i="98"/>
  <c r="FQ60" i="98"/>
  <c r="FR60" i="98"/>
  <c r="FS60" i="98"/>
  <c r="FN61" i="98"/>
  <c r="FO61" i="98"/>
  <c r="FP61" i="98"/>
  <c r="FQ61" i="98"/>
  <c r="FR61" i="98"/>
  <c r="FS61" i="98"/>
  <c r="FN62" i="98"/>
  <c r="FO62" i="98"/>
  <c r="FP62" i="98"/>
  <c r="FQ62" i="98"/>
  <c r="FR62" i="98"/>
  <c r="FS62" i="98"/>
  <c r="FN63" i="98"/>
  <c r="FO63" i="98"/>
  <c r="FP63" i="98"/>
  <c r="FQ63" i="98"/>
  <c r="FR63" i="98"/>
  <c r="FS63" i="98"/>
  <c r="FN64" i="98"/>
  <c r="FO64" i="98"/>
  <c r="FP64" i="98"/>
  <c r="FQ64" i="98"/>
  <c r="FR64" i="98"/>
  <c r="FS64" i="98"/>
  <c r="FN65" i="98"/>
  <c r="FO65" i="98"/>
  <c r="FP65" i="98"/>
  <c r="FQ65" i="98"/>
  <c r="FR65" i="98"/>
  <c r="FS65" i="98"/>
  <c r="FN66" i="98"/>
  <c r="FO66" i="98"/>
  <c r="FP66" i="98"/>
  <c r="FQ66" i="98"/>
  <c r="FR66" i="98"/>
  <c r="FS66" i="98"/>
  <c r="FN67" i="98"/>
  <c r="FO67" i="98"/>
  <c r="FP67" i="98"/>
  <c r="FQ67" i="98"/>
  <c r="FR67" i="98"/>
  <c r="FS67" i="98"/>
  <c r="FN68" i="98"/>
  <c r="FO68" i="98"/>
  <c r="FP68" i="98"/>
  <c r="FQ68" i="98"/>
  <c r="FR68" i="98"/>
  <c r="FS68" i="98"/>
  <c r="FN69" i="98"/>
  <c r="FO69" i="98"/>
  <c r="FP69" i="98"/>
  <c r="FQ69" i="98"/>
  <c r="FR69" i="98"/>
  <c r="FS69" i="98"/>
  <c r="FN70" i="98"/>
  <c r="FO70" i="98"/>
  <c r="FP70" i="98"/>
  <c r="FQ70" i="98"/>
  <c r="FR70" i="98"/>
  <c r="FS70" i="98"/>
  <c r="FN71" i="98"/>
  <c r="FO71" i="98"/>
  <c r="FP71" i="98"/>
  <c r="FQ71" i="98"/>
  <c r="FR71" i="98"/>
  <c r="FS71" i="98"/>
  <c r="FN72" i="98"/>
  <c r="FO72" i="98"/>
  <c r="FP72" i="98"/>
  <c r="FQ72" i="98"/>
  <c r="FR72" i="98"/>
  <c r="FS72" i="98"/>
  <c r="FN73" i="98"/>
  <c r="FO73" i="98"/>
  <c r="FP73" i="98"/>
  <c r="FQ73" i="98"/>
  <c r="FR73" i="98"/>
  <c r="FS73" i="98"/>
  <c r="FN74" i="98"/>
  <c r="FO74" i="98"/>
  <c r="FP74" i="98"/>
  <c r="FQ74" i="98"/>
  <c r="FR74" i="98"/>
  <c r="FS74" i="98"/>
  <c r="FN75" i="98"/>
  <c r="FO75" i="98"/>
  <c r="FP75" i="98"/>
  <c r="FQ75" i="98"/>
  <c r="FR75" i="98"/>
  <c r="FS75" i="98"/>
  <c r="FN76" i="98"/>
  <c r="FO76" i="98"/>
  <c r="FP76" i="98"/>
  <c r="FQ76" i="98"/>
  <c r="FR76" i="98"/>
  <c r="FS76" i="98"/>
  <c r="FN77" i="98"/>
  <c r="FO77" i="98"/>
  <c r="FP77" i="98"/>
  <c r="FQ77" i="98"/>
  <c r="FR77" i="98"/>
  <c r="FS77" i="98"/>
  <c r="FN78" i="98"/>
  <c r="FO78" i="98"/>
  <c r="FP78" i="98"/>
  <c r="FQ78" i="98"/>
  <c r="FR78" i="98"/>
  <c r="FS78" i="98"/>
  <c r="FN79" i="98"/>
  <c r="FO79" i="98"/>
  <c r="FP79" i="98"/>
  <c r="FQ79" i="98"/>
  <c r="FR79" i="98"/>
  <c r="FS79" i="98"/>
  <c r="FN80" i="98"/>
  <c r="FO80" i="98"/>
  <c r="FP80" i="98"/>
  <c r="FQ80" i="98"/>
  <c r="FR80" i="98"/>
  <c r="FS80" i="98"/>
  <c r="FN81" i="98"/>
  <c r="FO81" i="98"/>
  <c r="FP81" i="98"/>
  <c r="FQ81" i="98"/>
  <c r="FR81" i="98"/>
  <c r="FS81" i="98"/>
  <c r="FN82" i="98"/>
  <c r="FO82" i="98"/>
  <c r="FP82" i="98"/>
  <c r="FQ82" i="98"/>
  <c r="FR82" i="98"/>
  <c r="FS82" i="98"/>
  <c r="FN83" i="98"/>
  <c r="FO83" i="98"/>
  <c r="FP83" i="98"/>
  <c r="FQ83" i="98"/>
  <c r="FR83" i="98"/>
  <c r="FS83" i="98"/>
  <c r="FN84" i="98"/>
  <c r="FO84" i="98"/>
  <c r="FP84" i="98"/>
  <c r="FQ84" i="98"/>
  <c r="FR84" i="98"/>
  <c r="FS84" i="98"/>
  <c r="FN85" i="98"/>
  <c r="FO85" i="98"/>
  <c r="FP85" i="98"/>
  <c r="FQ85" i="98"/>
  <c r="FR85" i="98"/>
  <c r="FS85" i="98"/>
  <c r="FN86" i="98"/>
  <c r="FO86" i="98"/>
  <c r="FP86" i="98"/>
  <c r="FQ86" i="98"/>
  <c r="FR86" i="98"/>
  <c r="FS86" i="98"/>
  <c r="FN87" i="98"/>
  <c r="FO87" i="98"/>
  <c r="FP87" i="98"/>
  <c r="FQ87" i="98"/>
  <c r="FR87" i="98"/>
  <c r="FS87" i="98"/>
  <c r="FN88" i="98"/>
  <c r="FO88" i="98"/>
  <c r="FP88" i="98"/>
  <c r="FQ88" i="98"/>
  <c r="FR88" i="98"/>
  <c r="FS88" i="98"/>
  <c r="FN89" i="98"/>
  <c r="FO89" i="98"/>
  <c r="FP89" i="98"/>
  <c r="FQ89" i="98"/>
  <c r="FR89" i="98"/>
  <c r="FS89" i="98"/>
  <c r="FN90" i="98"/>
  <c r="FO90" i="98"/>
  <c r="FP90" i="98"/>
  <c r="FQ90" i="98"/>
  <c r="FR90" i="98"/>
  <c r="FS90" i="98"/>
  <c r="FN91" i="98"/>
  <c r="FO91" i="98"/>
  <c r="FP91" i="98"/>
  <c r="FQ91" i="98"/>
  <c r="FR91" i="98"/>
  <c r="FS91" i="98"/>
  <c r="FN92" i="98"/>
  <c r="FO92" i="98"/>
  <c r="FP92" i="98"/>
  <c r="FQ92" i="98"/>
  <c r="FR92" i="98"/>
  <c r="FS92" i="98"/>
  <c r="FN93" i="98"/>
  <c r="FO93" i="98"/>
  <c r="FP93" i="98"/>
  <c r="FQ93" i="98"/>
  <c r="FR93" i="98"/>
  <c r="FS93" i="98"/>
  <c r="FN94" i="98"/>
  <c r="FO94" i="98"/>
  <c r="FP94" i="98"/>
  <c r="FQ94" i="98"/>
  <c r="FR94" i="98"/>
  <c r="FS94" i="98"/>
  <c r="FN95" i="98"/>
  <c r="FO95" i="98"/>
  <c r="FP95" i="98"/>
  <c r="FQ95" i="98"/>
  <c r="FR95" i="98"/>
  <c r="FS95" i="98"/>
  <c r="FN96" i="98"/>
  <c r="FO96" i="98"/>
  <c r="FP96" i="98"/>
  <c r="FQ96" i="98"/>
  <c r="FR96" i="98"/>
  <c r="FS96" i="98"/>
  <c r="FN97" i="98"/>
  <c r="FO97" i="98"/>
  <c r="FP97" i="98"/>
  <c r="FQ97" i="98"/>
  <c r="FR97" i="98"/>
  <c r="FS97" i="98"/>
  <c r="FN98" i="98"/>
  <c r="FO98" i="98"/>
  <c r="FP98" i="98"/>
  <c r="FQ98" i="98"/>
  <c r="FR98" i="98"/>
  <c r="FS98" i="98"/>
  <c r="FN99" i="98"/>
  <c r="FO99" i="98"/>
  <c r="FP99" i="98"/>
  <c r="FQ99" i="98"/>
  <c r="FR99" i="98"/>
  <c r="FS99" i="98"/>
  <c r="FN100" i="98"/>
  <c r="FO100" i="98"/>
  <c r="FP100" i="98"/>
  <c r="FQ100" i="98"/>
  <c r="FR100" i="98"/>
  <c r="FS100" i="98"/>
  <c r="FN101" i="98"/>
  <c r="FO101" i="98"/>
  <c r="FP101" i="98"/>
  <c r="FQ101" i="98"/>
  <c r="FR101" i="98"/>
  <c r="FS101" i="98"/>
  <c r="FN102" i="98"/>
  <c r="FO102" i="98"/>
  <c r="FP102" i="98"/>
  <c r="FQ102" i="98"/>
  <c r="FR102" i="98"/>
  <c r="FS102" i="98"/>
  <c r="FN103" i="98"/>
  <c r="FO103" i="98"/>
  <c r="FP103" i="98"/>
  <c r="FQ103" i="98"/>
  <c r="FR103" i="98"/>
  <c r="FS103" i="98"/>
  <c r="FN104" i="98"/>
  <c r="FO104" i="98"/>
  <c r="FP104" i="98"/>
  <c r="FQ104" i="98"/>
  <c r="FR104" i="98"/>
  <c r="FS104" i="98"/>
  <c r="FN105" i="98"/>
  <c r="FO105" i="98"/>
  <c r="FP105" i="98"/>
  <c r="FQ105" i="98"/>
  <c r="FR105" i="98"/>
  <c r="FS105" i="98"/>
  <c r="FN106" i="98"/>
  <c r="FO106" i="98"/>
  <c r="FP106" i="98"/>
  <c r="FQ106" i="98"/>
  <c r="FR106" i="98"/>
  <c r="FS106" i="98"/>
  <c r="FN107" i="98"/>
  <c r="FO107" i="98"/>
  <c r="FP107" i="98"/>
  <c r="FQ107" i="98"/>
  <c r="FR107" i="98"/>
  <c r="FS107" i="98"/>
  <c r="FN108" i="98"/>
  <c r="FO108" i="98"/>
  <c r="FP108" i="98"/>
  <c r="FQ108" i="98"/>
  <c r="FR108" i="98"/>
  <c r="FS108" i="98"/>
  <c r="FN109" i="98"/>
  <c r="FO109" i="98"/>
  <c r="FP109" i="98"/>
  <c r="FQ109" i="98"/>
  <c r="FR109" i="98"/>
  <c r="FS109" i="98"/>
  <c r="FN110" i="98"/>
  <c r="FO110" i="98"/>
  <c r="FP110" i="98"/>
  <c r="FQ110" i="98"/>
  <c r="FR110" i="98"/>
  <c r="FS110" i="98"/>
  <c r="FN111" i="98"/>
  <c r="FO111" i="98"/>
  <c r="FP111" i="98"/>
  <c r="FQ111" i="98"/>
  <c r="FR111" i="98"/>
  <c r="FS111" i="98"/>
  <c r="FN112" i="98"/>
  <c r="FO112" i="98"/>
  <c r="FP112" i="98"/>
  <c r="FQ112" i="98"/>
  <c r="FR112" i="98"/>
  <c r="FS112" i="98"/>
  <c r="FN113" i="98"/>
  <c r="FO113" i="98"/>
  <c r="FP113" i="98"/>
  <c r="FQ113" i="98"/>
  <c r="FR113" i="98"/>
  <c r="FS113" i="98"/>
  <c r="FN114" i="98"/>
  <c r="FO114" i="98"/>
  <c r="FP114" i="98"/>
  <c r="FQ114" i="98"/>
  <c r="FR114" i="98"/>
  <c r="FS114" i="98"/>
  <c r="FN115" i="98"/>
  <c r="FO115" i="98"/>
  <c r="FP115" i="98"/>
  <c r="FQ115" i="98"/>
  <c r="FR115" i="98"/>
  <c r="FS115" i="98"/>
  <c r="FN116" i="98"/>
  <c r="FO116" i="98"/>
  <c r="FP116" i="98"/>
  <c r="FQ116" i="98"/>
  <c r="FR116" i="98"/>
  <c r="FS116" i="98"/>
  <c r="FN117" i="98"/>
  <c r="FO117" i="98"/>
  <c r="FP117" i="98"/>
  <c r="FQ117" i="98"/>
  <c r="FR117" i="98"/>
  <c r="FS117" i="98"/>
  <c r="FN118" i="98"/>
  <c r="FO118" i="98"/>
  <c r="FP118" i="98"/>
  <c r="FQ118" i="98"/>
  <c r="FR118" i="98"/>
  <c r="FS118" i="98"/>
  <c r="FN119" i="98"/>
  <c r="FO119" i="98"/>
  <c r="FP119" i="98"/>
  <c r="FQ119" i="98"/>
  <c r="FR119" i="98"/>
  <c r="FS119" i="98"/>
  <c r="FN120" i="98"/>
  <c r="FO120" i="98"/>
  <c r="FP120" i="98"/>
  <c r="FQ120" i="98"/>
  <c r="FR120" i="98"/>
  <c r="FS120" i="98"/>
  <c r="FN121" i="98"/>
  <c r="FO121" i="98"/>
  <c r="FP121" i="98"/>
  <c r="FQ121" i="98"/>
  <c r="FR121" i="98"/>
  <c r="FS121" i="98"/>
  <c r="FN122" i="98"/>
  <c r="FO122" i="98"/>
  <c r="FP122" i="98"/>
  <c r="FQ122" i="98"/>
  <c r="FR122" i="98"/>
  <c r="FS122" i="98"/>
  <c r="FN123" i="98"/>
  <c r="FO123" i="98"/>
  <c r="FP123" i="98"/>
  <c r="FQ123" i="98"/>
  <c r="FR123" i="98"/>
  <c r="FS123" i="98"/>
  <c r="FN124" i="98"/>
  <c r="FO124" i="98"/>
  <c r="FP124" i="98"/>
  <c r="FQ124" i="98"/>
  <c r="FR124" i="98"/>
  <c r="FS124" i="98"/>
  <c r="FN125" i="98"/>
  <c r="FO125" i="98"/>
  <c r="FP125" i="98"/>
  <c r="FQ125" i="98"/>
  <c r="FR125" i="98"/>
  <c r="FS125" i="98"/>
  <c r="FN126" i="98"/>
  <c r="FO126" i="98"/>
  <c r="FP126" i="98"/>
  <c r="FQ126" i="98"/>
  <c r="FR126" i="98"/>
  <c r="FS126" i="98"/>
  <c r="FN127" i="98"/>
  <c r="FO127" i="98"/>
  <c r="FP127" i="98"/>
  <c r="FQ127" i="98"/>
  <c r="FR127" i="98"/>
  <c r="FS127" i="98"/>
  <c r="FN128" i="98"/>
  <c r="FO128" i="98"/>
  <c r="FP128" i="98"/>
  <c r="FQ128" i="98"/>
  <c r="FR128" i="98"/>
  <c r="FS128" i="98"/>
  <c r="FN129" i="98"/>
  <c r="FO129" i="98"/>
  <c r="FP129" i="98"/>
  <c r="FQ129" i="98"/>
  <c r="FR129" i="98"/>
  <c r="FS129" i="98"/>
  <c r="FN130" i="98"/>
  <c r="FO130" i="98"/>
  <c r="FP130" i="98"/>
  <c r="FQ130" i="98"/>
  <c r="FR130" i="98"/>
  <c r="FS130" i="98"/>
  <c r="FN131" i="98"/>
  <c r="FO131" i="98"/>
  <c r="FP131" i="98"/>
  <c r="FQ131" i="98"/>
  <c r="FR131" i="98"/>
  <c r="FS131" i="98"/>
  <c r="FN132" i="98"/>
  <c r="FO132" i="98"/>
  <c r="FP132" i="98"/>
  <c r="FQ132" i="98"/>
  <c r="FR132" i="98"/>
  <c r="FS132" i="98"/>
  <c r="FN133" i="98"/>
  <c r="FO133" i="98"/>
  <c r="FP133" i="98"/>
  <c r="FQ133" i="98"/>
  <c r="FR133" i="98"/>
  <c r="FS133" i="98"/>
  <c r="FN134" i="98"/>
  <c r="FO134" i="98"/>
  <c r="FP134" i="98"/>
  <c r="FQ134" i="98"/>
  <c r="FR134" i="98"/>
  <c r="FS134" i="98"/>
  <c r="FN135" i="98"/>
  <c r="FO135" i="98"/>
  <c r="FP135" i="98"/>
  <c r="FQ135" i="98"/>
  <c r="FR135" i="98"/>
  <c r="FS135" i="98"/>
  <c r="FN136" i="98"/>
  <c r="FO136" i="98"/>
  <c r="FP136" i="98"/>
  <c r="FQ136" i="98"/>
  <c r="FR136" i="98"/>
  <c r="FS136" i="98"/>
  <c r="FN137" i="98"/>
  <c r="FO137" i="98"/>
  <c r="FP137" i="98"/>
  <c r="FQ137" i="98"/>
  <c r="FR137" i="98"/>
  <c r="FS137" i="98"/>
  <c r="FN138" i="98"/>
  <c r="FO138" i="98"/>
  <c r="FP138" i="98"/>
  <c r="FQ138" i="98"/>
  <c r="FR138" i="98"/>
  <c r="FS138" i="98"/>
  <c r="FN139" i="98"/>
  <c r="FO139" i="98"/>
  <c r="FP139" i="98"/>
  <c r="FQ139" i="98"/>
  <c r="FR139" i="98"/>
  <c r="FS139" i="98"/>
  <c r="FN140" i="98"/>
  <c r="FO140" i="98"/>
  <c r="FP140" i="98"/>
  <c r="FQ140" i="98"/>
  <c r="FR140" i="98"/>
  <c r="FS140" i="98"/>
  <c r="FN141" i="98"/>
  <c r="FO141" i="98"/>
  <c r="FP141" i="98"/>
  <c r="FQ141" i="98"/>
  <c r="FR141" i="98"/>
  <c r="FS141" i="98"/>
  <c r="FN142" i="98"/>
  <c r="FO142" i="98"/>
  <c r="FP142" i="98"/>
  <c r="FQ142" i="98"/>
  <c r="FR142" i="98"/>
  <c r="FS142" i="98"/>
  <c r="FN143" i="98"/>
  <c r="FO143" i="98"/>
  <c r="FP143" i="98"/>
  <c r="FQ143" i="98"/>
  <c r="FR143" i="98"/>
  <c r="FS143" i="98"/>
  <c r="FN144" i="98"/>
  <c r="FO144" i="98"/>
  <c r="FP144" i="98"/>
  <c r="FQ144" i="98"/>
  <c r="FR144" i="98"/>
  <c r="FS144" i="98"/>
  <c r="FN145" i="98"/>
  <c r="FO145" i="98"/>
  <c r="FP145" i="98"/>
  <c r="FQ145" i="98"/>
  <c r="FR145" i="98"/>
  <c r="FS145" i="98"/>
  <c r="FN146" i="98"/>
  <c r="FO146" i="98"/>
  <c r="FP146" i="98"/>
  <c r="FQ146" i="98"/>
  <c r="FR146" i="98"/>
  <c r="FS146" i="98"/>
  <c r="FN147" i="98"/>
  <c r="FO147" i="98"/>
  <c r="FP147" i="98"/>
  <c r="FQ147" i="98"/>
  <c r="FR147" i="98"/>
  <c r="FS147" i="98"/>
  <c r="FN148" i="98"/>
  <c r="FO148" i="98"/>
  <c r="FP148" i="98"/>
  <c r="FQ148" i="98"/>
  <c r="FR148" i="98"/>
  <c r="FS148" i="98"/>
  <c r="FN149" i="98"/>
  <c r="FO149" i="98"/>
  <c r="FP149" i="98"/>
  <c r="FQ149" i="98"/>
  <c r="FR149" i="98"/>
  <c r="FS149" i="98"/>
  <c r="FN150" i="98"/>
  <c r="FO150" i="98"/>
  <c r="FP150" i="98"/>
  <c r="FQ150" i="98"/>
  <c r="FR150" i="98"/>
  <c r="FS150" i="98"/>
  <c r="FN151" i="98"/>
  <c r="FO151" i="98"/>
  <c r="FP151" i="98"/>
  <c r="FQ151" i="98"/>
  <c r="FR151" i="98"/>
  <c r="FS151" i="98"/>
  <c r="FN152" i="98"/>
  <c r="FO152" i="98"/>
  <c r="FP152" i="98"/>
  <c r="FQ152" i="98"/>
  <c r="FR152" i="98"/>
  <c r="FS152" i="98"/>
  <c r="FN153" i="98"/>
  <c r="FO153" i="98"/>
  <c r="FP153" i="98"/>
  <c r="FQ153" i="98"/>
  <c r="FR153" i="98"/>
  <c r="FS153" i="98"/>
  <c r="FN154" i="98"/>
  <c r="FO154" i="98"/>
  <c r="FP154" i="98"/>
  <c r="FQ154" i="98"/>
  <c r="FR154" i="98"/>
  <c r="FS154" i="98"/>
  <c r="FN155" i="98"/>
  <c r="FO155" i="98"/>
  <c r="FP155" i="98"/>
  <c r="FQ155" i="98"/>
  <c r="FR155" i="98"/>
  <c r="FS155" i="98"/>
  <c r="FN156" i="98"/>
  <c r="FO156" i="98"/>
  <c r="FP156" i="98"/>
  <c r="FQ156" i="98"/>
  <c r="FR156" i="98"/>
  <c r="FS156" i="98"/>
  <c r="FN157" i="98"/>
  <c r="FO157" i="98"/>
  <c r="FP157" i="98"/>
  <c r="FQ157" i="98"/>
  <c r="FR157" i="98"/>
  <c r="FS157" i="98"/>
  <c r="FN158" i="98"/>
  <c r="FO158" i="98"/>
  <c r="FP158" i="98"/>
  <c r="FQ158" i="98"/>
  <c r="FR158" i="98"/>
  <c r="FS158" i="98"/>
  <c r="FN159" i="98"/>
  <c r="FO159" i="98"/>
  <c r="FP159" i="98"/>
  <c r="FQ159" i="98"/>
  <c r="FR159" i="98"/>
  <c r="FS159" i="98"/>
  <c r="FN160" i="98"/>
  <c r="FO160" i="98"/>
  <c r="FP160" i="98"/>
  <c r="FQ160" i="98"/>
  <c r="FR160" i="98"/>
  <c r="FS160" i="98"/>
  <c r="FN161" i="98"/>
  <c r="FO161" i="98"/>
  <c r="FP161" i="98"/>
  <c r="FQ161" i="98"/>
  <c r="FR161" i="98"/>
  <c r="FS161" i="98"/>
  <c r="FN162" i="98"/>
  <c r="FO162" i="98"/>
  <c r="FP162" i="98"/>
  <c r="FQ162" i="98"/>
  <c r="FR162" i="98"/>
  <c r="FS162" i="98"/>
  <c r="FN163" i="98"/>
  <c r="FO163" i="98"/>
  <c r="FP163" i="98"/>
  <c r="FQ163" i="98"/>
  <c r="FR163" i="98"/>
  <c r="FS163" i="98"/>
  <c r="FN164" i="98"/>
  <c r="FO164" i="98"/>
  <c r="FP164" i="98"/>
  <c r="FQ164" i="98"/>
  <c r="FR164" i="98"/>
  <c r="FS164" i="98"/>
  <c r="FN165" i="98"/>
  <c r="FO165" i="98"/>
  <c r="FP165" i="98"/>
  <c r="FQ165" i="98"/>
  <c r="FR165" i="98"/>
  <c r="FS165" i="98"/>
  <c r="FN166" i="98"/>
  <c r="FO166" i="98"/>
  <c r="FP166" i="98"/>
  <c r="FQ166" i="98"/>
  <c r="FR166" i="98"/>
  <c r="FS166" i="98"/>
  <c r="FN167" i="98"/>
  <c r="FO167" i="98"/>
  <c r="FP167" i="98"/>
  <c r="FQ167" i="98"/>
  <c r="FR167" i="98"/>
  <c r="FS167" i="98"/>
  <c r="FN168" i="98"/>
  <c r="FO168" i="98"/>
  <c r="FP168" i="98"/>
  <c r="FQ168" i="98"/>
  <c r="FR168" i="98"/>
  <c r="FS168" i="98"/>
  <c r="FN169" i="98"/>
  <c r="FO169" i="98"/>
  <c r="FP169" i="98"/>
  <c r="FQ169" i="98"/>
  <c r="FR169" i="98"/>
  <c r="FS169" i="98"/>
  <c r="FN170" i="98"/>
  <c r="FO170" i="98"/>
  <c r="FP170" i="98"/>
  <c r="FQ170" i="98"/>
  <c r="FR170" i="98"/>
  <c r="FS170" i="98"/>
  <c r="FN171" i="98"/>
  <c r="FO171" i="98"/>
  <c r="FP171" i="98"/>
  <c r="FQ171" i="98"/>
  <c r="FR171" i="98"/>
  <c r="FS171" i="98"/>
  <c r="FN172" i="98"/>
  <c r="FO172" i="98"/>
  <c r="FP172" i="98"/>
  <c r="FQ172" i="98"/>
  <c r="FR172" i="98"/>
  <c r="FS172" i="98"/>
  <c r="FN173" i="98"/>
  <c r="FO173" i="98"/>
  <c r="FP173" i="98"/>
  <c r="FQ173" i="98"/>
  <c r="FR173" i="98"/>
  <c r="FS173" i="98"/>
  <c r="FN174" i="98"/>
  <c r="FO174" i="98"/>
  <c r="FP174" i="98"/>
  <c r="FQ174" i="98"/>
  <c r="FR174" i="98"/>
  <c r="FS174" i="98"/>
  <c r="FN175" i="98"/>
  <c r="FO175" i="98"/>
  <c r="FP175" i="98"/>
  <c r="FQ175" i="98"/>
  <c r="FR175" i="98"/>
  <c r="FS175" i="98"/>
  <c r="FN176" i="98"/>
  <c r="FO176" i="98"/>
  <c r="FP176" i="98"/>
  <c r="FQ176" i="98"/>
  <c r="FR176" i="98"/>
  <c r="FS176" i="98"/>
  <c r="FN177" i="98"/>
  <c r="FO177" i="98"/>
  <c r="FP177" i="98"/>
  <c r="FQ177" i="98"/>
  <c r="FR177" i="98"/>
  <c r="FS177" i="98"/>
  <c r="FN178" i="98"/>
  <c r="FO178" i="98"/>
  <c r="FP178" i="98"/>
  <c r="FQ178" i="98"/>
  <c r="FR178" i="98"/>
  <c r="FS178" i="98"/>
  <c r="FN179" i="98"/>
  <c r="FO179" i="98"/>
  <c r="FP179" i="98"/>
  <c r="FQ179" i="98"/>
  <c r="FR179" i="98"/>
  <c r="FS179" i="98"/>
  <c r="FN180" i="98"/>
  <c r="FO180" i="98"/>
  <c r="FP180" i="98"/>
  <c r="FQ180" i="98"/>
  <c r="FR180" i="98"/>
  <c r="FS180" i="98"/>
  <c r="FN181" i="98"/>
  <c r="FO181" i="98"/>
  <c r="FP181" i="98"/>
  <c r="FQ181" i="98"/>
  <c r="FR181" i="98"/>
  <c r="FS181" i="98"/>
  <c r="FN182" i="98"/>
  <c r="FO182" i="98"/>
  <c r="FP182" i="98"/>
  <c r="FQ182" i="98"/>
  <c r="FR182" i="98"/>
  <c r="FS182" i="98"/>
  <c r="FN183" i="98"/>
  <c r="FO183" i="98"/>
  <c r="FP183" i="98"/>
  <c r="FQ183" i="98"/>
  <c r="FR183" i="98"/>
  <c r="FS183" i="98"/>
  <c r="FN184" i="98"/>
  <c r="FO184" i="98"/>
  <c r="FP184" i="98"/>
  <c r="FQ184" i="98"/>
  <c r="FR184" i="98"/>
  <c r="FS184" i="98"/>
  <c r="FN185" i="98"/>
  <c r="FO185" i="98"/>
  <c r="FP185" i="98"/>
  <c r="FQ185" i="98"/>
  <c r="FR185" i="98"/>
  <c r="FS185" i="98"/>
  <c r="FN186" i="98"/>
  <c r="FO186" i="98"/>
  <c r="FP186" i="98"/>
  <c r="FQ186" i="98"/>
  <c r="FR186" i="98"/>
  <c r="FS186" i="98"/>
  <c r="FN187" i="98"/>
  <c r="FO187" i="98"/>
  <c r="FP187" i="98"/>
  <c r="FQ187" i="98"/>
  <c r="FR187" i="98"/>
  <c r="FS187" i="98"/>
  <c r="FN188" i="98"/>
  <c r="FO188" i="98"/>
  <c r="FP188" i="98"/>
  <c r="FQ188" i="98"/>
  <c r="FR188" i="98"/>
  <c r="FS188" i="98"/>
  <c r="FN189" i="98"/>
  <c r="FO189" i="98"/>
  <c r="FP189" i="98"/>
  <c r="FQ189" i="98"/>
  <c r="FR189" i="98"/>
  <c r="FS189" i="98"/>
  <c r="FN190" i="98"/>
  <c r="FO190" i="98"/>
  <c r="FP190" i="98"/>
  <c r="FQ190" i="98"/>
  <c r="FR190" i="98"/>
  <c r="FS190" i="98"/>
  <c r="FN191" i="98"/>
  <c r="FO191" i="98"/>
  <c r="FP191" i="98"/>
  <c r="FQ191" i="98"/>
  <c r="FR191" i="98"/>
  <c r="FS191" i="98"/>
  <c r="FN192" i="98"/>
  <c r="FO192" i="98"/>
  <c r="FP192" i="98"/>
  <c r="FQ192" i="98"/>
  <c r="FR192" i="98"/>
  <c r="FS192" i="98"/>
  <c r="FN193" i="98"/>
  <c r="FO193" i="98"/>
  <c r="FP193" i="98"/>
  <c r="FQ193" i="98"/>
  <c r="FR193" i="98"/>
  <c r="FS193" i="98"/>
  <c r="FN194" i="98"/>
  <c r="FO194" i="98"/>
  <c r="FP194" i="98"/>
  <c r="FQ194" i="98"/>
  <c r="FR194" i="98"/>
  <c r="FS194" i="98"/>
  <c r="FN195" i="98"/>
  <c r="FO195" i="98"/>
  <c r="FP195" i="98"/>
  <c r="FQ195" i="98"/>
  <c r="FR195" i="98"/>
  <c r="FS195" i="98"/>
  <c r="FN196" i="98"/>
  <c r="FO196" i="98"/>
  <c r="FP196" i="98"/>
  <c r="FQ196" i="98"/>
  <c r="FR196" i="98"/>
  <c r="FS196" i="98"/>
  <c r="FN197" i="98"/>
  <c r="FO197" i="98"/>
  <c r="FP197" i="98"/>
  <c r="FQ197" i="98"/>
  <c r="FR197" i="98"/>
  <c r="FS197" i="98"/>
  <c r="FN198" i="98"/>
  <c r="FO198" i="98"/>
  <c r="FP198" i="98"/>
  <c r="FQ198" i="98"/>
  <c r="FR198" i="98"/>
  <c r="FS198" i="98"/>
  <c r="FN199" i="98"/>
  <c r="FO199" i="98"/>
  <c r="FP199" i="98"/>
  <c r="FQ199" i="98"/>
  <c r="FR199" i="98"/>
  <c r="FS199" i="98"/>
  <c r="FN200" i="98"/>
  <c r="FO200" i="98"/>
  <c r="FP200" i="98"/>
  <c r="FQ200" i="98"/>
  <c r="FR200" i="98"/>
  <c r="FS200" i="98"/>
  <c r="FN201" i="98"/>
  <c r="FO201" i="98"/>
  <c r="FP201" i="98"/>
  <c r="FQ201" i="98"/>
  <c r="FR201" i="98"/>
  <c r="FS201" i="98"/>
  <c r="FN202" i="98"/>
  <c r="FO202" i="98"/>
  <c r="FP202" i="98"/>
  <c r="FQ202" i="98"/>
  <c r="FR202" i="98"/>
  <c r="FS202" i="98"/>
  <c r="FN203" i="98"/>
  <c r="FO203" i="98"/>
  <c r="FP203" i="98"/>
  <c r="FQ203" i="98"/>
  <c r="FR203" i="98"/>
  <c r="FS203" i="98"/>
  <c r="FN204" i="98"/>
  <c r="FO204" i="98"/>
  <c r="FP204" i="98"/>
  <c r="FQ204" i="98"/>
  <c r="FR204" i="98"/>
  <c r="FS204" i="98"/>
  <c r="FN205" i="98"/>
  <c r="FO205" i="98"/>
  <c r="FP205" i="98"/>
  <c r="FQ205" i="98"/>
  <c r="FR205" i="98"/>
  <c r="FS205" i="98"/>
  <c r="FN206" i="98"/>
  <c r="FO206" i="98"/>
  <c r="FP206" i="98"/>
  <c r="FQ206" i="98"/>
  <c r="FR206" i="98"/>
  <c r="FS206" i="98"/>
  <c r="FN207" i="98"/>
  <c r="FO207" i="98"/>
  <c r="FP207" i="98"/>
  <c r="FQ207" i="98"/>
  <c r="FR207" i="98"/>
  <c r="FS207" i="98"/>
  <c r="FN208" i="98"/>
  <c r="FO208" i="98"/>
  <c r="FP208" i="98"/>
  <c r="FQ208" i="98"/>
  <c r="FR208" i="98"/>
  <c r="FS208" i="98"/>
  <c r="FN209" i="98"/>
  <c r="FO209" i="98"/>
  <c r="FP209" i="98"/>
  <c r="FQ209" i="98"/>
  <c r="FR209" i="98"/>
  <c r="FS209" i="98"/>
  <c r="FN210" i="98"/>
  <c r="FO210" i="98"/>
  <c r="FP210" i="98"/>
  <c r="FQ210" i="98"/>
  <c r="FR210" i="98"/>
  <c r="FS210" i="98"/>
  <c r="FN211" i="98"/>
  <c r="FO211" i="98"/>
  <c r="FP211" i="98"/>
  <c r="FQ211" i="98"/>
  <c r="FR211" i="98"/>
  <c r="FS211" i="98"/>
  <c r="FN212" i="98"/>
  <c r="FO212" i="98"/>
  <c r="FP212" i="98"/>
  <c r="FQ212" i="98"/>
  <c r="FR212" i="98"/>
  <c r="FS212" i="98"/>
  <c r="FN213" i="98"/>
  <c r="FO213" i="98"/>
  <c r="FP213" i="98"/>
  <c r="FQ213" i="98"/>
  <c r="FR213" i="98"/>
  <c r="FS213" i="98"/>
  <c r="FN214" i="98"/>
  <c r="FO214" i="98"/>
  <c r="FP214" i="98"/>
  <c r="FQ214" i="98"/>
  <c r="FR214" i="98"/>
  <c r="FS214" i="98"/>
  <c r="FN215" i="98"/>
  <c r="FO215" i="98"/>
  <c r="FP215" i="98"/>
  <c r="FQ215" i="98"/>
  <c r="FR215" i="98"/>
  <c r="FS215" i="98"/>
  <c r="FN216" i="98"/>
  <c r="FO216" i="98"/>
  <c r="FP216" i="98"/>
  <c r="FQ216" i="98"/>
  <c r="FR216" i="98"/>
  <c r="FS216" i="98"/>
  <c r="FN217" i="98"/>
  <c r="FO217" i="98"/>
  <c r="FP217" i="98"/>
  <c r="FQ217" i="98"/>
  <c r="FR217" i="98"/>
  <c r="FS217" i="98"/>
  <c r="FN218" i="98"/>
  <c r="FO218" i="98"/>
  <c r="FP218" i="98"/>
  <c r="FQ218" i="98"/>
  <c r="FR218" i="98"/>
  <c r="FS218" i="98"/>
  <c r="FN219" i="98"/>
  <c r="FO219" i="98"/>
  <c r="FP219" i="98"/>
  <c r="FQ219" i="98"/>
  <c r="FR219" i="98"/>
  <c r="FS219" i="98"/>
  <c r="FN220" i="98"/>
  <c r="FO220" i="98"/>
  <c r="FP220" i="98"/>
  <c r="FQ220" i="98"/>
  <c r="FR220" i="98"/>
  <c r="FS220" i="98"/>
  <c r="FN221" i="98"/>
  <c r="FO221" i="98"/>
  <c r="FP221" i="98"/>
  <c r="FQ221" i="98"/>
  <c r="FR221" i="98"/>
  <c r="FS221" i="98"/>
  <c r="FN222" i="98"/>
  <c r="FO222" i="98"/>
  <c r="FP222" i="98"/>
  <c r="FQ222" i="98"/>
  <c r="FR222" i="98"/>
  <c r="FS222" i="98"/>
  <c r="FN223" i="98"/>
  <c r="FO223" i="98"/>
  <c r="FP223" i="98"/>
  <c r="FQ223" i="98"/>
  <c r="FR223" i="98"/>
  <c r="FS223" i="98"/>
  <c r="FN224" i="98"/>
  <c r="FO224" i="98"/>
  <c r="FP224" i="98"/>
  <c r="FQ224" i="98"/>
  <c r="FR224" i="98"/>
  <c r="FS224" i="98"/>
  <c r="FN225" i="98"/>
  <c r="FO225" i="98"/>
  <c r="FP225" i="98"/>
  <c r="FQ225" i="98"/>
  <c r="FR225" i="98"/>
  <c r="FS225" i="98"/>
  <c r="FN226" i="98"/>
  <c r="FO226" i="98"/>
  <c r="FP226" i="98"/>
  <c r="FQ226" i="98"/>
  <c r="FR226" i="98"/>
  <c r="FS226" i="98"/>
  <c r="FN227" i="98"/>
  <c r="FO227" i="98"/>
  <c r="FP227" i="98"/>
  <c r="FQ227" i="98"/>
  <c r="FR227" i="98"/>
  <c r="FS227" i="98"/>
  <c r="FN228" i="98"/>
  <c r="FO228" i="98"/>
  <c r="FP228" i="98"/>
  <c r="FQ228" i="98"/>
  <c r="FR228" i="98"/>
  <c r="FS228" i="98"/>
  <c r="FN229" i="98"/>
  <c r="FO229" i="98"/>
  <c r="FP229" i="98"/>
  <c r="FQ229" i="98"/>
  <c r="FR229" i="98"/>
  <c r="FS229" i="98"/>
  <c r="FN230" i="98"/>
  <c r="FO230" i="98"/>
  <c r="FP230" i="98"/>
  <c r="FQ230" i="98"/>
  <c r="FR230" i="98"/>
  <c r="FS230" i="98"/>
  <c r="FN231" i="98"/>
  <c r="FO231" i="98"/>
  <c r="FP231" i="98"/>
  <c r="FQ231" i="98"/>
  <c r="FR231" i="98"/>
  <c r="FS231" i="98"/>
  <c r="FN232" i="98"/>
  <c r="FO232" i="98"/>
  <c r="FP232" i="98"/>
  <c r="FQ232" i="98"/>
  <c r="FR232" i="98"/>
  <c r="FS232" i="98"/>
  <c r="FN233" i="98"/>
  <c r="FO233" i="98"/>
  <c r="FP233" i="98"/>
  <c r="FQ233" i="98"/>
  <c r="FR233" i="98"/>
  <c r="FS233" i="98"/>
  <c r="FN234" i="98"/>
  <c r="FO234" i="98"/>
  <c r="FP234" i="98"/>
  <c r="FQ234" i="98"/>
  <c r="FR234" i="98"/>
  <c r="FS234" i="98"/>
  <c r="FN235" i="98"/>
  <c r="FO235" i="98"/>
  <c r="FP235" i="98"/>
  <c r="FQ235" i="98"/>
  <c r="FR235" i="98"/>
  <c r="FS235" i="98"/>
  <c r="FN236" i="98"/>
  <c r="FO236" i="98"/>
  <c r="FP236" i="98"/>
  <c r="FQ236" i="98"/>
  <c r="FR236" i="98"/>
  <c r="FS236" i="98"/>
  <c r="FN237" i="98"/>
  <c r="FO237" i="98"/>
  <c r="FP237" i="98"/>
  <c r="FQ237" i="98"/>
  <c r="FR237" i="98"/>
  <c r="FS237" i="98"/>
  <c r="FN238" i="98"/>
  <c r="FO238" i="98"/>
  <c r="FP238" i="98"/>
  <c r="FQ238" i="98"/>
  <c r="FR238" i="98"/>
  <c r="FS238" i="98"/>
  <c r="FN239" i="98"/>
  <c r="FO239" i="98"/>
  <c r="FP239" i="98"/>
  <c r="FQ239" i="98"/>
  <c r="FR239" i="98"/>
  <c r="FS239" i="98"/>
  <c r="FN240" i="98"/>
  <c r="FO240" i="98"/>
  <c r="FP240" i="98"/>
  <c r="FQ240" i="98"/>
  <c r="FR240" i="98"/>
  <c r="FS240" i="98"/>
  <c r="FN241" i="98"/>
  <c r="FO241" i="98"/>
  <c r="FP241" i="98"/>
  <c r="FQ241" i="98"/>
  <c r="FR241" i="98"/>
  <c r="FS241" i="98"/>
  <c r="FN242" i="98"/>
  <c r="FO242" i="98"/>
  <c r="FP242" i="98"/>
  <c r="FQ242" i="98"/>
  <c r="FR242" i="98"/>
  <c r="FS242" i="98"/>
  <c r="FN243" i="98"/>
  <c r="FO243" i="98"/>
  <c r="FP243" i="98"/>
  <c r="FQ243" i="98"/>
  <c r="FR243" i="98"/>
  <c r="FS243" i="98"/>
  <c r="FN244" i="98"/>
  <c r="FO244" i="98"/>
  <c r="FP244" i="98"/>
  <c r="FQ244" i="98"/>
  <c r="FR244" i="98"/>
  <c r="FS244" i="98"/>
  <c r="FN245" i="98"/>
  <c r="FO245" i="98"/>
  <c r="FP245" i="98"/>
  <c r="FQ245" i="98"/>
  <c r="FR245" i="98"/>
  <c r="FS245" i="98"/>
  <c r="FN246" i="98"/>
  <c r="FO246" i="98"/>
  <c r="FP246" i="98"/>
  <c r="FQ246" i="98"/>
  <c r="FR246" i="98"/>
  <c r="FS246" i="98"/>
  <c r="FN247" i="98"/>
  <c r="FO247" i="98"/>
  <c r="FP247" i="98"/>
  <c r="FQ247" i="98"/>
  <c r="FR247" i="98"/>
  <c r="FS247" i="98"/>
  <c r="FN248" i="98"/>
  <c r="FO248" i="98"/>
  <c r="FP248" i="98"/>
  <c r="FQ248" i="98"/>
  <c r="FR248" i="98"/>
  <c r="FS248" i="98"/>
  <c r="FN249" i="98"/>
  <c r="FO249" i="98"/>
  <c r="FP249" i="98"/>
  <c r="FQ249" i="98"/>
  <c r="FR249" i="98"/>
  <c r="FS249" i="98"/>
  <c r="FN250" i="98"/>
  <c r="FO250" i="98"/>
  <c r="FP250" i="98"/>
  <c r="FQ250" i="98"/>
  <c r="FR250" i="98"/>
  <c r="FS250" i="98"/>
  <c r="FN251" i="98"/>
  <c r="FO251" i="98"/>
  <c r="FP251" i="98"/>
  <c r="FQ251" i="98"/>
  <c r="FR251" i="98"/>
  <c r="FS251" i="98"/>
  <c r="FN252" i="98"/>
  <c r="FO252" i="98"/>
  <c r="FP252" i="98"/>
  <c r="FQ252" i="98"/>
  <c r="FR252" i="98"/>
  <c r="FS252" i="98"/>
  <c r="FN253" i="98"/>
  <c r="FO253" i="98"/>
  <c r="FP253" i="98"/>
  <c r="FQ253" i="98"/>
  <c r="FR253" i="98"/>
  <c r="FS253" i="98"/>
  <c r="FN254" i="98"/>
  <c r="FO254" i="98"/>
  <c r="FP254" i="98"/>
  <c r="FQ254" i="98"/>
  <c r="FR254" i="98"/>
  <c r="FS254" i="98"/>
  <c r="FN255" i="98"/>
  <c r="FO255" i="98"/>
  <c r="FP255" i="98"/>
  <c r="FQ255" i="98"/>
  <c r="FR255" i="98"/>
  <c r="FS255" i="98"/>
  <c r="FN256" i="98"/>
  <c r="FO256" i="98"/>
  <c r="FP256" i="98"/>
  <c r="FQ256" i="98"/>
  <c r="FR256" i="98"/>
  <c r="FS256" i="98"/>
  <c r="FN257" i="98"/>
  <c r="FO257" i="98"/>
  <c r="FP257" i="98"/>
  <c r="FQ257" i="98"/>
  <c r="FR257" i="98"/>
  <c r="FS257" i="98"/>
  <c r="FN258" i="98"/>
  <c r="FO258" i="98"/>
  <c r="FP258" i="98"/>
  <c r="FQ258" i="98"/>
  <c r="FR258" i="98"/>
  <c r="FS258" i="98"/>
  <c r="FN259" i="98"/>
  <c r="FO259" i="98"/>
  <c r="FP259" i="98"/>
  <c r="FQ259" i="98"/>
  <c r="FR259" i="98"/>
  <c r="FS259" i="98"/>
  <c r="FN260" i="98"/>
  <c r="FO260" i="98"/>
  <c r="FP260" i="98"/>
  <c r="FQ260" i="98"/>
  <c r="FR260" i="98"/>
  <c r="FS260" i="98"/>
  <c r="FN261" i="98"/>
  <c r="FO261" i="98"/>
  <c r="FP261" i="98"/>
  <c r="FQ261" i="98"/>
  <c r="FR261" i="98"/>
  <c r="FS261" i="98"/>
  <c r="FN262" i="98"/>
  <c r="FO262" i="98"/>
  <c r="FP262" i="98"/>
  <c r="FQ262" i="98"/>
  <c r="FR262" i="98"/>
  <c r="FS262" i="98"/>
  <c r="FN263" i="98"/>
  <c r="FO263" i="98"/>
  <c r="FP263" i="98"/>
  <c r="FQ263" i="98"/>
  <c r="FR263" i="98"/>
  <c r="FS263" i="98"/>
  <c r="FN264" i="98"/>
  <c r="FO264" i="98"/>
  <c r="FP264" i="98"/>
  <c r="FQ264" i="98"/>
  <c r="FR264" i="98"/>
  <c r="FS264" i="98"/>
  <c r="FN265" i="98"/>
  <c r="FO265" i="98"/>
  <c r="FP265" i="98"/>
  <c r="FQ265" i="98"/>
  <c r="FR265" i="98"/>
  <c r="FS265" i="98"/>
  <c r="FN266" i="98"/>
  <c r="FO266" i="98"/>
  <c r="FP266" i="98"/>
  <c r="FQ266" i="98"/>
  <c r="FR266" i="98"/>
  <c r="FS266" i="98"/>
  <c r="FN267" i="98"/>
  <c r="FO267" i="98"/>
  <c r="FP267" i="98"/>
  <c r="FQ267" i="98"/>
  <c r="FR267" i="98"/>
  <c r="FS267" i="98"/>
  <c r="FN268" i="98"/>
  <c r="FO268" i="98"/>
  <c r="FP268" i="98"/>
  <c r="FQ268" i="98"/>
  <c r="FR268" i="98"/>
  <c r="FS268" i="98"/>
  <c r="FN269" i="98"/>
  <c r="FO269" i="98"/>
  <c r="FP269" i="98"/>
  <c r="FQ269" i="98"/>
  <c r="FR269" i="98"/>
  <c r="FS269" i="98"/>
  <c r="FN270" i="98"/>
  <c r="FO270" i="98"/>
  <c r="FP270" i="98"/>
  <c r="FQ270" i="98"/>
  <c r="FR270" i="98"/>
  <c r="FS270" i="98"/>
  <c r="FN271" i="98"/>
  <c r="FO271" i="98"/>
  <c r="FP271" i="98"/>
  <c r="FQ271" i="98"/>
  <c r="FR271" i="98"/>
  <c r="FS271" i="98"/>
  <c r="FN272" i="98"/>
  <c r="FO272" i="98"/>
  <c r="FP272" i="98"/>
  <c r="FQ272" i="98"/>
  <c r="FR272" i="98"/>
  <c r="FS272" i="98"/>
  <c r="FN273" i="98"/>
  <c r="FO273" i="98"/>
  <c r="FP273" i="98"/>
  <c r="FQ273" i="98"/>
  <c r="FR273" i="98"/>
  <c r="FS273" i="98"/>
  <c r="FN274" i="98"/>
  <c r="FO274" i="98"/>
  <c r="FP274" i="98"/>
  <c r="FQ274" i="98"/>
  <c r="FR274" i="98"/>
  <c r="FS274" i="98"/>
  <c r="FN275" i="98"/>
  <c r="FO275" i="98"/>
  <c r="FP275" i="98"/>
  <c r="FQ275" i="98"/>
  <c r="FR275" i="98"/>
  <c r="FS275" i="98"/>
  <c r="FN276" i="98"/>
  <c r="FO276" i="98"/>
  <c r="FP276" i="98"/>
  <c r="FQ276" i="98"/>
  <c r="FR276" i="98"/>
  <c r="FS276" i="98"/>
  <c r="FN277" i="98"/>
  <c r="FO277" i="98"/>
  <c r="FP277" i="98"/>
  <c r="FQ277" i="98"/>
  <c r="FR277" i="98"/>
  <c r="FS277" i="98"/>
  <c r="FN278" i="98"/>
  <c r="FO278" i="98"/>
  <c r="FP278" i="98"/>
  <c r="FQ278" i="98"/>
  <c r="FR278" i="98"/>
  <c r="FS278" i="98"/>
  <c r="FN279" i="98"/>
  <c r="FO279" i="98"/>
  <c r="FP279" i="98"/>
  <c r="FQ279" i="98"/>
  <c r="FR279" i="98"/>
  <c r="FS279" i="98"/>
  <c r="FN280" i="98"/>
  <c r="FO280" i="98"/>
  <c r="FP280" i="98"/>
  <c r="FQ280" i="98"/>
  <c r="FR280" i="98"/>
  <c r="FS280" i="98"/>
  <c r="FN281" i="98"/>
  <c r="FO281" i="98"/>
  <c r="FP281" i="98"/>
  <c r="FQ281" i="98"/>
  <c r="FR281" i="98"/>
  <c r="FS281" i="98"/>
  <c r="FN282" i="98"/>
  <c r="FO282" i="98"/>
  <c r="FP282" i="98"/>
  <c r="FQ282" i="98"/>
  <c r="FR282" i="98"/>
  <c r="FS282" i="98"/>
  <c r="FN283" i="98"/>
  <c r="FO283" i="98"/>
  <c r="FP283" i="98"/>
  <c r="FQ283" i="98"/>
  <c r="FR283" i="98"/>
  <c r="FS283" i="98"/>
  <c r="FN284" i="98"/>
  <c r="FO284" i="98"/>
  <c r="FP284" i="98"/>
  <c r="FQ284" i="98"/>
  <c r="FR284" i="98"/>
  <c r="FS284" i="98"/>
  <c r="FN285" i="98"/>
  <c r="FO285" i="98"/>
  <c r="FP285" i="98"/>
  <c r="FQ285" i="98"/>
  <c r="FR285" i="98"/>
  <c r="FS285" i="98"/>
  <c r="FN286" i="98"/>
  <c r="FO286" i="98"/>
  <c r="FP286" i="98"/>
  <c r="FQ286" i="98"/>
  <c r="FR286" i="98"/>
  <c r="FS286" i="98"/>
  <c r="FN287" i="98"/>
  <c r="FO287" i="98"/>
  <c r="FP287" i="98"/>
  <c r="FQ287" i="98"/>
  <c r="FR287" i="98"/>
  <c r="FS287" i="98"/>
  <c r="FN288" i="98"/>
  <c r="FO288" i="98"/>
  <c r="FP288" i="98"/>
  <c r="FQ288" i="98"/>
  <c r="FR288" i="98"/>
  <c r="FS288" i="98"/>
  <c r="FN289" i="98"/>
  <c r="FO289" i="98"/>
  <c r="FP289" i="98"/>
  <c r="FQ289" i="98"/>
  <c r="FR289" i="98"/>
  <c r="FS289" i="98"/>
  <c r="FN290" i="98"/>
  <c r="FO290" i="98"/>
  <c r="FP290" i="98"/>
  <c r="FQ290" i="98"/>
  <c r="FR290" i="98"/>
  <c r="FS290" i="98"/>
  <c r="FN291" i="98"/>
  <c r="FO291" i="98"/>
  <c r="FP291" i="98"/>
  <c r="FQ291" i="98"/>
  <c r="FR291" i="98"/>
  <c r="FS291" i="98"/>
  <c r="FN292" i="98"/>
  <c r="FO292" i="98"/>
  <c r="FP292" i="98"/>
  <c r="FQ292" i="98"/>
  <c r="FR292" i="98"/>
  <c r="FS292" i="98"/>
  <c r="FN293" i="98"/>
  <c r="FO293" i="98"/>
  <c r="FP293" i="98"/>
  <c r="FQ293" i="98"/>
  <c r="FR293" i="98"/>
  <c r="FS293" i="98"/>
  <c r="FN294" i="98"/>
  <c r="FO294" i="98"/>
  <c r="FP294" i="98"/>
  <c r="FQ294" i="98"/>
  <c r="FR294" i="98"/>
  <c r="FS294" i="98"/>
  <c r="FN295" i="98"/>
  <c r="FO295" i="98"/>
  <c r="FP295" i="98"/>
  <c r="FQ295" i="98"/>
  <c r="FR295" i="98"/>
  <c r="FS295" i="98"/>
  <c r="FN296" i="98"/>
  <c r="FO296" i="98"/>
  <c r="FP296" i="98"/>
  <c r="FQ296" i="98"/>
  <c r="FR296" i="98"/>
  <c r="FS296" i="98"/>
  <c r="FN297" i="98"/>
  <c r="FO297" i="98"/>
  <c r="FP297" i="98"/>
  <c r="FQ297" i="98"/>
  <c r="FR297" i="98"/>
  <c r="FS297" i="98"/>
  <c r="FN298" i="98"/>
  <c r="FO298" i="98"/>
  <c r="FP298" i="98"/>
  <c r="FQ298" i="98"/>
  <c r="FR298" i="98"/>
  <c r="FS298" i="98"/>
  <c r="FN299" i="98"/>
  <c r="FO299" i="98"/>
  <c r="FP299" i="98"/>
  <c r="FQ299" i="98"/>
  <c r="FR299" i="98"/>
  <c r="FS299" i="98"/>
  <c r="FN300" i="98"/>
  <c r="FO300" i="98"/>
  <c r="FP300" i="98"/>
  <c r="FQ300" i="98"/>
  <c r="FR300" i="98"/>
  <c r="FS300" i="98"/>
  <c r="FN301" i="98"/>
  <c r="FO301" i="98"/>
  <c r="FP301" i="98"/>
  <c r="FQ301" i="98"/>
  <c r="FR301" i="98"/>
  <c r="FS301" i="98"/>
  <c r="FN302" i="98"/>
  <c r="FO302" i="98"/>
  <c r="FP302" i="98"/>
  <c r="FQ302" i="98"/>
  <c r="FR302" i="98"/>
  <c r="FS302" i="98"/>
  <c r="FN303" i="98"/>
  <c r="FO303" i="98"/>
  <c r="FP303" i="98"/>
  <c r="FQ303" i="98"/>
  <c r="FR303" i="98"/>
  <c r="FS303" i="98"/>
  <c r="FN304" i="98"/>
  <c r="FO304" i="98"/>
  <c r="FP304" i="98"/>
  <c r="FQ304" i="98"/>
  <c r="FR304" i="98"/>
  <c r="FS304" i="98"/>
  <c r="FN305" i="98"/>
  <c r="FO305" i="98"/>
  <c r="FP305" i="98"/>
  <c r="FQ305" i="98"/>
  <c r="FR305" i="98"/>
  <c r="FS305" i="98"/>
  <c r="FN306" i="98"/>
  <c r="FO306" i="98"/>
  <c r="FP306" i="98"/>
  <c r="FQ306" i="98"/>
  <c r="FR306" i="98"/>
  <c r="FS306" i="98"/>
  <c r="FN307" i="98"/>
  <c r="FO307" i="98"/>
  <c r="FP307" i="98"/>
  <c r="FQ307" i="98"/>
  <c r="FR307" i="98"/>
  <c r="FS307" i="98"/>
  <c r="FN308" i="98"/>
  <c r="FO308" i="98"/>
  <c r="FP308" i="98"/>
  <c r="FQ308" i="98"/>
  <c r="FR308" i="98"/>
  <c r="FS308" i="98"/>
  <c r="FN309" i="98"/>
  <c r="FO309" i="98"/>
  <c r="FP309" i="98"/>
  <c r="FQ309" i="98"/>
  <c r="FR309" i="98"/>
  <c r="FS309" i="98"/>
  <c r="FN310" i="98"/>
  <c r="FO310" i="98"/>
  <c r="FP310" i="98"/>
  <c r="FQ310" i="98"/>
  <c r="FR310" i="98"/>
  <c r="FS310" i="98"/>
  <c r="FN311" i="98"/>
  <c r="FO311" i="98"/>
  <c r="FP311" i="98"/>
  <c r="FQ311" i="98"/>
  <c r="FR311" i="98"/>
  <c r="FS311" i="98"/>
  <c r="FN312" i="98"/>
  <c r="FO312" i="98"/>
  <c r="FP312" i="98"/>
  <c r="FQ312" i="98"/>
  <c r="FR312" i="98"/>
  <c r="FS312" i="98"/>
  <c r="FN313" i="98"/>
  <c r="FO313" i="98"/>
  <c r="FP313" i="98"/>
  <c r="FQ313" i="98"/>
  <c r="FR313" i="98"/>
  <c r="FS313" i="98"/>
  <c r="FN314" i="98"/>
  <c r="FO314" i="98"/>
  <c r="FP314" i="98"/>
  <c r="FQ314" i="98"/>
  <c r="FR314" i="98"/>
  <c r="FS314" i="98"/>
  <c r="FN315" i="98"/>
  <c r="FO315" i="98"/>
  <c r="FP315" i="98"/>
  <c r="FQ315" i="98"/>
  <c r="FR315" i="98"/>
  <c r="FS315" i="98"/>
  <c r="FN316" i="98"/>
  <c r="FO316" i="98"/>
  <c r="FP316" i="98"/>
  <c r="FQ316" i="98"/>
  <c r="FR316" i="98"/>
  <c r="FS316" i="98"/>
  <c r="FN317" i="98"/>
  <c r="FO317" i="98"/>
  <c r="FP317" i="98"/>
  <c r="FQ317" i="98"/>
  <c r="FR317" i="98"/>
  <c r="FS317" i="98"/>
  <c r="FN318" i="98"/>
  <c r="FO318" i="98"/>
  <c r="FP318" i="98"/>
  <c r="FQ318" i="98"/>
  <c r="FR318" i="98"/>
  <c r="FS318" i="98"/>
  <c r="FN319" i="98"/>
  <c r="FO319" i="98"/>
  <c r="FP319" i="98"/>
  <c r="FQ319" i="98"/>
  <c r="FR319" i="98"/>
  <c r="FS319" i="98"/>
  <c r="FN320" i="98"/>
  <c r="FO320" i="98"/>
  <c r="FP320" i="98"/>
  <c r="FQ320" i="98"/>
  <c r="FR320" i="98"/>
  <c r="FS320" i="98"/>
  <c r="FN321" i="98"/>
  <c r="FO321" i="98"/>
  <c r="FP321" i="98"/>
  <c r="FQ321" i="98"/>
  <c r="FR321" i="98"/>
  <c r="FS321" i="98"/>
  <c r="FN322" i="98"/>
  <c r="FO322" i="98"/>
  <c r="FP322" i="98"/>
  <c r="FQ322" i="98"/>
  <c r="FR322" i="98"/>
  <c r="FS322" i="98"/>
  <c r="FN323" i="98"/>
  <c r="FO323" i="98"/>
  <c r="FP323" i="98"/>
  <c r="FQ323" i="98"/>
  <c r="FR323" i="98"/>
  <c r="FS323" i="98"/>
  <c r="FN324" i="98"/>
  <c r="FO324" i="98"/>
  <c r="FP324" i="98"/>
  <c r="FQ324" i="98"/>
  <c r="FR324" i="98"/>
  <c r="FS324" i="98"/>
  <c r="FN325" i="98"/>
  <c r="FO325" i="98"/>
  <c r="FP325" i="98"/>
  <c r="FQ325" i="98"/>
  <c r="FR325" i="98"/>
  <c r="FS325" i="98"/>
  <c r="FN326" i="98"/>
  <c r="FO326" i="98"/>
  <c r="FP326" i="98"/>
  <c r="FQ326" i="98"/>
  <c r="FR326" i="98"/>
  <c r="FS326" i="98"/>
  <c r="FN327" i="98"/>
  <c r="FO327" i="98"/>
  <c r="FP327" i="98"/>
  <c r="FQ327" i="98"/>
  <c r="FR327" i="98"/>
  <c r="FS327" i="98"/>
  <c r="FN328" i="98"/>
  <c r="FO328" i="98"/>
  <c r="FP328" i="98"/>
  <c r="FQ328" i="98"/>
  <c r="FR328" i="98"/>
  <c r="FS328" i="98"/>
  <c r="FN329" i="98"/>
  <c r="FO329" i="98"/>
  <c r="FP329" i="98"/>
  <c r="FQ329" i="98"/>
  <c r="FR329" i="98"/>
  <c r="FS329" i="98"/>
  <c r="FN330" i="98"/>
  <c r="FO330" i="98"/>
  <c r="FP330" i="98"/>
  <c r="FQ330" i="98"/>
  <c r="FR330" i="98"/>
  <c r="FS330" i="98"/>
  <c r="FN331" i="98"/>
  <c r="FO331" i="98"/>
  <c r="FP331" i="98"/>
  <c r="FQ331" i="98"/>
  <c r="FR331" i="98"/>
  <c r="FS331" i="98"/>
  <c r="FN332" i="98"/>
  <c r="FO332" i="98"/>
  <c r="FP332" i="98"/>
  <c r="FQ332" i="98"/>
  <c r="FR332" i="98"/>
  <c r="FS332" i="98"/>
  <c r="FN333" i="98"/>
  <c r="FO333" i="98"/>
  <c r="FP333" i="98"/>
  <c r="FQ333" i="98"/>
  <c r="FR333" i="98"/>
  <c r="FS333" i="98"/>
  <c r="FN334" i="98"/>
  <c r="FO334" i="98"/>
  <c r="FP334" i="98"/>
  <c r="FQ334" i="98"/>
  <c r="FR334" i="98"/>
  <c r="FS334" i="98"/>
  <c r="FN335" i="98"/>
  <c r="FO335" i="98"/>
  <c r="FP335" i="98"/>
  <c r="FQ335" i="98"/>
  <c r="FR335" i="98"/>
  <c r="FS335" i="98"/>
  <c r="FN336" i="98"/>
  <c r="FO336" i="98"/>
  <c r="FP336" i="98"/>
  <c r="FQ336" i="98"/>
  <c r="FR336" i="98"/>
  <c r="FS336" i="98"/>
  <c r="FN337" i="98"/>
  <c r="FO337" i="98"/>
  <c r="FP337" i="98"/>
  <c r="FQ337" i="98"/>
  <c r="FR337" i="98"/>
  <c r="FS337" i="98"/>
  <c r="FN338" i="98"/>
  <c r="FO338" i="98"/>
  <c r="FP338" i="98"/>
  <c r="FQ338" i="98"/>
  <c r="FR338" i="98"/>
  <c r="FS338" i="98"/>
  <c r="FN339" i="98"/>
  <c r="FO339" i="98"/>
  <c r="FP339" i="98"/>
  <c r="FQ339" i="98"/>
  <c r="FR339" i="98"/>
  <c r="FS339" i="98"/>
  <c r="FN340" i="98"/>
  <c r="FO340" i="98"/>
  <c r="FP340" i="98"/>
  <c r="FQ340" i="98"/>
  <c r="FR340" i="98"/>
  <c r="FS340" i="98"/>
  <c r="FN341" i="98"/>
  <c r="FO341" i="98"/>
  <c r="FP341" i="98"/>
  <c r="FQ341" i="98"/>
  <c r="FR341" i="98"/>
  <c r="FS341" i="98"/>
  <c r="FN342" i="98"/>
  <c r="FO342" i="98"/>
  <c r="FP342" i="98"/>
  <c r="FQ342" i="98"/>
  <c r="FR342" i="98"/>
  <c r="FS342" i="98"/>
  <c r="FN343" i="98"/>
  <c r="FO343" i="98"/>
  <c r="FP343" i="98"/>
  <c r="FQ343" i="98"/>
  <c r="FR343" i="98"/>
  <c r="FS343" i="98"/>
  <c r="FN344" i="98"/>
  <c r="FO344" i="98"/>
  <c r="FP344" i="98"/>
  <c r="FQ344" i="98"/>
  <c r="FR344" i="98"/>
  <c r="FS344" i="98"/>
  <c r="FN345" i="98"/>
  <c r="FO345" i="98"/>
  <c r="FP345" i="98"/>
  <c r="FQ345" i="98"/>
  <c r="FR345" i="98"/>
  <c r="FS345" i="98"/>
  <c r="FN346" i="98"/>
  <c r="FO346" i="98"/>
  <c r="FP346" i="98"/>
  <c r="FQ346" i="98"/>
  <c r="FR346" i="98"/>
  <c r="FS346" i="98"/>
  <c r="FN347" i="98"/>
  <c r="FO347" i="98"/>
  <c r="FP347" i="98"/>
  <c r="FQ347" i="98"/>
  <c r="FR347" i="98"/>
  <c r="FS347" i="98"/>
  <c r="FN348" i="98"/>
  <c r="FO348" i="98"/>
  <c r="FP348" i="98"/>
  <c r="FQ348" i="98"/>
  <c r="FR348" i="98"/>
  <c r="FS348" i="98"/>
  <c r="FN349" i="98"/>
  <c r="FO349" i="98"/>
  <c r="FP349" i="98"/>
  <c r="FQ349" i="98"/>
  <c r="FR349" i="98"/>
  <c r="FS349" i="98"/>
  <c r="FN350" i="98"/>
  <c r="FO350" i="98"/>
  <c r="FP350" i="98"/>
  <c r="FQ350" i="98"/>
  <c r="FR350" i="98"/>
  <c r="FS350" i="98"/>
  <c r="FN351" i="98"/>
  <c r="FO351" i="98"/>
  <c r="FP351" i="98"/>
  <c r="FQ351" i="98"/>
  <c r="FR351" i="98"/>
  <c r="FS351" i="98"/>
  <c r="FN352" i="98"/>
  <c r="FO352" i="98"/>
  <c r="FP352" i="98"/>
  <c r="FQ352" i="98"/>
  <c r="FR352" i="98"/>
  <c r="FS352" i="98"/>
  <c r="FN353" i="98"/>
  <c r="FO353" i="98"/>
  <c r="FP353" i="98"/>
  <c r="FQ353" i="98"/>
  <c r="FR353" i="98"/>
  <c r="FS353" i="98"/>
  <c r="FN354" i="98"/>
  <c r="FO354" i="98"/>
  <c r="FP354" i="98"/>
  <c r="FQ354" i="98"/>
  <c r="FR354" i="98"/>
  <c r="FS354" i="98"/>
  <c r="FN355" i="98"/>
  <c r="FO355" i="98"/>
  <c r="FP355" i="98"/>
  <c r="FQ355" i="98"/>
  <c r="FR355" i="98"/>
  <c r="FS355" i="98"/>
  <c r="FN356" i="98"/>
  <c r="FO356" i="98"/>
  <c r="FP356" i="98"/>
  <c r="FQ356" i="98"/>
  <c r="FR356" i="98"/>
  <c r="FS356" i="98"/>
  <c r="FN357" i="98"/>
  <c r="FO357" i="98"/>
  <c r="FP357" i="98"/>
  <c r="FQ357" i="98"/>
  <c r="FR357" i="98"/>
  <c r="FS357" i="98"/>
  <c r="FN358" i="98"/>
  <c r="FO358" i="98"/>
  <c r="FP358" i="98"/>
  <c r="FQ358" i="98"/>
  <c r="FR358" i="98"/>
  <c r="FS358" i="98"/>
  <c r="FN359" i="98"/>
  <c r="FO359" i="98"/>
  <c r="FP359" i="98"/>
  <c r="FQ359" i="98"/>
  <c r="FR359" i="98"/>
  <c r="FS359" i="98"/>
  <c r="FN360" i="98"/>
  <c r="FO360" i="98"/>
  <c r="FP360" i="98"/>
  <c r="FQ360" i="98"/>
  <c r="FR360" i="98"/>
  <c r="FS360" i="98"/>
  <c r="FN361" i="98"/>
  <c r="FO361" i="98"/>
  <c r="FP361" i="98"/>
  <c r="FQ361" i="98"/>
  <c r="FR361" i="98"/>
  <c r="FS361" i="98"/>
  <c r="FN362" i="98"/>
  <c r="FO362" i="98"/>
  <c r="FP362" i="98"/>
  <c r="FQ362" i="98"/>
  <c r="FR362" i="98"/>
  <c r="FS362" i="98"/>
  <c r="FN363" i="98"/>
  <c r="FO363" i="98"/>
  <c r="FP363" i="98"/>
  <c r="FQ363" i="98"/>
  <c r="FR363" i="98"/>
  <c r="FS363" i="98"/>
  <c r="FN364" i="98"/>
  <c r="FO364" i="98"/>
  <c r="FP364" i="98"/>
  <c r="FQ364" i="98"/>
  <c r="FR364" i="98"/>
  <c r="FS364" i="98"/>
  <c r="FN365" i="98"/>
  <c r="FO365" i="98"/>
  <c r="FP365" i="98"/>
  <c r="FQ365" i="98"/>
  <c r="FR365" i="98"/>
  <c r="FS365" i="98"/>
  <c r="FN366" i="98"/>
  <c r="FO366" i="98"/>
  <c r="FP366" i="98"/>
  <c r="FQ366" i="98"/>
  <c r="FR366" i="98"/>
  <c r="FS366" i="98"/>
  <c r="FN367" i="98"/>
  <c r="FO367" i="98"/>
  <c r="FP367" i="98"/>
  <c r="FQ367" i="98"/>
  <c r="FR367" i="98"/>
  <c r="FS367" i="98"/>
  <c r="FN368" i="98"/>
  <c r="FO368" i="98"/>
  <c r="FP368" i="98"/>
  <c r="FQ368" i="98"/>
  <c r="FR368" i="98"/>
  <c r="FS368" i="98"/>
  <c r="FN369" i="98"/>
  <c r="FO369" i="98"/>
  <c r="FP369" i="98"/>
  <c r="FQ369" i="98"/>
  <c r="FR369" i="98"/>
  <c r="FS369" i="98"/>
  <c r="FN370" i="98"/>
  <c r="FO370" i="98"/>
  <c r="FP370" i="98"/>
  <c r="FQ370" i="98"/>
  <c r="FR370" i="98"/>
  <c r="FS370" i="98"/>
  <c r="FN371" i="98"/>
  <c r="FO371" i="98"/>
  <c r="FP371" i="98"/>
  <c r="FQ371" i="98"/>
  <c r="FR371" i="98"/>
  <c r="FS371" i="98"/>
  <c r="FN372" i="98"/>
  <c r="FO372" i="98"/>
  <c r="FP372" i="98"/>
  <c r="FQ372" i="98"/>
  <c r="FR372" i="98"/>
  <c r="FS372" i="98"/>
  <c r="FN373" i="98"/>
  <c r="FO373" i="98"/>
  <c r="FP373" i="98"/>
  <c r="FQ373" i="98"/>
  <c r="FR373" i="98"/>
  <c r="FS373" i="98"/>
  <c r="FN374" i="98"/>
  <c r="FO374" i="98"/>
  <c r="FP374" i="98"/>
  <c r="FQ374" i="98"/>
  <c r="FR374" i="98"/>
  <c r="FS374" i="98"/>
  <c r="FN375" i="98"/>
  <c r="FO375" i="98"/>
  <c r="FP375" i="98"/>
  <c r="FQ375" i="98"/>
  <c r="FR375" i="98"/>
  <c r="FS375" i="98"/>
  <c r="FN376" i="98"/>
  <c r="FO376" i="98"/>
  <c r="FP376" i="98"/>
  <c r="FQ376" i="98"/>
  <c r="FR376" i="98"/>
  <c r="FS376" i="98"/>
  <c r="FN377" i="98"/>
  <c r="FO377" i="98"/>
  <c r="FP377" i="98"/>
  <c r="FQ377" i="98"/>
  <c r="FR377" i="98"/>
  <c r="FS377" i="98"/>
  <c r="FN378" i="98"/>
  <c r="FO378" i="98"/>
  <c r="FP378" i="98"/>
  <c r="FQ378" i="98"/>
  <c r="FR378" i="98"/>
  <c r="FS378" i="98"/>
  <c r="FN379" i="98"/>
  <c r="FO379" i="98"/>
  <c r="FP379" i="98"/>
  <c r="FQ379" i="98"/>
  <c r="FR379" i="98"/>
  <c r="FS379" i="98"/>
  <c r="FN380" i="98"/>
  <c r="FO380" i="98"/>
  <c r="FP380" i="98"/>
  <c r="FQ380" i="98"/>
  <c r="FR380" i="98"/>
  <c r="FS380" i="98"/>
  <c r="FN381" i="98"/>
  <c r="FO381" i="98"/>
  <c r="FP381" i="98"/>
  <c r="FQ381" i="98"/>
  <c r="FR381" i="98"/>
  <c r="FS381" i="98"/>
  <c r="FN382" i="98"/>
  <c r="FO382" i="98"/>
  <c r="FP382" i="98"/>
  <c r="FQ382" i="98"/>
  <c r="FR382" i="98"/>
  <c r="FS382" i="98"/>
  <c r="FN383" i="98"/>
  <c r="FO383" i="98"/>
  <c r="FP383" i="98"/>
  <c r="FQ383" i="98"/>
  <c r="FR383" i="98"/>
  <c r="FS383" i="98"/>
  <c r="FN384" i="98"/>
  <c r="FO384" i="98"/>
  <c r="FP384" i="98"/>
  <c r="FQ384" i="98"/>
  <c r="FR384" i="98"/>
  <c r="FS384" i="98"/>
  <c r="FN385" i="98"/>
  <c r="FO385" i="98"/>
  <c r="FP385" i="98"/>
  <c r="FQ385" i="98"/>
  <c r="FR385" i="98"/>
  <c r="FS385" i="98"/>
  <c r="FN386" i="98"/>
  <c r="FO386" i="98"/>
  <c r="FP386" i="98"/>
  <c r="FQ386" i="98"/>
  <c r="FR386" i="98"/>
  <c r="FS386" i="98"/>
  <c r="FN387" i="98"/>
  <c r="FO387" i="98"/>
  <c r="FP387" i="98"/>
  <c r="FQ387" i="98"/>
  <c r="FR387" i="98"/>
  <c r="FS387" i="98"/>
  <c r="FN388" i="98"/>
  <c r="FO388" i="98"/>
  <c r="FP388" i="98"/>
  <c r="FQ388" i="98"/>
  <c r="FR388" i="98"/>
  <c r="FS388" i="98"/>
  <c r="FN389" i="98"/>
  <c r="FO389" i="98"/>
  <c r="FP389" i="98"/>
  <c r="FQ389" i="98"/>
  <c r="FR389" i="98"/>
  <c r="FS389" i="98"/>
  <c r="FN390" i="98"/>
  <c r="FO390" i="98"/>
  <c r="FP390" i="98"/>
  <c r="FQ390" i="98"/>
  <c r="FR390" i="98"/>
  <c r="FS390" i="98"/>
  <c r="FN391" i="98"/>
  <c r="FO391" i="98"/>
  <c r="FP391" i="98"/>
  <c r="FQ391" i="98"/>
  <c r="FR391" i="98"/>
  <c r="FS391" i="98"/>
  <c r="FN392" i="98"/>
  <c r="FO392" i="98"/>
  <c r="FP392" i="98"/>
  <c r="FQ392" i="98"/>
  <c r="FR392" i="98"/>
  <c r="FS392" i="98"/>
  <c r="FN393" i="98"/>
  <c r="FO393" i="98"/>
  <c r="FP393" i="98"/>
  <c r="FQ393" i="98"/>
  <c r="FR393" i="98"/>
  <c r="FS393" i="98"/>
  <c r="FN394" i="98"/>
  <c r="FO394" i="98"/>
  <c r="FP394" i="98"/>
  <c r="FQ394" i="98"/>
  <c r="FR394" i="98"/>
  <c r="FS394" i="98"/>
  <c r="FN395" i="98"/>
  <c r="FO395" i="98"/>
  <c r="FP395" i="98"/>
  <c r="FQ395" i="98"/>
  <c r="FR395" i="98"/>
  <c r="FS395" i="98"/>
  <c r="FN396" i="98"/>
  <c r="FO396" i="98"/>
  <c r="FP396" i="98"/>
  <c r="FQ396" i="98"/>
  <c r="FR396" i="98"/>
  <c r="FS396" i="98"/>
  <c r="FN397" i="98"/>
  <c r="FO397" i="98"/>
  <c r="FP397" i="98"/>
  <c r="FQ397" i="98"/>
  <c r="FR397" i="98"/>
  <c r="FS397" i="98"/>
  <c r="FN398" i="98"/>
  <c r="FO398" i="98"/>
  <c r="FP398" i="98"/>
  <c r="FQ398" i="98"/>
  <c r="FR398" i="98"/>
  <c r="FS398" i="98"/>
  <c r="FN399" i="98"/>
  <c r="FO399" i="98"/>
  <c r="FP399" i="98"/>
  <c r="FQ399" i="98"/>
  <c r="FR399" i="98"/>
  <c r="FS399" i="98"/>
  <c r="FN400" i="98"/>
  <c r="FO400" i="98"/>
  <c r="FP400" i="98"/>
  <c r="FQ400" i="98"/>
  <c r="FR400" i="98"/>
  <c r="FS400" i="98"/>
  <c r="FN401" i="98"/>
  <c r="FO401" i="98"/>
  <c r="FP401" i="98"/>
  <c r="FQ401" i="98"/>
  <c r="FR401" i="98"/>
  <c r="FS401" i="98"/>
  <c r="FN402" i="98"/>
  <c r="FO402" i="98"/>
  <c r="FP402" i="98"/>
  <c r="FQ402" i="98"/>
  <c r="FR402" i="98"/>
  <c r="FS402" i="98"/>
  <c r="FN403" i="98"/>
  <c r="FO403" i="98"/>
  <c r="FP403" i="98"/>
  <c r="FQ403" i="98"/>
  <c r="FR403" i="98"/>
  <c r="FS403" i="98"/>
  <c r="FN404" i="98"/>
  <c r="FO404" i="98"/>
  <c r="FP404" i="98"/>
  <c r="FQ404" i="98"/>
  <c r="FR404" i="98"/>
  <c r="FS404" i="98"/>
  <c r="FN405" i="98"/>
  <c r="FO405" i="98"/>
  <c r="FP405" i="98"/>
  <c r="FQ405" i="98"/>
  <c r="FR405" i="98"/>
  <c r="FS405" i="98"/>
  <c r="FN406" i="98"/>
  <c r="FO406" i="98"/>
  <c r="FP406" i="98"/>
  <c r="FQ406" i="98"/>
  <c r="FR406" i="98"/>
  <c r="FS406" i="98"/>
  <c r="FN407" i="98"/>
  <c r="FO407" i="98"/>
  <c r="FP407" i="98"/>
  <c r="FQ407" i="98"/>
  <c r="FR407" i="98"/>
  <c r="FS407" i="98"/>
  <c r="FN408" i="98"/>
  <c r="FO408" i="98"/>
  <c r="FP408" i="98"/>
  <c r="FQ408" i="98"/>
  <c r="FR408" i="98"/>
  <c r="FS408" i="98"/>
  <c r="FN409" i="98"/>
  <c r="FO409" i="98"/>
  <c r="FP409" i="98"/>
  <c r="FQ409" i="98"/>
  <c r="FR409" i="98"/>
  <c r="FS409" i="98"/>
  <c r="FN410" i="98"/>
  <c r="FO410" i="98"/>
  <c r="FP410" i="98"/>
  <c r="FQ410" i="98"/>
  <c r="FR410" i="98"/>
  <c r="FS410" i="98"/>
  <c r="FN411" i="98"/>
  <c r="FO411" i="98"/>
  <c r="FP411" i="98"/>
  <c r="FQ411" i="98"/>
  <c r="FR411" i="98"/>
  <c r="FS411" i="98"/>
  <c r="FN412" i="98"/>
  <c r="FO412" i="98"/>
  <c r="FP412" i="98"/>
  <c r="FQ412" i="98"/>
  <c r="FR412" i="98"/>
  <c r="FS412" i="98"/>
  <c r="FN413" i="98"/>
  <c r="FO413" i="98"/>
  <c r="FP413" i="98"/>
  <c r="FQ413" i="98"/>
  <c r="FR413" i="98"/>
  <c r="FS413" i="98"/>
  <c r="FN414" i="98"/>
  <c r="FO414" i="98"/>
  <c r="FP414" i="98"/>
  <c r="FQ414" i="98"/>
  <c r="FR414" i="98"/>
  <c r="FS414" i="98"/>
  <c r="FN415" i="98"/>
  <c r="FO415" i="98"/>
  <c r="FP415" i="98"/>
  <c r="FQ415" i="98"/>
  <c r="FR415" i="98"/>
  <c r="FS415" i="98"/>
  <c r="FN416" i="98"/>
  <c r="FO416" i="98"/>
  <c r="FP416" i="98"/>
  <c r="FQ416" i="98"/>
  <c r="FR416" i="98"/>
  <c r="FS416" i="98"/>
  <c r="FN417" i="98"/>
  <c r="FO417" i="98"/>
  <c r="FP417" i="98"/>
  <c r="FQ417" i="98"/>
  <c r="FR417" i="98"/>
  <c r="FS417" i="98"/>
  <c r="FN418" i="98"/>
  <c r="FO418" i="98"/>
  <c r="FP418" i="98"/>
  <c r="FQ418" i="98"/>
  <c r="FR418" i="98"/>
  <c r="FS418" i="98"/>
  <c r="FN419" i="98"/>
  <c r="FO419" i="98"/>
  <c r="FP419" i="98"/>
  <c r="FQ419" i="98"/>
  <c r="FR419" i="98"/>
  <c r="FS419" i="98"/>
  <c r="FN420" i="98"/>
  <c r="FO420" i="98"/>
  <c r="FP420" i="98"/>
  <c r="FQ420" i="98"/>
  <c r="FR420" i="98"/>
  <c r="FS420" i="98"/>
  <c r="FN421" i="98"/>
  <c r="FO421" i="98"/>
  <c r="FP421" i="98"/>
  <c r="FQ421" i="98"/>
  <c r="FR421" i="98"/>
  <c r="FS421" i="98"/>
  <c r="FN422" i="98"/>
  <c r="FO422" i="98"/>
  <c r="FP422" i="98"/>
  <c r="FQ422" i="98"/>
  <c r="FR422" i="98"/>
  <c r="FS422" i="98"/>
  <c r="FN423" i="98"/>
  <c r="FO423" i="98"/>
  <c r="FP423" i="98"/>
  <c r="FQ423" i="98"/>
  <c r="FR423" i="98"/>
  <c r="FS423" i="98"/>
  <c r="FN424" i="98"/>
  <c r="FO424" i="98"/>
  <c r="FP424" i="98"/>
  <c r="FQ424" i="98"/>
  <c r="FR424" i="98"/>
  <c r="FS424" i="98"/>
  <c r="FN425" i="98"/>
  <c r="FO425" i="98"/>
  <c r="FP425" i="98"/>
  <c r="FQ425" i="98"/>
  <c r="FR425" i="98"/>
  <c r="FS425" i="98"/>
  <c r="FN426" i="98"/>
  <c r="FO426" i="98"/>
  <c r="FP426" i="98"/>
  <c r="FQ426" i="98"/>
  <c r="FR426" i="98"/>
  <c r="FS426" i="98"/>
  <c r="FN427" i="98"/>
  <c r="FO427" i="98"/>
  <c r="FP427" i="98"/>
  <c r="FQ427" i="98"/>
  <c r="FR427" i="98"/>
  <c r="FS427" i="98"/>
  <c r="FN428" i="98"/>
  <c r="FO428" i="98"/>
  <c r="FP428" i="98"/>
  <c r="FQ428" i="98"/>
  <c r="FR428" i="98"/>
  <c r="FS428" i="98"/>
  <c r="FN429" i="98"/>
  <c r="FO429" i="98"/>
  <c r="FP429" i="98"/>
  <c r="FQ429" i="98"/>
  <c r="FR429" i="98"/>
  <c r="FS429" i="98"/>
  <c r="FN430" i="98"/>
  <c r="FO430" i="98"/>
  <c r="FP430" i="98"/>
  <c r="FQ430" i="98"/>
  <c r="FR430" i="98"/>
  <c r="FS430" i="98"/>
  <c r="FN431" i="98"/>
  <c r="FO431" i="98"/>
  <c r="FP431" i="98"/>
  <c r="FQ431" i="98"/>
  <c r="FR431" i="98"/>
  <c r="FS431" i="98"/>
  <c r="FN432" i="98"/>
  <c r="FO432" i="98"/>
  <c r="FP432" i="98"/>
  <c r="FQ432" i="98"/>
  <c r="FR432" i="98"/>
  <c r="FS432" i="98"/>
  <c r="FN433" i="98"/>
  <c r="FO433" i="98"/>
  <c r="FP433" i="98"/>
  <c r="FQ433" i="98"/>
  <c r="FR433" i="98"/>
  <c r="FS433" i="98"/>
  <c r="FN434" i="98"/>
  <c r="FO434" i="98"/>
  <c r="FP434" i="98"/>
  <c r="FQ434" i="98"/>
  <c r="FR434" i="98"/>
  <c r="FS434" i="98"/>
  <c r="FN435" i="98"/>
  <c r="FO435" i="98"/>
  <c r="FP435" i="98"/>
  <c r="FQ435" i="98"/>
  <c r="FR435" i="98"/>
  <c r="FS435" i="98"/>
  <c r="FN436" i="98"/>
  <c r="FO436" i="98"/>
  <c r="FP436" i="98"/>
  <c r="FQ436" i="98"/>
  <c r="FR436" i="98"/>
  <c r="FS436" i="98"/>
  <c r="FN437" i="98"/>
  <c r="FO437" i="98"/>
  <c r="FP437" i="98"/>
  <c r="FQ437" i="98"/>
  <c r="FR437" i="98"/>
  <c r="FS437" i="98"/>
  <c r="FN438" i="98"/>
  <c r="FO438" i="98"/>
  <c r="FP438" i="98"/>
  <c r="FQ438" i="98"/>
  <c r="FR438" i="98"/>
  <c r="FS438" i="98"/>
  <c r="FN439" i="98"/>
  <c r="FO439" i="98"/>
  <c r="FP439" i="98"/>
  <c r="FQ439" i="98"/>
  <c r="FR439" i="98"/>
  <c r="FS439" i="98"/>
  <c r="FN440" i="98"/>
  <c r="FO440" i="98"/>
  <c r="FP440" i="98"/>
  <c r="FQ440" i="98"/>
  <c r="FR440" i="98"/>
  <c r="FS440" i="98"/>
  <c r="FN441" i="98"/>
  <c r="FO441" i="98"/>
  <c r="FP441" i="98"/>
  <c r="FQ441" i="98"/>
  <c r="FR441" i="98"/>
  <c r="FS441" i="98"/>
  <c r="FN442" i="98"/>
  <c r="FO442" i="98"/>
  <c r="FP442" i="98"/>
  <c r="FQ442" i="98"/>
  <c r="FR442" i="98"/>
  <c r="FS442" i="98"/>
  <c r="FN443" i="98"/>
  <c r="FO443" i="98"/>
  <c r="FP443" i="98"/>
  <c r="FQ443" i="98"/>
  <c r="FR443" i="98"/>
  <c r="FS443" i="98"/>
  <c r="FN444" i="98"/>
  <c r="FO444" i="98"/>
  <c r="FP444" i="98"/>
  <c r="FQ444" i="98"/>
  <c r="FR444" i="98"/>
  <c r="FS444" i="98"/>
  <c r="FN445" i="98"/>
  <c r="FO445" i="98"/>
  <c r="FP445" i="98"/>
  <c r="FQ445" i="98"/>
  <c r="FR445" i="98"/>
  <c r="FS445" i="98"/>
  <c r="FN446" i="98"/>
  <c r="FO446" i="98"/>
  <c r="FP446" i="98"/>
  <c r="FQ446" i="98"/>
  <c r="FR446" i="98"/>
  <c r="FS446" i="98"/>
  <c r="FN447" i="98"/>
  <c r="FO447" i="98"/>
  <c r="FP447" i="98"/>
  <c r="FQ447" i="98"/>
  <c r="FR447" i="98"/>
  <c r="FS447" i="98"/>
  <c r="FN448" i="98"/>
  <c r="FO448" i="98"/>
  <c r="FP448" i="98"/>
  <c r="FQ448" i="98"/>
  <c r="FR448" i="98"/>
  <c r="FS448" i="98"/>
  <c r="FN449" i="98"/>
  <c r="FO449" i="98"/>
  <c r="FP449" i="98"/>
  <c r="FQ449" i="98"/>
  <c r="FR449" i="98"/>
  <c r="FS449" i="98"/>
  <c r="FN450" i="98"/>
  <c r="FO450" i="98"/>
  <c r="FP450" i="98"/>
  <c r="FQ450" i="98"/>
  <c r="FR450" i="98"/>
  <c r="FS450" i="98"/>
  <c r="FN451" i="98"/>
  <c r="FO451" i="98"/>
  <c r="FP451" i="98"/>
  <c r="FQ451" i="98"/>
  <c r="FR451" i="98"/>
  <c r="FS451" i="98"/>
  <c r="FN452" i="98"/>
  <c r="FO452" i="98"/>
  <c r="FP452" i="98"/>
  <c r="FQ452" i="98"/>
  <c r="FR452" i="98"/>
  <c r="FS452" i="98"/>
  <c r="FN453" i="98"/>
  <c r="FO453" i="98"/>
  <c r="FP453" i="98"/>
  <c r="FQ453" i="98"/>
  <c r="FR453" i="98"/>
  <c r="FS453" i="98"/>
  <c r="FN454" i="98"/>
  <c r="FO454" i="98"/>
  <c r="FP454" i="98"/>
  <c r="FQ454" i="98"/>
  <c r="FR454" i="98"/>
  <c r="FS454" i="98"/>
  <c r="FN455" i="98"/>
  <c r="FO455" i="98"/>
  <c r="FP455" i="98"/>
  <c r="FQ455" i="98"/>
  <c r="FR455" i="98"/>
  <c r="FS455" i="98"/>
  <c r="FN456" i="98"/>
  <c r="FO456" i="98"/>
  <c r="FP456" i="98"/>
  <c r="FQ456" i="98"/>
  <c r="FR456" i="98"/>
  <c r="FS456" i="98"/>
  <c r="FN457" i="98"/>
  <c r="FO457" i="98"/>
  <c r="FP457" i="98"/>
  <c r="FQ457" i="98"/>
  <c r="FR457" i="98"/>
  <c r="FS457" i="98"/>
  <c r="FN458" i="98"/>
  <c r="FO458" i="98"/>
  <c r="FP458" i="98"/>
  <c r="FQ458" i="98"/>
  <c r="FR458" i="98"/>
  <c r="FS458" i="98"/>
  <c r="FN459" i="98"/>
  <c r="FO459" i="98"/>
  <c r="FP459" i="98"/>
  <c r="FQ459" i="98"/>
  <c r="FR459" i="98"/>
  <c r="FS459" i="98"/>
  <c r="FN460" i="98"/>
  <c r="FO460" i="98"/>
  <c r="FP460" i="98"/>
  <c r="FQ460" i="98"/>
  <c r="FR460" i="98"/>
  <c r="FS460" i="98"/>
  <c r="FN461" i="98"/>
  <c r="FO461" i="98"/>
  <c r="FP461" i="98"/>
  <c r="FQ461" i="98"/>
  <c r="FR461" i="98"/>
  <c r="FS461" i="98"/>
  <c r="FN462" i="98"/>
  <c r="FO462" i="98"/>
  <c r="FP462" i="98"/>
  <c r="FQ462" i="98"/>
  <c r="FR462" i="98"/>
  <c r="FS462" i="98"/>
  <c r="FN463" i="98"/>
  <c r="FO463" i="98"/>
  <c r="FP463" i="98"/>
  <c r="FQ463" i="98"/>
  <c r="FR463" i="98"/>
  <c r="FS463" i="98"/>
  <c r="FN464" i="98"/>
  <c r="FO464" i="98"/>
  <c r="FP464" i="98"/>
  <c r="FQ464" i="98"/>
  <c r="FR464" i="98"/>
  <c r="FS464" i="98"/>
  <c r="FN465" i="98"/>
  <c r="FO465" i="98"/>
  <c r="FP465" i="98"/>
  <c r="FQ465" i="98"/>
  <c r="FR465" i="98"/>
  <c r="FS465" i="98"/>
  <c r="FN466" i="98"/>
  <c r="FO466" i="98"/>
  <c r="FP466" i="98"/>
  <c r="FQ466" i="98"/>
  <c r="FR466" i="98"/>
  <c r="FS466" i="98"/>
  <c r="FN467" i="98"/>
  <c r="FO467" i="98"/>
  <c r="FP467" i="98"/>
  <c r="FQ467" i="98"/>
  <c r="FR467" i="98"/>
  <c r="FS467" i="98"/>
  <c r="FN468" i="98"/>
  <c r="FO468" i="98"/>
  <c r="FP468" i="98"/>
  <c r="FQ468" i="98"/>
  <c r="FR468" i="98"/>
  <c r="FS468" i="98"/>
  <c r="FN469" i="98"/>
  <c r="FO469" i="98"/>
  <c r="FP469" i="98"/>
  <c r="FQ469" i="98"/>
  <c r="FR469" i="98"/>
  <c r="FS469" i="98"/>
  <c r="FN470" i="98"/>
  <c r="FO470" i="98"/>
  <c r="FP470" i="98"/>
  <c r="FQ470" i="98"/>
  <c r="FR470" i="98"/>
  <c r="FS470" i="98"/>
  <c r="FN471" i="98"/>
  <c r="FO471" i="98"/>
  <c r="FP471" i="98"/>
  <c r="FQ471" i="98"/>
  <c r="FR471" i="98"/>
  <c r="FS471" i="98"/>
  <c r="FN472" i="98"/>
  <c r="FO472" i="98"/>
  <c r="FP472" i="98"/>
  <c r="FQ472" i="98"/>
  <c r="FR472" i="98"/>
  <c r="FS472" i="98"/>
  <c r="FN473" i="98"/>
  <c r="FO473" i="98"/>
  <c r="FP473" i="98"/>
  <c r="FQ473" i="98"/>
  <c r="FR473" i="98"/>
  <c r="FS473" i="98"/>
  <c r="FN474" i="98"/>
  <c r="FO474" i="98"/>
  <c r="FP474" i="98"/>
  <c r="FQ474" i="98"/>
  <c r="FR474" i="98"/>
  <c r="FS474" i="98"/>
  <c r="FN475" i="98"/>
  <c r="FO475" i="98"/>
  <c r="FP475" i="98"/>
  <c r="FQ475" i="98"/>
  <c r="FR475" i="98"/>
  <c r="FS475" i="98"/>
  <c r="FN476" i="98"/>
  <c r="FO476" i="98"/>
  <c r="FP476" i="98"/>
  <c r="FQ476" i="98"/>
  <c r="FR476" i="98"/>
  <c r="FS476" i="98"/>
  <c r="FN477" i="98"/>
  <c r="FO477" i="98"/>
  <c r="FP477" i="98"/>
  <c r="FQ477" i="98"/>
  <c r="FR477" i="98"/>
  <c r="FS477" i="98"/>
  <c r="FN478" i="98"/>
  <c r="FO478" i="98"/>
  <c r="FP478" i="98"/>
  <c r="FQ478" i="98"/>
  <c r="FR478" i="98"/>
  <c r="FS478" i="98"/>
  <c r="FN479" i="98"/>
  <c r="FO479" i="98"/>
  <c r="FP479" i="98"/>
  <c r="FQ479" i="98"/>
  <c r="FR479" i="98"/>
  <c r="FS479" i="98"/>
  <c r="FN480" i="98"/>
  <c r="FO480" i="98"/>
  <c r="FP480" i="98"/>
  <c r="FQ480" i="98"/>
  <c r="FR480" i="98"/>
  <c r="FS480" i="98"/>
  <c r="FN481" i="98"/>
  <c r="FO481" i="98"/>
  <c r="FP481" i="98"/>
  <c r="FQ481" i="98"/>
  <c r="FR481" i="98"/>
  <c r="FS481" i="98"/>
  <c r="FN482" i="98"/>
  <c r="FO482" i="98"/>
  <c r="FP482" i="98"/>
  <c r="FQ482" i="98"/>
  <c r="FR482" i="98"/>
  <c r="FS482" i="98"/>
  <c r="FN483" i="98"/>
  <c r="FO483" i="98"/>
  <c r="FP483" i="98"/>
  <c r="FQ483" i="98"/>
  <c r="FR483" i="98"/>
  <c r="FS483" i="98"/>
  <c r="FN484" i="98"/>
  <c r="FO484" i="98"/>
  <c r="FP484" i="98"/>
  <c r="FQ484" i="98"/>
  <c r="FR484" i="98"/>
  <c r="FS484" i="98"/>
  <c r="FN485" i="98"/>
  <c r="FO485" i="98"/>
  <c r="FP485" i="98"/>
  <c r="FQ485" i="98"/>
  <c r="FR485" i="98"/>
  <c r="FS485" i="98"/>
  <c r="FN486" i="98"/>
  <c r="FO486" i="98"/>
  <c r="FP486" i="98"/>
  <c r="FQ486" i="98"/>
  <c r="FR486" i="98"/>
  <c r="FS486" i="98"/>
  <c r="FN487" i="98"/>
  <c r="FO487" i="98"/>
  <c r="FP487" i="98"/>
  <c r="FQ487" i="98"/>
  <c r="FR487" i="98"/>
  <c r="FS487" i="98"/>
  <c r="FN488" i="98"/>
  <c r="FO488" i="98"/>
  <c r="FP488" i="98"/>
  <c r="FQ488" i="98"/>
  <c r="FR488" i="98"/>
  <c r="FS488" i="98"/>
  <c r="FN489" i="98"/>
  <c r="FO489" i="98"/>
  <c r="FP489" i="98"/>
  <c r="FQ489" i="98"/>
  <c r="FR489" i="98"/>
  <c r="FS489" i="98"/>
  <c r="FN490" i="98"/>
  <c r="FO490" i="98"/>
  <c r="FP490" i="98"/>
  <c r="FQ490" i="98"/>
  <c r="FR490" i="98"/>
  <c r="FS490" i="98"/>
  <c r="FN491" i="98"/>
  <c r="FO491" i="98"/>
  <c r="FP491" i="98"/>
  <c r="FQ491" i="98"/>
  <c r="FR491" i="98"/>
  <c r="FS491" i="98"/>
  <c r="FN492" i="98"/>
  <c r="FO492" i="98"/>
  <c r="FP492" i="98"/>
  <c r="FQ492" i="98"/>
  <c r="FR492" i="98"/>
  <c r="FS492" i="98"/>
  <c r="FN493" i="98"/>
  <c r="FO493" i="98"/>
  <c r="FP493" i="98"/>
  <c r="FQ493" i="98"/>
  <c r="FR493" i="98"/>
  <c r="FS493" i="98"/>
  <c r="FN494" i="98"/>
  <c r="FO494" i="98"/>
  <c r="FP494" i="98"/>
  <c r="FQ494" i="98"/>
  <c r="FR494" i="98"/>
  <c r="FS494" i="98"/>
  <c r="FN495" i="98"/>
  <c r="FO495" i="98"/>
  <c r="FP495" i="98"/>
  <c r="FQ495" i="98"/>
  <c r="FR495" i="98"/>
  <c r="FS495" i="98"/>
  <c r="FN496" i="98"/>
  <c r="FO496" i="98"/>
  <c r="FP496" i="98"/>
  <c r="FQ496" i="98"/>
  <c r="FR496" i="98"/>
  <c r="FS496" i="98"/>
  <c r="FN497" i="98"/>
  <c r="FO497" i="98"/>
  <c r="FP497" i="98"/>
  <c r="FQ497" i="98"/>
  <c r="FR497" i="98"/>
  <c r="FS497" i="98"/>
  <c r="FN498" i="98"/>
  <c r="FO498" i="98"/>
  <c r="FP498" i="98"/>
  <c r="FQ498" i="98"/>
  <c r="FR498" i="98"/>
  <c r="FS498" i="98"/>
  <c r="FN499" i="98"/>
  <c r="FO499" i="98"/>
  <c r="FP499" i="98"/>
  <c r="FQ499" i="98"/>
  <c r="FR499" i="98"/>
  <c r="FS499" i="98"/>
  <c r="FN500" i="98"/>
  <c r="FO500" i="98"/>
  <c r="FP500" i="98"/>
  <c r="FQ500" i="98"/>
  <c r="FR500" i="98"/>
  <c r="FS500" i="98"/>
  <c r="FN501" i="98"/>
  <c r="FO501" i="98"/>
  <c r="FP501" i="98"/>
  <c r="FQ501" i="98"/>
  <c r="FR501" i="98"/>
  <c r="FS501" i="98"/>
  <c r="FN502" i="98"/>
  <c r="FO502" i="98"/>
  <c r="FP502" i="98"/>
  <c r="FQ502" i="98"/>
  <c r="FR502" i="98"/>
  <c r="FS502" i="98"/>
  <c r="FN503" i="98"/>
  <c r="FO503" i="98"/>
  <c r="FP503" i="98"/>
  <c r="FQ503" i="98"/>
  <c r="FR503" i="98"/>
  <c r="FS503" i="98"/>
  <c r="FN504" i="98"/>
  <c r="FO504" i="98"/>
  <c r="FP504" i="98"/>
  <c r="FQ504" i="98"/>
  <c r="FR504" i="98"/>
  <c r="FS504" i="98"/>
  <c r="FN505" i="98"/>
  <c r="FO505" i="98"/>
  <c r="FP505" i="98"/>
  <c r="FQ505" i="98"/>
  <c r="FR505" i="98"/>
  <c r="FS505" i="98"/>
  <c r="FN506" i="98"/>
  <c r="FO506" i="98"/>
  <c r="FP506" i="98"/>
  <c r="FQ506" i="98"/>
  <c r="FR506" i="98"/>
  <c r="FS506" i="98"/>
  <c r="FN507" i="98"/>
  <c r="FO507" i="98"/>
  <c r="FP507" i="98"/>
  <c r="FQ507" i="98"/>
  <c r="FR507" i="98"/>
  <c r="FS507" i="98"/>
  <c r="FN508" i="98"/>
  <c r="FO508" i="98"/>
  <c r="FP508" i="98"/>
  <c r="FQ508" i="98"/>
  <c r="FR508" i="98"/>
  <c r="FS508" i="98"/>
  <c r="FN509" i="98"/>
  <c r="FO509" i="98"/>
  <c r="FP509" i="98"/>
  <c r="FQ509" i="98"/>
  <c r="FR509" i="98"/>
  <c r="FS509" i="98"/>
  <c r="FN510" i="98"/>
  <c r="FO510" i="98"/>
  <c r="FP510" i="98"/>
  <c r="FQ510" i="98"/>
  <c r="FR510" i="98"/>
  <c r="FS510" i="98"/>
  <c r="FN511" i="98"/>
  <c r="FO511" i="98"/>
  <c r="FP511" i="98"/>
  <c r="FQ511" i="98"/>
  <c r="FR511" i="98"/>
  <c r="FS511" i="98"/>
  <c r="FN512" i="98"/>
  <c r="FO512" i="98"/>
  <c r="FP512" i="98"/>
  <c r="FQ512" i="98"/>
  <c r="FR512" i="98"/>
  <c r="FS512" i="98"/>
  <c r="FN513" i="98"/>
  <c r="FO513" i="98"/>
  <c r="FP513" i="98"/>
  <c r="FQ513" i="98"/>
  <c r="FR513" i="98"/>
  <c r="FS513" i="98"/>
  <c r="FN514" i="98"/>
  <c r="FO514" i="98"/>
  <c r="FP514" i="98"/>
  <c r="FQ514" i="98"/>
  <c r="FR514" i="98"/>
  <c r="FS514" i="98"/>
  <c r="FN515" i="98"/>
  <c r="FO515" i="98"/>
  <c r="FP515" i="98"/>
  <c r="FQ515" i="98"/>
  <c r="FR515" i="98"/>
  <c r="FS515" i="98"/>
  <c r="FN516" i="98"/>
  <c r="FO516" i="98"/>
  <c r="FP516" i="98"/>
  <c r="FQ516" i="98"/>
  <c r="FR516" i="98"/>
  <c r="FS516" i="98"/>
  <c r="FN517" i="98"/>
  <c r="FO517" i="98"/>
  <c r="FP517" i="98"/>
  <c r="FQ517" i="98"/>
  <c r="FR517" i="98"/>
  <c r="FS517" i="98"/>
  <c r="FN518" i="98"/>
  <c r="FO518" i="98"/>
  <c r="FP518" i="98"/>
  <c r="FQ518" i="98"/>
  <c r="FR518" i="98"/>
  <c r="FS518" i="98"/>
  <c r="FN519" i="98"/>
  <c r="FO519" i="98"/>
  <c r="FP519" i="98"/>
  <c r="FQ519" i="98"/>
  <c r="FR519" i="98"/>
  <c r="FS519" i="98"/>
  <c r="FN520" i="98"/>
  <c r="FO520" i="98"/>
  <c r="FP520" i="98"/>
  <c r="FQ520" i="98"/>
  <c r="FR520" i="98"/>
  <c r="FS520" i="98"/>
  <c r="FN521" i="98"/>
  <c r="FO521" i="98"/>
  <c r="FP521" i="98"/>
  <c r="FQ521" i="98"/>
  <c r="FR521" i="98"/>
  <c r="FS521" i="98"/>
  <c r="FN522" i="98"/>
  <c r="FO522" i="98"/>
  <c r="FP522" i="98"/>
  <c r="FQ522" i="98"/>
  <c r="FR522" i="98"/>
  <c r="FS522" i="98"/>
  <c r="FN523" i="98"/>
  <c r="FO523" i="98"/>
  <c r="FP523" i="98"/>
  <c r="FQ523" i="98"/>
  <c r="FR523" i="98"/>
  <c r="FS523" i="98"/>
  <c r="FN524" i="98"/>
  <c r="FO524" i="98"/>
  <c r="FP524" i="98"/>
  <c r="FQ524" i="98"/>
  <c r="FR524" i="98"/>
  <c r="FS524" i="98"/>
  <c r="FN525" i="98"/>
  <c r="FO525" i="98"/>
  <c r="FP525" i="98"/>
  <c r="FQ525" i="98"/>
  <c r="FR525" i="98"/>
  <c r="FS525" i="98"/>
  <c r="FN526" i="98"/>
  <c r="FO526" i="98"/>
  <c r="FP526" i="98"/>
  <c r="FQ526" i="98"/>
  <c r="FR526" i="98"/>
  <c r="FS526" i="98"/>
  <c r="FN527" i="98"/>
  <c r="FO527" i="98"/>
  <c r="FP527" i="98"/>
  <c r="FQ527" i="98"/>
  <c r="FR527" i="98"/>
  <c r="FS527" i="98"/>
  <c r="FN528" i="98"/>
  <c r="FO528" i="98"/>
  <c r="FP528" i="98"/>
  <c r="FQ528" i="98"/>
  <c r="FR528" i="98"/>
  <c r="FS528" i="98"/>
  <c r="FN529" i="98"/>
  <c r="FO529" i="98"/>
  <c r="FP529" i="98"/>
  <c r="FQ529" i="98"/>
  <c r="FR529" i="98"/>
  <c r="FS529" i="98"/>
  <c r="FN530" i="98"/>
  <c r="FO530" i="98"/>
  <c r="FP530" i="98"/>
  <c r="FQ530" i="98"/>
  <c r="FR530" i="98"/>
  <c r="FS530" i="98"/>
  <c r="FN531" i="98"/>
  <c r="FO531" i="98"/>
  <c r="FP531" i="98"/>
  <c r="FQ531" i="98"/>
  <c r="FR531" i="98"/>
  <c r="FS531" i="98"/>
  <c r="FN532" i="98"/>
  <c r="FO532" i="98"/>
  <c r="FP532" i="98"/>
  <c r="FQ532" i="98"/>
  <c r="FR532" i="98"/>
  <c r="FS532" i="98"/>
  <c r="FN533" i="98"/>
  <c r="FO533" i="98"/>
  <c r="FP533" i="98"/>
  <c r="FQ533" i="98"/>
  <c r="FR533" i="98"/>
  <c r="FS533" i="98"/>
  <c r="FN534" i="98"/>
  <c r="FO534" i="98"/>
  <c r="FP534" i="98"/>
  <c r="FQ534" i="98"/>
  <c r="FR534" i="98"/>
  <c r="FS534" i="98"/>
  <c r="FN535" i="98"/>
  <c r="FO535" i="98"/>
  <c r="FP535" i="98"/>
  <c r="FQ535" i="98"/>
  <c r="FR535" i="98"/>
  <c r="FS535" i="98"/>
  <c r="FN536" i="98"/>
  <c r="FO536" i="98"/>
  <c r="FP536" i="98"/>
  <c r="FQ536" i="98"/>
  <c r="FR536" i="98"/>
  <c r="FS536" i="98"/>
  <c r="FN537" i="98"/>
  <c r="FO537" i="98"/>
  <c r="FP537" i="98"/>
  <c r="FQ537" i="98"/>
  <c r="FR537" i="98"/>
  <c r="FS537" i="98"/>
  <c r="FN538" i="98"/>
  <c r="FO538" i="98"/>
  <c r="FP538" i="98"/>
  <c r="FQ538" i="98"/>
  <c r="FR538" i="98"/>
  <c r="FS538" i="98"/>
  <c r="FN539" i="98"/>
  <c r="FO539" i="98"/>
  <c r="FP539" i="98"/>
  <c r="FQ539" i="98"/>
  <c r="FR539" i="98"/>
  <c r="FS539" i="98"/>
  <c r="FN540" i="98"/>
  <c r="FO540" i="98"/>
  <c r="FP540" i="98"/>
  <c r="FQ540" i="98"/>
  <c r="FR540" i="98"/>
  <c r="FS540" i="98"/>
  <c r="FN541" i="98"/>
  <c r="FO541" i="98"/>
  <c r="FP541" i="98"/>
  <c r="FQ541" i="98"/>
  <c r="FR541" i="98"/>
  <c r="FS541" i="98"/>
  <c r="FN542" i="98"/>
  <c r="FO542" i="98"/>
  <c r="FP542" i="98"/>
  <c r="FQ542" i="98"/>
  <c r="FR542" i="98"/>
  <c r="FS542" i="98"/>
  <c r="FN543" i="98"/>
  <c r="FO543" i="98"/>
  <c r="FP543" i="98"/>
  <c r="FQ543" i="98"/>
  <c r="FR543" i="98"/>
  <c r="FS543" i="98"/>
  <c r="FN544" i="98"/>
  <c r="FO544" i="98"/>
  <c r="FP544" i="98"/>
  <c r="FQ544" i="98"/>
  <c r="FR544" i="98"/>
  <c r="FS544" i="98"/>
  <c r="FN545" i="98"/>
  <c r="FO545" i="98"/>
  <c r="FP545" i="98"/>
  <c r="FQ545" i="98"/>
  <c r="FR545" i="98"/>
  <c r="FS545" i="98"/>
  <c r="FN546" i="98"/>
  <c r="FO546" i="98"/>
  <c r="FP546" i="98"/>
  <c r="FQ546" i="98"/>
  <c r="FR546" i="98"/>
  <c r="FS546" i="98"/>
  <c r="FN547" i="98"/>
  <c r="FO547" i="98"/>
  <c r="FP547" i="98"/>
  <c r="FQ547" i="98"/>
  <c r="FR547" i="98"/>
  <c r="FS547" i="98"/>
  <c r="FN548" i="98"/>
  <c r="FO548" i="98"/>
  <c r="FP548" i="98"/>
  <c r="FQ548" i="98"/>
  <c r="FR548" i="98"/>
  <c r="FS548" i="98"/>
  <c r="FN549" i="98"/>
  <c r="FO549" i="98"/>
  <c r="FP549" i="98"/>
  <c r="FQ549" i="98"/>
  <c r="FR549" i="98"/>
  <c r="FS549" i="98"/>
  <c r="FN550" i="98"/>
  <c r="FO550" i="98"/>
  <c r="FP550" i="98"/>
  <c r="FQ550" i="98"/>
  <c r="FR550" i="98"/>
  <c r="FS550" i="98"/>
  <c r="FN551" i="98"/>
  <c r="FO551" i="98"/>
  <c r="FP551" i="98"/>
  <c r="FQ551" i="98"/>
  <c r="FR551" i="98"/>
  <c r="FS551" i="98"/>
  <c r="FN552" i="98"/>
  <c r="FO552" i="98"/>
  <c r="FP552" i="98"/>
  <c r="FQ552" i="98"/>
  <c r="FR552" i="98"/>
  <c r="FS552" i="98"/>
  <c r="FN553" i="98"/>
  <c r="FO553" i="98"/>
  <c r="FP553" i="98"/>
  <c r="FQ553" i="98"/>
  <c r="FR553" i="98"/>
  <c r="FS553" i="98"/>
  <c r="FN554" i="98"/>
  <c r="FO554" i="98"/>
  <c r="FP554" i="98"/>
  <c r="FQ554" i="98"/>
  <c r="FR554" i="98"/>
  <c r="FS554" i="98"/>
  <c r="FN555" i="98"/>
  <c r="FO555" i="98"/>
  <c r="FP555" i="98"/>
  <c r="FQ555" i="98"/>
  <c r="FR555" i="98"/>
  <c r="FS555" i="98"/>
  <c r="FN556" i="98"/>
  <c r="FO556" i="98"/>
  <c r="FP556" i="98"/>
  <c r="FQ556" i="98"/>
  <c r="FR556" i="98"/>
  <c r="FS556" i="98"/>
  <c r="FN557" i="98"/>
  <c r="FO557" i="98"/>
  <c r="FP557" i="98"/>
  <c r="FQ557" i="98"/>
  <c r="FR557" i="98"/>
  <c r="FS557" i="98"/>
  <c r="FN558" i="98"/>
  <c r="FO558" i="98"/>
  <c r="FP558" i="98"/>
  <c r="FQ558" i="98"/>
  <c r="FR558" i="98"/>
  <c r="FS558" i="98"/>
  <c r="FN559" i="98"/>
  <c r="FO559" i="98"/>
  <c r="FP559" i="98"/>
  <c r="FQ559" i="98"/>
  <c r="FR559" i="98"/>
  <c r="FS559" i="98"/>
  <c r="FN560" i="98"/>
  <c r="FO560" i="98"/>
  <c r="FP560" i="98"/>
  <c r="FQ560" i="98"/>
  <c r="FR560" i="98"/>
  <c r="FS560" i="98"/>
  <c r="FN561" i="98"/>
  <c r="FO561" i="98"/>
  <c r="FP561" i="98"/>
  <c r="FQ561" i="98"/>
  <c r="FR561" i="98"/>
  <c r="FS561" i="98"/>
  <c r="FN562" i="98"/>
  <c r="FO562" i="98"/>
  <c r="FP562" i="98"/>
  <c r="FQ562" i="98"/>
  <c r="FR562" i="98"/>
  <c r="FS562" i="98"/>
  <c r="FN563" i="98"/>
  <c r="FO563" i="98"/>
  <c r="FP563" i="98"/>
  <c r="FQ563" i="98"/>
  <c r="FR563" i="98"/>
  <c r="FS563" i="98"/>
  <c r="FN564" i="98"/>
  <c r="FO564" i="98"/>
  <c r="FP564" i="98"/>
  <c r="FQ564" i="98"/>
  <c r="FR564" i="98"/>
  <c r="FS564" i="98"/>
  <c r="FN565" i="98"/>
  <c r="FO565" i="98"/>
  <c r="FP565" i="98"/>
  <c r="FQ565" i="98"/>
  <c r="FR565" i="98"/>
  <c r="FS565" i="98"/>
  <c r="FN566" i="98"/>
  <c r="FO566" i="98"/>
  <c r="FP566" i="98"/>
  <c r="FQ566" i="98"/>
  <c r="FR566" i="98"/>
  <c r="FS566" i="98"/>
  <c r="FN567" i="98"/>
  <c r="FO567" i="98"/>
  <c r="FP567" i="98"/>
  <c r="FQ567" i="98"/>
  <c r="FR567" i="98"/>
  <c r="FS567" i="98"/>
  <c r="FN568" i="98"/>
  <c r="FO568" i="98"/>
  <c r="FP568" i="98"/>
  <c r="FQ568" i="98"/>
  <c r="FR568" i="98"/>
  <c r="FS568" i="98"/>
  <c r="FN569" i="98"/>
  <c r="FO569" i="98"/>
  <c r="FP569" i="98"/>
  <c r="FQ569" i="98"/>
  <c r="FR569" i="98"/>
  <c r="FS569" i="98"/>
  <c r="FN570" i="98"/>
  <c r="FO570" i="98"/>
  <c r="FP570" i="98"/>
  <c r="FQ570" i="98"/>
  <c r="FR570" i="98"/>
  <c r="FS570" i="98"/>
  <c r="FN571" i="98"/>
  <c r="FO571" i="98"/>
  <c r="FP571" i="98"/>
  <c r="FQ571" i="98"/>
  <c r="FR571" i="98"/>
  <c r="FS571" i="98"/>
  <c r="FN572" i="98"/>
  <c r="FO572" i="98"/>
  <c r="FP572" i="98"/>
  <c r="FQ572" i="98"/>
  <c r="FR572" i="98"/>
  <c r="FS572" i="98"/>
  <c r="FN573" i="98"/>
  <c r="FO573" i="98"/>
  <c r="FP573" i="98"/>
  <c r="FQ573" i="98"/>
  <c r="FR573" i="98"/>
  <c r="FS573" i="98"/>
  <c r="FN574" i="98"/>
  <c r="FO574" i="98"/>
  <c r="FP574" i="98"/>
  <c r="FQ574" i="98"/>
  <c r="FR574" i="98"/>
  <c r="FS574" i="98"/>
  <c r="FN575" i="98"/>
  <c r="FO575" i="98"/>
  <c r="FP575" i="98"/>
  <c r="FQ575" i="98"/>
  <c r="FR575" i="98"/>
  <c r="FS575" i="98"/>
  <c r="FN576" i="98"/>
  <c r="FO576" i="98"/>
  <c r="FP576" i="98"/>
  <c r="FQ576" i="98"/>
  <c r="FR576" i="98"/>
  <c r="FS576" i="98"/>
  <c r="FN577" i="98"/>
  <c r="FO577" i="98"/>
  <c r="FP577" i="98"/>
  <c r="FQ577" i="98"/>
  <c r="FR577" i="98"/>
  <c r="FS577" i="98"/>
  <c r="FN578" i="98"/>
  <c r="FO578" i="98"/>
  <c r="FP578" i="98"/>
  <c r="FQ578" i="98"/>
  <c r="FR578" i="98"/>
  <c r="FS578" i="98"/>
  <c r="FN579" i="98"/>
  <c r="FO579" i="98"/>
  <c r="FP579" i="98"/>
  <c r="FQ579" i="98"/>
  <c r="FR579" i="98"/>
  <c r="FS579" i="98"/>
  <c r="FN580" i="98"/>
  <c r="FO580" i="98"/>
  <c r="FP580" i="98"/>
  <c r="FQ580" i="98"/>
  <c r="FR580" i="98"/>
  <c r="FS580" i="98"/>
  <c r="FN581" i="98"/>
  <c r="FO581" i="98"/>
  <c r="FP581" i="98"/>
  <c r="FQ581" i="98"/>
  <c r="FR581" i="98"/>
  <c r="FS581" i="98"/>
  <c r="FN582" i="98"/>
  <c r="FO582" i="98"/>
  <c r="FP582" i="98"/>
  <c r="FQ582" i="98"/>
  <c r="FR582" i="98"/>
  <c r="FS582" i="98"/>
  <c r="FN583" i="98"/>
  <c r="FO583" i="98"/>
  <c r="FP583" i="98"/>
  <c r="FQ583" i="98"/>
  <c r="FR583" i="98"/>
  <c r="FS583" i="98"/>
  <c r="FN584" i="98"/>
  <c r="FO584" i="98"/>
  <c r="FP584" i="98"/>
  <c r="FQ584" i="98"/>
  <c r="FR584" i="98"/>
  <c r="FS584" i="98"/>
  <c r="FN585" i="98"/>
  <c r="FO585" i="98"/>
  <c r="FP585" i="98"/>
  <c r="FQ585" i="98"/>
  <c r="FR585" i="98"/>
  <c r="FS585" i="98"/>
  <c r="FN586" i="98"/>
  <c r="FO586" i="98"/>
  <c r="FP586" i="98"/>
  <c r="FQ586" i="98"/>
  <c r="FR586" i="98"/>
  <c r="FS586" i="98"/>
  <c r="FN587" i="98"/>
  <c r="FO587" i="98"/>
  <c r="FP587" i="98"/>
  <c r="FQ587" i="98"/>
  <c r="FR587" i="98"/>
  <c r="FS587" i="98"/>
  <c r="FN588" i="98"/>
  <c r="FO588" i="98"/>
  <c r="FP588" i="98"/>
  <c r="FQ588" i="98"/>
  <c r="FR588" i="98"/>
  <c r="FS588" i="98"/>
  <c r="FN589" i="98"/>
  <c r="FO589" i="98"/>
  <c r="FP589" i="98"/>
  <c r="FQ589" i="98"/>
  <c r="FR589" i="98"/>
  <c r="FS589" i="98"/>
  <c r="FN590" i="98"/>
  <c r="FO590" i="98"/>
  <c r="FP590" i="98"/>
  <c r="FQ590" i="98"/>
  <c r="FR590" i="98"/>
  <c r="FS590" i="98"/>
  <c r="FN591" i="98"/>
  <c r="FO591" i="98"/>
  <c r="FP591" i="98"/>
  <c r="FQ591" i="98"/>
  <c r="FR591" i="98"/>
  <c r="FS591" i="98"/>
  <c r="FN592" i="98"/>
  <c r="FO592" i="98"/>
  <c r="FP592" i="98"/>
  <c r="FQ592" i="98"/>
  <c r="FR592" i="98"/>
  <c r="FS592" i="98"/>
  <c r="FN593" i="98"/>
  <c r="FO593" i="98"/>
  <c r="FP593" i="98"/>
  <c r="FQ593" i="98"/>
  <c r="FR593" i="98"/>
  <c r="FS593" i="98"/>
  <c r="FN594" i="98"/>
  <c r="FO594" i="98"/>
  <c r="FP594" i="98"/>
  <c r="FQ594" i="98"/>
  <c r="FR594" i="98"/>
  <c r="FS594" i="98"/>
  <c r="FN595" i="98"/>
  <c r="FO595" i="98"/>
  <c r="FP595" i="98"/>
  <c r="FQ595" i="98"/>
  <c r="FR595" i="98"/>
  <c r="FS595" i="98"/>
  <c r="FN596" i="98"/>
  <c r="FO596" i="98"/>
  <c r="FP596" i="98"/>
  <c r="FQ596" i="98"/>
  <c r="FR596" i="98"/>
  <c r="FS596" i="98"/>
  <c r="FN597" i="98"/>
  <c r="FO597" i="98"/>
  <c r="FP597" i="98"/>
  <c r="FQ597" i="98"/>
  <c r="FR597" i="98"/>
  <c r="FS597" i="98"/>
  <c r="FN598" i="98"/>
  <c r="FO598" i="98"/>
  <c r="FP598" i="98"/>
  <c r="FQ598" i="98"/>
  <c r="FR598" i="98"/>
  <c r="FS598" i="98"/>
  <c r="FN599" i="98"/>
  <c r="FO599" i="98"/>
  <c r="FP599" i="98"/>
  <c r="FQ599" i="98"/>
  <c r="FR599" i="98"/>
  <c r="FS599" i="98"/>
  <c r="FN600" i="98"/>
  <c r="FO600" i="98"/>
  <c r="FP600" i="98"/>
  <c r="FQ600" i="98"/>
  <c r="FR600" i="98"/>
  <c r="FS600" i="98"/>
  <c r="FN601" i="98"/>
  <c r="FO601" i="98"/>
  <c r="FP601" i="98"/>
  <c r="FQ601" i="98"/>
  <c r="FR601" i="98"/>
  <c r="FS601" i="98"/>
  <c r="FN602" i="98"/>
  <c r="FO602" i="98"/>
  <c r="FP602" i="98"/>
  <c r="FQ602" i="98"/>
  <c r="FR602" i="98"/>
  <c r="FS602" i="98"/>
  <c r="FN603" i="98"/>
  <c r="FO603" i="98"/>
  <c r="FP603" i="98"/>
  <c r="FQ603" i="98"/>
  <c r="FR603" i="98"/>
  <c r="FS603" i="98"/>
  <c r="FN604" i="98"/>
  <c r="FO604" i="98"/>
  <c r="FP604" i="98"/>
  <c r="FQ604" i="98"/>
  <c r="FR604" i="98"/>
  <c r="FS604" i="98"/>
  <c r="FN605" i="98"/>
  <c r="FO605" i="98"/>
  <c r="FP605" i="98"/>
  <c r="FQ605" i="98"/>
  <c r="FR605" i="98"/>
  <c r="FS605" i="98"/>
  <c r="FN606" i="98"/>
  <c r="FO606" i="98"/>
  <c r="FP606" i="98"/>
  <c r="FQ606" i="98"/>
  <c r="FR606" i="98"/>
  <c r="FS606" i="98"/>
  <c r="FN607" i="98"/>
  <c r="FO607" i="98"/>
  <c r="FP607" i="98"/>
  <c r="FQ607" i="98"/>
  <c r="FR607" i="98"/>
  <c r="FS607" i="98"/>
  <c r="FN608" i="98"/>
  <c r="FO608" i="98"/>
  <c r="FP608" i="98"/>
  <c r="FQ608" i="98"/>
  <c r="FR608" i="98"/>
  <c r="FS608" i="98"/>
  <c r="FN609" i="98"/>
  <c r="FO609" i="98"/>
  <c r="FP609" i="98"/>
  <c r="FQ609" i="98"/>
  <c r="FR609" i="98"/>
  <c r="FS609" i="98"/>
  <c r="FN610" i="98"/>
  <c r="FO610" i="98"/>
  <c r="FP610" i="98"/>
  <c r="FQ610" i="98"/>
  <c r="FR610" i="98"/>
  <c r="FS610" i="98"/>
  <c r="FN611" i="98"/>
  <c r="FO611" i="98"/>
  <c r="FP611" i="98"/>
  <c r="FQ611" i="98"/>
  <c r="FR611" i="98"/>
  <c r="FS611" i="98"/>
  <c r="FN612" i="98"/>
  <c r="FO612" i="98"/>
  <c r="FP612" i="98"/>
  <c r="FQ612" i="98"/>
  <c r="FR612" i="98"/>
  <c r="FS612" i="98"/>
  <c r="FN613" i="98"/>
  <c r="FO613" i="98"/>
  <c r="FP613" i="98"/>
  <c r="FQ613" i="98"/>
  <c r="FR613" i="98"/>
  <c r="FS613" i="98"/>
  <c r="FN614" i="98"/>
  <c r="FO614" i="98"/>
  <c r="FP614" i="98"/>
  <c r="FQ614" i="98"/>
  <c r="FR614" i="98"/>
  <c r="FS614" i="98"/>
  <c r="FN615" i="98"/>
  <c r="FO615" i="98"/>
  <c r="FP615" i="98"/>
  <c r="FQ615" i="98"/>
  <c r="FR615" i="98"/>
  <c r="FS615" i="98"/>
  <c r="FN616" i="98"/>
  <c r="FO616" i="98"/>
  <c r="FP616" i="98"/>
  <c r="FQ616" i="98"/>
  <c r="FR616" i="98"/>
  <c r="FS616" i="98"/>
  <c r="FN617" i="98"/>
  <c r="FO617" i="98"/>
  <c r="FP617" i="98"/>
  <c r="FQ617" i="98"/>
  <c r="FR617" i="98"/>
  <c r="FS617" i="98"/>
  <c r="FN618" i="98"/>
  <c r="FO618" i="98"/>
  <c r="FP618" i="98"/>
  <c r="FQ618" i="98"/>
  <c r="FR618" i="98"/>
  <c r="FS618" i="98"/>
  <c r="FN619" i="98"/>
  <c r="FO619" i="98"/>
  <c r="FP619" i="98"/>
  <c r="FQ619" i="98"/>
  <c r="FR619" i="98"/>
  <c r="FS619" i="98"/>
  <c r="FN620" i="98"/>
  <c r="FO620" i="98"/>
  <c r="FP620" i="98"/>
  <c r="FQ620" i="98"/>
  <c r="FR620" i="98"/>
  <c r="FS620" i="98"/>
  <c r="FN621" i="98"/>
  <c r="FO621" i="98"/>
  <c r="FP621" i="98"/>
  <c r="FQ621" i="98"/>
  <c r="FR621" i="98"/>
  <c r="FS621" i="98"/>
  <c r="FN622" i="98"/>
  <c r="FO622" i="98"/>
  <c r="FP622" i="98"/>
  <c r="FQ622" i="98"/>
  <c r="FR622" i="98"/>
  <c r="FS622" i="98"/>
  <c r="FN623" i="98"/>
  <c r="FO623" i="98"/>
  <c r="FP623" i="98"/>
  <c r="FQ623" i="98"/>
  <c r="FR623" i="98"/>
  <c r="FS623" i="98"/>
  <c r="FN624" i="98"/>
  <c r="FO624" i="98"/>
  <c r="FP624" i="98"/>
  <c r="FQ624" i="98"/>
  <c r="FR624" i="98"/>
  <c r="FS624" i="98"/>
  <c r="FN625" i="98"/>
  <c r="FO625" i="98"/>
  <c r="FP625" i="98"/>
  <c r="FQ625" i="98"/>
  <c r="FR625" i="98"/>
  <c r="FS625" i="98"/>
  <c r="FN626" i="98"/>
  <c r="FO626" i="98"/>
  <c r="FP626" i="98"/>
  <c r="FQ626" i="98"/>
  <c r="FR626" i="98"/>
  <c r="FS626" i="98"/>
  <c r="FN627" i="98"/>
  <c r="FO627" i="98"/>
  <c r="FP627" i="98"/>
  <c r="FQ627" i="98"/>
  <c r="FR627" i="98"/>
  <c r="FS627" i="98"/>
  <c r="FN628" i="98"/>
  <c r="FO628" i="98"/>
  <c r="FP628" i="98"/>
  <c r="FQ628" i="98"/>
  <c r="FR628" i="98"/>
  <c r="FS628" i="98"/>
  <c r="FN629" i="98"/>
  <c r="FO629" i="98"/>
  <c r="FP629" i="98"/>
  <c r="FQ629" i="98"/>
  <c r="FR629" i="98"/>
  <c r="FS629" i="98"/>
  <c r="FN630" i="98"/>
  <c r="FO630" i="98"/>
  <c r="FP630" i="98"/>
  <c r="FQ630" i="98"/>
  <c r="FR630" i="98"/>
  <c r="FS630" i="98"/>
  <c r="FN631" i="98"/>
  <c r="FO631" i="98"/>
  <c r="FP631" i="98"/>
  <c r="FQ631" i="98"/>
  <c r="FR631" i="98"/>
  <c r="FS631" i="98"/>
  <c r="FN632" i="98"/>
  <c r="FO632" i="98"/>
  <c r="FP632" i="98"/>
  <c r="FQ632" i="98"/>
  <c r="FR632" i="98"/>
  <c r="FS632" i="98"/>
  <c r="FN633" i="98"/>
  <c r="FO633" i="98"/>
  <c r="FP633" i="98"/>
  <c r="FQ633" i="98"/>
  <c r="FR633" i="98"/>
  <c r="FS633" i="98"/>
  <c r="FN634" i="98"/>
  <c r="FO634" i="98"/>
  <c r="FP634" i="98"/>
  <c r="FQ634" i="98"/>
  <c r="FR634" i="98"/>
  <c r="FS634" i="98"/>
  <c r="FN635" i="98"/>
  <c r="FO635" i="98"/>
  <c r="FP635" i="98"/>
  <c r="FQ635" i="98"/>
  <c r="FR635" i="98"/>
  <c r="FS635" i="98"/>
  <c r="FN636" i="98"/>
  <c r="FO636" i="98"/>
  <c r="FP636" i="98"/>
  <c r="FQ636" i="98"/>
  <c r="FR636" i="98"/>
  <c r="FS636" i="98"/>
  <c r="FN637" i="98"/>
  <c r="FO637" i="98"/>
  <c r="FP637" i="98"/>
  <c r="FQ637" i="98"/>
  <c r="FR637" i="98"/>
  <c r="FS637" i="98"/>
  <c r="FN638" i="98"/>
  <c r="FO638" i="98"/>
  <c r="FP638" i="98"/>
  <c r="FQ638" i="98"/>
  <c r="FR638" i="98"/>
  <c r="FS638" i="98"/>
  <c r="FN639" i="98"/>
  <c r="FO639" i="98"/>
  <c r="FP639" i="98"/>
  <c r="FQ639" i="98"/>
  <c r="FR639" i="98"/>
  <c r="FS639" i="98"/>
  <c r="FN640" i="98"/>
  <c r="FO640" i="98"/>
  <c r="FP640" i="98"/>
  <c r="FQ640" i="98"/>
  <c r="FR640" i="98"/>
  <c r="FS640" i="98"/>
  <c r="FN641" i="98"/>
  <c r="FO641" i="98"/>
  <c r="FP641" i="98"/>
  <c r="FQ641" i="98"/>
  <c r="FR641" i="98"/>
  <c r="FS641" i="98"/>
  <c r="FN642" i="98"/>
  <c r="FO642" i="98"/>
  <c r="FP642" i="98"/>
  <c r="FQ642" i="98"/>
  <c r="FR642" i="98"/>
  <c r="FS642" i="98"/>
  <c r="FN643" i="98"/>
  <c r="FO643" i="98"/>
  <c r="FP643" i="98"/>
  <c r="FQ643" i="98"/>
  <c r="FR643" i="98"/>
  <c r="FS643" i="98"/>
  <c r="FN644" i="98"/>
  <c r="FO644" i="98"/>
  <c r="FP644" i="98"/>
  <c r="FQ644" i="98"/>
  <c r="FR644" i="98"/>
  <c r="FS644" i="98"/>
  <c r="FN645" i="98"/>
  <c r="FO645" i="98"/>
  <c r="FP645" i="98"/>
  <c r="FQ645" i="98"/>
  <c r="FR645" i="98"/>
  <c r="FS645" i="98"/>
  <c r="FN646" i="98"/>
  <c r="FO646" i="98"/>
  <c r="FP646" i="98"/>
  <c r="FQ646" i="98"/>
  <c r="FR646" i="98"/>
  <c r="FS646" i="98"/>
  <c r="FN647" i="98"/>
  <c r="FO647" i="98"/>
  <c r="FP647" i="98"/>
  <c r="FQ647" i="98"/>
  <c r="FR647" i="98"/>
  <c r="FS647" i="98"/>
  <c r="FN648" i="98"/>
  <c r="FO648" i="98"/>
  <c r="FP648" i="98"/>
  <c r="FQ648" i="98"/>
  <c r="FR648" i="98"/>
  <c r="FS648" i="98"/>
  <c r="FN649" i="98"/>
  <c r="FO649" i="98"/>
  <c r="FP649" i="98"/>
  <c r="FQ649" i="98"/>
  <c r="FR649" i="98"/>
  <c r="FS649" i="98"/>
  <c r="FN650" i="98"/>
  <c r="FO650" i="98"/>
  <c r="FP650" i="98"/>
  <c r="FQ650" i="98"/>
  <c r="FR650" i="98"/>
  <c r="FS650" i="98"/>
  <c r="FN651" i="98"/>
  <c r="FO651" i="98"/>
  <c r="FP651" i="98"/>
  <c r="FQ651" i="98"/>
  <c r="FR651" i="98"/>
  <c r="FS651" i="98"/>
  <c r="FN652" i="98"/>
  <c r="FO652" i="98"/>
  <c r="FP652" i="98"/>
  <c r="FQ652" i="98"/>
  <c r="FR652" i="98"/>
  <c r="FS652" i="98"/>
  <c r="FN653" i="98"/>
  <c r="FO653" i="98"/>
  <c r="FP653" i="98"/>
  <c r="FQ653" i="98"/>
  <c r="FR653" i="98"/>
  <c r="FS653" i="98"/>
  <c r="FN654" i="98"/>
  <c r="FO654" i="98"/>
  <c r="FP654" i="98"/>
  <c r="FQ654" i="98"/>
  <c r="FR654" i="98"/>
  <c r="FS654" i="98"/>
  <c r="FN655" i="98"/>
  <c r="FO655" i="98"/>
  <c r="FP655" i="98"/>
  <c r="FQ655" i="98"/>
  <c r="FR655" i="98"/>
  <c r="FS655" i="98"/>
  <c r="FN656" i="98"/>
  <c r="FO656" i="98"/>
  <c r="FP656" i="98"/>
  <c r="FQ656" i="98"/>
  <c r="FR656" i="98"/>
  <c r="FS656" i="98"/>
  <c r="FN657" i="98"/>
  <c r="FO657" i="98"/>
  <c r="FP657" i="98"/>
  <c r="FQ657" i="98"/>
  <c r="FR657" i="98"/>
  <c r="FS657" i="98"/>
  <c r="FN658" i="98"/>
  <c r="FO658" i="98"/>
  <c r="FP658" i="98"/>
  <c r="FQ658" i="98"/>
  <c r="FR658" i="98"/>
  <c r="FS658" i="98"/>
  <c r="FN659" i="98"/>
  <c r="FO659" i="98"/>
  <c r="FP659" i="98"/>
  <c r="FQ659" i="98"/>
  <c r="FR659" i="98"/>
  <c r="FS659" i="98"/>
  <c r="FN660" i="98"/>
  <c r="FO660" i="98"/>
  <c r="FP660" i="98"/>
  <c r="FQ660" i="98"/>
  <c r="FR660" i="98"/>
  <c r="FS660" i="98"/>
  <c r="FN661" i="98"/>
  <c r="FO661" i="98"/>
  <c r="FP661" i="98"/>
  <c r="FQ661" i="98"/>
  <c r="FR661" i="98"/>
  <c r="FS661" i="98"/>
  <c r="FN662" i="98"/>
  <c r="FO662" i="98"/>
  <c r="FP662" i="98"/>
  <c r="FQ662" i="98"/>
  <c r="FR662" i="98"/>
  <c r="FS662" i="98"/>
  <c r="FN663" i="98"/>
  <c r="FO663" i="98"/>
  <c r="FP663" i="98"/>
  <c r="FQ663" i="98"/>
  <c r="FR663" i="98"/>
  <c r="FS663" i="98"/>
  <c r="FN664" i="98"/>
  <c r="FO664" i="98"/>
  <c r="FP664" i="98"/>
  <c r="FQ664" i="98"/>
  <c r="FR664" i="98"/>
  <c r="FS664" i="98"/>
  <c r="FN665" i="98"/>
  <c r="FO665" i="98"/>
  <c r="FP665" i="98"/>
  <c r="FQ665" i="98"/>
  <c r="FR665" i="98"/>
  <c r="FS665" i="98"/>
  <c r="FN666" i="98"/>
  <c r="FO666" i="98"/>
  <c r="FP666" i="98"/>
  <c r="FQ666" i="98"/>
  <c r="FR666" i="98"/>
  <c r="FS666" i="98"/>
  <c r="FN667" i="98"/>
  <c r="FO667" i="98"/>
  <c r="FP667" i="98"/>
  <c r="FQ667" i="98"/>
  <c r="FR667" i="98"/>
  <c r="FS667" i="98"/>
  <c r="FN668" i="98"/>
  <c r="FO668" i="98"/>
  <c r="FP668" i="98"/>
  <c r="FQ668" i="98"/>
  <c r="FR668" i="98"/>
  <c r="FS668" i="98"/>
  <c r="FN669" i="98"/>
  <c r="FO669" i="98"/>
  <c r="FP669" i="98"/>
  <c r="FQ669" i="98"/>
  <c r="FR669" i="98"/>
  <c r="FS669" i="98"/>
  <c r="FN670" i="98"/>
  <c r="FO670" i="98"/>
  <c r="FP670" i="98"/>
  <c r="FQ670" i="98"/>
  <c r="FR670" i="98"/>
  <c r="FS670" i="98"/>
  <c r="FN671" i="98"/>
  <c r="FO671" i="98"/>
  <c r="FP671" i="98"/>
  <c r="FQ671" i="98"/>
  <c r="FR671" i="98"/>
  <c r="FS671" i="98"/>
  <c r="FN672" i="98"/>
  <c r="FO672" i="98"/>
  <c r="FP672" i="98"/>
  <c r="FQ672" i="98"/>
  <c r="FR672" i="98"/>
  <c r="FS672" i="98"/>
  <c r="FN673" i="98"/>
  <c r="FO673" i="98"/>
  <c r="FP673" i="98"/>
  <c r="FQ673" i="98"/>
  <c r="FR673" i="98"/>
  <c r="FS673" i="98"/>
  <c r="FN674" i="98"/>
  <c r="FO674" i="98"/>
  <c r="FP674" i="98"/>
  <c r="FQ674" i="98"/>
  <c r="FR674" i="98"/>
  <c r="FS674" i="98"/>
  <c r="FN675" i="98"/>
  <c r="FO675" i="98"/>
  <c r="FP675" i="98"/>
  <c r="FQ675" i="98"/>
  <c r="FR675" i="98"/>
  <c r="FS675" i="98"/>
  <c r="FN676" i="98"/>
  <c r="FO676" i="98"/>
  <c r="FP676" i="98"/>
  <c r="FQ676" i="98"/>
  <c r="FR676" i="98"/>
  <c r="FS676" i="98"/>
  <c r="FN677" i="98"/>
  <c r="FO677" i="98"/>
  <c r="FP677" i="98"/>
  <c r="FQ677" i="98"/>
  <c r="FR677" i="98"/>
  <c r="FS677" i="98"/>
  <c r="FN678" i="98"/>
  <c r="FO678" i="98"/>
  <c r="FP678" i="98"/>
  <c r="FQ678" i="98"/>
  <c r="FR678" i="98"/>
  <c r="FS678" i="98"/>
  <c r="FN679" i="98"/>
  <c r="FO679" i="98"/>
  <c r="FP679" i="98"/>
  <c r="FQ679" i="98"/>
  <c r="FR679" i="98"/>
  <c r="FS679" i="98"/>
  <c r="FN680" i="98"/>
  <c r="FO680" i="98"/>
  <c r="FP680" i="98"/>
  <c r="FQ680" i="98"/>
  <c r="FR680" i="98"/>
  <c r="FS680" i="98"/>
  <c r="FN681" i="98"/>
  <c r="FO681" i="98"/>
  <c r="FP681" i="98"/>
  <c r="FQ681" i="98"/>
  <c r="FR681" i="98"/>
  <c r="FS681" i="98"/>
  <c r="FN682" i="98"/>
  <c r="FO682" i="98"/>
  <c r="FP682" i="98"/>
  <c r="FQ682" i="98"/>
  <c r="FR682" i="98"/>
  <c r="FS682" i="98"/>
  <c r="FN683" i="98"/>
  <c r="FO683" i="98"/>
  <c r="FP683" i="98"/>
  <c r="FQ683" i="98"/>
  <c r="FR683" i="98"/>
  <c r="FS683" i="98"/>
  <c r="FN684" i="98"/>
  <c r="FO684" i="98"/>
  <c r="FP684" i="98"/>
  <c r="FQ684" i="98"/>
  <c r="FR684" i="98"/>
  <c r="FS684" i="98"/>
  <c r="FN685" i="98"/>
  <c r="FO685" i="98"/>
  <c r="FP685" i="98"/>
  <c r="FQ685" i="98"/>
  <c r="FR685" i="98"/>
  <c r="FS685" i="98"/>
  <c r="FN686" i="98"/>
  <c r="FO686" i="98"/>
  <c r="FP686" i="98"/>
  <c r="FQ686" i="98"/>
  <c r="FR686" i="98"/>
  <c r="FS686" i="98"/>
  <c r="FN687" i="98"/>
  <c r="FO687" i="98"/>
  <c r="FP687" i="98"/>
  <c r="FQ687" i="98"/>
  <c r="FR687" i="98"/>
  <c r="FS687" i="98"/>
  <c r="FN688" i="98"/>
  <c r="FO688" i="98"/>
  <c r="FP688" i="98"/>
  <c r="FQ688" i="98"/>
  <c r="FR688" i="98"/>
  <c r="FS688" i="98"/>
  <c r="FN689" i="98"/>
  <c r="FO689" i="98"/>
  <c r="FP689" i="98"/>
  <c r="FQ689" i="98"/>
  <c r="FR689" i="98"/>
  <c r="FS689" i="98"/>
  <c r="FN690" i="98"/>
  <c r="FO690" i="98"/>
  <c r="FP690" i="98"/>
  <c r="FQ690" i="98"/>
  <c r="FR690" i="98"/>
  <c r="FS690" i="98"/>
  <c r="FN691" i="98"/>
  <c r="FO691" i="98"/>
  <c r="FP691" i="98"/>
  <c r="FQ691" i="98"/>
  <c r="FR691" i="98"/>
  <c r="FS691" i="98"/>
  <c r="FN692" i="98"/>
  <c r="FO692" i="98"/>
  <c r="FP692" i="98"/>
  <c r="FQ692" i="98"/>
  <c r="FR692" i="98"/>
  <c r="FS692" i="98"/>
  <c r="FN693" i="98"/>
  <c r="FO693" i="98"/>
  <c r="FP693" i="98"/>
  <c r="FQ693" i="98"/>
  <c r="FR693" i="98"/>
  <c r="FS693" i="98"/>
  <c r="FN694" i="98"/>
  <c r="FO694" i="98"/>
  <c r="FP694" i="98"/>
  <c r="FQ694" i="98"/>
  <c r="FR694" i="98"/>
  <c r="FS694" i="98"/>
  <c r="FN695" i="98"/>
  <c r="FO695" i="98"/>
  <c r="FP695" i="98"/>
  <c r="FQ695" i="98"/>
  <c r="FR695" i="98"/>
  <c r="FS695" i="98"/>
  <c r="FN696" i="98"/>
  <c r="FO696" i="98"/>
  <c r="FP696" i="98"/>
  <c r="FQ696" i="98"/>
  <c r="FR696" i="98"/>
  <c r="FS696" i="98"/>
  <c r="FN697" i="98"/>
  <c r="FO697" i="98"/>
  <c r="FP697" i="98"/>
  <c r="FQ697" i="98"/>
  <c r="FR697" i="98"/>
  <c r="FS697" i="98"/>
  <c r="FN698" i="98"/>
  <c r="FO698" i="98"/>
  <c r="FP698" i="98"/>
  <c r="FQ698" i="98"/>
  <c r="FR698" i="98"/>
  <c r="FS698" i="98"/>
  <c r="FN699" i="98"/>
  <c r="FO699" i="98"/>
  <c r="FP699" i="98"/>
  <c r="FQ699" i="98"/>
  <c r="FR699" i="98"/>
  <c r="FS699" i="98"/>
  <c r="FN700" i="98"/>
  <c r="FO700" i="98"/>
  <c r="FP700" i="98"/>
  <c r="FQ700" i="98"/>
  <c r="FR700" i="98"/>
  <c r="FS700" i="98"/>
  <c r="FN701" i="98"/>
  <c r="FO701" i="98"/>
  <c r="FP701" i="98"/>
  <c r="FQ701" i="98"/>
  <c r="FR701" i="98"/>
  <c r="FS701" i="98"/>
  <c r="FN702" i="98"/>
  <c r="FO702" i="98"/>
  <c r="FP702" i="98"/>
  <c r="FQ702" i="98"/>
  <c r="FR702" i="98"/>
  <c r="FS702" i="98"/>
  <c r="FN703" i="98"/>
  <c r="FO703" i="98"/>
  <c r="FP703" i="98"/>
  <c r="FQ703" i="98"/>
  <c r="FR703" i="98"/>
  <c r="FS703" i="98"/>
  <c r="FN704" i="98"/>
  <c r="FO704" i="98"/>
  <c r="FP704" i="98"/>
  <c r="FQ704" i="98"/>
  <c r="FR704" i="98"/>
  <c r="FS704" i="98"/>
  <c r="FN705" i="98"/>
  <c r="FO705" i="98"/>
  <c r="FP705" i="98"/>
  <c r="FQ705" i="98"/>
  <c r="FR705" i="98"/>
  <c r="FS705" i="98"/>
  <c r="FN706" i="98"/>
  <c r="FO706" i="98"/>
  <c r="FP706" i="98"/>
  <c r="FQ706" i="98"/>
  <c r="FR706" i="98"/>
  <c r="FS706" i="98"/>
  <c r="FN707" i="98"/>
  <c r="FO707" i="98"/>
  <c r="FP707" i="98"/>
  <c r="FQ707" i="98"/>
  <c r="FR707" i="98"/>
  <c r="FS707" i="98"/>
  <c r="FN708" i="98"/>
  <c r="FO708" i="98"/>
  <c r="FP708" i="98"/>
  <c r="FQ708" i="98"/>
  <c r="FR708" i="98"/>
  <c r="FS708" i="98"/>
  <c r="FN709" i="98"/>
  <c r="FO709" i="98"/>
  <c r="FP709" i="98"/>
  <c r="FQ709" i="98"/>
  <c r="FR709" i="98"/>
  <c r="FS709" i="98"/>
  <c r="FN710" i="98"/>
  <c r="FO710" i="98"/>
  <c r="FP710" i="98"/>
  <c r="FQ710" i="98"/>
  <c r="FR710" i="98"/>
  <c r="FS710" i="98"/>
  <c r="FN711" i="98"/>
  <c r="FO711" i="98"/>
  <c r="FP711" i="98"/>
  <c r="FQ711" i="98"/>
  <c r="FR711" i="98"/>
  <c r="FS711" i="98"/>
  <c r="FN712" i="98"/>
  <c r="FO712" i="98"/>
  <c r="FP712" i="98"/>
  <c r="FQ712" i="98"/>
  <c r="FR712" i="98"/>
  <c r="FS712" i="98"/>
  <c r="FN713" i="98"/>
  <c r="FO713" i="98"/>
  <c r="FP713" i="98"/>
  <c r="FQ713" i="98"/>
  <c r="FR713" i="98"/>
  <c r="FS713" i="98"/>
  <c r="FN714" i="98"/>
  <c r="FO714" i="98"/>
  <c r="FP714" i="98"/>
  <c r="FQ714" i="98"/>
  <c r="FR714" i="98"/>
  <c r="FS714" i="98"/>
  <c r="FN715" i="98"/>
  <c r="FO715" i="98"/>
  <c r="FP715" i="98"/>
  <c r="FQ715" i="98"/>
  <c r="FR715" i="98"/>
  <c r="FS715" i="98"/>
  <c r="FN716" i="98"/>
  <c r="FO716" i="98"/>
  <c r="FP716" i="98"/>
  <c r="FQ716" i="98"/>
  <c r="FR716" i="98"/>
  <c r="FS716" i="98"/>
  <c r="FN717" i="98"/>
  <c r="FO717" i="98"/>
  <c r="FP717" i="98"/>
  <c r="FQ717" i="98"/>
  <c r="FR717" i="98"/>
  <c r="FS717" i="98"/>
  <c r="FN718" i="98"/>
  <c r="FO718" i="98"/>
  <c r="FP718" i="98"/>
  <c r="FQ718" i="98"/>
  <c r="FR718" i="98"/>
  <c r="FS718" i="98"/>
  <c r="FN719" i="98"/>
  <c r="FO719" i="98"/>
  <c r="FP719" i="98"/>
  <c r="FQ719" i="98"/>
  <c r="FR719" i="98"/>
  <c r="FS719" i="98"/>
  <c r="FN720" i="98"/>
  <c r="FO720" i="98"/>
  <c r="FP720" i="98"/>
  <c r="FQ720" i="98"/>
  <c r="FR720" i="98"/>
  <c r="FS720" i="98"/>
  <c r="FN721" i="98"/>
  <c r="FO721" i="98"/>
  <c r="FP721" i="98"/>
  <c r="FQ721" i="98"/>
  <c r="FR721" i="98"/>
  <c r="FS721" i="98"/>
  <c r="FN722" i="98"/>
  <c r="FO722" i="98"/>
  <c r="FP722" i="98"/>
  <c r="FQ722" i="98"/>
  <c r="FR722" i="98"/>
  <c r="FS722" i="98"/>
  <c r="FN723" i="98"/>
  <c r="FO723" i="98"/>
  <c r="FP723" i="98"/>
  <c r="FQ723" i="98"/>
  <c r="FR723" i="98"/>
  <c r="FS723" i="98"/>
  <c r="FN724" i="98"/>
  <c r="FO724" i="98"/>
  <c r="FP724" i="98"/>
  <c r="FQ724" i="98"/>
  <c r="FR724" i="98"/>
  <c r="FS724" i="98"/>
  <c r="FN725" i="98"/>
  <c r="FO725" i="98"/>
  <c r="FP725" i="98"/>
  <c r="FQ725" i="98"/>
  <c r="FR725" i="98"/>
  <c r="FS725" i="98"/>
  <c r="FN726" i="98"/>
  <c r="FO726" i="98"/>
  <c r="FP726" i="98"/>
  <c r="FQ726" i="98"/>
  <c r="FR726" i="98"/>
  <c r="FS726" i="98"/>
  <c r="FN727" i="98"/>
  <c r="FO727" i="98"/>
  <c r="FP727" i="98"/>
  <c r="FQ727" i="98"/>
  <c r="FR727" i="98"/>
  <c r="FS727" i="98"/>
  <c r="FN728" i="98"/>
  <c r="FO728" i="98"/>
  <c r="FP728" i="98"/>
  <c r="FQ728" i="98"/>
  <c r="FR728" i="98"/>
  <c r="FS728" i="98"/>
  <c r="FN729" i="98"/>
  <c r="FO729" i="98"/>
  <c r="FP729" i="98"/>
  <c r="FQ729" i="98"/>
  <c r="FR729" i="98"/>
  <c r="FS729" i="98"/>
  <c r="FN730" i="98"/>
  <c r="FO730" i="98"/>
  <c r="FP730" i="98"/>
  <c r="FQ730" i="98"/>
  <c r="FR730" i="98"/>
  <c r="FS730" i="98"/>
  <c r="FN731" i="98"/>
  <c r="FO731" i="98"/>
  <c r="FP731" i="98"/>
  <c r="FQ731" i="98"/>
  <c r="FR731" i="98"/>
  <c r="FS731" i="98"/>
  <c r="FN732" i="98"/>
  <c r="FO732" i="98"/>
  <c r="FP732" i="98"/>
  <c r="FQ732" i="98"/>
  <c r="FR732" i="98"/>
  <c r="FS732" i="98"/>
  <c r="FN733" i="98"/>
  <c r="FO733" i="98"/>
  <c r="FP733" i="98"/>
  <c r="FQ733" i="98"/>
  <c r="FR733" i="98"/>
  <c r="FS733" i="98"/>
  <c r="FN734" i="98"/>
  <c r="FO734" i="98"/>
  <c r="FP734" i="98"/>
  <c r="FQ734" i="98"/>
  <c r="FR734" i="98"/>
  <c r="FS734" i="98"/>
  <c r="FN735" i="98"/>
  <c r="FO735" i="98"/>
  <c r="FP735" i="98"/>
  <c r="FQ735" i="98"/>
  <c r="FR735" i="98"/>
  <c r="FS735" i="98"/>
  <c r="FN736" i="98"/>
  <c r="FO736" i="98"/>
  <c r="FP736" i="98"/>
  <c r="FQ736" i="98"/>
  <c r="FR736" i="98"/>
  <c r="FS736" i="98"/>
  <c r="FN737" i="98"/>
  <c r="FO737" i="98"/>
  <c r="FP737" i="98"/>
  <c r="FQ737" i="98"/>
  <c r="FR737" i="98"/>
  <c r="FS737" i="98"/>
  <c r="FN738" i="98"/>
  <c r="FO738" i="98"/>
  <c r="FP738" i="98"/>
  <c r="FQ738" i="98"/>
  <c r="FR738" i="98"/>
  <c r="FS738" i="98"/>
  <c r="FN739" i="98"/>
  <c r="FO739" i="98"/>
  <c r="FP739" i="98"/>
  <c r="FQ739" i="98"/>
  <c r="FR739" i="98"/>
  <c r="FS739" i="98"/>
  <c r="FN740" i="98"/>
  <c r="FO740" i="98"/>
  <c r="FP740" i="98"/>
  <c r="FQ740" i="98"/>
  <c r="FR740" i="98"/>
  <c r="FS740" i="98"/>
  <c r="FN741" i="98"/>
  <c r="FO741" i="98"/>
  <c r="FP741" i="98"/>
  <c r="FQ741" i="98"/>
  <c r="FR741" i="98"/>
  <c r="FS741" i="98"/>
  <c r="FN742" i="98"/>
  <c r="FO742" i="98"/>
  <c r="FP742" i="98"/>
  <c r="FQ742" i="98"/>
  <c r="FR742" i="98"/>
  <c r="FS742" i="98"/>
  <c r="FN743" i="98"/>
  <c r="FO743" i="98"/>
  <c r="FP743" i="98"/>
  <c r="FQ743" i="98"/>
  <c r="FR743" i="98"/>
  <c r="FS743" i="98"/>
  <c r="FN744" i="98"/>
  <c r="FO744" i="98"/>
  <c r="FP744" i="98"/>
  <c r="FQ744" i="98"/>
  <c r="FR744" i="98"/>
  <c r="FS744" i="98"/>
  <c r="FN745" i="98"/>
  <c r="FO745" i="98"/>
  <c r="FP745" i="98"/>
  <c r="FQ745" i="98"/>
  <c r="FR745" i="98"/>
  <c r="FS745" i="98"/>
  <c r="FN746" i="98"/>
  <c r="FO746" i="98"/>
  <c r="FP746" i="98"/>
  <c r="FQ746" i="98"/>
  <c r="FR746" i="98"/>
  <c r="FS746" i="98"/>
  <c r="FN747" i="98"/>
  <c r="FO747" i="98"/>
  <c r="FP747" i="98"/>
  <c r="FQ747" i="98"/>
  <c r="FR747" i="98"/>
  <c r="FS747" i="98"/>
  <c r="FN748" i="98"/>
  <c r="FO748" i="98"/>
  <c r="FP748" i="98"/>
  <c r="FQ748" i="98"/>
  <c r="FR748" i="98"/>
  <c r="FS748" i="98"/>
  <c r="FN749" i="98"/>
  <c r="FO749" i="98"/>
  <c r="FP749" i="98"/>
  <c r="FQ749" i="98"/>
  <c r="FR749" i="98"/>
  <c r="FS749" i="98"/>
  <c r="FN750" i="98"/>
  <c r="FO750" i="98"/>
  <c r="FP750" i="98"/>
  <c r="FQ750" i="98"/>
  <c r="FR750" i="98"/>
  <c r="FS750" i="98"/>
  <c r="FN751" i="98"/>
  <c r="FO751" i="98"/>
  <c r="FP751" i="98"/>
  <c r="FQ751" i="98"/>
  <c r="FR751" i="98"/>
  <c r="FS751" i="98"/>
  <c r="FN752" i="98"/>
  <c r="FO752" i="98"/>
  <c r="FP752" i="98"/>
  <c r="FQ752" i="98"/>
  <c r="FR752" i="98"/>
  <c r="FS752" i="98"/>
  <c r="FN753" i="98"/>
  <c r="FO753" i="98"/>
  <c r="FP753" i="98"/>
  <c r="FQ753" i="98"/>
  <c r="FR753" i="98"/>
  <c r="FS753" i="98"/>
  <c r="FN754" i="98"/>
  <c r="FO754" i="98"/>
  <c r="FP754" i="98"/>
  <c r="FQ754" i="98"/>
  <c r="FR754" i="98"/>
  <c r="FS754" i="98"/>
  <c r="FN755" i="98"/>
  <c r="FO755" i="98"/>
  <c r="FP755" i="98"/>
  <c r="FQ755" i="98"/>
  <c r="FR755" i="98"/>
  <c r="FS755" i="98"/>
  <c r="FN756" i="98"/>
  <c r="FO756" i="98"/>
  <c r="FP756" i="98"/>
  <c r="FQ756" i="98"/>
  <c r="FR756" i="98"/>
  <c r="FS756" i="98"/>
  <c r="FN757" i="98"/>
  <c r="FO757" i="98"/>
  <c r="FP757" i="98"/>
  <c r="FQ757" i="98"/>
  <c r="FR757" i="98"/>
  <c r="FS757" i="98"/>
  <c r="FN758" i="98"/>
  <c r="FO758" i="98"/>
  <c r="FP758" i="98"/>
  <c r="FQ758" i="98"/>
  <c r="FR758" i="98"/>
  <c r="FS758" i="98"/>
  <c r="FN759" i="98"/>
  <c r="FO759" i="98"/>
  <c r="FP759" i="98"/>
  <c r="FQ759" i="98"/>
  <c r="FR759" i="98"/>
  <c r="FS759" i="98"/>
  <c r="FN760" i="98"/>
  <c r="FO760" i="98"/>
  <c r="FP760" i="98"/>
  <c r="FQ760" i="98"/>
  <c r="FR760" i="98"/>
  <c r="FS760" i="98"/>
  <c r="FN761" i="98"/>
  <c r="FO761" i="98"/>
  <c r="FP761" i="98"/>
  <c r="FQ761" i="98"/>
  <c r="FR761" i="98"/>
  <c r="FS761" i="98"/>
  <c r="FN762" i="98"/>
  <c r="FO762" i="98"/>
  <c r="FP762" i="98"/>
  <c r="FQ762" i="98"/>
  <c r="FR762" i="98"/>
  <c r="FS762" i="98"/>
  <c r="FN763" i="98"/>
  <c r="FO763" i="98"/>
  <c r="FP763" i="98"/>
  <c r="FQ763" i="98"/>
  <c r="FR763" i="98"/>
  <c r="FS763" i="98"/>
  <c r="FN764" i="98"/>
  <c r="FO764" i="98"/>
  <c r="FP764" i="98"/>
  <c r="FQ764" i="98"/>
  <c r="FR764" i="98"/>
  <c r="FS764" i="98"/>
  <c r="FN765" i="98"/>
  <c r="FO765" i="98"/>
  <c r="FP765" i="98"/>
  <c r="FQ765" i="98"/>
  <c r="FR765" i="98"/>
  <c r="FS765" i="98"/>
  <c r="FN766" i="98"/>
  <c r="FO766" i="98"/>
  <c r="FP766" i="98"/>
  <c r="FQ766" i="98"/>
  <c r="FR766" i="98"/>
  <c r="FS766" i="98"/>
  <c r="FN767" i="98"/>
  <c r="FO767" i="98"/>
  <c r="FP767" i="98"/>
  <c r="FQ767" i="98"/>
  <c r="FR767" i="98"/>
  <c r="FS767" i="98"/>
  <c r="FN768" i="98"/>
  <c r="FO768" i="98"/>
  <c r="FP768" i="98"/>
  <c r="FQ768" i="98"/>
  <c r="FR768" i="98"/>
  <c r="FS768" i="98"/>
  <c r="FN769" i="98"/>
  <c r="FO769" i="98"/>
  <c r="FP769" i="98"/>
  <c r="FQ769" i="98"/>
  <c r="FR769" i="98"/>
  <c r="FS769" i="98"/>
  <c r="FN770" i="98"/>
  <c r="FO770" i="98"/>
  <c r="FP770" i="98"/>
  <c r="FQ770" i="98"/>
  <c r="FR770" i="98"/>
  <c r="FS770" i="98"/>
  <c r="FN771" i="98"/>
  <c r="FO771" i="98"/>
  <c r="FP771" i="98"/>
  <c r="FQ771" i="98"/>
  <c r="FR771" i="98"/>
  <c r="FS771" i="98"/>
  <c r="FN772" i="98"/>
  <c r="FO772" i="98"/>
  <c r="FP772" i="98"/>
  <c r="FQ772" i="98"/>
  <c r="FR772" i="98"/>
  <c r="FS772" i="98"/>
  <c r="FN773" i="98"/>
  <c r="FO773" i="98"/>
  <c r="FP773" i="98"/>
  <c r="FQ773" i="98"/>
  <c r="FR773" i="98"/>
  <c r="FS773" i="98"/>
  <c r="FN774" i="98"/>
  <c r="FO774" i="98"/>
  <c r="FP774" i="98"/>
  <c r="FQ774" i="98"/>
  <c r="FR774" i="98"/>
  <c r="FS774" i="98"/>
  <c r="FN775" i="98"/>
  <c r="FO775" i="98"/>
  <c r="FP775" i="98"/>
  <c r="FQ775" i="98"/>
  <c r="FR775" i="98"/>
  <c r="FS775" i="98"/>
  <c r="FN776" i="98"/>
  <c r="FO776" i="98"/>
  <c r="FP776" i="98"/>
  <c r="FQ776" i="98"/>
  <c r="FR776" i="98"/>
  <c r="FS776" i="98"/>
  <c r="FN777" i="98"/>
  <c r="FO777" i="98"/>
  <c r="FP777" i="98"/>
  <c r="FQ777" i="98"/>
  <c r="FR777" i="98"/>
  <c r="FS777" i="98"/>
  <c r="FN778" i="98"/>
  <c r="FO778" i="98"/>
  <c r="FP778" i="98"/>
  <c r="FQ778" i="98"/>
  <c r="FR778" i="98"/>
  <c r="FS778" i="98"/>
  <c r="FN779" i="98"/>
  <c r="FO779" i="98"/>
  <c r="FP779" i="98"/>
  <c r="FQ779" i="98"/>
  <c r="FR779" i="98"/>
  <c r="FS779" i="98"/>
  <c r="FN780" i="98"/>
  <c r="FO780" i="98"/>
  <c r="FP780" i="98"/>
  <c r="FQ780" i="98"/>
  <c r="FR780" i="98"/>
  <c r="FS780" i="98"/>
  <c r="FN781" i="98"/>
  <c r="FO781" i="98"/>
  <c r="FP781" i="98"/>
  <c r="FQ781" i="98"/>
  <c r="FR781" i="98"/>
  <c r="FS781" i="98"/>
  <c r="FN782" i="98"/>
  <c r="FO782" i="98"/>
  <c r="FP782" i="98"/>
  <c r="FQ782" i="98"/>
  <c r="FR782" i="98"/>
  <c r="FS782" i="98"/>
  <c r="FN783" i="98"/>
  <c r="FO783" i="98"/>
  <c r="FP783" i="98"/>
  <c r="FQ783" i="98"/>
  <c r="FR783" i="98"/>
  <c r="FS783" i="98"/>
  <c r="FN784" i="98"/>
  <c r="FO784" i="98"/>
  <c r="FP784" i="98"/>
  <c r="FQ784" i="98"/>
  <c r="FR784" i="98"/>
  <c r="FS784" i="98"/>
  <c r="FN785" i="98"/>
  <c r="FO785" i="98"/>
  <c r="FP785" i="98"/>
  <c r="FQ785" i="98"/>
  <c r="FR785" i="98"/>
  <c r="FS785" i="98"/>
  <c r="FN786" i="98"/>
  <c r="FO786" i="98"/>
  <c r="FP786" i="98"/>
  <c r="FQ786" i="98"/>
  <c r="FR786" i="98"/>
  <c r="FS786" i="98"/>
  <c r="FN787" i="98"/>
  <c r="FO787" i="98"/>
  <c r="FP787" i="98"/>
  <c r="FQ787" i="98"/>
  <c r="FR787" i="98"/>
  <c r="FS787" i="98"/>
  <c r="FN788" i="98"/>
  <c r="FO788" i="98"/>
  <c r="FP788" i="98"/>
  <c r="FQ788" i="98"/>
  <c r="FR788" i="98"/>
  <c r="FS788" i="98"/>
  <c r="FN789" i="98"/>
  <c r="FO789" i="98"/>
  <c r="FP789" i="98"/>
  <c r="FQ789" i="98"/>
  <c r="FR789" i="98"/>
  <c r="FS789" i="98"/>
  <c r="FN790" i="98"/>
  <c r="FO790" i="98"/>
  <c r="FP790" i="98"/>
  <c r="FQ790" i="98"/>
  <c r="FR790" i="98"/>
  <c r="FS790" i="98"/>
  <c r="FN791" i="98"/>
  <c r="FO791" i="98"/>
  <c r="FP791" i="98"/>
  <c r="FQ791" i="98"/>
  <c r="FR791" i="98"/>
  <c r="FS791" i="98"/>
  <c r="FN792" i="98"/>
  <c r="FO792" i="98"/>
  <c r="FP792" i="98"/>
  <c r="FQ792" i="98"/>
  <c r="FR792" i="98"/>
  <c r="FS792" i="98"/>
  <c r="FN793" i="98"/>
  <c r="FO793" i="98"/>
  <c r="FP793" i="98"/>
  <c r="FQ793" i="98"/>
  <c r="FR793" i="98"/>
  <c r="FS793" i="98"/>
  <c r="FN794" i="98"/>
  <c r="FO794" i="98"/>
  <c r="FP794" i="98"/>
  <c r="FQ794" i="98"/>
  <c r="FR794" i="98"/>
  <c r="FS794" i="98"/>
  <c r="FN795" i="98"/>
  <c r="FO795" i="98"/>
  <c r="FP795" i="98"/>
  <c r="FQ795" i="98"/>
  <c r="FR795" i="98"/>
  <c r="FS795" i="98"/>
  <c r="FN796" i="98"/>
  <c r="FO796" i="98"/>
  <c r="FP796" i="98"/>
  <c r="FQ796" i="98"/>
  <c r="FR796" i="98"/>
  <c r="FS796" i="98"/>
  <c r="FN797" i="98"/>
  <c r="FO797" i="98"/>
  <c r="FP797" i="98"/>
  <c r="FQ797" i="98"/>
  <c r="FR797" i="98"/>
  <c r="FS797" i="98"/>
  <c r="FN798" i="98"/>
  <c r="FO798" i="98"/>
  <c r="FP798" i="98"/>
  <c r="FQ798" i="98"/>
  <c r="FR798" i="98"/>
  <c r="FS798" i="98"/>
  <c r="FN799" i="98"/>
  <c r="FO799" i="98"/>
  <c r="FP799" i="98"/>
  <c r="FQ799" i="98"/>
  <c r="FR799" i="98"/>
  <c r="FS799" i="98"/>
  <c r="FN800" i="98"/>
  <c r="FO800" i="98"/>
  <c r="FP800" i="98"/>
  <c r="FQ800" i="98"/>
  <c r="FR800" i="98"/>
  <c r="FS800" i="98"/>
  <c r="FN801" i="98"/>
  <c r="FO801" i="98"/>
  <c r="FP801" i="98"/>
  <c r="FQ801" i="98"/>
  <c r="FR801" i="98"/>
  <c r="FS801" i="98"/>
  <c r="FN802" i="98"/>
  <c r="FO802" i="98"/>
  <c r="FP802" i="98"/>
  <c r="FQ802" i="98"/>
  <c r="FR802" i="98"/>
  <c r="FS802" i="98"/>
  <c r="FN803" i="98"/>
  <c r="FO803" i="98"/>
  <c r="FP803" i="98"/>
  <c r="FQ803" i="98"/>
  <c r="FR803" i="98"/>
  <c r="FS803" i="98"/>
  <c r="FN804" i="98"/>
  <c r="FO804" i="98"/>
  <c r="FP804" i="98"/>
  <c r="FQ804" i="98"/>
  <c r="FR804" i="98"/>
  <c r="FS804" i="98"/>
  <c r="FN805" i="98"/>
  <c r="FO805" i="98"/>
  <c r="FP805" i="98"/>
  <c r="FQ805" i="98"/>
  <c r="FR805" i="98"/>
  <c r="FS805" i="98"/>
  <c r="FN806" i="98"/>
  <c r="FO806" i="98"/>
  <c r="FP806" i="98"/>
  <c r="FQ806" i="98"/>
  <c r="FR806" i="98"/>
  <c r="FS806" i="98"/>
  <c r="FN807" i="98"/>
  <c r="FO807" i="98"/>
  <c r="FP807" i="98"/>
  <c r="FQ807" i="98"/>
  <c r="FR807" i="98"/>
  <c r="FS807" i="98"/>
  <c r="FN808" i="98"/>
  <c r="FO808" i="98"/>
  <c r="FP808" i="98"/>
  <c r="FQ808" i="98"/>
  <c r="FR808" i="98"/>
  <c r="FS808" i="98"/>
  <c r="FN809" i="98"/>
  <c r="FO809" i="98"/>
  <c r="FP809" i="98"/>
  <c r="FQ809" i="98"/>
  <c r="FR809" i="98"/>
  <c r="FS809" i="98"/>
  <c r="FN810" i="98"/>
  <c r="FO810" i="98"/>
  <c r="FP810" i="98"/>
  <c r="FQ810" i="98"/>
  <c r="FR810" i="98"/>
  <c r="FS810" i="98"/>
  <c r="FN811" i="98"/>
  <c r="FO811" i="98"/>
  <c r="FP811" i="98"/>
  <c r="FQ811" i="98"/>
  <c r="FR811" i="98"/>
  <c r="FS811" i="98"/>
  <c r="FN812" i="98"/>
  <c r="FO812" i="98"/>
  <c r="FP812" i="98"/>
  <c r="FQ812" i="98"/>
  <c r="FR812" i="98"/>
  <c r="FS812" i="98"/>
  <c r="FN813" i="98"/>
  <c r="FO813" i="98"/>
  <c r="FP813" i="98"/>
  <c r="FQ813" i="98"/>
  <c r="FR813" i="98"/>
  <c r="FS813" i="98"/>
  <c r="FN814" i="98"/>
  <c r="FO814" i="98"/>
  <c r="FP814" i="98"/>
  <c r="FQ814" i="98"/>
  <c r="FR814" i="98"/>
  <c r="FS814" i="98"/>
  <c r="FN815" i="98"/>
  <c r="FO815" i="98"/>
  <c r="FP815" i="98"/>
  <c r="FQ815" i="98"/>
  <c r="FR815" i="98"/>
  <c r="FS815" i="98"/>
  <c r="FN816" i="98"/>
  <c r="FO816" i="98"/>
  <c r="FP816" i="98"/>
  <c r="FQ816" i="98"/>
  <c r="FR816" i="98"/>
  <c r="FS816" i="98"/>
  <c r="FN817" i="98"/>
  <c r="FO817" i="98"/>
  <c r="FP817" i="98"/>
  <c r="FQ817" i="98"/>
  <c r="FR817" i="98"/>
  <c r="FS817" i="98"/>
  <c r="FN818" i="98"/>
  <c r="FO818" i="98"/>
  <c r="FP818" i="98"/>
  <c r="FQ818" i="98"/>
  <c r="FR818" i="98"/>
  <c r="FS818" i="98"/>
  <c r="FN819" i="98"/>
  <c r="FO819" i="98"/>
  <c r="FP819" i="98"/>
  <c r="FQ819" i="98"/>
  <c r="FR819" i="98"/>
  <c r="FS819" i="98"/>
  <c r="FN820" i="98"/>
  <c r="FO820" i="98"/>
  <c r="FP820" i="98"/>
  <c r="FQ820" i="98"/>
  <c r="FR820" i="98"/>
  <c r="FS820" i="98"/>
  <c r="FN821" i="98"/>
  <c r="FO821" i="98"/>
  <c r="FP821" i="98"/>
  <c r="FQ821" i="98"/>
  <c r="FR821" i="98"/>
  <c r="FS821" i="98"/>
  <c r="FN822" i="98"/>
  <c r="FO822" i="98"/>
  <c r="FP822" i="98"/>
  <c r="FQ822" i="98"/>
  <c r="FR822" i="98"/>
  <c r="FS822" i="98"/>
  <c r="FN823" i="98"/>
  <c r="FO823" i="98"/>
  <c r="FP823" i="98"/>
  <c r="FQ823" i="98"/>
  <c r="FR823" i="98"/>
  <c r="FS823" i="98"/>
  <c r="FN824" i="98"/>
  <c r="FO824" i="98"/>
  <c r="FP824" i="98"/>
  <c r="FQ824" i="98"/>
  <c r="FR824" i="98"/>
  <c r="FS824" i="98"/>
  <c r="FN825" i="98"/>
  <c r="FO825" i="98"/>
  <c r="FP825" i="98"/>
  <c r="FQ825" i="98"/>
  <c r="FR825" i="98"/>
  <c r="FS825" i="98"/>
  <c r="FN826" i="98"/>
  <c r="FO826" i="98"/>
  <c r="FP826" i="98"/>
  <c r="FQ826" i="98"/>
  <c r="FR826" i="98"/>
  <c r="FS826" i="98"/>
  <c r="FN827" i="98"/>
  <c r="FO827" i="98"/>
  <c r="FP827" i="98"/>
  <c r="FQ827" i="98"/>
  <c r="FR827" i="98"/>
  <c r="FS827" i="98"/>
  <c r="FN828" i="98"/>
  <c r="FO828" i="98"/>
  <c r="FP828" i="98"/>
  <c r="FQ828" i="98"/>
  <c r="FR828" i="98"/>
  <c r="FS828" i="98"/>
  <c r="FN829" i="98"/>
  <c r="FO829" i="98"/>
  <c r="FP829" i="98"/>
  <c r="FQ829" i="98"/>
  <c r="FR829" i="98"/>
  <c r="FS829" i="98"/>
  <c r="FN830" i="98"/>
  <c r="FO830" i="98"/>
  <c r="FP830" i="98"/>
  <c r="FQ830" i="98"/>
  <c r="FR830" i="98"/>
  <c r="FS830" i="98"/>
  <c r="FN831" i="98"/>
  <c r="FO831" i="98"/>
  <c r="FP831" i="98"/>
  <c r="FQ831" i="98"/>
  <c r="FR831" i="98"/>
  <c r="FS831" i="98"/>
  <c r="FN832" i="98"/>
  <c r="FO832" i="98"/>
  <c r="FP832" i="98"/>
  <c r="FQ832" i="98"/>
  <c r="FR832" i="98"/>
  <c r="FS832" i="98"/>
  <c r="FN833" i="98"/>
  <c r="FO833" i="98"/>
  <c r="FP833" i="98"/>
  <c r="FQ833" i="98"/>
  <c r="FR833" i="98"/>
  <c r="FS833" i="98"/>
  <c r="FN834" i="98"/>
  <c r="FO834" i="98"/>
  <c r="FP834" i="98"/>
  <c r="FQ834" i="98"/>
  <c r="FR834" i="98"/>
  <c r="FS834" i="98"/>
  <c r="FN835" i="98"/>
  <c r="FO835" i="98"/>
  <c r="FP835" i="98"/>
  <c r="FQ835" i="98"/>
  <c r="FR835" i="98"/>
  <c r="FS835" i="98"/>
  <c r="FN836" i="98"/>
  <c r="FO836" i="98"/>
  <c r="FP836" i="98"/>
  <c r="FQ836" i="98"/>
  <c r="FR836" i="98"/>
  <c r="FS836" i="98"/>
  <c r="FN837" i="98"/>
  <c r="FO837" i="98"/>
  <c r="FP837" i="98"/>
  <c r="FQ837" i="98"/>
  <c r="FR837" i="98"/>
  <c r="FS837" i="98"/>
  <c r="FN838" i="98"/>
  <c r="FO838" i="98"/>
  <c r="FP838" i="98"/>
  <c r="FQ838" i="98"/>
  <c r="FR838" i="98"/>
  <c r="FS838" i="98"/>
  <c r="FN839" i="98"/>
  <c r="FO839" i="98"/>
  <c r="FP839" i="98"/>
  <c r="FQ839" i="98"/>
  <c r="FR839" i="98"/>
  <c r="FS839" i="98"/>
  <c r="FN840" i="98"/>
  <c r="FO840" i="98"/>
  <c r="FP840" i="98"/>
  <c r="FQ840" i="98"/>
  <c r="FR840" i="98"/>
  <c r="FS840" i="98"/>
  <c r="FN841" i="98"/>
  <c r="FO841" i="98"/>
  <c r="FP841" i="98"/>
  <c r="FQ841" i="98"/>
  <c r="FR841" i="98"/>
  <c r="FS841" i="98"/>
  <c r="FN842" i="98"/>
  <c r="FO842" i="98"/>
  <c r="FP842" i="98"/>
  <c r="FQ842" i="98"/>
  <c r="FR842" i="98"/>
  <c r="FS842" i="98"/>
  <c r="FN843" i="98"/>
  <c r="FO843" i="98"/>
  <c r="FP843" i="98"/>
  <c r="FQ843" i="98"/>
  <c r="FR843" i="98"/>
  <c r="FS843" i="98"/>
  <c r="FN844" i="98"/>
  <c r="FO844" i="98"/>
  <c r="FP844" i="98"/>
  <c r="FQ844" i="98"/>
  <c r="FR844" i="98"/>
  <c r="FS844" i="98"/>
  <c r="FN845" i="98"/>
  <c r="FO845" i="98"/>
  <c r="FP845" i="98"/>
  <c r="FQ845" i="98"/>
  <c r="FR845" i="98"/>
  <c r="FS845" i="98"/>
  <c r="FN846" i="98"/>
  <c r="FO846" i="98"/>
  <c r="FP846" i="98"/>
  <c r="FQ846" i="98"/>
  <c r="FR846" i="98"/>
  <c r="FS846" i="98"/>
  <c r="FN847" i="98"/>
  <c r="FO847" i="98"/>
  <c r="FP847" i="98"/>
  <c r="FQ847" i="98"/>
  <c r="FR847" i="98"/>
  <c r="FS847" i="98"/>
  <c r="FN848" i="98"/>
  <c r="FO848" i="98"/>
  <c r="FP848" i="98"/>
  <c r="FQ848" i="98"/>
  <c r="FR848" i="98"/>
  <c r="FS848" i="98"/>
  <c r="FN849" i="98"/>
  <c r="FO849" i="98"/>
  <c r="FP849" i="98"/>
  <c r="FQ849" i="98"/>
  <c r="FR849" i="98"/>
  <c r="FS849" i="98"/>
  <c r="FN850" i="98"/>
  <c r="FO850" i="98"/>
  <c r="FP850" i="98"/>
  <c r="FQ850" i="98"/>
  <c r="FR850" i="98"/>
  <c r="FS850" i="98"/>
  <c r="FN851" i="98"/>
  <c r="FO851" i="98"/>
  <c r="FP851" i="98"/>
  <c r="FQ851" i="98"/>
  <c r="FR851" i="98"/>
  <c r="FS851" i="98"/>
  <c r="FN852" i="98"/>
  <c r="FO852" i="98"/>
  <c r="FP852" i="98"/>
  <c r="FQ852" i="98"/>
  <c r="FR852" i="98"/>
  <c r="FS852" i="98"/>
  <c r="FN853" i="98"/>
  <c r="FO853" i="98"/>
  <c r="FP853" i="98"/>
  <c r="FQ853" i="98"/>
  <c r="FR853" i="98"/>
  <c r="FS853" i="98"/>
  <c r="FN854" i="98"/>
  <c r="FO854" i="98"/>
  <c r="FP854" i="98"/>
  <c r="FQ854" i="98"/>
  <c r="FR854" i="98"/>
  <c r="FS854" i="98"/>
  <c r="FN855" i="98"/>
  <c r="FO855" i="98"/>
  <c r="FP855" i="98"/>
  <c r="FQ855" i="98"/>
  <c r="FR855" i="98"/>
  <c r="FS855" i="98"/>
  <c r="FN856" i="98"/>
  <c r="FO856" i="98"/>
  <c r="FP856" i="98"/>
  <c r="FQ856" i="98"/>
  <c r="FR856" i="98"/>
  <c r="FS856" i="98"/>
  <c r="FN857" i="98"/>
  <c r="FO857" i="98"/>
  <c r="FP857" i="98"/>
  <c r="FQ857" i="98"/>
  <c r="FR857" i="98"/>
  <c r="FS857" i="98"/>
  <c r="FN858" i="98"/>
  <c r="FO858" i="98"/>
  <c r="FP858" i="98"/>
  <c r="FQ858" i="98"/>
  <c r="FR858" i="98"/>
  <c r="FS858" i="98"/>
  <c r="FN859" i="98"/>
  <c r="FO859" i="98"/>
  <c r="FP859" i="98"/>
  <c r="FQ859" i="98"/>
  <c r="FR859" i="98"/>
  <c r="FS859" i="98"/>
  <c r="FN860" i="98"/>
  <c r="FO860" i="98"/>
  <c r="FP860" i="98"/>
  <c r="FQ860" i="98"/>
  <c r="FR860" i="98"/>
  <c r="FS860" i="98"/>
  <c r="FN861" i="98"/>
  <c r="FO861" i="98"/>
  <c r="FP861" i="98"/>
  <c r="FQ861" i="98"/>
  <c r="FR861" i="98"/>
  <c r="FS861" i="98"/>
  <c r="FN862" i="98"/>
  <c r="FO862" i="98"/>
  <c r="FP862" i="98"/>
  <c r="FQ862" i="98"/>
  <c r="FR862" i="98"/>
  <c r="FS862" i="98"/>
  <c r="FN863" i="98"/>
  <c r="FO863" i="98"/>
  <c r="FP863" i="98"/>
  <c r="FQ863" i="98"/>
  <c r="FR863" i="98"/>
  <c r="FS863" i="98"/>
  <c r="FN864" i="98"/>
  <c r="FO864" i="98"/>
  <c r="FP864" i="98"/>
  <c r="FQ864" i="98"/>
  <c r="FR864" i="98"/>
  <c r="FS864" i="98"/>
  <c r="FN865" i="98"/>
  <c r="FO865" i="98"/>
  <c r="FP865" i="98"/>
  <c r="FQ865" i="98"/>
  <c r="FR865" i="98"/>
  <c r="FS865" i="98"/>
  <c r="FN866" i="98"/>
  <c r="FO866" i="98"/>
  <c r="FP866" i="98"/>
  <c r="FQ866" i="98"/>
  <c r="FR866" i="98"/>
  <c r="FS866" i="98"/>
  <c r="FN867" i="98"/>
  <c r="FO867" i="98"/>
  <c r="FP867" i="98"/>
  <c r="FQ867" i="98"/>
  <c r="FR867" i="98"/>
  <c r="FS867" i="98"/>
  <c r="FN868" i="98"/>
  <c r="FO868" i="98"/>
  <c r="FP868" i="98"/>
  <c r="FQ868" i="98"/>
  <c r="FR868" i="98"/>
  <c r="FS868" i="98"/>
  <c r="FN869" i="98"/>
  <c r="FO869" i="98"/>
  <c r="FP869" i="98"/>
  <c r="FQ869" i="98"/>
  <c r="FR869" i="98"/>
  <c r="FS869" i="98"/>
  <c r="FN870" i="98"/>
  <c r="FO870" i="98"/>
  <c r="FP870" i="98"/>
  <c r="FQ870" i="98"/>
  <c r="FR870" i="98"/>
  <c r="FS870" i="98"/>
  <c r="FN871" i="98"/>
  <c r="FO871" i="98"/>
  <c r="FP871" i="98"/>
  <c r="FQ871" i="98"/>
  <c r="FR871" i="98"/>
  <c r="FS871" i="98"/>
  <c r="FN872" i="98"/>
  <c r="FO872" i="98"/>
  <c r="FP872" i="98"/>
  <c r="FQ872" i="98"/>
  <c r="FR872" i="98"/>
  <c r="FS872" i="98"/>
  <c r="FN873" i="98"/>
  <c r="FO873" i="98"/>
  <c r="FP873" i="98"/>
  <c r="FQ873" i="98"/>
  <c r="FR873" i="98"/>
  <c r="FS873" i="98"/>
  <c r="FN874" i="98"/>
  <c r="FO874" i="98"/>
  <c r="FP874" i="98"/>
  <c r="FQ874" i="98"/>
  <c r="FR874" i="98"/>
  <c r="FS874" i="98"/>
  <c r="FN875" i="98"/>
  <c r="FO875" i="98"/>
  <c r="FP875" i="98"/>
  <c r="FQ875" i="98"/>
  <c r="FR875" i="98"/>
  <c r="FS875" i="98"/>
  <c r="FN876" i="98"/>
  <c r="FO876" i="98"/>
  <c r="FP876" i="98"/>
  <c r="FQ876" i="98"/>
  <c r="FR876" i="98"/>
  <c r="FS876" i="98"/>
  <c r="FN877" i="98"/>
  <c r="FO877" i="98"/>
  <c r="FP877" i="98"/>
  <c r="FQ877" i="98"/>
  <c r="FR877" i="98"/>
  <c r="FS877" i="98"/>
  <c r="FN878" i="98"/>
  <c r="FO878" i="98"/>
  <c r="FP878" i="98"/>
  <c r="FQ878" i="98"/>
  <c r="FR878" i="98"/>
  <c r="FS878" i="98"/>
  <c r="FN879" i="98"/>
  <c r="FO879" i="98"/>
  <c r="FP879" i="98"/>
  <c r="FQ879" i="98"/>
  <c r="FR879" i="98"/>
  <c r="FS879" i="98"/>
  <c r="FN880" i="98"/>
  <c r="FO880" i="98"/>
  <c r="FP880" i="98"/>
  <c r="FQ880" i="98"/>
  <c r="FR880" i="98"/>
  <c r="FS880" i="98"/>
  <c r="FN881" i="98"/>
  <c r="FO881" i="98"/>
  <c r="FP881" i="98"/>
  <c r="FQ881" i="98"/>
  <c r="FR881" i="98"/>
  <c r="FS881" i="98"/>
  <c r="FN882" i="98"/>
  <c r="FO882" i="98"/>
  <c r="FP882" i="98"/>
  <c r="FQ882" i="98"/>
  <c r="FR882" i="98"/>
  <c r="FS882" i="98"/>
  <c r="FN883" i="98"/>
  <c r="FO883" i="98"/>
  <c r="FP883" i="98"/>
  <c r="FQ883" i="98"/>
  <c r="FR883" i="98"/>
  <c r="FS883" i="98"/>
  <c r="FN884" i="98"/>
  <c r="FO884" i="98"/>
  <c r="FP884" i="98"/>
  <c r="FQ884" i="98"/>
  <c r="FR884" i="98"/>
  <c r="FS884" i="98"/>
  <c r="FN885" i="98"/>
  <c r="FO885" i="98"/>
  <c r="FP885" i="98"/>
  <c r="FQ885" i="98"/>
  <c r="FR885" i="98"/>
  <c r="FS885" i="98"/>
  <c r="FN886" i="98"/>
  <c r="FO886" i="98"/>
  <c r="FP886" i="98"/>
  <c r="FQ886" i="98"/>
  <c r="FR886" i="98"/>
  <c r="FS886" i="98"/>
  <c r="FN887" i="98"/>
  <c r="FO887" i="98"/>
  <c r="FP887" i="98"/>
  <c r="FQ887" i="98"/>
  <c r="FR887" i="98"/>
  <c r="FS887" i="98"/>
  <c r="FN888" i="98"/>
  <c r="FO888" i="98"/>
  <c r="FP888" i="98"/>
  <c r="FQ888" i="98"/>
  <c r="FR888" i="98"/>
  <c r="FS888" i="98"/>
  <c r="FN889" i="98"/>
  <c r="FO889" i="98"/>
  <c r="FP889" i="98"/>
  <c r="FQ889" i="98"/>
  <c r="FR889" i="98"/>
  <c r="FS889" i="98"/>
  <c r="FN890" i="98"/>
  <c r="FO890" i="98"/>
  <c r="FP890" i="98"/>
  <c r="FQ890" i="98"/>
  <c r="FR890" i="98"/>
  <c r="FS890" i="98"/>
  <c r="FN891" i="98"/>
  <c r="FO891" i="98"/>
  <c r="FP891" i="98"/>
  <c r="FQ891" i="98"/>
  <c r="FR891" i="98"/>
  <c r="FS891" i="98"/>
  <c r="FN892" i="98"/>
  <c r="FO892" i="98"/>
  <c r="FP892" i="98"/>
  <c r="FQ892" i="98"/>
  <c r="FR892" i="98"/>
  <c r="FS892" i="98"/>
  <c r="FN893" i="98"/>
  <c r="FO893" i="98"/>
  <c r="FP893" i="98"/>
  <c r="FQ893" i="98"/>
  <c r="FR893" i="98"/>
  <c r="FS893" i="98"/>
  <c r="FN894" i="98"/>
  <c r="FO894" i="98"/>
  <c r="FP894" i="98"/>
  <c r="FQ894" i="98"/>
  <c r="FR894" i="98"/>
  <c r="FS894" i="98"/>
  <c r="FN895" i="98"/>
  <c r="FO895" i="98"/>
  <c r="FP895" i="98"/>
  <c r="FQ895" i="98"/>
  <c r="FR895" i="98"/>
  <c r="FS895" i="98"/>
  <c r="FN896" i="98"/>
  <c r="FO896" i="98"/>
  <c r="FP896" i="98"/>
  <c r="FQ896" i="98"/>
  <c r="FR896" i="98"/>
  <c r="FS896" i="98"/>
  <c r="FN897" i="98"/>
  <c r="FO897" i="98"/>
  <c r="FP897" i="98"/>
  <c r="FQ897" i="98"/>
  <c r="FR897" i="98"/>
  <c r="FS897" i="98"/>
  <c r="FN898" i="98"/>
  <c r="FO898" i="98"/>
  <c r="FP898" i="98"/>
  <c r="FQ898" i="98"/>
  <c r="FR898" i="98"/>
  <c r="FS898" i="98"/>
  <c r="FN899" i="98"/>
  <c r="FO899" i="98"/>
  <c r="FP899" i="98"/>
  <c r="FQ899" i="98"/>
  <c r="FR899" i="98"/>
  <c r="FS899" i="98"/>
  <c r="FN900" i="98"/>
  <c r="FO900" i="98"/>
  <c r="FP900" i="98"/>
  <c r="FQ900" i="98"/>
  <c r="FR900" i="98"/>
  <c r="FS900" i="98"/>
  <c r="FN901" i="98"/>
  <c r="FO901" i="98"/>
  <c r="FP901" i="98"/>
  <c r="FQ901" i="98"/>
  <c r="FR901" i="98"/>
  <c r="FS901" i="98"/>
  <c r="FN902" i="98"/>
  <c r="FO902" i="98"/>
  <c r="FP902" i="98"/>
  <c r="FQ902" i="98"/>
  <c r="FR902" i="98"/>
  <c r="FS902" i="98"/>
  <c r="FN903" i="98"/>
  <c r="FO903" i="98"/>
  <c r="FP903" i="98"/>
  <c r="FQ903" i="98"/>
  <c r="FR903" i="98"/>
  <c r="FS903" i="98"/>
  <c r="FN904" i="98"/>
  <c r="FO904" i="98"/>
  <c r="FP904" i="98"/>
  <c r="FQ904" i="98"/>
  <c r="FR904" i="98"/>
  <c r="FS904" i="98"/>
  <c r="FN905" i="98"/>
  <c r="FO905" i="98"/>
  <c r="FP905" i="98"/>
  <c r="FQ905" i="98"/>
  <c r="FR905" i="98"/>
  <c r="FS905" i="98"/>
  <c r="FN906" i="98"/>
  <c r="FO906" i="98"/>
  <c r="FP906" i="98"/>
  <c r="FQ906" i="98"/>
  <c r="FR906" i="98"/>
  <c r="FS906" i="98"/>
  <c r="FN907" i="98"/>
  <c r="FO907" i="98"/>
  <c r="FP907" i="98"/>
  <c r="FQ907" i="98"/>
  <c r="FR907" i="98"/>
  <c r="FS907" i="98"/>
  <c r="FN908" i="98"/>
  <c r="FO908" i="98"/>
  <c r="FP908" i="98"/>
  <c r="FQ908" i="98"/>
  <c r="FR908" i="98"/>
  <c r="FS908" i="98"/>
  <c r="FN909" i="98"/>
  <c r="FO909" i="98"/>
  <c r="FP909" i="98"/>
  <c r="FQ909" i="98"/>
  <c r="FR909" i="98"/>
  <c r="FS909" i="98"/>
  <c r="FN910" i="98"/>
  <c r="FO910" i="98"/>
  <c r="FP910" i="98"/>
  <c r="FQ910" i="98"/>
  <c r="FR910" i="98"/>
  <c r="FS910" i="98"/>
  <c r="FN911" i="98"/>
  <c r="FO911" i="98"/>
  <c r="FP911" i="98"/>
  <c r="FQ911" i="98"/>
  <c r="FR911" i="98"/>
  <c r="FS911" i="98"/>
  <c r="FN912" i="98"/>
  <c r="FO912" i="98"/>
  <c r="FP912" i="98"/>
  <c r="FQ912" i="98"/>
  <c r="FR912" i="98"/>
  <c r="FS912" i="98"/>
  <c r="FN913" i="98"/>
  <c r="FO913" i="98"/>
  <c r="FP913" i="98"/>
  <c r="FQ913" i="98"/>
  <c r="FR913" i="98"/>
  <c r="FS913" i="98"/>
  <c r="FN914" i="98"/>
  <c r="FO914" i="98"/>
  <c r="FP914" i="98"/>
  <c r="FQ914" i="98"/>
  <c r="FR914" i="98"/>
  <c r="FS914" i="98"/>
  <c r="FN915" i="98"/>
  <c r="FO915" i="98"/>
  <c r="FP915" i="98"/>
  <c r="FQ915" i="98"/>
  <c r="FR915" i="98"/>
  <c r="FS915" i="98"/>
  <c r="FN916" i="98"/>
  <c r="FO916" i="98"/>
  <c r="FP916" i="98"/>
  <c r="FQ916" i="98"/>
  <c r="FR916" i="98"/>
  <c r="FS916" i="98"/>
  <c r="FN917" i="98"/>
  <c r="FO917" i="98"/>
  <c r="FP917" i="98"/>
  <c r="FQ917" i="98"/>
  <c r="FR917" i="98"/>
  <c r="FS917" i="98"/>
  <c r="FN918" i="98"/>
  <c r="FO918" i="98"/>
  <c r="FP918" i="98"/>
  <c r="FQ918" i="98"/>
  <c r="FR918" i="98"/>
  <c r="FS918" i="98"/>
  <c r="FN919" i="98"/>
  <c r="FO919" i="98"/>
  <c r="FP919" i="98"/>
  <c r="FQ919" i="98"/>
  <c r="FR919" i="98"/>
  <c r="FS919" i="98"/>
  <c r="FN920" i="98"/>
  <c r="FO920" i="98"/>
  <c r="FP920" i="98"/>
  <c r="FQ920" i="98"/>
  <c r="FR920" i="98"/>
  <c r="FS920" i="98"/>
  <c r="FN921" i="98"/>
  <c r="FO921" i="98"/>
  <c r="FP921" i="98"/>
  <c r="FQ921" i="98"/>
  <c r="FR921" i="98"/>
  <c r="FS921" i="98"/>
  <c r="FN922" i="98"/>
  <c r="FO922" i="98"/>
  <c r="FP922" i="98"/>
  <c r="FQ922" i="98"/>
  <c r="FR922" i="98"/>
  <c r="FS922" i="98"/>
  <c r="FN923" i="98"/>
  <c r="FO923" i="98"/>
  <c r="FP923" i="98"/>
  <c r="FQ923" i="98"/>
  <c r="FR923" i="98"/>
  <c r="FS923" i="98"/>
  <c r="FN924" i="98"/>
  <c r="FO924" i="98"/>
  <c r="FP924" i="98"/>
  <c r="FQ924" i="98"/>
  <c r="FR924" i="98"/>
  <c r="FS924" i="98"/>
  <c r="FN925" i="98"/>
  <c r="FO925" i="98"/>
  <c r="FP925" i="98"/>
  <c r="FQ925" i="98"/>
  <c r="FR925" i="98"/>
  <c r="FS925" i="98"/>
  <c r="FN926" i="98"/>
  <c r="FO926" i="98"/>
  <c r="FP926" i="98"/>
  <c r="FQ926" i="98"/>
  <c r="FR926" i="98"/>
  <c r="FS926" i="98"/>
  <c r="FN927" i="98"/>
  <c r="FO927" i="98"/>
  <c r="FP927" i="98"/>
  <c r="FQ927" i="98"/>
  <c r="FR927" i="98"/>
  <c r="FS927" i="98"/>
  <c r="FN928" i="98"/>
  <c r="FO928" i="98"/>
  <c r="FP928" i="98"/>
  <c r="FQ928" i="98"/>
  <c r="FR928" i="98"/>
  <c r="FS928" i="98"/>
  <c r="FN929" i="98"/>
  <c r="FO929" i="98"/>
  <c r="FP929" i="98"/>
  <c r="FQ929" i="98"/>
  <c r="FR929" i="98"/>
  <c r="FS929" i="98"/>
  <c r="FN930" i="98"/>
  <c r="FO930" i="98"/>
  <c r="FP930" i="98"/>
  <c r="FQ930" i="98"/>
  <c r="FR930" i="98"/>
  <c r="FS930" i="98"/>
  <c r="FN931" i="98"/>
  <c r="FO931" i="98"/>
  <c r="FP931" i="98"/>
  <c r="FQ931" i="98"/>
  <c r="FR931" i="98"/>
  <c r="FS931" i="98"/>
  <c r="FN932" i="98"/>
  <c r="FO932" i="98"/>
  <c r="FP932" i="98"/>
  <c r="FQ932" i="98"/>
  <c r="FR932" i="98"/>
  <c r="FS932" i="98"/>
  <c r="FN933" i="98"/>
  <c r="FO933" i="98"/>
  <c r="FP933" i="98"/>
  <c r="FQ933" i="98"/>
  <c r="FR933" i="98"/>
  <c r="FS933" i="98"/>
  <c r="FN934" i="98"/>
  <c r="FO934" i="98"/>
  <c r="FP934" i="98"/>
  <c r="FQ934" i="98"/>
  <c r="FR934" i="98"/>
  <c r="FS934" i="98"/>
  <c r="FN935" i="98"/>
  <c r="FO935" i="98"/>
  <c r="FP935" i="98"/>
  <c r="FQ935" i="98"/>
  <c r="FR935" i="98"/>
  <c r="FS935" i="98"/>
  <c r="FN936" i="98"/>
  <c r="FO936" i="98"/>
  <c r="FP936" i="98"/>
  <c r="FQ936" i="98"/>
  <c r="FR936" i="98"/>
  <c r="FS936" i="98"/>
  <c r="FN937" i="98"/>
  <c r="FO937" i="98"/>
  <c r="FP937" i="98"/>
  <c r="FQ937" i="98"/>
  <c r="FR937" i="98"/>
  <c r="FS937" i="98"/>
  <c r="FN938" i="98"/>
  <c r="FO938" i="98"/>
  <c r="FP938" i="98"/>
  <c r="FQ938" i="98"/>
  <c r="FR938" i="98"/>
  <c r="FS938" i="98"/>
  <c r="FN939" i="98"/>
  <c r="FO939" i="98"/>
  <c r="FP939" i="98"/>
  <c r="FQ939" i="98"/>
  <c r="FR939" i="98"/>
  <c r="FS939" i="98"/>
  <c r="FN940" i="98"/>
  <c r="FO940" i="98"/>
  <c r="FP940" i="98"/>
  <c r="FQ940" i="98"/>
  <c r="FR940" i="98"/>
  <c r="FS940" i="98"/>
  <c r="FN941" i="98"/>
  <c r="FO941" i="98"/>
  <c r="FP941" i="98"/>
  <c r="FQ941" i="98"/>
  <c r="FR941" i="98"/>
  <c r="FS941" i="98"/>
  <c r="FN942" i="98"/>
  <c r="FO942" i="98"/>
  <c r="FP942" i="98"/>
  <c r="FQ942" i="98"/>
  <c r="FR942" i="98"/>
  <c r="FS942" i="98"/>
  <c r="FN943" i="98"/>
  <c r="FO943" i="98"/>
  <c r="FP943" i="98"/>
  <c r="FQ943" i="98"/>
  <c r="FR943" i="98"/>
  <c r="FS943" i="98"/>
  <c r="FN944" i="98"/>
  <c r="FO944" i="98"/>
  <c r="FP944" i="98"/>
  <c r="FQ944" i="98"/>
  <c r="FR944" i="98"/>
  <c r="FS944" i="98"/>
  <c r="FN945" i="98"/>
  <c r="FO945" i="98"/>
  <c r="FP945" i="98"/>
  <c r="FQ945" i="98"/>
  <c r="FR945" i="98"/>
  <c r="FS945" i="98"/>
  <c r="FN946" i="98"/>
  <c r="FO946" i="98"/>
  <c r="FP946" i="98"/>
  <c r="FQ946" i="98"/>
  <c r="FR946" i="98"/>
  <c r="FS946" i="98"/>
  <c r="FN947" i="98"/>
  <c r="FO947" i="98"/>
  <c r="FP947" i="98"/>
  <c r="FQ947" i="98"/>
  <c r="FR947" i="98"/>
  <c r="FS947" i="98"/>
  <c r="FN948" i="98"/>
  <c r="FO948" i="98"/>
  <c r="FP948" i="98"/>
  <c r="FQ948" i="98"/>
  <c r="FR948" i="98"/>
  <c r="FS948" i="98"/>
  <c r="FN949" i="98"/>
  <c r="FO949" i="98"/>
  <c r="FP949" i="98"/>
  <c r="FQ949" i="98"/>
  <c r="FR949" i="98"/>
  <c r="FS949" i="98"/>
  <c r="FN950" i="98"/>
  <c r="FO950" i="98"/>
  <c r="FP950" i="98"/>
  <c r="FQ950" i="98"/>
  <c r="FR950" i="98"/>
  <c r="FS950" i="98"/>
  <c r="FN951" i="98"/>
  <c r="FO951" i="98"/>
  <c r="FP951" i="98"/>
  <c r="FQ951" i="98"/>
  <c r="FR951" i="98"/>
  <c r="FS951" i="98"/>
  <c r="FN952" i="98"/>
  <c r="FO952" i="98"/>
  <c r="FP952" i="98"/>
  <c r="FQ952" i="98"/>
  <c r="FR952" i="98"/>
  <c r="FS952" i="98"/>
  <c r="FN953" i="98"/>
  <c r="FO953" i="98"/>
  <c r="FP953" i="98"/>
  <c r="FQ953" i="98"/>
  <c r="FR953" i="98"/>
  <c r="FS953" i="98"/>
  <c r="FN954" i="98"/>
  <c r="FO954" i="98"/>
  <c r="FP954" i="98"/>
  <c r="FQ954" i="98"/>
  <c r="FR954" i="98"/>
  <c r="FS954" i="98"/>
  <c r="FN955" i="98"/>
  <c r="FO955" i="98"/>
  <c r="FP955" i="98"/>
  <c r="FQ955" i="98"/>
  <c r="FR955" i="98"/>
  <c r="FS955" i="98"/>
  <c r="FN956" i="98"/>
  <c r="FO956" i="98"/>
  <c r="FP956" i="98"/>
  <c r="FQ956" i="98"/>
  <c r="FR956" i="98"/>
  <c r="FS956" i="98"/>
  <c r="FN957" i="98"/>
  <c r="FO957" i="98"/>
  <c r="FP957" i="98"/>
  <c r="FQ957" i="98"/>
  <c r="FR957" i="98"/>
  <c r="FS957" i="98"/>
  <c r="FN958" i="98"/>
  <c r="FO958" i="98"/>
  <c r="FP958" i="98"/>
  <c r="FQ958" i="98"/>
  <c r="FR958" i="98"/>
  <c r="FS958" i="98"/>
  <c r="FN959" i="98"/>
  <c r="FO959" i="98"/>
  <c r="FP959" i="98"/>
  <c r="FQ959" i="98"/>
  <c r="FR959" i="98"/>
  <c r="FS959" i="98"/>
  <c r="FN960" i="98"/>
  <c r="FO960" i="98"/>
  <c r="FP960" i="98"/>
  <c r="FQ960" i="98"/>
  <c r="FR960" i="98"/>
  <c r="FS960" i="98"/>
  <c r="FN961" i="98"/>
  <c r="FO961" i="98"/>
  <c r="FP961" i="98"/>
  <c r="FQ961" i="98"/>
  <c r="FR961" i="98"/>
  <c r="FS961" i="98"/>
  <c r="FN962" i="98"/>
  <c r="FO962" i="98"/>
  <c r="FP962" i="98"/>
  <c r="FQ962" i="98"/>
  <c r="FR962" i="98"/>
  <c r="FS962" i="98"/>
  <c r="FN963" i="98"/>
  <c r="FO963" i="98"/>
  <c r="FP963" i="98"/>
  <c r="FQ963" i="98"/>
  <c r="FR963" i="98"/>
  <c r="FS963" i="98"/>
  <c r="FN964" i="98"/>
  <c r="FO964" i="98"/>
  <c r="FP964" i="98"/>
  <c r="FQ964" i="98"/>
  <c r="FR964" i="98"/>
  <c r="FS964" i="98"/>
  <c r="FN965" i="98"/>
  <c r="FO965" i="98"/>
  <c r="FP965" i="98"/>
  <c r="FQ965" i="98"/>
  <c r="FR965" i="98"/>
  <c r="FS965" i="98"/>
  <c r="FN966" i="98"/>
  <c r="FO966" i="98"/>
  <c r="FP966" i="98"/>
  <c r="FQ966" i="98"/>
  <c r="FR966" i="98"/>
  <c r="FS966" i="98"/>
  <c r="FN967" i="98"/>
  <c r="FO967" i="98"/>
  <c r="FP967" i="98"/>
  <c r="FQ967" i="98"/>
  <c r="FR967" i="98"/>
  <c r="FS967" i="98"/>
  <c r="FN968" i="98"/>
  <c r="FO968" i="98"/>
  <c r="FP968" i="98"/>
  <c r="FQ968" i="98"/>
  <c r="FR968" i="98"/>
  <c r="FS968" i="98"/>
  <c r="FN969" i="98"/>
  <c r="FO969" i="98"/>
  <c r="FP969" i="98"/>
  <c r="FQ969" i="98"/>
  <c r="FR969" i="98"/>
  <c r="FS969" i="98"/>
  <c r="FN970" i="98"/>
  <c r="FO970" i="98"/>
  <c r="FP970" i="98"/>
  <c r="FQ970" i="98"/>
  <c r="FR970" i="98"/>
  <c r="FS970" i="98"/>
  <c r="FN971" i="98"/>
  <c r="FO971" i="98"/>
  <c r="FP971" i="98"/>
  <c r="FQ971" i="98"/>
  <c r="FR971" i="98"/>
  <c r="FS971" i="98"/>
  <c r="FN972" i="98"/>
  <c r="FO972" i="98"/>
  <c r="FP972" i="98"/>
  <c r="FQ972" i="98"/>
  <c r="FR972" i="98"/>
  <c r="FS972" i="98"/>
  <c r="FN973" i="98"/>
  <c r="FO973" i="98"/>
  <c r="FP973" i="98"/>
  <c r="FQ973" i="98"/>
  <c r="FR973" i="98"/>
  <c r="FS973" i="98"/>
  <c r="FN974" i="98"/>
  <c r="FO974" i="98"/>
  <c r="FP974" i="98"/>
  <c r="FQ974" i="98"/>
  <c r="FR974" i="98"/>
  <c r="FS974" i="98"/>
  <c r="FN975" i="98"/>
  <c r="FO975" i="98"/>
  <c r="FP975" i="98"/>
  <c r="FQ975" i="98"/>
  <c r="FR975" i="98"/>
  <c r="FS975" i="98"/>
  <c r="FN976" i="98"/>
  <c r="FO976" i="98"/>
  <c r="FP976" i="98"/>
  <c r="FQ976" i="98"/>
  <c r="FR976" i="98"/>
  <c r="FS976" i="98"/>
  <c r="FN977" i="98"/>
  <c r="FO977" i="98"/>
  <c r="FP977" i="98"/>
  <c r="FQ977" i="98"/>
  <c r="FR977" i="98"/>
  <c r="FS977" i="98"/>
  <c r="FN978" i="98"/>
  <c r="FO978" i="98"/>
  <c r="FP978" i="98"/>
  <c r="FQ978" i="98"/>
  <c r="FR978" i="98"/>
  <c r="FS978" i="98"/>
  <c r="FN979" i="98"/>
  <c r="FO979" i="98"/>
  <c r="FP979" i="98"/>
  <c r="FQ979" i="98"/>
  <c r="FR979" i="98"/>
  <c r="FS979" i="98"/>
  <c r="FN980" i="98"/>
  <c r="FO980" i="98"/>
  <c r="FP980" i="98"/>
  <c r="FQ980" i="98"/>
  <c r="FR980" i="98"/>
  <c r="FS980" i="98"/>
  <c r="FN981" i="98"/>
  <c r="FO981" i="98"/>
  <c r="FP981" i="98"/>
  <c r="FQ981" i="98"/>
  <c r="FR981" i="98"/>
  <c r="FS981" i="98"/>
  <c r="FN982" i="98"/>
  <c r="FO982" i="98"/>
  <c r="FP982" i="98"/>
  <c r="FQ982" i="98"/>
  <c r="FR982" i="98"/>
  <c r="FS982" i="98"/>
  <c r="FN983" i="98"/>
  <c r="FO983" i="98"/>
  <c r="FP983" i="98"/>
  <c r="FQ983" i="98"/>
  <c r="FR983" i="98"/>
  <c r="FS983" i="98"/>
  <c r="FN984" i="98"/>
  <c r="FO984" i="98"/>
  <c r="FP984" i="98"/>
  <c r="FQ984" i="98"/>
  <c r="FR984" i="98"/>
  <c r="FS984" i="98"/>
  <c r="FN985" i="98"/>
  <c r="FO985" i="98"/>
  <c r="FP985" i="98"/>
  <c r="FQ985" i="98"/>
  <c r="FR985" i="98"/>
  <c r="FS985" i="98"/>
  <c r="FN986" i="98"/>
  <c r="FO986" i="98"/>
  <c r="FP986" i="98"/>
  <c r="FQ986" i="98"/>
  <c r="FR986" i="98"/>
  <c r="FS986" i="98"/>
  <c r="FN987" i="98"/>
  <c r="FO987" i="98"/>
  <c r="FP987" i="98"/>
  <c r="FQ987" i="98"/>
  <c r="FR987" i="98"/>
  <c r="FS987" i="98"/>
  <c r="FN988" i="98"/>
  <c r="FO988" i="98"/>
  <c r="FP988" i="98"/>
  <c r="FQ988" i="98"/>
  <c r="FR988" i="98"/>
  <c r="FS988" i="98"/>
  <c r="FN989" i="98"/>
  <c r="FO989" i="98"/>
  <c r="FP989" i="98"/>
  <c r="FQ989" i="98"/>
  <c r="FR989" i="98"/>
  <c r="FS989" i="98"/>
  <c r="FN990" i="98"/>
  <c r="FO990" i="98"/>
  <c r="FP990" i="98"/>
  <c r="FQ990" i="98"/>
  <c r="FR990" i="98"/>
  <c r="FS990" i="98"/>
  <c r="FN991" i="98"/>
  <c r="FO991" i="98"/>
  <c r="FP991" i="98"/>
  <c r="FQ991" i="98"/>
  <c r="FR991" i="98"/>
  <c r="FS991" i="98"/>
  <c r="FN992" i="98"/>
  <c r="FO992" i="98"/>
  <c r="FP992" i="98"/>
  <c r="FQ992" i="98"/>
  <c r="FR992" i="98"/>
  <c r="FS992" i="98"/>
  <c r="FN993" i="98"/>
  <c r="FO993" i="98"/>
  <c r="FP993" i="98"/>
  <c r="FQ993" i="98"/>
  <c r="FR993" i="98"/>
  <c r="FS993" i="98"/>
  <c r="FN994" i="98"/>
  <c r="FO994" i="98"/>
  <c r="FP994" i="98"/>
  <c r="FQ994" i="98"/>
  <c r="FR994" i="98"/>
  <c r="FS994" i="98"/>
  <c r="FN995" i="98"/>
  <c r="FO995" i="98"/>
  <c r="FP995" i="98"/>
  <c r="FQ995" i="98"/>
  <c r="FR995" i="98"/>
  <c r="FS995" i="98"/>
  <c r="FN996" i="98"/>
  <c r="FO996" i="98"/>
  <c r="FP996" i="98"/>
  <c r="FQ996" i="98"/>
  <c r="FR996" i="98"/>
  <c r="FS996" i="98"/>
  <c r="FN997" i="98"/>
  <c r="FO997" i="98"/>
  <c r="FP997" i="98"/>
  <c r="FQ997" i="98"/>
  <c r="FR997" i="98"/>
  <c r="FS997" i="98"/>
  <c r="FN998" i="98"/>
  <c r="FO998" i="98"/>
  <c r="FP998" i="98"/>
  <c r="FQ998" i="98"/>
  <c r="FR998" i="98"/>
  <c r="FS998" i="98"/>
  <c r="FN999" i="98"/>
  <c r="FO999" i="98"/>
  <c r="FP999" i="98"/>
  <c r="FQ999" i="98"/>
  <c r="FR999" i="98"/>
  <c r="FS999" i="98"/>
  <c r="FN1000" i="98"/>
  <c r="FO1000" i="98"/>
  <c r="FP1000" i="98"/>
  <c r="FQ1000" i="98"/>
  <c r="FR1000" i="98"/>
  <c r="FS1000" i="98"/>
  <c r="FN1001" i="98"/>
  <c r="FO1001" i="98"/>
  <c r="FP1001" i="98"/>
  <c r="FQ1001" i="98"/>
  <c r="FR1001" i="98"/>
  <c r="FS1001" i="98"/>
  <c r="FN1002" i="98"/>
  <c r="FO1002" i="98"/>
  <c r="FP1002" i="98"/>
  <c r="FQ1002" i="98"/>
  <c r="FR1002" i="98"/>
  <c r="FS1002" i="98"/>
  <c r="FN1003" i="98"/>
  <c r="FO1003" i="98"/>
  <c r="FP1003" i="98"/>
  <c r="FQ1003" i="98"/>
  <c r="FR1003" i="98"/>
  <c r="FS1003" i="98"/>
  <c r="FN1004" i="98"/>
  <c r="FO1004" i="98"/>
  <c r="FP1004" i="98"/>
  <c r="FQ1004" i="98"/>
  <c r="FR1004" i="98"/>
  <c r="FS1004" i="98"/>
  <c r="FN1005" i="98"/>
  <c r="FO1005" i="98"/>
  <c r="FP1005" i="98"/>
  <c r="FQ1005" i="98"/>
  <c r="FR1005" i="98"/>
  <c r="FS1005" i="98"/>
  <c r="FN1006" i="98"/>
  <c r="FO1006" i="98"/>
  <c r="FP1006" i="98"/>
  <c r="FQ1006" i="98"/>
  <c r="FR1006" i="98"/>
  <c r="FS1006" i="98"/>
  <c r="FN1007" i="98"/>
  <c r="FO1007" i="98"/>
  <c r="FP1007" i="98"/>
  <c r="FQ1007" i="98"/>
  <c r="FR1007" i="98"/>
  <c r="FS1007" i="98"/>
  <c r="FN1008" i="98"/>
  <c r="FO1008" i="98"/>
  <c r="FP1008" i="98"/>
  <c r="FQ1008" i="98"/>
  <c r="FR1008" i="98"/>
  <c r="FS1008" i="98"/>
  <c r="FN1009" i="98"/>
  <c r="FO1009" i="98"/>
  <c r="FP1009" i="98"/>
  <c r="FQ1009" i="98"/>
  <c r="FR1009" i="98"/>
  <c r="FS1009" i="98"/>
  <c r="FN1010" i="98"/>
  <c r="FO1010" i="98"/>
  <c r="FP1010" i="98"/>
  <c r="FQ1010" i="98"/>
  <c r="FR1010" i="98"/>
  <c r="FS1010" i="98"/>
  <c r="FN1011" i="98"/>
  <c r="FO1011" i="98"/>
  <c r="FP1011" i="98"/>
  <c r="FQ1011" i="98"/>
  <c r="FR1011" i="98"/>
  <c r="FS1011" i="98"/>
  <c r="FN1012" i="98"/>
  <c r="FO1012" i="98"/>
  <c r="FP1012" i="98"/>
  <c r="FQ1012" i="98"/>
  <c r="FR1012" i="98"/>
  <c r="FS1012" i="98"/>
  <c r="FN1013" i="98"/>
  <c r="FO1013" i="98"/>
  <c r="FP1013" i="98"/>
  <c r="FQ1013" i="98"/>
  <c r="FR1013" i="98"/>
  <c r="FS1013" i="98"/>
  <c r="FN1014" i="98"/>
  <c r="FO1014" i="98"/>
  <c r="FP1014" i="98"/>
  <c r="FQ1014" i="98"/>
  <c r="FR1014" i="98"/>
  <c r="FS1014" i="98"/>
  <c r="FN1015" i="98"/>
  <c r="FO1015" i="98"/>
  <c r="FP1015" i="98"/>
  <c r="FQ1015" i="98"/>
  <c r="FR1015" i="98"/>
  <c r="FS1015" i="98"/>
  <c r="FN1016" i="98"/>
  <c r="FO1016" i="98"/>
  <c r="FP1016" i="98"/>
  <c r="FQ1016" i="98"/>
  <c r="FR1016" i="98"/>
  <c r="FS1016" i="98"/>
  <c r="FN1017" i="98"/>
  <c r="FO1017" i="98"/>
  <c r="FP1017" i="98"/>
  <c r="FQ1017" i="98"/>
  <c r="FR1017" i="98"/>
  <c r="FS1017" i="98"/>
  <c r="FN1018" i="98"/>
  <c r="FO1018" i="98"/>
  <c r="FP1018" i="98"/>
  <c r="FQ1018" i="98"/>
  <c r="FR1018" i="98"/>
  <c r="FS1018" i="98"/>
  <c r="FN1019" i="98"/>
  <c r="FO1019" i="98"/>
  <c r="FP1019" i="98"/>
  <c r="FQ1019" i="98"/>
  <c r="FR1019" i="98"/>
  <c r="FS1019" i="98"/>
  <c r="FN1020" i="98"/>
  <c r="FO1020" i="98"/>
  <c r="FP1020" i="98"/>
  <c r="FQ1020" i="98"/>
  <c r="FR1020" i="98"/>
  <c r="FS1020" i="98"/>
  <c r="FN1021" i="98"/>
  <c r="FO1021" i="98"/>
  <c r="FP1021" i="98"/>
  <c r="FQ1021" i="98"/>
  <c r="FR1021" i="98"/>
  <c r="FS1021" i="98"/>
  <c r="FN1022" i="98"/>
  <c r="FO1022" i="98"/>
  <c r="FP1022" i="98"/>
  <c r="FQ1022" i="98"/>
  <c r="FR1022" i="98"/>
  <c r="FS1022" i="98"/>
  <c r="FN1023" i="98"/>
  <c r="FO1023" i="98"/>
  <c r="FP1023" i="98"/>
  <c r="FQ1023" i="98"/>
  <c r="FR1023" i="98"/>
  <c r="FS1023" i="98"/>
  <c r="FN1024" i="98"/>
  <c r="FO1024" i="98"/>
  <c r="FP1024" i="98"/>
  <c r="FQ1024" i="98"/>
  <c r="FR1024" i="98"/>
  <c r="FS1024" i="98"/>
  <c r="FN1025" i="98"/>
  <c r="FO1025" i="98"/>
  <c r="FP1025" i="98"/>
  <c r="FQ1025" i="98"/>
  <c r="FR1025" i="98"/>
  <c r="FS1025" i="98"/>
  <c r="FN1026" i="98"/>
  <c r="FO1026" i="98"/>
  <c r="FP1026" i="98"/>
  <c r="FQ1026" i="98"/>
  <c r="FR1026" i="98"/>
  <c r="FS1026" i="98"/>
  <c r="FN1027" i="98"/>
  <c r="FO1027" i="98"/>
  <c r="FP1027" i="98"/>
  <c r="FQ1027" i="98"/>
  <c r="FR1027" i="98"/>
  <c r="FS1027" i="98"/>
  <c r="FN1028" i="98"/>
  <c r="FO1028" i="98"/>
  <c r="FP1028" i="98"/>
  <c r="FQ1028" i="98"/>
  <c r="FR1028" i="98"/>
  <c r="FS1028" i="98"/>
  <c r="FN1029" i="98"/>
  <c r="FO1029" i="98"/>
  <c r="FP1029" i="98"/>
  <c r="FQ1029" i="98"/>
  <c r="FR1029" i="98"/>
  <c r="FS1029" i="98"/>
  <c r="FN1030" i="98"/>
  <c r="FO1030" i="98"/>
  <c r="FP1030" i="98"/>
  <c r="FQ1030" i="98"/>
  <c r="FR1030" i="98"/>
  <c r="FS1030" i="98"/>
  <c r="FN1031" i="98"/>
  <c r="FO1031" i="98"/>
  <c r="FP1031" i="98"/>
  <c r="FQ1031" i="98"/>
  <c r="FR1031" i="98"/>
  <c r="FS1031" i="98"/>
  <c r="FN1032" i="98"/>
  <c r="FO1032" i="98"/>
  <c r="FP1032" i="98"/>
  <c r="FQ1032" i="98"/>
  <c r="FR1032" i="98"/>
  <c r="FS1032" i="98"/>
  <c r="FN1033" i="98"/>
  <c r="FO1033" i="98"/>
  <c r="FP1033" i="98"/>
  <c r="FQ1033" i="98"/>
  <c r="FR1033" i="98"/>
  <c r="FS1033" i="98"/>
  <c r="FN1034" i="98"/>
  <c r="FO1034" i="98"/>
  <c r="FP1034" i="98"/>
  <c r="FQ1034" i="98"/>
  <c r="FR1034" i="98"/>
  <c r="FS1034" i="98"/>
  <c r="FN1035" i="98"/>
  <c r="FO1035" i="98"/>
  <c r="FP1035" i="98"/>
  <c r="FQ1035" i="98"/>
  <c r="FR1035" i="98"/>
  <c r="FS1035" i="98"/>
  <c r="FN1036" i="98"/>
  <c r="FO1036" i="98"/>
  <c r="FP1036" i="98"/>
  <c r="FQ1036" i="98"/>
  <c r="FR1036" i="98"/>
  <c r="FS1036" i="98"/>
  <c r="FN1037" i="98"/>
  <c r="FO1037" i="98"/>
  <c r="FP1037" i="98"/>
  <c r="FQ1037" i="98"/>
  <c r="FR1037" i="98"/>
  <c r="FS1037" i="98"/>
  <c r="FN1038" i="98"/>
  <c r="FO1038" i="98"/>
  <c r="FP1038" i="98"/>
  <c r="FQ1038" i="98"/>
  <c r="FR1038" i="98"/>
  <c r="FS1038" i="98"/>
  <c r="FN1039" i="98"/>
  <c r="FO1039" i="98"/>
  <c r="FP1039" i="98"/>
  <c r="FQ1039" i="98"/>
  <c r="FR1039" i="98"/>
  <c r="FS1039" i="98"/>
  <c r="FN1040" i="98"/>
  <c r="FO1040" i="98"/>
  <c r="FP1040" i="98"/>
  <c r="FQ1040" i="98"/>
  <c r="FR1040" i="98"/>
  <c r="FS1040" i="98"/>
  <c r="FN1041" i="98"/>
  <c r="FO1041" i="98"/>
  <c r="FP1041" i="98"/>
  <c r="FQ1041" i="98"/>
  <c r="FR1041" i="98"/>
  <c r="FS1041" i="98"/>
  <c r="FN1042" i="98"/>
  <c r="FO1042" i="98"/>
  <c r="FP1042" i="98"/>
  <c r="FQ1042" i="98"/>
  <c r="FR1042" i="98"/>
  <c r="FS1042" i="98"/>
  <c r="FN1043" i="98"/>
  <c r="FO1043" i="98"/>
  <c r="FP1043" i="98"/>
  <c r="FQ1043" i="98"/>
  <c r="FR1043" i="98"/>
  <c r="FS1043" i="98"/>
  <c r="FN1044" i="98"/>
  <c r="FO1044" i="98"/>
  <c r="FP1044" i="98"/>
  <c r="FQ1044" i="98"/>
  <c r="FR1044" i="98"/>
  <c r="FS1044" i="98"/>
  <c r="FN1045" i="98"/>
  <c r="FO1045" i="98"/>
  <c r="FP1045" i="98"/>
  <c r="FQ1045" i="98"/>
  <c r="FR1045" i="98"/>
  <c r="FS1045" i="98"/>
  <c r="FN1046" i="98"/>
  <c r="FO1046" i="98"/>
  <c r="FP1046" i="98"/>
  <c r="FQ1046" i="98"/>
  <c r="FR1046" i="98"/>
  <c r="FS1046" i="98"/>
  <c r="FN1047" i="98"/>
  <c r="FO1047" i="98"/>
  <c r="FP1047" i="98"/>
  <c r="FQ1047" i="98"/>
  <c r="FR1047" i="98"/>
  <c r="FS1047" i="98"/>
  <c r="FN1048" i="98"/>
  <c r="FO1048" i="98"/>
  <c r="FP1048" i="98"/>
  <c r="FQ1048" i="98"/>
  <c r="FR1048" i="98"/>
  <c r="FS1048" i="98"/>
  <c r="FN1049" i="98"/>
  <c r="FO1049" i="98"/>
  <c r="FP1049" i="98"/>
  <c r="FQ1049" i="98"/>
  <c r="FR1049" i="98"/>
  <c r="FS1049" i="98"/>
  <c r="FN1050" i="98"/>
  <c r="FO1050" i="98"/>
  <c r="FP1050" i="98"/>
  <c r="FQ1050" i="98"/>
  <c r="FR1050" i="98"/>
  <c r="FS1050" i="98"/>
  <c r="FN1051" i="98"/>
  <c r="FO1051" i="98"/>
  <c r="FP1051" i="98"/>
  <c r="FQ1051" i="98"/>
  <c r="FR1051" i="98"/>
  <c r="FS1051" i="98"/>
  <c r="FN1052" i="98"/>
  <c r="FO1052" i="98"/>
  <c r="FP1052" i="98"/>
  <c r="FQ1052" i="98"/>
  <c r="FR1052" i="98"/>
  <c r="FS1052" i="98"/>
  <c r="FN1053" i="98"/>
  <c r="FO1053" i="98"/>
  <c r="FP1053" i="98"/>
  <c r="FQ1053" i="98"/>
  <c r="FR1053" i="98"/>
  <c r="FS1053" i="98"/>
  <c r="FN1054" i="98"/>
  <c r="FO1054" i="98"/>
  <c r="FP1054" i="98"/>
  <c r="FQ1054" i="98"/>
  <c r="FR1054" i="98"/>
  <c r="FS1054" i="98"/>
  <c r="FN1055" i="98"/>
  <c r="FO1055" i="98"/>
  <c r="FP1055" i="98"/>
  <c r="FQ1055" i="98"/>
  <c r="FR1055" i="98"/>
  <c r="FS1055" i="98"/>
  <c r="FN1056" i="98"/>
  <c r="FO1056" i="98"/>
  <c r="FP1056" i="98"/>
  <c r="FQ1056" i="98"/>
  <c r="FR1056" i="98"/>
  <c r="FS1056" i="98"/>
  <c r="FN1057" i="98"/>
  <c r="FO1057" i="98"/>
  <c r="FP1057" i="98"/>
  <c r="FQ1057" i="98"/>
  <c r="FR1057" i="98"/>
  <c r="FS1057" i="98"/>
  <c r="FN1058" i="98"/>
  <c r="FO1058" i="98"/>
  <c r="FP1058" i="98"/>
  <c r="FQ1058" i="98"/>
  <c r="FR1058" i="98"/>
  <c r="FS1058" i="98"/>
  <c r="FN1059" i="98"/>
  <c r="FO1059" i="98"/>
  <c r="FP1059" i="98"/>
  <c r="FQ1059" i="98"/>
  <c r="FR1059" i="98"/>
  <c r="FS1059" i="98"/>
  <c r="FN1060" i="98"/>
  <c r="FO1060" i="98"/>
  <c r="FP1060" i="98"/>
  <c r="FQ1060" i="98"/>
  <c r="FR1060" i="98"/>
  <c r="FS1060" i="98"/>
  <c r="FN1061" i="98"/>
  <c r="FO1061" i="98"/>
  <c r="FP1061" i="98"/>
  <c r="FQ1061" i="98"/>
  <c r="FR1061" i="98"/>
  <c r="FS1061" i="98"/>
  <c r="FN1062" i="98"/>
  <c r="FO1062" i="98"/>
  <c r="FP1062" i="98"/>
  <c r="FQ1062" i="98"/>
  <c r="FR1062" i="98"/>
  <c r="FS1062" i="98"/>
  <c r="FN1063" i="98"/>
  <c r="FO1063" i="98"/>
  <c r="FP1063" i="98"/>
  <c r="FQ1063" i="98"/>
  <c r="FR1063" i="98"/>
  <c r="FS1063" i="98"/>
  <c r="FN1064" i="98"/>
  <c r="FO1064" i="98"/>
  <c r="FP1064" i="98"/>
  <c r="FQ1064" i="98"/>
  <c r="FR1064" i="98"/>
  <c r="FS1064" i="98"/>
  <c r="FN1065" i="98"/>
  <c r="FO1065" i="98"/>
  <c r="FP1065" i="98"/>
  <c r="FQ1065" i="98"/>
  <c r="FR1065" i="98"/>
  <c r="FS1065" i="98"/>
  <c r="FN1066" i="98"/>
  <c r="FO1066" i="98"/>
  <c r="FP1066" i="98"/>
  <c r="FQ1066" i="98"/>
  <c r="FR1066" i="98"/>
  <c r="FS1066" i="98"/>
  <c r="FN1067" i="98"/>
  <c r="FO1067" i="98"/>
  <c r="FP1067" i="98"/>
  <c r="FQ1067" i="98"/>
  <c r="FR1067" i="98"/>
  <c r="FS1067" i="98"/>
  <c r="FN1068" i="98"/>
  <c r="FO1068" i="98"/>
  <c r="FP1068" i="98"/>
  <c r="FQ1068" i="98"/>
  <c r="FR1068" i="98"/>
  <c r="FS1068" i="98"/>
  <c r="FN1069" i="98"/>
  <c r="FO1069" i="98"/>
  <c r="FP1069" i="98"/>
  <c r="FQ1069" i="98"/>
  <c r="FR1069" i="98"/>
  <c r="FS1069" i="98"/>
  <c r="FN1070" i="98"/>
  <c r="FO1070" i="98"/>
  <c r="FP1070" i="98"/>
  <c r="FQ1070" i="98"/>
  <c r="FR1070" i="98"/>
  <c r="FS1070" i="98"/>
  <c r="FN1071" i="98"/>
  <c r="FO1071" i="98"/>
  <c r="FP1071" i="98"/>
  <c r="FQ1071" i="98"/>
  <c r="FR1071" i="98"/>
  <c r="FS1071" i="98"/>
  <c r="FN1072" i="98"/>
  <c r="FO1072" i="98"/>
  <c r="FP1072" i="98"/>
  <c r="FQ1072" i="98"/>
  <c r="FR1072" i="98"/>
  <c r="FS1072" i="98"/>
  <c r="FN1073" i="98"/>
  <c r="FO1073" i="98"/>
  <c r="FP1073" i="98"/>
  <c r="FQ1073" i="98"/>
  <c r="FR1073" i="98"/>
  <c r="FS1073" i="98"/>
  <c r="FN1074" i="98"/>
  <c r="FO1074" i="98"/>
  <c r="FP1074" i="98"/>
  <c r="FQ1074" i="98"/>
  <c r="FR1074" i="98"/>
  <c r="FS1074" i="98"/>
  <c r="FN1075" i="98"/>
  <c r="FO1075" i="98"/>
  <c r="FP1075" i="98"/>
  <c r="FQ1075" i="98"/>
  <c r="FR1075" i="98"/>
  <c r="FS1075" i="98"/>
  <c r="FN1076" i="98"/>
  <c r="FO1076" i="98"/>
  <c r="FP1076" i="98"/>
  <c r="FQ1076" i="98"/>
  <c r="FR1076" i="98"/>
  <c r="FS1076" i="98"/>
  <c r="FN1077" i="98"/>
  <c r="FO1077" i="98"/>
  <c r="FP1077" i="98"/>
  <c r="FQ1077" i="98"/>
  <c r="FR1077" i="98"/>
  <c r="FS1077" i="98"/>
  <c r="FN1078" i="98"/>
  <c r="FO1078" i="98"/>
  <c r="FP1078" i="98"/>
  <c r="FQ1078" i="98"/>
  <c r="FR1078" i="98"/>
  <c r="FS1078" i="98"/>
  <c r="FN1079" i="98"/>
  <c r="FO1079" i="98"/>
  <c r="FP1079" i="98"/>
  <c r="FQ1079" i="98"/>
  <c r="FR1079" i="98"/>
  <c r="FS1079" i="98"/>
  <c r="FN1080" i="98"/>
  <c r="FO1080" i="98"/>
  <c r="FP1080" i="98"/>
  <c r="FQ1080" i="98"/>
  <c r="FR1080" i="98"/>
  <c r="FS1080" i="98"/>
  <c r="FN1081" i="98"/>
  <c r="FO1081" i="98"/>
  <c r="FP1081" i="98"/>
  <c r="FQ1081" i="98"/>
  <c r="FR1081" i="98"/>
  <c r="FS1081" i="98"/>
  <c r="FN1082" i="98"/>
  <c r="FO1082" i="98"/>
  <c r="FP1082" i="98"/>
  <c r="FQ1082" i="98"/>
  <c r="FR1082" i="98"/>
  <c r="FS1082" i="98"/>
  <c r="FN1083" i="98"/>
  <c r="FO1083" i="98"/>
  <c r="FP1083" i="98"/>
  <c r="FQ1083" i="98"/>
  <c r="FR1083" i="98"/>
  <c r="FS1083" i="98"/>
  <c r="FN1084" i="98"/>
  <c r="FO1084" i="98"/>
  <c r="FP1084" i="98"/>
  <c r="FQ1084" i="98"/>
  <c r="FR1084" i="98"/>
  <c r="FS1084" i="98"/>
  <c r="FN1085" i="98"/>
  <c r="FO1085" i="98"/>
  <c r="FP1085" i="98"/>
  <c r="FQ1085" i="98"/>
  <c r="FR1085" i="98"/>
  <c r="FS1085" i="98"/>
  <c r="FN1086" i="98"/>
  <c r="FO1086" i="98"/>
  <c r="FP1086" i="98"/>
  <c r="FQ1086" i="98"/>
  <c r="FR1086" i="98"/>
  <c r="FS1086" i="98"/>
  <c r="FN1087" i="98"/>
  <c r="FO1087" i="98"/>
  <c r="FP1087" i="98"/>
  <c r="FQ1087" i="98"/>
  <c r="FR1087" i="98"/>
  <c r="FS1087" i="98"/>
  <c r="FN1088" i="98"/>
  <c r="FO1088" i="98"/>
  <c r="FP1088" i="98"/>
  <c r="FQ1088" i="98"/>
  <c r="FR1088" i="98"/>
  <c r="FS1088" i="98"/>
  <c r="FN1089" i="98"/>
  <c r="FO1089" i="98"/>
  <c r="FP1089" i="98"/>
  <c r="FQ1089" i="98"/>
  <c r="FR1089" i="98"/>
  <c r="FS1089" i="98"/>
  <c r="FN1090" i="98"/>
  <c r="FO1090" i="98"/>
  <c r="FP1090" i="98"/>
  <c r="FQ1090" i="98"/>
  <c r="FR1090" i="98"/>
  <c r="FS1090" i="98"/>
  <c r="FN1091" i="98"/>
  <c r="FO1091" i="98"/>
  <c r="FP1091" i="98"/>
  <c r="FQ1091" i="98"/>
  <c r="FR1091" i="98"/>
  <c r="FS1091" i="98"/>
  <c r="FN1092" i="98"/>
  <c r="FO1092" i="98"/>
  <c r="FP1092" i="98"/>
  <c r="FQ1092" i="98"/>
  <c r="FR1092" i="98"/>
  <c r="FS1092" i="98"/>
  <c r="FN1093" i="98"/>
  <c r="FO1093" i="98"/>
  <c r="FP1093" i="98"/>
  <c r="FQ1093" i="98"/>
  <c r="FR1093" i="98"/>
  <c r="FS1093" i="98"/>
  <c r="FN1094" i="98"/>
  <c r="FO1094" i="98"/>
  <c r="FP1094" i="98"/>
  <c r="FQ1094" i="98"/>
  <c r="FR1094" i="98"/>
  <c r="FS1094" i="98"/>
  <c r="FN1095" i="98"/>
  <c r="FO1095" i="98"/>
  <c r="FP1095" i="98"/>
  <c r="FQ1095" i="98"/>
  <c r="FR1095" i="98"/>
  <c r="FS1095" i="98"/>
  <c r="FN1096" i="98"/>
  <c r="FO1096" i="98"/>
  <c r="FP1096" i="98"/>
  <c r="FQ1096" i="98"/>
  <c r="FR1096" i="98"/>
  <c r="FS1096" i="98"/>
  <c r="FN1097" i="98"/>
  <c r="FO1097" i="98"/>
  <c r="FP1097" i="98"/>
  <c r="FQ1097" i="98"/>
  <c r="FR1097" i="98"/>
  <c r="FS1097" i="98"/>
  <c r="FN1098" i="98"/>
  <c r="FO1098" i="98"/>
  <c r="FP1098" i="98"/>
  <c r="FQ1098" i="98"/>
  <c r="FR1098" i="98"/>
  <c r="FS1098" i="98"/>
  <c r="FN1099" i="98"/>
  <c r="FO1099" i="98"/>
  <c r="FP1099" i="98"/>
  <c r="FQ1099" i="98"/>
  <c r="FR1099" i="98"/>
  <c r="FS1099" i="98"/>
  <c r="FN1100" i="98"/>
  <c r="FO1100" i="98"/>
  <c r="FP1100" i="98"/>
  <c r="FQ1100" i="98"/>
  <c r="FR1100" i="98"/>
  <c r="FS1100" i="98"/>
  <c r="FN1101" i="98"/>
  <c r="FO1101" i="98"/>
  <c r="FP1101" i="98"/>
  <c r="FQ1101" i="98"/>
  <c r="FR1101" i="98"/>
  <c r="FS1101" i="98"/>
  <c r="FN1102" i="98"/>
  <c r="FO1102" i="98"/>
  <c r="FP1102" i="98"/>
  <c r="FQ1102" i="98"/>
  <c r="FR1102" i="98"/>
  <c r="FS1102" i="98"/>
  <c r="FN1103" i="98"/>
  <c r="FO1103" i="98"/>
  <c r="FP1103" i="98"/>
  <c r="FQ1103" i="98"/>
  <c r="FR1103" i="98"/>
  <c r="FS1103" i="98"/>
  <c r="FN1104" i="98"/>
  <c r="FO1104" i="98"/>
  <c r="FP1104" i="98"/>
  <c r="FQ1104" i="98"/>
  <c r="FR1104" i="98"/>
  <c r="FS1104" i="98"/>
  <c r="FN1105" i="98"/>
  <c r="FO1105" i="98"/>
  <c r="FP1105" i="98"/>
  <c r="FQ1105" i="98"/>
  <c r="FR1105" i="98"/>
  <c r="FS1105" i="98"/>
  <c r="FN1106" i="98"/>
  <c r="FO1106" i="98"/>
  <c r="FP1106" i="98"/>
  <c r="FQ1106" i="98"/>
  <c r="FR1106" i="98"/>
  <c r="FS1106" i="98"/>
  <c r="FN1107" i="98"/>
  <c r="FO1107" i="98"/>
  <c r="FP1107" i="98"/>
  <c r="FQ1107" i="98"/>
  <c r="FR1107" i="98"/>
  <c r="FS1107" i="98"/>
  <c r="FN1108" i="98"/>
  <c r="FO1108" i="98"/>
  <c r="FP1108" i="98"/>
  <c r="FQ1108" i="98"/>
  <c r="FR1108" i="98"/>
  <c r="FS1108" i="98"/>
  <c r="FN1109" i="98"/>
  <c r="FO1109" i="98"/>
  <c r="FP1109" i="98"/>
  <c r="FQ1109" i="98"/>
  <c r="FR1109" i="98"/>
  <c r="FS1109" i="98"/>
  <c r="FN1110" i="98"/>
  <c r="FO1110" i="98"/>
  <c r="FP1110" i="98"/>
  <c r="FQ1110" i="98"/>
  <c r="FR1110" i="98"/>
  <c r="FS1110" i="98"/>
  <c r="FN1111" i="98"/>
  <c r="FO1111" i="98"/>
  <c r="FP1111" i="98"/>
  <c r="FQ1111" i="98"/>
  <c r="FR1111" i="98"/>
  <c r="FS1111" i="98"/>
  <c r="FN1112" i="98"/>
  <c r="FO1112" i="98"/>
  <c r="FP1112" i="98"/>
  <c r="FQ1112" i="98"/>
  <c r="FR1112" i="98"/>
  <c r="FS1112" i="98"/>
  <c r="FN1113" i="98"/>
  <c r="FO1113" i="98"/>
  <c r="FP1113" i="98"/>
  <c r="FQ1113" i="98"/>
  <c r="FR1113" i="98"/>
  <c r="FS1113" i="98"/>
  <c r="FN1114" i="98"/>
  <c r="FO1114" i="98"/>
  <c r="FP1114" i="98"/>
  <c r="FQ1114" i="98"/>
  <c r="FR1114" i="98"/>
  <c r="FS1114" i="98"/>
  <c r="FN1115" i="98"/>
  <c r="FO1115" i="98"/>
  <c r="FP1115" i="98"/>
  <c r="FQ1115" i="98"/>
  <c r="FR1115" i="98"/>
  <c r="FS1115" i="98"/>
  <c r="FN1116" i="98"/>
  <c r="FO1116" i="98"/>
  <c r="FP1116" i="98"/>
  <c r="FQ1116" i="98"/>
  <c r="FR1116" i="98"/>
  <c r="FS1116" i="98"/>
  <c r="FN1117" i="98"/>
  <c r="FO1117" i="98"/>
  <c r="FP1117" i="98"/>
  <c r="FQ1117" i="98"/>
  <c r="FR1117" i="98"/>
  <c r="FS1117" i="98"/>
  <c r="FN1118" i="98"/>
  <c r="FO1118" i="98"/>
  <c r="FP1118" i="98"/>
  <c r="FQ1118" i="98"/>
  <c r="FR1118" i="98"/>
  <c r="FS1118" i="98"/>
  <c r="FN1119" i="98"/>
  <c r="FO1119" i="98"/>
  <c r="FP1119" i="98"/>
  <c r="FQ1119" i="98"/>
  <c r="FR1119" i="98"/>
  <c r="FS1119" i="98"/>
  <c r="FN1120" i="98"/>
  <c r="FO1120" i="98"/>
  <c r="FP1120" i="98"/>
  <c r="FQ1120" i="98"/>
  <c r="FR1120" i="98"/>
  <c r="FS1120" i="98"/>
  <c r="FN1121" i="98"/>
  <c r="FO1121" i="98"/>
  <c r="FP1121" i="98"/>
  <c r="FQ1121" i="98"/>
  <c r="FR1121" i="98"/>
  <c r="FS1121" i="98"/>
  <c r="FN1122" i="98"/>
  <c r="FO1122" i="98"/>
  <c r="FP1122" i="98"/>
  <c r="FQ1122" i="98"/>
  <c r="FR1122" i="98"/>
  <c r="FS1122" i="98"/>
  <c r="FN1123" i="98"/>
  <c r="FO1123" i="98"/>
  <c r="FP1123" i="98"/>
  <c r="FQ1123" i="98"/>
  <c r="FR1123" i="98"/>
  <c r="FS1123" i="98"/>
  <c r="FN1124" i="98"/>
  <c r="FO1124" i="98"/>
  <c r="FP1124" i="98"/>
  <c r="FQ1124" i="98"/>
  <c r="FR1124" i="98"/>
  <c r="FS1124" i="98"/>
  <c r="FN1125" i="98"/>
  <c r="FO1125" i="98"/>
  <c r="FP1125" i="98"/>
  <c r="FQ1125" i="98"/>
  <c r="FR1125" i="98"/>
  <c r="FS1125" i="98"/>
  <c r="FN1126" i="98"/>
  <c r="FO1126" i="98"/>
  <c r="FP1126" i="98"/>
  <c r="FQ1126" i="98"/>
  <c r="FR1126" i="98"/>
  <c r="FS1126" i="98"/>
  <c r="FN1127" i="98"/>
  <c r="FO1127" i="98"/>
  <c r="FP1127" i="98"/>
  <c r="FQ1127" i="98"/>
  <c r="FR1127" i="98"/>
  <c r="FS1127" i="98"/>
  <c r="FN1128" i="98"/>
  <c r="FO1128" i="98"/>
  <c r="FP1128" i="98"/>
  <c r="FQ1128" i="98"/>
  <c r="FR1128" i="98"/>
  <c r="FS1128" i="98"/>
  <c r="FN1129" i="98"/>
  <c r="FO1129" i="98"/>
  <c r="FP1129" i="98"/>
  <c r="FQ1129" i="98"/>
  <c r="FR1129" i="98"/>
  <c r="FS1129" i="98"/>
  <c r="FN1130" i="98"/>
  <c r="FO1130" i="98"/>
  <c r="FP1130" i="98"/>
  <c r="FQ1130" i="98"/>
  <c r="FR1130" i="98"/>
  <c r="FS1130" i="98"/>
  <c r="FN1131" i="98"/>
  <c r="FO1131" i="98"/>
  <c r="FP1131" i="98"/>
  <c r="FQ1131" i="98"/>
  <c r="FR1131" i="98"/>
  <c r="FS1131" i="98"/>
  <c r="FN1132" i="98"/>
  <c r="FO1132" i="98"/>
  <c r="FP1132" i="98"/>
  <c r="FQ1132" i="98"/>
  <c r="FR1132" i="98"/>
  <c r="FS1132" i="98"/>
  <c r="FN1133" i="98"/>
  <c r="FO1133" i="98"/>
  <c r="FP1133" i="98"/>
  <c r="FQ1133" i="98"/>
  <c r="FR1133" i="98"/>
  <c r="FS1133" i="98"/>
  <c r="FN1134" i="98"/>
  <c r="FO1134" i="98"/>
  <c r="FP1134" i="98"/>
  <c r="FQ1134" i="98"/>
  <c r="FR1134" i="98"/>
  <c r="FS1134" i="98"/>
  <c r="FN1135" i="98"/>
  <c r="FO1135" i="98"/>
  <c r="FP1135" i="98"/>
  <c r="FQ1135" i="98"/>
  <c r="FR1135" i="98"/>
  <c r="FS1135" i="98"/>
  <c r="FN1136" i="98"/>
  <c r="FO1136" i="98"/>
  <c r="FP1136" i="98"/>
  <c r="FQ1136" i="98"/>
  <c r="FR1136" i="98"/>
  <c r="FS1136" i="98"/>
  <c r="FN1137" i="98"/>
  <c r="FO1137" i="98"/>
  <c r="FP1137" i="98"/>
  <c r="FQ1137" i="98"/>
  <c r="FR1137" i="98"/>
  <c r="FS1137" i="98"/>
  <c r="FN1138" i="98"/>
  <c r="FO1138" i="98"/>
  <c r="FP1138" i="98"/>
  <c r="FQ1138" i="98"/>
  <c r="FR1138" i="98"/>
  <c r="FS1138" i="98"/>
  <c r="FN1139" i="98"/>
  <c r="FO1139" i="98"/>
  <c r="FP1139" i="98"/>
  <c r="FQ1139" i="98"/>
  <c r="FR1139" i="98"/>
  <c r="FS1139" i="98"/>
  <c r="FN1140" i="98"/>
  <c r="FO1140" i="98"/>
  <c r="FP1140" i="98"/>
  <c r="FQ1140" i="98"/>
  <c r="FR1140" i="98"/>
  <c r="FS1140" i="98"/>
  <c r="FN1141" i="98"/>
  <c r="FO1141" i="98"/>
  <c r="FP1141" i="98"/>
  <c r="FQ1141" i="98"/>
  <c r="FR1141" i="98"/>
  <c r="FS1141" i="98"/>
  <c r="FN1142" i="98"/>
  <c r="FO1142" i="98"/>
  <c r="FP1142" i="98"/>
  <c r="FQ1142" i="98"/>
  <c r="FR1142" i="98"/>
  <c r="FS1142" i="98"/>
  <c r="FN1143" i="98"/>
  <c r="FO1143" i="98"/>
  <c r="FP1143" i="98"/>
  <c r="FQ1143" i="98"/>
  <c r="FR1143" i="98"/>
  <c r="FS1143" i="98"/>
  <c r="FN1144" i="98"/>
  <c r="FO1144" i="98"/>
  <c r="FP1144" i="98"/>
  <c r="FQ1144" i="98"/>
  <c r="FR1144" i="98"/>
  <c r="FS1144" i="98"/>
  <c r="FN1145" i="98"/>
  <c r="FO1145" i="98"/>
  <c r="FP1145" i="98"/>
  <c r="FQ1145" i="98"/>
  <c r="FR1145" i="98"/>
  <c r="FS1145" i="98"/>
  <c r="FN1146" i="98"/>
  <c r="FO1146" i="98"/>
  <c r="FP1146" i="98"/>
  <c r="FQ1146" i="98"/>
  <c r="FR1146" i="98"/>
  <c r="FS1146" i="98"/>
  <c r="FN1147" i="98"/>
  <c r="FO1147" i="98"/>
  <c r="FP1147" i="98"/>
  <c r="FQ1147" i="98"/>
  <c r="FR1147" i="98"/>
  <c r="FS1147" i="98"/>
  <c r="FN1148" i="98"/>
  <c r="FO1148" i="98"/>
  <c r="FP1148" i="98"/>
  <c r="FQ1148" i="98"/>
  <c r="FR1148" i="98"/>
  <c r="FS1148" i="98"/>
  <c r="FN1149" i="98"/>
  <c r="FO1149" i="98"/>
  <c r="FP1149" i="98"/>
  <c r="FQ1149" i="98"/>
  <c r="FR1149" i="98"/>
  <c r="FS1149" i="98"/>
  <c r="FN1150" i="98"/>
  <c r="FO1150" i="98"/>
  <c r="FP1150" i="98"/>
  <c r="FQ1150" i="98"/>
  <c r="FR1150" i="98"/>
  <c r="FS1150" i="98"/>
  <c r="FN1151" i="98"/>
  <c r="FO1151" i="98"/>
  <c r="FP1151" i="98"/>
  <c r="FQ1151" i="98"/>
  <c r="FR1151" i="98"/>
  <c r="FS1151" i="98"/>
  <c r="FN1152" i="98"/>
  <c r="FO1152" i="98"/>
  <c r="FP1152" i="98"/>
  <c r="FQ1152" i="98"/>
  <c r="FR1152" i="98"/>
  <c r="FS1152" i="98"/>
  <c r="FN1153" i="98"/>
  <c r="FO1153" i="98"/>
  <c r="FP1153" i="98"/>
  <c r="FQ1153" i="98"/>
  <c r="FR1153" i="98"/>
  <c r="FS1153" i="98"/>
  <c r="FN1154" i="98"/>
  <c r="FO1154" i="98"/>
  <c r="FP1154" i="98"/>
  <c r="FQ1154" i="98"/>
  <c r="FR1154" i="98"/>
  <c r="FS1154" i="98"/>
  <c r="FN1155" i="98"/>
  <c r="FO1155" i="98"/>
  <c r="FP1155" i="98"/>
  <c r="FQ1155" i="98"/>
  <c r="FR1155" i="98"/>
  <c r="FS1155" i="98"/>
  <c r="FN1156" i="98"/>
  <c r="FO1156" i="98"/>
  <c r="FP1156" i="98"/>
  <c r="FQ1156" i="98"/>
  <c r="FR1156" i="98"/>
  <c r="FS1156" i="98"/>
  <c r="FN1157" i="98"/>
  <c r="FO1157" i="98"/>
  <c r="FP1157" i="98"/>
  <c r="FQ1157" i="98"/>
  <c r="FR1157" i="98"/>
  <c r="FS1157" i="98"/>
  <c r="FN1158" i="98"/>
  <c r="FO1158" i="98"/>
  <c r="FP1158" i="98"/>
  <c r="FQ1158" i="98"/>
  <c r="FR1158" i="98"/>
  <c r="FS1158" i="98"/>
  <c r="FN1159" i="98"/>
  <c r="FO1159" i="98"/>
  <c r="FP1159" i="98"/>
  <c r="FQ1159" i="98"/>
  <c r="FR1159" i="98"/>
  <c r="FS1159" i="98"/>
  <c r="FN1160" i="98"/>
  <c r="FO1160" i="98"/>
  <c r="FP1160" i="98"/>
  <c r="FQ1160" i="98"/>
  <c r="FR1160" i="98"/>
  <c r="FS1160" i="98"/>
  <c r="FN1161" i="98"/>
  <c r="FO1161" i="98"/>
  <c r="FP1161" i="98"/>
  <c r="FQ1161" i="98"/>
  <c r="FR1161" i="98"/>
  <c r="FS1161" i="98"/>
  <c r="FN1162" i="98"/>
  <c r="FO1162" i="98"/>
  <c r="FP1162" i="98"/>
  <c r="FQ1162" i="98"/>
  <c r="FR1162" i="98"/>
  <c r="FS1162" i="98"/>
  <c r="FN1163" i="98"/>
  <c r="FO1163" i="98"/>
  <c r="FP1163" i="98"/>
  <c r="FQ1163" i="98"/>
  <c r="FR1163" i="98"/>
  <c r="FS1163" i="98"/>
  <c r="FN1164" i="98"/>
  <c r="FO1164" i="98"/>
  <c r="FP1164" i="98"/>
  <c r="FQ1164" i="98"/>
  <c r="FR1164" i="98"/>
  <c r="FS1164" i="98"/>
  <c r="FN1165" i="98"/>
  <c r="FO1165" i="98"/>
  <c r="FP1165" i="98"/>
  <c r="FQ1165" i="98"/>
  <c r="FR1165" i="98"/>
  <c r="FS1165" i="98"/>
  <c r="FN1166" i="98"/>
  <c r="FO1166" i="98"/>
  <c r="FP1166" i="98"/>
  <c r="FQ1166" i="98"/>
  <c r="FR1166" i="98"/>
  <c r="FS1166" i="98"/>
  <c r="FN1167" i="98"/>
  <c r="FO1167" i="98"/>
  <c r="FP1167" i="98"/>
  <c r="FQ1167" i="98"/>
  <c r="FR1167" i="98"/>
  <c r="FS1167" i="98"/>
  <c r="FN1168" i="98"/>
  <c r="FO1168" i="98"/>
  <c r="FP1168" i="98"/>
  <c r="FQ1168" i="98"/>
  <c r="FR1168" i="98"/>
  <c r="FS1168" i="98"/>
  <c r="FN1169" i="98"/>
  <c r="FO1169" i="98"/>
  <c r="FP1169" i="98"/>
  <c r="FQ1169" i="98"/>
  <c r="FR1169" i="98"/>
  <c r="FS1169" i="98"/>
  <c r="FN1170" i="98"/>
  <c r="FO1170" i="98"/>
  <c r="FP1170" i="98"/>
  <c r="FQ1170" i="98"/>
  <c r="FR1170" i="98"/>
  <c r="FS1170" i="98"/>
  <c r="FN1171" i="98"/>
  <c r="FO1171" i="98"/>
  <c r="FP1171" i="98"/>
  <c r="FQ1171" i="98"/>
  <c r="FR1171" i="98"/>
  <c r="FS1171" i="98"/>
  <c r="FN1172" i="98"/>
  <c r="FO1172" i="98"/>
  <c r="FP1172" i="98"/>
  <c r="FQ1172" i="98"/>
  <c r="FR1172" i="98"/>
  <c r="FS1172" i="98"/>
  <c r="FN1173" i="98"/>
  <c r="FO1173" i="98"/>
  <c r="FP1173" i="98"/>
  <c r="FQ1173" i="98"/>
  <c r="FR1173" i="98"/>
  <c r="FS1173" i="98"/>
  <c r="FN1174" i="98"/>
  <c r="FO1174" i="98"/>
  <c r="FP1174" i="98"/>
  <c r="FQ1174" i="98"/>
  <c r="FR1174" i="98"/>
  <c r="FS1174" i="98"/>
  <c r="FN1175" i="98"/>
  <c r="FO1175" i="98"/>
  <c r="FP1175" i="98"/>
  <c r="FQ1175" i="98"/>
  <c r="FR1175" i="98"/>
  <c r="FS1175" i="98"/>
  <c r="FN1176" i="98"/>
  <c r="FO1176" i="98"/>
  <c r="FP1176" i="98"/>
  <c r="FQ1176" i="98"/>
  <c r="FR1176" i="98"/>
  <c r="FS1176" i="98"/>
  <c r="FN1177" i="98"/>
  <c r="FO1177" i="98"/>
  <c r="FP1177" i="98"/>
  <c r="FQ1177" i="98"/>
  <c r="FR1177" i="98"/>
  <c r="FS1177" i="98"/>
  <c r="FN1178" i="98"/>
  <c r="FO1178" i="98"/>
  <c r="FP1178" i="98"/>
  <c r="FQ1178" i="98"/>
  <c r="FR1178" i="98"/>
  <c r="FS1178" i="98"/>
  <c r="FN1179" i="98"/>
  <c r="FO1179" i="98"/>
  <c r="FP1179" i="98"/>
  <c r="FQ1179" i="98"/>
  <c r="FR1179" i="98"/>
  <c r="FS1179" i="98"/>
  <c r="FN1180" i="98"/>
  <c r="FO1180" i="98"/>
  <c r="FP1180" i="98"/>
  <c r="FQ1180" i="98"/>
  <c r="FR1180" i="98"/>
  <c r="FS1180" i="98"/>
  <c r="FN1181" i="98"/>
  <c r="FO1181" i="98"/>
  <c r="FP1181" i="98"/>
  <c r="FQ1181" i="98"/>
  <c r="FR1181" i="98"/>
  <c r="FS1181" i="98"/>
  <c r="FN1182" i="98"/>
  <c r="FO1182" i="98"/>
  <c r="FP1182" i="98"/>
  <c r="FQ1182" i="98"/>
  <c r="FR1182" i="98"/>
  <c r="FS1182" i="98"/>
  <c r="FN1183" i="98"/>
  <c r="FO1183" i="98"/>
  <c r="FP1183" i="98"/>
  <c r="FQ1183" i="98"/>
  <c r="FR1183" i="98"/>
  <c r="FS1183" i="98"/>
  <c r="FN1184" i="98"/>
  <c r="FO1184" i="98"/>
  <c r="FP1184" i="98"/>
  <c r="FQ1184" i="98"/>
  <c r="FR1184" i="98"/>
  <c r="FS1184" i="98"/>
  <c r="FN1185" i="98"/>
  <c r="FO1185" i="98"/>
  <c r="FP1185" i="98"/>
  <c r="FQ1185" i="98"/>
  <c r="FR1185" i="98"/>
  <c r="FS1185" i="98"/>
  <c r="FN1186" i="98"/>
  <c r="FO1186" i="98"/>
  <c r="FP1186" i="98"/>
  <c r="FQ1186" i="98"/>
  <c r="FR1186" i="98"/>
  <c r="FS1186" i="98"/>
  <c r="FN1187" i="98"/>
  <c r="FO1187" i="98"/>
  <c r="FP1187" i="98"/>
  <c r="FQ1187" i="98"/>
  <c r="FR1187" i="98"/>
  <c r="FS1187" i="98"/>
  <c r="FN1188" i="98"/>
  <c r="FO1188" i="98"/>
  <c r="FP1188" i="98"/>
  <c r="FQ1188" i="98"/>
  <c r="FR1188" i="98"/>
  <c r="FS1188" i="98"/>
  <c r="FN1189" i="98"/>
  <c r="FO1189" i="98"/>
  <c r="FP1189" i="98"/>
  <c r="FQ1189" i="98"/>
  <c r="FR1189" i="98"/>
  <c r="FS1189" i="98"/>
  <c r="FN1190" i="98"/>
  <c r="FO1190" i="98"/>
  <c r="FP1190" i="98"/>
  <c r="FQ1190" i="98"/>
  <c r="FR1190" i="98"/>
  <c r="FS1190" i="98"/>
  <c r="FN1191" i="98"/>
  <c r="FO1191" i="98"/>
  <c r="FP1191" i="98"/>
  <c r="FQ1191" i="98"/>
  <c r="FR1191" i="98"/>
  <c r="FS1191" i="98"/>
  <c r="FN1192" i="98"/>
  <c r="FO1192" i="98"/>
  <c r="FP1192" i="98"/>
  <c r="FQ1192" i="98"/>
  <c r="FR1192" i="98"/>
  <c r="FS1192" i="98"/>
  <c r="FN1193" i="98"/>
  <c r="FO1193" i="98"/>
  <c r="FP1193" i="98"/>
  <c r="FQ1193" i="98"/>
  <c r="FR1193" i="98"/>
  <c r="FS1193" i="98"/>
  <c r="FN1194" i="98"/>
  <c r="FO1194" i="98"/>
  <c r="FP1194" i="98"/>
  <c r="FQ1194" i="98"/>
  <c r="FR1194" i="98"/>
  <c r="FS1194" i="98"/>
  <c r="FN1195" i="98"/>
  <c r="FO1195" i="98"/>
  <c r="FP1195" i="98"/>
  <c r="FQ1195" i="98"/>
  <c r="FR1195" i="98"/>
  <c r="FS1195" i="98"/>
  <c r="FN1196" i="98"/>
  <c r="FO1196" i="98"/>
  <c r="FP1196" i="98"/>
  <c r="FQ1196" i="98"/>
  <c r="FR1196" i="98"/>
  <c r="FS1196" i="98"/>
  <c r="FN1197" i="98"/>
  <c r="FO1197" i="98"/>
  <c r="FP1197" i="98"/>
  <c r="FQ1197" i="98"/>
  <c r="FR1197" i="98"/>
  <c r="FS1197" i="98"/>
  <c r="FN1198" i="98"/>
  <c r="FO1198" i="98"/>
  <c r="FP1198" i="98"/>
  <c r="FQ1198" i="98"/>
  <c r="FR1198" i="98"/>
  <c r="FS1198" i="98"/>
  <c r="FN1199" i="98"/>
  <c r="FO1199" i="98"/>
  <c r="FP1199" i="98"/>
  <c r="FQ1199" i="98"/>
  <c r="FR1199" i="98"/>
  <c r="FS1199" i="98"/>
  <c r="FN1200" i="98"/>
  <c r="FO1200" i="98"/>
  <c r="FP1200" i="98"/>
  <c r="FQ1200" i="98"/>
  <c r="FR1200" i="98"/>
  <c r="FS1200" i="98"/>
  <c r="FN1201" i="98"/>
  <c r="FO1201" i="98"/>
  <c r="FP1201" i="98"/>
  <c r="FQ1201" i="98"/>
  <c r="FR1201" i="98"/>
  <c r="FS1201" i="98"/>
  <c r="FN1202" i="98"/>
  <c r="FO1202" i="98"/>
  <c r="FP1202" i="98"/>
  <c r="FQ1202" i="98"/>
  <c r="FR1202" i="98"/>
  <c r="FS1202" i="98"/>
  <c r="FN1203" i="98"/>
  <c r="FO1203" i="98"/>
  <c r="FP1203" i="98"/>
  <c r="FQ1203" i="98"/>
  <c r="FR1203" i="98"/>
  <c r="FS1203" i="98"/>
  <c r="FN1204" i="98"/>
  <c r="FO1204" i="98"/>
  <c r="FP1204" i="98"/>
  <c r="FQ1204" i="98"/>
  <c r="FR1204" i="98"/>
  <c r="FS1204" i="98"/>
  <c r="FN1205" i="98"/>
  <c r="FO1205" i="98"/>
  <c r="FP1205" i="98"/>
  <c r="FQ1205" i="98"/>
  <c r="FR1205" i="98"/>
  <c r="FS1205" i="98"/>
  <c r="FN1206" i="98"/>
  <c r="FO1206" i="98"/>
  <c r="FP1206" i="98"/>
  <c r="FQ1206" i="98"/>
  <c r="FR1206" i="98"/>
  <c r="FS1206" i="98"/>
  <c r="FN1207" i="98"/>
  <c r="FO1207" i="98"/>
  <c r="FP1207" i="98"/>
  <c r="FQ1207" i="98"/>
  <c r="FR1207" i="98"/>
  <c r="FS1207" i="98"/>
  <c r="FN1208" i="98"/>
  <c r="FO1208" i="98"/>
  <c r="FP1208" i="98"/>
  <c r="FQ1208" i="98"/>
  <c r="FR1208" i="98"/>
  <c r="FS1208" i="98"/>
  <c r="FN1209" i="98"/>
  <c r="FO1209" i="98"/>
  <c r="FP1209" i="98"/>
  <c r="FQ1209" i="98"/>
  <c r="FR1209" i="98"/>
  <c r="FS1209" i="98"/>
  <c r="FN1210" i="98"/>
  <c r="FO1210" i="98"/>
  <c r="FP1210" i="98"/>
  <c r="FQ1210" i="98"/>
  <c r="FR1210" i="98"/>
  <c r="FS1210" i="98"/>
  <c r="FN1211" i="98"/>
  <c r="FO1211" i="98"/>
  <c r="FP1211" i="98"/>
  <c r="FQ1211" i="98"/>
  <c r="FR1211" i="98"/>
  <c r="FS1211" i="98"/>
  <c r="FN1212" i="98"/>
  <c r="FO1212" i="98"/>
  <c r="FP1212" i="98"/>
  <c r="FQ1212" i="98"/>
  <c r="FR1212" i="98"/>
  <c r="FS1212" i="98"/>
  <c r="FN1213" i="98"/>
  <c r="FO1213" i="98"/>
  <c r="FP1213" i="98"/>
  <c r="FQ1213" i="98"/>
  <c r="FR1213" i="98"/>
  <c r="FS1213" i="98"/>
  <c r="FN1214" i="98"/>
  <c r="FO1214" i="98"/>
  <c r="FP1214" i="98"/>
  <c r="FQ1214" i="98"/>
  <c r="FR1214" i="98"/>
  <c r="FS1214" i="98"/>
  <c r="FN1215" i="98"/>
  <c r="FO1215" i="98"/>
  <c r="FP1215" i="98"/>
  <c r="FQ1215" i="98"/>
  <c r="FR1215" i="98"/>
  <c r="FS1215" i="98"/>
  <c r="FN1216" i="98"/>
  <c r="FO1216" i="98"/>
  <c r="FP1216" i="98"/>
  <c r="FQ1216" i="98"/>
  <c r="FR1216" i="98"/>
  <c r="FS1216" i="98"/>
  <c r="FN1217" i="98"/>
  <c r="FO1217" i="98"/>
  <c r="FP1217" i="98"/>
  <c r="FQ1217" i="98"/>
  <c r="FR1217" i="98"/>
  <c r="FS1217" i="98"/>
  <c r="FN1218" i="98"/>
  <c r="FO1218" i="98"/>
  <c r="FP1218" i="98"/>
  <c r="FQ1218" i="98"/>
  <c r="FR1218" i="98"/>
  <c r="FS1218" i="98"/>
  <c r="FN1219" i="98"/>
  <c r="FO1219" i="98"/>
  <c r="FP1219" i="98"/>
  <c r="FQ1219" i="98"/>
  <c r="FR1219" i="98"/>
  <c r="FS1219" i="98"/>
  <c r="FN1220" i="98"/>
  <c r="FO1220" i="98"/>
  <c r="FP1220" i="98"/>
  <c r="FQ1220" i="98"/>
  <c r="FR1220" i="98"/>
  <c r="FS1220" i="98"/>
  <c r="FN1221" i="98"/>
  <c r="FO1221" i="98"/>
  <c r="FP1221" i="98"/>
  <c r="FQ1221" i="98"/>
  <c r="FR1221" i="98"/>
  <c r="FS1221" i="98"/>
  <c r="FN1222" i="98"/>
  <c r="FO1222" i="98"/>
  <c r="FP1222" i="98"/>
  <c r="FQ1222" i="98"/>
  <c r="FR1222" i="98"/>
  <c r="FS1222" i="98"/>
  <c r="FN1223" i="98"/>
  <c r="FO1223" i="98"/>
  <c r="FP1223" i="98"/>
  <c r="FQ1223" i="98"/>
  <c r="FR1223" i="98"/>
  <c r="FS1223" i="98"/>
  <c r="FN1224" i="98"/>
  <c r="FO1224" i="98"/>
  <c r="FP1224" i="98"/>
  <c r="FQ1224" i="98"/>
  <c r="FR1224" i="98"/>
  <c r="FS1224" i="98"/>
  <c r="FN1225" i="98"/>
  <c r="FO1225" i="98"/>
  <c r="FP1225" i="98"/>
  <c r="FQ1225" i="98"/>
  <c r="FR1225" i="98"/>
  <c r="FS1225" i="98"/>
  <c r="FN1226" i="98"/>
  <c r="FO1226" i="98"/>
  <c r="FP1226" i="98"/>
  <c r="FQ1226" i="98"/>
  <c r="FR1226" i="98"/>
  <c r="FS1226" i="98"/>
  <c r="FN1227" i="98"/>
  <c r="FO1227" i="98"/>
  <c r="FP1227" i="98"/>
  <c r="FQ1227" i="98"/>
  <c r="FR1227" i="98"/>
  <c r="FS1227" i="98"/>
  <c r="FN1228" i="98"/>
  <c r="FO1228" i="98"/>
  <c r="FP1228" i="98"/>
  <c r="FQ1228" i="98"/>
  <c r="FR1228" i="98"/>
  <c r="FS1228" i="98"/>
  <c r="FN1229" i="98"/>
  <c r="FO1229" i="98"/>
  <c r="FP1229" i="98"/>
  <c r="FQ1229" i="98"/>
  <c r="FR1229" i="98"/>
  <c r="FS1229" i="98"/>
  <c r="FN1230" i="98"/>
  <c r="FO1230" i="98"/>
  <c r="FP1230" i="98"/>
  <c r="FQ1230" i="98"/>
  <c r="FR1230" i="98"/>
  <c r="FS1230" i="98"/>
  <c r="FN1231" i="98"/>
  <c r="FO1231" i="98"/>
  <c r="FP1231" i="98"/>
  <c r="FQ1231" i="98"/>
  <c r="FR1231" i="98"/>
  <c r="FS1231" i="98"/>
  <c r="FN1232" i="98"/>
  <c r="FO1232" i="98"/>
  <c r="FP1232" i="98"/>
  <c r="FQ1232" i="98"/>
  <c r="FR1232" i="98"/>
  <c r="FS1232" i="98"/>
  <c r="FN1233" i="98"/>
  <c r="FO1233" i="98"/>
  <c r="FP1233" i="98"/>
  <c r="FQ1233" i="98"/>
  <c r="FR1233" i="98"/>
  <c r="FS1233" i="98"/>
  <c r="FN1234" i="98"/>
  <c r="FO1234" i="98"/>
  <c r="FP1234" i="98"/>
  <c r="FQ1234" i="98"/>
  <c r="FR1234" i="98"/>
  <c r="FS1234" i="98"/>
  <c r="FN1235" i="98"/>
  <c r="FO1235" i="98"/>
  <c r="FP1235" i="98"/>
  <c r="FQ1235" i="98"/>
  <c r="FR1235" i="98"/>
  <c r="FS1235" i="98"/>
  <c r="FN1236" i="98"/>
  <c r="FO1236" i="98"/>
  <c r="FP1236" i="98"/>
  <c r="FQ1236" i="98"/>
  <c r="FR1236" i="98"/>
  <c r="FS1236" i="98"/>
  <c r="FN1237" i="98"/>
  <c r="FO1237" i="98"/>
  <c r="FP1237" i="98"/>
  <c r="FQ1237" i="98"/>
  <c r="FR1237" i="98"/>
  <c r="FS1237" i="98"/>
  <c r="FN1238" i="98"/>
  <c r="FO1238" i="98"/>
  <c r="FP1238" i="98"/>
  <c r="FQ1238" i="98"/>
  <c r="FR1238" i="98"/>
  <c r="FS1238" i="98"/>
  <c r="FN1239" i="98"/>
  <c r="FO1239" i="98"/>
  <c r="FP1239" i="98"/>
  <c r="FQ1239" i="98"/>
  <c r="FR1239" i="98"/>
  <c r="FS1239" i="98"/>
  <c r="FN1240" i="98"/>
  <c r="FO1240" i="98"/>
  <c r="FP1240" i="98"/>
  <c r="FQ1240" i="98"/>
  <c r="FR1240" i="98"/>
  <c r="FS1240" i="98"/>
  <c r="FN1241" i="98"/>
  <c r="FO1241" i="98"/>
  <c r="FP1241" i="98"/>
  <c r="FQ1241" i="98"/>
  <c r="FR1241" i="98"/>
  <c r="FS1241" i="98"/>
  <c r="FN1242" i="98"/>
  <c r="FO1242" i="98"/>
  <c r="FP1242" i="98"/>
  <c r="FQ1242" i="98"/>
  <c r="FR1242" i="98"/>
  <c r="FS1242" i="98"/>
  <c r="FN1243" i="98"/>
  <c r="FO1243" i="98"/>
  <c r="FP1243" i="98"/>
  <c r="FQ1243" i="98"/>
  <c r="FR1243" i="98"/>
  <c r="FS1243" i="98"/>
  <c r="FN1244" i="98"/>
  <c r="FO1244" i="98"/>
  <c r="FP1244" i="98"/>
  <c r="FQ1244" i="98"/>
  <c r="FR1244" i="98"/>
  <c r="FS1244" i="98"/>
  <c r="FN1245" i="98"/>
  <c r="FO1245" i="98"/>
  <c r="FP1245" i="98"/>
  <c r="FQ1245" i="98"/>
  <c r="FR1245" i="98"/>
  <c r="FS1245" i="98"/>
  <c r="FN1246" i="98"/>
  <c r="FO1246" i="98"/>
  <c r="FP1246" i="98"/>
  <c r="FQ1246" i="98"/>
  <c r="FR1246" i="98"/>
  <c r="FS1246" i="98"/>
  <c r="FN1247" i="98"/>
  <c r="FO1247" i="98"/>
  <c r="FP1247" i="98"/>
  <c r="FQ1247" i="98"/>
  <c r="FR1247" i="98"/>
  <c r="FS1247" i="98"/>
  <c r="FN1248" i="98"/>
  <c r="FO1248" i="98"/>
  <c r="FP1248" i="98"/>
  <c r="FQ1248" i="98"/>
  <c r="FR1248" i="98"/>
  <c r="FS1248" i="98"/>
  <c r="FN1249" i="98"/>
  <c r="FO1249" i="98"/>
  <c r="FP1249" i="98"/>
  <c r="FQ1249" i="98"/>
  <c r="FR1249" i="98"/>
  <c r="FS1249" i="98"/>
  <c r="FN1250" i="98"/>
  <c r="FO1250" i="98"/>
  <c r="FP1250" i="98"/>
  <c r="FQ1250" i="98"/>
  <c r="FR1250" i="98"/>
  <c r="FS1250" i="98"/>
  <c r="FN1251" i="98"/>
  <c r="FO1251" i="98"/>
  <c r="FP1251" i="98"/>
  <c r="FQ1251" i="98"/>
  <c r="FR1251" i="98"/>
  <c r="FS1251" i="98"/>
  <c r="FN1252" i="98"/>
  <c r="FO1252" i="98"/>
  <c r="FP1252" i="98"/>
  <c r="FQ1252" i="98"/>
  <c r="FR1252" i="98"/>
  <c r="FS1252" i="98"/>
  <c r="FN1253" i="98"/>
  <c r="FO1253" i="98"/>
  <c r="FP1253" i="98"/>
  <c r="FQ1253" i="98"/>
  <c r="FR1253" i="98"/>
  <c r="FS1253" i="98"/>
  <c r="FN1254" i="98"/>
  <c r="FO1254" i="98"/>
  <c r="FP1254" i="98"/>
  <c r="FQ1254" i="98"/>
  <c r="FR1254" i="98"/>
  <c r="FS1254" i="98"/>
  <c r="FN1255" i="98"/>
  <c r="FO1255" i="98"/>
  <c r="FP1255" i="98"/>
  <c r="FQ1255" i="98"/>
  <c r="FR1255" i="98"/>
  <c r="FS1255" i="98"/>
  <c r="FN1256" i="98"/>
  <c r="FO1256" i="98"/>
  <c r="FP1256" i="98"/>
  <c r="FQ1256" i="98"/>
  <c r="FR1256" i="98"/>
  <c r="FS1256" i="98"/>
  <c r="FN1257" i="98"/>
  <c r="FO1257" i="98"/>
  <c r="FP1257" i="98"/>
  <c r="FQ1257" i="98"/>
  <c r="FR1257" i="98"/>
  <c r="FS1257" i="98"/>
  <c r="FN1258" i="98"/>
  <c r="FO1258" i="98"/>
  <c r="FP1258" i="98"/>
  <c r="FQ1258" i="98"/>
  <c r="FR1258" i="98"/>
  <c r="FS1258" i="98"/>
  <c r="FN1259" i="98"/>
  <c r="FO1259" i="98"/>
  <c r="FP1259" i="98"/>
  <c r="FQ1259" i="98"/>
  <c r="FR1259" i="98"/>
  <c r="FS1259" i="98"/>
  <c r="FN1260" i="98"/>
  <c r="FO1260" i="98"/>
  <c r="FP1260" i="98"/>
  <c r="FQ1260" i="98"/>
  <c r="FR1260" i="98"/>
  <c r="FS1260" i="98"/>
  <c r="FN1261" i="98"/>
  <c r="FO1261" i="98"/>
  <c r="FP1261" i="98"/>
  <c r="FQ1261" i="98"/>
  <c r="FR1261" i="98"/>
  <c r="FS1261" i="98"/>
  <c r="FN1262" i="98"/>
  <c r="FO1262" i="98"/>
  <c r="FP1262" i="98"/>
  <c r="FQ1262" i="98"/>
  <c r="FR1262" i="98"/>
  <c r="FS1262" i="98"/>
  <c r="FN1263" i="98"/>
  <c r="FO1263" i="98"/>
  <c r="FP1263" i="98"/>
  <c r="FQ1263" i="98"/>
  <c r="FR1263" i="98"/>
  <c r="FS1263" i="98"/>
  <c r="FN1264" i="98"/>
  <c r="FO1264" i="98"/>
  <c r="FP1264" i="98"/>
  <c r="FQ1264" i="98"/>
  <c r="FR1264" i="98"/>
  <c r="FS1264" i="98"/>
  <c r="FN1265" i="98"/>
  <c r="FO1265" i="98"/>
  <c r="FP1265" i="98"/>
  <c r="FQ1265" i="98"/>
  <c r="FR1265" i="98"/>
  <c r="FS1265" i="98"/>
  <c r="FN1266" i="98"/>
  <c r="FO1266" i="98"/>
  <c r="FP1266" i="98"/>
  <c r="FQ1266" i="98"/>
  <c r="FR1266" i="98"/>
  <c r="FS1266" i="98"/>
  <c r="FN1267" i="98"/>
  <c r="FO1267" i="98"/>
  <c r="FP1267" i="98"/>
  <c r="FQ1267" i="98"/>
  <c r="FR1267" i="98"/>
  <c r="FS1267" i="98"/>
  <c r="FN1268" i="98"/>
  <c r="FO1268" i="98"/>
  <c r="FP1268" i="98"/>
  <c r="FQ1268" i="98"/>
  <c r="FR1268" i="98"/>
  <c r="FS1268" i="98"/>
  <c r="FN1269" i="98"/>
  <c r="FO1269" i="98"/>
  <c r="FP1269" i="98"/>
  <c r="FQ1269" i="98"/>
  <c r="FR1269" i="98"/>
  <c r="FS1269" i="98"/>
  <c r="FN1270" i="98"/>
  <c r="FO1270" i="98"/>
  <c r="FP1270" i="98"/>
  <c r="FQ1270" i="98"/>
  <c r="FR1270" i="98"/>
  <c r="FS1270" i="98"/>
  <c r="FN1271" i="98"/>
  <c r="FO1271" i="98"/>
  <c r="FP1271" i="98"/>
  <c r="FQ1271" i="98"/>
  <c r="FR1271" i="98"/>
  <c r="FS1271" i="98"/>
  <c r="FN1272" i="98"/>
  <c r="FO1272" i="98"/>
  <c r="FP1272" i="98"/>
  <c r="FQ1272" i="98"/>
  <c r="FR1272" i="98"/>
  <c r="FS1272" i="98"/>
  <c r="FN1273" i="98"/>
  <c r="FO1273" i="98"/>
  <c r="FP1273" i="98"/>
  <c r="FQ1273" i="98"/>
  <c r="FR1273" i="98"/>
  <c r="FS1273" i="98"/>
  <c r="FN1274" i="98"/>
  <c r="FO1274" i="98"/>
  <c r="FP1274" i="98"/>
  <c r="FQ1274" i="98"/>
  <c r="FR1274" i="98"/>
  <c r="FS1274" i="98"/>
  <c r="FN1275" i="98"/>
  <c r="FO1275" i="98"/>
  <c r="FP1275" i="98"/>
  <c r="FQ1275" i="98"/>
  <c r="FR1275" i="98"/>
  <c r="FS1275" i="98"/>
  <c r="FN1276" i="98"/>
  <c r="FO1276" i="98"/>
  <c r="FP1276" i="98"/>
  <c r="FQ1276" i="98"/>
  <c r="FR1276" i="98"/>
  <c r="FS1276" i="98"/>
  <c r="FN1277" i="98"/>
  <c r="FO1277" i="98"/>
  <c r="FP1277" i="98"/>
  <c r="FQ1277" i="98"/>
  <c r="FR1277" i="98"/>
  <c r="FS1277" i="98"/>
  <c r="FN1278" i="98"/>
  <c r="FO1278" i="98"/>
  <c r="FP1278" i="98"/>
  <c r="FQ1278" i="98"/>
  <c r="FR1278" i="98"/>
  <c r="FS1278" i="98"/>
  <c r="FN1279" i="98"/>
  <c r="FO1279" i="98"/>
  <c r="FP1279" i="98"/>
  <c r="FQ1279" i="98"/>
  <c r="FR1279" i="98"/>
  <c r="FS1279" i="98"/>
  <c r="FN1280" i="98"/>
  <c r="FO1280" i="98"/>
  <c r="FP1280" i="98"/>
  <c r="FQ1280" i="98"/>
  <c r="FR1280" i="98"/>
  <c r="FS1280" i="98"/>
  <c r="FN1281" i="98"/>
  <c r="FO1281" i="98"/>
  <c r="FP1281" i="98"/>
  <c r="FQ1281" i="98"/>
  <c r="FR1281" i="98"/>
  <c r="FS1281" i="98"/>
  <c r="FN1282" i="98"/>
  <c r="FO1282" i="98"/>
  <c r="FP1282" i="98"/>
  <c r="FQ1282" i="98"/>
  <c r="FR1282" i="98"/>
  <c r="FS1282" i="98"/>
  <c r="FN1283" i="98"/>
  <c r="FO1283" i="98"/>
  <c r="FP1283" i="98"/>
  <c r="FQ1283" i="98"/>
  <c r="FR1283" i="98"/>
  <c r="FS1283" i="98"/>
  <c r="FN1284" i="98"/>
  <c r="FO1284" i="98"/>
  <c r="FP1284" i="98"/>
  <c r="FQ1284" i="98"/>
  <c r="FR1284" i="98"/>
  <c r="FS1284" i="98"/>
  <c r="FN1285" i="98"/>
  <c r="FO1285" i="98"/>
  <c r="FP1285" i="98"/>
  <c r="FQ1285" i="98"/>
  <c r="FR1285" i="98"/>
  <c r="FS1285" i="98"/>
  <c r="FN1286" i="98"/>
  <c r="FO1286" i="98"/>
  <c r="FP1286" i="98"/>
  <c r="FQ1286" i="98"/>
  <c r="FR1286" i="98"/>
  <c r="FS1286" i="98"/>
  <c r="FN1287" i="98"/>
  <c r="FO1287" i="98"/>
  <c r="FP1287" i="98"/>
  <c r="FQ1287" i="98"/>
  <c r="FR1287" i="98"/>
  <c r="FS1287" i="98"/>
  <c r="FN1288" i="98"/>
  <c r="FO1288" i="98"/>
  <c r="FP1288" i="98"/>
  <c r="FQ1288" i="98"/>
  <c r="FR1288" i="98"/>
  <c r="FS1288" i="98"/>
  <c r="FN1289" i="98"/>
  <c r="FO1289" i="98"/>
  <c r="FP1289" i="98"/>
  <c r="FQ1289" i="98"/>
  <c r="FR1289" i="98"/>
  <c r="FS1289" i="98"/>
  <c r="FN1290" i="98"/>
  <c r="FO1290" i="98"/>
  <c r="FP1290" i="98"/>
  <c r="FQ1290" i="98"/>
  <c r="FR1290" i="98"/>
  <c r="FS1290" i="98"/>
  <c r="FN1291" i="98"/>
  <c r="FO1291" i="98"/>
  <c r="FP1291" i="98"/>
  <c r="FQ1291" i="98"/>
  <c r="FR1291" i="98"/>
  <c r="FS1291" i="98"/>
  <c r="FN1292" i="98"/>
  <c r="FO1292" i="98"/>
  <c r="FP1292" i="98"/>
  <c r="FQ1292" i="98"/>
  <c r="FR1292" i="98"/>
  <c r="FS1292" i="98"/>
  <c r="FN1293" i="98"/>
  <c r="FO1293" i="98"/>
  <c r="FP1293" i="98"/>
  <c r="FQ1293" i="98"/>
  <c r="FR1293" i="98"/>
  <c r="FS1293" i="98"/>
  <c r="FN1294" i="98"/>
  <c r="FO1294" i="98"/>
  <c r="FP1294" i="98"/>
  <c r="FQ1294" i="98"/>
  <c r="FR1294" i="98"/>
  <c r="FS1294" i="98"/>
  <c r="FN1295" i="98"/>
  <c r="FO1295" i="98"/>
  <c r="FP1295" i="98"/>
  <c r="FQ1295" i="98"/>
  <c r="FR1295" i="98"/>
  <c r="FS1295" i="98"/>
  <c r="FN1296" i="98"/>
  <c r="FO1296" i="98"/>
  <c r="FP1296" i="98"/>
  <c r="FQ1296" i="98"/>
  <c r="FR1296" i="98"/>
  <c r="FS1296" i="98"/>
  <c r="FN1297" i="98"/>
  <c r="FO1297" i="98"/>
  <c r="FP1297" i="98"/>
  <c r="FQ1297" i="98"/>
  <c r="FR1297" i="98"/>
  <c r="FS1297" i="98"/>
  <c r="FN1298" i="98"/>
  <c r="FO1298" i="98"/>
  <c r="FP1298" i="98"/>
  <c r="FQ1298" i="98"/>
  <c r="FR1298" i="98"/>
  <c r="FS1298" i="98"/>
  <c r="FN1299" i="98"/>
  <c r="FO1299" i="98"/>
  <c r="FP1299" i="98"/>
  <c r="FQ1299" i="98"/>
  <c r="FR1299" i="98"/>
  <c r="FS1299" i="98"/>
  <c r="FN1300" i="98"/>
  <c r="FO1300" i="98"/>
  <c r="FP1300" i="98"/>
  <c r="FQ1300" i="98"/>
  <c r="FR1300" i="98"/>
  <c r="FS1300" i="98"/>
  <c r="FN1301" i="98"/>
  <c r="FO1301" i="98"/>
  <c r="FP1301" i="98"/>
  <c r="FQ1301" i="98"/>
  <c r="FR1301" i="98"/>
  <c r="FS1301" i="98"/>
  <c r="FN1302" i="98"/>
  <c r="FO1302" i="98"/>
  <c r="FP1302" i="98"/>
  <c r="FQ1302" i="98"/>
  <c r="FR1302" i="98"/>
  <c r="FS1302" i="98"/>
  <c r="FN1303" i="98"/>
  <c r="FO1303" i="98"/>
  <c r="FP1303" i="98"/>
  <c r="FQ1303" i="98"/>
  <c r="FR1303" i="98"/>
  <c r="FS1303" i="98"/>
  <c r="FN1304" i="98"/>
  <c r="FO1304" i="98"/>
  <c r="FP1304" i="98"/>
  <c r="FQ1304" i="98"/>
  <c r="FR1304" i="98"/>
  <c r="FS1304" i="98"/>
  <c r="FN1305" i="98"/>
  <c r="FO1305" i="98"/>
  <c r="FP1305" i="98"/>
  <c r="FQ1305" i="98"/>
  <c r="FR1305" i="98"/>
  <c r="FS1305" i="98"/>
  <c r="FN1306" i="98"/>
  <c r="FO1306" i="98"/>
  <c r="FP1306" i="98"/>
  <c r="FQ1306" i="98"/>
  <c r="FR1306" i="98"/>
  <c r="FS1306" i="98"/>
  <c r="FN1307" i="98"/>
  <c r="FO1307" i="98"/>
  <c r="FP1307" i="98"/>
  <c r="FQ1307" i="98"/>
  <c r="FR1307" i="98"/>
  <c r="FS1307" i="98"/>
  <c r="FN1308" i="98"/>
  <c r="FO1308" i="98"/>
  <c r="FP1308" i="98"/>
  <c r="FQ1308" i="98"/>
  <c r="FR1308" i="98"/>
  <c r="FS1308" i="98"/>
  <c r="FN1309" i="98"/>
  <c r="FO1309" i="98"/>
  <c r="FP1309" i="98"/>
  <c r="FQ1309" i="98"/>
  <c r="FR1309" i="98"/>
  <c r="FS1309" i="98"/>
  <c r="FN1310" i="98"/>
  <c r="FO1310" i="98"/>
  <c r="FP1310" i="98"/>
  <c r="FQ1310" i="98"/>
  <c r="FR1310" i="98"/>
  <c r="FS1310" i="98"/>
  <c r="FN1311" i="98"/>
  <c r="FO1311" i="98"/>
  <c r="FP1311" i="98"/>
  <c r="FQ1311" i="98"/>
  <c r="FR1311" i="98"/>
  <c r="FS1311" i="98"/>
  <c r="FN1312" i="98"/>
  <c r="FO1312" i="98"/>
  <c r="FP1312" i="98"/>
  <c r="FQ1312" i="98"/>
  <c r="FR1312" i="98"/>
  <c r="FS1312" i="98"/>
  <c r="FN1313" i="98"/>
  <c r="FO1313" i="98"/>
  <c r="FP1313" i="98"/>
  <c r="FQ1313" i="98"/>
  <c r="FR1313" i="98"/>
  <c r="FS1313" i="98"/>
  <c r="FN1314" i="98"/>
  <c r="FO1314" i="98"/>
  <c r="FP1314" i="98"/>
  <c r="FQ1314" i="98"/>
  <c r="FR1314" i="98"/>
  <c r="FS1314" i="98"/>
  <c r="FN1315" i="98"/>
  <c r="FO1315" i="98"/>
  <c r="FP1315" i="98"/>
  <c r="FQ1315" i="98"/>
  <c r="FR1315" i="98"/>
  <c r="FS1315" i="98"/>
  <c r="FN1316" i="98"/>
  <c r="FO1316" i="98"/>
  <c r="FP1316" i="98"/>
  <c r="FQ1316" i="98"/>
  <c r="FR1316" i="98"/>
  <c r="FS1316" i="98"/>
  <c r="FN1317" i="98"/>
  <c r="FO1317" i="98"/>
  <c r="FP1317" i="98"/>
  <c r="FQ1317" i="98"/>
  <c r="FR1317" i="98"/>
  <c r="FS1317" i="98"/>
  <c r="FN1318" i="98"/>
  <c r="FO1318" i="98"/>
  <c r="FP1318" i="98"/>
  <c r="FQ1318" i="98"/>
  <c r="FR1318" i="98"/>
  <c r="FS1318" i="98"/>
  <c r="FN1319" i="98"/>
  <c r="FO1319" i="98"/>
  <c r="FP1319" i="98"/>
  <c r="FQ1319" i="98"/>
  <c r="FR1319" i="98"/>
  <c r="FS1319" i="98"/>
  <c r="FN1320" i="98"/>
  <c r="FO1320" i="98"/>
  <c r="FP1320" i="98"/>
  <c r="FQ1320" i="98"/>
  <c r="FR1320" i="98"/>
  <c r="FS1320" i="98"/>
  <c r="FN1321" i="98"/>
  <c r="FO1321" i="98"/>
  <c r="FP1321" i="98"/>
  <c r="FQ1321" i="98"/>
  <c r="FR1321" i="98"/>
  <c r="FS1321" i="98"/>
  <c r="FN1322" i="98"/>
  <c r="FO1322" i="98"/>
  <c r="FP1322" i="98"/>
  <c r="FQ1322" i="98"/>
  <c r="FR1322" i="98"/>
  <c r="FS1322" i="98"/>
  <c r="FN1323" i="98"/>
  <c r="FO1323" i="98"/>
  <c r="FP1323" i="98"/>
  <c r="FQ1323" i="98"/>
  <c r="FR1323" i="98"/>
  <c r="FS1323" i="98"/>
  <c r="FN1324" i="98"/>
  <c r="FO1324" i="98"/>
  <c r="FP1324" i="98"/>
  <c r="FQ1324" i="98"/>
  <c r="FR1324" i="98"/>
  <c r="FS1324" i="98"/>
  <c r="FN1325" i="98"/>
  <c r="FO1325" i="98"/>
  <c r="FP1325" i="98"/>
  <c r="FQ1325" i="98"/>
  <c r="FR1325" i="98"/>
  <c r="FS1325" i="98"/>
  <c r="FN1326" i="98"/>
  <c r="FO1326" i="98"/>
  <c r="FP1326" i="98"/>
  <c r="FQ1326" i="98"/>
  <c r="FR1326" i="98"/>
  <c r="FS1326" i="98"/>
  <c r="FN1327" i="98"/>
  <c r="FO1327" i="98"/>
  <c r="FP1327" i="98"/>
  <c r="FQ1327" i="98"/>
  <c r="FR1327" i="98"/>
  <c r="FS1327" i="98"/>
  <c r="FN1328" i="98"/>
  <c r="FO1328" i="98"/>
  <c r="FP1328" i="98"/>
  <c r="FQ1328" i="98"/>
  <c r="FR1328" i="98"/>
  <c r="FS1328" i="98"/>
  <c r="FN1329" i="98"/>
  <c r="FO1329" i="98"/>
  <c r="FP1329" i="98"/>
  <c r="FQ1329" i="98"/>
  <c r="FR1329" i="98"/>
  <c r="FS1329" i="98"/>
  <c r="FN1330" i="98"/>
  <c r="FO1330" i="98"/>
  <c r="FP1330" i="98"/>
  <c r="FQ1330" i="98"/>
  <c r="FR1330" i="98"/>
  <c r="FS1330" i="98"/>
  <c r="FN1331" i="98"/>
  <c r="FO1331" i="98"/>
  <c r="FP1331" i="98"/>
  <c r="FQ1331" i="98"/>
  <c r="FR1331" i="98"/>
  <c r="FS1331" i="98"/>
  <c r="FN1332" i="98"/>
  <c r="FO1332" i="98"/>
  <c r="FP1332" i="98"/>
  <c r="FQ1332" i="98"/>
  <c r="FR1332" i="98"/>
  <c r="FS1332" i="98"/>
  <c r="FN1333" i="98"/>
  <c r="FO1333" i="98"/>
  <c r="FP1333" i="98"/>
  <c r="FQ1333" i="98"/>
  <c r="FR1333" i="98"/>
  <c r="FS1333" i="98"/>
  <c r="FN1334" i="98"/>
  <c r="FO1334" i="98"/>
  <c r="FP1334" i="98"/>
  <c r="FQ1334" i="98"/>
  <c r="FR1334" i="98"/>
  <c r="FS1334" i="98"/>
  <c r="FN1335" i="98"/>
  <c r="FO1335" i="98"/>
  <c r="FP1335" i="98"/>
  <c r="FQ1335" i="98"/>
  <c r="FR1335" i="98"/>
  <c r="FS1335" i="98"/>
  <c r="FN1336" i="98"/>
  <c r="FO1336" i="98"/>
  <c r="FP1336" i="98"/>
  <c r="FQ1336" i="98"/>
  <c r="FR1336" i="98"/>
  <c r="FS1336" i="98"/>
  <c r="FN1337" i="98"/>
  <c r="FO1337" i="98"/>
  <c r="FP1337" i="98"/>
  <c r="FQ1337" i="98"/>
  <c r="FR1337" i="98"/>
  <c r="FS1337" i="98"/>
  <c r="FN1338" i="98"/>
  <c r="FO1338" i="98"/>
  <c r="FP1338" i="98"/>
  <c r="FQ1338" i="98"/>
  <c r="FR1338" i="98"/>
  <c r="FS1338" i="98"/>
  <c r="FN1339" i="98"/>
  <c r="FO1339" i="98"/>
  <c r="FP1339" i="98"/>
  <c r="FQ1339" i="98"/>
  <c r="FR1339" i="98"/>
  <c r="FS1339" i="98"/>
  <c r="FN1340" i="98"/>
  <c r="FO1340" i="98"/>
  <c r="FP1340" i="98"/>
  <c r="FQ1340" i="98"/>
  <c r="FR1340" i="98"/>
  <c r="FS1340" i="98"/>
  <c r="FN1341" i="98"/>
  <c r="FO1341" i="98"/>
  <c r="FP1341" i="98"/>
  <c r="FQ1341" i="98"/>
  <c r="FR1341" i="98"/>
  <c r="FS1341" i="98"/>
  <c r="FN1342" i="98"/>
  <c r="FO1342" i="98"/>
  <c r="FP1342" i="98"/>
  <c r="FQ1342" i="98"/>
  <c r="FR1342" i="98"/>
  <c r="FS1342" i="98"/>
  <c r="FN1343" i="98"/>
  <c r="FO1343" i="98"/>
  <c r="FP1343" i="98"/>
  <c r="FQ1343" i="98"/>
  <c r="FR1343" i="98"/>
  <c r="FS1343" i="98"/>
  <c r="FN1344" i="98"/>
  <c r="FO1344" i="98"/>
  <c r="FP1344" i="98"/>
  <c r="FQ1344" i="98"/>
  <c r="FR1344" i="98"/>
  <c r="FS1344" i="98"/>
  <c r="FN1345" i="98"/>
  <c r="FO1345" i="98"/>
  <c r="FP1345" i="98"/>
  <c r="FQ1345" i="98"/>
  <c r="FR1345" i="98"/>
  <c r="FS1345" i="98"/>
  <c r="FN1346" i="98"/>
  <c r="FO1346" i="98"/>
  <c r="FP1346" i="98"/>
  <c r="FQ1346" i="98"/>
  <c r="FR1346" i="98"/>
  <c r="FS1346" i="98"/>
  <c r="FN1347" i="98"/>
  <c r="FO1347" i="98"/>
  <c r="FP1347" i="98"/>
  <c r="FQ1347" i="98"/>
  <c r="FR1347" i="98"/>
  <c r="FS1347" i="98"/>
  <c r="FN1348" i="98"/>
  <c r="FO1348" i="98"/>
  <c r="FP1348" i="98"/>
  <c r="FQ1348" i="98"/>
  <c r="FR1348" i="98"/>
  <c r="FS1348" i="98"/>
  <c r="FN1349" i="98"/>
  <c r="FO1349" i="98"/>
  <c r="FP1349" i="98"/>
  <c r="FQ1349" i="98"/>
  <c r="FR1349" i="98"/>
  <c r="FS1349" i="98"/>
  <c r="FN1350" i="98"/>
  <c r="FO1350" i="98"/>
  <c r="FP1350" i="98"/>
  <c r="FQ1350" i="98"/>
  <c r="FR1350" i="98"/>
  <c r="FS1350" i="98"/>
  <c r="FN1351" i="98"/>
  <c r="FO1351" i="98"/>
  <c r="FP1351" i="98"/>
  <c r="FQ1351" i="98"/>
  <c r="FR1351" i="98"/>
  <c r="FS1351" i="98"/>
  <c r="FN1352" i="98"/>
  <c r="FO1352" i="98"/>
  <c r="FP1352" i="98"/>
  <c r="FQ1352" i="98"/>
  <c r="FR1352" i="98"/>
  <c r="FS1352" i="98"/>
  <c r="FN1353" i="98"/>
  <c r="FO1353" i="98"/>
  <c r="FP1353" i="98"/>
  <c r="FQ1353" i="98"/>
  <c r="FR1353" i="98"/>
  <c r="FS1353" i="98"/>
  <c r="FN1354" i="98"/>
  <c r="FO1354" i="98"/>
  <c r="FP1354" i="98"/>
  <c r="FQ1354" i="98"/>
  <c r="FR1354" i="98"/>
  <c r="FS1354" i="98"/>
  <c r="FN1355" i="98"/>
  <c r="FO1355" i="98"/>
  <c r="FP1355" i="98"/>
  <c r="FQ1355" i="98"/>
  <c r="FR1355" i="98"/>
  <c r="FS1355" i="98"/>
  <c r="FN1356" i="98"/>
  <c r="FO1356" i="98"/>
  <c r="FP1356" i="98"/>
  <c r="FQ1356" i="98"/>
  <c r="FR1356" i="98"/>
  <c r="FS1356" i="98"/>
  <c r="FN1357" i="98"/>
  <c r="FO1357" i="98"/>
  <c r="FP1357" i="98"/>
  <c r="FQ1357" i="98"/>
  <c r="FR1357" i="98"/>
  <c r="FS1357" i="98"/>
  <c r="FN1358" i="98"/>
  <c r="FO1358" i="98"/>
  <c r="FP1358" i="98"/>
  <c r="FQ1358" i="98"/>
  <c r="FR1358" i="98"/>
  <c r="FS1358" i="98"/>
  <c r="FN1359" i="98"/>
  <c r="FO1359" i="98"/>
  <c r="FP1359" i="98"/>
  <c r="FQ1359" i="98"/>
  <c r="FR1359" i="98"/>
  <c r="FS1359" i="98"/>
  <c r="FN1360" i="98"/>
  <c r="FO1360" i="98"/>
  <c r="FP1360" i="98"/>
  <c r="FQ1360" i="98"/>
  <c r="FR1360" i="98"/>
  <c r="FS1360" i="98"/>
  <c r="FN1361" i="98"/>
  <c r="FO1361" i="98"/>
  <c r="FP1361" i="98"/>
  <c r="FQ1361" i="98"/>
  <c r="FR1361" i="98"/>
  <c r="FS1361" i="98"/>
  <c r="FN1362" i="98"/>
  <c r="FO1362" i="98"/>
  <c r="FP1362" i="98"/>
  <c r="FQ1362" i="98"/>
  <c r="FR1362" i="98"/>
  <c r="FS1362" i="98"/>
  <c r="FN1363" i="98"/>
  <c r="FO1363" i="98"/>
  <c r="FP1363" i="98"/>
  <c r="FQ1363" i="98"/>
  <c r="FR1363" i="98"/>
  <c r="FS1363" i="98"/>
  <c r="FN1364" i="98"/>
  <c r="FO1364" i="98"/>
  <c r="FP1364" i="98"/>
  <c r="FQ1364" i="98"/>
  <c r="FR1364" i="98"/>
  <c r="FS1364" i="98"/>
  <c r="FN1365" i="98"/>
  <c r="FO1365" i="98"/>
  <c r="FP1365" i="98"/>
  <c r="FQ1365" i="98"/>
  <c r="FR1365" i="98"/>
  <c r="FS1365" i="98"/>
  <c r="FN1366" i="98"/>
  <c r="FO1366" i="98"/>
  <c r="FP1366" i="98"/>
  <c r="FQ1366" i="98"/>
  <c r="FR1366" i="98"/>
  <c r="FS1366" i="98"/>
  <c r="FN1367" i="98"/>
  <c r="FO1367" i="98"/>
  <c r="FP1367" i="98"/>
  <c r="FQ1367" i="98"/>
  <c r="FR1367" i="98"/>
  <c r="FS1367" i="98"/>
  <c r="FN1368" i="98"/>
  <c r="FO1368" i="98"/>
  <c r="FP1368" i="98"/>
  <c r="FQ1368" i="98"/>
  <c r="FR1368" i="98"/>
  <c r="FS1368" i="98"/>
  <c r="FN1369" i="98"/>
  <c r="FO1369" i="98"/>
  <c r="FP1369" i="98"/>
  <c r="FQ1369" i="98"/>
  <c r="FR1369" i="98"/>
  <c r="FS1369" i="98"/>
  <c r="FN1370" i="98"/>
  <c r="FO1370" i="98"/>
  <c r="FP1370" i="98"/>
  <c r="FQ1370" i="98"/>
  <c r="FR1370" i="98"/>
  <c r="FS1370" i="98"/>
  <c r="FN1371" i="98"/>
  <c r="FO1371" i="98"/>
  <c r="FP1371" i="98"/>
  <c r="FQ1371" i="98"/>
  <c r="FR1371" i="98"/>
  <c r="FS1371" i="98"/>
  <c r="FN1372" i="98"/>
  <c r="FO1372" i="98"/>
  <c r="FP1372" i="98"/>
  <c r="FQ1372" i="98"/>
  <c r="FR1372" i="98"/>
  <c r="FS1372" i="98"/>
  <c r="FN1373" i="98"/>
  <c r="FO1373" i="98"/>
  <c r="FP1373" i="98"/>
  <c r="FQ1373" i="98"/>
  <c r="FR1373" i="98"/>
  <c r="FS1373" i="98"/>
  <c r="FN1374" i="98"/>
  <c r="FO1374" i="98"/>
  <c r="FP1374" i="98"/>
  <c r="FQ1374" i="98"/>
  <c r="FR1374" i="98"/>
  <c r="FS1374" i="98"/>
  <c r="FN1375" i="98"/>
  <c r="FO1375" i="98"/>
  <c r="FP1375" i="98"/>
  <c r="FQ1375" i="98"/>
  <c r="FR1375" i="98"/>
  <c r="FS1375" i="98"/>
  <c r="FN1376" i="98"/>
  <c r="FO1376" i="98"/>
  <c r="FP1376" i="98"/>
  <c r="FQ1376" i="98"/>
  <c r="FR1376" i="98"/>
  <c r="FS1376" i="98"/>
  <c r="FN1377" i="98"/>
  <c r="FO1377" i="98"/>
  <c r="FP1377" i="98"/>
  <c r="FQ1377" i="98"/>
  <c r="FR1377" i="98"/>
  <c r="FS1377" i="98"/>
  <c r="FN1378" i="98"/>
  <c r="FO1378" i="98"/>
  <c r="FP1378" i="98"/>
  <c r="FQ1378" i="98"/>
  <c r="FR1378" i="98"/>
  <c r="FS1378" i="98"/>
  <c r="FN1379" i="98"/>
  <c r="FO1379" i="98"/>
  <c r="FP1379" i="98"/>
  <c r="FQ1379" i="98"/>
  <c r="FR1379" i="98"/>
  <c r="FS1379" i="98"/>
  <c r="FN1380" i="98"/>
  <c r="FO1380" i="98"/>
  <c r="FP1380" i="98"/>
  <c r="FQ1380" i="98"/>
  <c r="FR1380" i="98"/>
  <c r="FS1380" i="98"/>
  <c r="FN1381" i="98"/>
  <c r="FO1381" i="98"/>
  <c r="FP1381" i="98"/>
  <c r="FQ1381" i="98"/>
  <c r="FR1381" i="98"/>
  <c r="FS1381" i="98"/>
  <c r="FN1382" i="98"/>
  <c r="FO1382" i="98"/>
  <c r="FP1382" i="98"/>
  <c r="FQ1382" i="98"/>
  <c r="FR1382" i="98"/>
  <c r="FS1382" i="98"/>
  <c r="FN1383" i="98"/>
  <c r="FO1383" i="98"/>
  <c r="FP1383" i="98"/>
  <c r="FQ1383" i="98"/>
  <c r="FR1383" i="98"/>
  <c r="FS1383" i="98"/>
  <c r="FN1384" i="98"/>
  <c r="FO1384" i="98"/>
  <c r="FP1384" i="98"/>
  <c r="FQ1384" i="98"/>
  <c r="FR1384" i="98"/>
  <c r="FS1384" i="98"/>
  <c r="FN1385" i="98"/>
  <c r="FO1385" i="98"/>
  <c r="FP1385" i="98"/>
  <c r="FQ1385" i="98"/>
  <c r="FR1385" i="98"/>
  <c r="FS1385" i="98"/>
  <c r="FN1386" i="98"/>
  <c r="FO1386" i="98"/>
  <c r="FP1386" i="98"/>
  <c r="FQ1386" i="98"/>
  <c r="FR1386" i="98"/>
  <c r="FS1386" i="98"/>
  <c r="FN1387" i="98"/>
  <c r="FO1387" i="98"/>
  <c r="FP1387" i="98"/>
  <c r="FQ1387" i="98"/>
  <c r="FR1387" i="98"/>
  <c r="FS1387" i="98"/>
  <c r="FN1388" i="98"/>
  <c r="FO1388" i="98"/>
  <c r="FP1388" i="98"/>
  <c r="FQ1388" i="98"/>
  <c r="FR1388" i="98"/>
  <c r="FS1388" i="98"/>
  <c r="FN1389" i="98"/>
  <c r="FO1389" i="98"/>
  <c r="FP1389" i="98"/>
  <c r="FQ1389" i="98"/>
  <c r="FR1389" i="98"/>
  <c r="FS1389" i="98"/>
  <c r="FN1390" i="98"/>
  <c r="FO1390" i="98"/>
  <c r="FP1390" i="98"/>
  <c r="FQ1390" i="98"/>
  <c r="FR1390" i="98"/>
  <c r="FS1390" i="98"/>
  <c r="FN1391" i="98"/>
  <c r="FO1391" i="98"/>
  <c r="FP1391" i="98"/>
  <c r="FQ1391" i="98"/>
  <c r="FR1391" i="98"/>
  <c r="FS1391" i="98"/>
  <c r="FN1392" i="98"/>
  <c r="FO1392" i="98"/>
  <c r="FP1392" i="98"/>
  <c r="FQ1392" i="98"/>
  <c r="FR1392" i="98"/>
  <c r="FS1392" i="98"/>
  <c r="FN1393" i="98"/>
  <c r="FO1393" i="98"/>
  <c r="FP1393" i="98"/>
  <c r="FQ1393" i="98"/>
  <c r="FR1393" i="98"/>
  <c r="FS1393" i="98"/>
  <c r="FN1394" i="98"/>
  <c r="FO1394" i="98"/>
  <c r="FP1394" i="98"/>
  <c r="FQ1394" i="98"/>
  <c r="FR1394" i="98"/>
  <c r="FS1394" i="98"/>
  <c r="FN1395" i="98"/>
  <c r="FO1395" i="98"/>
  <c r="FP1395" i="98"/>
  <c r="FQ1395" i="98"/>
  <c r="FR1395" i="98"/>
  <c r="FS1395" i="98"/>
  <c r="FN1396" i="98"/>
  <c r="FO1396" i="98"/>
  <c r="FP1396" i="98"/>
  <c r="FQ1396" i="98"/>
  <c r="FR1396" i="98"/>
  <c r="FS1396" i="98"/>
  <c r="FN1397" i="98"/>
  <c r="FO1397" i="98"/>
  <c r="FP1397" i="98"/>
  <c r="FQ1397" i="98"/>
  <c r="FR1397" i="98"/>
  <c r="FS1397" i="98"/>
  <c r="FN1398" i="98"/>
  <c r="FO1398" i="98"/>
  <c r="FP1398" i="98"/>
  <c r="FQ1398" i="98"/>
  <c r="FR1398" i="98"/>
  <c r="FS1398" i="98"/>
  <c r="FN1399" i="98"/>
  <c r="FO1399" i="98"/>
  <c r="FP1399" i="98"/>
  <c r="FQ1399" i="98"/>
  <c r="FR1399" i="98"/>
  <c r="FS1399" i="98"/>
  <c r="FN1400" i="98"/>
  <c r="FO1400" i="98"/>
  <c r="FP1400" i="98"/>
  <c r="FQ1400" i="98"/>
  <c r="FR1400" i="98"/>
  <c r="FS1400" i="98"/>
  <c r="FN1401" i="98"/>
  <c r="FO1401" i="98"/>
  <c r="FP1401" i="98"/>
  <c r="FQ1401" i="98"/>
  <c r="FR1401" i="98"/>
  <c r="FS1401" i="98"/>
  <c r="FN1402" i="98"/>
  <c r="FO1402" i="98"/>
  <c r="FP1402" i="98"/>
  <c r="FQ1402" i="98"/>
  <c r="FR1402" i="98"/>
  <c r="FS1402" i="98"/>
  <c r="FN1403" i="98"/>
  <c r="FO1403" i="98"/>
  <c r="FP1403" i="98"/>
  <c r="FQ1403" i="98"/>
  <c r="FR1403" i="98"/>
  <c r="FS1403" i="98"/>
  <c r="FN1404" i="98"/>
  <c r="FO1404" i="98"/>
  <c r="FP1404" i="98"/>
  <c r="FQ1404" i="98"/>
  <c r="FR1404" i="98"/>
  <c r="FS1404" i="98"/>
  <c r="FN1405" i="98"/>
  <c r="FO1405" i="98"/>
  <c r="FP1405" i="98"/>
  <c r="FQ1405" i="98"/>
  <c r="FR1405" i="98"/>
  <c r="FS1405" i="98"/>
  <c r="FN1406" i="98"/>
  <c r="FO1406" i="98"/>
  <c r="FP1406" i="98"/>
  <c r="FQ1406" i="98"/>
  <c r="FR1406" i="98"/>
  <c r="FS1406" i="98"/>
  <c r="FN1407" i="98"/>
  <c r="FO1407" i="98"/>
  <c r="FP1407" i="98"/>
  <c r="FQ1407" i="98"/>
  <c r="FR1407" i="98"/>
  <c r="FS1407" i="98"/>
  <c r="FN1408" i="98"/>
  <c r="FO1408" i="98"/>
  <c r="FP1408" i="98"/>
  <c r="FQ1408" i="98"/>
  <c r="FR1408" i="98"/>
  <c r="FS1408" i="98"/>
  <c r="FN1409" i="98"/>
  <c r="FO1409" i="98"/>
  <c r="FP1409" i="98"/>
  <c r="FQ1409" i="98"/>
  <c r="FR1409" i="98"/>
  <c r="FS1409" i="98"/>
  <c r="FN1410" i="98"/>
  <c r="FO1410" i="98"/>
  <c r="FP1410" i="98"/>
  <c r="FQ1410" i="98"/>
  <c r="FR1410" i="98"/>
  <c r="FS1410" i="98"/>
  <c r="FN1411" i="98"/>
  <c r="FO1411" i="98"/>
  <c r="FP1411" i="98"/>
  <c r="FQ1411" i="98"/>
  <c r="FR1411" i="98"/>
  <c r="FS1411" i="98"/>
  <c r="FN1412" i="98"/>
  <c r="FO1412" i="98"/>
  <c r="FP1412" i="98"/>
  <c r="FQ1412" i="98"/>
  <c r="FR1412" i="98"/>
  <c r="FS1412" i="98"/>
  <c r="FN1413" i="98"/>
  <c r="FO1413" i="98"/>
  <c r="FP1413" i="98"/>
  <c r="FQ1413" i="98"/>
  <c r="FR1413" i="98"/>
  <c r="FS1413" i="98"/>
  <c r="FN1414" i="98"/>
  <c r="FO1414" i="98"/>
  <c r="FP1414" i="98"/>
  <c r="FQ1414" i="98"/>
  <c r="FR1414" i="98"/>
  <c r="FS1414" i="98"/>
  <c r="FN1415" i="98"/>
  <c r="FO1415" i="98"/>
  <c r="FP1415" i="98"/>
  <c r="FQ1415" i="98"/>
  <c r="FR1415" i="98"/>
  <c r="FS1415" i="98"/>
  <c r="FN1416" i="98"/>
  <c r="FO1416" i="98"/>
  <c r="FP1416" i="98"/>
  <c r="FQ1416" i="98"/>
  <c r="FR1416" i="98"/>
  <c r="FS1416" i="98"/>
  <c r="FN1417" i="98"/>
  <c r="FO1417" i="98"/>
  <c r="FP1417" i="98"/>
  <c r="FQ1417" i="98"/>
  <c r="FR1417" i="98"/>
  <c r="FS1417" i="98"/>
  <c r="FN1418" i="98"/>
  <c r="FO1418" i="98"/>
  <c r="FP1418" i="98"/>
  <c r="FQ1418" i="98"/>
  <c r="FR1418" i="98"/>
  <c r="FS1418" i="98"/>
  <c r="FN1419" i="98"/>
  <c r="FO1419" i="98"/>
  <c r="FP1419" i="98"/>
  <c r="FQ1419" i="98"/>
  <c r="FR1419" i="98"/>
  <c r="FS1419" i="98"/>
  <c r="FN1420" i="98"/>
  <c r="FO1420" i="98"/>
  <c r="FP1420" i="98"/>
  <c r="FQ1420" i="98"/>
  <c r="FR1420" i="98"/>
  <c r="FS1420" i="98"/>
  <c r="FN1421" i="98"/>
  <c r="FO1421" i="98"/>
  <c r="FP1421" i="98"/>
  <c r="FQ1421" i="98"/>
  <c r="FR1421" i="98"/>
  <c r="FS1421" i="98"/>
  <c r="FN1422" i="98"/>
  <c r="FO1422" i="98"/>
  <c r="FP1422" i="98"/>
  <c r="FQ1422" i="98"/>
  <c r="FR1422" i="98"/>
  <c r="FS1422" i="98"/>
  <c r="FN1423" i="98"/>
  <c r="FO1423" i="98"/>
  <c r="FP1423" i="98"/>
  <c r="FQ1423" i="98"/>
  <c r="FR1423" i="98"/>
  <c r="FS1423" i="98"/>
  <c r="FN1424" i="98"/>
  <c r="FO1424" i="98"/>
  <c r="FP1424" i="98"/>
  <c r="FQ1424" i="98"/>
  <c r="FR1424" i="98"/>
  <c r="FS1424" i="98"/>
  <c r="FN1425" i="98"/>
  <c r="FO1425" i="98"/>
  <c r="FP1425" i="98"/>
  <c r="FQ1425" i="98"/>
  <c r="FR1425" i="98"/>
  <c r="FS1425" i="98"/>
  <c r="FN1426" i="98"/>
  <c r="FO1426" i="98"/>
  <c r="FP1426" i="98"/>
  <c r="FQ1426" i="98"/>
  <c r="FR1426" i="98"/>
  <c r="FS1426" i="98"/>
  <c r="FN1427" i="98"/>
  <c r="FO1427" i="98"/>
  <c r="FP1427" i="98"/>
  <c r="FQ1427" i="98"/>
  <c r="FR1427" i="98"/>
  <c r="FS1427" i="98"/>
  <c r="FN1428" i="98"/>
  <c r="FO1428" i="98"/>
  <c r="FP1428" i="98"/>
  <c r="FQ1428" i="98"/>
  <c r="FR1428" i="98"/>
  <c r="FS1428" i="98"/>
  <c r="FN1429" i="98"/>
  <c r="FO1429" i="98"/>
  <c r="FP1429" i="98"/>
  <c r="FQ1429" i="98"/>
  <c r="FR1429" i="98"/>
  <c r="FS1429" i="98"/>
  <c r="FN1430" i="98"/>
  <c r="FO1430" i="98"/>
  <c r="FP1430" i="98"/>
  <c r="FQ1430" i="98"/>
  <c r="FR1430" i="98"/>
  <c r="FS1430" i="98"/>
  <c r="FN1431" i="98"/>
  <c r="FO1431" i="98"/>
  <c r="FP1431" i="98"/>
  <c r="FQ1431" i="98"/>
  <c r="FR1431" i="98"/>
  <c r="FS1431" i="98"/>
  <c r="FN1432" i="98"/>
  <c r="FO1432" i="98"/>
  <c r="FP1432" i="98"/>
  <c r="FQ1432" i="98"/>
  <c r="FR1432" i="98"/>
  <c r="FS1432" i="98"/>
  <c r="FN1433" i="98"/>
  <c r="FO1433" i="98"/>
  <c r="FP1433" i="98"/>
  <c r="FQ1433" i="98"/>
  <c r="FR1433" i="98"/>
  <c r="FS1433" i="98"/>
  <c r="FN1434" i="98"/>
  <c r="FO1434" i="98"/>
  <c r="FP1434" i="98"/>
  <c r="FQ1434" i="98"/>
  <c r="FR1434" i="98"/>
  <c r="FS1434" i="98"/>
  <c r="FN1435" i="98"/>
  <c r="FO1435" i="98"/>
  <c r="FP1435" i="98"/>
  <c r="FQ1435" i="98"/>
  <c r="FR1435" i="98"/>
  <c r="FS1435" i="98"/>
  <c r="FN1436" i="98"/>
  <c r="FO1436" i="98"/>
  <c r="FP1436" i="98"/>
  <c r="FQ1436" i="98"/>
  <c r="FR1436" i="98"/>
  <c r="FS1436" i="98"/>
  <c r="FN1437" i="98"/>
  <c r="FO1437" i="98"/>
  <c r="FP1437" i="98"/>
  <c r="FQ1437" i="98"/>
  <c r="FR1437" i="98"/>
  <c r="FS1437" i="98"/>
  <c r="FN1438" i="98"/>
  <c r="FO1438" i="98"/>
  <c r="FP1438" i="98"/>
  <c r="FQ1438" i="98"/>
  <c r="FR1438" i="98"/>
  <c r="FS1438" i="98"/>
  <c r="FN1439" i="98"/>
  <c r="FO1439" i="98"/>
  <c r="FP1439" i="98"/>
  <c r="FQ1439" i="98"/>
  <c r="FR1439" i="98"/>
  <c r="FS1439" i="98"/>
  <c r="FN1440" i="98"/>
  <c r="FO1440" i="98"/>
  <c r="FP1440" i="98"/>
  <c r="FQ1440" i="98"/>
  <c r="FR1440" i="98"/>
  <c r="FS1440" i="98"/>
  <c r="FN1441" i="98"/>
  <c r="FO1441" i="98"/>
  <c r="FP1441" i="98"/>
  <c r="FQ1441" i="98"/>
  <c r="FR1441" i="98"/>
  <c r="FS1441" i="98"/>
  <c r="FN1442" i="98"/>
  <c r="FO1442" i="98"/>
  <c r="FP1442" i="98"/>
  <c r="FQ1442" i="98"/>
  <c r="FR1442" i="98"/>
  <c r="FS1442" i="98"/>
  <c r="FN1443" i="98"/>
  <c r="FO1443" i="98"/>
  <c r="FP1443" i="98"/>
  <c r="FQ1443" i="98"/>
  <c r="FR1443" i="98"/>
  <c r="FS1443" i="98"/>
  <c r="FN1444" i="98"/>
  <c r="FO1444" i="98"/>
  <c r="FP1444" i="98"/>
  <c r="FQ1444" i="98"/>
  <c r="FR1444" i="98"/>
  <c r="FS1444" i="98"/>
  <c r="FN1445" i="98"/>
  <c r="FO1445" i="98"/>
  <c r="FP1445" i="98"/>
  <c r="FQ1445" i="98"/>
  <c r="FR1445" i="98"/>
  <c r="FS1445" i="98"/>
  <c r="FN1446" i="98"/>
  <c r="FO1446" i="98"/>
  <c r="FP1446" i="98"/>
  <c r="FQ1446" i="98"/>
  <c r="FR1446" i="98"/>
  <c r="FS1446" i="98"/>
  <c r="FN1447" i="98"/>
  <c r="FO1447" i="98"/>
  <c r="FP1447" i="98"/>
  <c r="FQ1447" i="98"/>
  <c r="FR1447" i="98"/>
  <c r="FS1447" i="98"/>
  <c r="FN1448" i="98"/>
  <c r="FO1448" i="98"/>
  <c r="FP1448" i="98"/>
  <c r="FQ1448" i="98"/>
  <c r="FR1448" i="98"/>
  <c r="FS1448" i="98"/>
  <c r="FN1449" i="98"/>
  <c r="FO1449" i="98"/>
  <c r="FP1449" i="98"/>
  <c r="FQ1449" i="98"/>
  <c r="FR1449" i="98"/>
  <c r="FS1449" i="98"/>
  <c r="FN1450" i="98"/>
  <c r="FO1450" i="98"/>
  <c r="FP1450" i="98"/>
  <c r="FQ1450" i="98"/>
  <c r="FR1450" i="98"/>
  <c r="FS1450" i="98"/>
  <c r="FN1451" i="98"/>
  <c r="FO1451" i="98"/>
  <c r="FP1451" i="98"/>
  <c r="FQ1451" i="98"/>
  <c r="FR1451" i="98"/>
  <c r="FS1451" i="98"/>
  <c r="FN1452" i="98"/>
  <c r="FO1452" i="98"/>
  <c r="FP1452" i="98"/>
  <c r="FQ1452" i="98"/>
  <c r="FR1452" i="98"/>
  <c r="FS1452" i="98"/>
  <c r="FN1453" i="98"/>
  <c r="FO1453" i="98"/>
  <c r="FP1453" i="98"/>
  <c r="FQ1453" i="98"/>
  <c r="FR1453" i="98"/>
  <c r="FS1453" i="98"/>
  <c r="FN1454" i="98"/>
  <c r="FO1454" i="98"/>
  <c r="FP1454" i="98"/>
  <c r="FQ1454" i="98"/>
  <c r="FR1454" i="98"/>
  <c r="FS1454" i="98"/>
  <c r="FN1455" i="98"/>
  <c r="FO1455" i="98"/>
  <c r="FP1455" i="98"/>
  <c r="FQ1455" i="98"/>
  <c r="FR1455" i="98"/>
  <c r="FS1455" i="98"/>
  <c r="FN1456" i="98"/>
  <c r="FO1456" i="98"/>
  <c r="FP1456" i="98"/>
  <c r="FQ1456" i="98"/>
  <c r="FR1456" i="98"/>
  <c r="FS1456" i="98"/>
  <c r="FN1457" i="98"/>
  <c r="FO1457" i="98"/>
  <c r="FP1457" i="98"/>
  <c r="FQ1457" i="98"/>
  <c r="FR1457" i="98"/>
  <c r="FS1457" i="98"/>
  <c r="FN1458" i="98"/>
  <c r="FO1458" i="98"/>
  <c r="FP1458" i="98"/>
  <c r="FQ1458" i="98"/>
  <c r="FR1458" i="98"/>
  <c r="FS1458" i="98"/>
  <c r="FN1459" i="98"/>
  <c r="FO1459" i="98"/>
  <c r="FP1459" i="98"/>
  <c r="FQ1459" i="98"/>
  <c r="FR1459" i="98"/>
  <c r="FS1459" i="98"/>
  <c r="FN1460" i="98"/>
  <c r="FO1460" i="98"/>
  <c r="FP1460" i="98"/>
  <c r="FQ1460" i="98"/>
  <c r="FR1460" i="98"/>
  <c r="FS1460" i="98"/>
  <c r="FN1461" i="98"/>
  <c r="FO1461" i="98"/>
  <c r="FP1461" i="98"/>
  <c r="FQ1461" i="98"/>
  <c r="FR1461" i="98"/>
  <c r="FS1461" i="98"/>
  <c r="FN1462" i="98"/>
  <c r="FO1462" i="98"/>
  <c r="FP1462" i="98"/>
  <c r="FQ1462" i="98"/>
  <c r="FR1462" i="98"/>
  <c r="FS1462" i="98"/>
  <c r="FN1463" i="98"/>
  <c r="FO1463" i="98"/>
  <c r="FP1463" i="98"/>
  <c r="FQ1463" i="98"/>
  <c r="FR1463" i="98"/>
  <c r="FS1463" i="98"/>
  <c r="FN1464" i="98"/>
  <c r="FO1464" i="98"/>
  <c r="FP1464" i="98"/>
  <c r="FQ1464" i="98"/>
  <c r="FR1464" i="98"/>
  <c r="FS1464" i="98"/>
  <c r="FN1465" i="98"/>
  <c r="FO1465" i="98"/>
  <c r="FP1465" i="98"/>
  <c r="FQ1465" i="98"/>
  <c r="FR1465" i="98"/>
  <c r="FS1465" i="98"/>
  <c r="FN1466" i="98"/>
  <c r="FO1466" i="98"/>
  <c r="FP1466" i="98"/>
  <c r="FQ1466" i="98"/>
  <c r="FR1466" i="98"/>
  <c r="FS1466" i="98"/>
  <c r="FN1467" i="98"/>
  <c r="FO1467" i="98"/>
  <c r="FP1467" i="98"/>
  <c r="FQ1467" i="98"/>
  <c r="FR1467" i="98"/>
  <c r="FS1467" i="98"/>
  <c r="FN1468" i="98"/>
  <c r="FO1468" i="98"/>
  <c r="FP1468" i="98"/>
  <c r="FQ1468" i="98"/>
  <c r="FR1468" i="98"/>
  <c r="FS1468" i="98"/>
  <c r="FN1469" i="98"/>
  <c r="FO1469" i="98"/>
  <c r="FP1469" i="98"/>
  <c r="FQ1469" i="98"/>
  <c r="FR1469" i="98"/>
  <c r="FS1469" i="98"/>
  <c r="FN1470" i="98"/>
  <c r="FO1470" i="98"/>
  <c r="FP1470" i="98"/>
  <c r="FQ1470" i="98"/>
  <c r="FR1470" i="98"/>
  <c r="FS1470" i="98"/>
  <c r="FN1471" i="98"/>
  <c r="FO1471" i="98"/>
  <c r="FP1471" i="98"/>
  <c r="FQ1471" i="98"/>
  <c r="FR1471" i="98"/>
  <c r="FS1471" i="98"/>
  <c r="FN1472" i="98"/>
  <c r="FO1472" i="98"/>
  <c r="FP1472" i="98"/>
  <c r="FQ1472" i="98"/>
  <c r="FR1472" i="98"/>
  <c r="FS1472" i="98"/>
  <c r="FN1473" i="98"/>
  <c r="FO1473" i="98"/>
  <c r="FP1473" i="98"/>
  <c r="FQ1473" i="98"/>
  <c r="FR1473" i="98"/>
  <c r="FS1473" i="98"/>
  <c r="FN1474" i="98"/>
  <c r="FO1474" i="98"/>
  <c r="FP1474" i="98"/>
  <c r="FQ1474" i="98"/>
  <c r="FR1474" i="98"/>
  <c r="FS1474" i="98"/>
  <c r="FN1475" i="98"/>
  <c r="FO1475" i="98"/>
  <c r="FP1475" i="98"/>
  <c r="FQ1475" i="98"/>
  <c r="FR1475" i="98"/>
  <c r="FS1475" i="98"/>
  <c r="FN1476" i="98"/>
  <c r="FO1476" i="98"/>
  <c r="FP1476" i="98"/>
  <c r="FQ1476" i="98"/>
  <c r="FR1476" i="98"/>
  <c r="FS1476" i="98"/>
  <c r="FN1477" i="98"/>
  <c r="FO1477" i="98"/>
  <c r="FP1477" i="98"/>
  <c r="FQ1477" i="98"/>
  <c r="FR1477" i="98"/>
  <c r="FS1477" i="98"/>
  <c r="FN1478" i="98"/>
  <c r="FO1478" i="98"/>
  <c r="FP1478" i="98"/>
  <c r="FQ1478" i="98"/>
  <c r="FR1478" i="98"/>
  <c r="FS1478" i="98"/>
  <c r="FN1479" i="98"/>
  <c r="FO1479" i="98"/>
  <c r="FP1479" i="98"/>
  <c r="FQ1479" i="98"/>
  <c r="FR1479" i="98"/>
  <c r="FS1479" i="98"/>
  <c r="FN1480" i="98"/>
  <c r="FO1480" i="98"/>
  <c r="FP1480" i="98"/>
  <c r="FQ1480" i="98"/>
  <c r="FR1480" i="98"/>
  <c r="FS1480" i="98"/>
  <c r="FN1481" i="98"/>
  <c r="FO1481" i="98"/>
  <c r="FP1481" i="98"/>
  <c r="FQ1481" i="98"/>
  <c r="FR1481" i="98"/>
  <c r="FS1481" i="98"/>
  <c r="FN1482" i="98"/>
  <c r="FO1482" i="98"/>
  <c r="FP1482" i="98"/>
  <c r="FQ1482" i="98"/>
  <c r="FR1482" i="98"/>
  <c r="FS1482" i="98"/>
  <c r="FN1483" i="98"/>
  <c r="FO1483" i="98"/>
  <c r="FP1483" i="98"/>
  <c r="FQ1483" i="98"/>
  <c r="FR1483" i="98"/>
  <c r="FS1483" i="98"/>
  <c r="FN1484" i="98"/>
  <c r="FO1484" i="98"/>
  <c r="FP1484" i="98"/>
  <c r="FQ1484" i="98"/>
  <c r="FR1484" i="98"/>
  <c r="FS1484" i="98"/>
  <c r="FN1485" i="98"/>
  <c r="FO1485" i="98"/>
  <c r="FP1485" i="98"/>
  <c r="FQ1485" i="98"/>
  <c r="FR1485" i="98"/>
  <c r="FS1485" i="98"/>
  <c r="FN1486" i="98"/>
  <c r="FO1486" i="98"/>
  <c r="FP1486" i="98"/>
  <c r="FQ1486" i="98"/>
  <c r="FR1486" i="98"/>
  <c r="FS1486" i="98"/>
  <c r="FN1487" i="98"/>
  <c r="FO1487" i="98"/>
  <c r="FP1487" i="98"/>
  <c r="FQ1487" i="98"/>
  <c r="FR1487" i="98"/>
  <c r="FS1487" i="98"/>
  <c r="FN1488" i="98"/>
  <c r="FO1488" i="98"/>
  <c r="FP1488" i="98"/>
  <c r="FQ1488" i="98"/>
  <c r="FR1488" i="98"/>
  <c r="FS1488" i="98"/>
  <c r="FN1489" i="98"/>
  <c r="FO1489" i="98"/>
  <c r="FP1489" i="98"/>
  <c r="FQ1489" i="98"/>
  <c r="FR1489" i="98"/>
  <c r="FS1489" i="98"/>
  <c r="FN1490" i="98"/>
  <c r="FO1490" i="98"/>
  <c r="FP1490" i="98"/>
  <c r="FQ1490" i="98"/>
  <c r="FR1490" i="98"/>
  <c r="FS1490" i="98"/>
  <c r="FN1491" i="98"/>
  <c r="FO1491" i="98"/>
  <c r="FP1491" i="98"/>
  <c r="FQ1491" i="98"/>
  <c r="FR1491" i="98"/>
  <c r="FS1491" i="98"/>
  <c r="FN1492" i="98"/>
  <c r="FO1492" i="98"/>
  <c r="FP1492" i="98"/>
  <c r="FQ1492" i="98"/>
  <c r="FR1492" i="98"/>
  <c r="FS1492" i="98"/>
  <c r="FN1493" i="98"/>
  <c r="FO1493" i="98"/>
  <c r="FP1493" i="98"/>
  <c r="FQ1493" i="98"/>
  <c r="FR1493" i="98"/>
  <c r="FS1493" i="98"/>
  <c r="FN1494" i="98"/>
  <c r="FO1494" i="98"/>
  <c r="FP1494" i="98"/>
  <c r="FQ1494" i="98"/>
  <c r="FR1494" i="98"/>
  <c r="FS1494" i="98"/>
  <c r="FN1495" i="98"/>
  <c r="FO1495" i="98"/>
  <c r="FP1495" i="98"/>
  <c r="FQ1495" i="98"/>
  <c r="FR1495" i="98"/>
  <c r="FS1495" i="98"/>
  <c r="FN1496" i="98"/>
  <c r="FO1496" i="98"/>
  <c r="FP1496" i="98"/>
  <c r="FQ1496" i="98"/>
  <c r="FR1496" i="98"/>
  <c r="FS1496" i="98"/>
  <c r="FN1497" i="98"/>
  <c r="FO1497" i="98"/>
  <c r="FP1497" i="98"/>
  <c r="FQ1497" i="98"/>
  <c r="FR1497" i="98"/>
  <c r="FS1497" i="98"/>
  <c r="FN1498" i="98"/>
  <c r="FO1498" i="98"/>
  <c r="FP1498" i="98"/>
  <c r="FQ1498" i="98"/>
  <c r="FR1498" i="98"/>
  <c r="FS1498" i="98"/>
  <c r="FN1499" i="98"/>
  <c r="FO1499" i="98"/>
  <c r="FP1499" i="98"/>
  <c r="FQ1499" i="98"/>
  <c r="FR1499" i="98"/>
  <c r="FS1499" i="98"/>
  <c r="FN1500" i="98"/>
  <c r="FO1500" i="98"/>
  <c r="FP1500" i="98"/>
  <c r="FQ1500" i="98"/>
  <c r="FR1500" i="98"/>
  <c r="FS1500" i="98"/>
  <c r="FN1501" i="98"/>
  <c r="FO1501" i="98"/>
  <c r="FP1501" i="98"/>
  <c r="FQ1501" i="98"/>
  <c r="FR1501" i="98"/>
  <c r="FS1501" i="98"/>
  <c r="FN1502" i="98"/>
  <c r="FO1502" i="98"/>
  <c r="FP1502" i="98"/>
  <c r="FQ1502" i="98"/>
  <c r="FR1502" i="98"/>
  <c r="FS1502" i="98"/>
  <c r="FN1503" i="98"/>
  <c r="FO1503" i="98"/>
  <c r="FP1503" i="98"/>
  <c r="FQ1503" i="98"/>
  <c r="FR1503" i="98"/>
  <c r="FS1503" i="98"/>
  <c r="FN1504" i="98"/>
  <c r="FO1504" i="98"/>
  <c r="FP1504" i="98"/>
  <c r="FQ1504" i="98"/>
  <c r="FR1504" i="98"/>
  <c r="FS1504" i="98"/>
  <c r="FN1505" i="98"/>
  <c r="FO1505" i="98"/>
  <c r="FP1505" i="98"/>
  <c r="FQ1505" i="98"/>
  <c r="FR1505" i="98"/>
  <c r="FS1505" i="98"/>
  <c r="FN1506" i="98"/>
  <c r="FO1506" i="98"/>
  <c r="FP1506" i="98"/>
  <c r="FQ1506" i="98"/>
  <c r="FR1506" i="98"/>
  <c r="FS1506" i="98"/>
  <c r="FN1507" i="98"/>
  <c r="FO1507" i="98"/>
  <c r="FP1507" i="98"/>
  <c r="FQ1507" i="98"/>
  <c r="FR1507" i="98"/>
  <c r="FS1507" i="98"/>
  <c r="FN1508" i="98"/>
  <c r="FO1508" i="98"/>
  <c r="FP1508" i="98"/>
  <c r="FQ1508" i="98"/>
  <c r="FR1508" i="98"/>
  <c r="FS1508" i="98"/>
  <c r="FN1509" i="98"/>
  <c r="FO1509" i="98"/>
  <c r="FP1509" i="98"/>
  <c r="FQ1509" i="98"/>
  <c r="FR1509" i="98"/>
  <c r="FS1509" i="98"/>
  <c r="FN1510" i="98"/>
  <c r="FO1510" i="98"/>
  <c r="FP1510" i="98"/>
  <c r="FQ1510" i="98"/>
  <c r="FR1510" i="98"/>
  <c r="FS1510" i="98"/>
  <c r="FN1511" i="98"/>
  <c r="FO1511" i="98"/>
  <c r="FP1511" i="98"/>
  <c r="FQ1511" i="98"/>
  <c r="FR1511" i="98"/>
  <c r="FS1511" i="98"/>
  <c r="FN1512" i="98"/>
  <c r="FO1512" i="98"/>
  <c r="FP1512" i="98"/>
  <c r="FQ1512" i="98"/>
  <c r="FR1512" i="98"/>
  <c r="FS1512" i="98"/>
  <c r="FN1513" i="98"/>
  <c r="FO1513" i="98"/>
  <c r="FP1513" i="98"/>
  <c r="FQ1513" i="98"/>
  <c r="FR1513" i="98"/>
  <c r="FS1513" i="98"/>
  <c r="FN1514" i="98"/>
  <c r="FO1514" i="98"/>
  <c r="FP1514" i="98"/>
  <c r="FQ1514" i="98"/>
  <c r="FR1514" i="98"/>
  <c r="FS1514" i="98"/>
  <c r="FN1515" i="98"/>
  <c r="FO1515" i="98"/>
  <c r="FP1515" i="98"/>
  <c r="FQ1515" i="98"/>
  <c r="FR1515" i="98"/>
  <c r="FS1515" i="98"/>
  <c r="FN1516" i="98"/>
  <c r="FO1516" i="98"/>
  <c r="FP1516" i="98"/>
  <c r="FQ1516" i="98"/>
  <c r="FR1516" i="98"/>
  <c r="FS1516" i="98"/>
  <c r="FN1517" i="98"/>
  <c r="FO1517" i="98"/>
  <c r="FP1517" i="98"/>
  <c r="FQ1517" i="98"/>
  <c r="FR1517" i="98"/>
  <c r="FS1517" i="98"/>
  <c r="FN1518" i="98"/>
  <c r="FO1518" i="98"/>
  <c r="FP1518" i="98"/>
  <c r="FQ1518" i="98"/>
  <c r="FR1518" i="98"/>
  <c r="FS1518" i="98"/>
  <c r="FN1519" i="98"/>
  <c r="FO1519" i="98"/>
  <c r="FP1519" i="98"/>
  <c r="FQ1519" i="98"/>
  <c r="FR1519" i="98"/>
  <c r="FS1519" i="98"/>
  <c r="FN1520" i="98"/>
  <c r="FO1520" i="98"/>
  <c r="FP1520" i="98"/>
  <c r="FQ1520" i="98"/>
  <c r="FR1520" i="98"/>
  <c r="FS1520" i="98"/>
  <c r="FN1521" i="98"/>
  <c r="FO1521" i="98"/>
  <c r="FP1521" i="98"/>
  <c r="FQ1521" i="98"/>
  <c r="FR1521" i="98"/>
  <c r="FS1521" i="98"/>
  <c r="FN1522" i="98"/>
  <c r="FO1522" i="98"/>
  <c r="FP1522" i="98"/>
  <c r="FQ1522" i="98"/>
  <c r="FR1522" i="98"/>
  <c r="FS1522" i="98"/>
  <c r="FN1523" i="98"/>
  <c r="FO1523" i="98"/>
  <c r="FP1523" i="98"/>
  <c r="FQ1523" i="98"/>
  <c r="FR1523" i="98"/>
  <c r="FS1523" i="98"/>
  <c r="FN1524" i="98"/>
  <c r="FO1524" i="98"/>
  <c r="FP1524" i="98"/>
  <c r="FQ1524" i="98"/>
  <c r="FR1524" i="98"/>
  <c r="FS1524" i="98"/>
  <c r="FN1525" i="98"/>
  <c r="FO1525" i="98"/>
  <c r="FP1525" i="98"/>
  <c r="FQ1525" i="98"/>
  <c r="FR1525" i="98"/>
  <c r="FS1525" i="98"/>
  <c r="FN1526" i="98"/>
  <c r="FO1526" i="98"/>
  <c r="FP1526" i="98"/>
  <c r="FQ1526" i="98"/>
  <c r="FR1526" i="98"/>
  <c r="FS1526" i="98"/>
  <c r="FN1527" i="98"/>
  <c r="FO1527" i="98"/>
  <c r="FP1527" i="98"/>
  <c r="FQ1527" i="98"/>
  <c r="FR1527" i="98"/>
  <c r="FS1527" i="98"/>
  <c r="FN1528" i="98"/>
  <c r="FO1528" i="98"/>
  <c r="FP1528" i="98"/>
  <c r="FQ1528" i="98"/>
  <c r="FR1528" i="98"/>
  <c r="FS1528" i="98"/>
  <c r="FN1529" i="98"/>
  <c r="FO1529" i="98"/>
  <c r="FP1529" i="98"/>
  <c r="FQ1529" i="98"/>
  <c r="FR1529" i="98"/>
  <c r="FS1529" i="98"/>
  <c r="FN1530" i="98"/>
  <c r="FO1530" i="98"/>
  <c r="FP1530" i="98"/>
  <c r="FQ1530" i="98"/>
  <c r="FR1530" i="98"/>
  <c r="FS1530" i="98"/>
  <c r="FN1531" i="98"/>
  <c r="FO1531" i="98"/>
  <c r="FP1531" i="98"/>
  <c r="FQ1531" i="98"/>
  <c r="FR1531" i="98"/>
  <c r="FS1531" i="98"/>
  <c r="FN1532" i="98"/>
  <c r="FO1532" i="98"/>
  <c r="FP1532" i="98"/>
  <c r="FQ1532" i="98"/>
  <c r="FR1532" i="98"/>
  <c r="FS1532" i="98"/>
  <c r="FN1533" i="98"/>
  <c r="FO1533" i="98"/>
  <c r="FP1533" i="98"/>
  <c r="FQ1533" i="98"/>
  <c r="FR1533" i="98"/>
  <c r="FS1533" i="98"/>
  <c r="FN1534" i="98"/>
  <c r="FO1534" i="98"/>
  <c r="FP1534" i="98"/>
  <c r="FQ1534" i="98"/>
  <c r="FR1534" i="98"/>
  <c r="FS1534" i="98"/>
  <c r="FN1535" i="98"/>
  <c r="FO1535" i="98"/>
  <c r="FP1535" i="98"/>
  <c r="FQ1535" i="98"/>
  <c r="FR1535" i="98"/>
  <c r="FS1535" i="98"/>
  <c r="FN1536" i="98"/>
  <c r="FO1536" i="98"/>
  <c r="FP1536" i="98"/>
  <c r="FQ1536" i="98"/>
  <c r="FR1536" i="98"/>
  <c r="FS1536" i="98"/>
  <c r="FN1537" i="98"/>
  <c r="FO1537" i="98"/>
  <c r="FP1537" i="98"/>
  <c r="FQ1537" i="98"/>
  <c r="FR1537" i="98"/>
  <c r="FS1537" i="98"/>
  <c r="FN1538" i="98"/>
  <c r="FO1538" i="98"/>
  <c r="FP1538" i="98"/>
  <c r="FQ1538" i="98"/>
  <c r="FR1538" i="98"/>
  <c r="FS1538" i="98"/>
  <c r="FN1539" i="98"/>
  <c r="FO1539" i="98"/>
  <c r="FP1539" i="98"/>
  <c r="FQ1539" i="98"/>
  <c r="FR1539" i="98"/>
  <c r="FS1539" i="98"/>
  <c r="FN1540" i="98"/>
  <c r="FO1540" i="98"/>
  <c r="FP1540" i="98"/>
  <c r="FQ1540" i="98"/>
  <c r="FR1540" i="98"/>
  <c r="FS1540" i="98"/>
  <c r="FN1541" i="98"/>
  <c r="FO1541" i="98"/>
  <c r="FP1541" i="98"/>
  <c r="FQ1541" i="98"/>
  <c r="FR1541" i="98"/>
  <c r="FS1541" i="98"/>
  <c r="FN1542" i="98"/>
  <c r="FO1542" i="98"/>
  <c r="FP1542" i="98"/>
  <c r="FQ1542" i="98"/>
  <c r="FR1542" i="98"/>
  <c r="FS1542" i="98"/>
  <c r="FN1543" i="98"/>
  <c r="FO1543" i="98"/>
  <c r="FP1543" i="98"/>
  <c r="FQ1543" i="98"/>
  <c r="FR1543" i="98"/>
  <c r="FS1543" i="98"/>
  <c r="FN1544" i="98"/>
  <c r="FO1544" i="98"/>
  <c r="FP1544" i="98"/>
  <c r="FQ1544" i="98"/>
  <c r="FR1544" i="98"/>
  <c r="FS1544" i="98"/>
  <c r="FN1545" i="98"/>
  <c r="FO1545" i="98"/>
  <c r="FP1545" i="98"/>
  <c r="FQ1545" i="98"/>
  <c r="FR1545" i="98"/>
  <c r="FS1545" i="98"/>
  <c r="FN1546" i="98"/>
  <c r="FO1546" i="98"/>
  <c r="FP1546" i="98"/>
  <c r="FQ1546" i="98"/>
  <c r="FR1546" i="98"/>
  <c r="FS1546" i="98"/>
  <c r="FN1547" i="98"/>
  <c r="FO1547" i="98"/>
  <c r="FP1547" i="98"/>
  <c r="FQ1547" i="98"/>
  <c r="FR1547" i="98"/>
  <c r="FS1547" i="98"/>
  <c r="FN1548" i="98"/>
  <c r="FO1548" i="98"/>
  <c r="FP1548" i="98"/>
  <c r="FQ1548" i="98"/>
  <c r="FR1548" i="98"/>
  <c r="FS1548" i="98"/>
  <c r="FN1549" i="98"/>
  <c r="FO1549" i="98"/>
  <c r="FP1549" i="98"/>
  <c r="FQ1549" i="98"/>
  <c r="FR1549" i="98"/>
  <c r="FS1549" i="98"/>
  <c r="FN1550" i="98"/>
  <c r="FO1550" i="98"/>
  <c r="FP1550" i="98"/>
  <c r="FQ1550" i="98"/>
  <c r="FR1550" i="98"/>
  <c r="FS1550" i="98"/>
  <c r="FN1551" i="98"/>
  <c r="FO1551" i="98"/>
  <c r="FP1551" i="98"/>
  <c r="FQ1551" i="98"/>
  <c r="FR1551" i="98"/>
  <c r="FS1551" i="98"/>
  <c r="FN1552" i="98"/>
  <c r="FO1552" i="98"/>
  <c r="FP1552" i="98"/>
  <c r="FQ1552" i="98"/>
  <c r="FR1552" i="98"/>
  <c r="FS1552" i="98"/>
  <c r="FN1553" i="98"/>
  <c r="FO1553" i="98"/>
  <c r="FP1553" i="98"/>
  <c r="FQ1553" i="98"/>
  <c r="FR1553" i="98"/>
  <c r="FS1553" i="98"/>
  <c r="FN1554" i="98"/>
  <c r="FO1554" i="98"/>
  <c r="FP1554" i="98"/>
  <c r="FQ1554" i="98"/>
  <c r="FR1554" i="98"/>
  <c r="FS1554" i="98"/>
  <c r="FN1555" i="98"/>
  <c r="FO1555" i="98"/>
  <c r="FP1555" i="98"/>
  <c r="FQ1555" i="98"/>
  <c r="FR1555" i="98"/>
  <c r="FS1555" i="98"/>
  <c r="FN1556" i="98"/>
  <c r="FO1556" i="98"/>
  <c r="FP1556" i="98"/>
  <c r="FQ1556" i="98"/>
  <c r="FR1556" i="98"/>
  <c r="FS1556" i="98"/>
  <c r="FN1557" i="98"/>
  <c r="FO1557" i="98"/>
  <c r="FP1557" i="98"/>
  <c r="FQ1557" i="98"/>
  <c r="FR1557" i="98"/>
  <c r="FS1557" i="98"/>
  <c r="FN1558" i="98"/>
  <c r="FO1558" i="98"/>
  <c r="FP1558" i="98"/>
  <c r="FQ1558" i="98"/>
  <c r="FR1558" i="98"/>
  <c r="FS1558" i="98"/>
  <c r="FN1559" i="98"/>
  <c r="FO1559" i="98"/>
  <c r="FP1559" i="98"/>
  <c r="FQ1559" i="98"/>
  <c r="FR1559" i="98"/>
  <c r="FS1559" i="98"/>
  <c r="FN1560" i="98"/>
  <c r="FO1560" i="98"/>
  <c r="FP1560" i="98"/>
  <c r="FQ1560" i="98"/>
  <c r="FR1560" i="98"/>
  <c r="FS1560" i="98"/>
  <c r="FN1561" i="98"/>
  <c r="FO1561" i="98"/>
  <c r="FP1561" i="98"/>
  <c r="FQ1561" i="98"/>
  <c r="FR1561" i="98"/>
  <c r="FS1561" i="98"/>
  <c r="FN1562" i="98"/>
  <c r="FO1562" i="98"/>
  <c r="FP1562" i="98"/>
  <c r="FQ1562" i="98"/>
  <c r="FR1562" i="98"/>
  <c r="FS1562" i="98"/>
  <c r="FN1563" i="98"/>
  <c r="FO1563" i="98"/>
  <c r="FP1563" i="98"/>
  <c r="FQ1563" i="98"/>
  <c r="FR1563" i="98"/>
  <c r="FS1563" i="98"/>
  <c r="FN1564" i="98"/>
  <c r="FO1564" i="98"/>
  <c r="FP1564" i="98"/>
  <c r="FQ1564" i="98"/>
  <c r="FR1564" i="98"/>
  <c r="FS1564" i="98"/>
  <c r="FN1565" i="98"/>
  <c r="FO1565" i="98"/>
  <c r="FP1565" i="98"/>
  <c r="FQ1565" i="98"/>
  <c r="FR1565" i="98"/>
  <c r="FS1565" i="98"/>
  <c r="FN1566" i="98"/>
  <c r="FO1566" i="98"/>
  <c r="FP1566" i="98"/>
  <c r="FQ1566" i="98"/>
  <c r="FR1566" i="98"/>
  <c r="FS1566" i="98"/>
  <c r="FN1567" i="98"/>
  <c r="FO1567" i="98"/>
  <c r="FP1567" i="98"/>
  <c r="FQ1567" i="98"/>
  <c r="FR1567" i="98"/>
  <c r="FS1567" i="98"/>
  <c r="FN1568" i="98"/>
  <c r="FO1568" i="98"/>
  <c r="FP1568" i="98"/>
  <c r="FQ1568" i="98"/>
  <c r="FR1568" i="98"/>
  <c r="FS1568" i="98"/>
  <c r="FN1569" i="98"/>
  <c r="FO1569" i="98"/>
  <c r="FP1569" i="98"/>
  <c r="FQ1569" i="98"/>
  <c r="FR1569" i="98"/>
  <c r="FS1569" i="98"/>
  <c r="FN1570" i="98"/>
  <c r="FO1570" i="98"/>
  <c r="FP1570" i="98"/>
  <c r="FQ1570" i="98"/>
  <c r="FR1570" i="98"/>
  <c r="FS1570" i="98"/>
  <c r="FN1571" i="98"/>
  <c r="FO1571" i="98"/>
  <c r="FP1571" i="98"/>
  <c r="FQ1571" i="98"/>
  <c r="FR1571" i="98"/>
  <c r="FS1571" i="98"/>
  <c r="FN1572" i="98"/>
  <c r="FO1572" i="98"/>
  <c r="FP1572" i="98"/>
  <c r="FQ1572" i="98"/>
  <c r="FR1572" i="98"/>
  <c r="FS1572" i="98"/>
  <c r="FN1573" i="98"/>
  <c r="FO1573" i="98"/>
  <c r="FP1573" i="98"/>
  <c r="FQ1573" i="98"/>
  <c r="FR1573" i="98"/>
  <c r="FS1573" i="98"/>
  <c r="FN1574" i="98"/>
  <c r="FO1574" i="98"/>
  <c r="FP1574" i="98"/>
  <c r="FQ1574" i="98"/>
  <c r="FR1574" i="98"/>
  <c r="FS1574" i="98"/>
  <c r="FN1575" i="98"/>
  <c r="FO1575" i="98"/>
  <c r="FP1575" i="98"/>
  <c r="FQ1575" i="98"/>
  <c r="FR1575" i="98"/>
  <c r="FS1575" i="98"/>
  <c r="FN1576" i="98"/>
  <c r="FO1576" i="98"/>
  <c r="FP1576" i="98"/>
  <c r="FQ1576" i="98"/>
  <c r="FR1576" i="98"/>
  <c r="FS1576" i="98"/>
  <c r="FN1577" i="98"/>
  <c r="FO1577" i="98"/>
  <c r="FP1577" i="98"/>
  <c r="FQ1577" i="98"/>
  <c r="FR1577" i="98"/>
  <c r="FS1577" i="98"/>
  <c r="FN1578" i="98"/>
  <c r="FO1578" i="98"/>
  <c r="FP1578" i="98"/>
  <c r="FQ1578" i="98"/>
  <c r="FR1578" i="98"/>
  <c r="FS1578" i="98"/>
  <c r="FN1579" i="98"/>
  <c r="FO1579" i="98"/>
  <c r="FP1579" i="98"/>
  <c r="FQ1579" i="98"/>
  <c r="FR1579" i="98"/>
  <c r="FS1579" i="98"/>
  <c r="FN1580" i="98"/>
  <c r="FO1580" i="98"/>
  <c r="FP1580" i="98"/>
  <c r="FQ1580" i="98"/>
  <c r="FR1580" i="98"/>
  <c r="FS1580" i="98"/>
  <c r="FN1581" i="98"/>
  <c r="FO1581" i="98"/>
  <c r="FP1581" i="98"/>
  <c r="FQ1581" i="98"/>
  <c r="FR1581" i="98"/>
  <c r="FS1581" i="98"/>
  <c r="FN1582" i="98"/>
  <c r="FO1582" i="98"/>
  <c r="FP1582" i="98"/>
  <c r="FQ1582" i="98"/>
  <c r="FR1582" i="98"/>
  <c r="FS1582" i="98"/>
  <c r="FN1583" i="98"/>
  <c r="FO1583" i="98"/>
  <c r="FP1583" i="98"/>
  <c r="FQ1583" i="98"/>
  <c r="FR1583" i="98"/>
  <c r="FS1583" i="98"/>
  <c r="FN1584" i="98"/>
  <c r="FO1584" i="98"/>
  <c r="FP1584" i="98"/>
  <c r="FQ1584" i="98"/>
  <c r="FR1584" i="98"/>
  <c r="FS1584" i="98"/>
  <c r="FN1585" i="98"/>
  <c r="FO1585" i="98"/>
  <c r="FP1585" i="98"/>
  <c r="FQ1585" i="98"/>
  <c r="FR1585" i="98"/>
  <c r="FS1585" i="98"/>
  <c r="FN1586" i="98"/>
  <c r="FO1586" i="98"/>
  <c r="FP1586" i="98"/>
  <c r="FQ1586" i="98"/>
  <c r="FR1586" i="98"/>
  <c r="FS1586" i="98"/>
  <c r="FN1587" i="98"/>
  <c r="FO1587" i="98"/>
  <c r="FP1587" i="98"/>
  <c r="FQ1587" i="98"/>
  <c r="FR1587" i="98"/>
  <c r="FS1587" i="98"/>
  <c r="FN1588" i="98"/>
  <c r="FO1588" i="98"/>
  <c r="FP1588" i="98"/>
  <c r="FQ1588" i="98"/>
  <c r="FR1588" i="98"/>
  <c r="FS1588" i="98"/>
  <c r="FN1589" i="98"/>
  <c r="FO1589" i="98"/>
  <c r="FP1589" i="98"/>
  <c r="FQ1589" i="98"/>
  <c r="FR1589" i="98"/>
  <c r="FS1589" i="98"/>
  <c r="FN1590" i="98"/>
  <c r="FO1590" i="98"/>
  <c r="FP1590" i="98"/>
  <c r="FQ1590" i="98"/>
  <c r="FR1590" i="98"/>
  <c r="FS1590" i="98"/>
  <c r="FN1591" i="98"/>
  <c r="FO1591" i="98"/>
  <c r="FP1591" i="98"/>
  <c r="FQ1591" i="98"/>
  <c r="FR1591" i="98"/>
  <c r="FS1591" i="98"/>
  <c r="FN1592" i="98"/>
  <c r="FO1592" i="98"/>
  <c r="FP1592" i="98"/>
  <c r="FQ1592" i="98"/>
  <c r="FR1592" i="98"/>
  <c r="FS1592" i="98"/>
  <c r="FN1593" i="98"/>
  <c r="FO1593" i="98"/>
  <c r="FP1593" i="98"/>
  <c r="FQ1593" i="98"/>
  <c r="FR1593" i="98"/>
  <c r="FS1593" i="98"/>
  <c r="FN1594" i="98"/>
  <c r="FO1594" i="98"/>
  <c r="FP1594" i="98"/>
  <c r="FQ1594" i="98"/>
  <c r="FR1594" i="98"/>
  <c r="FS1594" i="98"/>
  <c r="FN1595" i="98"/>
  <c r="FO1595" i="98"/>
  <c r="FP1595" i="98"/>
  <c r="FQ1595" i="98"/>
  <c r="FR1595" i="98"/>
  <c r="FS1595" i="98"/>
  <c r="FN1596" i="98"/>
  <c r="FO1596" i="98"/>
  <c r="FP1596" i="98"/>
  <c r="FQ1596" i="98"/>
  <c r="FR1596" i="98"/>
  <c r="FS1596" i="98"/>
  <c r="FN1597" i="98"/>
  <c r="FO1597" i="98"/>
  <c r="FP1597" i="98"/>
  <c r="FQ1597" i="98"/>
  <c r="FR1597" i="98"/>
  <c r="FS1597" i="98"/>
  <c r="FN1598" i="98"/>
  <c r="FO1598" i="98"/>
  <c r="FP1598" i="98"/>
  <c r="FQ1598" i="98"/>
  <c r="FR1598" i="98"/>
  <c r="FS1598" i="98"/>
  <c r="FN1599" i="98"/>
  <c r="FO1599" i="98"/>
  <c r="FP1599" i="98"/>
  <c r="FQ1599" i="98"/>
  <c r="FR1599" i="98"/>
  <c r="FS1599" i="98"/>
  <c r="FN1600" i="98"/>
  <c r="FO1600" i="98"/>
  <c r="FP1600" i="98"/>
  <c r="FQ1600" i="98"/>
  <c r="FR1600" i="98"/>
  <c r="FS1600" i="98"/>
  <c r="FN1601" i="98"/>
  <c r="FO1601" i="98"/>
  <c r="FP1601" i="98"/>
  <c r="FQ1601" i="98"/>
  <c r="FR1601" i="98"/>
  <c r="FS1601" i="98"/>
  <c r="FN1602" i="98"/>
  <c r="FO1602" i="98"/>
  <c r="FP1602" i="98"/>
  <c r="FQ1602" i="98"/>
  <c r="FR1602" i="98"/>
  <c r="FS1602" i="98"/>
  <c r="FN1603" i="98"/>
  <c r="FO1603" i="98"/>
  <c r="FP1603" i="98"/>
  <c r="FQ1603" i="98"/>
  <c r="FR1603" i="98"/>
  <c r="FS1603" i="98"/>
  <c r="FN1604" i="98"/>
  <c r="FO1604" i="98"/>
  <c r="FP1604" i="98"/>
  <c r="FQ1604" i="98"/>
  <c r="FR1604" i="98"/>
  <c r="FS1604" i="98"/>
  <c r="FN1605" i="98"/>
  <c r="FO1605" i="98"/>
  <c r="FP1605" i="98"/>
  <c r="FQ1605" i="98"/>
  <c r="FR1605" i="98"/>
  <c r="FS1605" i="98"/>
  <c r="FN1606" i="98"/>
  <c r="FO1606" i="98"/>
  <c r="FP1606" i="98"/>
  <c r="FQ1606" i="98"/>
  <c r="FR1606" i="98"/>
  <c r="FS1606" i="98"/>
  <c r="FN1607" i="98"/>
  <c r="FO1607" i="98"/>
  <c r="FP1607" i="98"/>
  <c r="FQ1607" i="98"/>
  <c r="FR1607" i="98"/>
  <c r="FS1607" i="98"/>
  <c r="FN1608" i="98"/>
  <c r="FO1608" i="98"/>
  <c r="FP1608" i="98"/>
  <c r="FQ1608" i="98"/>
  <c r="FR1608" i="98"/>
  <c r="FS1608" i="98"/>
  <c r="FN1609" i="98"/>
  <c r="FO1609" i="98"/>
  <c r="FP1609" i="98"/>
  <c r="FQ1609" i="98"/>
  <c r="FR1609" i="98"/>
  <c r="FS1609" i="98"/>
  <c r="FN1610" i="98"/>
  <c r="FO1610" i="98"/>
  <c r="FP1610" i="98"/>
  <c r="FQ1610" i="98"/>
  <c r="FR1610" i="98"/>
  <c r="FS1610" i="98"/>
  <c r="FN1611" i="98"/>
  <c r="FO1611" i="98"/>
  <c r="FP1611" i="98"/>
  <c r="FQ1611" i="98"/>
  <c r="FR1611" i="98"/>
  <c r="FS1611" i="98"/>
  <c r="FN1612" i="98"/>
  <c r="FO1612" i="98"/>
  <c r="FP1612" i="98"/>
  <c r="FQ1612" i="98"/>
  <c r="FR1612" i="98"/>
  <c r="FS1612" i="98"/>
  <c r="FN1613" i="98"/>
  <c r="FO1613" i="98"/>
  <c r="FP1613" i="98"/>
  <c r="FQ1613" i="98"/>
  <c r="FR1613" i="98"/>
  <c r="FS1613" i="98"/>
  <c r="FN1614" i="98"/>
  <c r="FO1614" i="98"/>
  <c r="FP1614" i="98"/>
  <c r="FQ1614" i="98"/>
  <c r="FR1614" i="98"/>
  <c r="FS1614" i="98"/>
  <c r="FN1615" i="98"/>
  <c r="FO1615" i="98"/>
  <c r="FP1615" i="98"/>
  <c r="FQ1615" i="98"/>
  <c r="FR1615" i="98"/>
  <c r="FS1615" i="98"/>
  <c r="FN1616" i="98"/>
  <c r="FO1616" i="98"/>
  <c r="FP1616" i="98"/>
  <c r="FQ1616" i="98"/>
  <c r="FR1616" i="98"/>
  <c r="FS1616" i="98"/>
  <c r="FN1617" i="98"/>
  <c r="FO1617" i="98"/>
  <c r="FP1617" i="98"/>
  <c r="FQ1617" i="98"/>
  <c r="FR1617" i="98"/>
  <c r="FS1617" i="98"/>
  <c r="FN1618" i="98"/>
  <c r="FO1618" i="98"/>
  <c r="FP1618" i="98"/>
  <c r="FQ1618" i="98"/>
  <c r="FR1618" i="98"/>
  <c r="FS1618" i="98"/>
  <c r="FN1619" i="98"/>
  <c r="FO1619" i="98"/>
  <c r="FP1619" i="98"/>
  <c r="FQ1619" i="98"/>
  <c r="FR1619" i="98"/>
  <c r="FS1619" i="98"/>
  <c r="FN1620" i="98"/>
  <c r="FO1620" i="98"/>
  <c r="FP1620" i="98"/>
  <c r="FQ1620" i="98"/>
  <c r="FR1620" i="98"/>
  <c r="FS1620" i="98"/>
  <c r="FN1621" i="98"/>
  <c r="FO1621" i="98"/>
  <c r="FP1621" i="98"/>
  <c r="FQ1621" i="98"/>
  <c r="FR1621" i="98"/>
  <c r="FS1621" i="98"/>
  <c r="FN1622" i="98"/>
  <c r="FO1622" i="98"/>
  <c r="FP1622" i="98"/>
  <c r="FQ1622" i="98"/>
  <c r="FR1622" i="98"/>
  <c r="FS1622" i="98"/>
  <c r="FN1623" i="98"/>
  <c r="FO1623" i="98"/>
  <c r="FP1623" i="98"/>
  <c r="FQ1623" i="98"/>
  <c r="FR1623" i="98"/>
  <c r="FS1623" i="98"/>
  <c r="FN1624" i="98"/>
  <c r="FO1624" i="98"/>
  <c r="FP1624" i="98"/>
  <c r="FQ1624" i="98"/>
  <c r="FR1624" i="98"/>
  <c r="FS1624" i="98"/>
  <c r="FN1625" i="98"/>
  <c r="FO1625" i="98"/>
  <c r="FP1625" i="98"/>
  <c r="FQ1625" i="98"/>
  <c r="FR1625" i="98"/>
  <c r="FS1625" i="98"/>
  <c r="FN1626" i="98"/>
  <c r="FO1626" i="98"/>
  <c r="FP1626" i="98"/>
  <c r="FQ1626" i="98"/>
  <c r="FR1626" i="98"/>
  <c r="FS1626" i="98"/>
  <c r="FN1627" i="98"/>
  <c r="FO1627" i="98"/>
  <c r="FP1627" i="98"/>
  <c r="FQ1627" i="98"/>
  <c r="FR1627" i="98"/>
  <c r="FS1627" i="98"/>
  <c r="FN1628" i="98"/>
  <c r="FO1628" i="98"/>
  <c r="FP1628" i="98"/>
  <c r="FQ1628" i="98"/>
  <c r="FR1628" i="98"/>
  <c r="FS1628" i="98"/>
  <c r="FN1629" i="98"/>
  <c r="FO1629" i="98"/>
  <c r="FP1629" i="98"/>
  <c r="FQ1629" i="98"/>
  <c r="FR1629" i="98"/>
  <c r="FS1629" i="98"/>
  <c r="FN1630" i="98"/>
  <c r="FO1630" i="98"/>
  <c r="FP1630" i="98"/>
  <c r="FQ1630" i="98"/>
  <c r="FR1630" i="98"/>
  <c r="FS1630" i="98"/>
  <c r="FN1631" i="98"/>
  <c r="FO1631" i="98"/>
  <c r="FP1631" i="98"/>
  <c r="FQ1631" i="98"/>
  <c r="FR1631" i="98"/>
  <c r="FS1631" i="98"/>
  <c r="FN1632" i="98"/>
  <c r="FO1632" i="98"/>
  <c r="FP1632" i="98"/>
  <c r="FQ1632" i="98"/>
  <c r="FR1632" i="98"/>
  <c r="FS1632" i="98"/>
  <c r="FN1633" i="98"/>
  <c r="FO1633" i="98"/>
  <c r="FP1633" i="98"/>
  <c r="FQ1633" i="98"/>
  <c r="FR1633" i="98"/>
  <c r="FS1633" i="98"/>
  <c r="FN1634" i="98"/>
  <c r="FO1634" i="98"/>
  <c r="FP1634" i="98"/>
  <c r="FQ1634" i="98"/>
  <c r="FR1634" i="98"/>
  <c r="FS1634" i="98"/>
  <c r="FN1635" i="98"/>
  <c r="FO1635" i="98"/>
  <c r="FP1635" i="98"/>
  <c r="FQ1635" i="98"/>
  <c r="FR1635" i="98"/>
  <c r="FS1635" i="98"/>
  <c r="FN1636" i="98"/>
  <c r="FO1636" i="98"/>
  <c r="FP1636" i="98"/>
  <c r="FQ1636" i="98"/>
  <c r="FR1636" i="98"/>
  <c r="FS1636" i="98"/>
  <c r="FN1637" i="98"/>
  <c r="FO1637" i="98"/>
  <c r="FP1637" i="98"/>
  <c r="FQ1637" i="98"/>
  <c r="FR1637" i="98"/>
  <c r="FS1637" i="98"/>
  <c r="FN1638" i="98"/>
  <c r="FO1638" i="98"/>
  <c r="FP1638" i="98"/>
  <c r="FQ1638" i="98"/>
  <c r="FR1638" i="98"/>
  <c r="FS1638" i="98"/>
  <c r="FN1639" i="98"/>
  <c r="FO1639" i="98"/>
  <c r="FP1639" i="98"/>
  <c r="FQ1639" i="98"/>
  <c r="FR1639" i="98"/>
  <c r="FS1639" i="98"/>
  <c r="FN1640" i="98"/>
  <c r="FO1640" i="98"/>
  <c r="FP1640" i="98"/>
  <c r="FQ1640" i="98"/>
  <c r="FR1640" i="98"/>
  <c r="FS1640" i="98"/>
  <c r="FN1641" i="98"/>
  <c r="FO1641" i="98"/>
  <c r="FP1641" i="98"/>
  <c r="FQ1641" i="98"/>
  <c r="FR1641" i="98"/>
  <c r="FS1641" i="98"/>
  <c r="FN1642" i="98"/>
  <c r="FO1642" i="98"/>
  <c r="FP1642" i="98"/>
  <c r="FQ1642" i="98"/>
  <c r="FR1642" i="98"/>
  <c r="FS1642" i="98"/>
  <c r="FN1643" i="98"/>
  <c r="FO1643" i="98"/>
  <c r="FP1643" i="98"/>
  <c r="FQ1643" i="98"/>
  <c r="FR1643" i="98"/>
  <c r="FS1643" i="98"/>
  <c r="FN1644" i="98"/>
  <c r="FO1644" i="98"/>
  <c r="FP1644" i="98"/>
  <c r="FQ1644" i="98"/>
  <c r="FR1644" i="98"/>
  <c r="FS1644" i="98"/>
  <c r="FN1645" i="98"/>
  <c r="FO1645" i="98"/>
  <c r="FP1645" i="98"/>
  <c r="FQ1645" i="98"/>
  <c r="FR1645" i="98"/>
  <c r="FS1645" i="98"/>
  <c r="FN1646" i="98"/>
  <c r="FO1646" i="98"/>
  <c r="FP1646" i="98"/>
  <c r="FQ1646" i="98"/>
  <c r="FR1646" i="98"/>
  <c r="FS1646" i="98"/>
  <c r="FN1647" i="98"/>
  <c r="FO1647" i="98"/>
  <c r="FP1647" i="98"/>
  <c r="FQ1647" i="98"/>
  <c r="FR1647" i="98"/>
  <c r="FS1647" i="98"/>
  <c r="FN1648" i="98"/>
  <c r="FO1648" i="98"/>
  <c r="FP1648" i="98"/>
  <c r="FQ1648" i="98"/>
  <c r="FR1648" i="98"/>
  <c r="FS1648" i="98"/>
  <c r="FN1649" i="98"/>
  <c r="FO1649" i="98"/>
  <c r="FP1649" i="98"/>
  <c r="FQ1649" i="98"/>
  <c r="FR1649" i="98"/>
  <c r="FS1649" i="98"/>
  <c r="FN1650" i="98"/>
  <c r="FO1650" i="98"/>
  <c r="FP1650" i="98"/>
  <c r="FQ1650" i="98"/>
  <c r="FR1650" i="98"/>
  <c r="FS1650" i="98"/>
  <c r="FN1651" i="98"/>
  <c r="FO1651" i="98"/>
  <c r="FP1651" i="98"/>
  <c r="FQ1651" i="98"/>
  <c r="FR1651" i="98"/>
  <c r="FS1651" i="98"/>
  <c r="FN1652" i="98"/>
  <c r="FO1652" i="98"/>
  <c r="FP1652" i="98"/>
  <c r="FQ1652" i="98"/>
  <c r="FR1652" i="98"/>
  <c r="FS1652" i="98"/>
  <c r="FN1653" i="98"/>
  <c r="FO1653" i="98"/>
  <c r="FP1653" i="98"/>
  <c r="FQ1653" i="98"/>
  <c r="FR1653" i="98"/>
  <c r="FS1653" i="98"/>
  <c r="FN1654" i="98"/>
  <c r="FO1654" i="98"/>
  <c r="FP1654" i="98"/>
  <c r="FQ1654" i="98"/>
  <c r="FR1654" i="98"/>
  <c r="FS1654" i="98"/>
  <c r="FN1655" i="98"/>
  <c r="FO1655" i="98"/>
  <c r="FP1655" i="98"/>
  <c r="FQ1655" i="98"/>
  <c r="FR1655" i="98"/>
  <c r="FS1655" i="98"/>
  <c r="FN1656" i="98"/>
  <c r="FO1656" i="98"/>
  <c r="FP1656" i="98"/>
  <c r="FQ1656" i="98"/>
  <c r="FR1656" i="98"/>
  <c r="FS1656" i="98"/>
  <c r="FN1657" i="98"/>
  <c r="FO1657" i="98"/>
  <c r="FP1657" i="98"/>
  <c r="FQ1657" i="98"/>
  <c r="FR1657" i="98"/>
  <c r="FS1657" i="98"/>
  <c r="FN1658" i="98"/>
  <c r="FO1658" i="98"/>
  <c r="FP1658" i="98"/>
  <c r="FQ1658" i="98"/>
  <c r="FR1658" i="98"/>
  <c r="FS1658" i="98"/>
  <c r="FN1659" i="98"/>
  <c r="FO1659" i="98"/>
  <c r="FP1659" i="98"/>
  <c r="FQ1659" i="98"/>
  <c r="FR1659" i="98"/>
  <c r="FS1659" i="98"/>
  <c r="FN1660" i="98"/>
  <c r="FO1660" i="98"/>
  <c r="FP1660" i="98"/>
  <c r="FQ1660" i="98"/>
  <c r="FR1660" i="98"/>
  <c r="FS1660" i="98"/>
  <c r="FN1661" i="98"/>
  <c r="FO1661" i="98"/>
  <c r="FP1661" i="98"/>
  <c r="FQ1661" i="98"/>
  <c r="FR1661" i="98"/>
  <c r="FS1661" i="98"/>
  <c r="FN1662" i="98"/>
  <c r="FO1662" i="98"/>
  <c r="FP1662" i="98"/>
  <c r="FQ1662" i="98"/>
  <c r="FR1662" i="98"/>
  <c r="FS1662" i="98"/>
  <c r="FN1663" i="98"/>
  <c r="FO1663" i="98"/>
  <c r="FP1663" i="98"/>
  <c r="FQ1663" i="98"/>
  <c r="FR1663" i="98"/>
  <c r="FS1663" i="98"/>
  <c r="FN1664" i="98"/>
  <c r="FO1664" i="98"/>
  <c r="FP1664" i="98"/>
  <c r="FQ1664" i="98"/>
  <c r="FR1664" i="98"/>
  <c r="FS1664" i="98"/>
  <c r="FN1665" i="98"/>
  <c r="FO1665" i="98"/>
  <c r="FP1665" i="98"/>
  <c r="FQ1665" i="98"/>
  <c r="FR1665" i="98"/>
  <c r="FS1665" i="98"/>
  <c r="FN1666" i="98"/>
  <c r="FO1666" i="98"/>
  <c r="FP1666" i="98"/>
  <c r="FQ1666" i="98"/>
  <c r="FR1666" i="98"/>
  <c r="FS1666" i="98"/>
  <c r="FN1667" i="98"/>
  <c r="FO1667" i="98"/>
  <c r="FP1667" i="98"/>
  <c r="FQ1667" i="98"/>
  <c r="FR1667" i="98"/>
  <c r="FS1667" i="98"/>
  <c r="FN1668" i="98"/>
  <c r="FO1668" i="98"/>
  <c r="FP1668" i="98"/>
  <c r="FQ1668" i="98"/>
  <c r="FR1668" i="98"/>
  <c r="FS1668" i="98"/>
  <c r="FN1669" i="98"/>
  <c r="FO1669" i="98"/>
  <c r="FP1669" i="98"/>
  <c r="FQ1669" i="98"/>
  <c r="FR1669" i="98"/>
  <c r="FS1669" i="98"/>
  <c r="FN1670" i="98"/>
  <c r="FO1670" i="98"/>
  <c r="FP1670" i="98"/>
  <c r="FQ1670" i="98"/>
  <c r="FR1670" i="98"/>
  <c r="FS1670" i="98"/>
  <c r="FN1671" i="98"/>
  <c r="FO1671" i="98"/>
  <c r="FP1671" i="98"/>
  <c r="FQ1671" i="98"/>
  <c r="FR1671" i="98"/>
  <c r="FS1671" i="98"/>
  <c r="FN1672" i="98"/>
  <c r="FO1672" i="98"/>
  <c r="FP1672" i="98"/>
  <c r="FQ1672" i="98"/>
  <c r="FR1672" i="98"/>
  <c r="FS1672" i="98"/>
  <c r="FN1673" i="98"/>
  <c r="FO1673" i="98"/>
  <c r="FP1673" i="98"/>
  <c r="FQ1673" i="98"/>
  <c r="FR1673" i="98"/>
  <c r="FS1673" i="98"/>
  <c r="FN1674" i="98"/>
  <c r="FO1674" i="98"/>
  <c r="FP1674" i="98"/>
  <c r="FQ1674" i="98"/>
  <c r="FR1674" i="98"/>
  <c r="FS1674" i="98"/>
  <c r="FN1675" i="98"/>
  <c r="FO1675" i="98"/>
  <c r="FP1675" i="98"/>
  <c r="FQ1675" i="98"/>
  <c r="FR1675" i="98"/>
  <c r="FS1675" i="98"/>
  <c r="FN1676" i="98"/>
  <c r="FO1676" i="98"/>
  <c r="FP1676" i="98"/>
  <c r="FQ1676" i="98"/>
  <c r="FR1676" i="98"/>
  <c r="FS1676" i="98"/>
  <c r="FN1677" i="98"/>
  <c r="FO1677" i="98"/>
  <c r="FP1677" i="98"/>
  <c r="FQ1677" i="98"/>
  <c r="FR1677" i="98"/>
  <c r="FS1677" i="98"/>
  <c r="FN1678" i="98"/>
  <c r="FO1678" i="98"/>
  <c r="FP1678" i="98"/>
  <c r="FQ1678" i="98"/>
  <c r="FR1678" i="98"/>
  <c r="FS1678" i="98"/>
  <c r="FN1679" i="98"/>
  <c r="FO1679" i="98"/>
  <c r="FP1679" i="98"/>
  <c r="FQ1679" i="98"/>
  <c r="FR1679" i="98"/>
  <c r="FS1679" i="98"/>
  <c r="FN1680" i="98"/>
  <c r="FO1680" i="98"/>
  <c r="FP1680" i="98"/>
  <c r="FQ1680" i="98"/>
  <c r="FR1680" i="98"/>
  <c r="FS1680" i="98"/>
  <c r="FN1681" i="98"/>
  <c r="FO1681" i="98"/>
  <c r="FP1681" i="98"/>
  <c r="FQ1681" i="98"/>
  <c r="FR1681" i="98"/>
  <c r="FS1681" i="98"/>
  <c r="FN1682" i="98"/>
  <c r="FO1682" i="98"/>
  <c r="FP1682" i="98"/>
  <c r="FQ1682" i="98"/>
  <c r="FR1682" i="98"/>
  <c r="FS1682" i="98"/>
  <c r="FN1683" i="98"/>
  <c r="FO1683" i="98"/>
  <c r="FP1683" i="98"/>
  <c r="FQ1683" i="98"/>
  <c r="FR1683" i="98"/>
  <c r="FS1683" i="98"/>
  <c r="FN1684" i="98"/>
  <c r="FO1684" i="98"/>
  <c r="FP1684" i="98"/>
  <c r="FQ1684" i="98"/>
  <c r="FR1684" i="98"/>
  <c r="FS1684" i="98"/>
  <c r="FN1685" i="98"/>
  <c r="FO1685" i="98"/>
  <c r="FP1685" i="98"/>
  <c r="FQ1685" i="98"/>
  <c r="FR1685" i="98"/>
  <c r="FS1685" i="98"/>
  <c r="FO6" i="98"/>
  <c r="FP6" i="98"/>
  <c r="FQ6" i="98"/>
  <c r="FR6" i="98"/>
  <c r="FS6" i="98"/>
  <c r="FN6" i="98"/>
  <c r="FF86" i="98"/>
  <c r="FF85" i="98"/>
  <c r="FJ86" i="98"/>
  <c r="FL86" i="98" s="1"/>
  <c r="FM86" i="98" s="1"/>
  <c r="FU86" i="98" s="1"/>
  <c r="FI87" i="98"/>
  <c r="FJ87" i="98"/>
  <c r="FL87" i="98" s="1"/>
  <c r="FK87" i="98"/>
  <c r="FM87" i="98"/>
  <c r="FJ88" i="98"/>
  <c r="FL88" i="98"/>
  <c r="FJ89" i="98"/>
  <c r="FL89" i="98"/>
  <c r="FJ90" i="98"/>
  <c r="FJ91" i="98"/>
  <c r="FL91" i="98" s="1"/>
  <c r="FJ92" i="98"/>
  <c r="FL92" i="98"/>
  <c r="FJ93" i="98"/>
  <c r="FL93" i="98"/>
  <c r="FJ94" i="98"/>
  <c r="FI95" i="98"/>
  <c r="FJ95" i="98"/>
  <c r="FL95" i="98" s="1"/>
  <c r="FK95" i="98"/>
  <c r="FM95" i="98"/>
  <c r="FV95" i="98"/>
  <c r="FY95" i="98"/>
  <c r="GD95" i="98"/>
  <c r="FJ96" i="98"/>
  <c r="FJ97" i="98"/>
  <c r="FL97" i="98"/>
  <c r="FM97" i="98" s="1"/>
  <c r="FJ98" i="98"/>
  <c r="FJ99" i="98"/>
  <c r="FJ100" i="98"/>
  <c r="FL100" i="98"/>
  <c r="FJ101" i="98"/>
  <c r="FL101" i="98"/>
  <c r="FJ102" i="98"/>
  <c r="FL102" i="98" s="1"/>
  <c r="FK102" i="98"/>
  <c r="FM102" i="98"/>
  <c r="FJ103" i="98"/>
  <c r="FJ104" i="98"/>
  <c r="FL104" i="98"/>
  <c r="FM104" i="98"/>
  <c r="FI104" i="98" s="1"/>
  <c r="FX104" i="98"/>
  <c r="FJ105" i="98"/>
  <c r="FL105" i="98"/>
  <c r="FJ106" i="98"/>
  <c r="FJ107" i="98"/>
  <c r="FL107" i="98"/>
  <c r="FJ108" i="98"/>
  <c r="FK108" i="98"/>
  <c r="FL108" i="98"/>
  <c r="FM108" i="98"/>
  <c r="FJ109" i="98"/>
  <c r="FL109" i="98"/>
  <c r="FM109" i="98"/>
  <c r="FJ110" i="98"/>
  <c r="FL110" i="98" s="1"/>
  <c r="FM110" i="98"/>
  <c r="FJ111" i="98"/>
  <c r="FJ112" i="98"/>
  <c r="FL112" i="98"/>
  <c r="FM112" i="98" s="1"/>
  <c r="FJ113" i="98"/>
  <c r="FJ114" i="98"/>
  <c r="FJ115" i="98"/>
  <c r="FL115" i="98"/>
  <c r="FJ116" i="98"/>
  <c r="FK116" i="98"/>
  <c r="FL116" i="98"/>
  <c r="FM116" i="98"/>
  <c r="FT116" i="98"/>
  <c r="FU116" i="98"/>
  <c r="FX116" i="98"/>
  <c r="FY116" i="98"/>
  <c r="GA116" i="98"/>
  <c r="GC116" i="98"/>
  <c r="GE116" i="98"/>
  <c r="FI117" i="98"/>
  <c r="FJ117" i="98"/>
  <c r="FL117" i="98"/>
  <c r="FM117" i="98"/>
  <c r="FJ118" i="98"/>
  <c r="FL118" i="98" s="1"/>
  <c r="FK118" i="98"/>
  <c r="FM118" i="98"/>
  <c r="FJ119" i="98"/>
  <c r="FJ120" i="98"/>
  <c r="FL120" i="98"/>
  <c r="FM120" i="98"/>
  <c r="FJ121" i="98"/>
  <c r="FM121" i="98" s="1"/>
  <c r="FK121" i="98"/>
  <c r="FL121" i="98"/>
  <c r="FJ122" i="98"/>
  <c r="FL122" i="98"/>
  <c r="FM122" i="98"/>
  <c r="FJ123" i="98"/>
  <c r="FJ124" i="98"/>
  <c r="FJ125" i="98"/>
  <c r="FM125" i="98" s="1"/>
  <c r="FK125" i="98"/>
  <c r="FL125" i="98"/>
  <c r="FJ126" i="98"/>
  <c r="FL126" i="98"/>
  <c r="FM126" i="98"/>
  <c r="GC126" i="98"/>
  <c r="FJ127" i="98"/>
  <c r="FJ128" i="98"/>
  <c r="FJ129" i="98"/>
  <c r="FM129" i="98" s="1"/>
  <c r="FK129" i="98"/>
  <c r="FL129" i="98"/>
  <c r="FJ130" i="98"/>
  <c r="FL130" i="98"/>
  <c r="FM130" i="98"/>
  <c r="FJ131" i="98"/>
  <c r="FJ132" i="98"/>
  <c r="FJ133" i="98"/>
  <c r="FM133" i="98" s="1"/>
  <c r="FK133" i="98"/>
  <c r="FL133" i="98"/>
  <c r="FJ134" i="98"/>
  <c r="FL134" i="98"/>
  <c r="FM134" i="98"/>
  <c r="FJ135" i="98"/>
  <c r="FJ136" i="98"/>
  <c r="FJ137" i="98"/>
  <c r="FM137" i="98" s="1"/>
  <c r="FK137" i="98"/>
  <c r="FL137" i="98"/>
  <c r="FJ138" i="98"/>
  <c r="FL138" i="98" s="1"/>
  <c r="FJ139" i="98"/>
  <c r="FI140" i="98"/>
  <c r="FJ140" i="98"/>
  <c r="FL140" i="98"/>
  <c r="FK140" i="98" s="1"/>
  <c r="FM140" i="98"/>
  <c r="FJ141" i="98"/>
  <c r="FL141" i="98"/>
  <c r="FM141" i="98" s="1"/>
  <c r="FJ142" i="98"/>
  <c r="FJ143" i="98"/>
  <c r="FJ144" i="98"/>
  <c r="FL144" i="98"/>
  <c r="FM144" i="98" s="1"/>
  <c r="FJ145" i="98"/>
  <c r="FL145" i="98" s="1"/>
  <c r="FJ146" i="98"/>
  <c r="FL146" i="98" s="1"/>
  <c r="FM146" i="98"/>
  <c r="FW146" i="98"/>
  <c r="GC146" i="98"/>
  <c r="FJ147" i="98"/>
  <c r="FL147" i="98"/>
  <c r="FJ148" i="98"/>
  <c r="FL148" i="98"/>
  <c r="FM148" i="98"/>
  <c r="FJ149" i="98"/>
  <c r="FL149" i="98"/>
  <c r="FM149" i="98" s="1"/>
  <c r="FJ150" i="98"/>
  <c r="FJ151" i="98"/>
  <c r="FJ152" i="98"/>
  <c r="FK152" i="98"/>
  <c r="FL152" i="98"/>
  <c r="FM152" i="98" s="1"/>
  <c r="FJ153" i="98"/>
  <c r="FL153" i="98" s="1"/>
  <c r="FJ154" i="98"/>
  <c r="FL154" i="98" s="1"/>
  <c r="FM154" i="98"/>
  <c r="FJ155" i="98"/>
  <c r="FL155" i="98"/>
  <c r="FI156" i="98"/>
  <c r="FJ156" i="98"/>
  <c r="FL156" i="98"/>
  <c r="FK156" i="98" s="1"/>
  <c r="FM156" i="98"/>
  <c r="FX156" i="98" s="1"/>
  <c r="GC156" i="98"/>
  <c r="FJ157" i="98"/>
  <c r="FL157" i="98"/>
  <c r="FM157" i="98" s="1"/>
  <c r="FJ158" i="98"/>
  <c r="FJ159" i="98"/>
  <c r="FJ160" i="98"/>
  <c r="FL160" i="98"/>
  <c r="FM160" i="98" s="1"/>
  <c r="FJ161" i="98"/>
  <c r="FL161" i="98" s="1"/>
  <c r="FJ162" i="98"/>
  <c r="FL162" i="98" s="1"/>
  <c r="FM162" i="98"/>
  <c r="FJ163" i="98"/>
  <c r="FL163" i="98"/>
  <c r="FJ164" i="98"/>
  <c r="FL164" i="98"/>
  <c r="FM164" i="98"/>
  <c r="FI164" i="98" s="1"/>
  <c r="FX164" i="98"/>
  <c r="FJ165" i="98"/>
  <c r="FL165" i="98"/>
  <c r="FM165" i="98" s="1"/>
  <c r="FJ166" i="98"/>
  <c r="FJ167" i="98"/>
  <c r="FJ168" i="98"/>
  <c r="FL168" i="98"/>
  <c r="FM168" i="98" s="1"/>
  <c r="FJ169" i="98"/>
  <c r="FJ170" i="98"/>
  <c r="FM170" i="98" s="1"/>
  <c r="FK170" i="98"/>
  <c r="FL170" i="98"/>
  <c r="FJ171" i="98"/>
  <c r="FL171" i="98"/>
  <c r="FM171" i="98"/>
  <c r="FJ172" i="98"/>
  <c r="FJ173" i="98"/>
  <c r="FJ174" i="98"/>
  <c r="FM174" i="98" s="1"/>
  <c r="FK174" i="98"/>
  <c r="FL174" i="98"/>
  <c r="FJ175" i="98"/>
  <c r="FL175" i="98"/>
  <c r="FM175" i="98"/>
  <c r="FJ176" i="98"/>
  <c r="FJ177" i="98"/>
  <c r="FJ178" i="98"/>
  <c r="FM178" i="98" s="1"/>
  <c r="FK178" i="98"/>
  <c r="FL178" i="98"/>
  <c r="FJ179" i="98"/>
  <c r="FL179" i="98"/>
  <c r="FM179" i="98"/>
  <c r="FJ180" i="98"/>
  <c r="FJ181" i="98"/>
  <c r="FJ182" i="98"/>
  <c r="FM182" i="98" s="1"/>
  <c r="FK182" i="98"/>
  <c r="FL182" i="98"/>
  <c r="FJ183" i="98"/>
  <c r="FL183" i="98"/>
  <c r="FM183" i="98"/>
  <c r="FJ184" i="98"/>
  <c r="FJ185" i="98"/>
  <c r="FJ186" i="98"/>
  <c r="FM186" i="98" s="1"/>
  <c r="FT186" i="98" s="1"/>
  <c r="FK186" i="98"/>
  <c r="FL186" i="98"/>
  <c r="FW186" i="98"/>
  <c r="FX186" i="98"/>
  <c r="GA186" i="98"/>
  <c r="GE186" i="98"/>
  <c r="FJ187" i="98"/>
  <c r="FL187" i="98"/>
  <c r="FM187" i="98"/>
  <c r="FJ188" i="98"/>
  <c r="FJ189" i="98"/>
  <c r="FJ190" i="98"/>
  <c r="FM190" i="98" s="1"/>
  <c r="FK190" i="98"/>
  <c r="FL190" i="98"/>
  <c r="FJ191" i="98"/>
  <c r="FL191" i="98"/>
  <c r="FM191" i="98"/>
  <c r="FJ192" i="98"/>
  <c r="FJ193" i="98"/>
  <c r="FJ194" i="98"/>
  <c r="FM194" i="98" s="1"/>
  <c r="FK194" i="98"/>
  <c r="FL194" i="98"/>
  <c r="FJ195" i="98"/>
  <c r="FL195" i="98"/>
  <c r="FM195" i="98"/>
  <c r="FJ196" i="98"/>
  <c r="FJ197" i="98"/>
  <c r="FJ198" i="98"/>
  <c r="FM198" i="98" s="1"/>
  <c r="FK198" i="98"/>
  <c r="FL198" i="98"/>
  <c r="FI199" i="98"/>
  <c r="FX199" i="98" s="1"/>
  <c r="FJ199" i="98"/>
  <c r="FL199" i="98"/>
  <c r="FM199" i="98"/>
  <c r="FU199" i="98"/>
  <c r="FY199" i="98"/>
  <c r="GC199" i="98"/>
  <c r="FJ200" i="98"/>
  <c r="FJ201" i="98"/>
  <c r="FJ202" i="98"/>
  <c r="FK202" i="98"/>
  <c r="FL202" i="98"/>
  <c r="FM202" i="98" s="1"/>
  <c r="FJ203" i="98"/>
  <c r="FL203" i="98" s="1"/>
  <c r="FJ204" i="98"/>
  <c r="FL204" i="98" s="1"/>
  <c r="FM204" i="98"/>
  <c r="FJ205" i="98"/>
  <c r="FL205" i="98"/>
  <c r="FI206" i="98"/>
  <c r="FJ206" i="98"/>
  <c r="FL206" i="98"/>
  <c r="FK206" i="98" s="1"/>
  <c r="FM206" i="98"/>
  <c r="FX206" i="98"/>
  <c r="GC206" i="98"/>
  <c r="FJ207" i="98"/>
  <c r="FL207" i="98"/>
  <c r="FM207" i="98" s="1"/>
  <c r="FJ208" i="98"/>
  <c r="FJ209" i="98"/>
  <c r="FJ210" i="98"/>
  <c r="FL210" i="98"/>
  <c r="FM210" i="98" s="1"/>
  <c r="FJ211" i="98"/>
  <c r="FL211" i="98" s="1"/>
  <c r="FJ212" i="98"/>
  <c r="FL212" i="98" s="1"/>
  <c r="FM212" i="98"/>
  <c r="FJ213" i="98"/>
  <c r="FL213" i="98"/>
  <c r="FI214" i="98"/>
  <c r="FX214" i="98" s="1"/>
  <c r="FJ214" i="98"/>
  <c r="FL214" i="98"/>
  <c r="FM214" i="98"/>
  <c r="FJ215" i="98"/>
  <c r="FL215" i="98"/>
  <c r="FM215" i="98" s="1"/>
  <c r="FJ216" i="98"/>
  <c r="FJ217" i="98"/>
  <c r="FJ218" i="98"/>
  <c r="FL218" i="98"/>
  <c r="FM218" i="98" s="1"/>
  <c r="FJ219" i="98"/>
  <c r="FL219" i="98" s="1"/>
  <c r="FJ220" i="98"/>
  <c r="FL220" i="98" s="1"/>
  <c r="FM220" i="98"/>
  <c r="FJ221" i="98"/>
  <c r="FL221" i="98"/>
  <c r="FJ222" i="98"/>
  <c r="FL222" i="98"/>
  <c r="FM222" i="98"/>
  <c r="FJ223" i="98"/>
  <c r="FL223" i="98"/>
  <c r="FM223" i="98" s="1"/>
  <c r="FJ224" i="98"/>
  <c r="FJ225" i="98"/>
  <c r="FJ226" i="98"/>
  <c r="FK226" i="98"/>
  <c r="FL226" i="98"/>
  <c r="FM226" i="98" s="1"/>
  <c r="GA226" i="98"/>
  <c r="FJ227" i="98"/>
  <c r="FL227" i="98" s="1"/>
  <c r="FJ228" i="98"/>
  <c r="FL228" i="98" s="1"/>
  <c r="FM228" i="98"/>
  <c r="FJ229" i="98"/>
  <c r="FL229" i="98"/>
  <c r="FJ230" i="98"/>
  <c r="FL230" i="98"/>
  <c r="FK230" i="98" s="1"/>
  <c r="FM230" i="98"/>
  <c r="FI230" i="98" s="1"/>
  <c r="FX230" i="98" s="1"/>
  <c r="GE230" i="98"/>
  <c r="FJ231" i="98"/>
  <c r="FL231" i="98"/>
  <c r="FM231" i="98"/>
  <c r="FJ232" i="98"/>
  <c r="FJ233" i="98"/>
  <c r="FJ234" i="98"/>
  <c r="FK234" i="98"/>
  <c r="FL234" i="98"/>
  <c r="FM234" i="98" s="1"/>
  <c r="FJ235" i="98"/>
  <c r="FJ236" i="98"/>
  <c r="FL236" i="98" s="1"/>
  <c r="FM236" i="98"/>
  <c r="FJ237" i="98"/>
  <c r="FL237" i="98"/>
  <c r="FJ238" i="98"/>
  <c r="FL238" i="98"/>
  <c r="FM238" i="98"/>
  <c r="FJ239" i="98"/>
  <c r="FL239" i="98"/>
  <c r="FM239" i="98" s="1"/>
  <c r="FJ240" i="98"/>
  <c r="FL240" i="98"/>
  <c r="FJ241" i="98"/>
  <c r="FJ242" i="98"/>
  <c r="FJ243" i="98"/>
  <c r="FL243" i="98"/>
  <c r="FJ244" i="98"/>
  <c r="FL244" i="98"/>
  <c r="FJ245" i="98"/>
  <c r="FJ246" i="98"/>
  <c r="FJ247" i="98"/>
  <c r="FL247" i="98"/>
  <c r="FJ248" i="98"/>
  <c r="FL248" i="98"/>
  <c r="FJ249" i="98"/>
  <c r="FJ250" i="98"/>
  <c r="FJ251" i="98"/>
  <c r="FL251" i="98"/>
  <c r="FJ252" i="98"/>
  <c r="FL252" i="98"/>
  <c r="FJ253" i="98"/>
  <c r="FJ254" i="98"/>
  <c r="FJ255" i="98"/>
  <c r="FL255" i="98"/>
  <c r="FJ256" i="98"/>
  <c r="FL256" i="98"/>
  <c r="FJ257" i="98"/>
  <c r="FJ258" i="98"/>
  <c r="FJ259" i="98"/>
  <c r="FL259" i="98"/>
  <c r="FJ260" i="98"/>
  <c r="FK260" i="98"/>
  <c r="FL260" i="98"/>
  <c r="FM260" i="98"/>
  <c r="FJ261" i="98"/>
  <c r="FL261" i="98"/>
  <c r="FM261" i="98"/>
  <c r="FJ262" i="98"/>
  <c r="FL262" i="98" s="1"/>
  <c r="FK262" i="98"/>
  <c r="FM262" i="98"/>
  <c r="FI262" i="98" s="1"/>
  <c r="FJ263" i="98"/>
  <c r="FJ264" i="98"/>
  <c r="FL264" i="98"/>
  <c r="FJ265" i="98"/>
  <c r="FJ266" i="98"/>
  <c r="FL266" i="98" s="1"/>
  <c r="FJ267" i="98"/>
  <c r="FM267" i="98" s="1"/>
  <c r="FL267" i="98"/>
  <c r="FJ268" i="98"/>
  <c r="FL268" i="98"/>
  <c r="FJ269" i="98"/>
  <c r="FJ270" i="98"/>
  <c r="FJ271" i="98"/>
  <c r="FM271" i="98" s="1"/>
  <c r="FK271" i="98"/>
  <c r="FL271" i="98"/>
  <c r="FJ272" i="98"/>
  <c r="FL272" i="98"/>
  <c r="FJ273" i="98"/>
  <c r="FJ274" i="98"/>
  <c r="FJ275" i="98"/>
  <c r="FM275" i="98" s="1"/>
  <c r="FK275" i="98"/>
  <c r="FL275" i="98"/>
  <c r="FJ276" i="98"/>
  <c r="FL276" i="98"/>
  <c r="FJ277" i="98"/>
  <c r="FJ278" i="98"/>
  <c r="FJ279" i="98"/>
  <c r="FL279" i="98"/>
  <c r="FM279" i="98" s="1"/>
  <c r="FJ280" i="98"/>
  <c r="FK280" i="98" s="1"/>
  <c r="FL280" i="98"/>
  <c r="FM280" i="98" s="1"/>
  <c r="FJ281" i="98"/>
  <c r="FJ282" i="98"/>
  <c r="FJ283" i="98"/>
  <c r="FM283" i="98" s="1"/>
  <c r="FL283" i="98"/>
  <c r="FJ284" i="98"/>
  <c r="FL284" i="98"/>
  <c r="FJ285" i="98"/>
  <c r="FJ286" i="98"/>
  <c r="FJ287" i="98"/>
  <c r="FM287" i="98" s="1"/>
  <c r="FK287" i="98" s="1"/>
  <c r="FL287" i="98"/>
  <c r="FI288" i="98"/>
  <c r="FY288" i="98" s="1"/>
  <c r="FJ288" i="98"/>
  <c r="FK288" i="98" s="1"/>
  <c r="FL288" i="98"/>
  <c r="FM288" i="98" s="1"/>
  <c r="FX288" i="98"/>
  <c r="FJ289" i="98"/>
  <c r="FJ290" i="98"/>
  <c r="FJ291" i="98"/>
  <c r="FM291" i="98" s="1"/>
  <c r="FL291" i="98"/>
  <c r="FJ292" i="98"/>
  <c r="FK292" i="98" s="1"/>
  <c r="FL292" i="98"/>
  <c r="FM292" i="98" s="1"/>
  <c r="FI292" i="98" s="1"/>
  <c r="FX292" i="98" s="1"/>
  <c r="FJ293" i="98"/>
  <c r="FJ294" i="98"/>
  <c r="FJ295" i="98"/>
  <c r="FK295" i="98"/>
  <c r="FL295" i="98"/>
  <c r="FM295" i="98" s="1"/>
  <c r="FI296" i="98"/>
  <c r="FJ296" i="98"/>
  <c r="FK296" i="98" s="1"/>
  <c r="FL296" i="98"/>
  <c r="FM296" i="98" s="1"/>
  <c r="FX296" i="98"/>
  <c r="FY296" i="98"/>
  <c r="FJ297" i="98"/>
  <c r="FJ298" i="98"/>
  <c r="FJ299" i="98"/>
  <c r="FM299" i="98" s="1"/>
  <c r="FL299" i="98"/>
  <c r="FJ300" i="98"/>
  <c r="FK300" i="98" s="1"/>
  <c r="FL300" i="98"/>
  <c r="FM300" i="98" s="1"/>
  <c r="FI300" i="98" s="1"/>
  <c r="FJ301" i="98"/>
  <c r="FJ302" i="98"/>
  <c r="FJ303" i="98"/>
  <c r="FK303" i="98"/>
  <c r="FL303" i="98"/>
  <c r="FM303" i="98" s="1"/>
  <c r="FI304" i="98"/>
  <c r="FY304" i="98" s="1"/>
  <c r="FJ304" i="98"/>
  <c r="FK304" i="98" s="1"/>
  <c r="FL304" i="98"/>
  <c r="FM304" i="98" s="1"/>
  <c r="FX304" i="98"/>
  <c r="FJ305" i="98"/>
  <c r="FJ306" i="98"/>
  <c r="FJ307" i="98"/>
  <c r="FM307" i="98" s="1"/>
  <c r="FL307" i="98"/>
  <c r="FJ308" i="98"/>
  <c r="FK308" i="98" s="1"/>
  <c r="FL308" i="98"/>
  <c r="FM308" i="98" s="1"/>
  <c r="FJ309" i="98"/>
  <c r="FJ310" i="98"/>
  <c r="FJ311" i="98"/>
  <c r="FM311" i="98" s="1"/>
  <c r="FK311" i="98" s="1"/>
  <c r="FL311" i="98"/>
  <c r="FI312" i="98"/>
  <c r="FY312" i="98" s="1"/>
  <c r="FJ312" i="98"/>
  <c r="FK312" i="98" s="1"/>
  <c r="FL312" i="98"/>
  <c r="FM312" i="98" s="1"/>
  <c r="FX312" i="98"/>
  <c r="FJ313" i="98"/>
  <c r="FJ314" i="98"/>
  <c r="FJ315" i="98"/>
  <c r="FM315" i="98" s="1"/>
  <c r="FL315" i="98"/>
  <c r="FJ316" i="98"/>
  <c r="FK316" i="98" s="1"/>
  <c r="FL316" i="98"/>
  <c r="FM316" i="98" s="1"/>
  <c r="FX316" i="98"/>
  <c r="FY316" i="98"/>
  <c r="FJ317" i="98"/>
  <c r="FJ318" i="98"/>
  <c r="FJ319" i="98"/>
  <c r="FM319" i="98" s="1"/>
  <c r="FK319" i="98" s="1"/>
  <c r="FL319" i="98"/>
  <c r="FI320" i="98"/>
  <c r="FY320" i="98" s="1"/>
  <c r="FJ320" i="98"/>
  <c r="FK320" i="98" s="1"/>
  <c r="FL320" i="98"/>
  <c r="FM320" i="98" s="1"/>
  <c r="FX320" i="98"/>
  <c r="FJ321" i="98"/>
  <c r="FJ322" i="98"/>
  <c r="FJ323" i="98"/>
  <c r="FM323" i="98" s="1"/>
  <c r="FL323" i="98"/>
  <c r="FJ324" i="98"/>
  <c r="FK324" i="98" s="1"/>
  <c r="FL324" i="98"/>
  <c r="FM324" i="98" s="1"/>
  <c r="FJ325" i="98"/>
  <c r="FJ326" i="98"/>
  <c r="FJ327" i="98"/>
  <c r="FM327" i="98" s="1"/>
  <c r="FK327" i="98" s="1"/>
  <c r="FL327" i="98"/>
  <c r="FI328" i="98"/>
  <c r="FY328" i="98" s="1"/>
  <c r="FJ328" i="98"/>
  <c r="FK328" i="98" s="1"/>
  <c r="FL328" i="98"/>
  <c r="FM328" i="98" s="1"/>
  <c r="FX328" i="98"/>
  <c r="FJ329" i="98"/>
  <c r="FJ330" i="98"/>
  <c r="FJ331" i="98"/>
  <c r="FK331" i="98"/>
  <c r="FL331" i="98"/>
  <c r="FM331" i="98" s="1"/>
  <c r="FJ332" i="98"/>
  <c r="FK332" i="98" s="1"/>
  <c r="FL332" i="98"/>
  <c r="FM332" i="98" s="1"/>
  <c r="FJ333" i="98"/>
  <c r="FJ334" i="98"/>
  <c r="FJ335" i="98"/>
  <c r="FM335" i="98" s="1"/>
  <c r="FK335" i="98" s="1"/>
  <c r="FL335" i="98"/>
  <c r="FI336" i="98"/>
  <c r="FJ336" i="98"/>
  <c r="FK336" i="98" s="1"/>
  <c r="FL336" i="98"/>
  <c r="FM336" i="98" s="1"/>
  <c r="FX336" i="98"/>
  <c r="FY336" i="98"/>
  <c r="FJ337" i="98"/>
  <c r="FJ338" i="98"/>
  <c r="FJ339" i="98"/>
  <c r="FM339" i="98" s="1"/>
  <c r="FL339" i="98"/>
  <c r="FJ340" i="98"/>
  <c r="FL340" i="98" s="1"/>
  <c r="FJ341" i="98"/>
  <c r="FJ342" i="98"/>
  <c r="FL342" i="98"/>
  <c r="FJ343" i="98"/>
  <c r="FL343" i="98"/>
  <c r="FM343" i="98" s="1"/>
  <c r="FJ344" i="98"/>
  <c r="FL344" i="98" s="1"/>
  <c r="FM344" i="98"/>
  <c r="FJ345" i="98"/>
  <c r="FL345" i="98" s="1"/>
  <c r="FM345" i="98"/>
  <c r="FJ346" i="98"/>
  <c r="FJ347" i="98"/>
  <c r="FL347" i="98"/>
  <c r="FJ348" i="98"/>
  <c r="FJ349" i="98"/>
  <c r="FJ350" i="98"/>
  <c r="FL350" i="98"/>
  <c r="FJ351" i="98"/>
  <c r="FK351" i="98"/>
  <c r="FL351" i="98"/>
  <c r="FM351" i="98" s="1"/>
  <c r="FJ352" i="98"/>
  <c r="FL352" i="98" s="1"/>
  <c r="FM352" i="98" s="1"/>
  <c r="FJ353" i="98"/>
  <c r="FL353" i="98" s="1"/>
  <c r="FK353" i="98"/>
  <c r="FM353" i="98"/>
  <c r="FJ354" i="98"/>
  <c r="FJ355" i="98"/>
  <c r="FL355" i="98"/>
  <c r="FM355" i="98"/>
  <c r="FJ356" i="98"/>
  <c r="FL356" i="98"/>
  <c r="FJ357" i="98"/>
  <c r="FJ358" i="98"/>
  <c r="FL358" i="98"/>
  <c r="FJ359" i="98"/>
  <c r="FL359" i="98"/>
  <c r="FM359" i="98" s="1"/>
  <c r="FI360" i="98"/>
  <c r="FJ360" i="98"/>
  <c r="FL360" i="98" s="1"/>
  <c r="FM360" i="98" s="1"/>
  <c r="FJ361" i="98"/>
  <c r="FL361" i="98" s="1"/>
  <c r="FM361" i="98"/>
  <c r="FJ362" i="98"/>
  <c r="FJ363" i="98"/>
  <c r="FL363" i="98"/>
  <c r="FM363" i="98" s="1"/>
  <c r="FJ364" i="98"/>
  <c r="FL364" i="98" s="1"/>
  <c r="FJ365" i="98"/>
  <c r="FJ366" i="98"/>
  <c r="FL366" i="98"/>
  <c r="FJ367" i="98"/>
  <c r="FJ368" i="98"/>
  <c r="FK368" i="98"/>
  <c r="FL368" i="98"/>
  <c r="FM368" i="98" s="1"/>
  <c r="FJ369" i="98"/>
  <c r="FK369" i="98" s="1"/>
  <c r="FL369" i="98"/>
  <c r="FM369" i="98" s="1"/>
  <c r="FJ370" i="98"/>
  <c r="FJ371" i="98"/>
  <c r="FJ372" i="98"/>
  <c r="FL372" i="98"/>
  <c r="FM372" i="98" s="1"/>
  <c r="FJ373" i="98"/>
  <c r="FL373" i="98" s="1"/>
  <c r="FJ374" i="98"/>
  <c r="FL374" i="98" s="1"/>
  <c r="FM374" i="98"/>
  <c r="FJ375" i="98"/>
  <c r="FL375" i="98"/>
  <c r="FJ376" i="98"/>
  <c r="FL376" i="98"/>
  <c r="FM376" i="98"/>
  <c r="FJ377" i="98"/>
  <c r="FL377" i="98"/>
  <c r="FM377" i="98" s="1"/>
  <c r="FJ378" i="98"/>
  <c r="FJ379" i="98"/>
  <c r="FJ380" i="98"/>
  <c r="FK380" i="98"/>
  <c r="FL380" i="98"/>
  <c r="FM380" i="98" s="1"/>
  <c r="FJ381" i="98"/>
  <c r="FL381" i="98" s="1"/>
  <c r="FJ382" i="98"/>
  <c r="FL382" i="98" s="1"/>
  <c r="FM382" i="98"/>
  <c r="FJ383" i="98"/>
  <c r="FL383" i="98"/>
  <c r="FJ384" i="98"/>
  <c r="FL384" i="98"/>
  <c r="FM384" i="98"/>
  <c r="FI384" i="98" s="1"/>
  <c r="GC384" i="98" s="1"/>
  <c r="FJ385" i="98"/>
  <c r="FL385" i="98"/>
  <c r="FM385" i="98" s="1"/>
  <c r="FJ386" i="98"/>
  <c r="FJ387" i="98"/>
  <c r="FJ388" i="98"/>
  <c r="FL388" i="98"/>
  <c r="FM388" i="98" s="1"/>
  <c r="FJ389" i="98"/>
  <c r="FL389" i="98" s="1"/>
  <c r="FJ390" i="98"/>
  <c r="FL390" i="98" s="1"/>
  <c r="FM390" i="98"/>
  <c r="FJ391" i="98"/>
  <c r="FL391" i="98"/>
  <c r="FJ392" i="98"/>
  <c r="FL392" i="98"/>
  <c r="FM392" i="98" s="1"/>
  <c r="FJ393" i="98"/>
  <c r="FK393" i="98" s="1"/>
  <c r="FL393" i="98"/>
  <c r="FM393" i="98" s="1"/>
  <c r="FJ394" i="98"/>
  <c r="FJ395" i="98"/>
  <c r="FJ396" i="98"/>
  <c r="FK396" i="98"/>
  <c r="FL396" i="98"/>
  <c r="FM396" i="98" s="1"/>
  <c r="FW396" i="98"/>
  <c r="GA396" i="98"/>
  <c r="FJ397" i="98"/>
  <c r="FL397" i="98"/>
  <c r="FM397" i="98" s="1"/>
  <c r="FJ398" i="98"/>
  <c r="FJ399" i="98"/>
  <c r="FJ400" i="98"/>
  <c r="FL400" i="98"/>
  <c r="FM400" i="98" s="1"/>
  <c r="FJ401" i="98"/>
  <c r="FK401" i="98" s="1"/>
  <c r="FL401" i="98"/>
  <c r="FM401" i="98" s="1"/>
  <c r="FJ402" i="98"/>
  <c r="FJ403" i="98"/>
  <c r="FJ404" i="98"/>
  <c r="FK404" i="98"/>
  <c r="FL404" i="98"/>
  <c r="FM404" i="98" s="1"/>
  <c r="FJ405" i="98"/>
  <c r="FL405" i="98"/>
  <c r="FM405" i="98" s="1"/>
  <c r="FJ406" i="98"/>
  <c r="FJ407" i="98"/>
  <c r="FJ408" i="98"/>
  <c r="FM408" i="98" s="1"/>
  <c r="FL408" i="98"/>
  <c r="FJ409" i="98"/>
  <c r="FL409" i="98"/>
  <c r="FJ410" i="98"/>
  <c r="FJ411" i="98"/>
  <c r="FJ412" i="98"/>
  <c r="FL412" i="98" s="1"/>
  <c r="FJ413" i="98"/>
  <c r="FM413" i="98" s="1"/>
  <c r="FL413" i="98"/>
  <c r="FJ414" i="98"/>
  <c r="FJ415" i="98"/>
  <c r="FJ416" i="98"/>
  <c r="FL416" i="98" s="1"/>
  <c r="FJ417" i="98"/>
  <c r="FM417" i="98" s="1"/>
  <c r="FL417" i="98"/>
  <c r="FJ418" i="98"/>
  <c r="FJ419" i="98"/>
  <c r="FJ420" i="98"/>
  <c r="FL420" i="98" s="1"/>
  <c r="FJ421" i="98"/>
  <c r="FK421" i="98" s="1"/>
  <c r="FL421" i="98"/>
  <c r="FM421" i="98" s="1"/>
  <c r="FJ422" i="98"/>
  <c r="FJ423" i="98"/>
  <c r="FJ424" i="98"/>
  <c r="FL424" i="98" s="1"/>
  <c r="FJ425" i="98"/>
  <c r="FM425" i="98" s="1"/>
  <c r="FL425" i="98"/>
  <c r="FJ426" i="98"/>
  <c r="FJ427" i="98"/>
  <c r="FJ428" i="98"/>
  <c r="FL428" i="98" s="1"/>
  <c r="FJ429" i="98"/>
  <c r="FL429" i="98"/>
  <c r="FI430" i="98"/>
  <c r="FJ430" i="98"/>
  <c r="FK430" i="98" s="1"/>
  <c r="FL430" i="98"/>
  <c r="FM430" i="98"/>
  <c r="FJ431" i="98"/>
  <c r="FJ432" i="98"/>
  <c r="FL432" i="98" s="1"/>
  <c r="FJ433" i="98"/>
  <c r="FL433" i="98"/>
  <c r="FM433" i="98" s="1"/>
  <c r="FJ434" i="98"/>
  <c r="FJ435" i="98"/>
  <c r="FJ436" i="98"/>
  <c r="FL436" i="98" s="1"/>
  <c r="FJ437" i="98"/>
  <c r="FL437" i="98"/>
  <c r="FM437" i="98" s="1"/>
  <c r="FJ438" i="98"/>
  <c r="FJ439" i="98"/>
  <c r="FJ440" i="98"/>
  <c r="FL440" i="98" s="1"/>
  <c r="FJ441" i="98"/>
  <c r="FL441" i="98"/>
  <c r="FJ442" i="98"/>
  <c r="FJ443" i="98"/>
  <c r="FJ444" i="98"/>
  <c r="FL444" i="98" s="1"/>
  <c r="FJ445" i="98"/>
  <c r="FL445" i="98"/>
  <c r="FJ446" i="98"/>
  <c r="FJ447" i="98"/>
  <c r="FJ448" i="98"/>
  <c r="FL448" i="98" s="1"/>
  <c r="FM448" i="98" s="1"/>
  <c r="FJ449" i="98"/>
  <c r="FL449" i="98"/>
  <c r="FM449" i="98" s="1"/>
  <c r="FJ450" i="98"/>
  <c r="FJ451" i="98"/>
  <c r="FJ452" i="98"/>
  <c r="FL452" i="98" s="1"/>
  <c r="FJ453" i="98"/>
  <c r="FL453" i="98"/>
  <c r="FJ454" i="98"/>
  <c r="FJ455" i="98"/>
  <c r="FJ456" i="98"/>
  <c r="FL456" i="98" s="1"/>
  <c r="FJ457" i="98"/>
  <c r="FL457" i="98"/>
  <c r="FJ458" i="98"/>
  <c r="FK458" i="98" s="1"/>
  <c r="FL458" i="98"/>
  <c r="FM458" i="98"/>
  <c r="FI458" i="98" s="1"/>
  <c r="GC458" i="98" s="1"/>
  <c r="FJ459" i="98"/>
  <c r="FJ460" i="98"/>
  <c r="FL460" i="98" s="1"/>
  <c r="FJ461" i="98"/>
  <c r="FM461" i="98" s="1"/>
  <c r="FL461" i="98"/>
  <c r="FI462" i="98"/>
  <c r="GC462" i="98" s="1"/>
  <c r="FJ462" i="98"/>
  <c r="FL462" i="98"/>
  <c r="FM462" i="98"/>
  <c r="FU462" i="98" s="1"/>
  <c r="FY462" i="98"/>
  <c r="FJ463" i="98"/>
  <c r="FJ464" i="98"/>
  <c r="FL464" i="98" s="1"/>
  <c r="FJ465" i="98"/>
  <c r="FL465" i="98"/>
  <c r="FJ466" i="98"/>
  <c r="FL466" i="98"/>
  <c r="FM466" i="98"/>
  <c r="GC466" i="98"/>
  <c r="FJ467" i="98"/>
  <c r="FJ468" i="98"/>
  <c r="FL468" i="98" s="1"/>
  <c r="FJ469" i="98"/>
  <c r="FM469" i="98" s="1"/>
  <c r="FL469" i="98"/>
  <c r="FJ470" i="98"/>
  <c r="FJ471" i="98"/>
  <c r="FJ472" i="98"/>
  <c r="FK472" i="98"/>
  <c r="FL472" i="98"/>
  <c r="FM472" i="98" s="1"/>
  <c r="FJ473" i="98"/>
  <c r="FL473" i="98"/>
  <c r="FM473" i="98" s="1"/>
  <c r="FJ474" i="98"/>
  <c r="FJ475" i="98"/>
  <c r="FK475" i="98"/>
  <c r="FL475" i="98"/>
  <c r="FM475" i="98"/>
  <c r="FJ476" i="98"/>
  <c r="FM476" i="98" s="1"/>
  <c r="GB476" i="98" s="1"/>
  <c r="FL476" i="98"/>
  <c r="FT476" i="98"/>
  <c r="FX476" i="98"/>
  <c r="FJ477" i="98"/>
  <c r="FL477" i="98" s="1"/>
  <c r="FJ478" i="98"/>
  <c r="FJ479" i="98"/>
  <c r="FK479" i="98"/>
  <c r="FL479" i="98"/>
  <c r="FM479" i="98"/>
  <c r="FJ480" i="98"/>
  <c r="FM480" i="98" s="1"/>
  <c r="FL480" i="98"/>
  <c r="FJ481" i="98"/>
  <c r="FL481" i="98" s="1"/>
  <c r="FJ482" i="98"/>
  <c r="FJ483" i="98"/>
  <c r="FK483" i="98"/>
  <c r="FL483" i="98"/>
  <c r="FM483" i="98"/>
  <c r="FJ484" i="98"/>
  <c r="FM484" i="98" s="1"/>
  <c r="FL484" i="98"/>
  <c r="FJ485" i="98"/>
  <c r="FL485" i="98" s="1"/>
  <c r="FJ486" i="98"/>
  <c r="FJ487" i="98"/>
  <c r="FK487" i="98"/>
  <c r="FL487" i="98"/>
  <c r="FM487" i="98"/>
  <c r="FJ488" i="98"/>
  <c r="FM488" i="98" s="1"/>
  <c r="FL488" i="98"/>
  <c r="FJ489" i="98"/>
  <c r="FL489" i="98" s="1"/>
  <c r="FJ490" i="98"/>
  <c r="FJ491" i="98"/>
  <c r="FK491" i="98"/>
  <c r="FL491" i="98"/>
  <c r="FM491" i="98"/>
  <c r="FJ492" i="98"/>
  <c r="FM492" i="98" s="1"/>
  <c r="FL492" i="98"/>
  <c r="FJ493" i="98"/>
  <c r="FL493" i="98" s="1"/>
  <c r="FJ494" i="98"/>
  <c r="FJ495" i="98"/>
  <c r="FK495" i="98"/>
  <c r="FL495" i="98"/>
  <c r="FM495" i="98"/>
  <c r="FJ496" i="98"/>
  <c r="FM496" i="98" s="1"/>
  <c r="GB496" i="98" s="1"/>
  <c r="FL496" i="98"/>
  <c r="FT496" i="98"/>
  <c r="FX496" i="98"/>
  <c r="FJ497" i="98"/>
  <c r="FL497" i="98" s="1"/>
  <c r="FJ498" i="98"/>
  <c r="FJ499" i="98"/>
  <c r="FK499" i="98"/>
  <c r="FL499" i="98"/>
  <c r="FM499" i="98"/>
  <c r="FJ500" i="98"/>
  <c r="FM500" i="98" s="1"/>
  <c r="FL500" i="98"/>
  <c r="FJ501" i="98"/>
  <c r="FL501" i="98" s="1"/>
  <c r="FJ502" i="98"/>
  <c r="FJ503" i="98"/>
  <c r="FK503" i="98"/>
  <c r="FL503" i="98"/>
  <c r="FM503" i="98"/>
  <c r="FJ504" i="98"/>
  <c r="FM504" i="98" s="1"/>
  <c r="FL504" i="98"/>
  <c r="FJ505" i="98"/>
  <c r="FL505" i="98" s="1"/>
  <c r="FJ506" i="98"/>
  <c r="FJ507" i="98"/>
  <c r="FK507" i="98"/>
  <c r="FL507" i="98"/>
  <c r="FM507" i="98"/>
  <c r="FJ508" i="98"/>
  <c r="FM508" i="98" s="1"/>
  <c r="FL508" i="98"/>
  <c r="FJ509" i="98"/>
  <c r="FL509" i="98" s="1"/>
  <c r="FJ510" i="98"/>
  <c r="FJ511" i="98"/>
  <c r="FK511" i="98"/>
  <c r="FL511" i="98"/>
  <c r="FM511" i="98"/>
  <c r="FJ512" i="98"/>
  <c r="FM512" i="98" s="1"/>
  <c r="FL512" i="98"/>
  <c r="FJ513" i="98"/>
  <c r="FL513" i="98" s="1"/>
  <c r="FJ514" i="98"/>
  <c r="FJ515" i="98"/>
  <c r="FK515" i="98"/>
  <c r="FL515" i="98"/>
  <c r="FM515" i="98"/>
  <c r="FJ516" i="98"/>
  <c r="FM516" i="98" s="1"/>
  <c r="GB516" i="98" s="1"/>
  <c r="FL516" i="98"/>
  <c r="FT516" i="98"/>
  <c r="FX516" i="98"/>
  <c r="FJ517" i="98"/>
  <c r="FL517" i="98" s="1"/>
  <c r="FJ518" i="98"/>
  <c r="FJ519" i="98"/>
  <c r="FK519" i="98"/>
  <c r="FL519" i="98"/>
  <c r="FM519" i="98"/>
  <c r="FJ520" i="98"/>
  <c r="FM520" i="98" s="1"/>
  <c r="FL520" i="98"/>
  <c r="FJ521" i="98"/>
  <c r="FL521" i="98" s="1"/>
  <c r="FJ522" i="98"/>
  <c r="FJ523" i="98"/>
  <c r="FL523" i="98" s="1"/>
  <c r="FJ524" i="98"/>
  <c r="FL524" i="98"/>
  <c r="FJ525" i="98"/>
  <c r="FL525" i="98" s="1"/>
  <c r="FM525" i="98" s="1"/>
  <c r="FJ526" i="98"/>
  <c r="FJ527" i="98"/>
  <c r="FK527" i="98"/>
  <c r="FL527" i="98"/>
  <c r="FM527" i="98"/>
  <c r="FJ528" i="98"/>
  <c r="FL528" i="98"/>
  <c r="FJ529" i="98"/>
  <c r="FL529" i="98" s="1"/>
  <c r="FM529" i="98" s="1"/>
  <c r="FJ530" i="98"/>
  <c r="FJ531" i="98"/>
  <c r="FL531" i="98" s="1"/>
  <c r="FM531" i="98" s="1"/>
  <c r="FJ532" i="98"/>
  <c r="FM532" i="98" s="1"/>
  <c r="FL532" i="98"/>
  <c r="FJ533" i="98"/>
  <c r="FL533" i="98" s="1"/>
  <c r="FJ534" i="98"/>
  <c r="FJ535" i="98"/>
  <c r="FL535" i="98" s="1"/>
  <c r="FJ536" i="98"/>
  <c r="FL536" i="98"/>
  <c r="FJ537" i="98"/>
  <c r="FL537" i="98" s="1"/>
  <c r="FM537" i="98" s="1"/>
  <c r="FJ538" i="98"/>
  <c r="FJ539" i="98"/>
  <c r="FL539" i="98" s="1"/>
  <c r="FM539" i="98" s="1"/>
  <c r="FJ540" i="98"/>
  <c r="FM540" i="98" s="1"/>
  <c r="FL540" i="98"/>
  <c r="FJ541" i="98"/>
  <c r="FL541" i="98" s="1"/>
  <c r="FJ542" i="98"/>
  <c r="FJ543" i="98"/>
  <c r="FL543" i="98" s="1"/>
  <c r="FJ544" i="98"/>
  <c r="FL544" i="98"/>
  <c r="FJ545" i="98"/>
  <c r="FL545" i="98" s="1"/>
  <c r="FM545" i="98" s="1"/>
  <c r="FJ546" i="98"/>
  <c r="FJ547" i="98"/>
  <c r="FK547" i="98"/>
  <c r="FL547" i="98"/>
  <c r="FM547" i="98"/>
  <c r="FJ548" i="98"/>
  <c r="FL548" i="98"/>
  <c r="FJ549" i="98"/>
  <c r="FL549" i="98" s="1"/>
  <c r="FM549" i="98" s="1"/>
  <c r="FJ550" i="98"/>
  <c r="FJ551" i="98"/>
  <c r="FL551" i="98" s="1"/>
  <c r="FM551" i="98" s="1"/>
  <c r="FJ552" i="98"/>
  <c r="FM552" i="98" s="1"/>
  <c r="FL552" i="98"/>
  <c r="FJ553" i="98"/>
  <c r="FL553" i="98" s="1"/>
  <c r="FJ554" i="98"/>
  <c r="FJ555" i="98"/>
  <c r="FL555" i="98" s="1"/>
  <c r="FJ556" i="98"/>
  <c r="FL556" i="98"/>
  <c r="FM556" i="98" s="1"/>
  <c r="GB556" i="98"/>
  <c r="FJ557" i="98"/>
  <c r="FL557" i="98" s="1"/>
  <c r="FM557" i="98" s="1"/>
  <c r="FJ558" i="98"/>
  <c r="FJ559" i="98"/>
  <c r="FL559" i="98" s="1"/>
  <c r="FJ560" i="98"/>
  <c r="FM560" i="98" s="1"/>
  <c r="FL560" i="98"/>
  <c r="FJ561" i="98"/>
  <c r="FJ562" i="98"/>
  <c r="FJ563" i="98"/>
  <c r="FL563" i="98" s="1"/>
  <c r="FJ564" i="98"/>
  <c r="FL564" i="98"/>
  <c r="FJ565" i="98"/>
  <c r="FJ566" i="98"/>
  <c r="FJ567" i="98"/>
  <c r="FL567" i="98" s="1"/>
  <c r="FJ568" i="98"/>
  <c r="FJ569" i="98"/>
  <c r="FL569" i="98"/>
  <c r="FM569" i="98" s="1"/>
  <c r="FJ570" i="98"/>
  <c r="FL570" i="98"/>
  <c r="FM570" i="98" s="1"/>
  <c r="FJ571" i="98"/>
  <c r="FJ572" i="98"/>
  <c r="FJ573" i="98"/>
  <c r="FL573" i="98"/>
  <c r="FM573" i="98" s="1"/>
  <c r="FJ574" i="98"/>
  <c r="FL574" i="98"/>
  <c r="FM574" i="98" s="1"/>
  <c r="FJ575" i="98"/>
  <c r="FJ576" i="98"/>
  <c r="FJ577" i="98"/>
  <c r="FL577" i="98"/>
  <c r="FM577" i="98" s="1"/>
  <c r="FJ578" i="98"/>
  <c r="FK578" i="98" s="1"/>
  <c r="FL578" i="98"/>
  <c r="FM578" i="98" s="1"/>
  <c r="FJ579" i="98"/>
  <c r="FJ580" i="98"/>
  <c r="FJ581" i="98"/>
  <c r="FK581" i="98"/>
  <c r="FL581" i="98"/>
  <c r="FM581" i="98" s="1"/>
  <c r="FJ582" i="98"/>
  <c r="FL582" i="98"/>
  <c r="FM582" i="98" s="1"/>
  <c r="FJ583" i="98"/>
  <c r="FJ584" i="98"/>
  <c r="FJ585" i="98"/>
  <c r="FL585" i="98"/>
  <c r="FM585" i="98" s="1"/>
  <c r="FJ586" i="98"/>
  <c r="FL586" i="98"/>
  <c r="FM586" i="98" s="1"/>
  <c r="GB586" i="98"/>
  <c r="FJ587" i="98"/>
  <c r="FJ588" i="98"/>
  <c r="FJ589" i="98"/>
  <c r="FL589" i="98"/>
  <c r="FM589" i="98" s="1"/>
  <c r="FJ590" i="98"/>
  <c r="FL590" i="98"/>
  <c r="FM590" i="98" s="1"/>
  <c r="FJ591" i="98"/>
  <c r="FJ592" i="98"/>
  <c r="FJ593" i="98"/>
  <c r="FL593" i="98"/>
  <c r="FM593" i="98" s="1"/>
  <c r="FJ594" i="98"/>
  <c r="FK594" i="98" s="1"/>
  <c r="FL594" i="98"/>
  <c r="FM594" i="98" s="1"/>
  <c r="FJ595" i="98"/>
  <c r="FJ596" i="98"/>
  <c r="FJ597" i="98"/>
  <c r="FK597" i="98"/>
  <c r="FL597" i="98"/>
  <c r="FM597" i="98" s="1"/>
  <c r="FJ598" i="98"/>
  <c r="FL598" i="98"/>
  <c r="FM598" i="98" s="1"/>
  <c r="FJ599" i="98"/>
  <c r="FJ600" i="98"/>
  <c r="FJ601" i="98"/>
  <c r="FL601" i="98"/>
  <c r="FM601" i="98" s="1"/>
  <c r="FJ602" i="98"/>
  <c r="FL602" i="98"/>
  <c r="FM602" i="98" s="1"/>
  <c r="FJ603" i="98"/>
  <c r="FJ604" i="98"/>
  <c r="FJ605" i="98"/>
  <c r="FL605" i="98"/>
  <c r="FM605" i="98" s="1"/>
  <c r="FJ606" i="98"/>
  <c r="FL606" i="98"/>
  <c r="FM606" i="98" s="1"/>
  <c r="FT606" i="98"/>
  <c r="GB606" i="98"/>
  <c r="FJ607" i="98"/>
  <c r="FJ608" i="98"/>
  <c r="FJ609" i="98"/>
  <c r="FL609" i="98"/>
  <c r="FM609" i="98" s="1"/>
  <c r="FJ610" i="98"/>
  <c r="FK610" i="98" s="1"/>
  <c r="FL610" i="98"/>
  <c r="FM610" i="98" s="1"/>
  <c r="FJ611" i="98"/>
  <c r="FJ612" i="98"/>
  <c r="FJ613" i="98"/>
  <c r="FK613" i="98"/>
  <c r="FL613" i="98"/>
  <c r="FM613" i="98" s="1"/>
  <c r="FJ614" i="98"/>
  <c r="FL614" i="98"/>
  <c r="FM614" i="98" s="1"/>
  <c r="FJ615" i="98"/>
  <c r="FJ616" i="98"/>
  <c r="FJ617" i="98"/>
  <c r="FL617" i="98"/>
  <c r="FM617" i="98" s="1"/>
  <c r="FJ618" i="98"/>
  <c r="FL618" i="98"/>
  <c r="FM618" i="98" s="1"/>
  <c r="FJ619" i="98"/>
  <c r="FJ620" i="98"/>
  <c r="FJ621" i="98"/>
  <c r="FL621" i="98"/>
  <c r="FM621" i="98" s="1"/>
  <c r="FJ622" i="98"/>
  <c r="FL622" i="98"/>
  <c r="FM622" i="98" s="1"/>
  <c r="FJ623" i="98"/>
  <c r="FJ624" i="98"/>
  <c r="FJ625" i="98"/>
  <c r="FL625" i="98"/>
  <c r="FM625" i="98" s="1"/>
  <c r="FJ626" i="98"/>
  <c r="FK626" i="98" s="1"/>
  <c r="FL626" i="98"/>
  <c r="FM626" i="98" s="1"/>
  <c r="FT626" i="98"/>
  <c r="FX626" i="98"/>
  <c r="GB626" i="98"/>
  <c r="FJ627" i="98"/>
  <c r="FJ628" i="98"/>
  <c r="FJ629" i="98"/>
  <c r="FK629" i="98"/>
  <c r="FL629" i="98"/>
  <c r="FM629" i="98" s="1"/>
  <c r="FJ630" i="98"/>
  <c r="FL630" i="98"/>
  <c r="FM630" i="98" s="1"/>
  <c r="FJ631" i="98"/>
  <c r="FJ632" i="98"/>
  <c r="FJ633" i="98"/>
  <c r="FM633" i="98" s="1"/>
  <c r="FK633" i="98"/>
  <c r="FL633" i="98"/>
  <c r="FJ634" i="98"/>
  <c r="FL634" i="98"/>
  <c r="FM634" i="98" s="1"/>
  <c r="FJ635" i="98"/>
  <c r="FJ636" i="98"/>
  <c r="FJ637" i="98"/>
  <c r="FM637" i="98" s="1"/>
  <c r="FK637" i="98"/>
  <c r="FL637" i="98"/>
  <c r="FJ638" i="98"/>
  <c r="FL638" i="98"/>
  <c r="FM638" i="98" s="1"/>
  <c r="FJ639" i="98"/>
  <c r="FJ640" i="98"/>
  <c r="FJ641" i="98"/>
  <c r="FM641" i="98" s="1"/>
  <c r="FL641" i="98"/>
  <c r="FJ642" i="98"/>
  <c r="FK642" i="98" s="1"/>
  <c r="FL642" i="98"/>
  <c r="FM642" i="98" s="1"/>
  <c r="FJ643" i="98"/>
  <c r="FJ644" i="98"/>
  <c r="FJ645" i="98"/>
  <c r="FK645" i="98"/>
  <c r="FL645" i="98"/>
  <c r="FM645" i="98" s="1"/>
  <c r="FJ646" i="98"/>
  <c r="FL646" i="98"/>
  <c r="FM646" i="98" s="1"/>
  <c r="FJ647" i="98"/>
  <c r="FJ648" i="98"/>
  <c r="FJ649" i="98"/>
  <c r="FM649" i="98" s="1"/>
  <c r="FK649" i="98"/>
  <c r="FL649" i="98"/>
  <c r="FJ650" i="98"/>
  <c r="FL650" i="98"/>
  <c r="FM650" i="98" s="1"/>
  <c r="FJ651" i="98"/>
  <c r="FJ652" i="98"/>
  <c r="FJ653" i="98"/>
  <c r="FM653" i="98" s="1"/>
  <c r="FK653" i="98"/>
  <c r="FL653" i="98"/>
  <c r="FJ654" i="98"/>
  <c r="FL654" i="98"/>
  <c r="FM654" i="98" s="1"/>
  <c r="FJ655" i="98"/>
  <c r="FJ656" i="98"/>
  <c r="FJ657" i="98"/>
  <c r="FM657" i="98" s="1"/>
  <c r="FL657" i="98"/>
  <c r="FJ658" i="98"/>
  <c r="FK658" i="98" s="1"/>
  <c r="FL658" i="98"/>
  <c r="FM658" i="98" s="1"/>
  <c r="FJ659" i="98"/>
  <c r="FJ660" i="98"/>
  <c r="FJ661" i="98"/>
  <c r="FK661" i="98"/>
  <c r="FL661" i="98"/>
  <c r="FM661" i="98" s="1"/>
  <c r="FJ662" i="98"/>
  <c r="FL662" i="98"/>
  <c r="FM662" i="98" s="1"/>
  <c r="FJ663" i="98"/>
  <c r="FJ664" i="98"/>
  <c r="FJ665" i="98"/>
  <c r="FM665" i="98" s="1"/>
  <c r="FK665" i="98"/>
  <c r="FL665" i="98"/>
  <c r="FJ666" i="98"/>
  <c r="FL666" i="98"/>
  <c r="FJ667" i="98"/>
  <c r="FJ668" i="98"/>
  <c r="FJ669" i="98"/>
  <c r="FM669" i="98" s="1"/>
  <c r="FK669" i="98"/>
  <c r="FL669" i="98"/>
  <c r="FJ670" i="98"/>
  <c r="FL670" i="98"/>
  <c r="FJ671" i="98"/>
  <c r="FJ672" i="98"/>
  <c r="FJ673" i="98"/>
  <c r="FM673" i="98" s="1"/>
  <c r="FL673" i="98"/>
  <c r="FJ674" i="98"/>
  <c r="FL674" i="98"/>
  <c r="FJ675" i="98"/>
  <c r="FJ676" i="98"/>
  <c r="FJ677" i="98"/>
  <c r="FM677" i="98" s="1"/>
  <c r="FK677" i="98"/>
  <c r="FL677" i="98"/>
  <c r="FJ678" i="98"/>
  <c r="FL678" i="98"/>
  <c r="FJ679" i="98"/>
  <c r="FJ680" i="98"/>
  <c r="FJ681" i="98"/>
  <c r="FL681" i="98"/>
  <c r="FM681" i="98" s="1"/>
  <c r="FJ682" i="98"/>
  <c r="FL682" i="98"/>
  <c r="FM682" i="98" s="1"/>
  <c r="FJ683" i="98"/>
  <c r="FJ684" i="98"/>
  <c r="FJ685" i="98"/>
  <c r="FL685" i="98"/>
  <c r="FM685" i="98" s="1"/>
  <c r="FJ686" i="98"/>
  <c r="FL686" i="98"/>
  <c r="FM686" i="98" s="1"/>
  <c r="FT686" i="98"/>
  <c r="GB686" i="98"/>
  <c r="FJ687" i="98"/>
  <c r="FJ688" i="98"/>
  <c r="FJ689" i="98"/>
  <c r="FL689" i="98"/>
  <c r="FM689" i="98" s="1"/>
  <c r="FJ690" i="98"/>
  <c r="FK690" i="98" s="1"/>
  <c r="FL690" i="98"/>
  <c r="FM690" i="98" s="1"/>
  <c r="FJ691" i="98"/>
  <c r="FJ692" i="98"/>
  <c r="FJ693" i="98"/>
  <c r="FM693" i="98" s="1"/>
  <c r="FK693" i="98"/>
  <c r="FL693" i="98"/>
  <c r="FJ694" i="98"/>
  <c r="FL694" i="98"/>
  <c r="FM694" i="98" s="1"/>
  <c r="FJ695" i="98"/>
  <c r="FJ696" i="98"/>
  <c r="FJ697" i="98"/>
  <c r="FM697" i="98" s="1"/>
  <c r="FK697" i="98"/>
  <c r="FL697" i="98"/>
  <c r="FJ698" i="98"/>
  <c r="FL698" i="98"/>
  <c r="FM698" i="98" s="1"/>
  <c r="FJ699" i="98"/>
  <c r="FJ700" i="98"/>
  <c r="FJ701" i="98"/>
  <c r="FM701" i="98" s="1"/>
  <c r="FK701" i="98"/>
  <c r="FL701" i="98"/>
  <c r="FJ702" i="98"/>
  <c r="FL702" i="98"/>
  <c r="FM702" i="98" s="1"/>
  <c r="FJ703" i="98"/>
  <c r="FJ704" i="98"/>
  <c r="FJ705" i="98"/>
  <c r="FM705" i="98" s="1"/>
  <c r="FL705" i="98"/>
  <c r="FJ706" i="98"/>
  <c r="FL706" i="98"/>
  <c r="FJ707" i="98"/>
  <c r="FJ708" i="98"/>
  <c r="FJ709" i="98"/>
  <c r="FM709" i="98" s="1"/>
  <c r="FK709" i="98"/>
  <c r="FL709" i="98"/>
  <c r="FJ710" i="98"/>
  <c r="FL710" i="98"/>
  <c r="FJ711" i="98"/>
  <c r="FJ712" i="98"/>
  <c r="FJ713" i="98"/>
  <c r="FL713" i="98"/>
  <c r="FM713" i="98" s="1"/>
  <c r="FJ714" i="98"/>
  <c r="FL714" i="98"/>
  <c r="FM714" i="98" s="1"/>
  <c r="FJ715" i="98"/>
  <c r="FJ716" i="98"/>
  <c r="FJ717" i="98"/>
  <c r="FL717" i="98"/>
  <c r="FM717" i="98" s="1"/>
  <c r="FJ718" i="98"/>
  <c r="FL718" i="98"/>
  <c r="FM718" i="98" s="1"/>
  <c r="FJ719" i="98"/>
  <c r="FJ720" i="98"/>
  <c r="FJ721" i="98"/>
  <c r="FL721" i="98"/>
  <c r="FM721" i="98" s="1"/>
  <c r="FJ722" i="98"/>
  <c r="FK722" i="98" s="1"/>
  <c r="FL722" i="98"/>
  <c r="FM722" i="98" s="1"/>
  <c r="FJ723" i="98"/>
  <c r="FJ724" i="98"/>
  <c r="FJ725" i="98"/>
  <c r="FM725" i="98" s="1"/>
  <c r="FK725" i="98"/>
  <c r="FL725" i="98"/>
  <c r="FJ726" i="98"/>
  <c r="FL726" i="98"/>
  <c r="FJ727" i="98"/>
  <c r="FJ728" i="98"/>
  <c r="FJ729" i="98"/>
  <c r="FM729" i="98" s="1"/>
  <c r="FK729" i="98"/>
  <c r="FL729" i="98"/>
  <c r="FJ730" i="98"/>
  <c r="FL730" i="98"/>
  <c r="FJ731" i="98"/>
  <c r="FJ732" i="98"/>
  <c r="FJ733" i="98"/>
  <c r="FM733" i="98" s="1"/>
  <c r="FK733" i="98"/>
  <c r="FL733" i="98"/>
  <c r="FJ734" i="98"/>
  <c r="FL734" i="98"/>
  <c r="FJ735" i="98"/>
  <c r="FJ736" i="98"/>
  <c r="FJ737" i="98"/>
  <c r="FM737" i="98" s="1"/>
  <c r="FL737" i="98"/>
  <c r="FJ738" i="98"/>
  <c r="FL738" i="98"/>
  <c r="FJ739" i="98"/>
  <c r="FJ740" i="98"/>
  <c r="FJ741" i="98"/>
  <c r="FM741" i="98" s="1"/>
  <c r="FK741" i="98"/>
  <c r="FL741" i="98"/>
  <c r="FJ742" i="98"/>
  <c r="FL742" i="98"/>
  <c r="FJ743" i="98"/>
  <c r="FJ744" i="98"/>
  <c r="FJ745" i="98"/>
  <c r="FM745" i="98" s="1"/>
  <c r="FK745" i="98"/>
  <c r="FL745" i="98"/>
  <c r="FJ746" i="98"/>
  <c r="FL746" i="98"/>
  <c r="FJ747" i="98"/>
  <c r="FJ748" i="98"/>
  <c r="FJ749" i="98"/>
  <c r="FM749" i="98" s="1"/>
  <c r="FK749" i="98"/>
  <c r="FL749" i="98"/>
  <c r="FJ750" i="98"/>
  <c r="FL750" i="98"/>
  <c r="FJ751" i="98"/>
  <c r="FJ752" i="98"/>
  <c r="FJ753" i="98"/>
  <c r="FM753" i="98" s="1"/>
  <c r="FL753" i="98"/>
  <c r="FJ754" i="98"/>
  <c r="FL754" i="98"/>
  <c r="FJ755" i="98"/>
  <c r="FJ756" i="98"/>
  <c r="FJ757" i="98"/>
  <c r="FM757" i="98" s="1"/>
  <c r="FK757" i="98"/>
  <c r="FL757" i="98"/>
  <c r="FJ758" i="98"/>
  <c r="FL758" i="98"/>
  <c r="FJ759" i="98"/>
  <c r="FJ760" i="98"/>
  <c r="FJ761" i="98"/>
  <c r="FM761" i="98" s="1"/>
  <c r="FK761" i="98"/>
  <c r="FL761" i="98"/>
  <c r="FJ762" i="98"/>
  <c r="FL762" i="98"/>
  <c r="FJ763" i="98"/>
  <c r="FJ764" i="98"/>
  <c r="FJ765" i="98"/>
  <c r="FM765" i="98" s="1"/>
  <c r="FK765" i="98"/>
  <c r="FL765" i="98"/>
  <c r="FJ766" i="98"/>
  <c r="FL766" i="98"/>
  <c r="FJ767" i="98"/>
  <c r="FJ768" i="98"/>
  <c r="FJ769" i="98"/>
  <c r="FM769" i="98" s="1"/>
  <c r="FL769" i="98"/>
  <c r="FJ770" i="98"/>
  <c r="FL770" i="98"/>
  <c r="FJ771" i="98"/>
  <c r="FJ772" i="98"/>
  <c r="FJ773" i="98"/>
  <c r="FM773" i="98" s="1"/>
  <c r="FK773" i="98"/>
  <c r="FL773" i="98"/>
  <c r="FI774" i="98"/>
  <c r="FU774" i="98" s="1"/>
  <c r="FJ774" i="98"/>
  <c r="FL774" i="98"/>
  <c r="FM774" i="98"/>
  <c r="FX774" i="98"/>
  <c r="FY774" i="98"/>
  <c r="FJ775" i="98"/>
  <c r="FJ776" i="98"/>
  <c r="FJ777" i="98"/>
  <c r="FM777" i="98" s="1"/>
  <c r="FK777" i="98"/>
  <c r="FL777" i="98"/>
  <c r="FI778" i="98"/>
  <c r="FJ778" i="98"/>
  <c r="FL778" i="98"/>
  <c r="FM778" i="98"/>
  <c r="FU778" i="98"/>
  <c r="FW778" i="98"/>
  <c r="FZ778" i="98"/>
  <c r="GD778" i="98"/>
  <c r="GE778" i="98"/>
  <c r="FJ779" i="98"/>
  <c r="FL779" i="98"/>
  <c r="FJ780" i="98"/>
  <c r="FL780" i="98"/>
  <c r="FJ781" i="98"/>
  <c r="FJ782" i="98"/>
  <c r="FJ783" i="98"/>
  <c r="FL783" i="98"/>
  <c r="FJ784" i="98"/>
  <c r="FL784" i="98"/>
  <c r="FJ785" i="98"/>
  <c r="FJ786" i="98"/>
  <c r="FJ787" i="98"/>
  <c r="FL787" i="98"/>
  <c r="FJ788" i="98"/>
  <c r="FL788" i="98"/>
  <c r="FJ789" i="98"/>
  <c r="FJ790" i="98"/>
  <c r="FJ791" i="98"/>
  <c r="FL791" i="98"/>
  <c r="FJ792" i="98"/>
  <c r="FL792" i="98"/>
  <c r="FJ793" i="98"/>
  <c r="FJ794" i="98"/>
  <c r="FJ795" i="98"/>
  <c r="FL795" i="98"/>
  <c r="FJ796" i="98"/>
  <c r="FL796" i="98"/>
  <c r="FJ797" i="98"/>
  <c r="FJ798" i="98"/>
  <c r="FJ799" i="98"/>
  <c r="FL799" i="98"/>
  <c r="FJ800" i="98"/>
  <c r="FL800" i="98"/>
  <c r="FJ801" i="98"/>
  <c r="FJ802" i="98"/>
  <c r="FJ803" i="98"/>
  <c r="FL803" i="98"/>
  <c r="FJ804" i="98"/>
  <c r="FL804" i="98"/>
  <c r="FJ805" i="98"/>
  <c r="FJ806" i="98"/>
  <c r="FJ807" i="98"/>
  <c r="FL807" i="98"/>
  <c r="FJ808" i="98"/>
  <c r="FL808" i="98"/>
  <c r="FJ809" i="98"/>
  <c r="FJ810" i="98"/>
  <c r="FJ811" i="98"/>
  <c r="FL811" i="98"/>
  <c r="FJ812" i="98"/>
  <c r="FL812" i="98"/>
  <c r="FJ813" i="98"/>
  <c r="FJ814" i="98"/>
  <c r="FJ815" i="98"/>
  <c r="FL815" i="98"/>
  <c r="FJ816" i="98"/>
  <c r="FL816" i="98"/>
  <c r="FJ817" i="98"/>
  <c r="FJ818" i="98"/>
  <c r="FJ819" i="98"/>
  <c r="FL819" i="98"/>
  <c r="FJ820" i="98"/>
  <c r="FL820" i="98"/>
  <c r="FJ821" i="98"/>
  <c r="FJ822" i="98"/>
  <c r="FJ823" i="98"/>
  <c r="FL823" i="98"/>
  <c r="FJ824" i="98"/>
  <c r="FL824" i="98"/>
  <c r="FJ825" i="98"/>
  <c r="FJ826" i="98"/>
  <c r="FJ827" i="98"/>
  <c r="FL827" i="98"/>
  <c r="FJ828" i="98"/>
  <c r="FL828" i="98"/>
  <c r="FJ829" i="98"/>
  <c r="FJ830" i="98"/>
  <c r="FJ831" i="98"/>
  <c r="FL831" i="98"/>
  <c r="FJ832" i="98"/>
  <c r="FL832" i="98"/>
  <c r="FJ833" i="98"/>
  <c r="FJ834" i="98"/>
  <c r="FJ835" i="98"/>
  <c r="FL835" i="98"/>
  <c r="FJ836" i="98"/>
  <c r="FL836" i="98"/>
  <c r="FJ837" i="98"/>
  <c r="FJ838" i="98"/>
  <c r="FJ839" i="98"/>
  <c r="FL839" i="98"/>
  <c r="FJ840" i="98"/>
  <c r="FL840" i="98"/>
  <c r="FJ841" i="98"/>
  <c r="FJ842" i="98"/>
  <c r="FJ843" i="98"/>
  <c r="FL843" i="98"/>
  <c r="FJ844" i="98"/>
  <c r="FL844" i="98"/>
  <c r="FJ845" i="98"/>
  <c r="FJ846" i="98"/>
  <c r="FJ847" i="98"/>
  <c r="FL847" i="98"/>
  <c r="FJ848" i="98"/>
  <c r="FL848" i="98"/>
  <c r="FJ849" i="98"/>
  <c r="FJ850" i="98"/>
  <c r="FJ851" i="98"/>
  <c r="FL851" i="98"/>
  <c r="FJ852" i="98"/>
  <c r="FL852" i="98"/>
  <c r="FJ853" i="98"/>
  <c r="FJ854" i="98"/>
  <c r="FJ855" i="98"/>
  <c r="FL855" i="98"/>
  <c r="FJ856" i="98"/>
  <c r="FL856" i="98"/>
  <c r="FJ857" i="98"/>
  <c r="FJ858" i="98"/>
  <c r="FJ859" i="98"/>
  <c r="FL859" i="98"/>
  <c r="FJ860" i="98"/>
  <c r="FL860" i="98"/>
  <c r="FJ861" i="98"/>
  <c r="FJ862" i="98"/>
  <c r="FJ863" i="98"/>
  <c r="FL863" i="98"/>
  <c r="FJ864" i="98"/>
  <c r="FL864" i="98"/>
  <c r="FJ865" i="98"/>
  <c r="FJ866" i="98"/>
  <c r="FJ867" i="98"/>
  <c r="FL867" i="98"/>
  <c r="FJ868" i="98"/>
  <c r="FL868" i="98"/>
  <c r="FJ869" i="98"/>
  <c r="FJ870" i="98"/>
  <c r="FJ871" i="98"/>
  <c r="FL871" i="98"/>
  <c r="FJ872" i="98"/>
  <c r="FL872" i="98"/>
  <c r="FJ873" i="98"/>
  <c r="FJ874" i="98"/>
  <c r="FJ875" i="98"/>
  <c r="FL875" i="98"/>
  <c r="FJ876" i="98"/>
  <c r="FL876" i="98"/>
  <c r="FJ877" i="98"/>
  <c r="FJ878" i="98"/>
  <c r="FJ879" i="98"/>
  <c r="FL879" i="98"/>
  <c r="FJ880" i="98"/>
  <c r="FL880" i="98"/>
  <c r="FJ881" i="98"/>
  <c r="FJ882" i="98"/>
  <c r="FJ883" i="98"/>
  <c r="FL883" i="98"/>
  <c r="FJ884" i="98"/>
  <c r="FL884" i="98"/>
  <c r="FJ885" i="98"/>
  <c r="FJ886" i="98"/>
  <c r="FJ887" i="98"/>
  <c r="FL887" i="98"/>
  <c r="FJ888" i="98"/>
  <c r="FL888" i="98"/>
  <c r="FJ889" i="98"/>
  <c r="FJ890" i="98"/>
  <c r="FJ891" i="98"/>
  <c r="FL891" i="98"/>
  <c r="FJ892" i="98"/>
  <c r="FL892" i="98"/>
  <c r="FJ893" i="98"/>
  <c r="FJ894" i="98"/>
  <c r="FJ895" i="98"/>
  <c r="FL895" i="98"/>
  <c r="FJ896" i="98"/>
  <c r="FL896" i="98"/>
  <c r="FJ897" i="98"/>
  <c r="FJ898" i="98"/>
  <c r="FJ899" i="98"/>
  <c r="FL899" i="98"/>
  <c r="FJ900" i="98"/>
  <c r="FL900" i="98"/>
  <c r="FJ901" i="98"/>
  <c r="FJ902" i="98"/>
  <c r="FJ903" i="98"/>
  <c r="FL903" i="98"/>
  <c r="FJ904" i="98"/>
  <c r="FL904" i="98"/>
  <c r="FJ905" i="98"/>
  <c r="FJ906" i="98"/>
  <c r="FJ907" i="98"/>
  <c r="FL907" i="98"/>
  <c r="FJ908" i="98"/>
  <c r="FL908" i="98"/>
  <c r="FJ909" i="98"/>
  <c r="FJ910" i="98"/>
  <c r="FJ911" i="98"/>
  <c r="FL911" i="98"/>
  <c r="FJ912" i="98"/>
  <c r="FL912" i="98"/>
  <c r="FJ913" i="98"/>
  <c r="FJ914" i="98"/>
  <c r="FJ915" i="98"/>
  <c r="FL915" i="98"/>
  <c r="FJ916" i="98"/>
  <c r="FL916" i="98"/>
  <c r="FJ917" i="98"/>
  <c r="FJ918" i="98"/>
  <c r="FJ919" i="98"/>
  <c r="FL919" i="98"/>
  <c r="FJ920" i="98"/>
  <c r="FL920" i="98"/>
  <c r="FJ921" i="98"/>
  <c r="FJ922" i="98"/>
  <c r="FJ923" i="98"/>
  <c r="FL923" i="98"/>
  <c r="FJ924" i="98"/>
  <c r="FL924" i="98"/>
  <c r="FJ925" i="98"/>
  <c r="FJ926" i="98"/>
  <c r="FJ927" i="98"/>
  <c r="FL927" i="98"/>
  <c r="FJ928" i="98"/>
  <c r="FL928" i="98"/>
  <c r="FJ929" i="98"/>
  <c r="FJ930" i="98"/>
  <c r="FJ931" i="98"/>
  <c r="FL931" i="98"/>
  <c r="FJ932" i="98"/>
  <c r="FL932" i="98"/>
  <c r="FJ933" i="98"/>
  <c r="FJ934" i="98"/>
  <c r="FJ935" i="98"/>
  <c r="FL935" i="98"/>
  <c r="FJ936" i="98"/>
  <c r="FL936" i="98"/>
  <c r="FJ937" i="98"/>
  <c r="FJ938" i="98"/>
  <c r="FJ939" i="98"/>
  <c r="FL939" i="98"/>
  <c r="FJ940" i="98"/>
  <c r="FL940" i="98"/>
  <c r="FJ941" i="98"/>
  <c r="FL941" i="98"/>
  <c r="FM941" i="98" s="1"/>
  <c r="FJ942" i="98"/>
  <c r="FJ943" i="98"/>
  <c r="FJ944" i="98"/>
  <c r="FL944" i="98"/>
  <c r="FM944" i="98" s="1"/>
  <c r="FJ945" i="98"/>
  <c r="FL945" i="98" s="1"/>
  <c r="FJ946" i="98"/>
  <c r="FL946" i="98" s="1"/>
  <c r="FM946" i="98"/>
  <c r="FW946" i="98"/>
  <c r="GC946" i="98"/>
  <c r="FJ947" i="98"/>
  <c r="FL947" i="98"/>
  <c r="FJ948" i="98"/>
  <c r="FL948" i="98"/>
  <c r="FM948" i="98"/>
  <c r="FI948" i="98" s="1"/>
  <c r="FX948" i="98" s="1"/>
  <c r="FJ949" i="98"/>
  <c r="FL949" i="98"/>
  <c r="FM949" i="98" s="1"/>
  <c r="FJ950" i="98"/>
  <c r="FJ951" i="98"/>
  <c r="FJ952" i="98"/>
  <c r="FK952" i="98"/>
  <c r="FL952" i="98"/>
  <c r="FM952" i="98" s="1"/>
  <c r="FJ953" i="98"/>
  <c r="FL953" i="98" s="1"/>
  <c r="FJ954" i="98"/>
  <c r="FL954" i="98" s="1"/>
  <c r="FM954" i="98"/>
  <c r="FJ955" i="98"/>
  <c r="FL955" i="98"/>
  <c r="FI956" i="98"/>
  <c r="FJ956" i="98"/>
  <c r="FL956" i="98"/>
  <c r="FK956" i="98" s="1"/>
  <c r="FM956" i="98"/>
  <c r="GC956" i="98"/>
  <c r="FJ957" i="98"/>
  <c r="FL957" i="98"/>
  <c r="FM957" i="98" s="1"/>
  <c r="FJ958" i="98"/>
  <c r="FJ959" i="98"/>
  <c r="FJ960" i="98"/>
  <c r="FL960" i="98"/>
  <c r="FM960" i="98" s="1"/>
  <c r="FJ961" i="98"/>
  <c r="FM961" i="98" s="1"/>
  <c r="FK961" i="98"/>
  <c r="FL961" i="98"/>
  <c r="FJ962" i="98"/>
  <c r="FL962" i="98"/>
  <c r="FJ963" i="98"/>
  <c r="FJ964" i="98"/>
  <c r="FJ965" i="98"/>
  <c r="FM965" i="98" s="1"/>
  <c r="FL965" i="98"/>
  <c r="FJ966" i="98"/>
  <c r="FL966" i="98"/>
  <c r="FJ967" i="98"/>
  <c r="FJ968" i="98"/>
  <c r="FJ969" i="98"/>
  <c r="FM969" i="98" s="1"/>
  <c r="FK969" i="98"/>
  <c r="FL969" i="98"/>
  <c r="FJ970" i="98"/>
  <c r="FL970" i="98"/>
  <c r="FJ971" i="98"/>
  <c r="FJ972" i="98"/>
  <c r="FJ973" i="98"/>
  <c r="FM973" i="98" s="1"/>
  <c r="FK973" i="98" s="1"/>
  <c r="FL973" i="98"/>
  <c r="FJ974" i="98"/>
  <c r="FL974" i="98"/>
  <c r="FJ975" i="98"/>
  <c r="FJ976" i="98"/>
  <c r="FJ977" i="98"/>
  <c r="FM977" i="98" s="1"/>
  <c r="FK977" i="98"/>
  <c r="FL977" i="98"/>
  <c r="FJ978" i="98"/>
  <c r="FL978" i="98"/>
  <c r="FJ979" i="98"/>
  <c r="FJ980" i="98"/>
  <c r="FJ981" i="98"/>
  <c r="FM981" i="98" s="1"/>
  <c r="FL981" i="98"/>
  <c r="FJ982" i="98"/>
  <c r="FL982" i="98"/>
  <c r="FJ983" i="98"/>
  <c r="FJ984" i="98"/>
  <c r="FJ985" i="98"/>
  <c r="FM985" i="98" s="1"/>
  <c r="FK985" i="98"/>
  <c r="FL985" i="98"/>
  <c r="FJ986" i="98"/>
  <c r="FL986" i="98"/>
  <c r="FJ987" i="98"/>
  <c r="FJ988" i="98"/>
  <c r="FJ989" i="98"/>
  <c r="FM989" i="98" s="1"/>
  <c r="FK989" i="98" s="1"/>
  <c r="FL989" i="98"/>
  <c r="FJ990" i="98"/>
  <c r="FL990" i="98"/>
  <c r="FJ991" i="98"/>
  <c r="FJ992" i="98"/>
  <c r="FJ993" i="98"/>
  <c r="FM993" i="98" s="1"/>
  <c r="FK993" i="98"/>
  <c r="FL993" i="98"/>
  <c r="FJ994" i="98"/>
  <c r="FL994" i="98"/>
  <c r="FJ995" i="98"/>
  <c r="FJ996" i="98"/>
  <c r="FJ997" i="98"/>
  <c r="FM997" i="98" s="1"/>
  <c r="FL997" i="98"/>
  <c r="FJ998" i="98"/>
  <c r="FL998" i="98"/>
  <c r="FJ999" i="98"/>
  <c r="FJ1000" i="98"/>
  <c r="FJ1001" i="98"/>
  <c r="FM1001" i="98" s="1"/>
  <c r="FK1001" i="98"/>
  <c r="FL1001" i="98"/>
  <c r="FJ1002" i="98"/>
  <c r="FL1002" i="98"/>
  <c r="FJ1003" i="98"/>
  <c r="FJ1004" i="98"/>
  <c r="FJ1005" i="98"/>
  <c r="FM1005" i="98" s="1"/>
  <c r="FK1005" i="98" s="1"/>
  <c r="FL1005" i="98"/>
  <c r="FJ1006" i="98"/>
  <c r="FL1006" i="98"/>
  <c r="FM1006" i="98"/>
  <c r="FU1006" i="98" s="1"/>
  <c r="GC1006" i="98"/>
  <c r="FJ1007" i="98"/>
  <c r="FJ1008" i="98"/>
  <c r="FJ1009" i="98"/>
  <c r="FL1009" i="98"/>
  <c r="FJ1010" i="98"/>
  <c r="FL1010" i="98"/>
  <c r="FM1010" i="98"/>
  <c r="FJ1011" i="98"/>
  <c r="FJ1012" i="98"/>
  <c r="FJ1013" i="98"/>
  <c r="FL1013" i="98"/>
  <c r="FJ1014" i="98"/>
  <c r="FL1014" i="98"/>
  <c r="FM1014" i="98"/>
  <c r="FJ1015" i="98"/>
  <c r="FJ1016" i="98"/>
  <c r="FJ1017" i="98"/>
  <c r="FL1017" i="98"/>
  <c r="FJ1018" i="98"/>
  <c r="FL1018" i="98"/>
  <c r="FM1018" i="98"/>
  <c r="FJ1019" i="98"/>
  <c r="FJ1020" i="98"/>
  <c r="FJ1021" i="98"/>
  <c r="FL1021" i="98"/>
  <c r="FJ1022" i="98"/>
  <c r="FL1022" i="98"/>
  <c r="FM1022" i="98"/>
  <c r="FJ1023" i="98"/>
  <c r="FJ1024" i="98"/>
  <c r="FJ1025" i="98"/>
  <c r="FL1025" i="98"/>
  <c r="FJ1026" i="98"/>
  <c r="FL1026" i="98"/>
  <c r="FM1026" i="98"/>
  <c r="FJ1027" i="98"/>
  <c r="FJ1028" i="98"/>
  <c r="FJ1029" i="98"/>
  <c r="FL1029" i="98"/>
  <c r="FJ1030" i="98"/>
  <c r="FL1030" i="98"/>
  <c r="FM1030" i="98"/>
  <c r="FJ1031" i="98"/>
  <c r="FJ1032" i="98"/>
  <c r="FJ1033" i="98"/>
  <c r="FL1033" i="98"/>
  <c r="FJ1034" i="98"/>
  <c r="FL1034" i="98"/>
  <c r="FM1034" i="98"/>
  <c r="FJ1035" i="98"/>
  <c r="FJ1036" i="98"/>
  <c r="FJ1037" i="98"/>
  <c r="FI1038" i="98"/>
  <c r="FX1038" i="98" s="1"/>
  <c r="FJ1038" i="98"/>
  <c r="FL1038" i="98"/>
  <c r="FM1038" i="98"/>
  <c r="FJ1039" i="98"/>
  <c r="FL1039" i="98"/>
  <c r="FJ1040" i="98"/>
  <c r="FJ1041" i="98"/>
  <c r="FL1041" i="98"/>
  <c r="FJ1042" i="98"/>
  <c r="FK1042" i="98"/>
  <c r="FL1042" i="98"/>
  <c r="FM1042" i="98"/>
  <c r="FJ1043" i="98"/>
  <c r="FL1043" i="98"/>
  <c r="FM1043" i="98" s="1"/>
  <c r="FJ1044" i="98"/>
  <c r="FL1044" i="98" s="1"/>
  <c r="FM1044" i="98"/>
  <c r="FJ1045" i="98"/>
  <c r="FJ1046" i="98"/>
  <c r="FL1046" i="98"/>
  <c r="FM1046" i="98"/>
  <c r="FI1046" i="98" s="1"/>
  <c r="FX1046" i="98"/>
  <c r="FJ1047" i="98"/>
  <c r="FL1047" i="98"/>
  <c r="FJ1048" i="98"/>
  <c r="FJ1049" i="98"/>
  <c r="FL1049" i="98"/>
  <c r="FJ1050" i="98"/>
  <c r="FK1050" i="98"/>
  <c r="FL1050" i="98"/>
  <c r="FM1050" i="98"/>
  <c r="FI1051" i="98"/>
  <c r="GD1051" i="98" s="1"/>
  <c r="FJ1051" i="98"/>
  <c r="FL1051" i="98"/>
  <c r="FM1051" i="98" s="1"/>
  <c r="FT1051" i="98"/>
  <c r="FY1051" i="98"/>
  <c r="FJ1052" i="98"/>
  <c r="FL1052" i="98" s="1"/>
  <c r="FM1052" i="98"/>
  <c r="FJ1053" i="98"/>
  <c r="FJ1054" i="98"/>
  <c r="FL1054" i="98"/>
  <c r="FM1054" i="98"/>
  <c r="FI1054" i="98" s="1"/>
  <c r="GC1054" i="98" s="1"/>
  <c r="FJ1055" i="98"/>
  <c r="FL1055" i="98"/>
  <c r="FJ1056" i="98"/>
  <c r="FJ1057" i="98"/>
  <c r="FL1057" i="98"/>
  <c r="FJ1058" i="98"/>
  <c r="FK1058" i="98"/>
  <c r="FL1058" i="98"/>
  <c r="FM1058" i="98"/>
  <c r="FI1059" i="98"/>
  <c r="GD1059" i="98" s="1"/>
  <c r="FJ1059" i="98"/>
  <c r="FL1059" i="98"/>
  <c r="FM1059" i="98" s="1"/>
  <c r="FT1059" i="98"/>
  <c r="FJ1060" i="98"/>
  <c r="FL1060" i="98" s="1"/>
  <c r="FM1060" i="98"/>
  <c r="FJ1061" i="98"/>
  <c r="FJ1062" i="98"/>
  <c r="FL1062" i="98"/>
  <c r="FM1062" i="98"/>
  <c r="FJ1063" i="98"/>
  <c r="FL1063" i="98"/>
  <c r="FJ1064" i="98"/>
  <c r="FJ1065" i="98"/>
  <c r="FL1065" i="98"/>
  <c r="FJ1066" i="98"/>
  <c r="FK1066" i="98"/>
  <c r="FL1066" i="98"/>
  <c r="FM1066" i="98"/>
  <c r="FU1066" i="98"/>
  <c r="FX1066" i="98"/>
  <c r="GA1066" i="98"/>
  <c r="GC1066" i="98"/>
  <c r="FI1067" i="98"/>
  <c r="FY1067" i="98" s="1"/>
  <c r="FJ1067" i="98"/>
  <c r="FL1067" i="98"/>
  <c r="FM1067" i="98" s="1"/>
  <c r="FT1067" i="98"/>
  <c r="FJ1068" i="98"/>
  <c r="FL1068" i="98" s="1"/>
  <c r="FM1068" i="98"/>
  <c r="FJ1069" i="98"/>
  <c r="FJ1070" i="98"/>
  <c r="FL1070" i="98"/>
  <c r="FM1070" i="98"/>
  <c r="FI1070" i="98" s="1"/>
  <c r="GC1070" i="98" s="1"/>
  <c r="FJ1071" i="98"/>
  <c r="FL1071" i="98"/>
  <c r="FJ1072" i="98"/>
  <c r="FJ1073" i="98"/>
  <c r="FL1073" i="98"/>
  <c r="FJ1074" i="98"/>
  <c r="FK1074" i="98"/>
  <c r="FL1074" i="98"/>
  <c r="FM1074" i="98"/>
  <c r="FI1075" i="98"/>
  <c r="GD1075" i="98" s="1"/>
  <c r="FJ1075" i="98"/>
  <c r="FL1075" i="98"/>
  <c r="FM1075" i="98" s="1"/>
  <c r="FT1075" i="98"/>
  <c r="FJ1076" i="98"/>
  <c r="FL1076" i="98" s="1"/>
  <c r="FM1076" i="98"/>
  <c r="FJ1077" i="98"/>
  <c r="FJ1078" i="98"/>
  <c r="FL1078" i="98"/>
  <c r="FM1078" i="98"/>
  <c r="FJ1079" i="98"/>
  <c r="FL1079" i="98"/>
  <c r="FJ1080" i="98"/>
  <c r="FJ1081" i="98"/>
  <c r="FL1081" i="98"/>
  <c r="FJ1082" i="98"/>
  <c r="FK1082" i="98"/>
  <c r="FL1082" i="98"/>
  <c r="FM1082" i="98"/>
  <c r="FJ1083" i="98"/>
  <c r="FL1083" i="98"/>
  <c r="FM1083" i="98" s="1"/>
  <c r="FJ1084" i="98"/>
  <c r="FL1084" i="98" s="1"/>
  <c r="FM1084" i="98"/>
  <c r="FJ1085" i="98"/>
  <c r="FI1086" i="98"/>
  <c r="FJ1086" i="98"/>
  <c r="FL1086" i="98"/>
  <c r="FM1086" i="98"/>
  <c r="FX1086" i="98"/>
  <c r="GC1086" i="98"/>
  <c r="FJ1087" i="98"/>
  <c r="FL1087" i="98"/>
  <c r="FJ1088" i="98"/>
  <c r="FJ1089" i="98"/>
  <c r="FL1089" i="98"/>
  <c r="FJ1090" i="98"/>
  <c r="FK1090" i="98"/>
  <c r="FL1090" i="98"/>
  <c r="FM1090" i="98"/>
  <c r="FJ1091" i="98"/>
  <c r="FL1091" i="98"/>
  <c r="FM1091" i="98" s="1"/>
  <c r="FJ1092" i="98"/>
  <c r="FL1092" i="98" s="1"/>
  <c r="FM1092" i="98"/>
  <c r="FJ1093" i="98"/>
  <c r="FJ1094" i="98"/>
  <c r="FL1094" i="98"/>
  <c r="FM1094" i="98"/>
  <c r="FI1094" i="98" s="1"/>
  <c r="FJ1095" i="98"/>
  <c r="FL1095" i="98"/>
  <c r="FJ1096" i="98"/>
  <c r="FL1096" i="98"/>
  <c r="FM1096" i="98"/>
  <c r="FY1096" i="98" s="1"/>
  <c r="GC1096" i="98"/>
  <c r="FJ1097" i="98"/>
  <c r="FJ1098" i="98"/>
  <c r="FL1098" i="98" s="1"/>
  <c r="FM1098" i="98" s="1"/>
  <c r="FK1098" i="98"/>
  <c r="FJ1099" i="98"/>
  <c r="FM1099" i="98" s="1"/>
  <c r="FL1099" i="98"/>
  <c r="FI1100" i="98"/>
  <c r="FU1100" i="98" s="1"/>
  <c r="FJ1100" i="98"/>
  <c r="FL1100" i="98"/>
  <c r="FM1100" i="98"/>
  <c r="FJ1101" i="98"/>
  <c r="FJ1102" i="98"/>
  <c r="FL1102" i="98" s="1"/>
  <c r="FM1102" i="98" s="1"/>
  <c r="FJ1103" i="98"/>
  <c r="FL1103" i="98"/>
  <c r="FJ1104" i="98"/>
  <c r="FL1104" i="98"/>
  <c r="FM1104" i="98"/>
  <c r="FI1104" i="98" s="1"/>
  <c r="FJ1105" i="98"/>
  <c r="FJ1106" i="98"/>
  <c r="FL1106" i="98" s="1"/>
  <c r="FM1106" i="98" s="1"/>
  <c r="FK1106" i="98"/>
  <c r="FW1106" i="98"/>
  <c r="GA1106" i="98"/>
  <c r="FJ1107" i="98"/>
  <c r="FM1107" i="98" s="1"/>
  <c r="FL1107" i="98"/>
  <c r="FI1108" i="98"/>
  <c r="GC1108" i="98" s="1"/>
  <c r="FJ1108" i="98"/>
  <c r="FL1108" i="98"/>
  <c r="FM1108" i="98"/>
  <c r="FU1108" i="98" s="1"/>
  <c r="FY1108" i="98"/>
  <c r="FJ1109" i="98"/>
  <c r="FJ1110" i="98"/>
  <c r="FL1110" i="98" s="1"/>
  <c r="FM1110" i="98" s="1"/>
  <c r="FJ1111" i="98"/>
  <c r="FL1111" i="98"/>
  <c r="FJ1112" i="98"/>
  <c r="FL1112" i="98"/>
  <c r="FM1112" i="98"/>
  <c r="FJ1113" i="98"/>
  <c r="FJ1114" i="98"/>
  <c r="FL1114" i="98" s="1"/>
  <c r="FM1114" i="98" s="1"/>
  <c r="FK1114" i="98"/>
  <c r="FJ1115" i="98"/>
  <c r="FM1115" i="98" s="1"/>
  <c r="FL1115" i="98"/>
  <c r="FI1116" i="98"/>
  <c r="FJ1116" i="98"/>
  <c r="FL1116" i="98"/>
  <c r="FM1116" i="98"/>
  <c r="FU1116" i="98"/>
  <c r="FY1116" i="98"/>
  <c r="GC1116" i="98"/>
  <c r="FJ1117" i="98"/>
  <c r="FJ1118" i="98"/>
  <c r="FL1118" i="98" s="1"/>
  <c r="FM1118" i="98" s="1"/>
  <c r="FJ1119" i="98"/>
  <c r="FL1119" i="98"/>
  <c r="FJ1120" i="98"/>
  <c r="FL1120" i="98"/>
  <c r="FM1120" i="98"/>
  <c r="FI1120" i="98" s="1"/>
  <c r="FJ1121" i="98"/>
  <c r="FJ1122" i="98"/>
  <c r="FL1122" i="98" s="1"/>
  <c r="FM1122" i="98" s="1"/>
  <c r="FK1122" i="98"/>
  <c r="FJ1123" i="98"/>
  <c r="FM1123" i="98" s="1"/>
  <c r="FL1123" i="98"/>
  <c r="FI1124" i="98"/>
  <c r="GC1124" i="98" s="1"/>
  <c r="FJ1124" i="98"/>
  <c r="FL1124" i="98"/>
  <c r="FM1124" i="98"/>
  <c r="FU1124" i="98" s="1"/>
  <c r="FY1124" i="98"/>
  <c r="FJ1125" i="98"/>
  <c r="FJ1126" i="98"/>
  <c r="FL1126" i="98" s="1"/>
  <c r="FM1126" i="98" s="1"/>
  <c r="FW1126" i="98"/>
  <c r="FJ1127" i="98"/>
  <c r="FL1127" i="98"/>
  <c r="FJ1128" i="98"/>
  <c r="FL1128" i="98"/>
  <c r="FM1128" i="98"/>
  <c r="FJ1129" i="98"/>
  <c r="FJ1130" i="98"/>
  <c r="FL1130" i="98" s="1"/>
  <c r="FM1130" i="98" s="1"/>
  <c r="FK1130" i="98"/>
  <c r="FJ1131" i="98"/>
  <c r="FM1131" i="98" s="1"/>
  <c r="FL1131" i="98"/>
  <c r="FI1132" i="98"/>
  <c r="FU1132" i="98" s="1"/>
  <c r="FJ1132" i="98"/>
  <c r="FL1132" i="98"/>
  <c r="FM1132" i="98"/>
  <c r="FJ1133" i="98"/>
  <c r="FJ1134" i="98"/>
  <c r="FL1134" i="98" s="1"/>
  <c r="FM1134" i="98" s="1"/>
  <c r="FJ1135" i="98"/>
  <c r="FL1135" i="98"/>
  <c r="FJ1136" i="98"/>
  <c r="FL1136" i="98"/>
  <c r="FM1136" i="98"/>
  <c r="FI1136" i="98" s="1"/>
  <c r="FU1136" i="98"/>
  <c r="GC1136" i="98"/>
  <c r="FJ1137" i="98"/>
  <c r="FJ1138" i="98"/>
  <c r="FL1138" i="98" s="1"/>
  <c r="FM1138" i="98" s="1"/>
  <c r="FK1138" i="98"/>
  <c r="FJ1139" i="98"/>
  <c r="FM1139" i="98" s="1"/>
  <c r="FL1139" i="98"/>
  <c r="FI1140" i="98"/>
  <c r="GC1140" i="98" s="1"/>
  <c r="FJ1140" i="98"/>
  <c r="FL1140" i="98"/>
  <c r="FM1140" i="98"/>
  <c r="FU1140" i="98" s="1"/>
  <c r="FY1140" i="98"/>
  <c r="FJ1141" i="98"/>
  <c r="FJ1142" i="98"/>
  <c r="FL1142" i="98" s="1"/>
  <c r="FM1142" i="98" s="1"/>
  <c r="FJ1143" i="98"/>
  <c r="FL1143" i="98"/>
  <c r="FJ1144" i="98"/>
  <c r="FL1144" i="98"/>
  <c r="FM1144" i="98"/>
  <c r="FJ1145" i="98"/>
  <c r="FL1145" i="98"/>
  <c r="FJ1146" i="98"/>
  <c r="FL1146" i="98" s="1"/>
  <c r="FM1146" i="98" s="1"/>
  <c r="FJ1147" i="98"/>
  <c r="FL1147" i="98"/>
  <c r="FJ1148" i="98"/>
  <c r="FL1148" i="98"/>
  <c r="FM1148" i="98"/>
  <c r="FJ1149" i="98"/>
  <c r="FL1149" i="98" s="1"/>
  <c r="FJ1150" i="98"/>
  <c r="FL1150" i="98" s="1"/>
  <c r="FK1150" i="98" s="1"/>
  <c r="FM1150" i="98"/>
  <c r="FJ1151" i="98"/>
  <c r="FL1151" i="98" s="1"/>
  <c r="FJ1152" i="98"/>
  <c r="FL1152" i="98"/>
  <c r="FM1152" i="98"/>
  <c r="FK1152" i="98" s="1"/>
  <c r="FJ1153" i="98"/>
  <c r="FL1153" i="98"/>
  <c r="FI1154" i="98"/>
  <c r="FU1154" i="98" s="1"/>
  <c r="FJ1154" i="98"/>
  <c r="FL1154" i="98" s="1"/>
  <c r="FK1154" i="98"/>
  <c r="FM1154" i="98"/>
  <c r="FW1154" i="98"/>
  <c r="GA1154" i="98"/>
  <c r="GE1154" i="98"/>
  <c r="FJ1155" i="98"/>
  <c r="FL1155" i="98"/>
  <c r="FJ1156" i="98"/>
  <c r="FK1156" i="98"/>
  <c r="FL1156" i="98"/>
  <c r="FM1156" i="98"/>
  <c r="FU1156" i="98"/>
  <c r="FY1156" i="98"/>
  <c r="GC1156" i="98"/>
  <c r="FJ1157" i="98"/>
  <c r="FJ1158" i="98"/>
  <c r="FL1158" i="98" s="1"/>
  <c r="FJ1159" i="98"/>
  <c r="FJ1160" i="98"/>
  <c r="FK1160" i="98"/>
  <c r="FL1160" i="98"/>
  <c r="FM1160" i="98"/>
  <c r="FJ1161" i="98"/>
  <c r="FL1161" i="98"/>
  <c r="FJ1162" i="98"/>
  <c r="FL1162" i="98" s="1"/>
  <c r="FM1162" i="98" s="1"/>
  <c r="FJ1163" i="98"/>
  <c r="FL1163" i="98"/>
  <c r="FJ1164" i="98"/>
  <c r="FL1164" i="98"/>
  <c r="FM1164" i="98"/>
  <c r="FJ1165" i="98"/>
  <c r="FL1165" i="98" s="1"/>
  <c r="FJ1166" i="98"/>
  <c r="FL1166" i="98" s="1"/>
  <c r="FK1166" i="98" s="1"/>
  <c r="FM1166" i="98"/>
  <c r="FJ1167" i="98"/>
  <c r="FL1167" i="98" s="1"/>
  <c r="FJ1168" i="98"/>
  <c r="FL1168" i="98"/>
  <c r="FM1168" i="98"/>
  <c r="FK1168" i="98" s="1"/>
  <c r="FJ1169" i="98"/>
  <c r="FL1169" i="98"/>
  <c r="FI1170" i="98"/>
  <c r="FU1170" i="98" s="1"/>
  <c r="FJ1170" i="98"/>
  <c r="FL1170" i="98" s="1"/>
  <c r="FK1170" i="98"/>
  <c r="FM1170" i="98"/>
  <c r="FW1170" i="98"/>
  <c r="GA1170" i="98"/>
  <c r="GE1170" i="98"/>
  <c r="FJ1171" i="98"/>
  <c r="FL1171" i="98"/>
  <c r="FJ1172" i="98"/>
  <c r="FK1172" i="98"/>
  <c r="FL1172" i="98"/>
  <c r="FM1172" i="98"/>
  <c r="FJ1173" i="98"/>
  <c r="FJ1174" i="98"/>
  <c r="FL1174" i="98" s="1"/>
  <c r="FJ1175" i="98"/>
  <c r="FJ1176" i="98"/>
  <c r="FK1176" i="98"/>
  <c r="FL1176" i="98"/>
  <c r="FM1176" i="98"/>
  <c r="FU1176" i="98"/>
  <c r="FW1176" i="98"/>
  <c r="FY1176" i="98"/>
  <c r="GA1176" i="98"/>
  <c r="GC1176" i="98"/>
  <c r="GE1176" i="98"/>
  <c r="FJ1177" i="98"/>
  <c r="FL1177" i="98"/>
  <c r="FJ1178" i="98"/>
  <c r="FL1178" i="98" s="1"/>
  <c r="FM1178" i="98" s="1"/>
  <c r="FJ1179" i="98"/>
  <c r="FL1179" i="98"/>
  <c r="FJ1180" i="98"/>
  <c r="FL1180" i="98"/>
  <c r="FM1180" i="98"/>
  <c r="FJ1181" i="98"/>
  <c r="FL1181" i="98" s="1"/>
  <c r="FJ1182" i="98"/>
  <c r="FL1182" i="98" s="1"/>
  <c r="FK1182" i="98" s="1"/>
  <c r="FM1182" i="98"/>
  <c r="FJ1183" i="98"/>
  <c r="FL1183" i="98" s="1"/>
  <c r="FJ1184" i="98"/>
  <c r="FL1184" i="98"/>
  <c r="FM1184" i="98"/>
  <c r="FK1184" i="98" s="1"/>
  <c r="FJ1185" i="98"/>
  <c r="FL1185" i="98"/>
  <c r="FI1186" i="98"/>
  <c r="FJ1186" i="98"/>
  <c r="FL1186" i="98" s="1"/>
  <c r="FK1186" i="98"/>
  <c r="FM1186" i="98"/>
  <c r="FU1186" i="98"/>
  <c r="FW1186" i="98"/>
  <c r="GA1186" i="98"/>
  <c r="GC1186" i="98"/>
  <c r="GE1186" i="98"/>
  <c r="FJ1187" i="98"/>
  <c r="FL1187" i="98"/>
  <c r="FJ1188" i="98"/>
  <c r="FK1188" i="98"/>
  <c r="FL1188" i="98"/>
  <c r="FM1188" i="98"/>
  <c r="FJ1189" i="98"/>
  <c r="FJ1190" i="98"/>
  <c r="FL1190" i="98" s="1"/>
  <c r="FJ1191" i="98"/>
  <c r="FJ1192" i="98"/>
  <c r="FK1192" i="98"/>
  <c r="FL1192" i="98"/>
  <c r="FM1192" i="98"/>
  <c r="FJ1193" i="98"/>
  <c r="FL1193" i="98"/>
  <c r="FJ1194" i="98"/>
  <c r="FL1194" i="98" s="1"/>
  <c r="FM1194" i="98" s="1"/>
  <c r="FJ1195" i="98"/>
  <c r="FL1195" i="98"/>
  <c r="FJ1196" i="98"/>
  <c r="FL1196" i="98"/>
  <c r="FM1196" i="98"/>
  <c r="FJ1197" i="98"/>
  <c r="FL1197" i="98" s="1"/>
  <c r="FJ1198" i="98"/>
  <c r="FL1198" i="98" s="1"/>
  <c r="FK1198" i="98" s="1"/>
  <c r="FM1198" i="98"/>
  <c r="FJ1199" i="98"/>
  <c r="FL1199" i="98" s="1"/>
  <c r="FJ1200" i="98"/>
  <c r="FL1200" i="98"/>
  <c r="FM1200" i="98"/>
  <c r="FK1200" i="98" s="1"/>
  <c r="FJ1201" i="98"/>
  <c r="FL1201" i="98"/>
  <c r="FI1202" i="98"/>
  <c r="FU1202" i="98" s="1"/>
  <c r="FJ1202" i="98"/>
  <c r="FL1202" i="98" s="1"/>
  <c r="FK1202" i="98"/>
  <c r="FM1202" i="98"/>
  <c r="FW1202" i="98"/>
  <c r="GA1202" i="98"/>
  <c r="GE1202" i="98"/>
  <c r="FJ1203" i="98"/>
  <c r="FL1203" i="98"/>
  <c r="FJ1204" i="98"/>
  <c r="FK1204" i="98"/>
  <c r="FL1204" i="98"/>
  <c r="FM1204" i="98"/>
  <c r="FJ1205" i="98"/>
  <c r="FJ1206" i="98"/>
  <c r="FL1206" i="98" s="1"/>
  <c r="FJ1207" i="98"/>
  <c r="FJ1208" i="98"/>
  <c r="FK1208" i="98"/>
  <c r="FL1208" i="98"/>
  <c r="FM1208" i="98"/>
  <c r="FJ1209" i="98"/>
  <c r="FL1209" i="98"/>
  <c r="FJ1210" i="98"/>
  <c r="FL1210" i="98" s="1"/>
  <c r="FM1210" i="98" s="1"/>
  <c r="FJ1211" i="98"/>
  <c r="FL1211" i="98"/>
  <c r="FJ1212" i="98"/>
  <c r="FL1212" i="98"/>
  <c r="FM1212" i="98"/>
  <c r="FJ1213" i="98"/>
  <c r="FL1213" i="98" s="1"/>
  <c r="FJ1214" i="98"/>
  <c r="FL1214" i="98" s="1"/>
  <c r="FK1214" i="98" s="1"/>
  <c r="FM1214" i="98"/>
  <c r="FJ1215" i="98"/>
  <c r="FL1215" i="98" s="1"/>
  <c r="FJ1216" i="98"/>
  <c r="FL1216" i="98"/>
  <c r="FM1216" i="98"/>
  <c r="FK1216" i="98" s="1"/>
  <c r="FU1216" i="98"/>
  <c r="FW1216" i="98"/>
  <c r="GA1216" i="98"/>
  <c r="GC1216" i="98"/>
  <c r="GE1216" i="98"/>
  <c r="FJ1217" i="98"/>
  <c r="FL1217" i="98"/>
  <c r="FI1218" i="98"/>
  <c r="FU1218" i="98" s="1"/>
  <c r="FJ1218" i="98"/>
  <c r="FL1218" i="98" s="1"/>
  <c r="FK1218" i="98"/>
  <c r="FM1218" i="98"/>
  <c r="FW1218" i="98"/>
  <c r="GA1218" i="98"/>
  <c r="GE1218" i="98"/>
  <c r="FJ1219" i="98"/>
  <c r="FL1219" i="98"/>
  <c r="FJ1220" i="98"/>
  <c r="FK1220" i="98"/>
  <c r="FL1220" i="98"/>
  <c r="FM1220" i="98"/>
  <c r="FJ1221" i="98"/>
  <c r="FJ1222" i="98"/>
  <c r="FL1222" i="98" s="1"/>
  <c r="FJ1223" i="98"/>
  <c r="FJ1224" i="98"/>
  <c r="FK1224" i="98"/>
  <c r="FL1224" i="98"/>
  <c r="FM1224" i="98"/>
  <c r="FJ1225" i="98"/>
  <c r="FL1225" i="98"/>
  <c r="FJ1226" i="98"/>
  <c r="FL1226" i="98" s="1"/>
  <c r="FM1226" i="98" s="1"/>
  <c r="FJ1227" i="98"/>
  <c r="FL1227" i="98"/>
  <c r="FJ1228" i="98"/>
  <c r="FL1228" i="98"/>
  <c r="FM1228" i="98"/>
  <c r="FJ1229" i="98"/>
  <c r="FL1229" i="98" s="1"/>
  <c r="FJ1230" i="98"/>
  <c r="FL1230" i="98" s="1"/>
  <c r="FK1230" i="98" s="1"/>
  <c r="FM1230" i="98"/>
  <c r="FJ1231" i="98"/>
  <c r="FL1231" i="98" s="1"/>
  <c r="FJ1232" i="98"/>
  <c r="FL1232" i="98"/>
  <c r="FM1232" i="98"/>
  <c r="FK1232" i="98" s="1"/>
  <c r="FJ1233" i="98"/>
  <c r="FL1233" i="98"/>
  <c r="FI1234" i="98"/>
  <c r="FU1234" i="98" s="1"/>
  <c r="FJ1234" i="98"/>
  <c r="FL1234" i="98" s="1"/>
  <c r="FK1234" i="98"/>
  <c r="FM1234" i="98"/>
  <c r="FW1234" i="98"/>
  <c r="GA1234" i="98"/>
  <c r="GE1234" i="98"/>
  <c r="FJ1235" i="98"/>
  <c r="FL1235" i="98"/>
  <c r="FJ1236" i="98"/>
  <c r="FK1236" i="98"/>
  <c r="FL1236" i="98"/>
  <c r="FM1236" i="98"/>
  <c r="FU1236" i="98"/>
  <c r="FY1236" i="98"/>
  <c r="GC1236" i="98"/>
  <c r="FJ1237" i="98"/>
  <c r="FJ1238" i="98"/>
  <c r="FL1238" i="98" s="1"/>
  <c r="FJ1239" i="98"/>
  <c r="FJ1240" i="98"/>
  <c r="FK1240" i="98"/>
  <c r="FL1240" i="98"/>
  <c r="FM1240" i="98"/>
  <c r="FJ1241" i="98"/>
  <c r="FL1241" i="98"/>
  <c r="FJ1242" i="98"/>
  <c r="FL1242" i="98" s="1"/>
  <c r="FM1242" i="98" s="1"/>
  <c r="FJ1243" i="98"/>
  <c r="FL1243" i="98"/>
  <c r="FJ1244" i="98"/>
  <c r="FL1244" i="98"/>
  <c r="FM1244" i="98"/>
  <c r="FJ1245" i="98"/>
  <c r="FL1245" i="98" s="1"/>
  <c r="FJ1246" i="98"/>
  <c r="FL1246" i="98" s="1"/>
  <c r="FK1246" i="98" s="1"/>
  <c r="FM1246" i="98"/>
  <c r="FU1246" i="98"/>
  <c r="GC1246" i="98"/>
  <c r="FJ1247" i="98"/>
  <c r="FL1247" i="98" s="1"/>
  <c r="FJ1248" i="98"/>
  <c r="FL1248" i="98"/>
  <c r="FM1248" i="98"/>
  <c r="FK1248" i="98" s="1"/>
  <c r="FJ1249" i="98"/>
  <c r="FL1249" i="98"/>
  <c r="FI1250" i="98"/>
  <c r="FU1250" i="98" s="1"/>
  <c r="FJ1250" i="98"/>
  <c r="FL1250" i="98" s="1"/>
  <c r="FK1250" i="98"/>
  <c r="FM1250" i="98"/>
  <c r="FW1250" i="98"/>
  <c r="GA1250" i="98"/>
  <c r="GE1250" i="98"/>
  <c r="FJ1251" i="98"/>
  <c r="FL1251" i="98"/>
  <c r="FJ1252" i="98"/>
  <c r="FK1252" i="98"/>
  <c r="FL1252" i="98"/>
  <c r="FM1252" i="98"/>
  <c r="FJ1253" i="98"/>
  <c r="FJ1254" i="98"/>
  <c r="FL1254" i="98" s="1"/>
  <c r="FJ1255" i="98"/>
  <c r="FJ1256" i="98"/>
  <c r="FK1256" i="98"/>
  <c r="FL1256" i="98"/>
  <c r="FM1256" i="98"/>
  <c r="FU1256" i="98"/>
  <c r="FW1256" i="98"/>
  <c r="FY1256" i="98"/>
  <c r="GA1256" i="98"/>
  <c r="GC1256" i="98"/>
  <c r="GE1256" i="98"/>
  <c r="FJ1257" i="98"/>
  <c r="FL1257" i="98"/>
  <c r="FJ1258" i="98"/>
  <c r="FL1258" i="98" s="1"/>
  <c r="FM1258" i="98" s="1"/>
  <c r="FJ1259" i="98"/>
  <c r="FL1259" i="98"/>
  <c r="FJ1260" i="98"/>
  <c r="FL1260" i="98"/>
  <c r="FM1260" i="98"/>
  <c r="FJ1261" i="98"/>
  <c r="FL1261" i="98" s="1"/>
  <c r="FJ1262" i="98"/>
  <c r="FL1262" i="98" s="1"/>
  <c r="FK1262" i="98" s="1"/>
  <c r="FM1262" i="98"/>
  <c r="FJ1263" i="98"/>
  <c r="FL1263" i="98" s="1"/>
  <c r="FJ1264" i="98"/>
  <c r="FL1264" i="98"/>
  <c r="FM1264" i="98"/>
  <c r="FK1264" i="98" s="1"/>
  <c r="FJ1265" i="98"/>
  <c r="FL1265" i="98"/>
  <c r="FI1266" i="98"/>
  <c r="FJ1266" i="98"/>
  <c r="FL1266" i="98" s="1"/>
  <c r="FK1266" i="98"/>
  <c r="FM1266" i="98"/>
  <c r="FU1266" i="98"/>
  <c r="FW1266" i="98"/>
  <c r="GA1266" i="98"/>
  <c r="GC1266" i="98"/>
  <c r="GE1266" i="98"/>
  <c r="FJ1267" i="98"/>
  <c r="FL1267" i="98"/>
  <c r="FJ1268" i="98"/>
  <c r="FK1268" i="98"/>
  <c r="FL1268" i="98"/>
  <c r="FM1268" i="98"/>
  <c r="FJ1269" i="98"/>
  <c r="FJ1270" i="98"/>
  <c r="FL1270" i="98" s="1"/>
  <c r="FJ1271" i="98"/>
  <c r="FJ1272" i="98"/>
  <c r="FK1272" i="98"/>
  <c r="FL1272" i="98"/>
  <c r="FM1272" i="98"/>
  <c r="FJ1273" i="98"/>
  <c r="FL1273" i="98"/>
  <c r="FI1274" i="98"/>
  <c r="GE1274" i="98" s="1"/>
  <c r="FJ1274" i="98"/>
  <c r="FL1274" i="98" s="1"/>
  <c r="FM1274" i="98" s="1"/>
  <c r="FJ1275" i="98"/>
  <c r="FL1275" i="98"/>
  <c r="FJ1276" i="98"/>
  <c r="FL1276" i="98"/>
  <c r="FM1276" i="98"/>
  <c r="FJ1277" i="98"/>
  <c r="FL1277" i="98" s="1"/>
  <c r="FJ1278" i="98"/>
  <c r="FL1278" i="98" s="1"/>
  <c r="FM1278" i="98"/>
  <c r="FJ1279" i="98"/>
  <c r="FL1279" i="98" s="1"/>
  <c r="FJ1280" i="98"/>
  <c r="FL1280" i="98"/>
  <c r="FM1280" i="98"/>
  <c r="FK1280" i="98" s="1"/>
  <c r="FJ1281" i="98"/>
  <c r="FL1281" i="98"/>
  <c r="FI1282" i="98"/>
  <c r="FU1282" i="98" s="1"/>
  <c r="FJ1282" i="98"/>
  <c r="FL1282" i="98" s="1"/>
  <c r="FK1282" i="98"/>
  <c r="FM1282" i="98"/>
  <c r="FW1282" i="98"/>
  <c r="GA1282" i="98"/>
  <c r="GE1282" i="98"/>
  <c r="FJ1283" i="98"/>
  <c r="FL1283" i="98"/>
  <c r="FJ1284" i="98"/>
  <c r="FK1284" i="98"/>
  <c r="FL1284" i="98"/>
  <c r="FM1284" i="98"/>
  <c r="FJ1285" i="98"/>
  <c r="FJ1286" i="98"/>
  <c r="FL1286" i="98" s="1"/>
  <c r="FJ1287" i="98"/>
  <c r="FJ1288" i="98"/>
  <c r="FK1288" i="98"/>
  <c r="FL1288" i="98"/>
  <c r="FM1288" i="98"/>
  <c r="FJ1289" i="98"/>
  <c r="FL1289" i="98"/>
  <c r="FJ1290" i="98"/>
  <c r="FL1290" i="98" s="1"/>
  <c r="FM1290" i="98" s="1"/>
  <c r="FJ1291" i="98"/>
  <c r="FL1291" i="98"/>
  <c r="FI1292" i="98"/>
  <c r="GC1292" i="98" s="1"/>
  <c r="FJ1292" i="98"/>
  <c r="FL1292" i="98"/>
  <c r="FM1292" i="98"/>
  <c r="FJ1293" i="98"/>
  <c r="FL1293" i="98" s="1"/>
  <c r="FJ1294" i="98"/>
  <c r="FL1294" i="98" s="1"/>
  <c r="FK1294" i="98" s="1"/>
  <c r="FM1294" i="98"/>
  <c r="FJ1295" i="98"/>
  <c r="FL1295" i="98" s="1"/>
  <c r="FJ1296" i="98"/>
  <c r="FL1296" i="98"/>
  <c r="FM1296" i="98"/>
  <c r="FK1296" i="98" s="1"/>
  <c r="FU1296" i="98"/>
  <c r="FW1296" i="98"/>
  <c r="GA1296" i="98"/>
  <c r="GC1296" i="98"/>
  <c r="GE1296" i="98"/>
  <c r="FJ1297" i="98"/>
  <c r="FL1297" i="98"/>
  <c r="FI1298" i="98"/>
  <c r="FU1298" i="98" s="1"/>
  <c r="FJ1298" i="98"/>
  <c r="FL1298" i="98" s="1"/>
  <c r="FK1298" i="98"/>
  <c r="FM1298" i="98"/>
  <c r="FW1298" i="98"/>
  <c r="GA1298" i="98"/>
  <c r="GE1298" i="98"/>
  <c r="FJ1299" i="98"/>
  <c r="FL1299" i="98"/>
  <c r="FJ1300" i="98"/>
  <c r="FK1300" i="98"/>
  <c r="FL1300" i="98"/>
  <c r="FM1300" i="98"/>
  <c r="FJ1301" i="98"/>
  <c r="FJ1302" i="98"/>
  <c r="FL1302" i="98" s="1"/>
  <c r="FJ1303" i="98"/>
  <c r="FJ1304" i="98"/>
  <c r="FK1304" i="98"/>
  <c r="FL1304" i="98"/>
  <c r="FM1304" i="98"/>
  <c r="FJ1305" i="98"/>
  <c r="FL1305" i="98"/>
  <c r="FI1306" i="98"/>
  <c r="FJ1306" i="98"/>
  <c r="FL1306" i="98" s="1"/>
  <c r="FM1306" i="98" s="1"/>
  <c r="FW1306" i="98"/>
  <c r="GE1306" i="98"/>
  <c r="FJ1307" i="98"/>
  <c r="FL1307" i="98"/>
  <c r="FJ1308" i="98"/>
  <c r="FL1308" i="98"/>
  <c r="FM1308" i="98"/>
  <c r="FI1308" i="98" s="1"/>
  <c r="GC1308" i="98" s="1"/>
  <c r="FJ1309" i="98"/>
  <c r="FL1309" i="98" s="1"/>
  <c r="FJ1310" i="98"/>
  <c r="FL1310" i="98" s="1"/>
  <c r="FK1310" i="98" s="1"/>
  <c r="FM1310" i="98"/>
  <c r="FJ1311" i="98"/>
  <c r="FL1311" i="98" s="1"/>
  <c r="FJ1312" i="98"/>
  <c r="FL1312" i="98"/>
  <c r="FM1312" i="98"/>
  <c r="FJ1313" i="98"/>
  <c r="FL1313" i="98"/>
  <c r="FM1313" i="98" s="1"/>
  <c r="FJ1314" i="98"/>
  <c r="FJ1315" i="98"/>
  <c r="FL1315" i="98" s="1"/>
  <c r="FJ1316" i="98"/>
  <c r="FK1316" i="98"/>
  <c r="FL1316" i="98"/>
  <c r="FM1316" i="98"/>
  <c r="FU1316" i="98"/>
  <c r="FX1316" i="98"/>
  <c r="GA1316" i="98"/>
  <c r="GC1316" i="98"/>
  <c r="FI1317" i="98"/>
  <c r="FY1317" i="98" s="1"/>
  <c r="FJ1317" i="98"/>
  <c r="FM1317" i="98" s="1"/>
  <c r="GD1317" i="98" s="1"/>
  <c r="FL1317" i="98"/>
  <c r="FJ1318" i="98"/>
  <c r="FL1318" i="98" s="1"/>
  <c r="FM1318" i="98"/>
  <c r="FJ1319" i="98"/>
  <c r="FL1319" i="98"/>
  <c r="FJ1320" i="98"/>
  <c r="FL1320" i="98"/>
  <c r="FM1320" i="98"/>
  <c r="FI1320" i="98" s="1"/>
  <c r="GC1320" i="98" s="1"/>
  <c r="FJ1321" i="98"/>
  <c r="FL1321" i="98"/>
  <c r="FM1321" i="98" s="1"/>
  <c r="FJ1322" i="98"/>
  <c r="FJ1323" i="98"/>
  <c r="FL1323" i="98" s="1"/>
  <c r="FJ1324" i="98"/>
  <c r="FK1324" i="98"/>
  <c r="FL1324" i="98"/>
  <c r="FM1324" i="98"/>
  <c r="FJ1325" i="98"/>
  <c r="FM1325" i="98" s="1"/>
  <c r="FL1325" i="98"/>
  <c r="FJ1326" i="98"/>
  <c r="FL1326" i="98" s="1"/>
  <c r="FM1326" i="98"/>
  <c r="FW1326" i="98"/>
  <c r="GC1326" i="98"/>
  <c r="FJ1327" i="98"/>
  <c r="FL1327" i="98"/>
  <c r="FJ1328" i="98"/>
  <c r="FL1328" i="98"/>
  <c r="FM1328" i="98"/>
  <c r="FJ1329" i="98"/>
  <c r="FL1329" i="98"/>
  <c r="FM1329" i="98" s="1"/>
  <c r="FJ1330" i="98"/>
  <c r="FJ1331" i="98"/>
  <c r="FL1331" i="98" s="1"/>
  <c r="FJ1332" i="98"/>
  <c r="FK1332" i="98"/>
  <c r="FL1332" i="98"/>
  <c r="FM1332" i="98"/>
  <c r="FI1333" i="98"/>
  <c r="FY1333" i="98" s="1"/>
  <c r="FJ1333" i="98"/>
  <c r="FM1333" i="98" s="1"/>
  <c r="FL1333" i="98"/>
  <c r="FT1333" i="98"/>
  <c r="GD1333" i="98"/>
  <c r="FJ1334" i="98"/>
  <c r="FL1334" i="98" s="1"/>
  <c r="FM1334" i="98"/>
  <c r="FJ1335" i="98"/>
  <c r="FL1335" i="98"/>
  <c r="FI1336" i="98"/>
  <c r="FJ1336" i="98"/>
  <c r="FL1336" i="98"/>
  <c r="FM1336" i="98"/>
  <c r="FX1336" i="98"/>
  <c r="GC1336" i="98"/>
  <c r="FJ1337" i="98"/>
  <c r="FL1337" i="98"/>
  <c r="FM1337" i="98" s="1"/>
  <c r="FJ1338" i="98"/>
  <c r="FJ1339" i="98"/>
  <c r="FL1339" i="98" s="1"/>
  <c r="FJ1340" i="98"/>
  <c r="FK1340" i="98"/>
  <c r="FL1340" i="98"/>
  <c r="FM1340" i="98"/>
  <c r="FI1341" i="98"/>
  <c r="FY1341" i="98" s="1"/>
  <c r="FJ1341" i="98"/>
  <c r="FM1341" i="98" s="1"/>
  <c r="GD1341" i="98" s="1"/>
  <c r="FL1341" i="98"/>
  <c r="FT1341" i="98"/>
  <c r="FJ1342" i="98"/>
  <c r="FL1342" i="98" s="1"/>
  <c r="FM1342" i="98"/>
  <c r="FJ1343" i="98"/>
  <c r="FL1343" i="98"/>
  <c r="FJ1344" i="98"/>
  <c r="FL1344" i="98"/>
  <c r="FM1344" i="98"/>
  <c r="FI1344" i="98" s="1"/>
  <c r="FJ1345" i="98"/>
  <c r="FL1345" i="98"/>
  <c r="FM1345" i="98" s="1"/>
  <c r="FJ1346" i="98"/>
  <c r="FJ1347" i="98"/>
  <c r="FL1347" i="98" s="1"/>
  <c r="FJ1348" i="98"/>
  <c r="FK1348" i="98"/>
  <c r="FL1348" i="98"/>
  <c r="FM1348" i="98"/>
  <c r="FI1349" i="98"/>
  <c r="FY1349" i="98" s="1"/>
  <c r="FJ1349" i="98"/>
  <c r="FM1349" i="98" s="1"/>
  <c r="GD1349" i="98" s="1"/>
  <c r="FL1349" i="98"/>
  <c r="FT1349" i="98"/>
  <c r="FJ1350" i="98"/>
  <c r="FL1350" i="98" s="1"/>
  <c r="FM1350" i="98"/>
  <c r="FJ1351" i="98"/>
  <c r="FL1351" i="98"/>
  <c r="FJ1352" i="98"/>
  <c r="FL1352" i="98"/>
  <c r="FM1352" i="98"/>
  <c r="FI1352" i="98" s="1"/>
  <c r="GC1352" i="98" s="1"/>
  <c r="FJ1353" i="98"/>
  <c r="FL1353" i="98"/>
  <c r="FM1353" i="98" s="1"/>
  <c r="FJ1354" i="98"/>
  <c r="FJ1355" i="98"/>
  <c r="FL1355" i="98" s="1"/>
  <c r="FJ1356" i="98"/>
  <c r="FK1356" i="98"/>
  <c r="FL1356" i="98"/>
  <c r="FM1356" i="98"/>
  <c r="FU1356" i="98"/>
  <c r="FX1356" i="98"/>
  <c r="GA1356" i="98"/>
  <c r="GC1356" i="98"/>
  <c r="FI1357" i="98"/>
  <c r="FY1357" i="98" s="1"/>
  <c r="FJ1357" i="98"/>
  <c r="FM1357" i="98" s="1"/>
  <c r="GD1357" i="98" s="1"/>
  <c r="FL1357" i="98"/>
  <c r="FT1357" i="98"/>
  <c r="FJ1358" i="98"/>
  <c r="FL1358" i="98" s="1"/>
  <c r="FM1358" i="98"/>
  <c r="FJ1359" i="98"/>
  <c r="FL1359" i="98"/>
  <c r="FJ1360" i="98"/>
  <c r="FL1360" i="98"/>
  <c r="FM1360" i="98"/>
  <c r="FI1360" i="98" s="1"/>
  <c r="FJ1361" i="98"/>
  <c r="FL1361" i="98"/>
  <c r="FM1361" i="98" s="1"/>
  <c r="FJ1362" i="98"/>
  <c r="FJ1363" i="98"/>
  <c r="FL1363" i="98" s="1"/>
  <c r="FJ1364" i="98"/>
  <c r="FK1364" i="98"/>
  <c r="FL1364" i="98"/>
  <c r="FM1364" i="98"/>
  <c r="FI1365" i="98"/>
  <c r="FY1365" i="98" s="1"/>
  <c r="FJ1365" i="98"/>
  <c r="FM1365" i="98" s="1"/>
  <c r="GD1365" i="98" s="1"/>
  <c r="FL1365" i="98"/>
  <c r="FT1365" i="98"/>
  <c r="FJ1366" i="98"/>
  <c r="FL1366" i="98" s="1"/>
  <c r="FM1366" i="98"/>
  <c r="FW1366" i="98" s="1"/>
  <c r="FJ1367" i="98"/>
  <c r="FL1367" i="98"/>
  <c r="FJ1368" i="98"/>
  <c r="FL1368" i="98"/>
  <c r="FM1368" i="98"/>
  <c r="FI1368" i="98" s="1"/>
  <c r="GC1368" i="98" s="1"/>
  <c r="FJ1369" i="98"/>
  <c r="FL1369" i="98"/>
  <c r="FM1369" i="98" s="1"/>
  <c r="FJ1370" i="98"/>
  <c r="FJ1371" i="98"/>
  <c r="FL1371" i="98" s="1"/>
  <c r="FJ1372" i="98"/>
  <c r="FK1372" i="98"/>
  <c r="FL1372" i="98"/>
  <c r="FM1372" i="98"/>
  <c r="FJ1373" i="98"/>
  <c r="FM1373" i="98" s="1"/>
  <c r="FL1373" i="98"/>
  <c r="FJ1374" i="98"/>
  <c r="FL1374" i="98" s="1"/>
  <c r="FM1374" i="98"/>
  <c r="FJ1375" i="98"/>
  <c r="FL1375" i="98"/>
  <c r="FJ1376" i="98"/>
  <c r="FL1376" i="98"/>
  <c r="FM1376" i="98"/>
  <c r="FX1376" i="98" s="1"/>
  <c r="FJ1377" i="98"/>
  <c r="FL1377" i="98"/>
  <c r="FM1377" i="98" s="1"/>
  <c r="FJ1378" i="98"/>
  <c r="FJ1379" i="98"/>
  <c r="FL1379" i="98" s="1"/>
  <c r="FJ1380" i="98"/>
  <c r="FK1380" i="98"/>
  <c r="FL1380" i="98"/>
  <c r="FM1380" i="98"/>
  <c r="FI1381" i="98"/>
  <c r="FY1381" i="98" s="1"/>
  <c r="FJ1381" i="98"/>
  <c r="FM1381" i="98" s="1"/>
  <c r="FL1381" i="98"/>
  <c r="FT1381" i="98"/>
  <c r="GD1381" i="98"/>
  <c r="FJ1382" i="98"/>
  <c r="FL1382" i="98" s="1"/>
  <c r="FM1382" i="98"/>
  <c r="FJ1383" i="98"/>
  <c r="FL1383" i="98"/>
  <c r="FI1384" i="98"/>
  <c r="FX1384" i="98" s="1"/>
  <c r="FJ1384" i="98"/>
  <c r="FL1384" i="98"/>
  <c r="FM1384" i="98"/>
  <c r="FJ1385" i="98"/>
  <c r="FL1385" i="98"/>
  <c r="FM1385" i="98" s="1"/>
  <c r="FJ1386" i="98"/>
  <c r="FJ1387" i="98"/>
  <c r="FL1387" i="98" s="1"/>
  <c r="FJ1388" i="98"/>
  <c r="FK1388" i="98"/>
  <c r="FL1388" i="98"/>
  <c r="FM1388" i="98"/>
  <c r="FI1389" i="98"/>
  <c r="FY1389" i="98" s="1"/>
  <c r="FJ1389" i="98"/>
  <c r="FM1389" i="98" s="1"/>
  <c r="GD1389" i="98" s="1"/>
  <c r="FL1389" i="98"/>
  <c r="FT1389" i="98"/>
  <c r="FJ1390" i="98"/>
  <c r="FL1390" i="98" s="1"/>
  <c r="FM1390" i="98"/>
  <c r="FJ1391" i="98"/>
  <c r="FL1391" i="98"/>
  <c r="FJ1392" i="98"/>
  <c r="FL1392" i="98"/>
  <c r="FM1392" i="98"/>
  <c r="FI1392" i="98" s="1"/>
  <c r="FJ1393" i="98"/>
  <c r="FL1393" i="98"/>
  <c r="FM1393" i="98" s="1"/>
  <c r="FJ1394" i="98"/>
  <c r="FJ1395" i="98"/>
  <c r="FL1395" i="98" s="1"/>
  <c r="FJ1396" i="98"/>
  <c r="FK1396" i="98"/>
  <c r="FL1396" i="98"/>
  <c r="FM1396" i="98"/>
  <c r="FU1396" i="98"/>
  <c r="FX1396" i="98"/>
  <c r="GA1396" i="98"/>
  <c r="GC1396" i="98"/>
  <c r="FI1397" i="98"/>
  <c r="FY1397" i="98" s="1"/>
  <c r="FJ1397" i="98"/>
  <c r="FM1397" i="98" s="1"/>
  <c r="FL1397" i="98"/>
  <c r="FT1397" i="98"/>
  <c r="GD1397" i="98"/>
  <c r="FJ1398" i="98"/>
  <c r="FL1398" i="98" s="1"/>
  <c r="FM1398" i="98"/>
  <c r="FJ1399" i="98"/>
  <c r="FL1399" i="98"/>
  <c r="FI1400" i="98"/>
  <c r="FX1400" i="98" s="1"/>
  <c r="FJ1400" i="98"/>
  <c r="FL1400" i="98"/>
  <c r="FM1400" i="98"/>
  <c r="FJ1401" i="98"/>
  <c r="FL1401" i="98"/>
  <c r="FM1401" i="98" s="1"/>
  <c r="FJ1402" i="98"/>
  <c r="FJ1403" i="98"/>
  <c r="FL1403" i="98" s="1"/>
  <c r="FJ1404" i="98"/>
  <c r="FK1404" i="98"/>
  <c r="FL1404" i="98"/>
  <c r="FM1404" i="98"/>
  <c r="FI1405" i="98"/>
  <c r="FY1405" i="98" s="1"/>
  <c r="FJ1405" i="98"/>
  <c r="FM1405" i="98" s="1"/>
  <c r="GD1405" i="98" s="1"/>
  <c r="FL1405" i="98"/>
  <c r="FT1405" i="98"/>
  <c r="FJ1406" i="98"/>
  <c r="FL1406" i="98" s="1"/>
  <c r="FM1406" i="98"/>
  <c r="GC1406" i="98"/>
  <c r="FJ1407" i="98"/>
  <c r="FL1407" i="98"/>
  <c r="FJ1408" i="98"/>
  <c r="FL1408" i="98"/>
  <c r="FM1408" i="98"/>
  <c r="FI1408" i="98" s="1"/>
  <c r="FJ1409" i="98"/>
  <c r="FL1409" i="98"/>
  <c r="FM1409" i="98" s="1"/>
  <c r="FJ1410" i="98"/>
  <c r="FJ1411" i="98"/>
  <c r="FL1411" i="98" s="1"/>
  <c r="FJ1412" i="98"/>
  <c r="FK1412" i="98"/>
  <c r="FL1412" i="98"/>
  <c r="FM1412" i="98"/>
  <c r="FI1413" i="98"/>
  <c r="FY1413" i="98" s="1"/>
  <c r="FJ1413" i="98"/>
  <c r="FM1413" i="98" s="1"/>
  <c r="GD1413" i="98" s="1"/>
  <c r="FL1413" i="98"/>
  <c r="FT1413" i="98"/>
  <c r="FJ1414" i="98"/>
  <c r="FL1414" i="98" s="1"/>
  <c r="FM1414" i="98"/>
  <c r="FJ1415" i="98"/>
  <c r="FL1415" i="98"/>
  <c r="FJ1416" i="98"/>
  <c r="FL1416" i="98"/>
  <c r="FM1416" i="98"/>
  <c r="FI1416" i="98" s="1"/>
  <c r="GC1416" i="98"/>
  <c r="FJ1417" i="98"/>
  <c r="FL1417" i="98"/>
  <c r="FM1417" i="98" s="1"/>
  <c r="FJ1418" i="98"/>
  <c r="FJ1419" i="98"/>
  <c r="FL1419" i="98" s="1"/>
  <c r="FJ1420" i="98"/>
  <c r="FK1420" i="98"/>
  <c r="FL1420" i="98"/>
  <c r="FM1420" i="98"/>
  <c r="FJ1421" i="98"/>
  <c r="FM1421" i="98" s="1"/>
  <c r="FL1421" i="98"/>
  <c r="FJ1422" i="98"/>
  <c r="FL1422" i="98" s="1"/>
  <c r="FM1422" i="98"/>
  <c r="FJ1423" i="98"/>
  <c r="FL1423" i="98"/>
  <c r="FJ1424" i="98"/>
  <c r="FL1424" i="98"/>
  <c r="FM1424" i="98"/>
  <c r="FJ1425" i="98"/>
  <c r="FL1425" i="98"/>
  <c r="FM1425" i="98" s="1"/>
  <c r="FJ1426" i="98"/>
  <c r="FJ1427" i="98"/>
  <c r="FL1427" i="98" s="1"/>
  <c r="FJ1428" i="98"/>
  <c r="FK1428" i="98"/>
  <c r="FL1428" i="98"/>
  <c r="FM1428" i="98"/>
  <c r="FI1429" i="98"/>
  <c r="FY1429" i="98" s="1"/>
  <c r="FJ1429" i="98"/>
  <c r="FM1429" i="98" s="1"/>
  <c r="FL1429" i="98"/>
  <c r="FT1429" i="98"/>
  <c r="GD1429" i="98"/>
  <c r="FJ1430" i="98"/>
  <c r="FL1430" i="98" s="1"/>
  <c r="FM1430" i="98"/>
  <c r="FJ1431" i="98"/>
  <c r="FL1431" i="98"/>
  <c r="FI1432" i="98"/>
  <c r="FX1432" i="98" s="1"/>
  <c r="FJ1432" i="98"/>
  <c r="FL1432" i="98"/>
  <c r="FM1432" i="98"/>
  <c r="FJ1433" i="98"/>
  <c r="FL1433" i="98"/>
  <c r="FM1433" i="98" s="1"/>
  <c r="FJ1434" i="98"/>
  <c r="FJ1435" i="98"/>
  <c r="FL1435" i="98" s="1"/>
  <c r="FJ1436" i="98"/>
  <c r="FK1436" i="98"/>
  <c r="FL1436" i="98"/>
  <c r="FM1436" i="98"/>
  <c r="FU1436" i="98"/>
  <c r="FX1436" i="98"/>
  <c r="GA1436" i="98"/>
  <c r="GC1436" i="98"/>
  <c r="FJ1437" i="98"/>
  <c r="FM1437" i="98" s="1"/>
  <c r="FL1437" i="98"/>
  <c r="FJ1438" i="98"/>
  <c r="FL1438" i="98" s="1"/>
  <c r="FM1438" i="98"/>
  <c r="FJ1439" i="98"/>
  <c r="FL1439" i="98"/>
  <c r="FJ1440" i="98"/>
  <c r="FL1440" i="98"/>
  <c r="FM1440" i="98"/>
  <c r="FJ1441" i="98"/>
  <c r="FL1441" i="98"/>
  <c r="FM1441" i="98" s="1"/>
  <c r="FJ1442" i="98"/>
  <c r="FJ1443" i="98"/>
  <c r="FL1443" i="98" s="1"/>
  <c r="FJ1444" i="98"/>
  <c r="FK1444" i="98"/>
  <c r="FL1444" i="98"/>
  <c r="FM1444" i="98"/>
  <c r="FI1445" i="98"/>
  <c r="FY1445" i="98" s="1"/>
  <c r="FJ1445" i="98"/>
  <c r="FM1445" i="98" s="1"/>
  <c r="FL1445" i="98"/>
  <c r="FT1445" i="98"/>
  <c r="GD1445" i="98"/>
  <c r="FJ1446" i="98"/>
  <c r="FL1446" i="98" s="1"/>
  <c r="FM1446" i="98"/>
  <c r="FW1446" i="98"/>
  <c r="GC1446" i="98"/>
  <c r="FJ1447" i="98"/>
  <c r="FL1447" i="98"/>
  <c r="FI1448" i="98"/>
  <c r="FX1448" i="98" s="1"/>
  <c r="FJ1448" i="98"/>
  <c r="FL1448" i="98"/>
  <c r="FM1448" i="98"/>
  <c r="FJ1449" i="98"/>
  <c r="FL1449" i="98"/>
  <c r="FM1449" i="98" s="1"/>
  <c r="FJ1450" i="98"/>
  <c r="FJ1451" i="98"/>
  <c r="FL1451" i="98" s="1"/>
  <c r="FJ1452" i="98"/>
  <c r="FK1452" i="98"/>
  <c r="FL1452" i="98"/>
  <c r="FM1452" i="98"/>
  <c r="FI1453" i="98"/>
  <c r="FY1453" i="98" s="1"/>
  <c r="FJ1453" i="98"/>
  <c r="FM1453" i="98" s="1"/>
  <c r="GD1453" i="98" s="1"/>
  <c r="FL1453" i="98"/>
  <c r="FT1453" i="98"/>
  <c r="FJ1454" i="98"/>
  <c r="FL1454" i="98" s="1"/>
  <c r="FM1454" i="98"/>
  <c r="FJ1455" i="98"/>
  <c r="FL1455" i="98"/>
  <c r="FJ1456" i="98"/>
  <c r="FL1456" i="98"/>
  <c r="FM1456" i="98"/>
  <c r="FI1456" i="98" s="1"/>
  <c r="FX1456" i="98"/>
  <c r="GC1456" i="98"/>
  <c r="FJ1457" i="98"/>
  <c r="FL1457" i="98"/>
  <c r="FM1457" i="98" s="1"/>
  <c r="FJ1458" i="98"/>
  <c r="FJ1459" i="98"/>
  <c r="FL1459" i="98" s="1"/>
  <c r="FJ1460" i="98"/>
  <c r="FK1460" i="98"/>
  <c r="FL1460" i="98"/>
  <c r="FM1460" i="98"/>
  <c r="FI1461" i="98"/>
  <c r="FY1461" i="98" s="1"/>
  <c r="FJ1461" i="98"/>
  <c r="FM1461" i="98" s="1"/>
  <c r="GD1461" i="98" s="1"/>
  <c r="FL1461" i="98"/>
  <c r="FT1461" i="98"/>
  <c r="FJ1462" i="98"/>
  <c r="FL1462" i="98" s="1"/>
  <c r="FM1462" i="98"/>
  <c r="FJ1463" i="98"/>
  <c r="FL1463" i="98"/>
  <c r="FJ1464" i="98"/>
  <c r="FL1464" i="98"/>
  <c r="FM1464" i="98"/>
  <c r="FI1464" i="98" s="1"/>
  <c r="GC1464" i="98" s="1"/>
  <c r="FJ1465" i="98"/>
  <c r="FL1465" i="98"/>
  <c r="FM1465" i="98" s="1"/>
  <c r="FJ1466" i="98"/>
  <c r="FJ1467" i="98"/>
  <c r="FL1467" i="98" s="1"/>
  <c r="FJ1468" i="98"/>
  <c r="FK1468" i="98"/>
  <c r="FL1468" i="98"/>
  <c r="FM1468" i="98"/>
  <c r="FJ1469" i="98"/>
  <c r="FM1469" i="98" s="1"/>
  <c r="FL1469" i="98"/>
  <c r="FJ1470" i="98"/>
  <c r="FL1470" i="98" s="1"/>
  <c r="FM1470" i="98"/>
  <c r="FJ1471" i="98"/>
  <c r="FL1471" i="98"/>
  <c r="FJ1472" i="98"/>
  <c r="FL1472" i="98"/>
  <c r="FM1472" i="98"/>
  <c r="FJ1473" i="98"/>
  <c r="FL1473" i="98"/>
  <c r="FM1473" i="98" s="1"/>
  <c r="FJ1474" i="98"/>
  <c r="FJ1475" i="98"/>
  <c r="FL1475" i="98" s="1"/>
  <c r="FJ1476" i="98"/>
  <c r="FK1476" i="98"/>
  <c r="FL1476" i="98"/>
  <c r="FM1476" i="98"/>
  <c r="FU1476" i="98"/>
  <c r="FX1476" i="98"/>
  <c r="GA1476" i="98"/>
  <c r="GC1476" i="98"/>
  <c r="FI1477" i="98"/>
  <c r="FY1477" i="98" s="1"/>
  <c r="FJ1477" i="98"/>
  <c r="FM1477" i="98" s="1"/>
  <c r="GD1477" i="98" s="1"/>
  <c r="FL1477" i="98"/>
  <c r="FT1477" i="98"/>
  <c r="FJ1478" i="98"/>
  <c r="FL1478" i="98" s="1"/>
  <c r="FM1478" i="98"/>
  <c r="FJ1479" i="98"/>
  <c r="FL1479" i="98"/>
  <c r="FJ1480" i="98"/>
  <c r="FL1480" i="98"/>
  <c r="FM1480" i="98"/>
  <c r="FI1480" i="98" s="1"/>
  <c r="GC1480" i="98" s="1"/>
  <c r="FJ1481" i="98"/>
  <c r="FL1481" i="98"/>
  <c r="FM1481" i="98" s="1"/>
  <c r="FJ1482" i="98"/>
  <c r="FJ1483" i="98"/>
  <c r="FL1483" i="98" s="1"/>
  <c r="FJ1484" i="98"/>
  <c r="FK1484" i="98"/>
  <c r="FL1484" i="98"/>
  <c r="FM1484" i="98"/>
  <c r="FJ1485" i="98"/>
  <c r="FM1485" i="98" s="1"/>
  <c r="FL1485" i="98"/>
  <c r="FJ1486" i="98"/>
  <c r="FL1486" i="98" s="1"/>
  <c r="FM1486" i="98"/>
  <c r="FW1486" i="98"/>
  <c r="GC1486" i="98"/>
  <c r="FJ1487" i="98"/>
  <c r="FL1487" i="98"/>
  <c r="FJ1488" i="98"/>
  <c r="FL1488" i="98"/>
  <c r="FM1488" i="98"/>
  <c r="FJ1489" i="98"/>
  <c r="FL1489" i="98"/>
  <c r="FM1489" i="98" s="1"/>
  <c r="FJ1490" i="98"/>
  <c r="FJ1491" i="98"/>
  <c r="FL1491" i="98" s="1"/>
  <c r="FJ1492" i="98"/>
  <c r="FK1492" i="98"/>
  <c r="FL1492" i="98"/>
  <c r="FM1492" i="98"/>
  <c r="FI1493" i="98"/>
  <c r="FY1493" i="98" s="1"/>
  <c r="FJ1493" i="98"/>
  <c r="FM1493" i="98" s="1"/>
  <c r="FL1493" i="98"/>
  <c r="FT1493" i="98"/>
  <c r="GD1493" i="98"/>
  <c r="FJ1494" i="98"/>
  <c r="FL1494" i="98" s="1"/>
  <c r="FM1494" i="98"/>
  <c r="FJ1495" i="98"/>
  <c r="FL1495" i="98"/>
  <c r="FI1496" i="98"/>
  <c r="FJ1496" i="98"/>
  <c r="FL1496" i="98"/>
  <c r="FM1496" i="98"/>
  <c r="FX1496" i="98"/>
  <c r="GC1496" i="98"/>
  <c r="FJ1497" i="98"/>
  <c r="FL1497" i="98"/>
  <c r="FM1497" i="98" s="1"/>
  <c r="FJ1498" i="98"/>
  <c r="FJ1499" i="98"/>
  <c r="FL1499" i="98" s="1"/>
  <c r="FJ1500" i="98"/>
  <c r="FK1500" i="98"/>
  <c r="FL1500" i="98"/>
  <c r="FM1500" i="98"/>
  <c r="FI1501" i="98"/>
  <c r="FY1501" i="98" s="1"/>
  <c r="FJ1501" i="98"/>
  <c r="FM1501" i="98" s="1"/>
  <c r="GD1501" i="98" s="1"/>
  <c r="FL1501" i="98"/>
  <c r="FT1501" i="98"/>
  <c r="FJ1502" i="98"/>
  <c r="FL1502" i="98" s="1"/>
  <c r="FM1502" i="98"/>
  <c r="FJ1503" i="98"/>
  <c r="FL1503" i="98"/>
  <c r="FJ1504" i="98"/>
  <c r="FL1504" i="98"/>
  <c r="FM1504" i="98"/>
  <c r="FI1504" i="98" s="1"/>
  <c r="FJ1505" i="98"/>
  <c r="FL1505" i="98"/>
  <c r="FM1505" i="98" s="1"/>
  <c r="FJ1506" i="98"/>
  <c r="FL1506" i="98" s="1"/>
  <c r="FJ1507" i="98"/>
  <c r="FJ1508" i="98"/>
  <c r="FK1508" i="98"/>
  <c r="FL1508" i="98"/>
  <c r="FM1508" i="98"/>
  <c r="FJ1509" i="98"/>
  <c r="FM1509" i="98" s="1"/>
  <c r="FL1509" i="98"/>
  <c r="FJ1510" i="98"/>
  <c r="FL1510" i="98" s="1"/>
  <c r="FJ1511" i="98"/>
  <c r="FJ1512" i="98"/>
  <c r="FK1512" i="98"/>
  <c r="FL1512" i="98"/>
  <c r="FM1512" i="98"/>
  <c r="FJ1513" i="98"/>
  <c r="FM1513" i="98" s="1"/>
  <c r="FL1513" i="98"/>
  <c r="FJ1514" i="98"/>
  <c r="FL1514" i="98" s="1"/>
  <c r="FJ1515" i="98"/>
  <c r="FJ1516" i="98"/>
  <c r="FK1516" i="98"/>
  <c r="FL1516" i="98"/>
  <c r="FM1516" i="98"/>
  <c r="FU1516" i="98"/>
  <c r="FW1516" i="98"/>
  <c r="FY1516" i="98"/>
  <c r="GA1516" i="98"/>
  <c r="GC1516" i="98"/>
  <c r="GE1516" i="98"/>
  <c r="FJ1517" i="98"/>
  <c r="FM1517" i="98" s="1"/>
  <c r="FL1517" i="98"/>
  <c r="FJ1518" i="98"/>
  <c r="FL1518" i="98" s="1"/>
  <c r="FM1518" i="98"/>
  <c r="FJ1519" i="98"/>
  <c r="FJ1520" i="98"/>
  <c r="FK1520" i="98"/>
  <c r="FL1520" i="98"/>
  <c r="FM1520" i="98"/>
  <c r="FJ1521" i="98"/>
  <c r="FM1521" i="98" s="1"/>
  <c r="FL1521" i="98"/>
  <c r="FJ1522" i="98"/>
  <c r="FL1522" i="98" s="1"/>
  <c r="FM1522" i="98"/>
  <c r="FJ1523" i="98"/>
  <c r="FJ1524" i="98"/>
  <c r="FK1524" i="98"/>
  <c r="FL1524" i="98"/>
  <c r="FM1524" i="98"/>
  <c r="FJ1525" i="98"/>
  <c r="FM1525" i="98" s="1"/>
  <c r="FL1525" i="98"/>
  <c r="FJ1526" i="98"/>
  <c r="FL1526" i="98" s="1"/>
  <c r="FM1526" i="98"/>
  <c r="FY1526" i="98" s="1"/>
  <c r="FJ1527" i="98"/>
  <c r="FJ1528" i="98"/>
  <c r="FK1528" i="98"/>
  <c r="FL1528" i="98"/>
  <c r="FM1528" i="98"/>
  <c r="FJ1529" i="98"/>
  <c r="FM1529" i="98" s="1"/>
  <c r="FL1529" i="98"/>
  <c r="FJ1530" i="98"/>
  <c r="FL1530" i="98" s="1"/>
  <c r="FM1530" i="98"/>
  <c r="FJ1531" i="98"/>
  <c r="FJ1532" i="98"/>
  <c r="FK1532" i="98"/>
  <c r="FL1532" i="98"/>
  <c r="FM1532" i="98"/>
  <c r="FJ1533" i="98"/>
  <c r="FM1533" i="98" s="1"/>
  <c r="FL1533" i="98"/>
  <c r="FJ1534" i="98"/>
  <c r="FL1534" i="98" s="1"/>
  <c r="FM1534" i="98"/>
  <c r="FJ1535" i="98"/>
  <c r="FJ1536" i="98"/>
  <c r="FK1536" i="98"/>
  <c r="FL1536" i="98"/>
  <c r="FM1536" i="98"/>
  <c r="FU1536" i="98"/>
  <c r="FW1536" i="98"/>
  <c r="FY1536" i="98"/>
  <c r="GA1536" i="98"/>
  <c r="GC1536" i="98"/>
  <c r="GE1536" i="98"/>
  <c r="FJ1537" i="98"/>
  <c r="FL1537" i="98"/>
  <c r="FJ1538" i="98"/>
  <c r="FL1538" i="98" s="1"/>
  <c r="FM1538" i="98" s="1"/>
  <c r="FJ1539" i="98"/>
  <c r="FJ1540" i="98"/>
  <c r="FK1540" i="98"/>
  <c r="FL1540" i="98"/>
  <c r="FM1540" i="98"/>
  <c r="FJ1541" i="98"/>
  <c r="FL1541" i="98"/>
  <c r="FJ1542" i="98"/>
  <c r="FL1542" i="98" s="1"/>
  <c r="FM1542" i="98" s="1"/>
  <c r="FJ1543" i="98"/>
  <c r="FJ1544" i="98"/>
  <c r="FK1544" i="98"/>
  <c r="FL1544" i="98"/>
  <c r="FM1544" i="98"/>
  <c r="FJ1545" i="98"/>
  <c r="FL1545" i="98"/>
  <c r="FJ1546" i="98"/>
  <c r="FL1546" i="98" s="1"/>
  <c r="FM1546" i="98" s="1"/>
  <c r="FJ1547" i="98"/>
  <c r="FJ1548" i="98"/>
  <c r="FK1548" i="98"/>
  <c r="FL1548" i="98"/>
  <c r="FM1548" i="98"/>
  <c r="FJ1549" i="98"/>
  <c r="FL1549" i="98"/>
  <c r="FJ1550" i="98"/>
  <c r="FL1550" i="98" s="1"/>
  <c r="FM1550" i="98" s="1"/>
  <c r="FJ1551" i="98"/>
  <c r="FJ1552" i="98"/>
  <c r="FK1552" i="98"/>
  <c r="FL1552" i="98"/>
  <c r="FM1552" i="98"/>
  <c r="FJ1553" i="98"/>
  <c r="FL1553" i="98"/>
  <c r="FJ1554" i="98"/>
  <c r="FL1554" i="98" s="1"/>
  <c r="FM1554" i="98" s="1"/>
  <c r="FJ1555" i="98"/>
  <c r="FJ1556" i="98"/>
  <c r="FK1556" i="98"/>
  <c r="FL1556" i="98"/>
  <c r="FM1556" i="98"/>
  <c r="FU1556" i="98"/>
  <c r="FW1556" i="98"/>
  <c r="FY1556" i="98"/>
  <c r="GA1556" i="98"/>
  <c r="GC1556" i="98"/>
  <c r="GE1556" i="98"/>
  <c r="FJ1557" i="98"/>
  <c r="FM1557" i="98" s="1"/>
  <c r="FL1557" i="98"/>
  <c r="FJ1558" i="98"/>
  <c r="FL1558" i="98" s="1"/>
  <c r="FM1558" i="98" s="1"/>
  <c r="FJ1559" i="98"/>
  <c r="FJ1560" i="98"/>
  <c r="FK1560" i="98"/>
  <c r="FL1560" i="98"/>
  <c r="FM1560" i="98"/>
  <c r="FJ1561" i="98"/>
  <c r="FM1561" i="98" s="1"/>
  <c r="FL1561" i="98"/>
  <c r="FJ1562" i="98"/>
  <c r="FL1562" i="98" s="1"/>
  <c r="FM1562" i="98" s="1"/>
  <c r="FJ1563" i="98"/>
  <c r="FJ1564" i="98"/>
  <c r="FK1564" i="98"/>
  <c r="FL1564" i="98"/>
  <c r="FM1564" i="98"/>
  <c r="FJ1565" i="98"/>
  <c r="FM1565" i="98" s="1"/>
  <c r="FL1565" i="98"/>
  <c r="FJ1566" i="98"/>
  <c r="FL1566" i="98" s="1"/>
  <c r="FM1566" i="98" s="1"/>
  <c r="FJ1567" i="98"/>
  <c r="FJ1568" i="98"/>
  <c r="FK1568" i="98"/>
  <c r="FL1568" i="98"/>
  <c r="FM1568" i="98"/>
  <c r="FJ1569" i="98"/>
  <c r="FM1569" i="98" s="1"/>
  <c r="FL1569" i="98"/>
  <c r="FJ1570" i="98"/>
  <c r="FL1570" i="98" s="1"/>
  <c r="FM1570" i="98" s="1"/>
  <c r="FJ1571" i="98"/>
  <c r="FJ1572" i="98"/>
  <c r="FK1572" i="98"/>
  <c r="FL1572" i="98"/>
  <c r="FM1572" i="98"/>
  <c r="FJ1573" i="98"/>
  <c r="FM1573" i="98" s="1"/>
  <c r="FL1573" i="98"/>
  <c r="FJ1574" i="98"/>
  <c r="FL1574" i="98" s="1"/>
  <c r="FM1574" i="98" s="1"/>
  <c r="FJ1575" i="98"/>
  <c r="FJ1576" i="98"/>
  <c r="FK1576" i="98"/>
  <c r="FL1576" i="98"/>
  <c r="FM1576" i="98"/>
  <c r="FU1576" i="98"/>
  <c r="FW1576" i="98"/>
  <c r="FY1576" i="98"/>
  <c r="GA1576" i="98"/>
  <c r="GC1576" i="98"/>
  <c r="GE1576" i="98"/>
  <c r="FJ1577" i="98"/>
  <c r="FM1577" i="98" s="1"/>
  <c r="FL1577" i="98"/>
  <c r="FJ1578" i="98"/>
  <c r="FL1578" i="98" s="1"/>
  <c r="FJ1579" i="98"/>
  <c r="FJ1580" i="98"/>
  <c r="FK1580" i="98"/>
  <c r="FL1580" i="98"/>
  <c r="FM1580" i="98"/>
  <c r="FJ1581" i="98"/>
  <c r="FM1581" i="98" s="1"/>
  <c r="FL1581" i="98"/>
  <c r="FJ1582" i="98"/>
  <c r="FL1582" i="98" s="1"/>
  <c r="FJ1583" i="98"/>
  <c r="FJ1584" i="98"/>
  <c r="FK1584" i="98"/>
  <c r="FL1584" i="98"/>
  <c r="FM1584" i="98"/>
  <c r="FJ1585" i="98"/>
  <c r="FM1585" i="98" s="1"/>
  <c r="FL1585" i="98"/>
  <c r="FJ1586" i="98"/>
  <c r="FL1586" i="98" s="1"/>
  <c r="FJ1587" i="98"/>
  <c r="FJ1588" i="98"/>
  <c r="FK1588" i="98"/>
  <c r="FL1588" i="98"/>
  <c r="FM1588" i="98"/>
  <c r="FJ1589" i="98"/>
  <c r="FM1589" i="98" s="1"/>
  <c r="FL1589" i="98"/>
  <c r="FJ1590" i="98"/>
  <c r="FL1590" i="98" s="1"/>
  <c r="FJ1591" i="98"/>
  <c r="FJ1592" i="98"/>
  <c r="FK1592" i="98"/>
  <c r="FL1592" i="98"/>
  <c r="FM1592" i="98"/>
  <c r="FJ1593" i="98"/>
  <c r="FM1593" i="98" s="1"/>
  <c r="FL1593" i="98"/>
  <c r="FJ1594" i="98"/>
  <c r="FL1594" i="98" s="1"/>
  <c r="FJ1595" i="98"/>
  <c r="FJ1596" i="98"/>
  <c r="FK1596" i="98"/>
  <c r="FL1596" i="98"/>
  <c r="FM1596" i="98"/>
  <c r="FU1596" i="98"/>
  <c r="FW1596" i="98"/>
  <c r="FY1596" i="98"/>
  <c r="GA1596" i="98"/>
  <c r="GC1596" i="98"/>
  <c r="GE1596" i="98"/>
  <c r="FJ1597" i="98"/>
  <c r="FM1597" i="98" s="1"/>
  <c r="FL1597" i="98"/>
  <c r="FJ1598" i="98"/>
  <c r="FL1598" i="98" s="1"/>
  <c r="FM1598" i="98"/>
  <c r="FJ1599" i="98"/>
  <c r="FJ1600" i="98"/>
  <c r="FK1600" i="98"/>
  <c r="FL1600" i="98"/>
  <c r="FM1600" i="98"/>
  <c r="FJ1601" i="98"/>
  <c r="FM1601" i="98" s="1"/>
  <c r="FL1601" i="98"/>
  <c r="FJ1602" i="98"/>
  <c r="FL1602" i="98" s="1"/>
  <c r="FM1602" i="98"/>
  <c r="FJ1603" i="98"/>
  <c r="FJ1604" i="98"/>
  <c r="FK1604" i="98"/>
  <c r="FL1604" i="98"/>
  <c r="FM1604" i="98"/>
  <c r="FJ1605" i="98"/>
  <c r="FM1605" i="98" s="1"/>
  <c r="FL1605" i="98"/>
  <c r="FJ1606" i="98"/>
  <c r="FL1606" i="98" s="1"/>
  <c r="FM1606" i="98"/>
  <c r="FY1606" i="98" s="1"/>
  <c r="FJ1607" i="98"/>
  <c r="FJ1608" i="98"/>
  <c r="FK1608" i="98"/>
  <c r="FL1608" i="98"/>
  <c r="FM1608" i="98"/>
  <c r="FJ1609" i="98"/>
  <c r="FM1609" i="98" s="1"/>
  <c r="FL1609" i="98"/>
  <c r="FJ1610" i="98"/>
  <c r="FL1610" i="98" s="1"/>
  <c r="FM1610" i="98"/>
  <c r="FJ1611" i="98"/>
  <c r="FJ1612" i="98"/>
  <c r="FK1612" i="98"/>
  <c r="FL1612" i="98"/>
  <c r="FM1612" i="98"/>
  <c r="FJ1613" i="98"/>
  <c r="FM1613" i="98" s="1"/>
  <c r="FL1613" i="98"/>
  <c r="FJ1614" i="98"/>
  <c r="FL1614" i="98" s="1"/>
  <c r="FM1614" i="98"/>
  <c r="FJ1615" i="98"/>
  <c r="FJ1616" i="98"/>
  <c r="FK1616" i="98"/>
  <c r="FL1616" i="98"/>
  <c r="FM1616" i="98"/>
  <c r="FU1616" i="98"/>
  <c r="FW1616" i="98"/>
  <c r="FY1616" i="98"/>
  <c r="GA1616" i="98"/>
  <c r="GC1616" i="98"/>
  <c r="GE1616" i="98"/>
  <c r="FJ1617" i="98"/>
  <c r="FL1617" i="98"/>
  <c r="FJ1618" i="98"/>
  <c r="FL1618" i="98" s="1"/>
  <c r="FM1618" i="98" s="1"/>
  <c r="FJ1619" i="98"/>
  <c r="FJ1620" i="98"/>
  <c r="FK1620" i="98"/>
  <c r="FL1620" i="98"/>
  <c r="FM1620" i="98"/>
  <c r="FJ1621" i="98"/>
  <c r="FL1621" i="98"/>
  <c r="FJ1622" i="98"/>
  <c r="FL1622" i="98" s="1"/>
  <c r="FM1622" i="98" s="1"/>
  <c r="FJ1623" i="98"/>
  <c r="FJ1624" i="98"/>
  <c r="FK1624" i="98"/>
  <c r="FL1624" i="98"/>
  <c r="FM1624" i="98"/>
  <c r="FJ1625" i="98"/>
  <c r="FL1625" i="98"/>
  <c r="FJ1626" i="98"/>
  <c r="FL1626" i="98" s="1"/>
  <c r="FM1626" i="98" s="1"/>
  <c r="FJ1627" i="98"/>
  <c r="FJ1628" i="98"/>
  <c r="FK1628" i="98"/>
  <c r="FL1628" i="98"/>
  <c r="FM1628" i="98"/>
  <c r="FJ1629" i="98"/>
  <c r="FL1629" i="98"/>
  <c r="FJ1630" i="98"/>
  <c r="FL1630" i="98" s="1"/>
  <c r="FM1630" i="98" s="1"/>
  <c r="FJ1631" i="98"/>
  <c r="FJ1632" i="98"/>
  <c r="FK1632" i="98"/>
  <c r="FL1632" i="98"/>
  <c r="FM1632" i="98"/>
  <c r="FJ1633" i="98"/>
  <c r="FL1633" i="98"/>
  <c r="FJ1634" i="98"/>
  <c r="FL1634" i="98" s="1"/>
  <c r="FM1634" i="98" s="1"/>
  <c r="FJ1635" i="98"/>
  <c r="FJ1636" i="98"/>
  <c r="FK1636" i="98"/>
  <c r="FL1636" i="98"/>
  <c r="FM1636" i="98"/>
  <c r="FU1636" i="98"/>
  <c r="FW1636" i="98"/>
  <c r="FY1636" i="98"/>
  <c r="GA1636" i="98"/>
  <c r="GC1636" i="98"/>
  <c r="GE1636" i="98"/>
  <c r="FJ1637" i="98"/>
  <c r="FM1637" i="98" s="1"/>
  <c r="FL1637" i="98"/>
  <c r="FJ1638" i="98"/>
  <c r="FL1638" i="98" s="1"/>
  <c r="FM1638" i="98" s="1"/>
  <c r="FJ1639" i="98"/>
  <c r="FJ1640" i="98"/>
  <c r="FK1640" i="98"/>
  <c r="FL1640" i="98"/>
  <c r="FM1640" i="98"/>
  <c r="FJ1641" i="98"/>
  <c r="FM1641" i="98" s="1"/>
  <c r="FL1641" i="98"/>
  <c r="FJ1642" i="98"/>
  <c r="FL1642" i="98" s="1"/>
  <c r="FM1642" i="98" s="1"/>
  <c r="FJ1643" i="98"/>
  <c r="FJ1644" i="98"/>
  <c r="FK1644" i="98"/>
  <c r="FL1644" i="98"/>
  <c r="FM1644" i="98"/>
  <c r="FJ1645" i="98"/>
  <c r="FM1645" i="98" s="1"/>
  <c r="FL1645" i="98"/>
  <c r="FJ1646" i="98"/>
  <c r="FL1646" i="98" s="1"/>
  <c r="FM1646" i="98" s="1"/>
  <c r="FJ1647" i="98"/>
  <c r="FJ1648" i="98"/>
  <c r="FK1648" i="98"/>
  <c r="FL1648" i="98"/>
  <c r="FM1648" i="98"/>
  <c r="FJ1649" i="98"/>
  <c r="FM1649" i="98" s="1"/>
  <c r="FL1649" i="98"/>
  <c r="FJ1650" i="98"/>
  <c r="FL1650" i="98" s="1"/>
  <c r="FM1650" i="98" s="1"/>
  <c r="FJ1651" i="98"/>
  <c r="FJ1652" i="98"/>
  <c r="FK1652" i="98"/>
  <c r="FL1652" i="98"/>
  <c r="FM1652" i="98"/>
  <c r="FJ1653" i="98"/>
  <c r="FM1653" i="98" s="1"/>
  <c r="FL1653" i="98"/>
  <c r="FJ1654" i="98"/>
  <c r="FL1654" i="98" s="1"/>
  <c r="FM1654" i="98" s="1"/>
  <c r="FJ1655" i="98"/>
  <c r="FJ1656" i="98"/>
  <c r="FK1656" i="98"/>
  <c r="FL1656" i="98"/>
  <c r="FM1656" i="98"/>
  <c r="FU1656" i="98"/>
  <c r="FW1656" i="98"/>
  <c r="FY1656" i="98"/>
  <c r="GA1656" i="98"/>
  <c r="GC1656" i="98"/>
  <c r="GE1656" i="98"/>
  <c r="FJ1657" i="98"/>
  <c r="FM1657" i="98" s="1"/>
  <c r="FL1657" i="98"/>
  <c r="FJ1658" i="98"/>
  <c r="FL1658" i="98" s="1"/>
  <c r="FJ1659" i="98"/>
  <c r="FJ1660" i="98"/>
  <c r="FK1660" i="98"/>
  <c r="FL1660" i="98"/>
  <c r="FM1660" i="98"/>
  <c r="FJ1661" i="98"/>
  <c r="FM1661" i="98" s="1"/>
  <c r="FL1661" i="98"/>
  <c r="FJ1662" i="98"/>
  <c r="FL1662" i="98" s="1"/>
  <c r="FJ1663" i="98"/>
  <c r="FJ1664" i="98"/>
  <c r="FK1664" i="98"/>
  <c r="FL1664" i="98"/>
  <c r="FM1664" i="98"/>
  <c r="FJ1665" i="98"/>
  <c r="FM1665" i="98" s="1"/>
  <c r="FL1665" i="98"/>
  <c r="FJ1666" i="98"/>
  <c r="FL1666" i="98" s="1"/>
  <c r="FJ1667" i="98"/>
  <c r="FJ1668" i="98"/>
  <c r="FK1668" i="98"/>
  <c r="FL1668" i="98"/>
  <c r="FM1668" i="98"/>
  <c r="FJ1669" i="98"/>
  <c r="FM1669" i="98" s="1"/>
  <c r="FL1669" i="98"/>
  <c r="FJ1670" i="98"/>
  <c r="FL1670" i="98" s="1"/>
  <c r="FJ1671" i="98"/>
  <c r="FJ1672" i="98"/>
  <c r="FK1672" i="98"/>
  <c r="FL1672" i="98"/>
  <c r="FM1672" i="98"/>
  <c r="FJ1673" i="98"/>
  <c r="FM1673" i="98" s="1"/>
  <c r="FL1673" i="98"/>
  <c r="FJ1674" i="98"/>
  <c r="FL1674" i="98" s="1"/>
  <c r="FJ1675" i="98"/>
  <c r="FJ1676" i="98"/>
  <c r="FK1676" i="98"/>
  <c r="FL1676" i="98"/>
  <c r="FM1676" i="98"/>
  <c r="FW1676" i="98"/>
  <c r="GA1676" i="98"/>
  <c r="GE1676" i="98"/>
  <c r="FJ1677" i="98"/>
  <c r="FM1677" i="98" s="1"/>
  <c r="FL1677" i="98"/>
  <c r="FJ1678" i="98"/>
  <c r="FL1678" i="98" s="1"/>
  <c r="FJ1679" i="98"/>
  <c r="FJ1680" i="98"/>
  <c r="FK1680" i="98"/>
  <c r="FL1680" i="98"/>
  <c r="FM1680" i="98"/>
  <c r="FJ1681" i="98"/>
  <c r="FM1681" i="98" s="1"/>
  <c r="FL1681" i="98"/>
  <c r="FJ1682" i="98"/>
  <c r="FL1682" i="98" s="1"/>
  <c r="FJ1683" i="98"/>
  <c r="FJ1684" i="98"/>
  <c r="FK1684" i="98"/>
  <c r="FL1684" i="98"/>
  <c r="FM1684" i="98"/>
  <c r="FJ1685" i="98"/>
  <c r="FM1685" i="98" s="1"/>
  <c r="FL1685" i="98"/>
  <c r="FW7" i="98"/>
  <c r="FX7" i="98"/>
  <c r="GA7" i="98"/>
  <c r="GD7" i="98"/>
  <c r="FW8" i="98"/>
  <c r="FX8" i="98"/>
  <c r="GA8" i="98"/>
  <c r="GD8" i="98"/>
  <c r="FW9" i="98"/>
  <c r="FX9" i="98"/>
  <c r="GA9" i="98"/>
  <c r="GD9" i="98"/>
  <c r="FW10" i="98"/>
  <c r="FX10" i="98"/>
  <c r="GA10" i="98"/>
  <c r="GD10" i="98"/>
  <c r="FW11" i="98"/>
  <c r="FX11" i="98"/>
  <c r="GA11" i="98"/>
  <c r="GD11" i="98"/>
  <c r="FW12" i="98"/>
  <c r="FX12" i="98"/>
  <c r="GA12" i="98"/>
  <c r="GD12" i="98"/>
  <c r="FW13" i="98"/>
  <c r="FX13" i="98"/>
  <c r="GA13" i="98"/>
  <c r="GD13" i="98"/>
  <c r="FW14" i="98"/>
  <c r="FX14" i="98"/>
  <c r="GA14" i="98"/>
  <c r="GD14" i="98"/>
  <c r="FW15" i="98"/>
  <c r="FX15" i="98"/>
  <c r="GA15" i="98"/>
  <c r="GD15" i="98"/>
  <c r="FW16" i="98"/>
  <c r="FX16" i="98"/>
  <c r="FY16" i="98"/>
  <c r="FZ16" i="98"/>
  <c r="GA16" i="98"/>
  <c r="GB16" i="98"/>
  <c r="GC16" i="98"/>
  <c r="GD16" i="98"/>
  <c r="GE16" i="98"/>
  <c r="FW17" i="98"/>
  <c r="FX17" i="98"/>
  <c r="GA17" i="98"/>
  <c r="GD17" i="98"/>
  <c r="FW18" i="98"/>
  <c r="FX18" i="98"/>
  <c r="GA18" i="98"/>
  <c r="GD18" i="98"/>
  <c r="FW19" i="98"/>
  <c r="FX19" i="98"/>
  <c r="GA19" i="98"/>
  <c r="GD19" i="98"/>
  <c r="FW20" i="98"/>
  <c r="FX20" i="98"/>
  <c r="GA20" i="98"/>
  <c r="GD20" i="98"/>
  <c r="FW21" i="98"/>
  <c r="FX21" i="98"/>
  <c r="GA21" i="98"/>
  <c r="GD21" i="98"/>
  <c r="FW22" i="98"/>
  <c r="FX22" i="98"/>
  <c r="GA22" i="98"/>
  <c r="GD22" i="98"/>
  <c r="FW23" i="98"/>
  <c r="FX23" i="98"/>
  <c r="GA23" i="98"/>
  <c r="GD23" i="98"/>
  <c r="FW24" i="98"/>
  <c r="FX24" i="98"/>
  <c r="GA24" i="98"/>
  <c r="GD24" i="98"/>
  <c r="FW25" i="98"/>
  <c r="FX25" i="98"/>
  <c r="GA25" i="98"/>
  <c r="GD25" i="98"/>
  <c r="FW26" i="98"/>
  <c r="FX26" i="98"/>
  <c r="FY26" i="98"/>
  <c r="FZ26" i="98"/>
  <c r="GA26" i="98"/>
  <c r="GB26" i="98"/>
  <c r="GC26" i="98"/>
  <c r="GD26" i="98"/>
  <c r="GE26" i="98"/>
  <c r="FW27" i="98"/>
  <c r="FX27" i="98"/>
  <c r="GA27" i="98"/>
  <c r="GD27" i="98"/>
  <c r="FW28" i="98"/>
  <c r="FX28" i="98"/>
  <c r="GA28" i="98"/>
  <c r="GD28" i="98"/>
  <c r="FW29" i="98"/>
  <c r="FX29" i="98"/>
  <c r="GA29" i="98"/>
  <c r="GD29" i="98"/>
  <c r="FW30" i="98"/>
  <c r="FX30" i="98"/>
  <c r="GA30" i="98"/>
  <c r="GD30" i="98"/>
  <c r="FW31" i="98"/>
  <c r="FX31" i="98"/>
  <c r="GA31" i="98"/>
  <c r="GD31" i="98"/>
  <c r="FW32" i="98"/>
  <c r="FX32" i="98"/>
  <c r="GA32" i="98"/>
  <c r="GD32" i="98"/>
  <c r="FW33" i="98"/>
  <c r="FX33" i="98"/>
  <c r="GA33" i="98"/>
  <c r="GD33" i="98"/>
  <c r="FW34" i="98"/>
  <c r="FX34" i="98"/>
  <c r="GA34" i="98"/>
  <c r="GD34" i="98"/>
  <c r="FW35" i="98"/>
  <c r="FX35" i="98"/>
  <c r="GA35" i="98"/>
  <c r="GD35" i="98"/>
  <c r="FW36" i="98"/>
  <c r="FX36" i="98"/>
  <c r="FY36" i="98"/>
  <c r="FZ36" i="98"/>
  <c r="GA36" i="98"/>
  <c r="GB36" i="98"/>
  <c r="GC36" i="98"/>
  <c r="GD36" i="98"/>
  <c r="GE36" i="98"/>
  <c r="FW37" i="98"/>
  <c r="FX37" i="98"/>
  <c r="GA37" i="98"/>
  <c r="GD37" i="98"/>
  <c r="FW38" i="98"/>
  <c r="FX38" i="98"/>
  <c r="GA38" i="98"/>
  <c r="GD38" i="98"/>
  <c r="FW39" i="98"/>
  <c r="FX39" i="98"/>
  <c r="GA39" i="98"/>
  <c r="GD39" i="98"/>
  <c r="FW40" i="98"/>
  <c r="FX40" i="98"/>
  <c r="GA40" i="98"/>
  <c r="GD40" i="98"/>
  <c r="FW41" i="98"/>
  <c r="FX41" i="98"/>
  <c r="GA41" i="98"/>
  <c r="GD41" i="98"/>
  <c r="FW42" i="98"/>
  <c r="FX42" i="98"/>
  <c r="GA42" i="98"/>
  <c r="GD42" i="98"/>
  <c r="FW43" i="98"/>
  <c r="FX43" i="98"/>
  <c r="GA43" i="98"/>
  <c r="GD43" i="98"/>
  <c r="FW44" i="98"/>
  <c r="FX44" i="98"/>
  <c r="GA44" i="98"/>
  <c r="GD44" i="98"/>
  <c r="FW45" i="98"/>
  <c r="FX45" i="98"/>
  <c r="GA45" i="98"/>
  <c r="GD45" i="98"/>
  <c r="FW46" i="98"/>
  <c r="FX46" i="98"/>
  <c r="FY46" i="98"/>
  <c r="FZ46" i="98"/>
  <c r="GA46" i="98"/>
  <c r="GB46" i="98"/>
  <c r="GC46" i="98"/>
  <c r="GD46" i="98"/>
  <c r="GE46" i="98"/>
  <c r="FW47" i="98"/>
  <c r="FX47" i="98"/>
  <c r="GA47" i="98"/>
  <c r="GD47" i="98"/>
  <c r="FW48" i="98"/>
  <c r="FX48" i="98"/>
  <c r="GA48" i="98"/>
  <c r="GD48" i="98"/>
  <c r="FW49" i="98"/>
  <c r="FX49" i="98"/>
  <c r="GA49" i="98"/>
  <c r="GD49" i="98"/>
  <c r="FW50" i="98"/>
  <c r="FX50" i="98"/>
  <c r="GA50" i="98"/>
  <c r="GD50" i="98"/>
  <c r="FW51" i="98"/>
  <c r="FX51" i="98"/>
  <c r="GA51" i="98"/>
  <c r="GD51" i="98"/>
  <c r="FW52" i="98"/>
  <c r="FX52" i="98"/>
  <c r="GA52" i="98"/>
  <c r="GD52" i="98"/>
  <c r="FW53" i="98"/>
  <c r="FX53" i="98"/>
  <c r="GA53" i="98"/>
  <c r="GD53" i="98"/>
  <c r="FW54" i="98"/>
  <c r="FX54" i="98"/>
  <c r="GA54" i="98"/>
  <c r="GD54" i="98"/>
  <c r="FW55" i="98"/>
  <c r="FX55" i="98"/>
  <c r="GA55" i="98"/>
  <c r="GD55" i="98"/>
  <c r="FW56" i="98"/>
  <c r="FX56" i="98"/>
  <c r="FY56" i="98"/>
  <c r="FZ56" i="98"/>
  <c r="GA56" i="98"/>
  <c r="GB56" i="98"/>
  <c r="GC56" i="98"/>
  <c r="GD56" i="98"/>
  <c r="GE56" i="98"/>
  <c r="FW57" i="98"/>
  <c r="FX57" i="98"/>
  <c r="GA57" i="98"/>
  <c r="GD57" i="98"/>
  <c r="FW58" i="98"/>
  <c r="FX58" i="98"/>
  <c r="GA58" i="98"/>
  <c r="GD58" i="98"/>
  <c r="FW59" i="98"/>
  <c r="FX59" i="98"/>
  <c r="GA59" i="98"/>
  <c r="GD59" i="98"/>
  <c r="FW60" i="98"/>
  <c r="FX60" i="98"/>
  <c r="GA60" i="98"/>
  <c r="GD60" i="98"/>
  <c r="FW61" i="98"/>
  <c r="FX61" i="98"/>
  <c r="GA61" i="98"/>
  <c r="GD61" i="98"/>
  <c r="FW62" i="98"/>
  <c r="FX62" i="98"/>
  <c r="GA62" i="98"/>
  <c r="GD62" i="98"/>
  <c r="FW63" i="98"/>
  <c r="FX63" i="98"/>
  <c r="GA63" i="98"/>
  <c r="GD63" i="98"/>
  <c r="FW64" i="98"/>
  <c r="FX64" i="98"/>
  <c r="GA64" i="98"/>
  <c r="GD64" i="98"/>
  <c r="FW65" i="98"/>
  <c r="FX65" i="98"/>
  <c r="GA65" i="98"/>
  <c r="GD65" i="98"/>
  <c r="FW66" i="98"/>
  <c r="FX66" i="98"/>
  <c r="FY66" i="98"/>
  <c r="FZ66" i="98"/>
  <c r="GA66" i="98"/>
  <c r="GB66" i="98"/>
  <c r="GC66" i="98"/>
  <c r="GD66" i="98"/>
  <c r="GE66" i="98"/>
  <c r="FW67" i="98"/>
  <c r="FX67" i="98"/>
  <c r="GA67" i="98"/>
  <c r="GD67" i="98"/>
  <c r="FW68" i="98"/>
  <c r="FX68" i="98"/>
  <c r="GA68" i="98"/>
  <c r="GD68" i="98"/>
  <c r="FW69" i="98"/>
  <c r="FX69" i="98"/>
  <c r="GA69" i="98"/>
  <c r="GD69" i="98"/>
  <c r="FW70" i="98"/>
  <c r="FX70" i="98"/>
  <c r="GA70" i="98"/>
  <c r="GD70" i="98"/>
  <c r="FW71" i="98"/>
  <c r="FX71" i="98"/>
  <c r="GA71" i="98"/>
  <c r="GD71" i="98"/>
  <c r="FW72" i="98"/>
  <c r="FX72" i="98"/>
  <c r="GA72" i="98"/>
  <c r="GD72" i="98"/>
  <c r="FW73" i="98"/>
  <c r="FX73" i="98"/>
  <c r="GA73" i="98"/>
  <c r="GD73" i="98"/>
  <c r="FW74" i="98"/>
  <c r="FX74" i="98"/>
  <c r="GA74" i="98"/>
  <c r="GD74" i="98"/>
  <c r="FW75" i="98"/>
  <c r="FX75" i="98"/>
  <c r="GA75" i="98"/>
  <c r="GD75" i="98"/>
  <c r="FW76" i="98"/>
  <c r="FX76" i="98"/>
  <c r="FY76" i="98"/>
  <c r="FZ76" i="98"/>
  <c r="GA76" i="98"/>
  <c r="GB76" i="98"/>
  <c r="GC76" i="98"/>
  <c r="GD76" i="98"/>
  <c r="GE76" i="98"/>
  <c r="FW77" i="98"/>
  <c r="FX77" i="98"/>
  <c r="GA77" i="98"/>
  <c r="GD77" i="98"/>
  <c r="FW78" i="98"/>
  <c r="FX78" i="98"/>
  <c r="GA78" i="98"/>
  <c r="GD78" i="98"/>
  <c r="FW79" i="98"/>
  <c r="FX79" i="98"/>
  <c r="GA79" i="98"/>
  <c r="GD79" i="98"/>
  <c r="FW80" i="98"/>
  <c r="FX80" i="98"/>
  <c r="GA80" i="98"/>
  <c r="GD80" i="98"/>
  <c r="FW81" i="98"/>
  <c r="FX81" i="98"/>
  <c r="GA81" i="98"/>
  <c r="GD81" i="98"/>
  <c r="FW82" i="98"/>
  <c r="FX82" i="98"/>
  <c r="GA82" i="98"/>
  <c r="GD82" i="98"/>
  <c r="FW83" i="98"/>
  <c r="FX83" i="98"/>
  <c r="GA83" i="98"/>
  <c r="GD83" i="98"/>
  <c r="FW84" i="98"/>
  <c r="FX84" i="98"/>
  <c r="GA84" i="98"/>
  <c r="GD84" i="98"/>
  <c r="FW85" i="98"/>
  <c r="FX85" i="98"/>
  <c r="GA85" i="98"/>
  <c r="GD85" i="98"/>
  <c r="FX6" i="98"/>
  <c r="FY6" i="98"/>
  <c r="FZ6" i="98"/>
  <c r="GA6" i="98"/>
  <c r="GB6" i="98"/>
  <c r="GC6" i="98"/>
  <c r="GD6" i="98"/>
  <c r="GE6" i="98"/>
  <c r="FW6" i="98"/>
  <c r="FU7" i="98"/>
  <c r="FU8" i="98"/>
  <c r="FU9" i="98"/>
  <c r="FU10" i="98"/>
  <c r="FU11" i="98"/>
  <c r="FU12" i="98"/>
  <c r="FU13" i="98"/>
  <c r="FU14" i="98"/>
  <c r="FU15" i="98"/>
  <c r="FT16" i="98"/>
  <c r="FU16" i="98"/>
  <c r="FV16" i="98"/>
  <c r="FU17" i="98"/>
  <c r="FU18" i="98"/>
  <c r="FU19" i="98"/>
  <c r="FU20" i="98"/>
  <c r="FU21" i="98"/>
  <c r="FU22" i="98"/>
  <c r="FU23" i="98"/>
  <c r="FU24" i="98"/>
  <c r="FU25" i="98"/>
  <c r="FT26" i="98"/>
  <c r="FU26" i="98"/>
  <c r="FV26" i="98"/>
  <c r="FU27" i="98"/>
  <c r="FU28" i="98"/>
  <c r="FU29" i="98"/>
  <c r="FU30" i="98"/>
  <c r="FU31" i="98"/>
  <c r="FU32" i="98"/>
  <c r="FU33" i="98"/>
  <c r="FU34" i="98"/>
  <c r="FU35" i="98"/>
  <c r="FT36" i="98"/>
  <c r="FU36" i="98"/>
  <c r="FV36" i="98"/>
  <c r="FU37" i="98"/>
  <c r="FU38" i="98"/>
  <c r="FU39" i="98"/>
  <c r="FU40" i="98"/>
  <c r="FU41" i="98"/>
  <c r="FU42" i="98"/>
  <c r="FU43" i="98"/>
  <c r="FU44" i="98"/>
  <c r="FU45" i="98"/>
  <c r="FT46" i="98"/>
  <c r="FU46" i="98"/>
  <c r="FV46" i="98"/>
  <c r="FU47" i="98"/>
  <c r="FU48" i="98"/>
  <c r="FU49" i="98"/>
  <c r="FU50" i="98"/>
  <c r="FU51" i="98"/>
  <c r="FU52" i="98"/>
  <c r="FU53" i="98"/>
  <c r="FU54" i="98"/>
  <c r="FU55" i="98"/>
  <c r="FT56" i="98"/>
  <c r="FU56" i="98"/>
  <c r="FV56" i="98"/>
  <c r="FU57" i="98"/>
  <c r="FU58" i="98"/>
  <c r="FU59" i="98"/>
  <c r="FU60" i="98"/>
  <c r="FU61" i="98"/>
  <c r="FU62" i="98"/>
  <c r="FU63" i="98"/>
  <c r="FU64" i="98"/>
  <c r="FU65" i="98"/>
  <c r="FT66" i="98"/>
  <c r="FU66" i="98"/>
  <c r="FV66" i="98"/>
  <c r="FU67" i="98"/>
  <c r="FU68" i="98"/>
  <c r="FU69" i="98"/>
  <c r="FU70" i="98"/>
  <c r="FU71" i="98"/>
  <c r="FU72" i="98"/>
  <c r="FU73" i="98"/>
  <c r="FU74" i="98"/>
  <c r="FU75" i="98"/>
  <c r="FT76" i="98"/>
  <c r="FU76" i="98"/>
  <c r="FV76" i="98"/>
  <c r="FU77" i="98"/>
  <c r="FU78" i="98"/>
  <c r="FU79" i="98"/>
  <c r="FU80" i="98"/>
  <c r="FU81" i="98"/>
  <c r="FU82" i="98"/>
  <c r="FU83" i="98"/>
  <c r="FU84" i="98"/>
  <c r="FU85" i="98"/>
  <c r="FT6" i="98"/>
  <c r="FU6" i="98"/>
  <c r="FV6" i="98"/>
  <c r="FI7" i="98"/>
  <c r="FI8" i="98"/>
  <c r="FI9" i="98"/>
  <c r="FI10" i="98"/>
  <c r="FI11" i="98"/>
  <c r="FI12" i="98"/>
  <c r="FI13" i="98"/>
  <c r="FI14" i="98"/>
  <c r="FI15" i="98"/>
  <c r="FI16" i="98"/>
  <c r="FI17" i="98"/>
  <c r="FI18" i="98"/>
  <c r="FI19" i="98"/>
  <c r="FI20" i="98"/>
  <c r="FI21" i="98"/>
  <c r="FI22" i="98"/>
  <c r="FI23" i="98"/>
  <c r="FI24" i="98"/>
  <c r="FI25" i="98"/>
  <c r="FI26" i="98"/>
  <c r="FI27" i="98"/>
  <c r="FI28" i="98"/>
  <c r="FI29" i="98"/>
  <c r="FI30" i="98"/>
  <c r="FI31" i="98"/>
  <c r="FI32" i="98"/>
  <c r="FI33" i="98"/>
  <c r="FI34" i="98"/>
  <c r="FI35" i="98"/>
  <c r="FI36" i="98"/>
  <c r="FI37" i="98"/>
  <c r="FI38" i="98"/>
  <c r="FI39" i="98"/>
  <c r="FI40" i="98"/>
  <c r="FI41" i="98"/>
  <c r="FI42" i="98"/>
  <c r="FI43" i="98"/>
  <c r="FI44" i="98"/>
  <c r="FI45" i="98"/>
  <c r="FI46" i="98"/>
  <c r="FI47" i="98"/>
  <c r="FI48" i="98"/>
  <c r="FI49" i="98"/>
  <c r="FI50" i="98"/>
  <c r="FI51" i="98"/>
  <c r="FI52" i="98"/>
  <c r="FI53" i="98"/>
  <c r="FI54" i="98"/>
  <c r="FI55" i="98"/>
  <c r="FI56" i="98"/>
  <c r="FI57" i="98"/>
  <c r="FI58" i="98"/>
  <c r="FI59" i="98"/>
  <c r="FI60" i="98"/>
  <c r="FI61" i="98"/>
  <c r="FI62" i="98"/>
  <c r="FI63" i="98"/>
  <c r="FI64" i="98"/>
  <c r="FI65" i="98"/>
  <c r="FI66" i="98"/>
  <c r="FI67" i="98"/>
  <c r="FI68" i="98"/>
  <c r="FI69" i="98"/>
  <c r="FI70" i="98"/>
  <c r="FI71" i="98"/>
  <c r="FI72" i="98"/>
  <c r="FI73" i="98"/>
  <c r="FI74" i="98"/>
  <c r="FI75" i="98"/>
  <c r="FI76" i="98"/>
  <c r="FI77" i="98"/>
  <c r="FI78" i="98"/>
  <c r="FI79" i="98"/>
  <c r="FI80" i="98"/>
  <c r="FI81" i="98"/>
  <c r="FI82" i="98"/>
  <c r="FI83" i="98"/>
  <c r="FI84" i="98"/>
  <c r="FI85" i="98"/>
  <c r="FI6" i="98"/>
  <c r="GB1641" i="98" l="1"/>
  <c r="FV1634" i="98"/>
  <c r="FI1634" i="98"/>
  <c r="FZ1634" i="98" s="1"/>
  <c r="GC1634" i="98"/>
  <c r="FZ1630" i="98"/>
  <c r="FW1630" i="98"/>
  <c r="FT1630" i="98"/>
  <c r="FI1630" i="98"/>
  <c r="FU1630" i="98"/>
  <c r="FV1626" i="98"/>
  <c r="FZ1626" i="98"/>
  <c r="GD1626" i="98"/>
  <c r="FW1626" i="98"/>
  <c r="GA1626" i="98"/>
  <c r="GE1626" i="98"/>
  <c r="FT1626" i="98"/>
  <c r="FX1626" i="98"/>
  <c r="GB1626" i="98"/>
  <c r="FI1626" i="98"/>
  <c r="FU1626" i="98"/>
  <c r="FY1626" i="98"/>
  <c r="GC1626" i="98"/>
  <c r="FZ1622" i="98"/>
  <c r="GD1622" i="98"/>
  <c r="FW1622" i="98"/>
  <c r="GA1622" i="98"/>
  <c r="GE1622" i="98"/>
  <c r="FT1622" i="98"/>
  <c r="FX1622" i="98"/>
  <c r="GB1622" i="98"/>
  <c r="FI1622" i="98"/>
  <c r="FV1622" i="98" s="1"/>
  <c r="FU1622" i="98"/>
  <c r="FY1622" i="98"/>
  <c r="GC1622" i="98"/>
  <c r="FI1618" i="98"/>
  <c r="FZ1618" i="98" s="1"/>
  <c r="GC1618" i="98"/>
  <c r="FX1472" i="98"/>
  <c r="GC1360" i="98"/>
  <c r="FX1360" i="98"/>
  <c r="GB1673" i="98"/>
  <c r="GB1669" i="98"/>
  <c r="GB1657" i="98"/>
  <c r="GD1654" i="98"/>
  <c r="GA1654" i="98"/>
  <c r="FX1654" i="98"/>
  <c r="FI1654" i="98"/>
  <c r="GC1654" i="98"/>
  <c r="FZ1650" i="98"/>
  <c r="GD1650" i="98"/>
  <c r="FW1650" i="98"/>
  <c r="GA1650" i="98"/>
  <c r="GE1650" i="98"/>
  <c r="FT1650" i="98"/>
  <c r="FX1650" i="98"/>
  <c r="GB1650" i="98"/>
  <c r="FU1650" i="98"/>
  <c r="GC1650" i="98"/>
  <c r="FI1650" i="98"/>
  <c r="FV1650" i="98" s="1"/>
  <c r="FV1646" i="98"/>
  <c r="FZ1646" i="98"/>
  <c r="GD1646" i="98"/>
  <c r="FW1646" i="98"/>
  <c r="GA1646" i="98"/>
  <c r="GE1646" i="98"/>
  <c r="FT1646" i="98"/>
  <c r="FX1646" i="98"/>
  <c r="GB1646" i="98"/>
  <c r="FY1646" i="98"/>
  <c r="GC1646" i="98"/>
  <c r="FI1646" i="98"/>
  <c r="FU1646" i="98"/>
  <c r="FI1642" i="98"/>
  <c r="GD1638" i="98"/>
  <c r="GA1638" i="98"/>
  <c r="FX1638" i="98"/>
  <c r="FI1638" i="98"/>
  <c r="GC1638" i="98"/>
  <c r="GC1488" i="98"/>
  <c r="GC1408" i="98"/>
  <c r="FX1408" i="98"/>
  <c r="GB1685" i="98"/>
  <c r="FV1574" i="98"/>
  <c r="GD1574" i="98"/>
  <c r="GA1574" i="98"/>
  <c r="GE1574" i="98"/>
  <c r="FX1574" i="98"/>
  <c r="GB1574" i="98"/>
  <c r="FY1574" i="98"/>
  <c r="FI1574" i="98"/>
  <c r="FZ1574" i="98" s="1"/>
  <c r="GC1574" i="98"/>
  <c r="FU1574" i="98"/>
  <c r="FV1570" i="98"/>
  <c r="FZ1570" i="98"/>
  <c r="FW1570" i="98"/>
  <c r="FT1570" i="98"/>
  <c r="FY1570" i="98"/>
  <c r="FU1570" i="98"/>
  <c r="FI1570" i="98"/>
  <c r="FV1566" i="98"/>
  <c r="FZ1566" i="98"/>
  <c r="GD1566" i="98"/>
  <c r="FW1566" i="98"/>
  <c r="GA1566" i="98"/>
  <c r="GE1566" i="98"/>
  <c r="FT1566" i="98"/>
  <c r="FX1566" i="98"/>
  <c r="GB1566" i="98"/>
  <c r="FY1566" i="98"/>
  <c r="GC1566" i="98"/>
  <c r="FU1566" i="98"/>
  <c r="FI1566" i="98"/>
  <c r="GD1562" i="98"/>
  <c r="GA1562" i="98"/>
  <c r="GE1562" i="98"/>
  <c r="FX1562" i="98"/>
  <c r="GB1562" i="98"/>
  <c r="FI1562" i="98"/>
  <c r="FV1562" i="98" s="1"/>
  <c r="GC1562" i="98"/>
  <c r="FV1558" i="98"/>
  <c r="FY1558" i="98"/>
  <c r="FI1558" i="98"/>
  <c r="FZ1558" i="98" s="1"/>
  <c r="GC1344" i="98"/>
  <c r="FX1344" i="98"/>
  <c r="FW1318" i="98"/>
  <c r="FT1613" i="98"/>
  <c r="GB1569" i="98"/>
  <c r="FZ1554" i="98"/>
  <c r="GD1554" i="98"/>
  <c r="FW1554" i="98"/>
  <c r="GA1554" i="98"/>
  <c r="FT1554" i="98"/>
  <c r="FX1554" i="98"/>
  <c r="FI1554" i="98"/>
  <c r="FU1554" i="98"/>
  <c r="FY1554" i="98"/>
  <c r="FZ1550" i="98"/>
  <c r="GD1550" i="98"/>
  <c r="FW1550" i="98"/>
  <c r="GA1550" i="98"/>
  <c r="GE1550" i="98"/>
  <c r="FT1550" i="98"/>
  <c r="FX1550" i="98"/>
  <c r="GB1550" i="98"/>
  <c r="FI1550" i="98"/>
  <c r="FV1550" i="98" s="1"/>
  <c r="FU1550" i="98"/>
  <c r="FY1550" i="98"/>
  <c r="GC1550" i="98"/>
  <c r="FV1546" i="98"/>
  <c r="FZ1546" i="98"/>
  <c r="GD1546" i="98"/>
  <c r="FW1546" i="98"/>
  <c r="GA1546" i="98"/>
  <c r="GE1546" i="98"/>
  <c r="FT1546" i="98"/>
  <c r="FX1546" i="98"/>
  <c r="GB1546" i="98"/>
  <c r="FI1546" i="98"/>
  <c r="FU1546" i="98"/>
  <c r="FY1546" i="98"/>
  <c r="GC1546" i="98"/>
  <c r="FZ1542" i="98"/>
  <c r="FW1542" i="98"/>
  <c r="FT1542" i="98"/>
  <c r="FI1542" i="98"/>
  <c r="FU1542" i="98"/>
  <c r="GC1542" i="98"/>
  <c r="FZ1538" i="98"/>
  <c r="GD1538" i="98"/>
  <c r="FW1538" i="98"/>
  <c r="GA1538" i="98"/>
  <c r="FT1538" i="98"/>
  <c r="FX1538" i="98"/>
  <c r="FI1538" i="98"/>
  <c r="FU1538" i="98"/>
  <c r="GC1538" i="98"/>
  <c r="GC1504" i="98"/>
  <c r="FX1504" i="98"/>
  <c r="GC1392" i="98"/>
  <c r="FX1392" i="98"/>
  <c r="FL1631" i="98"/>
  <c r="FK1631" i="98" s="1"/>
  <c r="FM1631" i="98"/>
  <c r="FL1627" i="98"/>
  <c r="FK1627" i="98" s="1"/>
  <c r="FM1627" i="98"/>
  <c r="FK1619" i="98"/>
  <c r="FL1619" i="98"/>
  <c r="FM1619" i="98"/>
  <c r="FI1609" i="98"/>
  <c r="FU1609" i="98" s="1"/>
  <c r="GC1609" i="98"/>
  <c r="FZ1609" i="98"/>
  <c r="GD1609" i="98"/>
  <c r="FW1609" i="98"/>
  <c r="GA1609" i="98"/>
  <c r="FI1601" i="98"/>
  <c r="FU1601" i="98" s="1"/>
  <c r="GC1601" i="98"/>
  <c r="FZ1601" i="98"/>
  <c r="GD1601" i="98"/>
  <c r="FW1601" i="98"/>
  <c r="GA1601" i="98"/>
  <c r="FL1543" i="98"/>
  <c r="FK1543" i="98" s="1"/>
  <c r="FM1543" i="98"/>
  <c r="FV1534" i="98"/>
  <c r="FZ1534" i="98"/>
  <c r="FW1534" i="98"/>
  <c r="FT1534" i="98"/>
  <c r="FX1533" i="98"/>
  <c r="GC1526" i="98"/>
  <c r="FI1525" i="98"/>
  <c r="FZ1525" i="98"/>
  <c r="FW1525" i="98"/>
  <c r="GE1522" i="98"/>
  <c r="GB1522" i="98"/>
  <c r="FV1518" i="98"/>
  <c r="FX1517" i="98"/>
  <c r="FW1497" i="98"/>
  <c r="FX1497" i="98"/>
  <c r="FI1497" i="98"/>
  <c r="GA1497" i="98" s="1"/>
  <c r="FT1497" i="98"/>
  <c r="GD1497" i="98"/>
  <c r="FU1497" i="98"/>
  <c r="FW1485" i="98"/>
  <c r="FU1485" i="98"/>
  <c r="FV1485" i="98"/>
  <c r="GB1485" i="98"/>
  <c r="GC1485" i="98"/>
  <c r="FW1437" i="98"/>
  <c r="GA1437" i="98"/>
  <c r="FU1437" i="98"/>
  <c r="FZ1437" i="98"/>
  <c r="GB1437" i="98"/>
  <c r="FK1424" i="98"/>
  <c r="FL1402" i="98"/>
  <c r="FM1402" i="98"/>
  <c r="FW1385" i="98"/>
  <c r="FX1385" i="98"/>
  <c r="FI1385" i="98"/>
  <c r="GA1385" i="98" s="1"/>
  <c r="FT1385" i="98"/>
  <c r="GD1385" i="98"/>
  <c r="FU1385" i="98"/>
  <c r="FT1350" i="98"/>
  <c r="FI1350" i="98"/>
  <c r="FX1350" i="98" s="1"/>
  <c r="GD1350" i="98"/>
  <c r="GE1350" i="98"/>
  <c r="FL1338" i="98"/>
  <c r="GE1325" i="98"/>
  <c r="FV1325" i="98"/>
  <c r="FX1325" i="98"/>
  <c r="GC1325" i="98"/>
  <c r="FL1303" i="98"/>
  <c r="FM1303" i="98" s="1"/>
  <c r="GB1290" i="98"/>
  <c r="FZ1290" i="98"/>
  <c r="GD1290" i="98"/>
  <c r="FK1290" i="98"/>
  <c r="GC1290" i="98"/>
  <c r="FV1276" i="98"/>
  <c r="FZ1276" i="98"/>
  <c r="GD1276" i="98"/>
  <c r="FT1276" i="98"/>
  <c r="FX1276" i="98"/>
  <c r="GB1276" i="98"/>
  <c r="FW1276" i="98"/>
  <c r="GE1276" i="98"/>
  <c r="FK1276" i="98"/>
  <c r="FY1276" i="98"/>
  <c r="GA1276" i="98"/>
  <c r="FK1158" i="98"/>
  <c r="GA1094" i="98"/>
  <c r="GE1094" i="98"/>
  <c r="FW1094" i="98"/>
  <c r="FL1655" i="98"/>
  <c r="FK1655" i="98" s="1"/>
  <c r="FM1655" i="98"/>
  <c r="FK1651" i="98"/>
  <c r="FL1651" i="98"/>
  <c r="FM1651" i="98"/>
  <c r="FL1647" i="98"/>
  <c r="FM1647" i="98" s="1"/>
  <c r="FL1643" i="98"/>
  <c r="FK1643" i="98" s="1"/>
  <c r="FM1643" i="98"/>
  <c r="FL1639" i="98"/>
  <c r="FK1639" i="98" s="1"/>
  <c r="FM1639" i="98"/>
  <c r="FM1633" i="98"/>
  <c r="FM1629" i="98"/>
  <c r="FM1625" i="98"/>
  <c r="FM1621" i="98"/>
  <c r="FM1617" i="98"/>
  <c r="FK1614" i="98"/>
  <c r="FK1610" i="98"/>
  <c r="FT1609" i="98"/>
  <c r="FK1606" i="98"/>
  <c r="FK1602" i="98"/>
  <c r="FT1601" i="98"/>
  <c r="FK1598" i="98"/>
  <c r="FL1575" i="98"/>
  <c r="FK1575" i="98" s="1"/>
  <c r="FM1575" i="98"/>
  <c r="FK1571" i="98"/>
  <c r="FL1571" i="98"/>
  <c r="FM1571" i="98"/>
  <c r="FL1567" i="98"/>
  <c r="FM1567" i="98" s="1"/>
  <c r="FL1563" i="98"/>
  <c r="FK1563" i="98" s="1"/>
  <c r="FM1563" i="98"/>
  <c r="FL1559" i="98"/>
  <c r="FK1559" i="98" s="1"/>
  <c r="FM1559" i="98"/>
  <c r="FM1553" i="98"/>
  <c r="FM1549" i="98"/>
  <c r="FM1545" i="98"/>
  <c r="FM1541" i="98"/>
  <c r="FM1537" i="98"/>
  <c r="FK1534" i="98"/>
  <c r="FT1533" i="98"/>
  <c r="FK1530" i="98"/>
  <c r="FK1526" i="98"/>
  <c r="FT1525" i="98"/>
  <c r="FK1522" i="98"/>
  <c r="FK1518" i="98"/>
  <c r="FW1505" i="98"/>
  <c r="FX1505" i="98"/>
  <c r="GC1505" i="98"/>
  <c r="FI1505" i="98"/>
  <c r="FT1505" i="98"/>
  <c r="FY1505" i="98"/>
  <c r="GD1505" i="98"/>
  <c r="FU1505" i="98"/>
  <c r="FZ1505" i="98"/>
  <c r="GE1505" i="98"/>
  <c r="GB1497" i="98"/>
  <c r="FV1496" i="98"/>
  <c r="FZ1496" i="98"/>
  <c r="GD1496" i="98"/>
  <c r="FT1496" i="98"/>
  <c r="FY1496" i="98"/>
  <c r="GE1496" i="98"/>
  <c r="FK1496" i="98"/>
  <c r="FU1496" i="98"/>
  <c r="GA1496" i="98"/>
  <c r="FW1496" i="98"/>
  <c r="GB1496" i="98"/>
  <c r="FW1493" i="98"/>
  <c r="GA1493" i="98"/>
  <c r="GE1493" i="98"/>
  <c r="FU1493" i="98"/>
  <c r="FZ1493" i="98"/>
  <c r="FV1493" i="98"/>
  <c r="GB1493" i="98"/>
  <c r="FX1493" i="98"/>
  <c r="GC1493" i="98"/>
  <c r="FV1489" i="98"/>
  <c r="FT1486" i="98"/>
  <c r="FX1486" i="98"/>
  <c r="GB1486" i="98"/>
  <c r="FI1486" i="98"/>
  <c r="FY1486" i="98"/>
  <c r="GD1486" i="98"/>
  <c r="FU1486" i="98"/>
  <c r="FZ1486" i="98"/>
  <c r="GE1486" i="98"/>
  <c r="FV1486" i="98"/>
  <c r="GA1486" i="98"/>
  <c r="FT1485" i="98"/>
  <c r="FI1485" i="98"/>
  <c r="GA1485" i="98" s="1"/>
  <c r="FX1480" i="98"/>
  <c r="FV1473" i="98"/>
  <c r="GC1472" i="98"/>
  <c r="FT1470" i="98"/>
  <c r="FX1470" i="98"/>
  <c r="GB1470" i="98"/>
  <c r="FI1470" i="98"/>
  <c r="FY1470" i="98"/>
  <c r="GD1470" i="98"/>
  <c r="FU1470" i="98"/>
  <c r="FZ1470" i="98"/>
  <c r="GE1470" i="98"/>
  <c r="FV1470" i="98"/>
  <c r="GA1470" i="98"/>
  <c r="FI1469" i="98"/>
  <c r="FK1467" i="98"/>
  <c r="FX1464" i="98"/>
  <c r="FL1458" i="98"/>
  <c r="FM1458" i="98" s="1"/>
  <c r="FW1457" i="98"/>
  <c r="FX1457" i="98"/>
  <c r="FI1457" i="98"/>
  <c r="FT1457" i="98"/>
  <c r="GD1457" i="98"/>
  <c r="FU1457" i="98"/>
  <c r="GB1449" i="98"/>
  <c r="FV1448" i="98"/>
  <c r="FZ1448" i="98"/>
  <c r="GD1448" i="98"/>
  <c r="FT1448" i="98"/>
  <c r="FY1448" i="98"/>
  <c r="GE1448" i="98"/>
  <c r="FK1448" i="98"/>
  <c r="FU1448" i="98"/>
  <c r="GA1448" i="98"/>
  <c r="FW1448" i="98"/>
  <c r="GB1448" i="98"/>
  <c r="FW1445" i="98"/>
  <c r="GA1445" i="98"/>
  <c r="GE1445" i="98"/>
  <c r="FU1445" i="98"/>
  <c r="FZ1445" i="98"/>
  <c r="FV1445" i="98"/>
  <c r="GB1445" i="98"/>
  <c r="FX1445" i="98"/>
  <c r="GC1445" i="98"/>
  <c r="FV1441" i="98"/>
  <c r="GC1440" i="98"/>
  <c r="FT1438" i="98"/>
  <c r="FX1438" i="98"/>
  <c r="GB1438" i="98"/>
  <c r="FI1438" i="98"/>
  <c r="FY1438" i="98"/>
  <c r="GD1438" i="98"/>
  <c r="FU1438" i="98"/>
  <c r="FZ1438" i="98"/>
  <c r="GE1438" i="98"/>
  <c r="FV1438" i="98"/>
  <c r="GA1438" i="98"/>
  <c r="FI1437" i="98"/>
  <c r="FV1432" i="98"/>
  <c r="FZ1432" i="98"/>
  <c r="GD1432" i="98"/>
  <c r="FT1432" i="98"/>
  <c r="FY1432" i="98"/>
  <c r="GE1432" i="98"/>
  <c r="FK1432" i="98"/>
  <c r="FU1432" i="98"/>
  <c r="GA1432" i="98"/>
  <c r="FW1432" i="98"/>
  <c r="GB1432" i="98"/>
  <c r="FW1429" i="98"/>
  <c r="GA1429" i="98"/>
  <c r="GE1429" i="98"/>
  <c r="FU1429" i="98"/>
  <c r="FZ1429" i="98"/>
  <c r="FV1429" i="98"/>
  <c r="GB1429" i="98"/>
  <c r="FX1429" i="98"/>
  <c r="GC1429" i="98"/>
  <c r="FT1422" i="98"/>
  <c r="FI1422" i="98"/>
  <c r="GD1422" i="98"/>
  <c r="GE1422" i="98"/>
  <c r="FI1421" i="98"/>
  <c r="GA1421" i="98" s="1"/>
  <c r="FX1416" i="98"/>
  <c r="FL1410" i="98"/>
  <c r="FM1410" i="98"/>
  <c r="FI1409" i="98"/>
  <c r="GD1409" i="98"/>
  <c r="FW1406" i="98"/>
  <c r="FV1400" i="98"/>
  <c r="FZ1400" i="98"/>
  <c r="GD1400" i="98"/>
  <c r="FT1400" i="98"/>
  <c r="FY1400" i="98"/>
  <c r="GE1400" i="98"/>
  <c r="FK1400" i="98"/>
  <c r="FU1400" i="98"/>
  <c r="GA1400" i="98"/>
  <c r="FW1400" i="98"/>
  <c r="GB1400" i="98"/>
  <c r="FW1397" i="98"/>
  <c r="GA1397" i="98"/>
  <c r="GE1397" i="98"/>
  <c r="FU1397" i="98"/>
  <c r="FZ1397" i="98"/>
  <c r="FV1397" i="98"/>
  <c r="GB1397" i="98"/>
  <c r="FX1397" i="98"/>
  <c r="GC1397" i="98"/>
  <c r="FL1394" i="98"/>
  <c r="FM1394" i="98"/>
  <c r="FI1393" i="98"/>
  <c r="GD1393" i="98"/>
  <c r="GB1385" i="98"/>
  <c r="FV1384" i="98"/>
  <c r="FZ1384" i="98"/>
  <c r="GD1384" i="98"/>
  <c r="FT1384" i="98"/>
  <c r="FY1384" i="98"/>
  <c r="GE1384" i="98"/>
  <c r="FK1384" i="98"/>
  <c r="FU1384" i="98"/>
  <c r="GA1384" i="98"/>
  <c r="FW1384" i="98"/>
  <c r="GB1384" i="98"/>
  <c r="FW1381" i="98"/>
  <c r="GA1381" i="98"/>
  <c r="GE1381" i="98"/>
  <c r="FU1381" i="98"/>
  <c r="FZ1381" i="98"/>
  <c r="FV1381" i="98"/>
  <c r="GB1381" i="98"/>
  <c r="FX1381" i="98"/>
  <c r="GC1381" i="98"/>
  <c r="GC1376" i="98"/>
  <c r="FT1374" i="98"/>
  <c r="FI1374" i="98"/>
  <c r="GD1374" i="98"/>
  <c r="GE1374" i="98"/>
  <c r="FI1373" i="98"/>
  <c r="FX1368" i="98"/>
  <c r="GC1366" i="98"/>
  <c r="FL1362" i="98"/>
  <c r="FM1362" i="98"/>
  <c r="FK1362" i="98" s="1"/>
  <c r="FW1361" i="98"/>
  <c r="GA1361" i="98"/>
  <c r="FX1361" i="98"/>
  <c r="GC1361" i="98"/>
  <c r="FI1361" i="98"/>
  <c r="FT1361" i="98"/>
  <c r="FY1361" i="98"/>
  <c r="GD1361" i="98"/>
  <c r="FU1361" i="98"/>
  <c r="FZ1361" i="98"/>
  <c r="FX1352" i="98"/>
  <c r="FL1346" i="98"/>
  <c r="FI1345" i="98"/>
  <c r="GD1345" i="98"/>
  <c r="FW1342" i="98"/>
  <c r="FV1336" i="98"/>
  <c r="FZ1336" i="98"/>
  <c r="GD1336" i="98"/>
  <c r="FT1336" i="98"/>
  <c r="FY1336" i="98"/>
  <c r="GE1336" i="98"/>
  <c r="FK1336" i="98"/>
  <c r="FU1336" i="98"/>
  <c r="GA1336" i="98"/>
  <c r="FW1336" i="98"/>
  <c r="GB1336" i="98"/>
  <c r="FW1333" i="98"/>
  <c r="GA1333" i="98"/>
  <c r="GE1333" i="98"/>
  <c r="FU1333" i="98"/>
  <c r="FZ1333" i="98"/>
  <c r="FV1333" i="98"/>
  <c r="GB1333" i="98"/>
  <c r="FX1333" i="98"/>
  <c r="GC1333" i="98"/>
  <c r="FV1329" i="98"/>
  <c r="FT1326" i="98"/>
  <c r="FX1326" i="98"/>
  <c r="GB1326" i="98"/>
  <c r="FI1326" i="98"/>
  <c r="FY1326" i="98"/>
  <c r="GD1326" i="98"/>
  <c r="FU1326" i="98"/>
  <c r="FZ1326" i="98"/>
  <c r="GE1326" i="98"/>
  <c r="FV1326" i="98"/>
  <c r="GA1326" i="98"/>
  <c r="FT1325" i="98"/>
  <c r="FI1325" i="98"/>
  <c r="FW1325" i="98" s="1"/>
  <c r="FX1320" i="98"/>
  <c r="FV1313" i="98"/>
  <c r="FU1308" i="98"/>
  <c r="FT1306" i="98"/>
  <c r="FX1306" i="98"/>
  <c r="GB1306" i="98"/>
  <c r="FV1306" i="98"/>
  <c r="FZ1306" i="98"/>
  <c r="GD1306" i="98"/>
  <c r="FY1306" i="98"/>
  <c r="FK1306" i="98"/>
  <c r="GA1306" i="98"/>
  <c r="FU1306" i="98"/>
  <c r="GC1306" i="98"/>
  <c r="FX1294" i="98"/>
  <c r="FV1294" i="98"/>
  <c r="FI1294" i="98"/>
  <c r="FY1294" i="98"/>
  <c r="FV1292" i="98"/>
  <c r="FZ1292" i="98"/>
  <c r="GD1292" i="98"/>
  <c r="FT1292" i="98"/>
  <c r="FX1292" i="98"/>
  <c r="GB1292" i="98"/>
  <c r="FW1292" i="98"/>
  <c r="GE1292" i="98"/>
  <c r="FK1292" i="98"/>
  <c r="FY1292" i="98"/>
  <c r="GA1292" i="98"/>
  <c r="GE1290" i="98"/>
  <c r="FI1290" i="98"/>
  <c r="FT1290" i="98" s="1"/>
  <c r="FL1285" i="98"/>
  <c r="FK1278" i="98"/>
  <c r="FW1274" i="98"/>
  <c r="FM1270" i="98"/>
  <c r="FX1262" i="98"/>
  <c r="GB1262" i="98"/>
  <c r="FV1262" i="98"/>
  <c r="FZ1262" i="98"/>
  <c r="FI1262" i="98"/>
  <c r="FW1262" i="98"/>
  <c r="FY1262" i="98"/>
  <c r="FV1260" i="98"/>
  <c r="FT1260" i="98"/>
  <c r="FW1260" i="98"/>
  <c r="FK1260" i="98"/>
  <c r="FY1260" i="98"/>
  <c r="FI1260" i="98"/>
  <c r="FK1242" i="98"/>
  <c r="FI1242" i="98"/>
  <c r="FT1242" i="98" s="1"/>
  <c r="FK1238" i="98"/>
  <c r="FK1174" i="98"/>
  <c r="GC1120" i="98"/>
  <c r="FU1120" i="98"/>
  <c r="GC1104" i="98"/>
  <c r="FU1104" i="98"/>
  <c r="FI1613" i="98"/>
  <c r="FX1613" i="98" s="1"/>
  <c r="FU1613" i="98"/>
  <c r="FY1613" i="98"/>
  <c r="GC1613" i="98"/>
  <c r="FV1613" i="98"/>
  <c r="FZ1613" i="98"/>
  <c r="GD1613" i="98"/>
  <c r="FW1613" i="98"/>
  <c r="GA1613" i="98"/>
  <c r="GE1613" i="98"/>
  <c r="FV1606" i="98"/>
  <c r="FZ1606" i="98"/>
  <c r="GD1606" i="98"/>
  <c r="FW1606" i="98"/>
  <c r="GA1606" i="98"/>
  <c r="GE1606" i="98"/>
  <c r="FT1606" i="98"/>
  <c r="FX1606" i="98"/>
  <c r="GB1606" i="98"/>
  <c r="FV1602" i="98"/>
  <c r="FX1601" i="98"/>
  <c r="FZ1598" i="98"/>
  <c r="FW1598" i="98"/>
  <c r="FT1598" i="98"/>
  <c r="FK1590" i="98"/>
  <c r="FL1555" i="98"/>
  <c r="FM1555" i="98" s="1"/>
  <c r="FL1551" i="98"/>
  <c r="FK1551" i="98" s="1"/>
  <c r="FM1551" i="98"/>
  <c r="FL1547" i="98"/>
  <c r="FK1547" i="98" s="1"/>
  <c r="FM1547" i="98"/>
  <c r="FV1526" i="98"/>
  <c r="FZ1526" i="98"/>
  <c r="GD1526" i="98"/>
  <c r="FW1526" i="98"/>
  <c r="GA1526" i="98"/>
  <c r="GE1526" i="98"/>
  <c r="FT1526" i="98"/>
  <c r="FX1526" i="98"/>
  <c r="GB1526" i="98"/>
  <c r="FI1521" i="98"/>
  <c r="FX1521" i="98" s="1"/>
  <c r="FZ1521" i="98"/>
  <c r="FW1521" i="98"/>
  <c r="FI1517" i="98"/>
  <c r="FT1517" i="98" s="1"/>
  <c r="GC1517" i="98"/>
  <c r="FZ1517" i="98"/>
  <c r="GD1517" i="98"/>
  <c r="FW1517" i="98"/>
  <c r="GA1517" i="98"/>
  <c r="FV1488" i="98"/>
  <c r="FT1488" i="98"/>
  <c r="FK1488" i="98"/>
  <c r="FW1488" i="98"/>
  <c r="FY1469" i="98"/>
  <c r="FT1462" i="98"/>
  <c r="FI1462" i="98"/>
  <c r="FX1462" i="98" s="1"/>
  <c r="GD1462" i="98"/>
  <c r="GE1462" i="98"/>
  <c r="FL1450" i="98"/>
  <c r="FM1450" i="98" s="1"/>
  <c r="FI1433" i="98"/>
  <c r="FW1433" i="98" s="1"/>
  <c r="GD1433" i="98"/>
  <c r="FI1414" i="98"/>
  <c r="GC1414" i="98" s="1"/>
  <c r="GE1414" i="98"/>
  <c r="FK1411" i="98"/>
  <c r="FL1386" i="98"/>
  <c r="FM1386" i="98"/>
  <c r="FY1373" i="98"/>
  <c r="FW1337" i="98"/>
  <c r="FX1337" i="98"/>
  <c r="FI1337" i="98"/>
  <c r="GA1337" i="98" s="1"/>
  <c r="FT1337" i="98"/>
  <c r="GD1337" i="98"/>
  <c r="FU1337" i="98"/>
  <c r="FV1328" i="98"/>
  <c r="FT1328" i="98"/>
  <c r="FK1328" i="98"/>
  <c r="FW1328" i="98"/>
  <c r="FT1317" i="98"/>
  <c r="FK1312" i="98"/>
  <c r="FU1292" i="98"/>
  <c r="FX1278" i="98"/>
  <c r="GB1278" i="98"/>
  <c r="FV1278" i="98"/>
  <c r="FZ1278" i="98"/>
  <c r="FI1278" i="98"/>
  <c r="FW1278" i="98"/>
  <c r="FY1278" i="98"/>
  <c r="FL1269" i="98"/>
  <c r="GB1162" i="98"/>
  <c r="FZ1162" i="98"/>
  <c r="FK1162" i="98"/>
  <c r="GE1162" i="98"/>
  <c r="FI1162" i="98"/>
  <c r="FW1162" i="98"/>
  <c r="FL1683" i="98"/>
  <c r="FK1683" i="98" s="1"/>
  <c r="FM1683" i="98"/>
  <c r="FK1679" i="98"/>
  <c r="FL1679" i="98"/>
  <c r="FM1679" i="98"/>
  <c r="FL1675" i="98"/>
  <c r="FM1675" i="98" s="1"/>
  <c r="FL1671" i="98"/>
  <c r="FK1671" i="98" s="1"/>
  <c r="FM1671" i="98"/>
  <c r="FL1667" i="98"/>
  <c r="FK1667" i="98" s="1"/>
  <c r="FM1667" i="98"/>
  <c r="FK1663" i="98"/>
  <c r="FL1663" i="98"/>
  <c r="FM1663" i="98"/>
  <c r="FL1659" i="98"/>
  <c r="FM1659" i="98" s="1"/>
  <c r="FI1653" i="98"/>
  <c r="FU1653" i="98"/>
  <c r="GC1653" i="98"/>
  <c r="FZ1653" i="98"/>
  <c r="GD1653" i="98"/>
  <c r="FW1653" i="98"/>
  <c r="GA1653" i="98"/>
  <c r="GE1653" i="98"/>
  <c r="FI1649" i="98"/>
  <c r="GB1649" i="98" s="1"/>
  <c r="FU1649" i="98"/>
  <c r="FY1649" i="98"/>
  <c r="GC1649" i="98"/>
  <c r="FV1649" i="98"/>
  <c r="FZ1649" i="98"/>
  <c r="GD1649" i="98"/>
  <c r="FW1649" i="98"/>
  <c r="GA1649" i="98"/>
  <c r="GE1649" i="98"/>
  <c r="FI1645" i="98"/>
  <c r="GC1645" i="98"/>
  <c r="FZ1645" i="98"/>
  <c r="FW1645" i="98"/>
  <c r="FI1641" i="98"/>
  <c r="GC1641" i="98"/>
  <c r="FZ1641" i="98"/>
  <c r="GD1641" i="98"/>
  <c r="FW1641" i="98"/>
  <c r="GA1641" i="98"/>
  <c r="FI1637" i="98"/>
  <c r="FU1637" i="98"/>
  <c r="GC1637" i="98"/>
  <c r="FZ1637" i="98"/>
  <c r="GD1637" i="98"/>
  <c r="FW1637" i="98"/>
  <c r="GA1637" i="98"/>
  <c r="GE1637" i="98"/>
  <c r="FK1634" i="98"/>
  <c r="FK1630" i="98"/>
  <c r="FK1626" i="98"/>
  <c r="FK1622" i="98"/>
  <c r="FK1618" i="98"/>
  <c r="FI1614" i="98"/>
  <c r="FV1614" i="98" s="1"/>
  <c r="FI1610" i="98"/>
  <c r="FU1606" i="98"/>
  <c r="FI1606" i="98"/>
  <c r="FI1602" i="98"/>
  <c r="FY1602" i="98" s="1"/>
  <c r="FI1598" i="98"/>
  <c r="FK1595" i="98"/>
  <c r="FL1595" i="98"/>
  <c r="FM1595" i="98"/>
  <c r="FL1591" i="98"/>
  <c r="FM1591" i="98" s="1"/>
  <c r="FL1587" i="98"/>
  <c r="FK1587" i="98" s="1"/>
  <c r="FM1587" i="98"/>
  <c r="FL1583" i="98"/>
  <c r="FK1583" i="98" s="1"/>
  <c r="FM1583" i="98"/>
  <c r="FK1579" i="98"/>
  <c r="FL1579" i="98"/>
  <c r="FM1579" i="98"/>
  <c r="FI1573" i="98"/>
  <c r="GC1573" i="98"/>
  <c r="FZ1573" i="98"/>
  <c r="GD1573" i="98"/>
  <c r="FW1573" i="98"/>
  <c r="GA1573" i="98"/>
  <c r="FI1569" i="98"/>
  <c r="FU1569" i="98"/>
  <c r="GC1569" i="98"/>
  <c r="FZ1569" i="98"/>
  <c r="GD1569" i="98"/>
  <c r="FW1569" i="98"/>
  <c r="GA1569" i="98"/>
  <c r="GE1569" i="98"/>
  <c r="FI1565" i="98"/>
  <c r="FU1565" i="98"/>
  <c r="FY1565" i="98"/>
  <c r="GC1565" i="98"/>
  <c r="FV1565" i="98"/>
  <c r="FZ1565" i="98"/>
  <c r="GD1565" i="98"/>
  <c r="FW1565" i="98"/>
  <c r="GA1565" i="98"/>
  <c r="GE1565" i="98"/>
  <c r="FI1561" i="98"/>
  <c r="GC1561" i="98"/>
  <c r="FZ1561" i="98"/>
  <c r="FW1561" i="98"/>
  <c r="FI1557" i="98"/>
  <c r="GC1557" i="98"/>
  <c r="FZ1557" i="98"/>
  <c r="GD1557" i="98"/>
  <c r="FW1557" i="98"/>
  <c r="GA1557" i="98"/>
  <c r="FK1554" i="98"/>
  <c r="FK1550" i="98"/>
  <c r="FK1546" i="98"/>
  <c r="FK1542" i="98"/>
  <c r="FK1538" i="98"/>
  <c r="FU1534" i="98"/>
  <c r="FI1534" i="98"/>
  <c r="FI1530" i="98"/>
  <c r="GC1530" i="98" s="1"/>
  <c r="FU1526" i="98"/>
  <c r="FI1526" i="98"/>
  <c r="FI1522" i="98"/>
  <c r="FV1522" i="98" s="1"/>
  <c r="FI1518" i="98"/>
  <c r="FZ1518" i="98" s="1"/>
  <c r="FL1515" i="98"/>
  <c r="FK1515" i="98" s="1"/>
  <c r="FM1515" i="98"/>
  <c r="FK1511" i="98"/>
  <c r="FL1511" i="98"/>
  <c r="FM1511" i="98"/>
  <c r="FL1507" i="98"/>
  <c r="FM1507" i="98" s="1"/>
  <c r="FV1504" i="98"/>
  <c r="FZ1504" i="98"/>
  <c r="GD1504" i="98"/>
  <c r="FT1504" i="98"/>
  <c r="FY1504" i="98"/>
  <c r="GE1504" i="98"/>
  <c r="FK1504" i="98"/>
  <c r="FU1504" i="98"/>
  <c r="GA1504" i="98"/>
  <c r="FW1504" i="98"/>
  <c r="GB1504" i="98"/>
  <c r="FW1501" i="98"/>
  <c r="GA1501" i="98"/>
  <c r="GE1501" i="98"/>
  <c r="FU1501" i="98"/>
  <c r="FZ1501" i="98"/>
  <c r="FV1501" i="98"/>
  <c r="GB1501" i="98"/>
  <c r="FX1501" i="98"/>
  <c r="GC1501" i="98"/>
  <c r="FV1497" i="98"/>
  <c r="FT1494" i="98"/>
  <c r="FX1494" i="98"/>
  <c r="GB1494" i="98"/>
  <c r="FI1494" i="98"/>
  <c r="FY1494" i="98"/>
  <c r="GD1494" i="98"/>
  <c r="FU1494" i="98"/>
  <c r="FZ1494" i="98"/>
  <c r="GE1494" i="98"/>
  <c r="FV1494" i="98"/>
  <c r="GA1494" i="98"/>
  <c r="FX1488" i="98"/>
  <c r="FL1482" i="98"/>
  <c r="FM1482" i="98"/>
  <c r="FI1481" i="98"/>
  <c r="GA1481" i="98" s="1"/>
  <c r="FL1466" i="98"/>
  <c r="FM1466" i="98" s="1"/>
  <c r="FW1465" i="98"/>
  <c r="FX1465" i="98"/>
  <c r="FI1465" i="98"/>
  <c r="FT1465" i="98"/>
  <c r="GD1465" i="98"/>
  <c r="FU1465" i="98"/>
  <c r="FW1462" i="98"/>
  <c r="FV1456" i="98"/>
  <c r="FZ1456" i="98"/>
  <c r="GD1456" i="98"/>
  <c r="FT1456" i="98"/>
  <c r="FY1456" i="98"/>
  <c r="GE1456" i="98"/>
  <c r="FK1456" i="98"/>
  <c r="FU1456" i="98"/>
  <c r="GA1456" i="98"/>
  <c r="FW1456" i="98"/>
  <c r="GB1456" i="98"/>
  <c r="FW1453" i="98"/>
  <c r="GA1453" i="98"/>
  <c r="GE1453" i="98"/>
  <c r="FU1453" i="98"/>
  <c r="FZ1453" i="98"/>
  <c r="FV1453" i="98"/>
  <c r="GB1453" i="98"/>
  <c r="FX1453" i="98"/>
  <c r="GC1453" i="98"/>
  <c r="GC1448" i="98"/>
  <c r="FT1446" i="98"/>
  <c r="FX1446" i="98"/>
  <c r="GB1446" i="98"/>
  <c r="FI1446" i="98"/>
  <c r="FY1446" i="98"/>
  <c r="GD1446" i="98"/>
  <c r="FU1446" i="98"/>
  <c r="FZ1446" i="98"/>
  <c r="GE1446" i="98"/>
  <c r="FV1446" i="98"/>
  <c r="GA1446" i="98"/>
  <c r="FK1443" i="98"/>
  <c r="GC1432" i="98"/>
  <c r="FI1430" i="98"/>
  <c r="GD1430" i="98"/>
  <c r="GE1430" i="98"/>
  <c r="FL1418" i="98"/>
  <c r="FM1418" i="98" s="1"/>
  <c r="FW1417" i="98"/>
  <c r="FX1417" i="98"/>
  <c r="FI1417" i="98"/>
  <c r="FT1417" i="98"/>
  <c r="GD1417" i="98"/>
  <c r="FU1417" i="98"/>
  <c r="FV1408" i="98"/>
  <c r="FZ1408" i="98"/>
  <c r="GD1408" i="98"/>
  <c r="FT1408" i="98"/>
  <c r="FY1408" i="98"/>
  <c r="GE1408" i="98"/>
  <c r="FK1408" i="98"/>
  <c r="FU1408" i="98"/>
  <c r="GA1408" i="98"/>
  <c r="FW1408" i="98"/>
  <c r="GB1408" i="98"/>
  <c r="FW1405" i="98"/>
  <c r="GA1405" i="98"/>
  <c r="GE1405" i="98"/>
  <c r="FU1405" i="98"/>
  <c r="FZ1405" i="98"/>
  <c r="FV1405" i="98"/>
  <c r="GB1405" i="98"/>
  <c r="FX1405" i="98"/>
  <c r="GC1405" i="98"/>
  <c r="GC1400" i="98"/>
  <c r="FT1398" i="98"/>
  <c r="FI1398" i="98"/>
  <c r="GD1398" i="98"/>
  <c r="GE1398" i="98"/>
  <c r="FV1392" i="98"/>
  <c r="FZ1392" i="98"/>
  <c r="GD1392" i="98"/>
  <c r="FT1392" i="98"/>
  <c r="FY1392" i="98"/>
  <c r="GE1392" i="98"/>
  <c r="FK1392" i="98"/>
  <c r="FU1392" i="98"/>
  <c r="GA1392" i="98"/>
  <c r="FW1392" i="98"/>
  <c r="GB1392" i="98"/>
  <c r="FW1389" i="98"/>
  <c r="GA1389" i="98"/>
  <c r="GE1389" i="98"/>
  <c r="FU1389" i="98"/>
  <c r="FZ1389" i="98"/>
  <c r="FV1389" i="98"/>
  <c r="GB1389" i="98"/>
  <c r="FX1389" i="98"/>
  <c r="GC1389" i="98"/>
  <c r="FV1385" i="98"/>
  <c r="GC1384" i="98"/>
  <c r="FT1382" i="98"/>
  <c r="FI1382" i="98"/>
  <c r="GD1382" i="98"/>
  <c r="GE1382" i="98"/>
  <c r="FK1379" i="98"/>
  <c r="FL1370" i="98"/>
  <c r="FM1370" i="98"/>
  <c r="FI1369" i="98"/>
  <c r="GD1369" i="98"/>
  <c r="FV1360" i="98"/>
  <c r="FZ1360" i="98"/>
  <c r="GD1360" i="98"/>
  <c r="FT1360" i="98"/>
  <c r="FY1360" i="98"/>
  <c r="GE1360" i="98"/>
  <c r="FK1360" i="98"/>
  <c r="FU1360" i="98"/>
  <c r="GA1360" i="98"/>
  <c r="FW1360" i="98"/>
  <c r="GB1360" i="98"/>
  <c r="FW1357" i="98"/>
  <c r="GA1357" i="98"/>
  <c r="GE1357" i="98"/>
  <c r="FU1357" i="98"/>
  <c r="FZ1357" i="98"/>
  <c r="FV1357" i="98"/>
  <c r="GB1357" i="98"/>
  <c r="FX1357" i="98"/>
  <c r="GC1357" i="98"/>
  <c r="FL1354" i="98"/>
  <c r="FM1354" i="98" s="1"/>
  <c r="FW1353" i="98"/>
  <c r="FX1353" i="98"/>
  <c r="FI1353" i="98"/>
  <c r="FT1353" i="98"/>
  <c r="GD1353" i="98"/>
  <c r="FU1353" i="98"/>
  <c r="FW1350" i="98"/>
  <c r="FV1344" i="98"/>
  <c r="FZ1344" i="98"/>
  <c r="GD1344" i="98"/>
  <c r="FT1344" i="98"/>
  <c r="FY1344" i="98"/>
  <c r="GE1344" i="98"/>
  <c r="FK1344" i="98"/>
  <c r="FU1344" i="98"/>
  <c r="GA1344" i="98"/>
  <c r="FW1344" i="98"/>
  <c r="GB1344" i="98"/>
  <c r="FW1341" i="98"/>
  <c r="GA1341" i="98"/>
  <c r="GE1341" i="98"/>
  <c r="FU1341" i="98"/>
  <c r="FZ1341" i="98"/>
  <c r="FV1341" i="98"/>
  <c r="GB1341" i="98"/>
  <c r="FX1341" i="98"/>
  <c r="GC1341" i="98"/>
  <c r="FV1337" i="98"/>
  <c r="FT1334" i="98"/>
  <c r="FI1334" i="98"/>
  <c r="GD1334" i="98"/>
  <c r="GE1334" i="98"/>
  <c r="FK1331" i="98"/>
  <c r="FL1322" i="98"/>
  <c r="FM1322" i="98" s="1"/>
  <c r="FW1321" i="98"/>
  <c r="FX1321" i="98"/>
  <c r="FI1321" i="98"/>
  <c r="FT1321" i="98"/>
  <c r="GD1321" i="98"/>
  <c r="FU1321" i="98"/>
  <c r="FK1315" i="98"/>
  <c r="FX1310" i="98"/>
  <c r="FV1310" i="98"/>
  <c r="FI1310" i="98"/>
  <c r="GC1310" i="98" s="1"/>
  <c r="FY1310" i="98"/>
  <c r="FV1308" i="98"/>
  <c r="FZ1308" i="98"/>
  <c r="GD1308" i="98"/>
  <c r="FT1308" i="98"/>
  <c r="FX1308" i="98"/>
  <c r="GB1308" i="98"/>
  <c r="FW1308" i="98"/>
  <c r="GE1308" i="98"/>
  <c r="FK1308" i="98"/>
  <c r="FY1308" i="98"/>
  <c r="GA1308" i="98"/>
  <c r="FL1301" i="98"/>
  <c r="FM1301" i="98" s="1"/>
  <c r="FW1290" i="98"/>
  <c r="FK1286" i="98"/>
  <c r="FM1286" i="98"/>
  <c r="GC1278" i="98"/>
  <c r="GC1276" i="98"/>
  <c r="FM1271" i="98"/>
  <c r="FL1271" i="98"/>
  <c r="FK1271" i="98" s="1"/>
  <c r="FT1258" i="98"/>
  <c r="FK1258" i="98"/>
  <c r="GA1258" i="98"/>
  <c r="FI1258" i="98"/>
  <c r="FX1258" i="98" s="1"/>
  <c r="FT1194" i="98"/>
  <c r="GB1194" i="98"/>
  <c r="FZ1194" i="98"/>
  <c r="GD1194" i="98"/>
  <c r="FK1194" i="98"/>
  <c r="GA1194" i="98"/>
  <c r="FI1194" i="98"/>
  <c r="FX1194" i="98" s="1"/>
  <c r="FW1194" i="98"/>
  <c r="FU1194" i="98"/>
  <c r="GC1194" i="98"/>
  <c r="GE1194" i="98"/>
  <c r="FK1190" i="98"/>
  <c r="FT1146" i="98"/>
  <c r="FX1146" i="98"/>
  <c r="GB1146" i="98"/>
  <c r="FV1146" i="98"/>
  <c r="FZ1146" i="98"/>
  <c r="GD1146" i="98"/>
  <c r="FY1146" i="98"/>
  <c r="FK1146" i="98"/>
  <c r="GA1146" i="98"/>
  <c r="GE1146" i="98"/>
  <c r="FU1146" i="98"/>
  <c r="GC1146" i="98"/>
  <c r="FI1146" i="98"/>
  <c r="FW1146" i="98"/>
  <c r="GA1102" i="98"/>
  <c r="FL1635" i="98"/>
  <c r="FK1635" i="98" s="1"/>
  <c r="FM1635" i="98"/>
  <c r="FK1623" i="98"/>
  <c r="FL1623" i="98"/>
  <c r="FM1623" i="98"/>
  <c r="GC1606" i="98"/>
  <c r="FI1605" i="98"/>
  <c r="FX1605" i="98" s="1"/>
  <c r="GC1605" i="98"/>
  <c r="FZ1605" i="98"/>
  <c r="FW1605" i="98"/>
  <c r="FI1597" i="98"/>
  <c r="FU1597" i="98" s="1"/>
  <c r="GC1597" i="98"/>
  <c r="FZ1597" i="98"/>
  <c r="GD1597" i="98"/>
  <c r="FW1597" i="98"/>
  <c r="GA1597" i="98"/>
  <c r="FL1539" i="98"/>
  <c r="FK1539" i="98" s="1"/>
  <c r="FM1539" i="98"/>
  <c r="GC1534" i="98"/>
  <c r="FI1533" i="98"/>
  <c r="FY1533" i="98" s="1"/>
  <c r="FU1533" i="98"/>
  <c r="GC1533" i="98"/>
  <c r="FZ1533" i="98"/>
  <c r="GD1533" i="98"/>
  <c r="FW1533" i="98"/>
  <c r="GA1533" i="98"/>
  <c r="GE1533" i="98"/>
  <c r="FI1529" i="98"/>
  <c r="FU1529" i="98"/>
  <c r="FY1529" i="98"/>
  <c r="GC1529" i="98"/>
  <c r="FV1529" i="98"/>
  <c r="FZ1529" i="98"/>
  <c r="GD1529" i="98"/>
  <c r="FW1529" i="98"/>
  <c r="GA1529" i="98"/>
  <c r="GE1529" i="98"/>
  <c r="GC1518" i="98"/>
  <c r="FL1498" i="98"/>
  <c r="FM1498" i="98" s="1"/>
  <c r="FY1485" i="98"/>
  <c r="FT1478" i="98"/>
  <c r="FI1478" i="98"/>
  <c r="FW1478" i="98" s="1"/>
  <c r="GD1478" i="98"/>
  <c r="GE1478" i="98"/>
  <c r="FK1472" i="98"/>
  <c r="FW1469" i="98"/>
  <c r="GA1469" i="98"/>
  <c r="GE1469" i="98"/>
  <c r="FU1469" i="98"/>
  <c r="FZ1469" i="98"/>
  <c r="FV1469" i="98"/>
  <c r="GB1469" i="98"/>
  <c r="FX1469" i="98"/>
  <c r="GC1469" i="98"/>
  <c r="FW1449" i="98"/>
  <c r="FX1449" i="98"/>
  <c r="FI1449" i="98"/>
  <c r="GA1449" i="98" s="1"/>
  <c r="FT1449" i="98"/>
  <c r="GD1449" i="98"/>
  <c r="FU1449" i="98"/>
  <c r="FV1440" i="98"/>
  <c r="FT1440" i="98"/>
  <c r="FK1440" i="98"/>
  <c r="FW1440" i="98"/>
  <c r="FY1437" i="98"/>
  <c r="FL1434" i="98"/>
  <c r="FM1434" i="98" s="1"/>
  <c r="FW1421" i="98"/>
  <c r="FU1421" i="98"/>
  <c r="GB1421" i="98"/>
  <c r="FI1401" i="98"/>
  <c r="FV1401" i="98" s="1"/>
  <c r="GD1401" i="98"/>
  <c r="FK1395" i="98"/>
  <c r="FV1376" i="98"/>
  <c r="FZ1376" i="98"/>
  <c r="GD1376" i="98"/>
  <c r="FT1376" i="98"/>
  <c r="FY1376" i="98"/>
  <c r="GE1376" i="98"/>
  <c r="FK1376" i="98"/>
  <c r="FU1376" i="98"/>
  <c r="GA1376" i="98"/>
  <c r="FW1376" i="98"/>
  <c r="GB1376" i="98"/>
  <c r="GA1373" i="98"/>
  <c r="FZ1373" i="98"/>
  <c r="FT1366" i="98"/>
  <c r="FX1366" i="98"/>
  <c r="GB1366" i="98"/>
  <c r="FI1366" i="98"/>
  <c r="FY1366" i="98"/>
  <c r="GD1366" i="98"/>
  <c r="FU1366" i="98"/>
  <c r="FZ1366" i="98"/>
  <c r="GE1366" i="98"/>
  <c r="FV1366" i="98"/>
  <c r="GA1366" i="98"/>
  <c r="FY1325" i="98"/>
  <c r="FT1318" i="98"/>
  <c r="FX1318" i="98"/>
  <c r="GB1318" i="98"/>
  <c r="FI1318" i="98"/>
  <c r="GC1318" i="98" s="1"/>
  <c r="FY1318" i="98"/>
  <c r="GD1318" i="98"/>
  <c r="FU1318" i="98"/>
  <c r="FZ1318" i="98"/>
  <c r="GE1318" i="98"/>
  <c r="FV1318" i="98"/>
  <c r="GA1318" i="98"/>
  <c r="FI1685" i="98"/>
  <c r="FU1685" i="98"/>
  <c r="FY1685" i="98"/>
  <c r="GC1685" i="98"/>
  <c r="FV1685" i="98"/>
  <c r="GD1685" i="98"/>
  <c r="FZ1685" i="98"/>
  <c r="FW1685" i="98"/>
  <c r="GA1685" i="98"/>
  <c r="GE1685" i="98"/>
  <c r="FM1682" i="98"/>
  <c r="FI1681" i="98"/>
  <c r="FU1681" i="98"/>
  <c r="FY1681" i="98"/>
  <c r="GC1681" i="98"/>
  <c r="FZ1681" i="98"/>
  <c r="FV1681" i="98"/>
  <c r="GD1681" i="98"/>
  <c r="FW1681" i="98"/>
  <c r="GA1681" i="98"/>
  <c r="GE1681" i="98"/>
  <c r="FM1678" i="98"/>
  <c r="FK1678" i="98" s="1"/>
  <c r="FI1677" i="98"/>
  <c r="GB1677" i="98" s="1"/>
  <c r="FU1677" i="98"/>
  <c r="FY1677" i="98"/>
  <c r="GC1677" i="98"/>
  <c r="FZ1677" i="98"/>
  <c r="FV1677" i="98"/>
  <c r="GD1677" i="98"/>
  <c r="FW1677" i="98"/>
  <c r="GA1677" i="98"/>
  <c r="GE1677" i="98"/>
  <c r="FM1674" i="98"/>
  <c r="FK1674" i="98" s="1"/>
  <c r="FI1673" i="98"/>
  <c r="FU1673" i="98"/>
  <c r="FY1673" i="98"/>
  <c r="GC1673" i="98"/>
  <c r="FV1673" i="98"/>
  <c r="FZ1673" i="98"/>
  <c r="GD1673" i="98"/>
  <c r="FW1673" i="98"/>
  <c r="GA1673" i="98"/>
  <c r="GE1673" i="98"/>
  <c r="FM1670" i="98"/>
  <c r="FI1669" i="98"/>
  <c r="FU1669" i="98"/>
  <c r="FY1669" i="98"/>
  <c r="GC1669" i="98"/>
  <c r="FV1669" i="98"/>
  <c r="FZ1669" i="98"/>
  <c r="GD1669" i="98"/>
  <c r="FW1669" i="98"/>
  <c r="GA1669" i="98"/>
  <c r="GE1669" i="98"/>
  <c r="FM1666" i="98"/>
  <c r="FK1666" i="98" s="1"/>
  <c r="FI1665" i="98"/>
  <c r="FU1665" i="98"/>
  <c r="FY1665" i="98"/>
  <c r="GC1665" i="98"/>
  <c r="FV1665" i="98"/>
  <c r="FZ1665" i="98"/>
  <c r="GD1665" i="98"/>
  <c r="FW1665" i="98"/>
  <c r="GA1665" i="98"/>
  <c r="GE1665" i="98"/>
  <c r="FM1662" i="98"/>
  <c r="FI1661" i="98"/>
  <c r="GB1661" i="98" s="1"/>
  <c r="FU1661" i="98"/>
  <c r="FY1661" i="98"/>
  <c r="GC1661" i="98"/>
  <c r="FV1661" i="98"/>
  <c r="FZ1661" i="98"/>
  <c r="GD1661" i="98"/>
  <c r="FW1661" i="98"/>
  <c r="GA1661" i="98"/>
  <c r="GE1661" i="98"/>
  <c r="FM1658" i="98"/>
  <c r="FI1657" i="98"/>
  <c r="FU1657" i="98"/>
  <c r="FY1657" i="98"/>
  <c r="GC1657" i="98"/>
  <c r="FV1657" i="98"/>
  <c r="FZ1657" i="98"/>
  <c r="GD1657" i="98"/>
  <c r="FW1657" i="98"/>
  <c r="GA1657" i="98"/>
  <c r="GE1657" i="98"/>
  <c r="FK1654" i="98"/>
  <c r="FK1650" i="98"/>
  <c r="FK1646" i="98"/>
  <c r="FK1642" i="98"/>
  <c r="FK1638" i="98"/>
  <c r="FL1615" i="98"/>
  <c r="FK1615" i="98" s="1"/>
  <c r="FM1615" i="98"/>
  <c r="GB1613" i="98"/>
  <c r="FL1611" i="98"/>
  <c r="FM1611" i="98" s="1"/>
  <c r="GB1609" i="98"/>
  <c r="FK1607" i="98"/>
  <c r="FL1607" i="98"/>
  <c r="FM1607" i="98"/>
  <c r="GB1605" i="98"/>
  <c r="FL1603" i="98"/>
  <c r="FK1603" i="98" s="1"/>
  <c r="FM1603" i="98"/>
  <c r="FL1599" i="98"/>
  <c r="FK1599" i="98" s="1"/>
  <c r="FM1599" i="98"/>
  <c r="FM1594" i="98"/>
  <c r="FI1593" i="98"/>
  <c r="FY1593" i="98" s="1"/>
  <c r="GC1593" i="98"/>
  <c r="FZ1593" i="98"/>
  <c r="FW1593" i="98"/>
  <c r="FM1590" i="98"/>
  <c r="FI1589" i="98"/>
  <c r="FW1589" i="98"/>
  <c r="FM1586" i="98"/>
  <c r="FI1585" i="98"/>
  <c r="FZ1585" i="98"/>
  <c r="FW1585" i="98"/>
  <c r="FM1582" i="98"/>
  <c r="FI1581" i="98"/>
  <c r="GC1581" i="98"/>
  <c r="FZ1581" i="98"/>
  <c r="FW1581" i="98"/>
  <c r="FM1578" i="98"/>
  <c r="FI1577" i="98"/>
  <c r="FY1577" i="98" s="1"/>
  <c r="GC1577" i="98"/>
  <c r="FZ1577" i="98"/>
  <c r="FW1577" i="98"/>
  <c r="FK1574" i="98"/>
  <c r="FK1570" i="98"/>
  <c r="FK1566" i="98"/>
  <c r="FK1562" i="98"/>
  <c r="FK1558" i="98"/>
  <c r="FL1535" i="98"/>
  <c r="FK1535" i="98" s="1"/>
  <c r="FM1535" i="98"/>
  <c r="GB1533" i="98"/>
  <c r="FL1531" i="98"/>
  <c r="FK1531" i="98" s="1"/>
  <c r="FM1531" i="98"/>
  <c r="GB1529" i="98"/>
  <c r="FL1527" i="98"/>
  <c r="FM1527" i="98" s="1"/>
  <c r="FK1523" i="98"/>
  <c r="FL1523" i="98"/>
  <c r="FM1523" i="98"/>
  <c r="GB1521" i="98"/>
  <c r="FL1519" i="98"/>
  <c r="FK1519" i="98" s="1"/>
  <c r="FM1519" i="98"/>
  <c r="FM1514" i="98"/>
  <c r="FI1513" i="98"/>
  <c r="GC1513" i="98"/>
  <c r="FZ1513" i="98"/>
  <c r="GD1513" i="98"/>
  <c r="FW1513" i="98"/>
  <c r="GA1513" i="98"/>
  <c r="FM1510" i="98"/>
  <c r="FI1509" i="98"/>
  <c r="GC1509" i="98"/>
  <c r="FZ1509" i="98"/>
  <c r="GD1509" i="98"/>
  <c r="FW1509" i="98"/>
  <c r="GA1509" i="98"/>
  <c r="FM1506" i="98"/>
  <c r="FT1502" i="98"/>
  <c r="FI1502" i="98"/>
  <c r="GC1502" i="98" s="1"/>
  <c r="GD1502" i="98"/>
  <c r="GE1502" i="98"/>
  <c r="FK1499" i="98"/>
  <c r="FL1490" i="98"/>
  <c r="FM1490" i="98"/>
  <c r="FW1489" i="98"/>
  <c r="GA1489" i="98"/>
  <c r="FX1489" i="98"/>
  <c r="GC1489" i="98"/>
  <c r="FI1489" i="98"/>
  <c r="GB1489" i="98" s="1"/>
  <c r="FT1489" i="98"/>
  <c r="FY1489" i="98"/>
  <c r="GD1489" i="98"/>
  <c r="FU1489" i="98"/>
  <c r="FZ1489" i="98"/>
  <c r="FI1488" i="98"/>
  <c r="FZ1488" i="98" s="1"/>
  <c r="GD1485" i="98"/>
  <c r="FV1480" i="98"/>
  <c r="FZ1480" i="98"/>
  <c r="GD1480" i="98"/>
  <c r="FT1480" i="98"/>
  <c r="FY1480" i="98"/>
  <c r="GE1480" i="98"/>
  <c r="FK1480" i="98"/>
  <c r="FU1480" i="98"/>
  <c r="GA1480" i="98"/>
  <c r="FW1480" i="98"/>
  <c r="GB1480" i="98"/>
  <c r="FW1477" i="98"/>
  <c r="GA1477" i="98"/>
  <c r="GE1477" i="98"/>
  <c r="FU1477" i="98"/>
  <c r="FZ1477" i="98"/>
  <c r="FV1477" i="98"/>
  <c r="GB1477" i="98"/>
  <c r="FX1477" i="98"/>
  <c r="GC1477" i="98"/>
  <c r="FL1474" i="98"/>
  <c r="FM1474" i="98" s="1"/>
  <c r="FW1473" i="98"/>
  <c r="FX1473" i="98"/>
  <c r="FI1473" i="98"/>
  <c r="GB1473" i="98" s="1"/>
  <c r="FT1473" i="98"/>
  <c r="GD1473" i="98"/>
  <c r="FU1473" i="98"/>
  <c r="FI1472" i="98"/>
  <c r="FV1472" i="98" s="1"/>
  <c r="GD1469" i="98"/>
  <c r="FV1464" i="98"/>
  <c r="FZ1464" i="98"/>
  <c r="GD1464" i="98"/>
  <c r="FT1464" i="98"/>
  <c r="FY1464" i="98"/>
  <c r="GE1464" i="98"/>
  <c r="FK1464" i="98"/>
  <c r="FU1464" i="98"/>
  <c r="GA1464" i="98"/>
  <c r="FW1464" i="98"/>
  <c r="GB1464" i="98"/>
  <c r="FW1461" i="98"/>
  <c r="GA1461" i="98"/>
  <c r="GE1461" i="98"/>
  <c r="FU1461" i="98"/>
  <c r="FZ1461" i="98"/>
  <c r="FV1461" i="98"/>
  <c r="GB1461" i="98"/>
  <c r="FX1461" i="98"/>
  <c r="GC1461" i="98"/>
  <c r="FI1454" i="98"/>
  <c r="GC1454" i="98" s="1"/>
  <c r="GE1454" i="98"/>
  <c r="FL1442" i="98"/>
  <c r="FM1442" i="98" s="1"/>
  <c r="FW1441" i="98"/>
  <c r="FX1441" i="98"/>
  <c r="FI1441" i="98"/>
  <c r="GB1441" i="98" s="1"/>
  <c r="FT1441" i="98"/>
  <c r="GD1441" i="98"/>
  <c r="FU1441" i="98"/>
  <c r="FI1440" i="98"/>
  <c r="FX1440" i="98" s="1"/>
  <c r="GD1437" i="98"/>
  <c r="FL1426" i="98"/>
  <c r="FI1425" i="98"/>
  <c r="GB1425" i="98" s="1"/>
  <c r="GD1425" i="98"/>
  <c r="FI1424" i="98"/>
  <c r="FV1416" i="98"/>
  <c r="FZ1416" i="98"/>
  <c r="GD1416" i="98"/>
  <c r="FT1416" i="98"/>
  <c r="FY1416" i="98"/>
  <c r="GE1416" i="98"/>
  <c r="FK1416" i="98"/>
  <c r="FU1416" i="98"/>
  <c r="GA1416" i="98"/>
  <c r="FW1416" i="98"/>
  <c r="GB1416" i="98"/>
  <c r="FW1413" i="98"/>
  <c r="GA1413" i="98"/>
  <c r="GE1413" i="98"/>
  <c r="FU1413" i="98"/>
  <c r="FZ1413" i="98"/>
  <c r="FV1413" i="98"/>
  <c r="GB1413" i="98"/>
  <c r="FX1413" i="98"/>
  <c r="GC1413" i="98"/>
  <c r="FT1406" i="98"/>
  <c r="FX1406" i="98"/>
  <c r="GB1406" i="98"/>
  <c r="FI1406" i="98"/>
  <c r="FY1406" i="98"/>
  <c r="GD1406" i="98"/>
  <c r="FU1406" i="98"/>
  <c r="FZ1406" i="98"/>
  <c r="GE1406" i="98"/>
  <c r="FV1406" i="98"/>
  <c r="GA1406" i="98"/>
  <c r="FI1390" i="98"/>
  <c r="GC1390" i="98" s="1"/>
  <c r="FL1378" i="98"/>
  <c r="FM1378" i="98" s="1"/>
  <c r="FW1377" i="98"/>
  <c r="FX1377" i="98"/>
  <c r="FI1377" i="98"/>
  <c r="GB1377" i="98" s="1"/>
  <c r="FT1377" i="98"/>
  <c r="GD1377" i="98"/>
  <c r="FU1377" i="98"/>
  <c r="FI1376" i="98"/>
  <c r="GD1373" i="98"/>
  <c r="FV1368" i="98"/>
  <c r="FZ1368" i="98"/>
  <c r="GD1368" i="98"/>
  <c r="FT1368" i="98"/>
  <c r="FY1368" i="98"/>
  <c r="GE1368" i="98"/>
  <c r="FK1368" i="98"/>
  <c r="FU1368" i="98"/>
  <c r="GA1368" i="98"/>
  <c r="FW1368" i="98"/>
  <c r="GB1368" i="98"/>
  <c r="FW1365" i="98"/>
  <c r="GA1365" i="98"/>
  <c r="GE1365" i="98"/>
  <c r="FU1365" i="98"/>
  <c r="FZ1365" i="98"/>
  <c r="FV1365" i="98"/>
  <c r="GB1365" i="98"/>
  <c r="FX1365" i="98"/>
  <c r="GC1365" i="98"/>
  <c r="FI1358" i="98"/>
  <c r="GC1358" i="98" s="1"/>
  <c r="FV1352" i="98"/>
  <c r="FZ1352" i="98"/>
  <c r="GD1352" i="98"/>
  <c r="FT1352" i="98"/>
  <c r="FY1352" i="98"/>
  <c r="GE1352" i="98"/>
  <c r="FK1352" i="98"/>
  <c r="FU1352" i="98"/>
  <c r="GA1352" i="98"/>
  <c r="FW1352" i="98"/>
  <c r="GB1352" i="98"/>
  <c r="FW1349" i="98"/>
  <c r="GA1349" i="98"/>
  <c r="GE1349" i="98"/>
  <c r="FU1349" i="98"/>
  <c r="FZ1349" i="98"/>
  <c r="FV1349" i="98"/>
  <c r="GB1349" i="98"/>
  <c r="FX1349" i="98"/>
  <c r="GC1349" i="98"/>
  <c r="FT1342" i="98"/>
  <c r="FI1342" i="98"/>
  <c r="GC1342" i="98" s="1"/>
  <c r="GD1342" i="98"/>
  <c r="GE1342" i="98"/>
  <c r="FK1339" i="98"/>
  <c r="FL1330" i="98"/>
  <c r="FM1330" i="98"/>
  <c r="FK1330" i="98" s="1"/>
  <c r="FW1329" i="98"/>
  <c r="GA1329" i="98"/>
  <c r="FX1329" i="98"/>
  <c r="GC1329" i="98"/>
  <c r="FI1329" i="98"/>
  <c r="GB1329" i="98" s="1"/>
  <c r="FT1329" i="98"/>
  <c r="FY1329" i="98"/>
  <c r="GD1329" i="98"/>
  <c r="FU1329" i="98"/>
  <c r="FZ1329" i="98"/>
  <c r="FI1328" i="98"/>
  <c r="FZ1328" i="98" s="1"/>
  <c r="GD1325" i="98"/>
  <c r="FV1320" i="98"/>
  <c r="FZ1320" i="98"/>
  <c r="GD1320" i="98"/>
  <c r="FT1320" i="98"/>
  <c r="FY1320" i="98"/>
  <c r="GE1320" i="98"/>
  <c r="FK1320" i="98"/>
  <c r="FU1320" i="98"/>
  <c r="GA1320" i="98"/>
  <c r="FW1320" i="98"/>
  <c r="GB1320" i="98"/>
  <c r="FW1317" i="98"/>
  <c r="GA1317" i="98"/>
  <c r="GE1317" i="98"/>
  <c r="FU1317" i="98"/>
  <c r="FZ1317" i="98"/>
  <c r="FV1317" i="98"/>
  <c r="GB1317" i="98"/>
  <c r="FX1317" i="98"/>
  <c r="GC1317" i="98"/>
  <c r="FL1314" i="98"/>
  <c r="FM1314" i="98" s="1"/>
  <c r="FW1313" i="98"/>
  <c r="FX1313" i="98"/>
  <c r="FI1313" i="98"/>
  <c r="GB1313" i="98" s="1"/>
  <c r="FT1313" i="98"/>
  <c r="GD1313" i="98"/>
  <c r="FU1313" i="98"/>
  <c r="FI1312" i="98"/>
  <c r="GC1312" i="98" s="1"/>
  <c r="FK1302" i="98"/>
  <c r="FM1302" i="98"/>
  <c r="FM1287" i="98"/>
  <c r="FK1287" i="98"/>
  <c r="FL1287" i="98"/>
  <c r="FU1278" i="98"/>
  <c r="FU1276" i="98"/>
  <c r="FI1276" i="98"/>
  <c r="FT1274" i="98"/>
  <c r="FX1274" i="98"/>
  <c r="GB1274" i="98"/>
  <c r="FV1274" i="98"/>
  <c r="FZ1274" i="98"/>
  <c r="GD1274" i="98"/>
  <c r="FY1274" i="98"/>
  <c r="FK1274" i="98"/>
  <c r="GA1274" i="98"/>
  <c r="FU1274" i="98"/>
  <c r="GC1274" i="98"/>
  <c r="FT1226" i="98"/>
  <c r="FX1226" i="98"/>
  <c r="GB1226" i="98"/>
  <c r="FV1226" i="98"/>
  <c r="FZ1226" i="98"/>
  <c r="GD1226" i="98"/>
  <c r="FY1226" i="98"/>
  <c r="FK1226" i="98"/>
  <c r="GA1226" i="98"/>
  <c r="GE1226" i="98"/>
  <c r="FU1226" i="98"/>
  <c r="GC1226" i="98"/>
  <c r="FI1226" i="98"/>
  <c r="FW1226" i="98"/>
  <c r="GB1210" i="98"/>
  <c r="FZ1210" i="98"/>
  <c r="GD1210" i="98"/>
  <c r="FK1210" i="98"/>
  <c r="FI1210" i="98"/>
  <c r="FT1210" i="98" s="1"/>
  <c r="FW1210" i="98"/>
  <c r="FU1210" i="98"/>
  <c r="GE1210" i="98"/>
  <c r="FK1206" i="98"/>
  <c r="GB1178" i="98"/>
  <c r="FZ1178" i="98"/>
  <c r="FK1178" i="98"/>
  <c r="FI1178" i="98"/>
  <c r="FW1178" i="98"/>
  <c r="GE1178" i="98"/>
  <c r="FM1255" i="98"/>
  <c r="FT1246" i="98"/>
  <c r="FX1246" i="98"/>
  <c r="GB1246" i="98"/>
  <c r="FV1246" i="98"/>
  <c r="FZ1246" i="98"/>
  <c r="GD1246" i="98"/>
  <c r="FV1244" i="98"/>
  <c r="FZ1244" i="98"/>
  <c r="FT1244" i="98"/>
  <c r="FX1244" i="98"/>
  <c r="FI1244" i="98"/>
  <c r="FM1239" i="98"/>
  <c r="FK1239" i="98"/>
  <c r="FT1230" i="98"/>
  <c r="GD1230" i="98"/>
  <c r="GC1228" i="98"/>
  <c r="FI1228" i="98"/>
  <c r="FI1212" i="98"/>
  <c r="GC1212" i="98" s="1"/>
  <c r="GD1198" i="98"/>
  <c r="FV1196" i="98"/>
  <c r="FZ1196" i="98"/>
  <c r="GD1196" i="98"/>
  <c r="FT1196" i="98"/>
  <c r="FX1196" i="98"/>
  <c r="GB1196" i="98"/>
  <c r="GB1182" i="98"/>
  <c r="FZ1182" i="98"/>
  <c r="GD1182" i="98"/>
  <c r="FV1180" i="98"/>
  <c r="FZ1180" i="98"/>
  <c r="FT1180" i="98"/>
  <c r="FX1180" i="98"/>
  <c r="FM1173" i="98"/>
  <c r="GC1166" i="98"/>
  <c r="FU1166" i="98"/>
  <c r="FI1164" i="98"/>
  <c r="GA1164" i="98" s="1"/>
  <c r="GB1150" i="98"/>
  <c r="FZ1150" i="98"/>
  <c r="FI1148" i="98"/>
  <c r="FK1144" i="98"/>
  <c r="FW1142" i="98"/>
  <c r="FV1128" i="98"/>
  <c r="FK1128" i="98"/>
  <c r="GA1128" i="98"/>
  <c r="GE1128" i="98"/>
  <c r="FX1128" i="98"/>
  <c r="GB1128" i="98"/>
  <c r="FT1126" i="98"/>
  <c r="FX1126" i="98"/>
  <c r="GB1126" i="98"/>
  <c r="FI1126" i="98"/>
  <c r="FU1126" i="98"/>
  <c r="FY1126" i="98"/>
  <c r="GC1126" i="98"/>
  <c r="FV1126" i="98"/>
  <c r="FZ1126" i="98"/>
  <c r="GD1126" i="98"/>
  <c r="FI1123" i="98"/>
  <c r="FX1123" i="98" s="1"/>
  <c r="GC1123" i="98"/>
  <c r="FZ1123" i="98"/>
  <c r="GD1123" i="98"/>
  <c r="FW1123" i="98"/>
  <c r="GA1123" i="98"/>
  <c r="FL1117" i="98"/>
  <c r="FK1117" i="98" s="1"/>
  <c r="FM1117" i="98"/>
  <c r="FV1112" i="98"/>
  <c r="FZ1112" i="98"/>
  <c r="FK1112" i="98"/>
  <c r="GE1112" i="98"/>
  <c r="GB1112" i="98"/>
  <c r="FI1110" i="98"/>
  <c r="FW1110" i="98" s="1"/>
  <c r="GC1110" i="98"/>
  <c r="FZ1110" i="98"/>
  <c r="FI1107" i="98"/>
  <c r="FX1107" i="98" s="1"/>
  <c r="FU1107" i="98"/>
  <c r="GC1107" i="98"/>
  <c r="FZ1107" i="98"/>
  <c r="GD1107" i="98"/>
  <c r="FW1107" i="98"/>
  <c r="GA1107" i="98"/>
  <c r="GE1107" i="98"/>
  <c r="FL1101" i="98"/>
  <c r="FK1101" i="98" s="1"/>
  <c r="FM1101" i="98"/>
  <c r="FL1088" i="98"/>
  <c r="GD1078" i="98"/>
  <c r="GE1078" i="98"/>
  <c r="FK1078" i="98"/>
  <c r="GA1078" i="98"/>
  <c r="FT1076" i="98"/>
  <c r="FX1076" i="98"/>
  <c r="GB1076" i="98"/>
  <c r="FI1076" i="98"/>
  <c r="FY1076" i="98"/>
  <c r="GD1076" i="98"/>
  <c r="FU1076" i="98"/>
  <c r="FZ1076" i="98"/>
  <c r="GE1076" i="98"/>
  <c r="FV1076" i="98"/>
  <c r="GA1076" i="98"/>
  <c r="FV1026" i="98"/>
  <c r="FZ1026" i="98"/>
  <c r="GD1026" i="98"/>
  <c r="FW1026" i="98"/>
  <c r="GA1026" i="98"/>
  <c r="GE1026" i="98"/>
  <c r="FI1026" i="98"/>
  <c r="FX1026" i="98"/>
  <c r="FY1026" i="98"/>
  <c r="FT1026" i="98"/>
  <c r="GB1026" i="98"/>
  <c r="FI1010" i="98"/>
  <c r="FZ1010" i="98" s="1"/>
  <c r="FM726" i="98"/>
  <c r="FL648" i="98"/>
  <c r="FK648" i="98" s="1"/>
  <c r="FM648" i="98"/>
  <c r="FK1685" i="98"/>
  <c r="FV1684" i="98"/>
  <c r="FK1681" i="98"/>
  <c r="GD1680" i="98"/>
  <c r="FK1677" i="98"/>
  <c r="GD1676" i="98"/>
  <c r="FZ1676" i="98"/>
  <c r="FV1676" i="98"/>
  <c r="FK1673" i="98"/>
  <c r="GD1672" i="98"/>
  <c r="FK1669" i="98"/>
  <c r="FZ1668" i="98"/>
  <c r="FV1668" i="98"/>
  <c r="FK1665" i="98"/>
  <c r="GD1664" i="98"/>
  <c r="FK1661" i="98"/>
  <c r="FK1657" i="98"/>
  <c r="GD1656" i="98"/>
  <c r="FZ1656" i="98"/>
  <c r="FV1656" i="98"/>
  <c r="FK1653" i="98"/>
  <c r="FZ1652" i="98"/>
  <c r="FV1652" i="98"/>
  <c r="FK1649" i="98"/>
  <c r="GD1648" i="98"/>
  <c r="FK1645" i="98"/>
  <c r="FK1641" i="98"/>
  <c r="GD1640" i="98"/>
  <c r="FK1637" i="98"/>
  <c r="GD1636" i="98"/>
  <c r="FZ1636" i="98"/>
  <c r="FV1636" i="98"/>
  <c r="GD1632" i="98"/>
  <c r="FK1629" i="98"/>
  <c r="FK1625" i="98"/>
  <c r="GD1624" i="98"/>
  <c r="FZ1620" i="98"/>
  <c r="FV1620" i="98"/>
  <c r="GD1616" i="98"/>
  <c r="FZ1616" i="98"/>
  <c r="FV1616" i="98"/>
  <c r="FK1613" i="98"/>
  <c r="FK1609" i="98"/>
  <c r="GD1608" i="98"/>
  <c r="FK1605" i="98"/>
  <c r="FZ1604" i="98"/>
  <c r="FV1604" i="98"/>
  <c r="FK1601" i="98"/>
  <c r="GD1600" i="98"/>
  <c r="FK1597" i="98"/>
  <c r="GD1596" i="98"/>
  <c r="FZ1596" i="98"/>
  <c r="FV1596" i="98"/>
  <c r="FK1593" i="98"/>
  <c r="GD1592" i="98"/>
  <c r="FK1589" i="98"/>
  <c r="FZ1588" i="98"/>
  <c r="FV1588" i="98"/>
  <c r="FK1585" i="98"/>
  <c r="GD1584" i="98"/>
  <c r="FK1581" i="98"/>
  <c r="FK1577" i="98"/>
  <c r="GD1576" i="98"/>
  <c r="FZ1576" i="98"/>
  <c r="FV1576" i="98"/>
  <c r="FK1573" i="98"/>
  <c r="FZ1572" i="98"/>
  <c r="FV1572" i="98"/>
  <c r="FK1569" i="98"/>
  <c r="GD1568" i="98"/>
  <c r="FK1565" i="98"/>
  <c r="FK1561" i="98"/>
  <c r="GD1560" i="98"/>
  <c r="FK1557" i="98"/>
  <c r="GD1556" i="98"/>
  <c r="FZ1556" i="98"/>
  <c r="FV1556" i="98"/>
  <c r="GD1552" i="98"/>
  <c r="FK1549" i="98"/>
  <c r="FK1545" i="98"/>
  <c r="GD1544" i="98"/>
  <c r="FZ1540" i="98"/>
  <c r="FV1540" i="98"/>
  <c r="GD1536" i="98"/>
  <c r="FZ1536" i="98"/>
  <c r="FV1536" i="98"/>
  <c r="FK1533" i="98"/>
  <c r="FK1529" i="98"/>
  <c r="GD1528" i="98"/>
  <c r="FK1525" i="98"/>
  <c r="FZ1524" i="98"/>
  <c r="FV1524" i="98"/>
  <c r="FK1521" i="98"/>
  <c r="GD1520" i="98"/>
  <c r="FK1517" i="98"/>
  <c r="GD1516" i="98"/>
  <c r="FZ1516" i="98"/>
  <c r="FV1516" i="98"/>
  <c r="FK1513" i="98"/>
  <c r="GD1512" i="98"/>
  <c r="FK1509" i="98"/>
  <c r="FZ1508" i="98"/>
  <c r="FV1508" i="98"/>
  <c r="FK1505" i="98"/>
  <c r="FM1503" i="98"/>
  <c r="FK1502" i="98"/>
  <c r="FK1497" i="98"/>
  <c r="FM1495" i="98"/>
  <c r="FK1494" i="98"/>
  <c r="GE1492" i="98"/>
  <c r="FK1489" i="98"/>
  <c r="FM1487" i="98"/>
  <c r="FK1486" i="98"/>
  <c r="FK1481" i="98"/>
  <c r="FM1479" i="98"/>
  <c r="FK1478" i="98"/>
  <c r="GE1476" i="98"/>
  <c r="FY1476" i="98"/>
  <c r="FT1476" i="98"/>
  <c r="FK1473" i="98"/>
  <c r="FM1471" i="98"/>
  <c r="FK1470" i="98"/>
  <c r="FK1465" i="98"/>
  <c r="FM1463" i="98"/>
  <c r="FK1462" i="98"/>
  <c r="GE1460" i="98"/>
  <c r="FK1457" i="98"/>
  <c r="FM1455" i="98"/>
  <c r="FK1454" i="98"/>
  <c r="FK1449" i="98"/>
  <c r="FM1447" i="98"/>
  <c r="FK1446" i="98"/>
  <c r="GE1444" i="98"/>
  <c r="FK1441" i="98"/>
  <c r="FM1439" i="98"/>
  <c r="FK1438" i="98"/>
  <c r="GE1436" i="98"/>
  <c r="FY1436" i="98"/>
  <c r="FT1436" i="98"/>
  <c r="FK1433" i="98"/>
  <c r="FM1431" i="98"/>
  <c r="FK1430" i="98"/>
  <c r="GE1428" i="98"/>
  <c r="FK1425" i="98"/>
  <c r="FM1423" i="98"/>
  <c r="FK1422" i="98"/>
  <c r="FK1417" i="98"/>
  <c r="FM1415" i="98"/>
  <c r="FK1414" i="98"/>
  <c r="GE1412" i="98"/>
  <c r="FK1409" i="98"/>
  <c r="FM1407" i="98"/>
  <c r="FK1406" i="98"/>
  <c r="FK1401" i="98"/>
  <c r="FM1399" i="98"/>
  <c r="FK1398" i="98"/>
  <c r="GE1396" i="98"/>
  <c r="FY1396" i="98"/>
  <c r="FT1396" i="98"/>
  <c r="FK1393" i="98"/>
  <c r="FM1391" i="98"/>
  <c r="FK1390" i="98"/>
  <c r="FK1385" i="98"/>
  <c r="FM1383" i="98"/>
  <c r="FK1382" i="98"/>
  <c r="GE1380" i="98"/>
  <c r="FK1377" i="98"/>
  <c r="FM1375" i="98"/>
  <c r="FK1374" i="98"/>
  <c r="FK1369" i="98"/>
  <c r="FM1367" i="98"/>
  <c r="FK1366" i="98"/>
  <c r="GE1364" i="98"/>
  <c r="FK1361" i="98"/>
  <c r="FM1359" i="98"/>
  <c r="FK1358" i="98"/>
  <c r="GE1356" i="98"/>
  <c r="FY1356" i="98"/>
  <c r="FT1356" i="98"/>
  <c r="FK1353" i="98"/>
  <c r="FM1351" i="98"/>
  <c r="FK1350" i="98"/>
  <c r="GE1348" i="98"/>
  <c r="FK1345" i="98"/>
  <c r="FM1343" i="98"/>
  <c r="FK1342" i="98"/>
  <c r="FK1337" i="98"/>
  <c r="FM1335" i="98"/>
  <c r="FK1334" i="98"/>
  <c r="GE1332" i="98"/>
  <c r="FK1329" i="98"/>
  <c r="FM1327" i="98"/>
  <c r="FK1326" i="98"/>
  <c r="FK1321" i="98"/>
  <c r="FM1319" i="98"/>
  <c r="FK1318" i="98"/>
  <c r="GE1316" i="98"/>
  <c r="FY1316" i="98"/>
  <c r="FT1316" i="98"/>
  <c r="FK1313" i="98"/>
  <c r="FV1304" i="98"/>
  <c r="FZ1304" i="98"/>
  <c r="GD1304" i="98"/>
  <c r="FT1304" i="98"/>
  <c r="FX1304" i="98"/>
  <c r="GB1304" i="98"/>
  <c r="FI1304" i="98"/>
  <c r="FM1299" i="98"/>
  <c r="FY1298" i="98"/>
  <c r="FM1297" i="98"/>
  <c r="FY1296" i="98"/>
  <c r="FI1288" i="98"/>
  <c r="FM1283" i="98"/>
  <c r="FK1283" i="98"/>
  <c r="FY1282" i="98"/>
  <c r="FM1281" i="98"/>
  <c r="FY1280" i="98"/>
  <c r="FV1272" i="98"/>
  <c r="FT1272" i="98"/>
  <c r="FI1272" i="98"/>
  <c r="FM1267" i="98"/>
  <c r="FK1267" i="98"/>
  <c r="FY1266" i="98"/>
  <c r="FM1265" i="98"/>
  <c r="FY1264" i="98"/>
  <c r="FV1256" i="98"/>
  <c r="FZ1256" i="98"/>
  <c r="GD1256" i="98"/>
  <c r="FT1256" i="98"/>
  <c r="FX1256" i="98"/>
  <c r="GB1256" i="98"/>
  <c r="FI1256" i="98"/>
  <c r="FW1252" i="98"/>
  <c r="FM1251" i="98"/>
  <c r="FK1251" i="98"/>
  <c r="FY1250" i="98"/>
  <c r="FK1249" i="98"/>
  <c r="FM1249" i="98"/>
  <c r="GA1246" i="98"/>
  <c r="GA1244" i="98"/>
  <c r="FV1240" i="98"/>
  <c r="FZ1240" i="98"/>
  <c r="GD1240" i="98"/>
  <c r="FT1240" i="98"/>
  <c r="FX1240" i="98"/>
  <c r="GB1240" i="98"/>
  <c r="FI1240" i="98"/>
  <c r="GE1236" i="98"/>
  <c r="FW1236" i="98"/>
  <c r="FM1235" i="98"/>
  <c r="FY1234" i="98"/>
  <c r="FM1233" i="98"/>
  <c r="FK1233" i="98" s="1"/>
  <c r="GA1230" i="98"/>
  <c r="GA1228" i="98"/>
  <c r="FV1224" i="98"/>
  <c r="FT1224" i="98"/>
  <c r="FI1224" i="98"/>
  <c r="GE1220" i="98"/>
  <c r="FM1219" i="98"/>
  <c r="FK1219" i="98"/>
  <c r="FY1218" i="98"/>
  <c r="FM1217" i="98"/>
  <c r="FY1216" i="98"/>
  <c r="FI1208" i="98"/>
  <c r="FM1203" i="98"/>
  <c r="FK1203" i="98"/>
  <c r="FY1202" i="98"/>
  <c r="FM1201" i="98"/>
  <c r="FY1200" i="98"/>
  <c r="GA1196" i="98"/>
  <c r="FV1192" i="98"/>
  <c r="FT1192" i="98"/>
  <c r="FI1192" i="98"/>
  <c r="GE1188" i="98"/>
  <c r="FM1187" i="98"/>
  <c r="FK1187" i="98"/>
  <c r="FY1186" i="98"/>
  <c r="FM1185" i="98"/>
  <c r="FY1184" i="98"/>
  <c r="GA1180" i="98"/>
  <c r="FV1176" i="98"/>
  <c r="FZ1176" i="98"/>
  <c r="GD1176" i="98"/>
  <c r="FT1176" i="98"/>
  <c r="FX1176" i="98"/>
  <c r="GB1176" i="98"/>
  <c r="FI1176" i="98"/>
  <c r="FW1172" i="98"/>
  <c r="FM1171" i="98"/>
  <c r="FK1171" i="98"/>
  <c r="FY1170" i="98"/>
  <c r="FK1169" i="98"/>
  <c r="FM1169" i="98"/>
  <c r="GA1166" i="98"/>
  <c r="FV1160" i="98"/>
  <c r="FT1160" i="98"/>
  <c r="FI1160" i="98"/>
  <c r="GE1156" i="98"/>
  <c r="FW1156" i="98"/>
  <c r="FM1155" i="98"/>
  <c r="FK1155" i="98"/>
  <c r="FY1154" i="98"/>
  <c r="FM1153" i="98"/>
  <c r="FM1143" i="98"/>
  <c r="FL1137" i="98"/>
  <c r="FM1137" i="98" s="1"/>
  <c r="FK1134" i="98"/>
  <c r="GC1132" i="98"/>
  <c r="FV1132" i="98"/>
  <c r="FZ1132" i="98"/>
  <c r="GD1132" i="98"/>
  <c r="FK1132" i="98"/>
  <c r="FW1132" i="98"/>
  <c r="GA1132" i="98"/>
  <c r="GE1132" i="98"/>
  <c r="FT1132" i="98"/>
  <c r="FX1132" i="98"/>
  <c r="GB1132" i="98"/>
  <c r="FI1130" i="98"/>
  <c r="GB1130" i="98" s="1"/>
  <c r="GC1130" i="98"/>
  <c r="FZ1130" i="98"/>
  <c r="FM1127" i="98"/>
  <c r="FL1121" i="98"/>
  <c r="FM1121" i="98" s="1"/>
  <c r="FK1118" i="98"/>
  <c r="FV1116" i="98"/>
  <c r="FZ1116" i="98"/>
  <c r="GD1116" i="98"/>
  <c r="FK1116" i="98"/>
  <c r="FW1116" i="98"/>
  <c r="GA1116" i="98"/>
  <c r="GE1116" i="98"/>
  <c r="FT1116" i="98"/>
  <c r="FX1116" i="98"/>
  <c r="GB1116" i="98"/>
  <c r="FT1114" i="98"/>
  <c r="FI1114" i="98"/>
  <c r="GC1114" i="98"/>
  <c r="FZ1114" i="98"/>
  <c r="GD1114" i="98"/>
  <c r="FM1111" i="98"/>
  <c r="FT1107" i="98"/>
  <c r="GE1106" i="98"/>
  <c r="FL1105" i="98"/>
  <c r="FK1105" i="98" s="1"/>
  <c r="FM1105" i="98"/>
  <c r="FK1102" i="98"/>
  <c r="GC1100" i="98"/>
  <c r="FV1100" i="98"/>
  <c r="FZ1100" i="98"/>
  <c r="GD1100" i="98"/>
  <c r="FK1100" i="98"/>
  <c r="FW1100" i="98"/>
  <c r="GA1100" i="98"/>
  <c r="GE1100" i="98"/>
  <c r="FT1100" i="98"/>
  <c r="FX1100" i="98"/>
  <c r="GB1100" i="98"/>
  <c r="FT1098" i="98"/>
  <c r="FI1098" i="98"/>
  <c r="GC1098" i="98"/>
  <c r="FZ1098" i="98"/>
  <c r="GD1098" i="98"/>
  <c r="FM1095" i="98"/>
  <c r="FV1086" i="98"/>
  <c r="FZ1086" i="98"/>
  <c r="GD1086" i="98"/>
  <c r="FT1086" i="98"/>
  <c r="FY1086" i="98"/>
  <c r="GE1086" i="98"/>
  <c r="FK1086" i="98"/>
  <c r="FU1086" i="98"/>
  <c r="GA1086" i="98"/>
  <c r="FW1086" i="98"/>
  <c r="GB1086" i="98"/>
  <c r="FT1084" i="98"/>
  <c r="FI1084" i="98"/>
  <c r="GD1084" i="98"/>
  <c r="GE1084" i="98"/>
  <c r="FI1083" i="98"/>
  <c r="GC1076" i="98"/>
  <c r="FX1070" i="98"/>
  <c r="GD1067" i="98"/>
  <c r="FW1067" i="98"/>
  <c r="GA1067" i="98"/>
  <c r="GE1067" i="98"/>
  <c r="FU1067" i="98"/>
  <c r="FZ1067" i="98"/>
  <c r="FV1067" i="98"/>
  <c r="GB1067" i="98"/>
  <c r="FX1067" i="98"/>
  <c r="GC1067" i="98"/>
  <c r="FX1054" i="98"/>
  <c r="FW1051" i="98"/>
  <c r="GA1051" i="98"/>
  <c r="GE1051" i="98"/>
  <c r="FU1051" i="98"/>
  <c r="FZ1051" i="98"/>
  <c r="FV1051" i="98"/>
  <c r="GB1051" i="98"/>
  <c r="FX1051" i="98"/>
  <c r="GC1051" i="98"/>
  <c r="FL1048" i="98"/>
  <c r="FM1048" i="98"/>
  <c r="FK1048" i="98" s="1"/>
  <c r="FV1038" i="98"/>
  <c r="FZ1038" i="98"/>
  <c r="GD1038" i="98"/>
  <c r="FT1038" i="98"/>
  <c r="FY1038" i="98"/>
  <c r="GE1038" i="98"/>
  <c r="FK1038" i="98"/>
  <c r="FU1038" i="98"/>
  <c r="GA1038" i="98"/>
  <c r="FW1038" i="98"/>
  <c r="GB1038" i="98"/>
  <c r="FL1004" i="98"/>
  <c r="FM1004" i="98" s="1"/>
  <c r="FM1002" i="98"/>
  <c r="FK1002" i="98"/>
  <c r="FI997" i="98"/>
  <c r="FZ997" i="98"/>
  <c r="FK997" i="98"/>
  <c r="GA997" i="98"/>
  <c r="FK972" i="98"/>
  <c r="FL972" i="98"/>
  <c r="FM972" i="98"/>
  <c r="FM970" i="98"/>
  <c r="FK970" i="98"/>
  <c r="FX965" i="98"/>
  <c r="GB965" i="98"/>
  <c r="FI965" i="98"/>
  <c r="FU965" i="98"/>
  <c r="FY965" i="98"/>
  <c r="GC965" i="98"/>
  <c r="FV965" i="98"/>
  <c r="FZ965" i="98"/>
  <c r="FK965" i="98"/>
  <c r="FW965" i="98"/>
  <c r="GA965" i="98"/>
  <c r="GE965" i="98"/>
  <c r="FK963" i="98"/>
  <c r="FW957" i="98"/>
  <c r="GA957" i="98"/>
  <c r="FX957" i="98"/>
  <c r="GC957" i="98"/>
  <c r="FI957" i="98"/>
  <c r="FT957" i="98"/>
  <c r="FY957" i="98"/>
  <c r="GD957" i="98"/>
  <c r="FU957" i="98"/>
  <c r="FZ957" i="98"/>
  <c r="GB957" i="98"/>
  <c r="FL600" i="98"/>
  <c r="FK600" i="98" s="1"/>
  <c r="FM600" i="98"/>
  <c r="FV1228" i="98"/>
  <c r="FZ1228" i="98"/>
  <c r="GD1228" i="98"/>
  <c r="FT1228" i="98"/>
  <c r="FX1228" i="98"/>
  <c r="GB1228" i="98"/>
  <c r="FM1223" i="98"/>
  <c r="FM1221" i="98"/>
  <c r="FV1212" i="98"/>
  <c r="FZ1212" i="98"/>
  <c r="FT1212" i="98"/>
  <c r="FX1212" i="98"/>
  <c r="GC1196" i="98"/>
  <c r="FU1196" i="98"/>
  <c r="FI1196" i="98"/>
  <c r="GC1180" i="98"/>
  <c r="FU1180" i="98"/>
  <c r="FI1180" i="98"/>
  <c r="FT1166" i="98"/>
  <c r="FX1166" i="98"/>
  <c r="GB1166" i="98"/>
  <c r="FV1166" i="98"/>
  <c r="FZ1166" i="98"/>
  <c r="GD1166" i="98"/>
  <c r="FZ1164" i="98"/>
  <c r="FX1164" i="98"/>
  <c r="GD1148" i="98"/>
  <c r="GB1148" i="98"/>
  <c r="FT1142" i="98"/>
  <c r="FX1142" i="98"/>
  <c r="GB1142" i="98"/>
  <c r="FI1142" i="98"/>
  <c r="FU1142" i="98"/>
  <c r="FY1142" i="98"/>
  <c r="GC1142" i="98"/>
  <c r="FV1142" i="98"/>
  <c r="FZ1142" i="98"/>
  <c r="GD1142" i="98"/>
  <c r="FI1139" i="98"/>
  <c r="FX1139" i="98" s="1"/>
  <c r="FZ1139" i="98"/>
  <c r="FW1139" i="98"/>
  <c r="FL1133" i="98"/>
  <c r="FM1133" i="98" s="1"/>
  <c r="FV1096" i="98"/>
  <c r="FZ1096" i="98"/>
  <c r="GD1096" i="98"/>
  <c r="FK1096" i="98"/>
  <c r="FW1096" i="98"/>
  <c r="GA1096" i="98"/>
  <c r="GE1096" i="98"/>
  <c r="FT1096" i="98"/>
  <c r="FX1096" i="98"/>
  <c r="GB1096" i="98"/>
  <c r="FW1091" i="98"/>
  <c r="GA1091" i="98"/>
  <c r="FU1091" i="98"/>
  <c r="FZ1091" i="98"/>
  <c r="GB1091" i="98"/>
  <c r="FZ1062" i="98"/>
  <c r="GD1062" i="98"/>
  <c r="FY1062" i="98"/>
  <c r="GE1062" i="98"/>
  <c r="FK1062" i="98"/>
  <c r="FU1062" i="98"/>
  <c r="GA1062" i="98"/>
  <c r="GB1062" i="98"/>
  <c r="FI1060" i="98"/>
  <c r="FT1060" i="98" s="1"/>
  <c r="FL1040" i="98"/>
  <c r="FK1040" i="98" s="1"/>
  <c r="FM1040" i="98"/>
  <c r="FZ1018" i="98"/>
  <c r="GD1018" i="98"/>
  <c r="FW1018" i="98"/>
  <c r="GA1018" i="98"/>
  <c r="GE1018" i="98"/>
  <c r="FI1018" i="98"/>
  <c r="FV1018" i="98" s="1"/>
  <c r="FX1018" i="98"/>
  <c r="FY1018" i="98"/>
  <c r="FT1018" i="98"/>
  <c r="GB1018" i="98"/>
  <c r="FI1684" i="98"/>
  <c r="FY1680" i="98"/>
  <c r="FI1680" i="98"/>
  <c r="GC1676" i="98"/>
  <c r="FY1676" i="98"/>
  <c r="FU1676" i="98"/>
  <c r="FI1676" i="98"/>
  <c r="FI1672" i="98"/>
  <c r="FV1672" i="98" s="1"/>
  <c r="FI1668" i="98"/>
  <c r="FI1664" i="98"/>
  <c r="FI1660" i="98"/>
  <c r="GD1660" i="98" s="1"/>
  <c r="FI1656" i="98"/>
  <c r="FI1652" i="98"/>
  <c r="FI1648" i="98"/>
  <c r="FI1644" i="98"/>
  <c r="FI1640" i="98"/>
  <c r="FV1640" i="98" s="1"/>
  <c r="FI1636" i="98"/>
  <c r="FI1632" i="98"/>
  <c r="FI1628" i="98"/>
  <c r="FI1624" i="98"/>
  <c r="FV1624" i="98" s="1"/>
  <c r="FI1620" i="98"/>
  <c r="FI1616" i="98"/>
  <c r="FI1612" i="98"/>
  <c r="FI1608" i="98"/>
  <c r="FI1604" i="98"/>
  <c r="FI1600" i="98"/>
  <c r="FI1596" i="98"/>
  <c r="FI1592" i="98"/>
  <c r="FV1592" i="98" s="1"/>
  <c r="FI1588" i="98"/>
  <c r="FI1584" i="98"/>
  <c r="FI1580" i="98"/>
  <c r="FI1576" i="98"/>
  <c r="FI1572" i="98"/>
  <c r="FI1568" i="98"/>
  <c r="FI1564" i="98"/>
  <c r="FZ1564" i="98" s="1"/>
  <c r="FI1560" i="98"/>
  <c r="FV1560" i="98" s="1"/>
  <c r="FI1556" i="98"/>
  <c r="FI1552" i="98"/>
  <c r="FI1548" i="98"/>
  <c r="FI1544" i="98"/>
  <c r="FV1544" i="98" s="1"/>
  <c r="FI1540" i="98"/>
  <c r="FI1536" i="98"/>
  <c r="FI1532" i="98"/>
  <c r="FI1528" i="98"/>
  <c r="FV1528" i="98" s="1"/>
  <c r="FI1524" i="98"/>
  <c r="FI1520" i="98"/>
  <c r="FI1516" i="98"/>
  <c r="FI1512" i="98"/>
  <c r="FV1512" i="98" s="1"/>
  <c r="FI1508" i="98"/>
  <c r="FI1500" i="98"/>
  <c r="GE1500" i="98" s="1"/>
  <c r="FV1492" i="98"/>
  <c r="FZ1492" i="98"/>
  <c r="GD1492" i="98"/>
  <c r="FI1492" i="98"/>
  <c r="FI1484" i="98"/>
  <c r="FV1476" i="98"/>
  <c r="FZ1476" i="98"/>
  <c r="GD1476" i="98"/>
  <c r="FI1476" i="98"/>
  <c r="FI1468" i="98"/>
  <c r="FV1460" i="98"/>
  <c r="FZ1460" i="98"/>
  <c r="GD1460" i="98"/>
  <c r="FI1460" i="98"/>
  <c r="FI1452" i="98"/>
  <c r="FV1444" i="98"/>
  <c r="FZ1444" i="98"/>
  <c r="GD1444" i="98"/>
  <c r="FI1444" i="98"/>
  <c r="FV1436" i="98"/>
  <c r="FZ1436" i="98"/>
  <c r="GD1436" i="98"/>
  <c r="FI1436" i="98"/>
  <c r="FV1428" i="98"/>
  <c r="FZ1428" i="98"/>
  <c r="GD1428" i="98"/>
  <c r="FI1428" i="98"/>
  <c r="FI1420" i="98"/>
  <c r="GE1420" i="98" s="1"/>
  <c r="FV1412" i="98"/>
  <c r="FZ1412" i="98"/>
  <c r="GD1412" i="98"/>
  <c r="FI1412" i="98"/>
  <c r="FI1404" i="98"/>
  <c r="GE1404" i="98" s="1"/>
  <c r="FV1396" i="98"/>
  <c r="FZ1396" i="98"/>
  <c r="GD1396" i="98"/>
  <c r="FI1396" i="98"/>
  <c r="FI1388" i="98"/>
  <c r="GE1388" i="98" s="1"/>
  <c r="FV1380" i="98"/>
  <c r="FZ1380" i="98"/>
  <c r="GD1380" i="98"/>
  <c r="FI1380" i="98"/>
  <c r="FI1372" i="98"/>
  <c r="GE1372" i="98" s="1"/>
  <c r="FV1364" i="98"/>
  <c r="FZ1364" i="98"/>
  <c r="GD1364" i="98"/>
  <c r="FI1364" i="98"/>
  <c r="FV1356" i="98"/>
  <c r="FZ1356" i="98"/>
  <c r="GD1356" i="98"/>
  <c r="FI1356" i="98"/>
  <c r="FV1348" i="98"/>
  <c r="FZ1348" i="98"/>
  <c r="GD1348" i="98"/>
  <c r="FI1348" i="98"/>
  <c r="FI1340" i="98"/>
  <c r="GE1340" i="98" s="1"/>
  <c r="FV1332" i="98"/>
  <c r="FZ1332" i="98"/>
  <c r="GD1332" i="98"/>
  <c r="FI1332" i="98"/>
  <c r="FI1324" i="98"/>
  <c r="FV1316" i="98"/>
  <c r="FZ1316" i="98"/>
  <c r="GD1316" i="98"/>
  <c r="FI1316" i="98"/>
  <c r="FM1311" i="98"/>
  <c r="FK1311" i="98"/>
  <c r="FK1309" i="98"/>
  <c r="FM1309" i="98"/>
  <c r="FI1300" i="98"/>
  <c r="GE1300" i="98" s="1"/>
  <c r="FM1295" i="98"/>
  <c r="FK1295" i="98" s="1"/>
  <c r="FM1293" i="98"/>
  <c r="FV1284" i="98"/>
  <c r="FZ1284" i="98"/>
  <c r="GD1284" i="98"/>
  <c r="FT1284" i="98"/>
  <c r="FX1284" i="98"/>
  <c r="GB1284" i="98"/>
  <c r="FI1284" i="98"/>
  <c r="FM1279" i="98"/>
  <c r="FK1279" i="98"/>
  <c r="FK1277" i="98"/>
  <c r="FM1277" i="98"/>
  <c r="FI1268" i="98"/>
  <c r="FM1263" i="98"/>
  <c r="FK1263" i="98" s="1"/>
  <c r="FM1261" i="98"/>
  <c r="FK1261" i="98" s="1"/>
  <c r="FM1254" i="98"/>
  <c r="FV1252" i="98"/>
  <c r="FT1252" i="98"/>
  <c r="FI1252" i="98"/>
  <c r="FM1247" i="98"/>
  <c r="FY1246" i="98"/>
  <c r="FK1245" i="98"/>
  <c r="FM1245" i="98"/>
  <c r="FY1244" i="98"/>
  <c r="FK1244" i="98"/>
  <c r="FM1238" i="98"/>
  <c r="FV1236" i="98"/>
  <c r="FZ1236" i="98"/>
  <c r="GD1236" i="98"/>
  <c r="FT1236" i="98"/>
  <c r="FX1236" i="98"/>
  <c r="GB1236" i="98"/>
  <c r="FI1236" i="98"/>
  <c r="FM1231" i="98"/>
  <c r="FK1229" i="98"/>
  <c r="FM1229" i="98"/>
  <c r="FY1228" i="98"/>
  <c r="FK1228" i="98"/>
  <c r="FM1222" i="98"/>
  <c r="FK1222" i="98" s="1"/>
  <c r="FV1220" i="98"/>
  <c r="FT1220" i="98"/>
  <c r="FI1220" i="98"/>
  <c r="FM1215" i="98"/>
  <c r="FK1213" i="98"/>
  <c r="FM1213" i="98"/>
  <c r="FK1212" i="98"/>
  <c r="FM1206" i="98"/>
  <c r="FV1204" i="98"/>
  <c r="FT1204" i="98"/>
  <c r="FI1204" i="98"/>
  <c r="FM1199" i="98"/>
  <c r="FK1197" i="98"/>
  <c r="FM1197" i="98"/>
  <c r="FY1196" i="98"/>
  <c r="FK1196" i="98"/>
  <c r="FM1190" i="98"/>
  <c r="FV1188" i="98"/>
  <c r="FT1188" i="98"/>
  <c r="FI1188" i="98"/>
  <c r="FM1183" i="98"/>
  <c r="FK1181" i="98"/>
  <c r="FM1181" i="98"/>
  <c r="FK1180" i="98"/>
  <c r="FM1174" i="98"/>
  <c r="FV1172" i="98"/>
  <c r="FT1172" i="98"/>
  <c r="FI1172" i="98"/>
  <c r="FM1167" i="98"/>
  <c r="FY1166" i="98"/>
  <c r="FK1165" i="98"/>
  <c r="FM1165" i="98"/>
  <c r="FK1164" i="98"/>
  <c r="FM1158" i="98"/>
  <c r="FV1156" i="98"/>
  <c r="FZ1156" i="98"/>
  <c r="GD1156" i="98"/>
  <c r="FT1156" i="98"/>
  <c r="FX1156" i="98"/>
  <c r="GB1156" i="98"/>
  <c r="FI1156" i="98"/>
  <c r="FM1151" i="98"/>
  <c r="FK1149" i="98"/>
  <c r="FM1149" i="98"/>
  <c r="FK1148" i="98"/>
  <c r="GE1142" i="98"/>
  <c r="FL1141" i="98"/>
  <c r="FM1141" i="98" s="1"/>
  <c r="FV1136" i="98"/>
  <c r="FZ1136" i="98"/>
  <c r="GD1136" i="98"/>
  <c r="FK1136" i="98"/>
  <c r="FW1136" i="98"/>
  <c r="GA1136" i="98"/>
  <c r="GE1136" i="98"/>
  <c r="FT1136" i="98"/>
  <c r="FX1136" i="98"/>
  <c r="GB1136" i="98"/>
  <c r="FT1134" i="98"/>
  <c r="FI1134" i="98"/>
  <c r="GC1134" i="98"/>
  <c r="FZ1134" i="98"/>
  <c r="GD1134" i="98"/>
  <c r="FY1132" i="98"/>
  <c r="FI1131" i="98"/>
  <c r="FU1131" i="98"/>
  <c r="FY1131" i="98"/>
  <c r="GC1131" i="98"/>
  <c r="FV1131" i="98"/>
  <c r="FZ1131" i="98"/>
  <c r="GD1131" i="98"/>
  <c r="FW1131" i="98"/>
  <c r="GA1131" i="98"/>
  <c r="GE1131" i="98"/>
  <c r="GE1126" i="98"/>
  <c r="FL1125" i="98"/>
  <c r="FM1125" i="98" s="1"/>
  <c r="FV1120" i="98"/>
  <c r="FZ1120" i="98"/>
  <c r="GD1120" i="98"/>
  <c r="FK1120" i="98"/>
  <c r="FW1120" i="98"/>
  <c r="GA1120" i="98"/>
  <c r="GE1120" i="98"/>
  <c r="FT1120" i="98"/>
  <c r="FX1120" i="98"/>
  <c r="GB1120" i="98"/>
  <c r="FT1118" i="98"/>
  <c r="FI1118" i="98"/>
  <c r="GC1118" i="98"/>
  <c r="FZ1118" i="98"/>
  <c r="GD1118" i="98"/>
  <c r="FI1115" i="98"/>
  <c r="FU1115" i="98"/>
  <c r="FY1115" i="98"/>
  <c r="GC1115" i="98"/>
  <c r="FV1115" i="98"/>
  <c r="FZ1115" i="98"/>
  <c r="FW1115" i="98"/>
  <c r="GE1115" i="98"/>
  <c r="FU1112" i="98"/>
  <c r="FL1109" i="98"/>
  <c r="FM1109" i="98" s="1"/>
  <c r="FV1104" i="98"/>
  <c r="FZ1104" i="98"/>
  <c r="GD1104" i="98"/>
  <c r="FK1104" i="98"/>
  <c r="FW1104" i="98"/>
  <c r="GA1104" i="98"/>
  <c r="GE1104" i="98"/>
  <c r="FT1104" i="98"/>
  <c r="FX1104" i="98"/>
  <c r="GB1104" i="98"/>
  <c r="FT1102" i="98"/>
  <c r="FX1102" i="98"/>
  <c r="GB1102" i="98"/>
  <c r="FI1102" i="98"/>
  <c r="FU1102" i="98"/>
  <c r="FY1102" i="98"/>
  <c r="GC1102" i="98"/>
  <c r="FV1102" i="98"/>
  <c r="FZ1102" i="98"/>
  <c r="GD1102" i="98"/>
  <c r="FY1100" i="98"/>
  <c r="FI1099" i="98"/>
  <c r="FU1099" i="98"/>
  <c r="FY1099" i="98"/>
  <c r="GC1099" i="98"/>
  <c r="FV1099" i="98"/>
  <c r="FZ1099" i="98"/>
  <c r="FW1099" i="98"/>
  <c r="GE1099" i="98"/>
  <c r="FU1096" i="98"/>
  <c r="FT1094" i="98"/>
  <c r="FX1094" i="98"/>
  <c r="GB1094" i="98"/>
  <c r="FK1094" i="98"/>
  <c r="FU1094" i="98"/>
  <c r="FY1094" i="98"/>
  <c r="GC1094" i="98"/>
  <c r="FV1094" i="98"/>
  <c r="FZ1094" i="98"/>
  <c r="GD1094" i="98"/>
  <c r="FI1092" i="98"/>
  <c r="GD1092" i="98"/>
  <c r="GE1092" i="98"/>
  <c r="FT1091" i="98"/>
  <c r="FI1091" i="98"/>
  <c r="GD1091" i="98" s="1"/>
  <c r="FX1078" i="98"/>
  <c r="FW1076" i="98"/>
  <c r="FW1075" i="98"/>
  <c r="GA1075" i="98"/>
  <c r="GE1075" i="98"/>
  <c r="FU1075" i="98"/>
  <c r="FZ1075" i="98"/>
  <c r="FV1075" i="98"/>
  <c r="GB1075" i="98"/>
  <c r="FX1075" i="98"/>
  <c r="GC1075" i="98"/>
  <c r="FL1072" i="98"/>
  <c r="FM1072" i="98" s="1"/>
  <c r="FX1062" i="98"/>
  <c r="FW1060" i="98"/>
  <c r="FW1059" i="98"/>
  <c r="GA1059" i="98"/>
  <c r="GE1059" i="98"/>
  <c r="FU1059" i="98"/>
  <c r="FZ1059" i="98"/>
  <c r="FV1059" i="98"/>
  <c r="GB1059" i="98"/>
  <c r="FX1059" i="98"/>
  <c r="GC1059" i="98"/>
  <c r="FL1056" i="98"/>
  <c r="FM1056" i="98" s="1"/>
  <c r="FV1046" i="98"/>
  <c r="FZ1046" i="98"/>
  <c r="GD1046" i="98"/>
  <c r="FT1046" i="98"/>
  <c r="FY1046" i="98"/>
  <c r="GE1046" i="98"/>
  <c r="FK1046" i="98"/>
  <c r="FU1046" i="98"/>
  <c r="GA1046" i="98"/>
  <c r="FW1046" i="98"/>
  <c r="GB1046" i="98"/>
  <c r="FT1044" i="98"/>
  <c r="FI1044" i="98"/>
  <c r="GD1044" i="98"/>
  <c r="GE1044" i="98"/>
  <c r="FI1043" i="98"/>
  <c r="GD1043" i="98" s="1"/>
  <c r="GC1038" i="98"/>
  <c r="GD1030" i="98"/>
  <c r="GA1030" i="98"/>
  <c r="GE1030" i="98"/>
  <c r="FI1030" i="98"/>
  <c r="GC1030" i="98" s="1"/>
  <c r="FX1030" i="98"/>
  <c r="FY1030" i="98"/>
  <c r="GB1030" i="98"/>
  <c r="GC1026" i="98"/>
  <c r="FZ1022" i="98"/>
  <c r="FW1022" i="98"/>
  <c r="FI1022" i="98"/>
  <c r="GC1022" i="98" s="1"/>
  <c r="FY1022" i="98"/>
  <c r="FT1022" i="98"/>
  <c r="GC1018" i="98"/>
  <c r="GD1014" i="98"/>
  <c r="GA1014" i="98"/>
  <c r="GE1014" i="98"/>
  <c r="FI1014" i="98"/>
  <c r="GC1014" i="98" s="1"/>
  <c r="FX1014" i="98"/>
  <c r="FY1014" i="98"/>
  <c r="GB1014" i="98"/>
  <c r="GC1010" i="98"/>
  <c r="FI1006" i="98"/>
  <c r="FV1006" i="98"/>
  <c r="FZ1006" i="98"/>
  <c r="GD1006" i="98"/>
  <c r="FW1006" i="98"/>
  <c r="GA1006" i="98"/>
  <c r="GE1006" i="98"/>
  <c r="FX1006" i="98"/>
  <c r="FY1006" i="98"/>
  <c r="FT1006" i="98"/>
  <c r="GB1006" i="98"/>
  <c r="FL775" i="98"/>
  <c r="FK775" i="98" s="1"/>
  <c r="FM775" i="98"/>
  <c r="FI694" i="98"/>
  <c r="FU694" i="98"/>
  <c r="FY694" i="98"/>
  <c r="GC694" i="98"/>
  <c r="FV694" i="98"/>
  <c r="FZ694" i="98"/>
  <c r="GD694" i="98"/>
  <c r="FW694" i="98"/>
  <c r="GA694" i="98"/>
  <c r="GE694" i="98"/>
  <c r="FT694" i="98"/>
  <c r="FX694" i="98"/>
  <c r="GB694" i="98"/>
  <c r="FI1034" i="98"/>
  <c r="FZ1034" i="98" s="1"/>
  <c r="FY1034" i="98"/>
  <c r="FL958" i="98"/>
  <c r="FM958" i="98" s="1"/>
  <c r="GB1684" i="98"/>
  <c r="FX1684" i="98"/>
  <c r="FX1680" i="98"/>
  <c r="FT1680" i="98"/>
  <c r="GB1676" i="98"/>
  <c r="FX1676" i="98"/>
  <c r="FT1676" i="98"/>
  <c r="GB1672" i="98"/>
  <c r="FX1672" i="98"/>
  <c r="FT1672" i="98"/>
  <c r="GB1668" i="98"/>
  <c r="FX1668" i="98"/>
  <c r="FT1668" i="98"/>
  <c r="FX1664" i="98"/>
  <c r="FT1664" i="98"/>
  <c r="GB1656" i="98"/>
  <c r="FX1656" i="98"/>
  <c r="FT1656" i="98"/>
  <c r="GB1652" i="98"/>
  <c r="FX1652" i="98"/>
  <c r="FT1652" i="98"/>
  <c r="FX1648" i="98"/>
  <c r="FT1648" i="98"/>
  <c r="GB1640" i="98"/>
  <c r="FX1640" i="98"/>
  <c r="FT1640" i="98"/>
  <c r="GB1636" i="98"/>
  <c r="FX1636" i="98"/>
  <c r="FT1636" i="98"/>
  <c r="FX1632" i="98"/>
  <c r="FT1632" i="98"/>
  <c r="GB1624" i="98"/>
  <c r="FX1624" i="98"/>
  <c r="FT1624" i="98"/>
  <c r="GB1620" i="98"/>
  <c r="FX1620" i="98"/>
  <c r="FT1620" i="98"/>
  <c r="GB1616" i="98"/>
  <c r="FX1616" i="98"/>
  <c r="FT1616" i="98"/>
  <c r="GB1608" i="98"/>
  <c r="FX1608" i="98"/>
  <c r="FT1608" i="98"/>
  <c r="GB1604" i="98"/>
  <c r="FX1604" i="98"/>
  <c r="FT1604" i="98"/>
  <c r="FX1600" i="98"/>
  <c r="FT1600" i="98"/>
  <c r="GB1596" i="98"/>
  <c r="FX1596" i="98"/>
  <c r="FT1596" i="98"/>
  <c r="GB1592" i="98"/>
  <c r="FX1592" i="98"/>
  <c r="FT1592" i="98"/>
  <c r="GB1588" i="98"/>
  <c r="FX1588" i="98"/>
  <c r="FT1588" i="98"/>
  <c r="FX1584" i="98"/>
  <c r="FT1584" i="98"/>
  <c r="GB1576" i="98"/>
  <c r="FX1576" i="98"/>
  <c r="FT1576" i="98"/>
  <c r="GB1572" i="98"/>
  <c r="FX1572" i="98"/>
  <c r="FT1572" i="98"/>
  <c r="FX1568" i="98"/>
  <c r="FT1568" i="98"/>
  <c r="GB1560" i="98"/>
  <c r="FX1560" i="98"/>
  <c r="FT1560" i="98"/>
  <c r="GB1556" i="98"/>
  <c r="FX1556" i="98"/>
  <c r="FT1556" i="98"/>
  <c r="FX1552" i="98"/>
  <c r="FT1552" i="98"/>
  <c r="GB1544" i="98"/>
  <c r="FX1544" i="98"/>
  <c r="FT1544" i="98"/>
  <c r="GB1540" i="98"/>
  <c r="FX1540" i="98"/>
  <c r="FT1540" i="98"/>
  <c r="GB1536" i="98"/>
  <c r="FX1536" i="98"/>
  <c r="FT1536" i="98"/>
  <c r="GB1528" i="98"/>
  <c r="FX1528" i="98"/>
  <c r="FT1528" i="98"/>
  <c r="GB1524" i="98"/>
  <c r="FX1524" i="98"/>
  <c r="FT1524" i="98"/>
  <c r="FX1520" i="98"/>
  <c r="FT1520" i="98"/>
  <c r="GB1516" i="98"/>
  <c r="FX1516" i="98"/>
  <c r="FT1516" i="98"/>
  <c r="GB1512" i="98"/>
  <c r="FX1512" i="98"/>
  <c r="FT1512" i="98"/>
  <c r="GB1508" i="98"/>
  <c r="FX1508" i="98"/>
  <c r="FT1508" i="98"/>
  <c r="FK1501" i="98"/>
  <c r="FW1500" i="98"/>
  <c r="FM1499" i="98"/>
  <c r="FK1493" i="98"/>
  <c r="GB1492" i="98"/>
  <c r="FW1492" i="98"/>
  <c r="FM1491" i="98"/>
  <c r="FK1485" i="98"/>
  <c r="FM1483" i="98"/>
  <c r="FK1477" i="98"/>
  <c r="GB1476" i="98"/>
  <c r="FW1476" i="98"/>
  <c r="FM1475" i="98"/>
  <c r="FK1475" i="98" s="1"/>
  <c r="FK1469" i="98"/>
  <c r="FW1468" i="98"/>
  <c r="FM1467" i="98"/>
  <c r="FK1461" i="98"/>
  <c r="GB1460" i="98"/>
  <c r="FW1460" i="98"/>
  <c r="FM1459" i="98"/>
  <c r="FK1453" i="98"/>
  <c r="FM1451" i="98"/>
  <c r="FK1445" i="98"/>
  <c r="GB1444" i="98"/>
  <c r="FW1444" i="98"/>
  <c r="FM1443" i="98"/>
  <c r="FK1437" i="98"/>
  <c r="GB1436" i="98"/>
  <c r="FW1436" i="98"/>
  <c r="FM1435" i="98"/>
  <c r="FK1429" i="98"/>
  <c r="GB1428" i="98"/>
  <c r="FW1428" i="98"/>
  <c r="FM1427" i="98"/>
  <c r="FK1421" i="98"/>
  <c r="FM1419" i="98"/>
  <c r="FK1413" i="98"/>
  <c r="GB1412" i="98"/>
  <c r="FW1412" i="98"/>
  <c r="FM1411" i="98"/>
  <c r="FK1405" i="98"/>
  <c r="FW1404" i="98"/>
  <c r="FM1403" i="98"/>
  <c r="FK1397" i="98"/>
  <c r="GB1396" i="98"/>
  <c r="FW1396" i="98"/>
  <c r="FM1395" i="98"/>
  <c r="FK1389" i="98"/>
  <c r="FM1387" i="98"/>
  <c r="FK1381" i="98"/>
  <c r="GB1380" i="98"/>
  <c r="FW1380" i="98"/>
  <c r="FM1379" i="98"/>
  <c r="FK1373" i="98"/>
  <c r="FW1372" i="98"/>
  <c r="FM1371" i="98"/>
  <c r="FK1365" i="98"/>
  <c r="GB1364" i="98"/>
  <c r="FW1364" i="98"/>
  <c r="FM1363" i="98"/>
  <c r="FK1357" i="98"/>
  <c r="GB1356" i="98"/>
  <c r="FW1356" i="98"/>
  <c r="FM1355" i="98"/>
  <c r="FK1355" i="98" s="1"/>
  <c r="FK1349" i="98"/>
  <c r="GB1348" i="98"/>
  <c r="FW1348" i="98"/>
  <c r="FM1347" i="98"/>
  <c r="FK1341" i="98"/>
  <c r="FW1340" i="98"/>
  <c r="FM1339" i="98"/>
  <c r="FK1333" i="98"/>
  <c r="GB1332" i="98"/>
  <c r="FW1332" i="98"/>
  <c r="FM1331" i="98"/>
  <c r="FK1325" i="98"/>
  <c r="FM1323" i="98"/>
  <c r="FK1317" i="98"/>
  <c r="GB1316" i="98"/>
  <c r="FW1316" i="98"/>
  <c r="FM1315" i="98"/>
  <c r="FM1307" i="98"/>
  <c r="FK1307" i="98"/>
  <c r="FK1305" i="98"/>
  <c r="FM1305" i="98"/>
  <c r="GC1298" i="98"/>
  <c r="FT1298" i="98"/>
  <c r="FX1298" i="98"/>
  <c r="GB1298" i="98"/>
  <c r="FV1298" i="98"/>
  <c r="FZ1298" i="98"/>
  <c r="GD1298" i="98"/>
  <c r="FV1296" i="98"/>
  <c r="FZ1296" i="98"/>
  <c r="GD1296" i="98"/>
  <c r="FT1296" i="98"/>
  <c r="FX1296" i="98"/>
  <c r="GB1296" i="98"/>
  <c r="FI1296" i="98"/>
  <c r="FM1291" i="98"/>
  <c r="FM1289" i="98"/>
  <c r="GA1284" i="98"/>
  <c r="GC1282" i="98"/>
  <c r="FT1282" i="98"/>
  <c r="FX1282" i="98"/>
  <c r="GB1282" i="98"/>
  <c r="FV1282" i="98"/>
  <c r="FZ1282" i="98"/>
  <c r="GD1282" i="98"/>
  <c r="FZ1280" i="98"/>
  <c r="GD1280" i="98"/>
  <c r="FX1280" i="98"/>
  <c r="GB1280" i="98"/>
  <c r="FI1280" i="98"/>
  <c r="FV1280" i="98" s="1"/>
  <c r="FM1275" i="98"/>
  <c r="FK1275" i="98"/>
  <c r="FK1273" i="98"/>
  <c r="FM1273" i="98"/>
  <c r="FT1266" i="98"/>
  <c r="FX1266" i="98"/>
  <c r="GB1266" i="98"/>
  <c r="FV1266" i="98"/>
  <c r="FZ1266" i="98"/>
  <c r="GD1266" i="98"/>
  <c r="FV1264" i="98"/>
  <c r="FZ1264" i="98"/>
  <c r="GD1264" i="98"/>
  <c r="FT1264" i="98"/>
  <c r="FX1264" i="98"/>
  <c r="GB1264" i="98"/>
  <c r="FI1264" i="98"/>
  <c r="FM1259" i="98"/>
  <c r="FK1259" i="98"/>
  <c r="FK1257" i="98"/>
  <c r="FM1257" i="98"/>
  <c r="FL1255" i="98"/>
  <c r="FK1255" i="98" s="1"/>
  <c r="FL1253" i="98"/>
  <c r="GC1250" i="98"/>
  <c r="FT1250" i="98"/>
  <c r="FX1250" i="98"/>
  <c r="GB1250" i="98"/>
  <c r="FV1250" i="98"/>
  <c r="FZ1250" i="98"/>
  <c r="GD1250" i="98"/>
  <c r="FV1248" i="98"/>
  <c r="FZ1248" i="98"/>
  <c r="GD1248" i="98"/>
  <c r="FT1248" i="98"/>
  <c r="FX1248" i="98"/>
  <c r="GB1248" i="98"/>
  <c r="FI1248" i="98"/>
  <c r="GE1246" i="98"/>
  <c r="FW1246" i="98"/>
  <c r="FI1246" i="98"/>
  <c r="GE1244" i="98"/>
  <c r="FW1244" i="98"/>
  <c r="FM1243" i="98"/>
  <c r="FK1243" i="98"/>
  <c r="FK1241" i="98"/>
  <c r="FM1241" i="98"/>
  <c r="FL1239" i="98"/>
  <c r="FL1237" i="98"/>
  <c r="GA1236" i="98"/>
  <c r="GC1234" i="98"/>
  <c r="FT1234" i="98"/>
  <c r="FX1234" i="98"/>
  <c r="GB1234" i="98"/>
  <c r="FV1234" i="98"/>
  <c r="FZ1234" i="98"/>
  <c r="GD1234" i="98"/>
  <c r="FZ1232" i="98"/>
  <c r="GD1232" i="98"/>
  <c r="FX1232" i="98"/>
  <c r="GB1232" i="98"/>
  <c r="FI1232" i="98"/>
  <c r="FW1230" i="98"/>
  <c r="FI1230" i="98"/>
  <c r="FX1230" i="98" s="1"/>
  <c r="GE1228" i="98"/>
  <c r="FW1228" i="98"/>
  <c r="FM1227" i="98"/>
  <c r="FK1227" i="98" s="1"/>
  <c r="FM1225" i="98"/>
  <c r="FL1223" i="98"/>
  <c r="FK1223" i="98" s="1"/>
  <c r="FL1221" i="98"/>
  <c r="FK1221" i="98" s="1"/>
  <c r="GA1220" i="98"/>
  <c r="GC1218" i="98"/>
  <c r="FT1218" i="98"/>
  <c r="FX1218" i="98"/>
  <c r="GB1218" i="98"/>
  <c r="FV1218" i="98"/>
  <c r="FZ1218" i="98"/>
  <c r="GD1218" i="98"/>
  <c r="FV1216" i="98"/>
  <c r="FZ1216" i="98"/>
  <c r="GD1216" i="98"/>
  <c r="FT1216" i="98"/>
  <c r="FX1216" i="98"/>
  <c r="GB1216" i="98"/>
  <c r="FI1216" i="98"/>
  <c r="FI1214" i="98"/>
  <c r="GA1214" i="98" s="1"/>
  <c r="FM1211" i="98"/>
  <c r="FM1209" i="98"/>
  <c r="FL1207" i="98"/>
  <c r="FM1207" i="98" s="1"/>
  <c r="FL1205" i="98"/>
  <c r="FM1205" i="98" s="1"/>
  <c r="GC1202" i="98"/>
  <c r="FT1202" i="98"/>
  <c r="FX1202" i="98"/>
  <c r="GB1202" i="98"/>
  <c r="FV1202" i="98"/>
  <c r="FZ1202" i="98"/>
  <c r="GD1202" i="98"/>
  <c r="FV1200" i="98"/>
  <c r="FT1200" i="98"/>
  <c r="FI1200" i="98"/>
  <c r="GE1198" i="98"/>
  <c r="FI1198" i="98"/>
  <c r="FT1198" i="98" s="1"/>
  <c r="GE1196" i="98"/>
  <c r="FW1196" i="98"/>
  <c r="FM1195" i="98"/>
  <c r="FK1195" i="98"/>
  <c r="FK1193" i="98"/>
  <c r="FM1193" i="98"/>
  <c r="FL1191" i="98"/>
  <c r="FM1191" i="98" s="1"/>
  <c r="FL1189" i="98"/>
  <c r="FT1186" i="98"/>
  <c r="FX1186" i="98"/>
  <c r="GB1186" i="98"/>
  <c r="FV1186" i="98"/>
  <c r="FZ1186" i="98"/>
  <c r="GD1186" i="98"/>
  <c r="FZ1184" i="98"/>
  <c r="GD1184" i="98"/>
  <c r="FX1184" i="98"/>
  <c r="GB1184" i="98"/>
  <c r="FI1184" i="98"/>
  <c r="FV1184" i="98" s="1"/>
  <c r="FW1182" i="98"/>
  <c r="FI1182" i="98"/>
  <c r="FT1182" i="98" s="1"/>
  <c r="GE1180" i="98"/>
  <c r="FW1180" i="98"/>
  <c r="FM1179" i="98"/>
  <c r="FK1179" i="98" s="1"/>
  <c r="FM1177" i="98"/>
  <c r="FK1177" i="98" s="1"/>
  <c r="FL1175" i="98"/>
  <c r="FM1175" i="98" s="1"/>
  <c r="FL1173" i="98"/>
  <c r="FK1173" i="98" s="1"/>
  <c r="GA1172" i="98"/>
  <c r="GC1170" i="98"/>
  <c r="FT1170" i="98"/>
  <c r="FX1170" i="98"/>
  <c r="GB1170" i="98"/>
  <c r="FV1170" i="98"/>
  <c r="FZ1170" i="98"/>
  <c r="GD1170" i="98"/>
  <c r="FI1168" i="98"/>
  <c r="FY1168" i="98" s="1"/>
  <c r="GE1166" i="98"/>
  <c r="FW1166" i="98"/>
  <c r="FI1166" i="98"/>
  <c r="FM1163" i="98"/>
  <c r="FM1161" i="98"/>
  <c r="FL1159" i="98"/>
  <c r="FM1159" i="98" s="1"/>
  <c r="FL1157" i="98"/>
  <c r="FM1157" i="98" s="1"/>
  <c r="GA1156" i="98"/>
  <c r="GC1154" i="98"/>
  <c r="FT1154" i="98"/>
  <c r="FX1154" i="98"/>
  <c r="GB1154" i="98"/>
  <c r="FV1154" i="98"/>
  <c r="FZ1154" i="98"/>
  <c r="GD1154" i="98"/>
  <c r="FV1152" i="98"/>
  <c r="FT1152" i="98"/>
  <c r="FI1152" i="98"/>
  <c r="GE1150" i="98"/>
  <c r="FI1150" i="98"/>
  <c r="GE1148" i="98"/>
  <c r="FM1147" i="98"/>
  <c r="FK1147" i="98"/>
  <c r="FK1145" i="98"/>
  <c r="FM1145" i="98"/>
  <c r="FI1144" i="98"/>
  <c r="GA1142" i="98"/>
  <c r="FK1142" i="98"/>
  <c r="FV1140" i="98"/>
  <c r="FZ1140" i="98"/>
  <c r="GD1140" i="98"/>
  <c r="FK1140" i="98"/>
  <c r="FW1140" i="98"/>
  <c r="GA1140" i="98"/>
  <c r="GE1140" i="98"/>
  <c r="FT1140" i="98"/>
  <c r="FX1140" i="98"/>
  <c r="GB1140" i="98"/>
  <c r="FT1138" i="98"/>
  <c r="FI1138" i="98"/>
  <c r="GC1138" i="98"/>
  <c r="FZ1138" i="98"/>
  <c r="GD1138" i="98"/>
  <c r="FY1136" i="98"/>
  <c r="FM1135" i="98"/>
  <c r="FT1131" i="98"/>
  <c r="FL1129" i="98"/>
  <c r="FM1129" i="98"/>
  <c r="FI1128" i="98"/>
  <c r="GC1128" i="98" s="1"/>
  <c r="GA1126" i="98"/>
  <c r="FK1126" i="98"/>
  <c r="FV1124" i="98"/>
  <c r="FZ1124" i="98"/>
  <c r="GD1124" i="98"/>
  <c r="FK1124" i="98"/>
  <c r="FW1124" i="98"/>
  <c r="GA1124" i="98"/>
  <c r="GE1124" i="98"/>
  <c r="FT1124" i="98"/>
  <c r="FX1124" i="98"/>
  <c r="GB1124" i="98"/>
  <c r="GB1123" i="98"/>
  <c r="FI1122" i="98"/>
  <c r="GB1122" i="98" s="1"/>
  <c r="FY1120" i="98"/>
  <c r="FM1119" i="98"/>
  <c r="FT1115" i="98"/>
  <c r="FL1113" i="98"/>
  <c r="FK1113" i="98" s="1"/>
  <c r="FM1113" i="98"/>
  <c r="FI1112" i="98"/>
  <c r="GC1112" i="98" s="1"/>
  <c r="FK1110" i="98"/>
  <c r="FV1108" i="98"/>
  <c r="FZ1108" i="98"/>
  <c r="GD1108" i="98"/>
  <c r="FK1108" i="98"/>
  <c r="FW1108" i="98"/>
  <c r="GA1108" i="98"/>
  <c r="GE1108" i="98"/>
  <c r="FT1108" i="98"/>
  <c r="FX1108" i="98"/>
  <c r="GB1108" i="98"/>
  <c r="GB1107" i="98"/>
  <c r="FT1106" i="98"/>
  <c r="FX1106" i="98"/>
  <c r="GB1106" i="98"/>
  <c r="FI1106" i="98"/>
  <c r="FU1106" i="98"/>
  <c r="FY1106" i="98"/>
  <c r="GC1106" i="98"/>
  <c r="FV1106" i="98"/>
  <c r="FZ1106" i="98"/>
  <c r="GD1106" i="98"/>
  <c r="FY1104" i="98"/>
  <c r="FM1103" i="98"/>
  <c r="FK1103" i="98" s="1"/>
  <c r="FL1097" i="98"/>
  <c r="FK1097" i="98" s="1"/>
  <c r="FM1097" i="98"/>
  <c r="FI1096" i="98"/>
  <c r="GE1083" i="98"/>
  <c r="FX1083" i="98"/>
  <c r="FL1080" i="98"/>
  <c r="FM1080" i="98"/>
  <c r="FK1080" i="98" s="1"/>
  <c r="FI1078" i="98"/>
  <c r="FV1078" i="98" s="1"/>
  <c r="FY1075" i="98"/>
  <c r="FV1070" i="98"/>
  <c r="FZ1070" i="98"/>
  <c r="GD1070" i="98"/>
  <c r="FT1070" i="98"/>
  <c r="FY1070" i="98"/>
  <c r="GE1070" i="98"/>
  <c r="FK1070" i="98"/>
  <c r="FU1070" i="98"/>
  <c r="GA1070" i="98"/>
  <c r="FW1070" i="98"/>
  <c r="GB1070" i="98"/>
  <c r="FX1068" i="98"/>
  <c r="GB1068" i="98"/>
  <c r="FI1068" i="98"/>
  <c r="GC1068" i="98" s="1"/>
  <c r="FY1068" i="98"/>
  <c r="GD1068" i="98"/>
  <c r="FU1068" i="98"/>
  <c r="FZ1068" i="98"/>
  <c r="GE1068" i="98"/>
  <c r="FV1068" i="98"/>
  <c r="GA1068" i="98"/>
  <c r="FL1064" i="98"/>
  <c r="FK1064" i="98" s="1"/>
  <c r="FM1064" i="98"/>
  <c r="FI1062" i="98"/>
  <c r="GC1062" i="98" s="1"/>
  <c r="FY1059" i="98"/>
  <c r="FV1054" i="98"/>
  <c r="FZ1054" i="98"/>
  <c r="GD1054" i="98"/>
  <c r="FT1054" i="98"/>
  <c r="FY1054" i="98"/>
  <c r="GE1054" i="98"/>
  <c r="FK1054" i="98"/>
  <c r="FU1054" i="98"/>
  <c r="GA1054" i="98"/>
  <c r="FW1054" i="98"/>
  <c r="GB1054" i="98"/>
  <c r="FI1052" i="98"/>
  <c r="GC1052" i="98" s="1"/>
  <c r="GD1052" i="98"/>
  <c r="GE1052" i="98"/>
  <c r="GC1046" i="98"/>
  <c r="FM1031" i="98"/>
  <c r="FU1026" i="98"/>
  <c r="FU1018" i="98"/>
  <c r="FM1015" i="98"/>
  <c r="FL988" i="98"/>
  <c r="FM988" i="98" s="1"/>
  <c r="FM986" i="98"/>
  <c r="FK986" i="98"/>
  <c r="FI981" i="98"/>
  <c r="FT981" i="98" s="1"/>
  <c r="GC981" i="98"/>
  <c r="FZ981" i="98"/>
  <c r="FK981" i="98"/>
  <c r="GA981" i="98"/>
  <c r="FW960" i="98"/>
  <c r="FI960" i="98"/>
  <c r="GD960" i="98" s="1"/>
  <c r="FT960" i="98"/>
  <c r="FU960" i="98"/>
  <c r="FK960" i="98"/>
  <c r="GA617" i="98"/>
  <c r="FX569" i="98"/>
  <c r="GB569" i="98"/>
  <c r="FI569" i="98"/>
  <c r="FU569" i="98"/>
  <c r="FY569" i="98"/>
  <c r="GC569" i="98"/>
  <c r="FV569" i="98"/>
  <c r="FZ569" i="98"/>
  <c r="GE569" i="98"/>
  <c r="FK569" i="98"/>
  <c r="FW569" i="98"/>
  <c r="GA569" i="98"/>
  <c r="FK1143" i="98"/>
  <c r="FK1139" i="98"/>
  <c r="FK1135" i="98"/>
  <c r="FK1131" i="98"/>
  <c r="FK1123" i="98"/>
  <c r="FK1119" i="98"/>
  <c r="FK1115" i="98"/>
  <c r="FK1111" i="98"/>
  <c r="FK1107" i="98"/>
  <c r="FK1099" i="98"/>
  <c r="FK1095" i="98"/>
  <c r="FK1092" i="98"/>
  <c r="GE1090" i="98"/>
  <c r="FY1090" i="98"/>
  <c r="FK1087" i="98"/>
  <c r="FM1085" i="98"/>
  <c r="FK1084" i="98"/>
  <c r="FK1076" i="98"/>
  <c r="GE1074" i="98"/>
  <c r="FY1074" i="98"/>
  <c r="FM1069" i="98"/>
  <c r="FK1068" i="98"/>
  <c r="GE1066" i="98"/>
  <c r="FY1066" i="98"/>
  <c r="FT1066" i="98"/>
  <c r="FK1060" i="98"/>
  <c r="GE1058" i="98"/>
  <c r="FY1058" i="98"/>
  <c r="FK1055" i="98"/>
  <c r="FM1053" i="98"/>
  <c r="FK1052" i="98"/>
  <c r="FK1044" i="98"/>
  <c r="GE1042" i="98"/>
  <c r="FY1042" i="98"/>
  <c r="FM1037" i="98"/>
  <c r="FK1034" i="98"/>
  <c r="FK1030" i="98"/>
  <c r="FK1026" i="98"/>
  <c r="FK1022" i="98"/>
  <c r="FK1018" i="98"/>
  <c r="FK1014" i="98"/>
  <c r="FK1010" i="98"/>
  <c r="FK1006" i="98"/>
  <c r="FT1001" i="98"/>
  <c r="FX1001" i="98"/>
  <c r="GB1001" i="98"/>
  <c r="FI1001" i="98"/>
  <c r="FU1001" i="98"/>
  <c r="FY1001" i="98"/>
  <c r="GC1001" i="98"/>
  <c r="FV1001" i="98"/>
  <c r="FZ1001" i="98"/>
  <c r="GD1001" i="98"/>
  <c r="FK999" i="98"/>
  <c r="FL992" i="98"/>
  <c r="FM992" i="98"/>
  <c r="FM990" i="98"/>
  <c r="FT985" i="98"/>
  <c r="FI985" i="98"/>
  <c r="GC985" i="98"/>
  <c r="FZ985" i="98"/>
  <c r="GD985" i="98"/>
  <c r="FK983" i="98"/>
  <c r="FL976" i="98"/>
  <c r="FK976" i="98" s="1"/>
  <c r="FM976" i="98"/>
  <c r="FM974" i="98"/>
  <c r="FK974" i="98" s="1"/>
  <c r="FI969" i="98"/>
  <c r="FZ969" i="98"/>
  <c r="FV956" i="98"/>
  <c r="FZ956" i="98"/>
  <c r="GD956" i="98"/>
  <c r="FT956" i="98"/>
  <c r="FY956" i="98"/>
  <c r="GE956" i="98"/>
  <c r="FU956" i="98"/>
  <c r="GA956" i="98"/>
  <c r="FW956" i="98"/>
  <c r="GB956" i="98"/>
  <c r="FV952" i="98"/>
  <c r="FZ952" i="98"/>
  <c r="FW952" i="98"/>
  <c r="GB952" i="98"/>
  <c r="FI952" i="98"/>
  <c r="FX952" i="98"/>
  <c r="GC952" i="98"/>
  <c r="FT952" i="98"/>
  <c r="FY952" i="98"/>
  <c r="GE952" i="98"/>
  <c r="FL950" i="98"/>
  <c r="FM950" i="98"/>
  <c r="FW949" i="98"/>
  <c r="GA949" i="98"/>
  <c r="FX949" i="98"/>
  <c r="GC949" i="98"/>
  <c r="FI949" i="98"/>
  <c r="FT949" i="98"/>
  <c r="FY949" i="98"/>
  <c r="GD949" i="98"/>
  <c r="FU949" i="98"/>
  <c r="FZ949" i="98"/>
  <c r="FK719" i="98"/>
  <c r="FK687" i="98"/>
  <c r="FT641" i="98"/>
  <c r="FX641" i="98"/>
  <c r="GB641" i="98"/>
  <c r="FI641" i="98"/>
  <c r="FU641" i="98"/>
  <c r="FY641" i="98"/>
  <c r="GC641" i="98"/>
  <c r="FV641" i="98"/>
  <c r="FZ641" i="98"/>
  <c r="GD641" i="98"/>
  <c r="FK641" i="98"/>
  <c r="FW641" i="98"/>
  <c r="GA641" i="98"/>
  <c r="GE641" i="98"/>
  <c r="FM541" i="98"/>
  <c r="FK541" i="98" s="1"/>
  <c r="FV1090" i="98"/>
  <c r="FZ1090" i="98"/>
  <c r="GD1090" i="98"/>
  <c r="FI1090" i="98"/>
  <c r="FI1082" i="98"/>
  <c r="FV1074" i="98"/>
  <c r="FZ1074" i="98"/>
  <c r="GD1074" i="98"/>
  <c r="FI1074" i="98"/>
  <c r="FV1066" i="98"/>
  <c r="FZ1066" i="98"/>
  <c r="GD1066" i="98"/>
  <c r="FI1066" i="98"/>
  <c r="FV1058" i="98"/>
  <c r="FZ1058" i="98"/>
  <c r="GD1058" i="98"/>
  <c r="FI1058" i="98"/>
  <c r="FI1050" i="98"/>
  <c r="FY1050" i="98" s="1"/>
  <c r="FV1042" i="98"/>
  <c r="FZ1042" i="98"/>
  <c r="GD1042" i="98"/>
  <c r="FI1042" i="98"/>
  <c r="FL1035" i="98"/>
  <c r="FM1035" i="98" s="1"/>
  <c r="FL1031" i="98"/>
  <c r="FL1027" i="98"/>
  <c r="FM1027" i="98" s="1"/>
  <c r="FL1023" i="98"/>
  <c r="FM1023" i="98" s="1"/>
  <c r="FL1019" i="98"/>
  <c r="FM1019" i="98" s="1"/>
  <c r="FL1015" i="98"/>
  <c r="FL1011" i="98"/>
  <c r="FM1011" i="98" s="1"/>
  <c r="FL1007" i="98"/>
  <c r="FM1007" i="98" s="1"/>
  <c r="FT1005" i="98"/>
  <c r="FI1005" i="98"/>
  <c r="GC1005" i="98"/>
  <c r="FZ1005" i="98"/>
  <c r="GD1005" i="98"/>
  <c r="FL996" i="98"/>
  <c r="FK996" i="98" s="1"/>
  <c r="FM996" i="98"/>
  <c r="FM994" i="98"/>
  <c r="FK994" i="98" s="1"/>
  <c r="FT989" i="98"/>
  <c r="FI989" i="98"/>
  <c r="GC989" i="98"/>
  <c r="FZ989" i="98"/>
  <c r="GD989" i="98"/>
  <c r="FL980" i="98"/>
  <c r="FK980" i="98" s="1"/>
  <c r="FM980" i="98"/>
  <c r="FM978" i="98"/>
  <c r="FK978" i="98" s="1"/>
  <c r="FT973" i="98"/>
  <c r="FI973" i="98"/>
  <c r="GC973" i="98"/>
  <c r="FZ973" i="98"/>
  <c r="GD973" i="98"/>
  <c r="FL964" i="98"/>
  <c r="FK964" i="98" s="1"/>
  <c r="FM964" i="98"/>
  <c r="FM962" i="98"/>
  <c r="FK962" i="98" s="1"/>
  <c r="FT954" i="98"/>
  <c r="FI954" i="98"/>
  <c r="FW954" i="98" s="1"/>
  <c r="GD954" i="98"/>
  <c r="GE954" i="98"/>
  <c r="FK954" i="98"/>
  <c r="GA954" i="98"/>
  <c r="FV948" i="98"/>
  <c r="FZ948" i="98"/>
  <c r="GD948" i="98"/>
  <c r="FT948" i="98"/>
  <c r="FY948" i="98"/>
  <c r="GE948" i="98"/>
  <c r="FU948" i="98"/>
  <c r="GA948" i="98"/>
  <c r="FW948" i="98"/>
  <c r="GB948" i="98"/>
  <c r="FI944" i="98"/>
  <c r="FU944" i="98" s="1"/>
  <c r="FT944" i="98"/>
  <c r="FL942" i="98"/>
  <c r="FM942" i="98" s="1"/>
  <c r="FW941" i="98"/>
  <c r="GA941" i="98"/>
  <c r="FX941" i="98"/>
  <c r="GC941" i="98"/>
  <c r="FI941" i="98"/>
  <c r="FV941" i="98" s="1"/>
  <c r="FT941" i="98"/>
  <c r="FY941" i="98"/>
  <c r="GD941" i="98"/>
  <c r="FU941" i="98"/>
  <c r="FZ941" i="98"/>
  <c r="FM940" i="98"/>
  <c r="FK936" i="98"/>
  <c r="FM936" i="98"/>
  <c r="FK932" i="98"/>
  <c r="FM932" i="98"/>
  <c r="FM928" i="98"/>
  <c r="FM924" i="98"/>
  <c r="FK920" i="98"/>
  <c r="FM920" i="98"/>
  <c r="FK916" i="98"/>
  <c r="FM916" i="98"/>
  <c r="FM912" i="98"/>
  <c r="FM908" i="98"/>
  <c r="FK904" i="98"/>
  <c r="FM904" i="98"/>
  <c r="FK900" i="98"/>
  <c r="FM900" i="98"/>
  <c r="FM896" i="98"/>
  <c r="FM892" i="98"/>
  <c r="FK888" i="98"/>
  <c r="FM888" i="98"/>
  <c r="FK884" i="98"/>
  <c r="FM884" i="98"/>
  <c r="FM880" i="98"/>
  <c r="FM876" i="98"/>
  <c r="FK872" i="98"/>
  <c r="FM872" i="98"/>
  <c r="FK868" i="98"/>
  <c r="FM868" i="98"/>
  <c r="FM864" i="98"/>
  <c r="FM860" i="98"/>
  <c r="FK856" i="98"/>
  <c r="FM856" i="98"/>
  <c r="FK852" i="98"/>
  <c r="FM852" i="98"/>
  <c r="FM848" i="98"/>
  <c r="FM844" i="98"/>
  <c r="FK840" i="98"/>
  <c r="FM840" i="98"/>
  <c r="FK836" i="98"/>
  <c r="FM836" i="98"/>
  <c r="FM832" i="98"/>
  <c r="FM828" i="98"/>
  <c r="FK824" i="98"/>
  <c r="FM824" i="98"/>
  <c r="FK820" i="98"/>
  <c r="FM820" i="98"/>
  <c r="FM816" i="98"/>
  <c r="FM812" i="98"/>
  <c r="FK808" i="98"/>
  <c r="FM808" i="98"/>
  <c r="FK804" i="98"/>
  <c r="FM804" i="98"/>
  <c r="FM800" i="98"/>
  <c r="FM796" i="98"/>
  <c r="FK792" i="98"/>
  <c r="FM792" i="98"/>
  <c r="FK788" i="98"/>
  <c r="FM788" i="98"/>
  <c r="FM784" i="98"/>
  <c r="FM780" i="98"/>
  <c r="FL728" i="98"/>
  <c r="FK728" i="98" s="1"/>
  <c r="FM728" i="98"/>
  <c r="FL696" i="98"/>
  <c r="FM696" i="98"/>
  <c r="FI646" i="98"/>
  <c r="FU646" i="98"/>
  <c r="FY646" i="98"/>
  <c r="GC646" i="98"/>
  <c r="FV646" i="98"/>
  <c r="FZ646" i="98"/>
  <c r="GD646" i="98"/>
  <c r="FW646" i="98"/>
  <c r="GA646" i="98"/>
  <c r="GE646" i="98"/>
  <c r="FT646" i="98"/>
  <c r="FX646" i="98"/>
  <c r="GB646" i="98"/>
  <c r="FI598" i="98"/>
  <c r="FU598" i="98" s="1"/>
  <c r="FZ598" i="98"/>
  <c r="GD598" i="98"/>
  <c r="FW598" i="98"/>
  <c r="GA598" i="98"/>
  <c r="FT598" i="98"/>
  <c r="FX598" i="98"/>
  <c r="FL1093" i="98"/>
  <c r="FK1091" i="98"/>
  <c r="GB1090" i="98"/>
  <c r="FW1090" i="98"/>
  <c r="FM1089" i="98"/>
  <c r="FM1087" i="98"/>
  <c r="FL1085" i="98"/>
  <c r="FK1083" i="98"/>
  <c r="FM1081" i="98"/>
  <c r="FM1079" i="98"/>
  <c r="FL1077" i="98"/>
  <c r="FK1075" i="98"/>
  <c r="GB1074" i="98"/>
  <c r="FW1074" i="98"/>
  <c r="FM1073" i="98"/>
  <c r="FM1071" i="98"/>
  <c r="FK1071" i="98" s="1"/>
  <c r="FL1069" i="98"/>
  <c r="FK1067" i="98"/>
  <c r="GB1066" i="98"/>
  <c r="FW1066" i="98"/>
  <c r="FM1065" i="98"/>
  <c r="FM1063" i="98"/>
  <c r="FL1061" i="98"/>
  <c r="FK1059" i="98"/>
  <c r="GB1058" i="98"/>
  <c r="FW1058" i="98"/>
  <c r="FM1057" i="98"/>
  <c r="FM1055" i="98"/>
  <c r="FL1053" i="98"/>
  <c r="FK1051" i="98"/>
  <c r="FM1049" i="98"/>
  <c r="FM1047" i="98"/>
  <c r="FL1045" i="98"/>
  <c r="FK1043" i="98"/>
  <c r="GB1042" i="98"/>
  <c r="FW1042" i="98"/>
  <c r="FM1041" i="98"/>
  <c r="FM1039" i="98"/>
  <c r="FK1039" i="98" s="1"/>
  <c r="FL1037" i="98"/>
  <c r="FL1036" i="98"/>
  <c r="FM1036" i="98"/>
  <c r="FM1033" i="98"/>
  <c r="FL1032" i="98"/>
  <c r="FM1032" i="98" s="1"/>
  <c r="FM1029" i="98"/>
  <c r="FL1028" i="98"/>
  <c r="FM1025" i="98"/>
  <c r="FL1024" i="98"/>
  <c r="FM1024" i="98"/>
  <c r="FM1021" i="98"/>
  <c r="FL1020" i="98"/>
  <c r="FM1020" i="98"/>
  <c r="FM1017" i="98"/>
  <c r="FL1016" i="98"/>
  <c r="FM1016" i="98" s="1"/>
  <c r="FM1013" i="98"/>
  <c r="FL1012" i="98"/>
  <c r="FM1009" i="98"/>
  <c r="FL1008" i="98"/>
  <c r="FM1008" i="98"/>
  <c r="GA1001" i="98"/>
  <c r="FL1000" i="98"/>
  <c r="FM1000" i="98" s="1"/>
  <c r="FM998" i="98"/>
  <c r="FK998" i="98"/>
  <c r="FX993" i="98"/>
  <c r="GB993" i="98"/>
  <c r="FI993" i="98"/>
  <c r="FT993" i="98" s="1"/>
  <c r="FU993" i="98"/>
  <c r="FY993" i="98"/>
  <c r="GC993" i="98"/>
  <c r="FV993" i="98"/>
  <c r="FZ993" i="98"/>
  <c r="GE989" i="98"/>
  <c r="FL984" i="98"/>
  <c r="FM984" i="98" s="1"/>
  <c r="FM982" i="98"/>
  <c r="FK982" i="98"/>
  <c r="FI977" i="98"/>
  <c r="FY977" i="98" s="1"/>
  <c r="FZ977" i="98"/>
  <c r="GE973" i="98"/>
  <c r="FL968" i="98"/>
  <c r="FK968" i="98" s="1"/>
  <c r="FM968" i="98"/>
  <c r="FM966" i="98"/>
  <c r="FK966" i="98" s="1"/>
  <c r="FT961" i="98"/>
  <c r="FI961" i="98"/>
  <c r="FZ961" i="98"/>
  <c r="GD961" i="98"/>
  <c r="FX956" i="98"/>
  <c r="GC954" i="98"/>
  <c r="FU952" i="98"/>
  <c r="FV949" i="98"/>
  <c r="GC948" i="98"/>
  <c r="FK948" i="98"/>
  <c r="FT946" i="98"/>
  <c r="FX946" i="98"/>
  <c r="GB946" i="98"/>
  <c r="FI946" i="98"/>
  <c r="FY946" i="98"/>
  <c r="GD946" i="98"/>
  <c r="FU946" i="98"/>
  <c r="FZ946" i="98"/>
  <c r="GE946" i="98"/>
  <c r="FK946" i="98"/>
  <c r="FV946" i="98"/>
  <c r="GA946" i="98"/>
  <c r="FK944" i="98"/>
  <c r="GB941" i="98"/>
  <c r="FK878" i="98"/>
  <c r="FK862" i="98"/>
  <c r="FK846" i="98"/>
  <c r="FK830" i="98"/>
  <c r="FK814" i="98"/>
  <c r="FK798" i="98"/>
  <c r="FK782" i="98"/>
  <c r="GB582" i="98"/>
  <c r="FL1003" i="98"/>
  <c r="FM1003" i="98" s="1"/>
  <c r="FL999" i="98"/>
  <c r="FM999" i="98" s="1"/>
  <c r="FL995" i="98"/>
  <c r="FM995" i="98" s="1"/>
  <c r="FL991" i="98"/>
  <c r="FM991" i="98" s="1"/>
  <c r="FL987" i="98"/>
  <c r="FM987" i="98" s="1"/>
  <c r="FL983" i="98"/>
  <c r="FM983" i="98" s="1"/>
  <c r="FL979" i="98"/>
  <c r="FM979" i="98" s="1"/>
  <c r="FL975" i="98"/>
  <c r="FM975" i="98" s="1"/>
  <c r="FL971" i="98"/>
  <c r="FM971" i="98" s="1"/>
  <c r="FL967" i="98"/>
  <c r="FM967" i="98" s="1"/>
  <c r="FL963" i="98"/>
  <c r="FM963" i="98" s="1"/>
  <c r="FL959" i="98"/>
  <c r="FK959" i="98" s="1"/>
  <c r="FK957" i="98"/>
  <c r="FM955" i="98"/>
  <c r="FM953" i="98"/>
  <c r="FL951" i="98"/>
  <c r="FM951" i="98" s="1"/>
  <c r="FK949" i="98"/>
  <c r="FM947" i="98"/>
  <c r="FM945" i="98"/>
  <c r="FL943" i="98"/>
  <c r="FK943" i="98" s="1"/>
  <c r="FK941" i="98"/>
  <c r="FL937" i="98"/>
  <c r="FM937" i="98" s="1"/>
  <c r="FK933" i="98"/>
  <c r="FL933" i="98"/>
  <c r="FM933" i="98" s="1"/>
  <c r="FL929" i="98"/>
  <c r="FM929" i="98" s="1"/>
  <c r="FK925" i="98"/>
  <c r="FL925" i="98"/>
  <c r="FM925" i="98" s="1"/>
  <c r="FL921" i="98"/>
  <c r="FM921" i="98" s="1"/>
  <c r="FK917" i="98"/>
  <c r="FL917" i="98"/>
  <c r="FM917" i="98" s="1"/>
  <c r="FL913" i="98"/>
  <c r="FM913" i="98" s="1"/>
  <c r="FK909" i="98"/>
  <c r="FL909" i="98"/>
  <c r="FM909" i="98" s="1"/>
  <c r="FL905" i="98"/>
  <c r="FM905" i="98" s="1"/>
  <c r="FK901" i="98"/>
  <c r="FL901" i="98"/>
  <c r="FM901" i="98" s="1"/>
  <c r="FL897" i="98"/>
  <c r="FM897" i="98" s="1"/>
  <c r="FK893" i="98"/>
  <c r="FL893" i="98"/>
  <c r="FM893" i="98" s="1"/>
  <c r="FL889" i="98"/>
  <c r="FM889" i="98" s="1"/>
  <c r="FK885" i="98"/>
  <c r="FL885" i="98"/>
  <c r="FM885" i="98" s="1"/>
  <c r="FL881" i="98"/>
  <c r="FM881" i="98" s="1"/>
  <c r="FK877" i="98"/>
  <c r="FL877" i="98"/>
  <c r="FM877" i="98" s="1"/>
  <c r="FL873" i="98"/>
  <c r="FM873" i="98" s="1"/>
  <c r="FK869" i="98"/>
  <c r="FL869" i="98"/>
  <c r="FM869" i="98" s="1"/>
  <c r="FL865" i="98"/>
  <c r="FM865" i="98" s="1"/>
  <c r="FK861" i="98"/>
  <c r="FL861" i="98"/>
  <c r="FM861" i="98" s="1"/>
  <c r="FL857" i="98"/>
  <c r="FM857" i="98" s="1"/>
  <c r="FK853" i="98"/>
  <c r="FL853" i="98"/>
  <c r="FM853" i="98" s="1"/>
  <c r="FL849" i="98"/>
  <c r="FM849" i="98" s="1"/>
  <c r="FK845" i="98"/>
  <c r="FL845" i="98"/>
  <c r="FM845" i="98" s="1"/>
  <c r="FL841" i="98"/>
  <c r="FM841" i="98" s="1"/>
  <c r="FK837" i="98"/>
  <c r="FL837" i="98"/>
  <c r="FM837" i="98" s="1"/>
  <c r="FL833" i="98"/>
  <c r="FM833" i="98" s="1"/>
  <c r="FK829" i="98"/>
  <c r="FL829" i="98"/>
  <c r="FM829" i="98" s="1"/>
  <c r="FL825" i="98"/>
  <c r="FM825" i="98" s="1"/>
  <c r="FK821" i="98"/>
  <c r="FL821" i="98"/>
  <c r="FM821" i="98" s="1"/>
  <c r="FL817" i="98"/>
  <c r="FM817" i="98" s="1"/>
  <c r="FK813" i="98"/>
  <c r="FL813" i="98"/>
  <c r="FM813" i="98" s="1"/>
  <c r="FL809" i="98"/>
  <c r="FM809" i="98" s="1"/>
  <c r="FK805" i="98"/>
  <c r="FL805" i="98"/>
  <c r="FM805" i="98" s="1"/>
  <c r="FL801" i="98"/>
  <c r="FM801" i="98" s="1"/>
  <c r="FK797" i="98"/>
  <c r="FL797" i="98"/>
  <c r="FM797" i="98" s="1"/>
  <c r="FL793" i="98"/>
  <c r="FM793" i="98" s="1"/>
  <c r="FK789" i="98"/>
  <c r="FL789" i="98"/>
  <c r="FM789" i="98" s="1"/>
  <c r="FL785" i="98"/>
  <c r="FM785" i="98" s="1"/>
  <c r="FK781" i="98"/>
  <c r="FL781" i="98"/>
  <c r="FM781" i="98" s="1"/>
  <c r="GA778" i="98"/>
  <c r="FL744" i="98"/>
  <c r="FM744" i="98" s="1"/>
  <c r="FM742" i="98"/>
  <c r="FK742" i="98"/>
  <c r="FI737" i="98"/>
  <c r="FZ737" i="98"/>
  <c r="FK737" i="98"/>
  <c r="GA737" i="98"/>
  <c r="FK735" i="98"/>
  <c r="FL712" i="98"/>
  <c r="FM712" i="98" s="1"/>
  <c r="FM710" i="98"/>
  <c r="FK710" i="98"/>
  <c r="FX705" i="98"/>
  <c r="GB705" i="98"/>
  <c r="FI705" i="98"/>
  <c r="FU705" i="98"/>
  <c r="FY705" i="98"/>
  <c r="GC705" i="98"/>
  <c r="FV705" i="98"/>
  <c r="FZ705" i="98"/>
  <c r="FK705" i="98"/>
  <c r="FW705" i="98"/>
  <c r="GA705" i="98"/>
  <c r="GE705" i="98"/>
  <c r="FK703" i="98"/>
  <c r="FL664" i="98"/>
  <c r="FM664" i="98"/>
  <c r="FI662" i="98"/>
  <c r="GB662" i="98" s="1"/>
  <c r="GC662" i="98"/>
  <c r="FZ662" i="98"/>
  <c r="FW662" i="98"/>
  <c r="FT662" i="98"/>
  <c r="FT657" i="98"/>
  <c r="FX657" i="98"/>
  <c r="GB657" i="98"/>
  <c r="FI657" i="98"/>
  <c r="FU657" i="98"/>
  <c r="FY657" i="98"/>
  <c r="GC657" i="98"/>
  <c r="FV657" i="98"/>
  <c r="FZ657" i="98"/>
  <c r="GD657" i="98"/>
  <c r="FK657" i="98"/>
  <c r="FW657" i="98"/>
  <c r="GA657" i="98"/>
  <c r="GE657" i="98"/>
  <c r="FK655" i="98"/>
  <c r="FT601" i="98"/>
  <c r="FI601" i="98"/>
  <c r="GA601" i="98" s="1"/>
  <c r="GD601" i="98"/>
  <c r="FK601" i="98"/>
  <c r="FL538" i="98"/>
  <c r="FK538" i="98" s="1"/>
  <c r="FM538" i="98"/>
  <c r="FM489" i="98"/>
  <c r="FK489" i="98" s="1"/>
  <c r="GB484" i="98"/>
  <c r="FX382" i="98"/>
  <c r="GB382" i="98"/>
  <c r="FI382" i="98"/>
  <c r="FY382" i="98"/>
  <c r="GD382" i="98"/>
  <c r="FU382" i="98"/>
  <c r="FZ382" i="98"/>
  <c r="GE382" i="98"/>
  <c r="FV382" i="98"/>
  <c r="GA382" i="98"/>
  <c r="GC382" i="98"/>
  <c r="FM939" i="98"/>
  <c r="FL938" i="98"/>
  <c r="FM938" i="98" s="1"/>
  <c r="FM935" i="98"/>
  <c r="FK935" i="98" s="1"/>
  <c r="FL934" i="98"/>
  <c r="FM931" i="98"/>
  <c r="FL930" i="98"/>
  <c r="FM930" i="98"/>
  <c r="FK930" i="98" s="1"/>
  <c r="FM927" i="98"/>
  <c r="FL926" i="98"/>
  <c r="FM926" i="98"/>
  <c r="FM923" i="98"/>
  <c r="FL922" i="98"/>
  <c r="FM919" i="98"/>
  <c r="FK919" i="98" s="1"/>
  <c r="FL918" i="98"/>
  <c r="FM918" i="98" s="1"/>
  <c r="FM915" i="98"/>
  <c r="FL914" i="98"/>
  <c r="FM914" i="98"/>
  <c r="FM911" i="98"/>
  <c r="FL910" i="98"/>
  <c r="FM910" i="98"/>
  <c r="FM907" i="98"/>
  <c r="FL906" i="98"/>
  <c r="FM903" i="98"/>
  <c r="FL902" i="98"/>
  <c r="FM902" i="98" s="1"/>
  <c r="FM899" i="98"/>
  <c r="FL898" i="98"/>
  <c r="FM898" i="98"/>
  <c r="FM895" i="98"/>
  <c r="FL894" i="98"/>
  <c r="FM894" i="98"/>
  <c r="FM891" i="98"/>
  <c r="FL890" i="98"/>
  <c r="FM887" i="98"/>
  <c r="FK887" i="98" s="1"/>
  <c r="FL886" i="98"/>
  <c r="FM883" i="98"/>
  <c r="FL882" i="98"/>
  <c r="FK882" i="98" s="1"/>
  <c r="FM882" i="98"/>
  <c r="FM879" i="98"/>
  <c r="FL878" i="98"/>
  <c r="FM878" i="98"/>
  <c r="FM875" i="98"/>
  <c r="FL874" i="98"/>
  <c r="FM871" i="98"/>
  <c r="FL870" i="98"/>
  <c r="FM870" i="98" s="1"/>
  <c r="FM867" i="98"/>
  <c r="FL866" i="98"/>
  <c r="FK866" i="98" s="1"/>
  <c r="FM866" i="98"/>
  <c r="FM863" i="98"/>
  <c r="FL862" i="98"/>
  <c r="FM862" i="98"/>
  <c r="FM859" i="98"/>
  <c r="FL858" i="98"/>
  <c r="FM855" i="98"/>
  <c r="FK855" i="98" s="1"/>
  <c r="FL854" i="98"/>
  <c r="FM854" i="98" s="1"/>
  <c r="FM851" i="98"/>
  <c r="FL850" i="98"/>
  <c r="FK850" i="98" s="1"/>
  <c r="FM850" i="98"/>
  <c r="FM847" i="98"/>
  <c r="FL846" i="98"/>
  <c r="FM846" i="98"/>
  <c r="FM843" i="98"/>
  <c r="FL842" i="98"/>
  <c r="FM839" i="98"/>
  <c r="FL838" i="98"/>
  <c r="FM838" i="98" s="1"/>
  <c r="FM835" i="98"/>
  <c r="FL834" i="98"/>
  <c r="FK834" i="98" s="1"/>
  <c r="FM834" i="98"/>
  <c r="FM831" i="98"/>
  <c r="FL830" i="98"/>
  <c r="FM830" i="98"/>
  <c r="FM827" i="98"/>
  <c r="FK827" i="98" s="1"/>
  <c r="FL826" i="98"/>
  <c r="FM823" i="98"/>
  <c r="FL822" i="98"/>
  <c r="FM822" i="98" s="1"/>
  <c r="FM819" i="98"/>
  <c r="FL818" i="98"/>
  <c r="FK818" i="98" s="1"/>
  <c r="FM818" i="98"/>
  <c r="FM815" i="98"/>
  <c r="FL814" i="98"/>
  <c r="FM814" i="98"/>
  <c r="FM811" i="98"/>
  <c r="FL810" i="98"/>
  <c r="FM807" i="98"/>
  <c r="FK807" i="98" s="1"/>
  <c r="FL806" i="98"/>
  <c r="FM806" i="98" s="1"/>
  <c r="FM803" i="98"/>
  <c r="FL802" i="98"/>
  <c r="FK802" i="98" s="1"/>
  <c r="FM802" i="98"/>
  <c r="FM799" i="98"/>
  <c r="FL798" i="98"/>
  <c r="FM798" i="98"/>
  <c r="FM795" i="98"/>
  <c r="FL794" i="98"/>
  <c r="FM791" i="98"/>
  <c r="FL790" i="98"/>
  <c r="FM790" i="98" s="1"/>
  <c r="FM787" i="98"/>
  <c r="FL786" i="98"/>
  <c r="FK786" i="98" s="1"/>
  <c r="FM786" i="98"/>
  <c r="FM783" i="98"/>
  <c r="FL782" i="98"/>
  <c r="FM782" i="98"/>
  <c r="FM779" i="98"/>
  <c r="FK779" i="98" s="1"/>
  <c r="FT778" i="98"/>
  <c r="FY778" i="98"/>
  <c r="GC778" i="98"/>
  <c r="FL760" i="98"/>
  <c r="FM760" i="98" s="1"/>
  <c r="FM758" i="98"/>
  <c r="FK758" i="98"/>
  <c r="FX753" i="98"/>
  <c r="GB753" i="98"/>
  <c r="FI753" i="98"/>
  <c r="FU753" i="98"/>
  <c r="FY753" i="98"/>
  <c r="GC753" i="98"/>
  <c r="FV753" i="98"/>
  <c r="FZ753" i="98"/>
  <c r="FK753" i="98"/>
  <c r="FW753" i="98"/>
  <c r="GA753" i="98"/>
  <c r="GE753" i="98"/>
  <c r="FK751" i="98"/>
  <c r="FX713" i="98"/>
  <c r="GB713" i="98"/>
  <c r="FI713" i="98"/>
  <c r="GA713" i="98" s="1"/>
  <c r="FU713" i="98"/>
  <c r="FY713" i="98"/>
  <c r="GC713" i="98"/>
  <c r="FV713" i="98"/>
  <c r="FZ713" i="98"/>
  <c r="GE713" i="98"/>
  <c r="FK713" i="98"/>
  <c r="FW713" i="98"/>
  <c r="FL680" i="98"/>
  <c r="FM680" i="98" s="1"/>
  <c r="FM678" i="98"/>
  <c r="FK678" i="98"/>
  <c r="FX673" i="98"/>
  <c r="GB673" i="98"/>
  <c r="FI673" i="98"/>
  <c r="FU673" i="98"/>
  <c r="FY673" i="98"/>
  <c r="GC673" i="98"/>
  <c r="FV673" i="98"/>
  <c r="FZ673" i="98"/>
  <c r="FK673" i="98"/>
  <c r="FW673" i="98"/>
  <c r="GA673" i="98"/>
  <c r="GE673" i="98"/>
  <c r="FK671" i="98"/>
  <c r="FL616" i="98"/>
  <c r="FM616" i="98"/>
  <c r="FI614" i="98"/>
  <c r="GC614" i="98"/>
  <c r="FZ614" i="98"/>
  <c r="FW614" i="98"/>
  <c r="FT614" i="98"/>
  <c r="FL584" i="98"/>
  <c r="FM584" i="98" s="1"/>
  <c r="FI582" i="98"/>
  <c r="FU582" i="98"/>
  <c r="FY582" i="98"/>
  <c r="GC582" i="98"/>
  <c r="FV582" i="98"/>
  <c r="FZ582" i="98"/>
  <c r="GD582" i="98"/>
  <c r="FW582" i="98"/>
  <c r="GA582" i="98"/>
  <c r="GE582" i="98"/>
  <c r="FT582" i="98"/>
  <c r="FX582" i="98"/>
  <c r="FK575" i="98"/>
  <c r="FZ557" i="98"/>
  <c r="FW557" i="98"/>
  <c r="FT557" i="98"/>
  <c r="FI557" i="98"/>
  <c r="FU557" i="98"/>
  <c r="FM543" i="98"/>
  <c r="FM501" i="98"/>
  <c r="FL455" i="98"/>
  <c r="FM455" i="98" s="1"/>
  <c r="FM959" i="98"/>
  <c r="FK945" i="98"/>
  <c r="FM943" i="98"/>
  <c r="FX769" i="98"/>
  <c r="GB769" i="98"/>
  <c r="FI769" i="98"/>
  <c r="FU769" i="98"/>
  <c r="FY769" i="98"/>
  <c r="GC769" i="98"/>
  <c r="FV769" i="98"/>
  <c r="FZ769" i="98"/>
  <c r="FK769" i="98"/>
  <c r="FW769" i="98"/>
  <c r="GA769" i="98"/>
  <c r="GE769" i="98"/>
  <c r="FK767" i="98"/>
  <c r="FX681" i="98"/>
  <c r="GB681" i="98"/>
  <c r="FI681" i="98"/>
  <c r="GA681" i="98" s="1"/>
  <c r="FU681" i="98"/>
  <c r="FY681" i="98"/>
  <c r="GC681" i="98"/>
  <c r="FV681" i="98"/>
  <c r="FZ681" i="98"/>
  <c r="GE681" i="98"/>
  <c r="FK681" i="98"/>
  <c r="FW681" i="98"/>
  <c r="FL632" i="98"/>
  <c r="FM632" i="98" s="1"/>
  <c r="FI630" i="98"/>
  <c r="FU630" i="98" s="1"/>
  <c r="GC630" i="98"/>
  <c r="FZ630" i="98"/>
  <c r="GD630" i="98"/>
  <c r="FW630" i="98"/>
  <c r="GA630" i="98"/>
  <c r="FT630" i="98"/>
  <c r="FX630" i="98"/>
  <c r="FX617" i="98"/>
  <c r="GB617" i="98"/>
  <c r="FI617" i="98"/>
  <c r="FU617" i="98"/>
  <c r="FY617" i="98"/>
  <c r="GC617" i="98"/>
  <c r="FV617" i="98"/>
  <c r="FZ617" i="98"/>
  <c r="GE617" i="98"/>
  <c r="FK617" i="98"/>
  <c r="FW617" i="98"/>
  <c r="FI585" i="98"/>
  <c r="FT585" i="98" s="1"/>
  <c r="GC585" i="98"/>
  <c r="FZ585" i="98"/>
  <c r="FK585" i="98"/>
  <c r="FL568" i="98"/>
  <c r="FM568" i="98" s="1"/>
  <c r="FI777" i="98"/>
  <c r="FU777" i="98"/>
  <c r="FY777" i="98"/>
  <c r="GC777" i="98"/>
  <c r="FV777" i="98"/>
  <c r="FZ777" i="98"/>
  <c r="GD777" i="98"/>
  <c r="FL776" i="98"/>
  <c r="FT773" i="98"/>
  <c r="FX773" i="98"/>
  <c r="GB773" i="98"/>
  <c r="FI773" i="98"/>
  <c r="FU773" i="98"/>
  <c r="FY773" i="98"/>
  <c r="GC773" i="98"/>
  <c r="FV773" i="98"/>
  <c r="FZ773" i="98"/>
  <c r="GD773" i="98"/>
  <c r="FK771" i="98"/>
  <c r="FL764" i="98"/>
  <c r="FM764" i="98"/>
  <c r="FM762" i="98"/>
  <c r="FT757" i="98"/>
  <c r="FX757" i="98"/>
  <c r="GB757" i="98"/>
  <c r="FI757" i="98"/>
  <c r="FU757" i="98"/>
  <c r="FY757" i="98"/>
  <c r="GC757" i="98"/>
  <c r="FV757" i="98"/>
  <c r="FZ757" i="98"/>
  <c r="GD757" i="98"/>
  <c r="FK755" i="98"/>
  <c r="FL748" i="98"/>
  <c r="FM748" i="98"/>
  <c r="FM746" i="98"/>
  <c r="FT741" i="98"/>
  <c r="FX741" i="98"/>
  <c r="GB741" i="98"/>
  <c r="FI741" i="98"/>
  <c r="FU741" i="98"/>
  <c r="FY741" i="98"/>
  <c r="GC741" i="98"/>
  <c r="FV741" i="98"/>
  <c r="FZ741" i="98"/>
  <c r="GD741" i="98"/>
  <c r="FK739" i="98"/>
  <c r="FL732" i="98"/>
  <c r="FM732" i="98"/>
  <c r="FM730" i="98"/>
  <c r="FT725" i="98"/>
  <c r="FX725" i="98"/>
  <c r="GB725" i="98"/>
  <c r="FI725" i="98"/>
  <c r="FU725" i="98"/>
  <c r="FY725" i="98"/>
  <c r="GC725" i="98"/>
  <c r="FV725" i="98"/>
  <c r="FZ725" i="98"/>
  <c r="GD725" i="98"/>
  <c r="FK723" i="98"/>
  <c r="FX717" i="98"/>
  <c r="GB717" i="98"/>
  <c r="FI717" i="98"/>
  <c r="FT717" i="98" s="1"/>
  <c r="FU717" i="98"/>
  <c r="FY717" i="98"/>
  <c r="GC717" i="98"/>
  <c r="FV717" i="98"/>
  <c r="FZ717" i="98"/>
  <c r="FL716" i="98"/>
  <c r="FM716" i="98" s="1"/>
  <c r="FI714" i="98"/>
  <c r="FU714" i="98"/>
  <c r="FY714" i="98"/>
  <c r="GC714" i="98"/>
  <c r="FV714" i="98"/>
  <c r="FZ714" i="98"/>
  <c r="GD714" i="98"/>
  <c r="FW714" i="98"/>
  <c r="GA714" i="98"/>
  <c r="GE714" i="98"/>
  <c r="FX709" i="98"/>
  <c r="GB709" i="98"/>
  <c r="FI709" i="98"/>
  <c r="FT709" i="98" s="1"/>
  <c r="FU709" i="98"/>
  <c r="FY709" i="98"/>
  <c r="GC709" i="98"/>
  <c r="FV709" i="98"/>
  <c r="FZ709" i="98"/>
  <c r="FK707" i="98"/>
  <c r="FL700" i="98"/>
  <c r="FM700" i="98" s="1"/>
  <c r="FI698" i="98"/>
  <c r="FY698" i="98" s="1"/>
  <c r="GC698" i="98"/>
  <c r="FZ698" i="98"/>
  <c r="GD698" i="98"/>
  <c r="FW698" i="98"/>
  <c r="GA698" i="98"/>
  <c r="FK694" i="98"/>
  <c r="FT693" i="98"/>
  <c r="FI693" i="98"/>
  <c r="GB693" i="98" s="1"/>
  <c r="GC693" i="98"/>
  <c r="FZ693" i="98"/>
  <c r="GD693" i="98"/>
  <c r="FT685" i="98"/>
  <c r="FX685" i="98"/>
  <c r="GB685" i="98"/>
  <c r="FI685" i="98"/>
  <c r="FU685" i="98"/>
  <c r="FY685" i="98"/>
  <c r="GC685" i="98"/>
  <c r="FV685" i="98"/>
  <c r="FZ685" i="98"/>
  <c r="GD685" i="98"/>
  <c r="FL684" i="98"/>
  <c r="FM684" i="98" s="1"/>
  <c r="FI682" i="98"/>
  <c r="GC682" i="98" s="1"/>
  <c r="FZ682" i="98"/>
  <c r="GD682" i="98"/>
  <c r="FW682" i="98"/>
  <c r="GA682" i="98"/>
  <c r="FT677" i="98"/>
  <c r="FX677" i="98"/>
  <c r="GB677" i="98"/>
  <c r="FI677" i="98"/>
  <c r="FU677" i="98"/>
  <c r="FY677" i="98"/>
  <c r="GC677" i="98"/>
  <c r="FV677" i="98"/>
  <c r="FZ677" i="98"/>
  <c r="GD677" i="98"/>
  <c r="FK675" i="98"/>
  <c r="FL668" i="98"/>
  <c r="FM668" i="98"/>
  <c r="FM666" i="98"/>
  <c r="FK662" i="98"/>
  <c r="FK659" i="98"/>
  <c r="FL652" i="98"/>
  <c r="FM652" i="98" s="1"/>
  <c r="FI650" i="98"/>
  <c r="FZ650" i="98"/>
  <c r="GD650" i="98"/>
  <c r="FW650" i="98"/>
  <c r="GA650" i="98"/>
  <c r="FK646" i="98"/>
  <c r="FK643" i="98"/>
  <c r="FL636" i="98"/>
  <c r="FM636" i="98" s="1"/>
  <c r="FI634" i="98"/>
  <c r="GC634" i="98"/>
  <c r="FZ634" i="98"/>
  <c r="GD634" i="98"/>
  <c r="FW634" i="98"/>
  <c r="GA634" i="98"/>
  <c r="FK630" i="98"/>
  <c r="FK627" i="98"/>
  <c r="FI621" i="98"/>
  <c r="GC621" i="98"/>
  <c r="FZ621" i="98"/>
  <c r="FL620" i="98"/>
  <c r="FK620" i="98" s="1"/>
  <c r="FM620" i="98"/>
  <c r="FI618" i="98"/>
  <c r="FU618" i="98"/>
  <c r="FY618" i="98"/>
  <c r="GC618" i="98"/>
  <c r="FV618" i="98"/>
  <c r="FZ618" i="98"/>
  <c r="FW618" i="98"/>
  <c r="GE618" i="98"/>
  <c r="FK614" i="98"/>
  <c r="FT605" i="98"/>
  <c r="FX605" i="98"/>
  <c r="GB605" i="98"/>
  <c r="FI605" i="98"/>
  <c r="FU605" i="98"/>
  <c r="FY605" i="98"/>
  <c r="GC605" i="98"/>
  <c r="FV605" i="98"/>
  <c r="FZ605" i="98"/>
  <c r="GD605" i="98"/>
  <c r="FL604" i="98"/>
  <c r="FM604" i="98" s="1"/>
  <c r="FI602" i="98"/>
  <c r="FY602" i="98" s="1"/>
  <c r="GD602" i="98"/>
  <c r="FW602" i="98"/>
  <c r="GA602" i="98"/>
  <c r="FK598" i="98"/>
  <c r="FK595" i="98"/>
  <c r="FI589" i="98"/>
  <c r="FV589" i="98" s="1"/>
  <c r="FZ589" i="98"/>
  <c r="FL588" i="98"/>
  <c r="FK588" i="98" s="1"/>
  <c r="FM588" i="98"/>
  <c r="FI586" i="98"/>
  <c r="FU586" i="98"/>
  <c r="FY586" i="98"/>
  <c r="GC586" i="98"/>
  <c r="FV586" i="98"/>
  <c r="FZ586" i="98"/>
  <c r="GD586" i="98"/>
  <c r="FW586" i="98"/>
  <c r="GA586" i="98"/>
  <c r="GE586" i="98"/>
  <c r="FK582" i="98"/>
  <c r="FT573" i="98"/>
  <c r="FX573" i="98"/>
  <c r="GB573" i="98"/>
  <c r="FI573" i="98"/>
  <c r="FU573" i="98"/>
  <c r="FY573" i="98"/>
  <c r="GC573" i="98"/>
  <c r="FV573" i="98"/>
  <c r="FZ573" i="98"/>
  <c r="GD573" i="98"/>
  <c r="FL572" i="98"/>
  <c r="FM572" i="98" s="1"/>
  <c r="FI570" i="98"/>
  <c r="FZ570" i="98"/>
  <c r="GD570" i="98"/>
  <c r="FW570" i="98"/>
  <c r="GA570" i="98"/>
  <c r="FK553" i="98"/>
  <c r="FM553" i="98"/>
  <c r="FL550" i="98"/>
  <c r="FM550" i="98" s="1"/>
  <c r="FL546" i="98"/>
  <c r="FK546" i="98" s="1"/>
  <c r="FM546" i="98"/>
  <c r="GA531" i="98"/>
  <c r="FI529" i="98"/>
  <c r="FZ525" i="98"/>
  <c r="GD525" i="98"/>
  <c r="FW525" i="98"/>
  <c r="GA525" i="98"/>
  <c r="GE525" i="98"/>
  <c r="FT525" i="98"/>
  <c r="FX525" i="98"/>
  <c r="GB525" i="98"/>
  <c r="FI525" i="98"/>
  <c r="FU525" i="98"/>
  <c r="FY525" i="98"/>
  <c r="GC525" i="98"/>
  <c r="FM513" i="98"/>
  <c r="FM497" i="98"/>
  <c r="FK497" i="98" s="1"/>
  <c r="FK485" i="98"/>
  <c r="FM485" i="98"/>
  <c r="FK347" i="98"/>
  <c r="FM347" i="98"/>
  <c r="FV778" i="98"/>
  <c r="GE777" i="98"/>
  <c r="FW777" i="98"/>
  <c r="GC774" i="98"/>
  <c r="FV774" i="98"/>
  <c r="FZ774" i="98"/>
  <c r="GD774" i="98"/>
  <c r="FW774" i="98"/>
  <c r="GA774" i="98"/>
  <c r="GE774" i="98"/>
  <c r="GE773" i="98"/>
  <c r="FL768" i="98"/>
  <c r="FM768" i="98" s="1"/>
  <c r="FM766" i="98"/>
  <c r="FK766" i="98"/>
  <c r="FI761" i="98"/>
  <c r="FX761" i="98" s="1"/>
  <c r="GE757" i="98"/>
  <c r="FL752" i="98"/>
  <c r="FM752" i="98"/>
  <c r="FM750" i="98"/>
  <c r="FT745" i="98"/>
  <c r="FX745" i="98"/>
  <c r="GB745" i="98"/>
  <c r="FI745" i="98"/>
  <c r="FU745" i="98"/>
  <c r="FY745" i="98"/>
  <c r="GC745" i="98"/>
  <c r="FV745" i="98"/>
  <c r="FZ745" i="98"/>
  <c r="GD745" i="98"/>
  <c r="GE741" i="98"/>
  <c r="FL736" i="98"/>
  <c r="FM736" i="98" s="1"/>
  <c r="FM734" i="98"/>
  <c r="FK734" i="98"/>
  <c r="FI729" i="98"/>
  <c r="GC729" i="98"/>
  <c r="FZ729" i="98"/>
  <c r="GE725" i="98"/>
  <c r="FX721" i="98"/>
  <c r="GB721" i="98"/>
  <c r="FI721" i="98"/>
  <c r="FT721" i="98" s="1"/>
  <c r="FU721" i="98"/>
  <c r="FY721" i="98"/>
  <c r="GC721" i="98"/>
  <c r="FV721" i="98"/>
  <c r="FZ721" i="98"/>
  <c r="FL720" i="98"/>
  <c r="FM720" i="98" s="1"/>
  <c r="FI718" i="98"/>
  <c r="FU718" i="98"/>
  <c r="FY718" i="98"/>
  <c r="GC718" i="98"/>
  <c r="FV718" i="98"/>
  <c r="FZ718" i="98"/>
  <c r="GD718" i="98"/>
  <c r="FW718" i="98"/>
  <c r="GA718" i="98"/>
  <c r="GE718" i="98"/>
  <c r="FW717" i="98"/>
  <c r="FK717" i="98"/>
  <c r="FX714" i="98"/>
  <c r="FK714" i="98"/>
  <c r="FL704" i="98"/>
  <c r="FM704" i="98" s="1"/>
  <c r="FI702" i="98"/>
  <c r="GC702" i="98"/>
  <c r="FZ702" i="98"/>
  <c r="GD702" i="98"/>
  <c r="FW702" i="98"/>
  <c r="GA702" i="98"/>
  <c r="FK698" i="98"/>
  <c r="FI697" i="98"/>
  <c r="GC697" i="98"/>
  <c r="GE693" i="98"/>
  <c r="FX689" i="98"/>
  <c r="GB689" i="98"/>
  <c r="FI689" i="98"/>
  <c r="FT689" i="98" s="1"/>
  <c r="FU689" i="98"/>
  <c r="FY689" i="98"/>
  <c r="GC689" i="98"/>
  <c r="FV689" i="98"/>
  <c r="FZ689" i="98"/>
  <c r="FL688" i="98"/>
  <c r="FM688" i="98" s="1"/>
  <c r="FI686" i="98"/>
  <c r="FU686" i="98"/>
  <c r="FY686" i="98"/>
  <c r="GC686" i="98"/>
  <c r="FV686" i="98"/>
  <c r="FZ686" i="98"/>
  <c r="GD686" i="98"/>
  <c r="FW686" i="98"/>
  <c r="GA686" i="98"/>
  <c r="GE686" i="98"/>
  <c r="FW685" i="98"/>
  <c r="FK685" i="98"/>
  <c r="FX682" i="98"/>
  <c r="FK682" i="98"/>
  <c r="GE677" i="98"/>
  <c r="FL672" i="98"/>
  <c r="FM672" i="98" s="1"/>
  <c r="FM670" i="98"/>
  <c r="FK670" i="98"/>
  <c r="FX665" i="98"/>
  <c r="GB665" i="98"/>
  <c r="FI665" i="98"/>
  <c r="FT665" i="98" s="1"/>
  <c r="FU665" i="98"/>
  <c r="FY665" i="98"/>
  <c r="GC665" i="98"/>
  <c r="FV665" i="98"/>
  <c r="FZ665" i="98"/>
  <c r="FL656" i="98"/>
  <c r="FM656" i="98" s="1"/>
  <c r="FI654" i="98"/>
  <c r="FZ654" i="98"/>
  <c r="GD654" i="98"/>
  <c r="FW654" i="98"/>
  <c r="GA654" i="98"/>
  <c r="FK650" i="98"/>
  <c r="FI649" i="98"/>
  <c r="FY649" i="98" s="1"/>
  <c r="FL640" i="98"/>
  <c r="FM640" i="98" s="1"/>
  <c r="FI638" i="98"/>
  <c r="FU638" i="98"/>
  <c r="FY638" i="98"/>
  <c r="GC638" i="98"/>
  <c r="FV638" i="98"/>
  <c r="FZ638" i="98"/>
  <c r="GD638" i="98"/>
  <c r="FW638" i="98"/>
  <c r="GA638" i="98"/>
  <c r="GE638" i="98"/>
  <c r="FK634" i="98"/>
  <c r="FT633" i="98"/>
  <c r="FI633" i="98"/>
  <c r="FZ633" i="98"/>
  <c r="GD633" i="98"/>
  <c r="FT625" i="98"/>
  <c r="FX625" i="98"/>
  <c r="GB625" i="98"/>
  <c r="FI625" i="98"/>
  <c r="FU625" i="98"/>
  <c r="FY625" i="98"/>
  <c r="GC625" i="98"/>
  <c r="FV625" i="98"/>
  <c r="FZ625" i="98"/>
  <c r="GD625" i="98"/>
  <c r="FL624" i="98"/>
  <c r="FM624" i="98" s="1"/>
  <c r="FI622" i="98"/>
  <c r="FZ622" i="98"/>
  <c r="GD622" i="98"/>
  <c r="FW622" i="98"/>
  <c r="GA622" i="98"/>
  <c r="FK621" i="98"/>
  <c r="FX618" i="98"/>
  <c r="FK618" i="98"/>
  <c r="FT609" i="98"/>
  <c r="FI609" i="98"/>
  <c r="GB609" i="98" s="1"/>
  <c r="FZ609" i="98"/>
  <c r="GD609" i="98"/>
  <c r="FL608" i="98"/>
  <c r="FM608" i="98"/>
  <c r="FI606" i="98"/>
  <c r="FU606" i="98"/>
  <c r="FY606" i="98"/>
  <c r="GC606" i="98"/>
  <c r="FV606" i="98"/>
  <c r="FZ606" i="98"/>
  <c r="GD606" i="98"/>
  <c r="FW606" i="98"/>
  <c r="GA606" i="98"/>
  <c r="GE606" i="98"/>
  <c r="FW605" i="98"/>
  <c r="FK605" i="98"/>
  <c r="FK602" i="98"/>
  <c r="FI593" i="98"/>
  <c r="GC593" i="98"/>
  <c r="FZ593" i="98"/>
  <c r="FL592" i="98"/>
  <c r="FK592" i="98" s="1"/>
  <c r="FM592" i="98"/>
  <c r="FI590" i="98"/>
  <c r="FU590" i="98"/>
  <c r="FY590" i="98"/>
  <c r="GC590" i="98"/>
  <c r="FV590" i="98"/>
  <c r="FZ590" i="98"/>
  <c r="FW590" i="98"/>
  <c r="GE590" i="98"/>
  <c r="FW589" i="98"/>
  <c r="FK589" i="98"/>
  <c r="FX586" i="98"/>
  <c r="FK586" i="98"/>
  <c r="FX577" i="98"/>
  <c r="GB577" i="98"/>
  <c r="FI577" i="98"/>
  <c r="FT577" i="98" s="1"/>
  <c r="FU577" i="98"/>
  <c r="FY577" i="98"/>
  <c r="GC577" i="98"/>
  <c r="FV577" i="98"/>
  <c r="FZ577" i="98"/>
  <c r="FL576" i="98"/>
  <c r="FM576" i="98" s="1"/>
  <c r="FI574" i="98"/>
  <c r="FU574" i="98"/>
  <c r="FY574" i="98"/>
  <c r="GC574" i="98"/>
  <c r="FV574" i="98"/>
  <c r="FZ574" i="98"/>
  <c r="GD574" i="98"/>
  <c r="FW574" i="98"/>
  <c r="GA574" i="98"/>
  <c r="GE574" i="98"/>
  <c r="FW573" i="98"/>
  <c r="FK573" i="98"/>
  <c r="FX570" i="98"/>
  <c r="FK570" i="98"/>
  <c r="FK563" i="98"/>
  <c r="FL558" i="98"/>
  <c r="FM558" i="98" s="1"/>
  <c r="FI556" i="98"/>
  <c r="FU556" i="98"/>
  <c r="FY556" i="98"/>
  <c r="GC556" i="98"/>
  <c r="FV556" i="98"/>
  <c r="FZ556" i="98"/>
  <c r="GD556" i="98"/>
  <c r="FW556" i="98"/>
  <c r="GA556" i="98"/>
  <c r="GE556" i="98"/>
  <c r="FT556" i="98"/>
  <c r="FX556" i="98"/>
  <c r="FZ537" i="98"/>
  <c r="FW537" i="98"/>
  <c r="FT537" i="98"/>
  <c r="FI537" i="98"/>
  <c r="FU537" i="98"/>
  <c r="GB532" i="98"/>
  <c r="FM523" i="98"/>
  <c r="FM521" i="98"/>
  <c r="FK509" i="98"/>
  <c r="FM509" i="98"/>
  <c r="FK481" i="98"/>
  <c r="FM481" i="98"/>
  <c r="FI425" i="98"/>
  <c r="FU425" i="98" s="1"/>
  <c r="GC425" i="98"/>
  <c r="FZ425" i="98"/>
  <c r="GD425" i="98"/>
  <c r="FW425" i="98"/>
  <c r="GA425" i="98"/>
  <c r="FT425" i="98"/>
  <c r="FI372" i="98"/>
  <c r="FK372" i="98"/>
  <c r="GB778" i="98"/>
  <c r="FX778" i="98"/>
  <c r="FK778" i="98"/>
  <c r="GB777" i="98"/>
  <c r="FT777" i="98"/>
  <c r="GB774" i="98"/>
  <c r="FT774" i="98"/>
  <c r="FK774" i="98"/>
  <c r="GA773" i="98"/>
  <c r="FL772" i="98"/>
  <c r="FK772" i="98" s="1"/>
  <c r="FM772" i="98"/>
  <c r="FM770" i="98"/>
  <c r="FK770" i="98" s="1"/>
  <c r="FT765" i="98"/>
  <c r="FI765" i="98"/>
  <c r="GC765" i="98"/>
  <c r="FZ765" i="98"/>
  <c r="GD765" i="98"/>
  <c r="GA757" i="98"/>
  <c r="FL756" i="98"/>
  <c r="FM756" i="98"/>
  <c r="FM754" i="98"/>
  <c r="FT749" i="98"/>
  <c r="FX749" i="98"/>
  <c r="GB749" i="98"/>
  <c r="FI749" i="98"/>
  <c r="FU749" i="98"/>
  <c r="FY749" i="98"/>
  <c r="GC749" i="98"/>
  <c r="FV749" i="98"/>
  <c r="FZ749" i="98"/>
  <c r="GD749" i="98"/>
  <c r="FK747" i="98"/>
  <c r="GE745" i="98"/>
  <c r="GA741" i="98"/>
  <c r="FL740" i="98"/>
  <c r="FM740" i="98" s="1"/>
  <c r="FM738" i="98"/>
  <c r="FK738" i="98"/>
  <c r="FX733" i="98"/>
  <c r="GB733" i="98"/>
  <c r="FI733" i="98"/>
  <c r="FT733" i="98" s="1"/>
  <c r="FU733" i="98"/>
  <c r="FY733" i="98"/>
  <c r="GC733" i="98"/>
  <c r="FV733" i="98"/>
  <c r="FZ733" i="98"/>
  <c r="GE729" i="98"/>
  <c r="GA725" i="98"/>
  <c r="FL724" i="98"/>
  <c r="FM724" i="98" s="1"/>
  <c r="FI722" i="98"/>
  <c r="FU722" i="98"/>
  <c r="FY722" i="98"/>
  <c r="GC722" i="98"/>
  <c r="FV722" i="98"/>
  <c r="FZ722" i="98"/>
  <c r="GD722" i="98"/>
  <c r="FW722" i="98"/>
  <c r="GA722" i="98"/>
  <c r="GE722" i="98"/>
  <c r="FW721" i="98"/>
  <c r="FK721" i="98"/>
  <c r="FX718" i="98"/>
  <c r="FK718" i="98"/>
  <c r="FT714" i="98"/>
  <c r="GA709" i="98"/>
  <c r="FL708" i="98"/>
  <c r="FM708" i="98"/>
  <c r="FM706" i="98"/>
  <c r="FK702" i="98"/>
  <c r="FI701" i="98"/>
  <c r="GB701" i="98" s="1"/>
  <c r="GC701" i="98"/>
  <c r="FZ701" i="98"/>
  <c r="FT698" i="98"/>
  <c r="GE697" i="98"/>
  <c r="FL692" i="98"/>
  <c r="FM692" i="98" s="1"/>
  <c r="FI690" i="98"/>
  <c r="FU690" i="98"/>
  <c r="FY690" i="98"/>
  <c r="GC690" i="98"/>
  <c r="FV690" i="98"/>
  <c r="FZ690" i="98"/>
  <c r="GD690" i="98"/>
  <c r="FW690" i="98"/>
  <c r="GA690" i="98"/>
  <c r="GE690" i="98"/>
  <c r="FW689" i="98"/>
  <c r="FK689" i="98"/>
  <c r="FX686" i="98"/>
  <c r="FK686" i="98"/>
  <c r="FT682" i="98"/>
  <c r="GA677" i="98"/>
  <c r="FL676" i="98"/>
  <c r="FM676" i="98"/>
  <c r="FM674" i="98"/>
  <c r="FT669" i="98"/>
  <c r="FX669" i="98"/>
  <c r="GB669" i="98"/>
  <c r="FI669" i="98"/>
  <c r="FU669" i="98"/>
  <c r="FY669" i="98"/>
  <c r="GC669" i="98"/>
  <c r="FV669" i="98"/>
  <c r="FZ669" i="98"/>
  <c r="GD669" i="98"/>
  <c r="FK667" i="98"/>
  <c r="GE665" i="98"/>
  <c r="FT661" i="98"/>
  <c r="FI661" i="98"/>
  <c r="FZ661" i="98"/>
  <c r="GD661" i="98"/>
  <c r="FL660" i="98"/>
  <c r="FM660" i="98"/>
  <c r="FI658" i="98"/>
  <c r="GC658" i="98"/>
  <c r="FZ658" i="98"/>
  <c r="FW658" i="98"/>
  <c r="FX654" i="98"/>
  <c r="FK654" i="98"/>
  <c r="FX653" i="98"/>
  <c r="GB653" i="98"/>
  <c r="FI653" i="98"/>
  <c r="FT653" i="98" s="1"/>
  <c r="FU653" i="98"/>
  <c r="FY653" i="98"/>
  <c r="GC653" i="98"/>
  <c r="FV653" i="98"/>
  <c r="FZ653" i="98"/>
  <c r="FT650" i="98"/>
  <c r="FT645" i="98"/>
  <c r="FI645" i="98"/>
  <c r="FZ645" i="98"/>
  <c r="GD645" i="98"/>
  <c r="FL644" i="98"/>
  <c r="FM644" i="98"/>
  <c r="FI642" i="98"/>
  <c r="GC642" i="98"/>
  <c r="FZ642" i="98"/>
  <c r="FW642" i="98"/>
  <c r="FX638" i="98"/>
  <c r="FK638" i="98"/>
  <c r="FX637" i="98"/>
  <c r="GB637" i="98"/>
  <c r="FI637" i="98"/>
  <c r="FT637" i="98" s="1"/>
  <c r="FU637" i="98"/>
  <c r="FY637" i="98"/>
  <c r="GC637" i="98"/>
  <c r="FV637" i="98"/>
  <c r="FZ637" i="98"/>
  <c r="FT634" i="98"/>
  <c r="FT629" i="98"/>
  <c r="FI629" i="98"/>
  <c r="FZ629" i="98"/>
  <c r="GD629" i="98"/>
  <c r="FL628" i="98"/>
  <c r="FM628" i="98"/>
  <c r="FI626" i="98"/>
  <c r="FU626" i="98"/>
  <c r="FY626" i="98"/>
  <c r="GC626" i="98"/>
  <c r="FV626" i="98"/>
  <c r="FZ626" i="98"/>
  <c r="GD626" i="98"/>
  <c r="FW626" i="98"/>
  <c r="GA626" i="98"/>
  <c r="GE626" i="98"/>
  <c r="FW625" i="98"/>
  <c r="FK625" i="98"/>
  <c r="FK622" i="98"/>
  <c r="FK619" i="98"/>
  <c r="FT618" i="98"/>
  <c r="FT613" i="98"/>
  <c r="FX613" i="98"/>
  <c r="GB613" i="98"/>
  <c r="FI613" i="98"/>
  <c r="FU613" i="98"/>
  <c r="FY613" i="98"/>
  <c r="GC613" i="98"/>
  <c r="FV613" i="98"/>
  <c r="FZ613" i="98"/>
  <c r="GD613" i="98"/>
  <c r="FL612" i="98"/>
  <c r="FM612" i="98" s="1"/>
  <c r="FI610" i="98"/>
  <c r="GD610" i="98"/>
  <c r="FW610" i="98"/>
  <c r="GA610" i="98"/>
  <c r="FK609" i="98"/>
  <c r="FX606" i="98"/>
  <c r="FK606" i="98"/>
  <c r="FT602" i="98"/>
  <c r="FX597" i="98"/>
  <c r="GB597" i="98"/>
  <c r="FI597" i="98"/>
  <c r="FT597" i="98" s="1"/>
  <c r="FU597" i="98"/>
  <c r="FY597" i="98"/>
  <c r="GC597" i="98"/>
  <c r="FV597" i="98"/>
  <c r="FZ597" i="98"/>
  <c r="FL596" i="98"/>
  <c r="FM596" i="98" s="1"/>
  <c r="FI594" i="98"/>
  <c r="FU594" i="98"/>
  <c r="FY594" i="98"/>
  <c r="GC594" i="98"/>
  <c r="FV594" i="98"/>
  <c r="FZ594" i="98"/>
  <c r="GD594" i="98"/>
  <c r="FW594" i="98"/>
  <c r="GA594" i="98"/>
  <c r="GE594" i="98"/>
  <c r="FK593" i="98"/>
  <c r="FX590" i="98"/>
  <c r="FK590" i="98"/>
  <c r="FT586" i="98"/>
  <c r="FI581" i="98"/>
  <c r="FX581" i="98" s="1"/>
  <c r="FZ581" i="98"/>
  <c r="FL580" i="98"/>
  <c r="FK580" i="98" s="1"/>
  <c r="FM580" i="98"/>
  <c r="FI578" i="98"/>
  <c r="FU578" i="98"/>
  <c r="FY578" i="98"/>
  <c r="GC578" i="98"/>
  <c r="FV578" i="98"/>
  <c r="FZ578" i="98"/>
  <c r="FW578" i="98"/>
  <c r="GE578" i="98"/>
  <c r="FW577" i="98"/>
  <c r="FK577" i="98"/>
  <c r="FX574" i="98"/>
  <c r="FK574" i="98"/>
  <c r="FL566" i="98"/>
  <c r="FM566" i="98" s="1"/>
  <c r="GD549" i="98"/>
  <c r="GA549" i="98"/>
  <c r="GE549" i="98"/>
  <c r="FX549" i="98"/>
  <c r="GB549" i="98"/>
  <c r="FI549" i="98"/>
  <c r="FY549" i="98"/>
  <c r="GC549" i="98"/>
  <c r="FZ545" i="98"/>
  <c r="FW545" i="98"/>
  <c r="FT545" i="98"/>
  <c r="FI545" i="98"/>
  <c r="FU545" i="98"/>
  <c r="FM535" i="98"/>
  <c r="FM533" i="98"/>
  <c r="FL530" i="98"/>
  <c r="FM530" i="98" s="1"/>
  <c r="FL526" i="98"/>
  <c r="FM526" i="98" s="1"/>
  <c r="FM517" i="98"/>
  <c r="FK505" i="98"/>
  <c r="FM505" i="98"/>
  <c r="FM493" i="98"/>
  <c r="GB488" i="98"/>
  <c r="FM477" i="98"/>
  <c r="FL771" i="98"/>
  <c r="FM771" i="98" s="1"/>
  <c r="FL767" i="98"/>
  <c r="FM767" i="98" s="1"/>
  <c r="FL763" i="98"/>
  <c r="FM763" i="98" s="1"/>
  <c r="FL759" i="98"/>
  <c r="FM759" i="98" s="1"/>
  <c r="FL755" i="98"/>
  <c r="FM755" i="98" s="1"/>
  <c r="FL751" i="98"/>
  <c r="FM751" i="98" s="1"/>
  <c r="FL747" i="98"/>
  <c r="FM747" i="98" s="1"/>
  <c r="FL743" i="98"/>
  <c r="FM743" i="98" s="1"/>
  <c r="FL739" i="98"/>
  <c r="FM739" i="98" s="1"/>
  <c r="FL735" i="98"/>
  <c r="FM735" i="98" s="1"/>
  <c r="FL731" i="98"/>
  <c r="FM731" i="98" s="1"/>
  <c r="FL727" i="98"/>
  <c r="FM727" i="98" s="1"/>
  <c r="FL723" i="98"/>
  <c r="FM723" i="98" s="1"/>
  <c r="FL719" i="98"/>
  <c r="FM719" i="98" s="1"/>
  <c r="FL715" i="98"/>
  <c r="FM715" i="98" s="1"/>
  <c r="FL711" i="98"/>
  <c r="FM711" i="98" s="1"/>
  <c r="FL707" i="98"/>
  <c r="FM707" i="98" s="1"/>
  <c r="FL703" i="98"/>
  <c r="FM703" i="98" s="1"/>
  <c r="FL699" i="98"/>
  <c r="FM699" i="98" s="1"/>
  <c r="FL695" i="98"/>
  <c r="FM695" i="98" s="1"/>
  <c r="FL691" i="98"/>
  <c r="FM691" i="98" s="1"/>
  <c r="FL687" i="98"/>
  <c r="FM687" i="98" s="1"/>
  <c r="FL683" i="98"/>
  <c r="FM683" i="98" s="1"/>
  <c r="FL679" i="98"/>
  <c r="FM679" i="98" s="1"/>
  <c r="FL675" i="98"/>
  <c r="FM675" i="98" s="1"/>
  <c r="FL671" i="98"/>
  <c r="FM671" i="98" s="1"/>
  <c r="FL667" i="98"/>
  <c r="FM667" i="98" s="1"/>
  <c r="FL663" i="98"/>
  <c r="FM663" i="98" s="1"/>
  <c r="FL659" i="98"/>
  <c r="FM659" i="98" s="1"/>
  <c r="FL655" i="98"/>
  <c r="FM655" i="98" s="1"/>
  <c r="FL651" i="98"/>
  <c r="FM651" i="98" s="1"/>
  <c r="FL647" i="98"/>
  <c r="FM647" i="98" s="1"/>
  <c r="FL643" i="98"/>
  <c r="FM643" i="98" s="1"/>
  <c r="FL639" i="98"/>
  <c r="FM639" i="98" s="1"/>
  <c r="FL635" i="98"/>
  <c r="FM635" i="98" s="1"/>
  <c r="FL631" i="98"/>
  <c r="FM631" i="98" s="1"/>
  <c r="FL627" i="98"/>
  <c r="FM627" i="98" s="1"/>
  <c r="FL623" i="98"/>
  <c r="FM623" i="98" s="1"/>
  <c r="FL619" i="98"/>
  <c r="FM619" i="98" s="1"/>
  <c r="FL615" i="98"/>
  <c r="FM615" i="98" s="1"/>
  <c r="FL611" i="98"/>
  <c r="FM611" i="98" s="1"/>
  <c r="FL607" i="98"/>
  <c r="FM607" i="98" s="1"/>
  <c r="FL603" i="98"/>
  <c r="FM603" i="98" s="1"/>
  <c r="FL599" i="98"/>
  <c r="FM599" i="98" s="1"/>
  <c r="FL595" i="98"/>
  <c r="FM595" i="98" s="1"/>
  <c r="FL591" i="98"/>
  <c r="FM591" i="98" s="1"/>
  <c r="FL587" i="98"/>
  <c r="FM587" i="98" s="1"/>
  <c r="FL583" i="98"/>
  <c r="FM583" i="98" s="1"/>
  <c r="FL579" i="98"/>
  <c r="FM579" i="98" s="1"/>
  <c r="FL575" i="98"/>
  <c r="FM575" i="98" s="1"/>
  <c r="FL571" i="98"/>
  <c r="FM571" i="98" s="1"/>
  <c r="FM564" i="98"/>
  <c r="FK556" i="98"/>
  <c r="FK551" i="98"/>
  <c r="FM548" i="98"/>
  <c r="FK548" i="98" s="1"/>
  <c r="FM544" i="98"/>
  <c r="FK539" i="98"/>
  <c r="FM536" i="98"/>
  <c r="FK536" i="98" s="1"/>
  <c r="FK531" i="98"/>
  <c r="FM528" i="98"/>
  <c r="FM524" i="98"/>
  <c r="FK524" i="98" s="1"/>
  <c r="FV466" i="98"/>
  <c r="FZ466" i="98"/>
  <c r="GD466" i="98"/>
  <c r="FW466" i="98"/>
  <c r="GA466" i="98"/>
  <c r="GE466" i="98"/>
  <c r="FT466" i="98"/>
  <c r="FX466" i="98"/>
  <c r="GB466" i="98"/>
  <c r="FI466" i="98"/>
  <c r="FU466" i="98"/>
  <c r="FY466" i="98"/>
  <c r="FU458" i="98"/>
  <c r="GA448" i="98"/>
  <c r="FL431" i="98"/>
  <c r="FM431" i="98" s="1"/>
  <c r="FL399" i="98"/>
  <c r="FM399" i="98" s="1"/>
  <c r="FI397" i="98"/>
  <c r="GB397" i="98" s="1"/>
  <c r="GC397" i="98"/>
  <c r="FZ397" i="98"/>
  <c r="GD397" i="98"/>
  <c r="FW397" i="98"/>
  <c r="GA397" i="98"/>
  <c r="FT397" i="98"/>
  <c r="FX397" i="98"/>
  <c r="FI339" i="98"/>
  <c r="FV339" i="98"/>
  <c r="FZ339" i="98"/>
  <c r="GD339" i="98"/>
  <c r="FT339" i="98"/>
  <c r="FY339" i="98"/>
  <c r="GE339" i="98"/>
  <c r="FU339" i="98"/>
  <c r="GA339" i="98"/>
  <c r="FK339" i="98"/>
  <c r="FW339" i="98"/>
  <c r="FX339" i="98"/>
  <c r="GB339" i="98"/>
  <c r="GC339" i="98"/>
  <c r="FL302" i="98"/>
  <c r="FM302" i="98"/>
  <c r="FK302" i="98"/>
  <c r="FL562" i="98"/>
  <c r="FK562" i="98" s="1"/>
  <c r="FM562" i="98"/>
  <c r="FK557" i="98"/>
  <c r="FL554" i="98"/>
  <c r="FK554" i="98" s="1"/>
  <c r="FM554" i="98"/>
  <c r="FX551" i="98"/>
  <c r="GB551" i="98"/>
  <c r="FI551" i="98"/>
  <c r="GA551" i="98" s="1"/>
  <c r="FU551" i="98"/>
  <c r="FY551" i="98"/>
  <c r="GC551" i="98"/>
  <c r="FV551" i="98"/>
  <c r="FZ551" i="98"/>
  <c r="FK549" i="98"/>
  <c r="FK545" i="98"/>
  <c r="FL542" i="98"/>
  <c r="FM542" i="98"/>
  <c r="FI539" i="98"/>
  <c r="GB539" i="98" s="1"/>
  <c r="GC539" i="98"/>
  <c r="FZ539" i="98"/>
  <c r="FK537" i="98"/>
  <c r="FL534" i="98"/>
  <c r="FM534" i="98" s="1"/>
  <c r="FT531" i="98"/>
  <c r="FX531" i="98"/>
  <c r="GB531" i="98"/>
  <c r="FI531" i="98"/>
  <c r="FU531" i="98"/>
  <c r="FY531" i="98"/>
  <c r="GC531" i="98"/>
  <c r="FV531" i="98"/>
  <c r="FZ531" i="98"/>
  <c r="GD531" i="98"/>
  <c r="FK529" i="98"/>
  <c r="FK525" i="98"/>
  <c r="FL522" i="98"/>
  <c r="FK522" i="98" s="1"/>
  <c r="FM522" i="98"/>
  <c r="FL518" i="98"/>
  <c r="FM518" i="98"/>
  <c r="FL514" i="98"/>
  <c r="FM514" i="98" s="1"/>
  <c r="FL510" i="98"/>
  <c r="FM510" i="98" s="1"/>
  <c r="FL506" i="98"/>
  <c r="FK506" i="98" s="1"/>
  <c r="FM506" i="98"/>
  <c r="FL502" i="98"/>
  <c r="FM502" i="98"/>
  <c r="FL498" i="98"/>
  <c r="FM498" i="98" s="1"/>
  <c r="FL494" i="98"/>
  <c r="FM494" i="98" s="1"/>
  <c r="FL490" i="98"/>
  <c r="FK490" i="98" s="1"/>
  <c r="FM490" i="98"/>
  <c r="FL486" i="98"/>
  <c r="FM486" i="98"/>
  <c r="FL482" i="98"/>
  <c r="FM482" i="98" s="1"/>
  <c r="FL478" i="98"/>
  <c r="FM478" i="98" s="1"/>
  <c r="FK456" i="98"/>
  <c r="FK444" i="98"/>
  <c r="FL439" i="98"/>
  <c r="FK439" i="98" s="1"/>
  <c r="FM439" i="98"/>
  <c r="FI437" i="98"/>
  <c r="GB437" i="98" s="1"/>
  <c r="FU437" i="98"/>
  <c r="FY437" i="98"/>
  <c r="GC437" i="98"/>
  <c r="FV437" i="98"/>
  <c r="FZ437" i="98"/>
  <c r="FW437" i="98"/>
  <c r="GE437" i="98"/>
  <c r="FT437" i="98"/>
  <c r="FU430" i="98"/>
  <c r="FY430" i="98"/>
  <c r="GC430" i="98"/>
  <c r="FI417" i="98"/>
  <c r="FX417" i="98" s="1"/>
  <c r="FU417" i="98"/>
  <c r="FY417" i="98"/>
  <c r="GC417" i="98"/>
  <c r="FV417" i="98"/>
  <c r="FZ417" i="98"/>
  <c r="GD417" i="98"/>
  <c r="FW417" i="98"/>
  <c r="GA417" i="98"/>
  <c r="GE417" i="98"/>
  <c r="GB417" i="98"/>
  <c r="FT417" i="98"/>
  <c r="FI400" i="98"/>
  <c r="FT400" i="98" s="1"/>
  <c r="GC400" i="98"/>
  <c r="FZ400" i="98"/>
  <c r="FK400" i="98"/>
  <c r="FZ363" i="98"/>
  <c r="GD363" i="98"/>
  <c r="FY363" i="98"/>
  <c r="GE363" i="98"/>
  <c r="GA363" i="98"/>
  <c r="FX363" i="98"/>
  <c r="FI363" i="98"/>
  <c r="FW361" i="98"/>
  <c r="FM354" i="98"/>
  <c r="FL354" i="98"/>
  <c r="FK354" i="98"/>
  <c r="FI299" i="98"/>
  <c r="FU299" i="98" s="1"/>
  <c r="GC299" i="98"/>
  <c r="FZ299" i="98"/>
  <c r="GD299" i="98"/>
  <c r="FW299" i="98"/>
  <c r="FK299" i="98"/>
  <c r="FX299" i="98"/>
  <c r="GA299" i="98"/>
  <c r="FI560" i="98"/>
  <c r="FU560" i="98" s="1"/>
  <c r="FW560" i="98"/>
  <c r="FI552" i="98"/>
  <c r="FZ552" i="98"/>
  <c r="GD552" i="98"/>
  <c r="FW552" i="98"/>
  <c r="GA552" i="98"/>
  <c r="FI540" i="98"/>
  <c r="GC540" i="98"/>
  <c r="FZ540" i="98"/>
  <c r="GD540" i="98"/>
  <c r="FW540" i="98"/>
  <c r="GA540" i="98"/>
  <c r="FI532" i="98"/>
  <c r="FU532" i="98"/>
  <c r="FY532" i="98"/>
  <c r="GC532" i="98"/>
  <c r="FV532" i="98"/>
  <c r="FZ532" i="98"/>
  <c r="GD532" i="98"/>
  <c r="FW532" i="98"/>
  <c r="GA532" i="98"/>
  <c r="GE532" i="98"/>
  <c r="FI520" i="98"/>
  <c r="FU520" i="98"/>
  <c r="FY520" i="98"/>
  <c r="GC520" i="98"/>
  <c r="FV520" i="98"/>
  <c r="FZ520" i="98"/>
  <c r="GD520" i="98"/>
  <c r="FW520" i="98"/>
  <c r="GA520" i="98"/>
  <c r="GE520" i="98"/>
  <c r="FI516" i="98"/>
  <c r="FU516" i="98"/>
  <c r="FY516" i="98"/>
  <c r="GC516" i="98"/>
  <c r="FV516" i="98"/>
  <c r="FZ516" i="98"/>
  <c r="GD516" i="98"/>
  <c r="FW516" i="98"/>
  <c r="GA516" i="98"/>
  <c r="GE516" i="98"/>
  <c r="FI512" i="98"/>
  <c r="FZ512" i="98"/>
  <c r="FW512" i="98"/>
  <c r="FI508" i="98"/>
  <c r="FY508" i="98" s="1"/>
  <c r="FZ508" i="98"/>
  <c r="GD508" i="98"/>
  <c r="FW508" i="98"/>
  <c r="GA508" i="98"/>
  <c r="FI504" i="98"/>
  <c r="FU504" i="98"/>
  <c r="FY504" i="98"/>
  <c r="GC504" i="98"/>
  <c r="FV504" i="98"/>
  <c r="FZ504" i="98"/>
  <c r="GD504" i="98"/>
  <c r="FW504" i="98"/>
  <c r="GA504" i="98"/>
  <c r="GE504" i="98"/>
  <c r="FI500" i="98"/>
  <c r="GB500" i="98" s="1"/>
  <c r="FU500" i="98"/>
  <c r="FY500" i="98"/>
  <c r="GC500" i="98"/>
  <c r="FV500" i="98"/>
  <c r="FZ500" i="98"/>
  <c r="FW500" i="98"/>
  <c r="GE500" i="98"/>
  <c r="FI496" i="98"/>
  <c r="FU496" i="98"/>
  <c r="FY496" i="98"/>
  <c r="GC496" i="98"/>
  <c r="FV496" i="98"/>
  <c r="FZ496" i="98"/>
  <c r="GD496" i="98"/>
  <c r="FW496" i="98"/>
  <c r="GA496" i="98"/>
  <c r="GE496" i="98"/>
  <c r="FI492" i="98"/>
  <c r="GC492" i="98" s="1"/>
  <c r="GD492" i="98"/>
  <c r="GA492" i="98"/>
  <c r="FI488" i="98"/>
  <c r="FU488" i="98"/>
  <c r="FY488" i="98"/>
  <c r="GC488" i="98"/>
  <c r="FV488" i="98"/>
  <c r="FZ488" i="98"/>
  <c r="GD488" i="98"/>
  <c r="FW488" i="98"/>
  <c r="GA488" i="98"/>
  <c r="GE488" i="98"/>
  <c r="FI484" i="98"/>
  <c r="FU484" i="98"/>
  <c r="FY484" i="98"/>
  <c r="GC484" i="98"/>
  <c r="FV484" i="98"/>
  <c r="FZ484" i="98"/>
  <c r="FW484" i="98"/>
  <c r="GE484" i="98"/>
  <c r="FI480" i="98"/>
  <c r="GB480" i="98" s="1"/>
  <c r="GC480" i="98"/>
  <c r="FZ480" i="98"/>
  <c r="FW480" i="98"/>
  <c r="FI476" i="98"/>
  <c r="FU476" i="98"/>
  <c r="FY476" i="98"/>
  <c r="GC476" i="98"/>
  <c r="FV476" i="98"/>
  <c r="FZ476" i="98"/>
  <c r="GD476" i="98"/>
  <c r="FW476" i="98"/>
  <c r="GA476" i="98"/>
  <c r="GE476" i="98"/>
  <c r="FI461" i="98"/>
  <c r="FU461" i="98" s="1"/>
  <c r="GC461" i="98"/>
  <c r="FZ461" i="98"/>
  <c r="GD461" i="98"/>
  <c r="FW461" i="98"/>
  <c r="GA461" i="98"/>
  <c r="FT461" i="98"/>
  <c r="FK452" i="98"/>
  <c r="FL447" i="98"/>
  <c r="FM447" i="98" s="1"/>
  <c r="FK432" i="98"/>
  <c r="FI408" i="98"/>
  <c r="FT408" i="98" s="1"/>
  <c r="GC408" i="98"/>
  <c r="FZ408" i="98"/>
  <c r="FK408" i="98"/>
  <c r="GA408" i="98"/>
  <c r="FW390" i="98"/>
  <c r="FV376" i="98"/>
  <c r="FZ376" i="98"/>
  <c r="GD376" i="98"/>
  <c r="FT376" i="98"/>
  <c r="FY376" i="98"/>
  <c r="GE376" i="98"/>
  <c r="FK376" i="98"/>
  <c r="FU376" i="98"/>
  <c r="GA376" i="98"/>
  <c r="FW376" i="98"/>
  <c r="GB376" i="98"/>
  <c r="FI376" i="98"/>
  <c r="FX376" i="98"/>
  <c r="GC376" i="98"/>
  <c r="FY300" i="98"/>
  <c r="FX300" i="98"/>
  <c r="FK281" i="98"/>
  <c r="FL565" i="98"/>
  <c r="FM565" i="98" s="1"/>
  <c r="FL561" i="98"/>
  <c r="FM561" i="98" s="1"/>
  <c r="FK560" i="98"/>
  <c r="FK552" i="98"/>
  <c r="GD547" i="98"/>
  <c r="FZ547" i="98"/>
  <c r="FK544" i="98"/>
  <c r="FK540" i="98"/>
  <c r="FK532" i="98"/>
  <c r="FK528" i="98"/>
  <c r="GD527" i="98"/>
  <c r="FV527" i="98"/>
  <c r="FK520" i="98"/>
  <c r="GD519" i="98"/>
  <c r="FK516" i="98"/>
  <c r="FK512" i="98"/>
  <c r="GD511" i="98"/>
  <c r="FK508" i="98"/>
  <c r="FZ507" i="98"/>
  <c r="FV507" i="98"/>
  <c r="FK504" i="98"/>
  <c r="GD503" i="98"/>
  <c r="FK500" i="98"/>
  <c r="FK496" i="98"/>
  <c r="GD495" i="98"/>
  <c r="FK492" i="98"/>
  <c r="FZ491" i="98"/>
  <c r="FV491" i="98"/>
  <c r="FK488" i="98"/>
  <c r="GD487" i="98"/>
  <c r="FK484" i="98"/>
  <c r="FK480" i="98"/>
  <c r="GD479" i="98"/>
  <c r="FK476" i="98"/>
  <c r="FZ475" i="98"/>
  <c r="FV475" i="98"/>
  <c r="FT472" i="98"/>
  <c r="FI472" i="98"/>
  <c r="GC472" i="98"/>
  <c r="FZ472" i="98"/>
  <c r="GD472" i="98"/>
  <c r="FL471" i="98"/>
  <c r="FM471" i="98"/>
  <c r="FM465" i="98"/>
  <c r="FK462" i="98"/>
  <c r="FL459" i="98"/>
  <c r="FK459" i="98" s="1"/>
  <c r="FM459" i="98"/>
  <c r="FM453" i="98"/>
  <c r="FK448" i="98"/>
  <c r="FM445" i="98"/>
  <c r="FK445" i="98" s="1"/>
  <c r="FK437" i="98"/>
  <c r="FV430" i="98"/>
  <c r="FZ430" i="98"/>
  <c r="GD430" i="98"/>
  <c r="FW430" i="98"/>
  <c r="GA430" i="98"/>
  <c r="GE430" i="98"/>
  <c r="FT430" i="98"/>
  <c r="FX430" i="98"/>
  <c r="GB430" i="98"/>
  <c r="FM429" i="98"/>
  <c r="FL423" i="98"/>
  <c r="FM423" i="98" s="1"/>
  <c r="FI421" i="98"/>
  <c r="FU421" i="98"/>
  <c r="FY421" i="98"/>
  <c r="GC421" i="98"/>
  <c r="FV421" i="98"/>
  <c r="FZ421" i="98"/>
  <c r="GD421" i="98"/>
  <c r="FW421" i="98"/>
  <c r="GA421" i="98"/>
  <c r="GE421" i="98"/>
  <c r="FL415" i="98"/>
  <c r="FK415" i="98" s="1"/>
  <c r="FM415" i="98"/>
  <c r="FT404" i="98"/>
  <c r="FX404" i="98"/>
  <c r="GB404" i="98"/>
  <c r="FI404" i="98"/>
  <c r="FU404" i="98"/>
  <c r="FY404" i="98"/>
  <c r="GC404" i="98"/>
  <c r="FV404" i="98"/>
  <c r="FZ404" i="98"/>
  <c r="GD404" i="98"/>
  <c r="FL403" i="98"/>
  <c r="FM403" i="98" s="1"/>
  <c r="FI401" i="98"/>
  <c r="FZ401" i="98"/>
  <c r="GD401" i="98"/>
  <c r="FW401" i="98"/>
  <c r="GA401" i="98"/>
  <c r="FK397" i="98"/>
  <c r="FK394" i="98"/>
  <c r="FX384" i="98"/>
  <c r="FT374" i="98"/>
  <c r="FI374" i="98"/>
  <c r="GB374" i="98" s="1"/>
  <c r="GD374" i="98"/>
  <c r="GE374" i="98"/>
  <c r="GD369" i="98"/>
  <c r="GA369" i="98"/>
  <c r="GE369" i="98"/>
  <c r="FU369" i="98"/>
  <c r="GC369" i="98"/>
  <c r="FI369" i="98"/>
  <c r="FZ369" i="98" s="1"/>
  <c r="FX369" i="98"/>
  <c r="GC360" i="98"/>
  <c r="FL334" i="98"/>
  <c r="FK334" i="98" s="1"/>
  <c r="FM334" i="98"/>
  <c r="FT236" i="98"/>
  <c r="FX236" i="98"/>
  <c r="GB236" i="98"/>
  <c r="FU236" i="98"/>
  <c r="FZ236" i="98"/>
  <c r="GE236" i="98"/>
  <c r="FK236" i="98"/>
  <c r="FV236" i="98"/>
  <c r="GA236" i="98"/>
  <c r="FY236" i="98"/>
  <c r="FI236" i="98"/>
  <c r="GC236" i="98"/>
  <c r="GD236" i="98"/>
  <c r="FW236" i="98"/>
  <c r="FM567" i="98"/>
  <c r="FK567" i="98" s="1"/>
  <c r="FM563" i="98"/>
  <c r="FM559" i="98"/>
  <c r="FM555" i="98"/>
  <c r="FK555" i="98" s="1"/>
  <c r="FI547" i="98"/>
  <c r="FI527" i="98"/>
  <c r="FI519" i="98"/>
  <c r="FI515" i="98"/>
  <c r="FI511" i="98"/>
  <c r="FV511" i="98" s="1"/>
  <c r="FI507" i="98"/>
  <c r="FI503" i="98"/>
  <c r="FV503" i="98" s="1"/>
  <c r="FI499" i="98"/>
  <c r="FV499" i="98" s="1"/>
  <c r="FI495" i="98"/>
  <c r="FV495" i="98" s="1"/>
  <c r="FI491" i="98"/>
  <c r="FI487" i="98"/>
  <c r="FI483" i="98"/>
  <c r="FI479" i="98"/>
  <c r="FV479" i="98" s="1"/>
  <c r="FI475" i="98"/>
  <c r="FI473" i="98"/>
  <c r="GC473" i="98"/>
  <c r="FZ473" i="98"/>
  <c r="GD473" i="98"/>
  <c r="FW473" i="98"/>
  <c r="GA473" i="98"/>
  <c r="FI469" i="98"/>
  <c r="FU469" i="98"/>
  <c r="FY469" i="98"/>
  <c r="GC469" i="98"/>
  <c r="FV469" i="98"/>
  <c r="FZ469" i="98"/>
  <c r="GD469" i="98"/>
  <c r="FW469" i="98"/>
  <c r="GA469" i="98"/>
  <c r="GE469" i="98"/>
  <c r="FK466" i="98"/>
  <c r="FL463" i="98"/>
  <c r="FK463" i="98" s="1"/>
  <c r="FM463" i="98"/>
  <c r="FV458" i="98"/>
  <c r="FZ458" i="98"/>
  <c r="GD458" i="98"/>
  <c r="FW458" i="98"/>
  <c r="GA458" i="98"/>
  <c r="GE458" i="98"/>
  <c r="FT458" i="98"/>
  <c r="FX458" i="98"/>
  <c r="GB458" i="98"/>
  <c r="FL451" i="98"/>
  <c r="FM451" i="98" s="1"/>
  <c r="FI449" i="98"/>
  <c r="GC449" i="98" s="1"/>
  <c r="FZ449" i="98"/>
  <c r="GD449" i="98"/>
  <c r="FW449" i="98"/>
  <c r="GA449" i="98"/>
  <c r="FT448" i="98"/>
  <c r="FX448" i="98"/>
  <c r="GB448" i="98"/>
  <c r="FI448" i="98"/>
  <c r="FU448" i="98"/>
  <c r="FY448" i="98"/>
  <c r="GC448" i="98"/>
  <c r="FV448" i="98"/>
  <c r="FZ448" i="98"/>
  <c r="GD448" i="98"/>
  <c r="FK446" i="98"/>
  <c r="FL443" i="98"/>
  <c r="FM443" i="98"/>
  <c r="FK438" i="98"/>
  <c r="FL435" i="98"/>
  <c r="FM435" i="98"/>
  <c r="FI433" i="98"/>
  <c r="GC433" i="98"/>
  <c r="FZ433" i="98"/>
  <c r="FW433" i="98"/>
  <c r="FI413" i="98"/>
  <c r="FZ413" i="98"/>
  <c r="GD413" i="98"/>
  <c r="FW413" i="98"/>
  <c r="GA413" i="98"/>
  <c r="FL407" i="98"/>
  <c r="FK407" i="98" s="1"/>
  <c r="FM407" i="98"/>
  <c r="FI405" i="98"/>
  <c r="FU405" i="98"/>
  <c r="FY405" i="98"/>
  <c r="GC405" i="98"/>
  <c r="FV405" i="98"/>
  <c r="FZ405" i="98"/>
  <c r="FW405" i="98"/>
  <c r="GE405" i="98"/>
  <c r="FK398" i="98"/>
  <c r="GE396" i="98"/>
  <c r="FT392" i="98"/>
  <c r="FX392" i="98"/>
  <c r="GB392" i="98"/>
  <c r="FI392" i="98"/>
  <c r="FU392" i="98"/>
  <c r="FY392" i="98"/>
  <c r="GC392" i="98"/>
  <c r="FV392" i="98"/>
  <c r="FZ392" i="98"/>
  <c r="GD392" i="98"/>
  <c r="FI388" i="98"/>
  <c r="FU388" i="98" s="1"/>
  <c r="FL386" i="98"/>
  <c r="FI385" i="98"/>
  <c r="FV385" i="98" s="1"/>
  <c r="GD385" i="98"/>
  <c r="FL370" i="98"/>
  <c r="FM370" i="98"/>
  <c r="FI359" i="98"/>
  <c r="FK359" i="98"/>
  <c r="FL357" i="98"/>
  <c r="FM357" i="98" s="1"/>
  <c r="FK348" i="98"/>
  <c r="FM348" i="98"/>
  <c r="FL348" i="98"/>
  <c r="FI344" i="98"/>
  <c r="FX344" i="98" s="1"/>
  <c r="FL326" i="98"/>
  <c r="FK326" i="98" s="1"/>
  <c r="FM326" i="98"/>
  <c r="FI323" i="98"/>
  <c r="GC323" i="98"/>
  <c r="FZ323" i="98"/>
  <c r="GD323" i="98"/>
  <c r="FW323" i="98"/>
  <c r="FK323" i="98"/>
  <c r="FX323" i="98"/>
  <c r="GA323" i="98"/>
  <c r="FL318" i="98"/>
  <c r="FM318" i="98"/>
  <c r="FK318" i="98"/>
  <c r="FL294" i="98"/>
  <c r="FK294" i="98" s="1"/>
  <c r="FM294" i="98"/>
  <c r="FY292" i="98"/>
  <c r="FI291" i="98"/>
  <c r="GC291" i="98"/>
  <c r="FZ291" i="98"/>
  <c r="FK291" i="98"/>
  <c r="FX291" i="98"/>
  <c r="GB547" i="98"/>
  <c r="FX547" i="98"/>
  <c r="FT547" i="98"/>
  <c r="GB527" i="98"/>
  <c r="FX527" i="98"/>
  <c r="FT527" i="98"/>
  <c r="FT519" i="98"/>
  <c r="GB515" i="98"/>
  <c r="GB511" i="98"/>
  <c r="FX511" i="98"/>
  <c r="FT511" i="98"/>
  <c r="GB507" i="98"/>
  <c r="FX507" i="98"/>
  <c r="FT507" i="98"/>
  <c r="FT503" i="98"/>
  <c r="GB499" i="98"/>
  <c r="GB495" i="98"/>
  <c r="FX495" i="98"/>
  <c r="FT495" i="98"/>
  <c r="GB491" i="98"/>
  <c r="FX491" i="98"/>
  <c r="FT491" i="98"/>
  <c r="FT487" i="98"/>
  <c r="GB483" i="98"/>
  <c r="GB479" i="98"/>
  <c r="FX479" i="98"/>
  <c r="FT479" i="98"/>
  <c r="GB475" i="98"/>
  <c r="FX475" i="98"/>
  <c r="FT475" i="98"/>
  <c r="FK473" i="98"/>
  <c r="FT469" i="98"/>
  <c r="FL467" i="98"/>
  <c r="FM467" i="98"/>
  <c r="FV462" i="98"/>
  <c r="FZ462" i="98"/>
  <c r="GD462" i="98"/>
  <c r="FW462" i="98"/>
  <c r="GA462" i="98"/>
  <c r="GE462" i="98"/>
  <c r="FT462" i="98"/>
  <c r="FX462" i="98"/>
  <c r="GB462" i="98"/>
  <c r="FK461" i="98"/>
  <c r="FY458" i="98"/>
  <c r="FM457" i="98"/>
  <c r="FK457" i="98" s="1"/>
  <c r="FK449" i="98"/>
  <c r="FM441" i="98"/>
  <c r="FK433" i="98"/>
  <c r="FL427" i="98"/>
  <c r="FM427" i="98" s="1"/>
  <c r="FL419" i="98"/>
  <c r="FM419" i="98" s="1"/>
  <c r="FT413" i="98"/>
  <c r="FL411" i="98"/>
  <c r="FM411" i="98" s="1"/>
  <c r="FM409" i="98"/>
  <c r="FK409" i="98"/>
  <c r="FX405" i="98"/>
  <c r="FK405" i="98"/>
  <c r="FK402" i="98"/>
  <c r="FT396" i="98"/>
  <c r="FX396" i="98"/>
  <c r="GB396" i="98"/>
  <c r="FI396" i="98"/>
  <c r="FU396" i="98"/>
  <c r="FY396" i="98"/>
  <c r="GC396" i="98"/>
  <c r="FV396" i="98"/>
  <c r="FZ396" i="98"/>
  <c r="GD396" i="98"/>
  <c r="FL395" i="98"/>
  <c r="FK395" i="98" s="1"/>
  <c r="FM395" i="98"/>
  <c r="FI393" i="98"/>
  <c r="FU393" i="98"/>
  <c r="FY393" i="98"/>
  <c r="GC393" i="98"/>
  <c r="FV393" i="98"/>
  <c r="FZ393" i="98"/>
  <c r="FW393" i="98"/>
  <c r="GE393" i="98"/>
  <c r="FW392" i="98"/>
  <c r="FK392" i="98"/>
  <c r="FT390" i="98"/>
  <c r="FX390" i="98"/>
  <c r="GB390" i="98"/>
  <c r="FI390" i="98"/>
  <c r="FY390" i="98"/>
  <c r="GD390" i="98"/>
  <c r="FU390" i="98"/>
  <c r="FZ390" i="98"/>
  <c r="GE390" i="98"/>
  <c r="FV390" i="98"/>
  <c r="GA390" i="98"/>
  <c r="FK388" i="98"/>
  <c r="GB385" i="98"/>
  <c r="FV384" i="98"/>
  <c r="FZ384" i="98"/>
  <c r="GD384" i="98"/>
  <c r="FT384" i="98"/>
  <c r="FY384" i="98"/>
  <c r="GE384" i="98"/>
  <c r="FK384" i="98"/>
  <c r="FU384" i="98"/>
  <c r="GA384" i="98"/>
  <c r="FW384" i="98"/>
  <c r="GB384" i="98"/>
  <c r="FV380" i="98"/>
  <c r="FZ380" i="98"/>
  <c r="FW380" i="98"/>
  <c r="GB380" i="98"/>
  <c r="FI380" i="98"/>
  <c r="GA380" i="98" s="1"/>
  <c r="FX380" i="98"/>
  <c r="GC380" i="98"/>
  <c r="FY380" i="98"/>
  <c r="GE380" i="98"/>
  <c r="FL378" i="98"/>
  <c r="FK378" i="98" s="1"/>
  <c r="FM378" i="98"/>
  <c r="FI377" i="98"/>
  <c r="GB377" i="98" s="1"/>
  <c r="GD377" i="98"/>
  <c r="FX361" i="98"/>
  <c r="GB361" i="98"/>
  <c r="FI361" i="98"/>
  <c r="FY361" i="98"/>
  <c r="GD361" i="98"/>
  <c r="FU361" i="98"/>
  <c r="FZ361" i="98"/>
  <c r="GE361" i="98"/>
  <c r="GA361" i="98"/>
  <c r="GC361" i="98"/>
  <c r="FK361" i="98"/>
  <c r="FV361" i="98"/>
  <c r="FW360" i="98"/>
  <c r="GA360" i="98"/>
  <c r="GE360" i="98"/>
  <c r="FU360" i="98"/>
  <c r="FZ360" i="98"/>
  <c r="FV360" i="98"/>
  <c r="GB360" i="98"/>
  <c r="FT360" i="98"/>
  <c r="GD360" i="98"/>
  <c r="FX360" i="98"/>
  <c r="FY360" i="98"/>
  <c r="FI355" i="98"/>
  <c r="GC355" i="98"/>
  <c r="FW352" i="98"/>
  <c r="FU352" i="98"/>
  <c r="FV352" i="98"/>
  <c r="GB352" i="98"/>
  <c r="FI352" i="98"/>
  <c r="GA352" i="98" s="1"/>
  <c r="GC352" i="98"/>
  <c r="FT352" i="98"/>
  <c r="GD352" i="98"/>
  <c r="FI315" i="98"/>
  <c r="FU315" i="98"/>
  <c r="FY315" i="98"/>
  <c r="GC315" i="98"/>
  <c r="FV315" i="98"/>
  <c r="FZ315" i="98"/>
  <c r="FT315" i="98"/>
  <c r="GB315" i="98"/>
  <c r="GE315" i="98"/>
  <c r="FK315" i="98"/>
  <c r="FX315" i="98"/>
  <c r="FL310" i="98"/>
  <c r="FM310" i="98" s="1"/>
  <c r="FI307" i="98"/>
  <c r="GC307" i="98"/>
  <c r="FZ307" i="98"/>
  <c r="FK307" i="98"/>
  <c r="FX307" i="98"/>
  <c r="FL474" i="98"/>
  <c r="FM474" i="98" s="1"/>
  <c r="FL470" i="98"/>
  <c r="FM470" i="98" s="1"/>
  <c r="FK469" i="98"/>
  <c r="FL454" i="98"/>
  <c r="FM454" i="98" s="1"/>
  <c r="FK453" i="98"/>
  <c r="FL450" i="98"/>
  <c r="FM450" i="98" s="1"/>
  <c r="FL446" i="98"/>
  <c r="FM446" i="98" s="1"/>
  <c r="FL442" i="98"/>
  <c r="FM442" i="98" s="1"/>
  <c r="FL438" i="98"/>
  <c r="FM438" i="98" s="1"/>
  <c r="FL434" i="98"/>
  <c r="FM434" i="98" s="1"/>
  <c r="FL426" i="98"/>
  <c r="FM426" i="98" s="1"/>
  <c r="FK425" i="98"/>
  <c r="FL422" i="98"/>
  <c r="FM422" i="98" s="1"/>
  <c r="FL418" i="98"/>
  <c r="FM418" i="98" s="1"/>
  <c r="FK417" i="98"/>
  <c r="FL414" i="98"/>
  <c r="FM414" i="98" s="1"/>
  <c r="FK413" i="98"/>
  <c r="FL410" i="98"/>
  <c r="FM410" i="98" s="1"/>
  <c r="FL406" i="98"/>
  <c r="FM406" i="98" s="1"/>
  <c r="FL402" i="98"/>
  <c r="FM402" i="98" s="1"/>
  <c r="FL398" i="98"/>
  <c r="FM398" i="98" s="1"/>
  <c r="FL394" i="98"/>
  <c r="FM394" i="98" s="1"/>
  <c r="FM391" i="98"/>
  <c r="FK390" i="98"/>
  <c r="FM389" i="98"/>
  <c r="FL387" i="98"/>
  <c r="FK387" i="98" s="1"/>
  <c r="FK385" i="98"/>
  <c r="FM383" i="98"/>
  <c r="FK382" i="98"/>
  <c r="FM381" i="98"/>
  <c r="FL379" i="98"/>
  <c r="FM379" i="98" s="1"/>
  <c r="FK377" i="98"/>
  <c r="FM375" i="98"/>
  <c r="FK374" i="98"/>
  <c r="FM373" i="98"/>
  <c r="FL371" i="98"/>
  <c r="FM371" i="98" s="1"/>
  <c r="FL367" i="98"/>
  <c r="FM367" i="98" s="1"/>
  <c r="FL365" i="98"/>
  <c r="FM365" i="98" s="1"/>
  <c r="FL362" i="98"/>
  <c r="FM362" i="98" s="1"/>
  <c r="FK356" i="98"/>
  <c r="FM356" i="98"/>
  <c r="FK355" i="98"/>
  <c r="GC353" i="98"/>
  <c r="FY343" i="98"/>
  <c r="FK342" i="98"/>
  <c r="FV336" i="98"/>
  <c r="FZ336" i="98"/>
  <c r="GD336" i="98"/>
  <c r="FW336" i="98"/>
  <c r="GA336" i="98"/>
  <c r="GE336" i="98"/>
  <c r="FT336" i="98"/>
  <c r="GB336" i="98"/>
  <c r="FU336" i="98"/>
  <c r="GC336" i="98"/>
  <c r="FX335" i="98"/>
  <c r="FL333" i="98"/>
  <c r="FM333" i="98"/>
  <c r="FI332" i="98"/>
  <c r="FV328" i="98"/>
  <c r="FZ328" i="98"/>
  <c r="GD328" i="98"/>
  <c r="FW328" i="98"/>
  <c r="GA328" i="98"/>
  <c r="GE328" i="98"/>
  <c r="FT328" i="98"/>
  <c r="GB328" i="98"/>
  <c r="FU328" i="98"/>
  <c r="GC328" i="98"/>
  <c r="FL325" i="98"/>
  <c r="FM325" i="98"/>
  <c r="FI324" i="98"/>
  <c r="FV320" i="98"/>
  <c r="FZ320" i="98"/>
  <c r="GD320" i="98"/>
  <c r="FW320" i="98"/>
  <c r="GA320" i="98"/>
  <c r="GE320" i="98"/>
  <c r="FT320" i="98"/>
  <c r="GB320" i="98"/>
  <c r="FU320" i="98"/>
  <c r="GC320" i="98"/>
  <c r="FX319" i="98"/>
  <c r="FL317" i="98"/>
  <c r="FM317" i="98"/>
  <c r="FI316" i="98"/>
  <c r="FV312" i="98"/>
  <c r="FZ312" i="98"/>
  <c r="GD312" i="98"/>
  <c r="FW312" i="98"/>
  <c r="GA312" i="98"/>
  <c r="GE312" i="98"/>
  <c r="FT312" i="98"/>
  <c r="GB312" i="98"/>
  <c r="FU312" i="98"/>
  <c r="GC312" i="98"/>
  <c r="FX311" i="98"/>
  <c r="FL309" i="98"/>
  <c r="FM309" i="98"/>
  <c r="FI308" i="98"/>
  <c r="FV308" i="98" s="1"/>
  <c r="FV304" i="98"/>
  <c r="FZ304" i="98"/>
  <c r="GD304" i="98"/>
  <c r="FW304" i="98"/>
  <c r="GA304" i="98"/>
  <c r="GE304" i="98"/>
  <c r="FT304" i="98"/>
  <c r="GB304" i="98"/>
  <c r="FU304" i="98"/>
  <c r="GC304" i="98"/>
  <c r="FL301" i="98"/>
  <c r="FM301" i="98" s="1"/>
  <c r="FV296" i="98"/>
  <c r="FZ296" i="98"/>
  <c r="GD296" i="98"/>
  <c r="FW296" i="98"/>
  <c r="GA296" i="98"/>
  <c r="GE296" i="98"/>
  <c r="FT296" i="98"/>
  <c r="GB296" i="98"/>
  <c r="FU296" i="98"/>
  <c r="GC296" i="98"/>
  <c r="FL293" i="98"/>
  <c r="FK293" i="98" s="1"/>
  <c r="FM293" i="98"/>
  <c r="FV288" i="98"/>
  <c r="FZ288" i="98"/>
  <c r="GD288" i="98"/>
  <c r="FW288" i="98"/>
  <c r="GA288" i="98"/>
  <c r="GE288" i="98"/>
  <c r="FT288" i="98"/>
  <c r="GB288" i="98"/>
  <c r="FU288" i="98"/>
  <c r="GC288" i="98"/>
  <c r="FX287" i="98"/>
  <c r="FV222" i="98"/>
  <c r="GD222" i="98"/>
  <c r="FT222" i="98"/>
  <c r="GE222" i="98"/>
  <c r="FU222" i="98"/>
  <c r="FW222" i="98"/>
  <c r="GB222" i="98"/>
  <c r="FI222" i="98"/>
  <c r="FZ222" i="98" s="1"/>
  <c r="FX222" i="98"/>
  <c r="GC222" i="98"/>
  <c r="FM468" i="98"/>
  <c r="FM464" i="98"/>
  <c r="FK464" i="98" s="1"/>
  <c r="FM460" i="98"/>
  <c r="FM456" i="98"/>
  <c r="FM452" i="98"/>
  <c r="FM444" i="98"/>
  <c r="FM440" i="98"/>
  <c r="FM436" i="98"/>
  <c r="FM432" i="98"/>
  <c r="FM428" i="98"/>
  <c r="FM424" i="98"/>
  <c r="FM420" i="98"/>
  <c r="FM416" i="98"/>
  <c r="FM412" i="98"/>
  <c r="GE368" i="98"/>
  <c r="FM364" i="98"/>
  <c r="FK363" i="98"/>
  <c r="GA353" i="98"/>
  <c r="FI345" i="98"/>
  <c r="FX345" i="98" s="1"/>
  <c r="GE345" i="98"/>
  <c r="FV343" i="98"/>
  <c r="FZ343" i="98"/>
  <c r="FW343" i="98"/>
  <c r="GB343" i="98"/>
  <c r="FI343" i="98"/>
  <c r="FX343" i="98"/>
  <c r="GC343" i="98"/>
  <c r="FL341" i="98"/>
  <c r="FK341" i="98" s="1"/>
  <c r="FM341" i="98"/>
  <c r="FL338" i="98"/>
  <c r="FM338" i="98" s="1"/>
  <c r="FI335" i="98"/>
  <c r="FU335" i="98"/>
  <c r="FY335" i="98"/>
  <c r="GC335" i="98"/>
  <c r="FV335" i="98"/>
  <c r="FZ335" i="98"/>
  <c r="GD335" i="98"/>
  <c r="FT335" i="98"/>
  <c r="GB335" i="98"/>
  <c r="FW335" i="98"/>
  <c r="GE335" i="98"/>
  <c r="FL330" i="98"/>
  <c r="FM330" i="98"/>
  <c r="FI327" i="98"/>
  <c r="FU327" i="98" s="1"/>
  <c r="FZ327" i="98"/>
  <c r="FL322" i="98"/>
  <c r="FK322" i="98" s="1"/>
  <c r="FM322" i="98"/>
  <c r="FI319" i="98"/>
  <c r="FU319" i="98"/>
  <c r="FY319" i="98"/>
  <c r="GC319" i="98"/>
  <c r="FV319" i="98"/>
  <c r="FZ319" i="98"/>
  <c r="FT319" i="98"/>
  <c r="GB319" i="98"/>
  <c r="GE319" i="98"/>
  <c r="FL314" i="98"/>
  <c r="FM314" i="98" s="1"/>
  <c r="FI311" i="98"/>
  <c r="FU311" i="98"/>
  <c r="FY311" i="98"/>
  <c r="GC311" i="98"/>
  <c r="FV311" i="98"/>
  <c r="FZ311" i="98"/>
  <c r="GD311" i="98"/>
  <c r="FT311" i="98"/>
  <c r="GB311" i="98"/>
  <c r="FW311" i="98"/>
  <c r="GE311" i="98"/>
  <c r="FL306" i="98"/>
  <c r="FM306" i="98" s="1"/>
  <c r="FL298" i="98"/>
  <c r="FK298" i="98" s="1"/>
  <c r="FM298" i="98"/>
  <c r="FL290" i="98"/>
  <c r="FM290" i="98" s="1"/>
  <c r="FI287" i="98"/>
  <c r="GC287" i="98"/>
  <c r="FZ287" i="98"/>
  <c r="GD287" i="98"/>
  <c r="FW287" i="98"/>
  <c r="FT283" i="98"/>
  <c r="FX283" i="98"/>
  <c r="GB283" i="98"/>
  <c r="FI283" i="98"/>
  <c r="FU283" i="98"/>
  <c r="FY283" i="98"/>
  <c r="GC283" i="98"/>
  <c r="FV283" i="98"/>
  <c r="FZ283" i="98"/>
  <c r="GD283" i="98"/>
  <c r="FK283" i="98"/>
  <c r="FW283" i="98"/>
  <c r="GA283" i="98"/>
  <c r="FL274" i="98"/>
  <c r="FM274" i="98" s="1"/>
  <c r="FM272" i="98"/>
  <c r="FK272" i="98"/>
  <c r="FI267" i="98"/>
  <c r="FZ267" i="98"/>
  <c r="FK267" i="98"/>
  <c r="GA267" i="98"/>
  <c r="FV238" i="98"/>
  <c r="GD238" i="98"/>
  <c r="FU238" i="98"/>
  <c r="FW238" i="98"/>
  <c r="GB238" i="98"/>
  <c r="FI238" i="98"/>
  <c r="FZ238" i="98" s="1"/>
  <c r="FY238" i="98"/>
  <c r="GC238" i="98"/>
  <c r="FT238" i="98"/>
  <c r="GE238" i="98"/>
  <c r="FX238" i="98"/>
  <c r="FK389" i="98"/>
  <c r="FM387" i="98"/>
  <c r="FK381" i="98"/>
  <c r="FI368" i="98"/>
  <c r="FY368" i="98" s="1"/>
  <c r="FZ368" i="98"/>
  <c r="GD368" i="98"/>
  <c r="FK358" i="98"/>
  <c r="FT353" i="98"/>
  <c r="FX353" i="98"/>
  <c r="GB353" i="98"/>
  <c r="FI353" i="98"/>
  <c r="FY353" i="98"/>
  <c r="GD353" i="98"/>
  <c r="FU353" i="98"/>
  <c r="FZ353" i="98"/>
  <c r="GE353" i="98"/>
  <c r="FI351" i="98"/>
  <c r="FL349" i="98"/>
  <c r="FM349" i="98" s="1"/>
  <c r="FL346" i="98"/>
  <c r="FV345" i="98"/>
  <c r="FK345" i="98"/>
  <c r="FK343" i="98"/>
  <c r="FK340" i="98"/>
  <c r="FM340" i="98"/>
  <c r="FL337" i="98"/>
  <c r="FK337" i="98" s="1"/>
  <c r="FM337" i="98"/>
  <c r="FV332" i="98"/>
  <c r="FZ332" i="98"/>
  <c r="GD332" i="98"/>
  <c r="FW332" i="98"/>
  <c r="GA332" i="98"/>
  <c r="FT332" i="98"/>
  <c r="GB332" i="98"/>
  <c r="FU332" i="98"/>
  <c r="FL329" i="98"/>
  <c r="FM329" i="98" s="1"/>
  <c r="FV324" i="98"/>
  <c r="FZ324" i="98"/>
  <c r="FW324" i="98"/>
  <c r="GE324" i="98"/>
  <c r="FT324" i="98"/>
  <c r="GB324" i="98"/>
  <c r="GC324" i="98"/>
  <c r="FL321" i="98"/>
  <c r="FM321" i="98" s="1"/>
  <c r="FV316" i="98"/>
  <c r="FZ316" i="98"/>
  <c r="GD316" i="98"/>
  <c r="FW316" i="98"/>
  <c r="GA316" i="98"/>
  <c r="GE316" i="98"/>
  <c r="FT316" i="98"/>
  <c r="GB316" i="98"/>
  <c r="FU316" i="98"/>
  <c r="GC316" i="98"/>
  <c r="FL313" i="98"/>
  <c r="FM313" i="98"/>
  <c r="FZ308" i="98"/>
  <c r="GD308" i="98"/>
  <c r="FW308" i="98"/>
  <c r="GA308" i="98"/>
  <c r="GE308" i="98"/>
  <c r="GB308" i="98"/>
  <c r="FU308" i="98"/>
  <c r="GC308" i="98"/>
  <c r="FL305" i="98"/>
  <c r="FK305" i="98" s="1"/>
  <c r="FM305" i="98"/>
  <c r="FV300" i="98"/>
  <c r="FZ300" i="98"/>
  <c r="GD300" i="98"/>
  <c r="FW300" i="98"/>
  <c r="GA300" i="98"/>
  <c r="GE300" i="98"/>
  <c r="FT300" i="98"/>
  <c r="GB300" i="98"/>
  <c r="FU300" i="98"/>
  <c r="GC300" i="98"/>
  <c r="FL297" i="98"/>
  <c r="FM297" i="98" s="1"/>
  <c r="FV292" i="98"/>
  <c r="FZ292" i="98"/>
  <c r="GD292" i="98"/>
  <c r="FW292" i="98"/>
  <c r="GA292" i="98"/>
  <c r="GE292" i="98"/>
  <c r="FT292" i="98"/>
  <c r="GB292" i="98"/>
  <c r="FU292" i="98"/>
  <c r="GC292" i="98"/>
  <c r="FL289" i="98"/>
  <c r="FM289" i="98" s="1"/>
  <c r="FX279" i="98"/>
  <c r="GB279" i="98"/>
  <c r="FI279" i="98"/>
  <c r="FT279" i="98" s="1"/>
  <c r="FU279" i="98"/>
  <c r="FY279" i="98"/>
  <c r="GC279" i="98"/>
  <c r="FV279" i="98"/>
  <c r="FZ279" i="98"/>
  <c r="FL278" i="98"/>
  <c r="FM278" i="98" s="1"/>
  <c r="FM276" i="98"/>
  <c r="FK276" i="98"/>
  <c r="FI271" i="98"/>
  <c r="FZ271" i="98"/>
  <c r="FM263" i="98"/>
  <c r="FK263" i="98"/>
  <c r="FL263" i="98"/>
  <c r="FW262" i="98"/>
  <c r="GC262" i="98"/>
  <c r="FK259" i="98"/>
  <c r="FM256" i="98"/>
  <c r="FK256" i="98" s="1"/>
  <c r="FK255" i="98"/>
  <c r="FK252" i="98"/>
  <c r="FM252" i="98"/>
  <c r="FK248" i="98"/>
  <c r="FM248" i="98"/>
  <c r="FM244" i="98"/>
  <c r="FK243" i="98"/>
  <c r="FM240" i="98"/>
  <c r="FK240" i="98" s="1"/>
  <c r="FI239" i="98"/>
  <c r="GC239" i="98"/>
  <c r="GD239" i="98"/>
  <c r="FV239" i="98"/>
  <c r="GA239" i="98"/>
  <c r="FX228" i="98"/>
  <c r="GB228" i="98"/>
  <c r="FI228" i="98"/>
  <c r="FY228" i="98"/>
  <c r="GD228" i="98"/>
  <c r="FU228" i="98"/>
  <c r="FZ228" i="98"/>
  <c r="GE228" i="98"/>
  <c r="FK228" i="98"/>
  <c r="FV228" i="98"/>
  <c r="GA228" i="98"/>
  <c r="FW228" i="98"/>
  <c r="GC228" i="98"/>
  <c r="FV218" i="98"/>
  <c r="FZ218" i="98"/>
  <c r="FW218" i="98"/>
  <c r="GB218" i="98"/>
  <c r="FI218" i="98"/>
  <c r="FX218" i="98"/>
  <c r="GC218" i="98"/>
  <c r="FY218" i="98"/>
  <c r="GE218" i="98"/>
  <c r="FK218" i="98"/>
  <c r="GA218" i="98"/>
  <c r="FW331" i="98"/>
  <c r="FW295" i="98"/>
  <c r="FL282" i="98"/>
  <c r="FM282" i="98"/>
  <c r="FI280" i="98"/>
  <c r="FU280" i="98" s="1"/>
  <c r="FZ280" i="98"/>
  <c r="FW280" i="98"/>
  <c r="FW279" i="98"/>
  <c r="FK279" i="98"/>
  <c r="FX275" i="98"/>
  <c r="GB275" i="98"/>
  <c r="FI275" i="98"/>
  <c r="FT275" i="98" s="1"/>
  <c r="FU275" i="98"/>
  <c r="FY275" i="98"/>
  <c r="GC275" i="98"/>
  <c r="FV275" i="98"/>
  <c r="FZ275" i="98"/>
  <c r="GE271" i="98"/>
  <c r="GA262" i="98"/>
  <c r="FT230" i="98"/>
  <c r="FL216" i="98"/>
  <c r="FM216" i="98"/>
  <c r="FW162" i="98"/>
  <c r="FM366" i="98"/>
  <c r="FK360" i="98"/>
  <c r="FM358" i="98"/>
  <c r="FK352" i="98"/>
  <c r="FM350" i="98"/>
  <c r="FK344" i="98"/>
  <c r="FM342" i="98"/>
  <c r="FI331" i="98"/>
  <c r="FY331" i="98" s="1"/>
  <c r="FZ331" i="98"/>
  <c r="GD331" i="98"/>
  <c r="FI303" i="98"/>
  <c r="FU303" i="98"/>
  <c r="FY303" i="98"/>
  <c r="GC303" i="98"/>
  <c r="FV303" i="98"/>
  <c r="FZ303" i="98"/>
  <c r="FI295" i="98"/>
  <c r="GC295" i="98"/>
  <c r="FZ295" i="98"/>
  <c r="GD295" i="98"/>
  <c r="FL286" i="98"/>
  <c r="FM286" i="98"/>
  <c r="FM284" i="98"/>
  <c r="FK277" i="98"/>
  <c r="GA271" i="98"/>
  <c r="FL270" i="98"/>
  <c r="FM270" i="98"/>
  <c r="FM268" i="98"/>
  <c r="FL265" i="98"/>
  <c r="FK265" i="98" s="1"/>
  <c r="FM265" i="98"/>
  <c r="FM264" i="98"/>
  <c r="FK264" i="98" s="1"/>
  <c r="FV262" i="98"/>
  <c r="GA261" i="98"/>
  <c r="GE261" i="98"/>
  <c r="FI261" i="98"/>
  <c r="FT261" i="98"/>
  <c r="FY261" i="98"/>
  <c r="GD261" i="98"/>
  <c r="FU261" i="98"/>
  <c r="FZ261" i="98"/>
  <c r="GB261" i="98"/>
  <c r="GB239" i="98"/>
  <c r="FW215" i="98"/>
  <c r="GA215" i="98"/>
  <c r="FX215" i="98"/>
  <c r="GC215" i="98"/>
  <c r="FI215" i="98"/>
  <c r="FT215" i="98"/>
  <c r="FY215" i="98"/>
  <c r="GD215" i="98"/>
  <c r="FU215" i="98"/>
  <c r="FZ215" i="98"/>
  <c r="GB215" i="98"/>
  <c r="FZ179" i="98"/>
  <c r="FW179" i="98"/>
  <c r="FI179" i="98"/>
  <c r="GC179" i="98"/>
  <c r="FL285" i="98"/>
  <c r="FM285" i="98" s="1"/>
  <c r="FL281" i="98"/>
  <c r="FM281" i="98" s="1"/>
  <c r="FL277" i="98"/>
  <c r="FM277" i="98" s="1"/>
  <c r="FL273" i="98"/>
  <c r="FM273" i="98" s="1"/>
  <c r="FL269" i="98"/>
  <c r="FM269" i="98" s="1"/>
  <c r="FM266" i="98"/>
  <c r="GE262" i="98"/>
  <c r="FZ262" i="98"/>
  <c r="FU262" i="98"/>
  <c r="FV260" i="98"/>
  <c r="FI260" i="98"/>
  <c r="FK257" i="98"/>
  <c r="FL257" i="98"/>
  <c r="FM257" i="98" s="1"/>
  <c r="FL253" i="98"/>
  <c r="FM253" i="98" s="1"/>
  <c r="FK249" i="98"/>
  <c r="FL249" i="98"/>
  <c r="FM249" i="98" s="1"/>
  <c r="FL245" i="98"/>
  <c r="FM245" i="98" s="1"/>
  <c r="FK241" i="98"/>
  <c r="FL241" i="98"/>
  <c r="FM241" i="98" s="1"/>
  <c r="FK238" i="98"/>
  <c r="FM233" i="98"/>
  <c r="FK233" i="98"/>
  <c r="FL233" i="98"/>
  <c r="FW231" i="98"/>
  <c r="FI231" i="98"/>
  <c r="GC230" i="98"/>
  <c r="FU226" i="98"/>
  <c r="FK222" i="98"/>
  <c r="FI220" i="98"/>
  <c r="GD220" i="98"/>
  <c r="GE220" i="98"/>
  <c r="FK220" i="98"/>
  <c r="GA220" i="98"/>
  <c r="FV214" i="98"/>
  <c r="FZ214" i="98"/>
  <c r="GD214" i="98"/>
  <c r="FT214" i="98"/>
  <c r="FY214" i="98"/>
  <c r="GE214" i="98"/>
  <c r="FU214" i="98"/>
  <c r="GA214" i="98"/>
  <c r="FW214" i="98"/>
  <c r="GB214" i="98"/>
  <c r="FI210" i="98"/>
  <c r="FV210" i="98" s="1"/>
  <c r="FL208" i="98"/>
  <c r="FI207" i="98"/>
  <c r="GA207" i="98" s="1"/>
  <c r="GD207" i="98"/>
  <c r="FW204" i="98"/>
  <c r="FU175" i="98"/>
  <c r="FK266" i="98"/>
  <c r="GD262" i="98"/>
  <c r="FY262" i="98"/>
  <c r="FK261" i="98"/>
  <c r="GB260" i="98"/>
  <c r="FW260" i="98"/>
  <c r="FM259" i="98"/>
  <c r="FL258" i="98"/>
  <c r="FM258" i="98"/>
  <c r="FM255" i="98"/>
  <c r="FL254" i="98"/>
  <c r="FM254" i="98"/>
  <c r="FM251" i="98"/>
  <c r="FK251" i="98" s="1"/>
  <c r="FL250" i="98"/>
  <c r="FM250" i="98" s="1"/>
  <c r="FM247" i="98"/>
  <c r="FL246" i="98"/>
  <c r="FM243" i="98"/>
  <c r="FL242" i="98"/>
  <c r="FM242" i="98"/>
  <c r="FL235" i="98"/>
  <c r="FM235" i="98"/>
  <c r="FZ234" i="98"/>
  <c r="GD234" i="98"/>
  <c r="FI234" i="98"/>
  <c r="FV234" i="98" s="1"/>
  <c r="FX234" i="98"/>
  <c r="GC234" i="98"/>
  <c r="FY234" i="98"/>
  <c r="GE234" i="98"/>
  <c r="FL232" i="98"/>
  <c r="FM232" i="98" s="1"/>
  <c r="FV231" i="98"/>
  <c r="FY230" i="98"/>
  <c r="GC214" i="98"/>
  <c r="FK214" i="98"/>
  <c r="FT212" i="98"/>
  <c r="FX212" i="98"/>
  <c r="GB212" i="98"/>
  <c r="FI212" i="98"/>
  <c r="FY212" i="98"/>
  <c r="GD212" i="98"/>
  <c r="FU212" i="98"/>
  <c r="FZ212" i="98"/>
  <c r="GE212" i="98"/>
  <c r="FK212" i="98"/>
  <c r="FV212" i="98"/>
  <c r="GA212" i="98"/>
  <c r="FK210" i="98"/>
  <c r="FV206" i="98"/>
  <c r="FZ206" i="98"/>
  <c r="GD206" i="98"/>
  <c r="FT206" i="98"/>
  <c r="FY206" i="98"/>
  <c r="GE206" i="98"/>
  <c r="FU206" i="98"/>
  <c r="GA206" i="98"/>
  <c r="FW206" i="98"/>
  <c r="GB206" i="98"/>
  <c r="FV202" i="98"/>
  <c r="FZ202" i="98"/>
  <c r="FW202" i="98"/>
  <c r="GB202" i="98"/>
  <c r="FI202" i="98"/>
  <c r="FX202" i="98"/>
  <c r="GC202" i="98"/>
  <c r="FY202" i="98"/>
  <c r="GE202" i="98"/>
  <c r="FT262" i="98"/>
  <c r="FX262" i="98"/>
  <c r="GB262" i="98"/>
  <c r="FV230" i="98"/>
  <c r="FZ230" i="98"/>
  <c r="GD230" i="98"/>
  <c r="FU230" i="98"/>
  <c r="GA230" i="98"/>
  <c r="FW230" i="98"/>
  <c r="GB230" i="98"/>
  <c r="FV226" i="98"/>
  <c r="FZ226" i="98"/>
  <c r="GD226" i="98"/>
  <c r="FW226" i="98"/>
  <c r="GB226" i="98"/>
  <c r="FI226" i="98"/>
  <c r="FX226" i="98"/>
  <c r="GC226" i="98"/>
  <c r="FT226" i="98"/>
  <c r="FY226" i="98"/>
  <c r="GE226" i="98"/>
  <c r="FL224" i="98"/>
  <c r="FM224" i="98"/>
  <c r="FW223" i="98"/>
  <c r="GA223" i="98"/>
  <c r="FX223" i="98"/>
  <c r="GC223" i="98"/>
  <c r="FI223" i="98"/>
  <c r="GB223" i="98" s="1"/>
  <c r="FT223" i="98"/>
  <c r="FY223" i="98"/>
  <c r="GD223" i="98"/>
  <c r="FU223" i="98"/>
  <c r="FZ223" i="98"/>
  <c r="FT204" i="98"/>
  <c r="FX204" i="98"/>
  <c r="GB204" i="98"/>
  <c r="FI204" i="98"/>
  <c r="GC204" i="98" s="1"/>
  <c r="FY204" i="98"/>
  <c r="GD204" i="98"/>
  <c r="FU204" i="98"/>
  <c r="FZ204" i="98"/>
  <c r="GE204" i="98"/>
  <c r="FK204" i="98"/>
  <c r="FV204" i="98"/>
  <c r="GA204" i="98"/>
  <c r="FI183" i="98"/>
  <c r="FZ183" i="98" s="1"/>
  <c r="FK239" i="98"/>
  <c r="FM237" i="98"/>
  <c r="FK231" i="98"/>
  <c r="FM229" i="98"/>
  <c r="FM227" i="98"/>
  <c r="FK227" i="98" s="1"/>
  <c r="FL225" i="98"/>
  <c r="FK225" i="98" s="1"/>
  <c r="FK223" i="98"/>
  <c r="FM221" i="98"/>
  <c r="FM219" i="98"/>
  <c r="FL217" i="98"/>
  <c r="FK215" i="98"/>
  <c r="FM213" i="98"/>
  <c r="FM211" i="98"/>
  <c r="FK211" i="98" s="1"/>
  <c r="FL209" i="98"/>
  <c r="FK207" i="98"/>
  <c r="FM205" i="98"/>
  <c r="FM203" i="98"/>
  <c r="FL201" i="98"/>
  <c r="FM201" i="98" s="1"/>
  <c r="FK201" i="98"/>
  <c r="FU191" i="98"/>
  <c r="FV144" i="98"/>
  <c r="FZ144" i="98"/>
  <c r="FW144" i="98"/>
  <c r="GB144" i="98"/>
  <c r="FI144" i="98"/>
  <c r="FX144" i="98"/>
  <c r="GC144" i="98"/>
  <c r="FY144" i="98"/>
  <c r="GE144" i="98"/>
  <c r="FK144" i="98"/>
  <c r="GA144" i="98"/>
  <c r="FX140" i="98"/>
  <c r="GC140" i="98"/>
  <c r="FL200" i="98"/>
  <c r="FM200" i="98" s="1"/>
  <c r="FV199" i="98"/>
  <c r="FZ199" i="98"/>
  <c r="GD199" i="98"/>
  <c r="FW199" i="98"/>
  <c r="GA199" i="98"/>
  <c r="GE199" i="98"/>
  <c r="FT199" i="98"/>
  <c r="GB199" i="98"/>
  <c r="FL196" i="98"/>
  <c r="FK196" i="98" s="1"/>
  <c r="FM196" i="98"/>
  <c r="FL192" i="98"/>
  <c r="FM192" i="98"/>
  <c r="FL188" i="98"/>
  <c r="FM188" i="98" s="1"/>
  <c r="FZ171" i="98"/>
  <c r="GD171" i="98"/>
  <c r="FW171" i="98"/>
  <c r="GA171" i="98"/>
  <c r="GE171" i="98"/>
  <c r="FI171" i="98"/>
  <c r="FX171" i="98"/>
  <c r="FY171" i="98"/>
  <c r="FT171" i="98"/>
  <c r="GB171" i="98"/>
  <c r="FV148" i="98"/>
  <c r="FT148" i="98"/>
  <c r="FU148" i="98"/>
  <c r="FW148" i="98"/>
  <c r="GB148" i="98"/>
  <c r="FI148" i="98"/>
  <c r="FZ148" i="98" s="1"/>
  <c r="FX148" i="98"/>
  <c r="GC148" i="98"/>
  <c r="FL142" i="98"/>
  <c r="FK142" i="98" s="1"/>
  <c r="FM142" i="98"/>
  <c r="FM225" i="98"/>
  <c r="FK219" i="98"/>
  <c r="FM217" i="98"/>
  <c r="FM209" i="98"/>
  <c r="FK203" i="98"/>
  <c r="FZ195" i="98"/>
  <c r="FW195" i="98"/>
  <c r="FI195" i="98"/>
  <c r="GB195" i="98"/>
  <c r="FZ191" i="98"/>
  <c r="GD191" i="98"/>
  <c r="FW191" i="98"/>
  <c r="GA191" i="98"/>
  <c r="GE191" i="98"/>
  <c r="FI191" i="98"/>
  <c r="FX191" i="98"/>
  <c r="FT191" i="98"/>
  <c r="GB191" i="98"/>
  <c r="GD187" i="98"/>
  <c r="GA187" i="98"/>
  <c r="GE187" i="98"/>
  <c r="FI187" i="98"/>
  <c r="FZ187" i="98" s="1"/>
  <c r="FX187" i="98"/>
  <c r="FT187" i="98"/>
  <c r="GB187" i="98"/>
  <c r="FL184" i="98"/>
  <c r="FK184" i="98" s="1"/>
  <c r="FM184" i="98"/>
  <c r="FL180" i="98"/>
  <c r="FM180" i="98"/>
  <c r="FZ175" i="98"/>
  <c r="GD175" i="98"/>
  <c r="FW175" i="98"/>
  <c r="GA175" i="98"/>
  <c r="GE175" i="98"/>
  <c r="FI175" i="98"/>
  <c r="GC175" i="98" s="1"/>
  <c r="FX175" i="98"/>
  <c r="FY175" i="98"/>
  <c r="FT175" i="98"/>
  <c r="GB175" i="98"/>
  <c r="FT154" i="98"/>
  <c r="FI154" i="98"/>
  <c r="FX154" i="98" s="1"/>
  <c r="GD154" i="98"/>
  <c r="GE154" i="98"/>
  <c r="FK154" i="98"/>
  <c r="GA154" i="98"/>
  <c r="FI141" i="98"/>
  <c r="FW141" i="98" s="1"/>
  <c r="GD141" i="98"/>
  <c r="FV141" i="98"/>
  <c r="FK199" i="98"/>
  <c r="FK195" i="98"/>
  <c r="FK191" i="98"/>
  <c r="FK187" i="98"/>
  <c r="GB186" i="98"/>
  <c r="FK183" i="98"/>
  <c r="FK179" i="98"/>
  <c r="FK175" i="98"/>
  <c r="FK171" i="98"/>
  <c r="FM167" i="98"/>
  <c r="FK167" i="98"/>
  <c r="FL167" i="98"/>
  <c r="FL166" i="98"/>
  <c r="FM166" i="98"/>
  <c r="FW165" i="98"/>
  <c r="GA165" i="98"/>
  <c r="FX165" i="98"/>
  <c r="GC165" i="98"/>
  <c r="FI165" i="98"/>
  <c r="FT165" i="98"/>
  <c r="FY165" i="98"/>
  <c r="GD165" i="98"/>
  <c r="FU165" i="98"/>
  <c r="FZ165" i="98"/>
  <c r="FK148" i="98"/>
  <c r="FT146" i="98"/>
  <c r="FX146" i="98"/>
  <c r="GB146" i="98"/>
  <c r="FI146" i="98"/>
  <c r="FY146" i="98"/>
  <c r="GD146" i="98"/>
  <c r="FU146" i="98"/>
  <c r="FZ146" i="98"/>
  <c r="GE146" i="98"/>
  <c r="FK146" i="98"/>
  <c r="FV146" i="98"/>
  <c r="GA146" i="98"/>
  <c r="FV140" i="98"/>
  <c r="FZ140" i="98"/>
  <c r="GD140" i="98"/>
  <c r="FT140" i="98"/>
  <c r="FY140" i="98"/>
  <c r="GE140" i="98"/>
  <c r="FU140" i="98"/>
  <c r="GA140" i="98"/>
  <c r="FW140" i="98"/>
  <c r="GB140" i="98"/>
  <c r="FZ134" i="98"/>
  <c r="GD134" i="98"/>
  <c r="FW134" i="98"/>
  <c r="GA134" i="98"/>
  <c r="GE134" i="98"/>
  <c r="FI134" i="98"/>
  <c r="GC134" i="98" s="1"/>
  <c r="FX134" i="98"/>
  <c r="FT134" i="98"/>
  <c r="GB134" i="98"/>
  <c r="FU134" i="98"/>
  <c r="FY134" i="98"/>
  <c r="FI112" i="98"/>
  <c r="FZ112" i="98" s="1"/>
  <c r="FL176" i="98"/>
  <c r="FM176" i="98" s="1"/>
  <c r="FL172" i="98"/>
  <c r="FL169" i="98"/>
  <c r="FM169" i="98"/>
  <c r="FZ168" i="98"/>
  <c r="GD168" i="98"/>
  <c r="FI168" i="98"/>
  <c r="GA168" i="98" s="1"/>
  <c r="FX168" i="98"/>
  <c r="GC168" i="98"/>
  <c r="FY168" i="98"/>
  <c r="GE168" i="98"/>
  <c r="FV164" i="98"/>
  <c r="FZ164" i="98"/>
  <c r="GD164" i="98"/>
  <c r="FT164" i="98"/>
  <c r="FY164" i="98"/>
  <c r="GE164" i="98"/>
  <c r="FU164" i="98"/>
  <c r="GA164" i="98"/>
  <c r="FW164" i="98"/>
  <c r="GB164" i="98"/>
  <c r="FI160" i="98"/>
  <c r="FU160" i="98" s="1"/>
  <c r="FL158" i="98"/>
  <c r="FI157" i="98"/>
  <c r="FV157" i="98" s="1"/>
  <c r="FK138" i="98"/>
  <c r="FM138" i="98"/>
  <c r="FI130" i="98"/>
  <c r="FZ130" i="98" s="1"/>
  <c r="FI198" i="98"/>
  <c r="FU198" i="98" s="1"/>
  <c r="GC198" i="98"/>
  <c r="FZ198" i="98"/>
  <c r="FL197" i="98"/>
  <c r="FM197" i="98"/>
  <c r="FI194" i="98"/>
  <c r="FT194" i="98" s="1"/>
  <c r="GC194" i="98"/>
  <c r="FZ194" i="98"/>
  <c r="FL193" i="98"/>
  <c r="FM193" i="98"/>
  <c r="FI190" i="98"/>
  <c r="FT190" i="98" s="1"/>
  <c r="FZ190" i="98"/>
  <c r="FL189" i="98"/>
  <c r="FM189" i="98"/>
  <c r="FI186" i="98"/>
  <c r="FU186" i="98"/>
  <c r="FY186" i="98"/>
  <c r="GC186" i="98"/>
  <c r="FV186" i="98"/>
  <c r="FZ186" i="98"/>
  <c r="GD186" i="98"/>
  <c r="FL185" i="98"/>
  <c r="FM185" i="98"/>
  <c r="FI182" i="98"/>
  <c r="FU182" i="98" s="1"/>
  <c r="GC182" i="98"/>
  <c r="FZ182" i="98"/>
  <c r="FL181" i="98"/>
  <c r="FM181" i="98"/>
  <c r="FI178" i="98"/>
  <c r="FU178" i="98" s="1"/>
  <c r="GC178" i="98"/>
  <c r="FZ178" i="98"/>
  <c r="FL177" i="98"/>
  <c r="FM177" i="98"/>
  <c r="FI174" i="98"/>
  <c r="FU174" i="98" s="1"/>
  <c r="GC174" i="98"/>
  <c r="FZ174" i="98"/>
  <c r="FL173" i="98"/>
  <c r="FM173" i="98"/>
  <c r="FI170" i="98"/>
  <c r="FU170" i="98" s="1"/>
  <c r="GC170" i="98"/>
  <c r="FZ170" i="98"/>
  <c r="FK168" i="98"/>
  <c r="GC164" i="98"/>
  <c r="FK164" i="98"/>
  <c r="FT162" i="98"/>
  <c r="FX162" i="98"/>
  <c r="GB162" i="98"/>
  <c r="FI162" i="98"/>
  <c r="FY162" i="98"/>
  <c r="GD162" i="98"/>
  <c r="FU162" i="98"/>
  <c r="FZ162" i="98"/>
  <c r="GE162" i="98"/>
  <c r="FK162" i="98"/>
  <c r="FV162" i="98"/>
  <c r="GA162" i="98"/>
  <c r="FK160" i="98"/>
  <c r="FV156" i="98"/>
  <c r="FZ156" i="98"/>
  <c r="GD156" i="98"/>
  <c r="FT156" i="98"/>
  <c r="FY156" i="98"/>
  <c r="GE156" i="98"/>
  <c r="FU156" i="98"/>
  <c r="GA156" i="98"/>
  <c r="FW156" i="98"/>
  <c r="GB156" i="98"/>
  <c r="FV152" i="98"/>
  <c r="FZ152" i="98"/>
  <c r="FW152" i="98"/>
  <c r="GB152" i="98"/>
  <c r="FI152" i="98"/>
  <c r="FU152" i="98" s="1"/>
  <c r="FX152" i="98"/>
  <c r="GC152" i="98"/>
  <c r="FY152" i="98"/>
  <c r="GE152" i="98"/>
  <c r="FL150" i="98"/>
  <c r="FK150" i="98" s="1"/>
  <c r="FM150" i="98"/>
  <c r="FI149" i="98"/>
  <c r="FL139" i="98"/>
  <c r="FV126" i="98"/>
  <c r="FZ126" i="98"/>
  <c r="GD126" i="98"/>
  <c r="FW126" i="98"/>
  <c r="GA126" i="98"/>
  <c r="GE126" i="98"/>
  <c r="FI126" i="98"/>
  <c r="FX126" i="98"/>
  <c r="FT126" i="98"/>
  <c r="GB126" i="98"/>
  <c r="FU126" i="98"/>
  <c r="FY126" i="98"/>
  <c r="GC117" i="98"/>
  <c r="FT117" i="98"/>
  <c r="GD117" i="98"/>
  <c r="FX117" i="98"/>
  <c r="FY117" i="98"/>
  <c r="FK165" i="98"/>
  <c r="FM163" i="98"/>
  <c r="FM161" i="98"/>
  <c r="FL159" i="98"/>
  <c r="FM159" i="98" s="1"/>
  <c r="FK157" i="98"/>
  <c r="FM155" i="98"/>
  <c r="FM153" i="98"/>
  <c r="FL151" i="98"/>
  <c r="FK151" i="98" s="1"/>
  <c r="FK149" i="98"/>
  <c r="FM147" i="98"/>
  <c r="FM145" i="98"/>
  <c r="FL143" i="98"/>
  <c r="FM143" i="98" s="1"/>
  <c r="FK141" i="98"/>
  <c r="FT120" i="98"/>
  <c r="FU120" i="98"/>
  <c r="FI120" i="98"/>
  <c r="FV120" i="98"/>
  <c r="FW109" i="98"/>
  <c r="FU109" i="98"/>
  <c r="GD109" i="98"/>
  <c r="FI109" i="98"/>
  <c r="GB109" i="98" s="1"/>
  <c r="FK134" i="98"/>
  <c r="FT129" i="98"/>
  <c r="FT125" i="98"/>
  <c r="FZ122" i="98"/>
  <c r="FW122" i="98"/>
  <c r="FI122" i="98"/>
  <c r="FY122" i="98" s="1"/>
  <c r="FT122" i="98"/>
  <c r="FL119" i="98"/>
  <c r="FL113" i="98"/>
  <c r="FM113" i="98" s="1"/>
  <c r="FX110" i="98"/>
  <c r="GB110" i="98"/>
  <c r="FI110" i="98"/>
  <c r="GA110" i="98" s="1"/>
  <c r="FY110" i="98"/>
  <c r="GD110" i="98"/>
  <c r="FV110" i="98"/>
  <c r="GC110" i="98"/>
  <c r="GE110" i="98"/>
  <c r="FU110" i="98"/>
  <c r="FK110" i="98"/>
  <c r="FZ110" i="98"/>
  <c r="FK161" i="98"/>
  <c r="FK153" i="98"/>
  <c r="FM151" i="98"/>
  <c r="FK145" i="98"/>
  <c r="FL135" i="98"/>
  <c r="FK135" i="98" s="1"/>
  <c r="FM135" i="98"/>
  <c r="FL131" i="98"/>
  <c r="FM131" i="98"/>
  <c r="FL127" i="98"/>
  <c r="FM127" i="98" s="1"/>
  <c r="FM123" i="98"/>
  <c r="FK130" i="98"/>
  <c r="GB129" i="98"/>
  <c r="FK126" i="98"/>
  <c r="FK122" i="98"/>
  <c r="GB121" i="98"/>
  <c r="FK120" i="98"/>
  <c r="FW117" i="98"/>
  <c r="GA117" i="98"/>
  <c r="GE117" i="98"/>
  <c r="FU117" i="98"/>
  <c r="FZ117" i="98"/>
  <c r="FV117" i="98"/>
  <c r="GB117" i="98"/>
  <c r="FL106" i="98"/>
  <c r="FM106" i="98" s="1"/>
  <c r="FL103" i="98"/>
  <c r="FL98" i="98"/>
  <c r="FM98" i="98" s="1"/>
  <c r="FL123" i="98"/>
  <c r="FK112" i="98"/>
  <c r="FV104" i="98"/>
  <c r="FZ104" i="98"/>
  <c r="GD104" i="98"/>
  <c r="FT104" i="98"/>
  <c r="FY104" i="98"/>
  <c r="GE104" i="98"/>
  <c r="FU104" i="98"/>
  <c r="GA104" i="98"/>
  <c r="GC104" i="98"/>
  <c r="FW104" i="98"/>
  <c r="FW87" i="98"/>
  <c r="GC87" i="98"/>
  <c r="GD87" i="98"/>
  <c r="FV87" i="98"/>
  <c r="FY87" i="98"/>
  <c r="GA87" i="98"/>
  <c r="FI137" i="98"/>
  <c r="GC137" i="98"/>
  <c r="FL136" i="98"/>
  <c r="FM136" i="98"/>
  <c r="FI133" i="98"/>
  <c r="FT133" i="98" s="1"/>
  <c r="FU133" i="98"/>
  <c r="FY133" i="98"/>
  <c r="GC133" i="98"/>
  <c r="FV133" i="98"/>
  <c r="FZ133" i="98"/>
  <c r="FL132" i="98"/>
  <c r="FM132" i="98"/>
  <c r="FI129" i="98"/>
  <c r="FU129" i="98"/>
  <c r="FY129" i="98"/>
  <c r="GC129" i="98"/>
  <c r="FV129" i="98"/>
  <c r="FZ129" i="98"/>
  <c r="FL128" i="98"/>
  <c r="FM128" i="98"/>
  <c r="FI125" i="98"/>
  <c r="GB125" i="98" s="1"/>
  <c r="FU125" i="98"/>
  <c r="FY125" i="98"/>
  <c r="GC125" i="98"/>
  <c r="FV125" i="98"/>
  <c r="FZ125" i="98"/>
  <c r="FL124" i="98"/>
  <c r="FM124" i="98"/>
  <c r="FI121" i="98"/>
  <c r="FT121" i="98" s="1"/>
  <c r="FU121" i="98"/>
  <c r="FY121" i="98"/>
  <c r="GC121" i="98"/>
  <c r="FV121" i="98"/>
  <c r="FZ121" i="98"/>
  <c r="FT118" i="98"/>
  <c r="FI118" i="98"/>
  <c r="GE118" i="98"/>
  <c r="FL114" i="98"/>
  <c r="FL111" i="98"/>
  <c r="GB104" i="98"/>
  <c r="FM101" i="98"/>
  <c r="FK101" i="98"/>
  <c r="FV97" i="98"/>
  <c r="FZ97" i="98"/>
  <c r="FU97" i="98"/>
  <c r="GA97" i="98"/>
  <c r="FI97" i="98"/>
  <c r="FW97" i="98"/>
  <c r="GC97" i="98"/>
  <c r="GE97" i="98"/>
  <c r="FT97" i="98"/>
  <c r="FY97" i="98"/>
  <c r="FV116" i="98"/>
  <c r="FZ116" i="98"/>
  <c r="GD116" i="98"/>
  <c r="FI116" i="98"/>
  <c r="FK105" i="98"/>
  <c r="FM105" i="98"/>
  <c r="FK104" i="98"/>
  <c r="GC102" i="98"/>
  <c r="FL99" i="98"/>
  <c r="FM99" i="98"/>
  <c r="FK99" i="98"/>
  <c r="FX86" i="98"/>
  <c r="FK117" i="98"/>
  <c r="GB116" i="98"/>
  <c r="FW116" i="98"/>
  <c r="FM115" i="98"/>
  <c r="FK107" i="98"/>
  <c r="GA102" i="98"/>
  <c r="FK97" i="98"/>
  <c r="FL96" i="98"/>
  <c r="FM96" i="98" s="1"/>
  <c r="FW95" i="98"/>
  <c r="GA95" i="98"/>
  <c r="GC95" i="98"/>
  <c r="FL94" i="98"/>
  <c r="FM94" i="98" s="1"/>
  <c r="FM93" i="98"/>
  <c r="FL90" i="98"/>
  <c r="FM90" i="98" s="1"/>
  <c r="FM89" i="98"/>
  <c r="FK89" i="98"/>
  <c r="FX102" i="98"/>
  <c r="GB102" i="98"/>
  <c r="FI102" i="98"/>
  <c r="FY102" i="98"/>
  <c r="GD102" i="98"/>
  <c r="FU102" i="98"/>
  <c r="FZ102" i="98"/>
  <c r="GE102" i="98"/>
  <c r="FW86" i="98"/>
  <c r="GA86" i="98"/>
  <c r="GE86" i="98"/>
  <c r="FI86" i="98"/>
  <c r="FT86" i="98"/>
  <c r="FY86" i="98"/>
  <c r="GD86" i="98"/>
  <c r="FV86" i="98"/>
  <c r="GB86" i="98"/>
  <c r="FZ86" i="98"/>
  <c r="GC86" i="98"/>
  <c r="FI108" i="98"/>
  <c r="FM92" i="98"/>
  <c r="FK92" i="98" s="1"/>
  <c r="FM88" i="98"/>
  <c r="FK88" i="98"/>
  <c r="FK109" i="98"/>
  <c r="FW108" i="98"/>
  <c r="FM107" i="98"/>
  <c r="FM100" i="98"/>
  <c r="FK100" i="98"/>
  <c r="GE95" i="98"/>
  <c r="FZ95" i="98"/>
  <c r="FU95" i="98"/>
  <c r="FM91" i="98"/>
  <c r="GE87" i="98"/>
  <c r="FZ87" i="98"/>
  <c r="FU87" i="98"/>
  <c r="FK86" i="98"/>
  <c r="FT95" i="98"/>
  <c r="FX95" i="98"/>
  <c r="GB95" i="98"/>
  <c r="FT87" i="98"/>
  <c r="FX87" i="98"/>
  <c r="GB87" i="98"/>
  <c r="FI96" i="98" l="1"/>
  <c r="FU96" i="98"/>
  <c r="FY96" i="98"/>
  <c r="GC96" i="98"/>
  <c r="FX96" i="98"/>
  <c r="GD96" i="98"/>
  <c r="FZ96" i="98"/>
  <c r="FT96" i="98"/>
  <c r="GA96" i="98"/>
  <c r="FV96" i="98"/>
  <c r="FW96" i="98"/>
  <c r="GB96" i="98"/>
  <c r="GE96" i="98"/>
  <c r="FT106" i="98"/>
  <c r="FX106" i="98"/>
  <c r="GB106" i="98"/>
  <c r="FV106" i="98"/>
  <c r="GA106" i="98"/>
  <c r="FW106" i="98"/>
  <c r="GC106" i="98"/>
  <c r="FZ106" i="98"/>
  <c r="FI106" i="98"/>
  <c r="GD106" i="98"/>
  <c r="FU106" i="98"/>
  <c r="FY106" i="98"/>
  <c r="GE106" i="98"/>
  <c r="FK106" i="98"/>
  <c r="GB349" i="98"/>
  <c r="FW349" i="98"/>
  <c r="GE349" i="98"/>
  <c r="FZ349" i="98"/>
  <c r="FI349" i="98"/>
  <c r="FT349" i="98" s="1"/>
  <c r="FK349" i="98"/>
  <c r="FI379" i="98"/>
  <c r="GC379" i="98"/>
  <c r="GE379" i="98"/>
  <c r="GD379" i="98"/>
  <c r="FI427" i="98"/>
  <c r="FW427" i="98" s="1"/>
  <c r="GC427" i="98"/>
  <c r="FW624" i="98"/>
  <c r="FT624" i="98"/>
  <c r="FI624" i="98"/>
  <c r="GA624" i="98" s="1"/>
  <c r="GC624" i="98"/>
  <c r="FV624" i="98"/>
  <c r="GD624" i="98"/>
  <c r="FK624" i="98"/>
  <c r="FW688" i="98"/>
  <c r="FT688" i="98"/>
  <c r="FI688" i="98"/>
  <c r="GA688" i="98" s="1"/>
  <c r="GC688" i="98"/>
  <c r="FV688" i="98"/>
  <c r="GD688" i="98"/>
  <c r="FW720" i="98"/>
  <c r="GA720" i="98"/>
  <c r="GE720" i="98"/>
  <c r="FT720" i="98"/>
  <c r="FX720" i="98"/>
  <c r="GB720" i="98"/>
  <c r="FI720" i="98"/>
  <c r="FU720" i="98"/>
  <c r="FY720" i="98"/>
  <c r="GC720" i="98"/>
  <c r="FV720" i="98"/>
  <c r="FZ720" i="98"/>
  <c r="GD720" i="98"/>
  <c r="GA652" i="98"/>
  <c r="GE652" i="98"/>
  <c r="FX652" i="98"/>
  <c r="GB652" i="98"/>
  <c r="FI652" i="98"/>
  <c r="FU652" i="98"/>
  <c r="FY652" i="98"/>
  <c r="GC652" i="98"/>
  <c r="FV652" i="98"/>
  <c r="FZ652" i="98"/>
  <c r="FK652" i="98"/>
  <c r="FI790" i="98"/>
  <c r="FT790" i="98" s="1"/>
  <c r="GC790" i="98"/>
  <c r="FI822" i="98"/>
  <c r="FT822" i="98" s="1"/>
  <c r="GC822" i="98"/>
  <c r="FI854" i="98"/>
  <c r="FT854" i="98" s="1"/>
  <c r="GC854" i="98"/>
  <c r="FX918" i="98"/>
  <c r="GB918" i="98"/>
  <c r="FI918" i="98"/>
  <c r="FU918" i="98"/>
  <c r="FY918" i="98"/>
  <c r="GC918" i="98"/>
  <c r="FW918" i="98"/>
  <c r="GE918" i="98"/>
  <c r="GA918" i="98"/>
  <c r="GD918" i="98"/>
  <c r="FI938" i="98"/>
  <c r="FT938" i="98" s="1"/>
  <c r="GC938" i="98"/>
  <c r="FI712" i="98"/>
  <c r="FW712" i="98" s="1"/>
  <c r="GC712" i="98"/>
  <c r="FV712" i="98"/>
  <c r="FK712" i="98"/>
  <c r="FI744" i="98"/>
  <c r="FW744" i="98" s="1"/>
  <c r="GC744" i="98"/>
  <c r="FV744" i="98"/>
  <c r="FT1032" i="98"/>
  <c r="FX1032" i="98"/>
  <c r="GB1032" i="98"/>
  <c r="FI1032" i="98"/>
  <c r="FU1032" i="98"/>
  <c r="FY1032" i="98"/>
  <c r="GC1032" i="98"/>
  <c r="FZ1032" i="98"/>
  <c r="GA1032" i="98"/>
  <c r="FV1032" i="98"/>
  <c r="GD1032" i="98"/>
  <c r="GE1032" i="98"/>
  <c r="FW1032" i="98"/>
  <c r="GB942" i="98"/>
  <c r="FI942" i="98"/>
  <c r="GD942" i="98"/>
  <c r="FZ942" i="98"/>
  <c r="FU942" i="98"/>
  <c r="FK942" i="98"/>
  <c r="FW1019" i="98"/>
  <c r="GA1019" i="98"/>
  <c r="GE1019" i="98"/>
  <c r="FT1019" i="98"/>
  <c r="FX1019" i="98"/>
  <c r="GB1019" i="98"/>
  <c r="FI1019" i="98"/>
  <c r="FY1019" i="98"/>
  <c r="FZ1019" i="98"/>
  <c r="FU1019" i="98"/>
  <c r="GC1019" i="98"/>
  <c r="FV1019" i="98"/>
  <c r="GD1019" i="98"/>
  <c r="GA1035" i="98"/>
  <c r="GE1035" i="98"/>
  <c r="FX1035" i="98"/>
  <c r="GB1035" i="98"/>
  <c r="FI1035" i="98"/>
  <c r="FY1035" i="98"/>
  <c r="FZ1035" i="98"/>
  <c r="GC1035" i="98"/>
  <c r="FV1035" i="98"/>
  <c r="GD1035" i="98"/>
  <c r="FI988" i="98"/>
  <c r="FW988" i="98" s="1"/>
  <c r="GC988" i="98"/>
  <c r="FV988" i="98"/>
  <c r="FI1207" i="98"/>
  <c r="FU1207" i="98"/>
  <c r="FY1207" i="98"/>
  <c r="GC1207" i="98"/>
  <c r="FW1207" i="98"/>
  <c r="GA1207" i="98"/>
  <c r="GE1207" i="98"/>
  <c r="FT1207" i="98"/>
  <c r="GB1207" i="98"/>
  <c r="FV1207" i="98"/>
  <c r="GD1207" i="98"/>
  <c r="FX1207" i="98"/>
  <c r="FZ1207" i="98"/>
  <c r="GB958" i="98"/>
  <c r="FI958" i="98"/>
  <c r="GD958" i="98"/>
  <c r="GE958" i="98"/>
  <c r="FK958" i="98"/>
  <c r="FT1056" i="98"/>
  <c r="FX1056" i="98"/>
  <c r="GB1056" i="98"/>
  <c r="FV1056" i="98"/>
  <c r="GA1056" i="98"/>
  <c r="FW1056" i="98"/>
  <c r="GC1056" i="98"/>
  <c r="FI1056" i="98"/>
  <c r="FY1056" i="98"/>
  <c r="GD1056" i="98"/>
  <c r="FZ1056" i="98"/>
  <c r="GE1056" i="98"/>
  <c r="FU1056" i="98"/>
  <c r="FK1056" i="98"/>
  <c r="FI1442" i="98"/>
  <c r="GB1442" i="98" s="1"/>
  <c r="GD1442" i="98"/>
  <c r="FZ1442" i="98"/>
  <c r="FK1442" i="98"/>
  <c r="FW1527" i="98"/>
  <c r="FT1527" i="98"/>
  <c r="FI1527" i="98"/>
  <c r="GA1527" i="98" s="1"/>
  <c r="GC1527" i="98"/>
  <c r="FZ1527" i="98"/>
  <c r="FV1527" i="98"/>
  <c r="FW1611" i="98"/>
  <c r="GA1611" i="98"/>
  <c r="GE1611" i="98"/>
  <c r="FT1611" i="98"/>
  <c r="FX1611" i="98"/>
  <c r="GB1611" i="98"/>
  <c r="FI1611" i="98"/>
  <c r="FU1611" i="98"/>
  <c r="FY1611" i="98"/>
  <c r="GC1611" i="98"/>
  <c r="FZ1611" i="98"/>
  <c r="GD1611" i="98"/>
  <c r="FV1611" i="98"/>
  <c r="FT1434" i="98"/>
  <c r="GB1434" i="98"/>
  <c r="FV1434" i="98"/>
  <c r="FW1434" i="98"/>
  <c r="GC1434" i="98"/>
  <c r="FI1434" i="98"/>
  <c r="FX1434" i="98" s="1"/>
  <c r="FY1434" i="98"/>
  <c r="GD1434" i="98"/>
  <c r="FU1434" i="98"/>
  <c r="FZ1434" i="98"/>
  <c r="GE1434" i="98"/>
  <c r="FK1434" i="98"/>
  <c r="FT1354" i="98"/>
  <c r="GB1354" i="98"/>
  <c r="FV1354" i="98"/>
  <c r="FW1354" i="98"/>
  <c r="GC1354" i="98"/>
  <c r="FI1354" i="98"/>
  <c r="FX1354" i="98" s="1"/>
  <c r="FY1354" i="98"/>
  <c r="GD1354" i="98"/>
  <c r="FZ1354" i="98"/>
  <c r="FU1354" i="98"/>
  <c r="GE1354" i="98"/>
  <c r="FK1354" i="98"/>
  <c r="FT1466" i="98"/>
  <c r="FX1466" i="98"/>
  <c r="GB1466" i="98"/>
  <c r="FV1466" i="98"/>
  <c r="GA1466" i="98"/>
  <c r="FW1466" i="98"/>
  <c r="GC1466" i="98"/>
  <c r="FI1466" i="98"/>
  <c r="FY1466" i="98"/>
  <c r="GD1466" i="98"/>
  <c r="FZ1466" i="98"/>
  <c r="FU1466" i="98"/>
  <c r="GE1466" i="98"/>
  <c r="FK1466" i="98"/>
  <c r="GA1591" i="98"/>
  <c r="GE1591" i="98"/>
  <c r="FX1591" i="98"/>
  <c r="GB1591" i="98"/>
  <c r="FI1591" i="98"/>
  <c r="FU1591" i="98"/>
  <c r="FY1591" i="98"/>
  <c r="GC1591" i="98"/>
  <c r="FZ1591" i="98"/>
  <c r="GD1591" i="98"/>
  <c r="FI1659" i="98"/>
  <c r="FW1659" i="98" s="1"/>
  <c r="GC1659" i="98"/>
  <c r="GD1659" i="98"/>
  <c r="FW1675" i="98"/>
  <c r="GB1675" i="98"/>
  <c r="FI1675" i="98"/>
  <c r="GA1675" i="98" s="1"/>
  <c r="GC1675" i="98"/>
  <c r="FV1675" i="98"/>
  <c r="GD1675" i="98"/>
  <c r="FI1647" i="98"/>
  <c r="FW1647" i="98" s="1"/>
  <c r="GC1647" i="98"/>
  <c r="GD1647" i="98"/>
  <c r="FW94" i="98"/>
  <c r="FI94" i="98"/>
  <c r="GA94" i="98" s="1"/>
  <c r="GD94" i="98"/>
  <c r="FX94" i="98"/>
  <c r="FU94" i="98"/>
  <c r="FW98" i="98"/>
  <c r="GA98" i="98"/>
  <c r="GE98" i="98"/>
  <c r="FI98" i="98"/>
  <c r="FT98" i="98"/>
  <c r="FY98" i="98"/>
  <c r="GD98" i="98"/>
  <c r="FU98" i="98"/>
  <c r="GB98" i="98"/>
  <c r="FV98" i="98"/>
  <c r="GC98" i="98"/>
  <c r="FZ98" i="98"/>
  <c r="FX98" i="98"/>
  <c r="FW176" i="98"/>
  <c r="GA176" i="98"/>
  <c r="GE176" i="98"/>
  <c r="FT176" i="98"/>
  <c r="FX176" i="98"/>
  <c r="GB176" i="98"/>
  <c r="FI176" i="98"/>
  <c r="FY176" i="98"/>
  <c r="FZ176" i="98"/>
  <c r="FU176" i="98"/>
  <c r="GC176" i="98"/>
  <c r="FV176" i="98"/>
  <c r="GD176" i="98"/>
  <c r="FK176" i="98"/>
  <c r="GA188" i="98"/>
  <c r="GE188" i="98"/>
  <c r="FX188" i="98"/>
  <c r="GB188" i="98"/>
  <c r="FI188" i="98"/>
  <c r="FY188" i="98"/>
  <c r="FU188" i="98"/>
  <c r="GC188" i="98"/>
  <c r="FZ188" i="98"/>
  <c r="GD188" i="98"/>
  <c r="FK188" i="98"/>
  <c r="GA329" i="98"/>
  <c r="GE329" i="98"/>
  <c r="FX329" i="98"/>
  <c r="GB329" i="98"/>
  <c r="FV329" i="98"/>
  <c r="FI329" i="98"/>
  <c r="FI274" i="98"/>
  <c r="FW274" i="98" s="1"/>
  <c r="GC274" i="98"/>
  <c r="FV274" i="98"/>
  <c r="FT306" i="98"/>
  <c r="FX306" i="98"/>
  <c r="GB306" i="98"/>
  <c r="FI306" i="98"/>
  <c r="FU306" i="98"/>
  <c r="FY306" i="98"/>
  <c r="GC306" i="98"/>
  <c r="FV306" i="98"/>
  <c r="GD306" i="98"/>
  <c r="FW306" i="98"/>
  <c r="GE306" i="98"/>
  <c r="FZ306" i="98"/>
  <c r="GA306" i="98"/>
  <c r="FK306" i="98"/>
  <c r="FT314" i="98"/>
  <c r="FX314" i="98"/>
  <c r="GB314" i="98"/>
  <c r="FI314" i="98"/>
  <c r="FU314" i="98"/>
  <c r="FY314" i="98"/>
  <c r="GC314" i="98"/>
  <c r="FV314" i="98"/>
  <c r="GD314" i="98"/>
  <c r="FW314" i="98"/>
  <c r="GE314" i="98"/>
  <c r="FZ314" i="98"/>
  <c r="GA314" i="98"/>
  <c r="FX367" i="98"/>
  <c r="GB367" i="98"/>
  <c r="FI367" i="98"/>
  <c r="FU367" i="98"/>
  <c r="FY367" i="98"/>
  <c r="GC367" i="98"/>
  <c r="FV367" i="98"/>
  <c r="GD367" i="98"/>
  <c r="GE367" i="98"/>
  <c r="FZ367" i="98"/>
  <c r="GA367" i="98"/>
  <c r="GA411" i="98"/>
  <c r="GE411" i="98"/>
  <c r="FX411" i="98"/>
  <c r="GB411" i="98"/>
  <c r="FI411" i="98"/>
  <c r="FU411" i="98"/>
  <c r="FY411" i="98"/>
  <c r="GC411" i="98"/>
  <c r="GD411" i="98"/>
  <c r="FK411" i="98"/>
  <c r="GA451" i="98"/>
  <c r="GE451" i="98"/>
  <c r="FX451" i="98"/>
  <c r="GB451" i="98"/>
  <c r="FI451" i="98"/>
  <c r="FU451" i="98"/>
  <c r="FY451" i="98"/>
  <c r="GC451" i="98"/>
  <c r="FZ451" i="98"/>
  <c r="GD451" i="98"/>
  <c r="FK451" i="98"/>
  <c r="GA423" i="98"/>
  <c r="GE423" i="98"/>
  <c r="FX423" i="98"/>
  <c r="GB423" i="98"/>
  <c r="FI423" i="98"/>
  <c r="FU423" i="98"/>
  <c r="FY423" i="98"/>
  <c r="GC423" i="98"/>
  <c r="FV423" i="98"/>
  <c r="FZ423" i="98"/>
  <c r="GD423" i="98"/>
  <c r="FI482" i="98"/>
  <c r="FW482" i="98" s="1"/>
  <c r="GC482" i="98"/>
  <c r="GD482" i="98"/>
  <c r="FK482" i="98"/>
  <c r="FI514" i="98"/>
  <c r="FW514" i="98" s="1"/>
  <c r="GC514" i="98"/>
  <c r="GD514" i="98"/>
  <c r="FK514" i="98"/>
  <c r="FI534" i="98"/>
  <c r="FW534" i="98" s="1"/>
  <c r="GC534" i="98"/>
  <c r="GD534" i="98"/>
  <c r="FW526" i="98"/>
  <c r="GA526" i="98"/>
  <c r="GE526" i="98"/>
  <c r="FT526" i="98"/>
  <c r="FX526" i="98"/>
  <c r="GB526" i="98"/>
  <c r="FI526" i="98"/>
  <c r="FU526" i="98"/>
  <c r="FY526" i="98"/>
  <c r="GC526" i="98"/>
  <c r="GD526" i="98"/>
  <c r="FV526" i="98"/>
  <c r="FZ526" i="98"/>
  <c r="FW566" i="98"/>
  <c r="GA566" i="98"/>
  <c r="GE566" i="98"/>
  <c r="FT566" i="98"/>
  <c r="FX566" i="98"/>
  <c r="GB566" i="98"/>
  <c r="FI566" i="98"/>
  <c r="FU566" i="98"/>
  <c r="FY566" i="98"/>
  <c r="GC566" i="98"/>
  <c r="GD566" i="98"/>
  <c r="FV566" i="98"/>
  <c r="FZ566" i="98"/>
  <c r="FW596" i="98"/>
  <c r="GA596" i="98"/>
  <c r="GE596" i="98"/>
  <c r="FT596" i="98"/>
  <c r="FX596" i="98"/>
  <c r="GB596" i="98"/>
  <c r="FI596" i="98"/>
  <c r="FU596" i="98"/>
  <c r="FY596" i="98"/>
  <c r="GC596" i="98"/>
  <c r="FZ596" i="98"/>
  <c r="GD596" i="98"/>
  <c r="FV596" i="98"/>
  <c r="FI740" i="98"/>
  <c r="FW740" i="98" s="1"/>
  <c r="GC740" i="98"/>
  <c r="FK740" i="98"/>
  <c r="FW736" i="98"/>
  <c r="GA736" i="98"/>
  <c r="GE736" i="98"/>
  <c r="FT736" i="98"/>
  <c r="FX736" i="98"/>
  <c r="GB736" i="98"/>
  <c r="FI736" i="98"/>
  <c r="FU736" i="98"/>
  <c r="FY736" i="98"/>
  <c r="GC736" i="98"/>
  <c r="FV736" i="98"/>
  <c r="FZ736" i="98"/>
  <c r="GD736" i="98"/>
  <c r="FW768" i="98"/>
  <c r="FT768" i="98"/>
  <c r="FI768" i="98"/>
  <c r="GA768" i="98" s="1"/>
  <c r="GC768" i="98"/>
  <c r="FV768" i="98"/>
  <c r="GD768" i="98"/>
  <c r="FW572" i="98"/>
  <c r="GA572" i="98"/>
  <c r="GE572" i="98"/>
  <c r="FT572" i="98"/>
  <c r="FX572" i="98"/>
  <c r="GB572" i="98"/>
  <c r="FI572" i="98"/>
  <c r="FU572" i="98"/>
  <c r="FY572" i="98"/>
  <c r="GC572" i="98"/>
  <c r="FV572" i="98"/>
  <c r="FZ572" i="98"/>
  <c r="GD572" i="98"/>
  <c r="FK572" i="98"/>
  <c r="FW604" i="98"/>
  <c r="GA604" i="98"/>
  <c r="GE604" i="98"/>
  <c r="FT604" i="98"/>
  <c r="FX604" i="98"/>
  <c r="GB604" i="98"/>
  <c r="FI604" i="98"/>
  <c r="FU604" i="98"/>
  <c r="FY604" i="98"/>
  <c r="GC604" i="98"/>
  <c r="FV604" i="98"/>
  <c r="FZ604" i="98"/>
  <c r="GD604" i="98"/>
  <c r="FK604" i="98"/>
  <c r="FW700" i="98"/>
  <c r="GA700" i="98"/>
  <c r="GE700" i="98"/>
  <c r="FT700" i="98"/>
  <c r="FX700" i="98"/>
  <c r="GB700" i="98"/>
  <c r="FI700" i="98"/>
  <c r="FU700" i="98"/>
  <c r="FY700" i="98"/>
  <c r="GC700" i="98"/>
  <c r="FV700" i="98"/>
  <c r="FZ700" i="98"/>
  <c r="GD700" i="98"/>
  <c r="FK700" i="98"/>
  <c r="FW568" i="98"/>
  <c r="GA568" i="98"/>
  <c r="GE568" i="98"/>
  <c r="FT568" i="98"/>
  <c r="FX568" i="98"/>
  <c r="GB568" i="98"/>
  <c r="FI568" i="98"/>
  <c r="FU568" i="98"/>
  <c r="FY568" i="98"/>
  <c r="GC568" i="98"/>
  <c r="GD568" i="98"/>
  <c r="FV568" i="98"/>
  <c r="FZ568" i="98"/>
  <c r="GA760" i="98"/>
  <c r="GE760" i="98"/>
  <c r="FX760" i="98"/>
  <c r="GB760" i="98"/>
  <c r="FI760" i="98"/>
  <c r="FU760" i="98"/>
  <c r="FY760" i="98"/>
  <c r="GC760" i="98"/>
  <c r="GD760" i="98"/>
  <c r="FV760" i="98"/>
  <c r="FK760" i="98"/>
  <c r="GA1007" i="98"/>
  <c r="GE1007" i="98"/>
  <c r="FX1007" i="98"/>
  <c r="GB1007" i="98"/>
  <c r="FI1007" i="98"/>
  <c r="FY1007" i="98"/>
  <c r="FZ1007" i="98"/>
  <c r="GC1007" i="98"/>
  <c r="GD1007" i="98"/>
  <c r="FK1007" i="98"/>
  <c r="GA1023" i="98"/>
  <c r="GE1023" i="98"/>
  <c r="FX1023" i="98"/>
  <c r="GB1023" i="98"/>
  <c r="FI1023" i="98"/>
  <c r="FY1023" i="98"/>
  <c r="FZ1023" i="98"/>
  <c r="GC1023" i="98"/>
  <c r="FV1023" i="98"/>
  <c r="FK1023" i="98"/>
  <c r="GA1157" i="98"/>
  <c r="GE1157" i="98"/>
  <c r="FI1157" i="98"/>
  <c r="FU1157" i="98"/>
  <c r="FY1157" i="98"/>
  <c r="GC1157" i="98"/>
  <c r="GB1157" i="98"/>
  <c r="FV1157" i="98"/>
  <c r="FZ1157" i="98"/>
  <c r="FK1157" i="98"/>
  <c r="GA1109" i="98"/>
  <c r="GE1109" i="98"/>
  <c r="FX1109" i="98"/>
  <c r="GB1109" i="98"/>
  <c r="FI1109" i="98"/>
  <c r="FU1109" i="98"/>
  <c r="FY1109" i="98"/>
  <c r="GC1109" i="98"/>
  <c r="FZ1109" i="98"/>
  <c r="GD1109" i="98"/>
  <c r="FI1125" i="98"/>
  <c r="FW1125" i="98" s="1"/>
  <c r="GC1125" i="98"/>
  <c r="GD1125" i="98"/>
  <c r="FK1125" i="98"/>
  <c r="FI1301" i="98"/>
  <c r="FW1301" i="98" s="1"/>
  <c r="GC1301" i="98"/>
  <c r="FV1301" i="98"/>
  <c r="FZ1301" i="98"/>
  <c r="FK1301" i="98"/>
  <c r="FI1507" i="98"/>
  <c r="FW1507" i="98" s="1"/>
  <c r="GC1507" i="98"/>
  <c r="FI1450" i="98"/>
  <c r="GB1450" i="98" s="1"/>
  <c r="GD1450" i="98"/>
  <c r="GE1450" i="98"/>
  <c r="FK1450" i="98"/>
  <c r="FW1567" i="98"/>
  <c r="FT1567" i="98"/>
  <c r="FI1567" i="98"/>
  <c r="GA1567" i="98" s="1"/>
  <c r="GC1567" i="98"/>
  <c r="FZ1567" i="98"/>
  <c r="GD1567" i="98"/>
  <c r="FW113" i="98"/>
  <c r="GA113" i="98"/>
  <c r="FX113" i="98"/>
  <c r="GC113" i="98"/>
  <c r="FI113" i="98"/>
  <c r="FT113" i="98"/>
  <c r="FY113" i="98"/>
  <c r="GD113" i="98"/>
  <c r="FZ113" i="98"/>
  <c r="FU113" i="98"/>
  <c r="FI200" i="98"/>
  <c r="FI290" i="98"/>
  <c r="FT290" i="98" s="1"/>
  <c r="GC290" i="98"/>
  <c r="FZ290" i="98"/>
  <c r="FK290" i="98"/>
  <c r="GE301" i="98"/>
  <c r="GB301" i="98"/>
  <c r="FV301" i="98"/>
  <c r="FI301" i="98"/>
  <c r="FY301" i="98"/>
  <c r="FK301" i="98"/>
  <c r="FI310" i="98"/>
  <c r="FT310" i="98" s="1"/>
  <c r="GC310" i="98"/>
  <c r="FT357" i="98"/>
  <c r="FV357" i="98"/>
  <c r="FW357" i="98"/>
  <c r="GC357" i="98"/>
  <c r="FZ357" i="98"/>
  <c r="FI357" i="98"/>
  <c r="FX357" i="98" s="1"/>
  <c r="GD357" i="98"/>
  <c r="FU357" i="98"/>
  <c r="GE357" i="98"/>
  <c r="FK357" i="98"/>
  <c r="GA403" i="98"/>
  <c r="GE403" i="98"/>
  <c r="FX403" i="98"/>
  <c r="GB403" i="98"/>
  <c r="FI403" i="98"/>
  <c r="FU403" i="98"/>
  <c r="FY403" i="98"/>
  <c r="GC403" i="98"/>
  <c r="FV403" i="98"/>
  <c r="FZ403" i="98"/>
  <c r="FK403" i="98"/>
  <c r="GA494" i="98"/>
  <c r="GE494" i="98"/>
  <c r="FX494" i="98"/>
  <c r="GB494" i="98"/>
  <c r="FI494" i="98"/>
  <c r="FU494" i="98"/>
  <c r="FY494" i="98"/>
  <c r="GC494" i="98"/>
  <c r="FZ494" i="98"/>
  <c r="GD494" i="98"/>
  <c r="FI399" i="98"/>
  <c r="FW399" i="98" s="1"/>
  <c r="GC399" i="98"/>
  <c r="FV399" i="98"/>
  <c r="FK399" i="98"/>
  <c r="FI530" i="98"/>
  <c r="FW530" i="98" s="1"/>
  <c r="GC530" i="98"/>
  <c r="FV530" i="98"/>
  <c r="FK530" i="98"/>
  <c r="FI612" i="98"/>
  <c r="FW612" i="98" s="1"/>
  <c r="GC612" i="98"/>
  <c r="FK612" i="98"/>
  <c r="FI558" i="98"/>
  <c r="FW558" i="98" s="1"/>
  <c r="GC558" i="98"/>
  <c r="FV558" i="98"/>
  <c r="FW656" i="98"/>
  <c r="GA656" i="98"/>
  <c r="GE656" i="98"/>
  <c r="FT656" i="98"/>
  <c r="FX656" i="98"/>
  <c r="GB656" i="98"/>
  <c r="FI656" i="98"/>
  <c r="FU656" i="98"/>
  <c r="FY656" i="98"/>
  <c r="GC656" i="98"/>
  <c r="FV656" i="98"/>
  <c r="FZ656" i="98"/>
  <c r="GD656" i="98"/>
  <c r="FK656" i="98"/>
  <c r="FW672" i="98"/>
  <c r="FT672" i="98"/>
  <c r="FI672" i="98"/>
  <c r="GA672" i="98" s="1"/>
  <c r="GC672" i="98"/>
  <c r="FV672" i="98"/>
  <c r="GD672" i="98"/>
  <c r="FK672" i="98"/>
  <c r="FW636" i="98"/>
  <c r="GA636" i="98"/>
  <c r="GE636" i="98"/>
  <c r="FT636" i="98"/>
  <c r="FX636" i="98"/>
  <c r="GB636" i="98"/>
  <c r="FI636" i="98"/>
  <c r="FU636" i="98"/>
  <c r="FY636" i="98"/>
  <c r="GC636" i="98"/>
  <c r="FV636" i="98"/>
  <c r="FZ636" i="98"/>
  <c r="GD636" i="98"/>
  <c r="FK636" i="98"/>
  <c r="FW584" i="98"/>
  <c r="FT584" i="98"/>
  <c r="FI584" i="98"/>
  <c r="GA584" i="98" s="1"/>
  <c r="GC584" i="98"/>
  <c r="FV584" i="98"/>
  <c r="FZ584" i="98"/>
  <c r="FW680" i="98"/>
  <c r="GA680" i="98"/>
  <c r="GE680" i="98"/>
  <c r="FT680" i="98"/>
  <c r="FX680" i="98"/>
  <c r="GB680" i="98"/>
  <c r="FI680" i="98"/>
  <c r="FU680" i="98"/>
  <c r="FY680" i="98"/>
  <c r="GC680" i="98"/>
  <c r="GD680" i="98"/>
  <c r="FV680" i="98"/>
  <c r="FZ680" i="98"/>
  <c r="FK680" i="98"/>
  <c r="FT806" i="98"/>
  <c r="FX806" i="98"/>
  <c r="GB806" i="98"/>
  <c r="FI806" i="98"/>
  <c r="FU806" i="98"/>
  <c r="FY806" i="98"/>
  <c r="GC806" i="98"/>
  <c r="FW806" i="98"/>
  <c r="GE806" i="98"/>
  <c r="FZ806" i="98"/>
  <c r="GA806" i="98"/>
  <c r="FV806" i="98"/>
  <c r="GD806" i="98"/>
  <c r="FT838" i="98"/>
  <c r="FX838" i="98"/>
  <c r="GB838" i="98"/>
  <c r="FI838" i="98"/>
  <c r="FU838" i="98"/>
  <c r="FY838" i="98"/>
  <c r="GC838" i="98"/>
  <c r="FW838" i="98"/>
  <c r="GE838" i="98"/>
  <c r="FZ838" i="98"/>
  <c r="GA838" i="98"/>
  <c r="FV838" i="98"/>
  <c r="GD838" i="98"/>
  <c r="FT870" i="98"/>
  <c r="FX870" i="98"/>
  <c r="GB870" i="98"/>
  <c r="FI870" i="98"/>
  <c r="FU870" i="98"/>
  <c r="FY870" i="98"/>
  <c r="GC870" i="98"/>
  <c r="FW870" i="98"/>
  <c r="GE870" i="98"/>
  <c r="FZ870" i="98"/>
  <c r="GA870" i="98"/>
  <c r="FV870" i="98"/>
  <c r="GD870" i="98"/>
  <c r="FT902" i="98"/>
  <c r="FX902" i="98"/>
  <c r="GB902" i="98"/>
  <c r="FI902" i="98"/>
  <c r="FU902" i="98"/>
  <c r="FY902" i="98"/>
  <c r="GC902" i="98"/>
  <c r="FW902" i="98"/>
  <c r="GE902" i="98"/>
  <c r="FZ902" i="98"/>
  <c r="GA902" i="98"/>
  <c r="FV902" i="98"/>
  <c r="GD902" i="98"/>
  <c r="FW984" i="98"/>
  <c r="FT984" i="98"/>
  <c r="FI984" i="98"/>
  <c r="GA984" i="98" s="1"/>
  <c r="GC984" i="98"/>
  <c r="FZ984" i="98"/>
  <c r="FV984" i="98"/>
  <c r="FT1016" i="98"/>
  <c r="FX1016" i="98"/>
  <c r="GB1016" i="98"/>
  <c r="FI1016" i="98"/>
  <c r="FU1016" i="98"/>
  <c r="FY1016" i="98"/>
  <c r="GC1016" i="98"/>
  <c r="FZ1016" i="98"/>
  <c r="GA1016" i="98"/>
  <c r="FV1016" i="98"/>
  <c r="GD1016" i="98"/>
  <c r="FW1016" i="98"/>
  <c r="GE1016" i="98"/>
  <c r="GA1011" i="98"/>
  <c r="GE1011" i="98"/>
  <c r="FX1011" i="98"/>
  <c r="GB1011" i="98"/>
  <c r="FI1011" i="98"/>
  <c r="FY1011" i="98"/>
  <c r="FZ1011" i="98"/>
  <c r="GC1011" i="98"/>
  <c r="FV1011" i="98"/>
  <c r="FI1027" i="98"/>
  <c r="FW1027" i="98" s="1"/>
  <c r="FZ1027" i="98"/>
  <c r="FI1159" i="98"/>
  <c r="FU1159" i="98"/>
  <c r="FY1159" i="98"/>
  <c r="GC1159" i="98"/>
  <c r="FW1159" i="98"/>
  <c r="GA1159" i="98"/>
  <c r="GE1159" i="98"/>
  <c r="FT1159" i="98"/>
  <c r="GB1159" i="98"/>
  <c r="FV1159" i="98"/>
  <c r="GD1159" i="98"/>
  <c r="FX1159" i="98"/>
  <c r="FZ1159" i="98"/>
  <c r="FI1175" i="98"/>
  <c r="FU1175" i="98"/>
  <c r="FY1175" i="98"/>
  <c r="GC1175" i="98"/>
  <c r="FW1175" i="98"/>
  <c r="GA1175" i="98"/>
  <c r="FT1175" i="98"/>
  <c r="GB1175" i="98"/>
  <c r="GD1175" i="98"/>
  <c r="FX1175" i="98"/>
  <c r="FZ1175" i="98"/>
  <c r="FK1175" i="98"/>
  <c r="FT1072" i="98"/>
  <c r="FV1072" i="98"/>
  <c r="FW1072" i="98"/>
  <c r="GC1072" i="98"/>
  <c r="FI1072" i="98"/>
  <c r="FX1072" i="98" s="1"/>
  <c r="FY1072" i="98"/>
  <c r="GD1072" i="98"/>
  <c r="GE1072" i="98"/>
  <c r="FU1072" i="98"/>
  <c r="FK1072" i="98"/>
  <c r="FI1141" i="98"/>
  <c r="FW1141" i="98" s="1"/>
  <c r="GC1141" i="98"/>
  <c r="FK1141" i="98"/>
  <c r="FI1133" i="98"/>
  <c r="FW1133" i="98" s="1"/>
  <c r="GC1133" i="98"/>
  <c r="FZ1133" i="98"/>
  <c r="FW1004" i="98"/>
  <c r="FT1004" i="98"/>
  <c r="FI1004" i="98"/>
  <c r="GA1004" i="98" s="1"/>
  <c r="GC1004" i="98"/>
  <c r="FV1004" i="98"/>
  <c r="FZ1004" i="98"/>
  <c r="FW1121" i="98"/>
  <c r="GA1121" i="98"/>
  <c r="GE1121" i="98"/>
  <c r="FT1121" i="98"/>
  <c r="FX1121" i="98"/>
  <c r="GB1121" i="98"/>
  <c r="FI1121" i="98"/>
  <c r="FU1121" i="98"/>
  <c r="FY1121" i="98"/>
  <c r="GC1121" i="98"/>
  <c r="FV1121" i="98"/>
  <c r="FZ1121" i="98"/>
  <c r="GD1121" i="98"/>
  <c r="GA1137" i="98"/>
  <c r="GE1137" i="98"/>
  <c r="FX1137" i="98"/>
  <c r="GB1137" i="98"/>
  <c r="FI1137" i="98"/>
  <c r="FU1137" i="98"/>
  <c r="FY1137" i="98"/>
  <c r="GC1137" i="98"/>
  <c r="FV1137" i="98"/>
  <c r="GD1137" i="98"/>
  <c r="FZ1137" i="98"/>
  <c r="FT1314" i="98"/>
  <c r="FV1314" i="98"/>
  <c r="FW1314" i="98"/>
  <c r="GC1314" i="98"/>
  <c r="FI1314" i="98"/>
  <c r="FX1314" i="98" s="1"/>
  <c r="FY1314" i="98"/>
  <c r="GD1314" i="98"/>
  <c r="FZ1314" i="98"/>
  <c r="FU1314" i="98"/>
  <c r="FK1314" i="98"/>
  <c r="FT1474" i="98"/>
  <c r="GB1474" i="98"/>
  <c r="FV1474" i="98"/>
  <c r="FW1474" i="98"/>
  <c r="GC1474" i="98"/>
  <c r="FI1474" i="98"/>
  <c r="FX1474" i="98" s="1"/>
  <c r="FY1474" i="98"/>
  <c r="GD1474" i="98"/>
  <c r="GE1474" i="98"/>
  <c r="FU1474" i="98"/>
  <c r="FZ1474" i="98"/>
  <c r="FK1474" i="98"/>
  <c r="FT1322" i="98"/>
  <c r="GB1322" i="98"/>
  <c r="FV1322" i="98"/>
  <c r="FW1322" i="98"/>
  <c r="GC1322" i="98"/>
  <c r="FI1322" i="98"/>
  <c r="FX1322" i="98" s="1"/>
  <c r="FY1322" i="98"/>
  <c r="GD1322" i="98"/>
  <c r="FZ1322" i="98"/>
  <c r="GE1322" i="98"/>
  <c r="FU1322" i="98"/>
  <c r="FK1322" i="98"/>
  <c r="FT1418" i="98"/>
  <c r="GB1418" i="98"/>
  <c r="FV1418" i="98"/>
  <c r="FW1418" i="98"/>
  <c r="GC1418" i="98"/>
  <c r="FI1418" i="98"/>
  <c r="FX1418" i="98" s="1"/>
  <c r="FY1418" i="98"/>
  <c r="GD1418" i="98"/>
  <c r="FZ1418" i="98"/>
  <c r="FU1418" i="98"/>
  <c r="GE1418" i="98"/>
  <c r="FK1418" i="98"/>
  <c r="GB1458" i="98"/>
  <c r="FI1458" i="98"/>
  <c r="GD1458" i="98"/>
  <c r="FU1458" i="98"/>
  <c r="GE1458" i="98"/>
  <c r="FK1458" i="98"/>
  <c r="FI1303" i="98"/>
  <c r="FU1303" i="98"/>
  <c r="FY1303" i="98"/>
  <c r="GC1303" i="98"/>
  <c r="FW1303" i="98"/>
  <c r="GA1303" i="98"/>
  <c r="FT1303" i="98"/>
  <c r="GB1303" i="98"/>
  <c r="GD1303" i="98"/>
  <c r="FX1303" i="98"/>
  <c r="FZ1303" i="98"/>
  <c r="FK158" i="98"/>
  <c r="FT365" i="98"/>
  <c r="FX365" i="98"/>
  <c r="GB365" i="98"/>
  <c r="FV365" i="98"/>
  <c r="GA365" i="98"/>
  <c r="GC365" i="98"/>
  <c r="FZ365" i="98"/>
  <c r="FI365" i="98"/>
  <c r="GD365" i="98"/>
  <c r="FU365" i="98"/>
  <c r="GE365" i="98"/>
  <c r="FY365" i="98"/>
  <c r="FK365" i="98"/>
  <c r="FW447" i="98"/>
  <c r="FT447" i="98"/>
  <c r="FI447" i="98"/>
  <c r="GA447" i="98" s="1"/>
  <c r="GC447" i="98"/>
  <c r="FV447" i="98"/>
  <c r="FZ447" i="98"/>
  <c r="FW478" i="98"/>
  <c r="GA478" i="98"/>
  <c r="GE478" i="98"/>
  <c r="FT478" i="98"/>
  <c r="FX478" i="98"/>
  <c r="GB478" i="98"/>
  <c r="FI478" i="98"/>
  <c r="FU478" i="98"/>
  <c r="FY478" i="98"/>
  <c r="GC478" i="98"/>
  <c r="FV478" i="98"/>
  <c r="FZ478" i="98"/>
  <c r="GD478" i="98"/>
  <c r="GA510" i="98"/>
  <c r="GE510" i="98"/>
  <c r="FX510" i="98"/>
  <c r="GB510" i="98"/>
  <c r="FI510" i="98"/>
  <c r="FU510" i="98"/>
  <c r="FY510" i="98"/>
  <c r="GC510" i="98"/>
  <c r="FZ510" i="98"/>
  <c r="GD510" i="98"/>
  <c r="FI431" i="98"/>
  <c r="FW431" i="98" s="1"/>
  <c r="GC431" i="98"/>
  <c r="FV431" i="98"/>
  <c r="FW640" i="98"/>
  <c r="FT640" i="98"/>
  <c r="FI640" i="98"/>
  <c r="GA640" i="98" s="1"/>
  <c r="GC640" i="98"/>
  <c r="FV640" i="98"/>
  <c r="GD640" i="98"/>
  <c r="FT232" i="98"/>
  <c r="FX232" i="98"/>
  <c r="FW232" i="98"/>
  <c r="GC232" i="98"/>
  <c r="FI232" i="98"/>
  <c r="GB232" i="98" s="1"/>
  <c r="FY232" i="98"/>
  <c r="GD232" i="98"/>
  <c r="GA232" i="98"/>
  <c r="FU232" i="98"/>
  <c r="GE232" i="98"/>
  <c r="FZ232" i="98"/>
  <c r="GA297" i="98"/>
  <c r="FX297" i="98"/>
  <c r="FI297" i="98"/>
  <c r="GA321" i="98"/>
  <c r="GE321" i="98"/>
  <c r="FX321" i="98"/>
  <c r="GB321" i="98"/>
  <c r="FV321" i="98"/>
  <c r="FI321" i="98"/>
  <c r="FK321" i="98"/>
  <c r="FI90" i="98"/>
  <c r="GD90" i="98"/>
  <c r="GC90" i="98"/>
  <c r="FK90" i="98"/>
  <c r="FW127" i="98"/>
  <c r="GA127" i="98"/>
  <c r="GE127" i="98"/>
  <c r="FT127" i="98"/>
  <c r="FX127" i="98"/>
  <c r="GB127" i="98"/>
  <c r="FI127" i="98"/>
  <c r="FY127" i="98"/>
  <c r="FU127" i="98"/>
  <c r="GC127" i="98"/>
  <c r="FZ127" i="98"/>
  <c r="GD127" i="98"/>
  <c r="FV127" i="98"/>
  <c r="FK127" i="98"/>
  <c r="FI143" i="98"/>
  <c r="FU143" i="98"/>
  <c r="FY143" i="98"/>
  <c r="GC143" i="98"/>
  <c r="FT143" i="98"/>
  <c r="FZ143" i="98"/>
  <c r="GE143" i="98"/>
  <c r="FV143" i="98"/>
  <c r="GA143" i="98"/>
  <c r="FW143" i="98"/>
  <c r="GB143" i="98"/>
  <c r="GD143" i="98"/>
  <c r="FX143" i="98"/>
  <c r="FK143" i="98"/>
  <c r="FI159" i="98"/>
  <c r="FU159" i="98"/>
  <c r="FY159" i="98"/>
  <c r="GC159" i="98"/>
  <c r="FT159" i="98"/>
  <c r="FZ159" i="98"/>
  <c r="GE159" i="98"/>
  <c r="FV159" i="98"/>
  <c r="GA159" i="98"/>
  <c r="FW159" i="98"/>
  <c r="GB159" i="98"/>
  <c r="FX159" i="98"/>
  <c r="GD159" i="98"/>
  <c r="FX250" i="98"/>
  <c r="GB250" i="98"/>
  <c r="FI250" i="98"/>
  <c r="FU250" i="98"/>
  <c r="FY250" i="98"/>
  <c r="GC250" i="98"/>
  <c r="FW250" i="98"/>
  <c r="GE250" i="98"/>
  <c r="GA250" i="98"/>
  <c r="GD250" i="98"/>
  <c r="FV250" i="98"/>
  <c r="FW278" i="98"/>
  <c r="GA278" i="98"/>
  <c r="GE278" i="98"/>
  <c r="FT278" i="98"/>
  <c r="FX278" i="98"/>
  <c r="GB278" i="98"/>
  <c r="FI278" i="98"/>
  <c r="FU278" i="98"/>
  <c r="FY278" i="98"/>
  <c r="GC278" i="98"/>
  <c r="FV278" i="98"/>
  <c r="FZ278" i="98"/>
  <c r="GD278" i="98"/>
  <c r="GA289" i="98"/>
  <c r="GE289" i="98"/>
  <c r="FX289" i="98"/>
  <c r="GB289" i="98"/>
  <c r="FV289" i="98"/>
  <c r="FI289" i="98"/>
  <c r="FK289" i="98"/>
  <c r="FI338" i="98"/>
  <c r="FT338" i="98" s="1"/>
  <c r="GC338" i="98"/>
  <c r="FZ338" i="98"/>
  <c r="FI362" i="98"/>
  <c r="FU362" i="98" s="1"/>
  <c r="GC362" i="98"/>
  <c r="FZ362" i="98"/>
  <c r="FT362" i="98"/>
  <c r="GE362" i="98"/>
  <c r="FI371" i="98"/>
  <c r="FU371" i="98" s="1"/>
  <c r="GC371" i="98"/>
  <c r="GE371" i="98"/>
  <c r="FW371" i="98"/>
  <c r="FX371" i="98"/>
  <c r="FW419" i="98"/>
  <c r="GA419" i="98"/>
  <c r="GE419" i="98"/>
  <c r="FT419" i="98"/>
  <c r="FX419" i="98"/>
  <c r="GB419" i="98"/>
  <c r="FI419" i="98"/>
  <c r="FU419" i="98"/>
  <c r="FY419" i="98"/>
  <c r="GC419" i="98"/>
  <c r="FZ419" i="98"/>
  <c r="GD419" i="98"/>
  <c r="FV419" i="98"/>
  <c r="GA498" i="98"/>
  <c r="GE498" i="98"/>
  <c r="FX498" i="98"/>
  <c r="GB498" i="98"/>
  <c r="FI498" i="98"/>
  <c r="FU498" i="98"/>
  <c r="FY498" i="98"/>
  <c r="GC498" i="98"/>
  <c r="FZ498" i="98"/>
  <c r="GD498" i="98"/>
  <c r="FK498" i="98"/>
  <c r="GA692" i="98"/>
  <c r="GE692" i="98"/>
  <c r="FX692" i="98"/>
  <c r="GB692" i="98"/>
  <c r="FI692" i="98"/>
  <c r="FU692" i="98"/>
  <c r="FY692" i="98"/>
  <c r="GC692" i="98"/>
  <c r="GD692" i="98"/>
  <c r="FI724" i="98"/>
  <c r="FW724" i="98" s="1"/>
  <c r="GC724" i="98"/>
  <c r="FW576" i="98"/>
  <c r="GA576" i="98"/>
  <c r="GE576" i="98"/>
  <c r="FT576" i="98"/>
  <c r="FX576" i="98"/>
  <c r="GB576" i="98"/>
  <c r="FI576" i="98"/>
  <c r="FU576" i="98"/>
  <c r="FY576" i="98"/>
  <c r="GC576" i="98"/>
  <c r="FV576" i="98"/>
  <c r="FZ576" i="98"/>
  <c r="GD576" i="98"/>
  <c r="FW704" i="98"/>
  <c r="GA704" i="98"/>
  <c r="GE704" i="98"/>
  <c r="FT704" i="98"/>
  <c r="FX704" i="98"/>
  <c r="GB704" i="98"/>
  <c r="FI704" i="98"/>
  <c r="FU704" i="98"/>
  <c r="FY704" i="98"/>
  <c r="GC704" i="98"/>
  <c r="FV704" i="98"/>
  <c r="FZ704" i="98"/>
  <c r="GD704" i="98"/>
  <c r="FK704" i="98"/>
  <c r="FW550" i="98"/>
  <c r="GA550" i="98"/>
  <c r="GE550" i="98"/>
  <c r="FT550" i="98"/>
  <c r="FX550" i="98"/>
  <c r="GB550" i="98"/>
  <c r="FI550" i="98"/>
  <c r="FU550" i="98"/>
  <c r="FY550" i="98"/>
  <c r="GC550" i="98"/>
  <c r="GD550" i="98"/>
  <c r="FV550" i="98"/>
  <c r="FZ550" i="98"/>
  <c r="GA684" i="98"/>
  <c r="GE684" i="98"/>
  <c r="FX684" i="98"/>
  <c r="GB684" i="98"/>
  <c r="FI684" i="98"/>
  <c r="FU684" i="98"/>
  <c r="FY684" i="98"/>
  <c r="GC684" i="98"/>
  <c r="FV684" i="98"/>
  <c r="FZ684" i="98"/>
  <c r="FK684" i="98"/>
  <c r="FW716" i="98"/>
  <c r="GA716" i="98"/>
  <c r="GE716" i="98"/>
  <c r="FT716" i="98"/>
  <c r="FX716" i="98"/>
  <c r="GB716" i="98"/>
  <c r="FI716" i="98"/>
  <c r="FU716" i="98"/>
  <c r="FY716" i="98"/>
  <c r="GC716" i="98"/>
  <c r="FV716" i="98"/>
  <c r="FZ716" i="98"/>
  <c r="GD716" i="98"/>
  <c r="FI632" i="98"/>
  <c r="FW632" i="98" s="1"/>
  <c r="GC632" i="98"/>
  <c r="FV632" i="98"/>
  <c r="FK632" i="98"/>
  <c r="FI455" i="98"/>
  <c r="FW455" i="98" s="1"/>
  <c r="GC455" i="98"/>
  <c r="FV455" i="98"/>
  <c r="FK455" i="98"/>
  <c r="FI951" i="98"/>
  <c r="FU951" i="98" s="1"/>
  <c r="GC951" i="98"/>
  <c r="GE951" i="98"/>
  <c r="FW951" i="98"/>
  <c r="FX951" i="98"/>
  <c r="FW1000" i="98"/>
  <c r="FT1000" i="98"/>
  <c r="FI1000" i="98"/>
  <c r="GA1000" i="98" s="1"/>
  <c r="GC1000" i="98"/>
  <c r="FZ1000" i="98"/>
  <c r="FV1000" i="98"/>
  <c r="FK1000" i="98"/>
  <c r="FI1191" i="98"/>
  <c r="FU1191" i="98"/>
  <c r="FY1191" i="98"/>
  <c r="GC1191" i="98"/>
  <c r="FW1191" i="98"/>
  <c r="GA1191" i="98"/>
  <c r="GE1191" i="98"/>
  <c r="FT1191" i="98"/>
  <c r="GB1191" i="98"/>
  <c r="FV1191" i="98"/>
  <c r="GD1191" i="98"/>
  <c r="FZ1191" i="98"/>
  <c r="FX1191" i="98"/>
  <c r="FK1191" i="98"/>
  <c r="FW1205" i="98"/>
  <c r="FI1205" i="98"/>
  <c r="GA1205" i="98" s="1"/>
  <c r="GC1205" i="98"/>
  <c r="FT1205" i="98"/>
  <c r="FV1205" i="98"/>
  <c r="GD1205" i="98"/>
  <c r="FX1205" i="98"/>
  <c r="FZ1205" i="98"/>
  <c r="FK1205" i="98"/>
  <c r="FT1378" i="98"/>
  <c r="FV1378" i="98"/>
  <c r="FW1378" i="98"/>
  <c r="GC1378" i="98"/>
  <c r="FI1378" i="98"/>
  <c r="FX1378" i="98" s="1"/>
  <c r="FY1378" i="98"/>
  <c r="GD1378" i="98"/>
  <c r="FZ1378" i="98"/>
  <c r="FU1378" i="98"/>
  <c r="FK1378" i="98"/>
  <c r="FT1498" i="98"/>
  <c r="FV1498" i="98"/>
  <c r="FW1498" i="98"/>
  <c r="GC1498" i="98"/>
  <c r="FI1498" i="98"/>
  <c r="FX1498" i="98" s="1"/>
  <c r="FY1498" i="98"/>
  <c r="GD1498" i="98"/>
  <c r="GE1498" i="98"/>
  <c r="FU1498" i="98"/>
  <c r="FZ1498" i="98"/>
  <c r="FK1498" i="98"/>
  <c r="FI1555" i="98"/>
  <c r="FW1555" i="98" s="1"/>
  <c r="GC1555" i="98"/>
  <c r="FV1555" i="98"/>
  <c r="FX108" i="98"/>
  <c r="GC108" i="98"/>
  <c r="FY108" i="98"/>
  <c r="GA108" i="98"/>
  <c r="FT108" i="98"/>
  <c r="FU108" i="98"/>
  <c r="GE108" i="98"/>
  <c r="FX132" i="98"/>
  <c r="GB132" i="98"/>
  <c r="FI132" i="98"/>
  <c r="FU132" i="98"/>
  <c r="FY132" i="98"/>
  <c r="GC132" i="98"/>
  <c r="FZ132" i="98"/>
  <c r="FV132" i="98"/>
  <c r="GE132" i="98"/>
  <c r="GA132" i="98"/>
  <c r="FT136" i="98"/>
  <c r="FX136" i="98"/>
  <c r="GB136" i="98"/>
  <c r="FI136" i="98"/>
  <c r="FU136" i="98"/>
  <c r="FY136" i="98"/>
  <c r="GC136" i="98"/>
  <c r="FZ136" i="98"/>
  <c r="FV136" i="98"/>
  <c r="GD136" i="98"/>
  <c r="GE136" i="98"/>
  <c r="FW136" i="98"/>
  <c r="GA136" i="98"/>
  <c r="FW137" i="98"/>
  <c r="GB137" i="98"/>
  <c r="GA137" i="98"/>
  <c r="GD137" i="98"/>
  <c r="FV137" i="98"/>
  <c r="FX137" i="98"/>
  <c r="GB149" i="98"/>
  <c r="GC190" i="98"/>
  <c r="FW112" i="98"/>
  <c r="FV112" i="98"/>
  <c r="FW184" i="98"/>
  <c r="FT184" i="98"/>
  <c r="FI184" i="98"/>
  <c r="GA184" i="98" s="1"/>
  <c r="GC184" i="98"/>
  <c r="FZ184" i="98"/>
  <c r="FV184" i="98"/>
  <c r="FI205" i="98"/>
  <c r="FU205" i="98"/>
  <c r="FY205" i="98"/>
  <c r="GC205" i="98"/>
  <c r="FW205" i="98"/>
  <c r="GB205" i="98"/>
  <c r="FX205" i="98"/>
  <c r="GD205" i="98"/>
  <c r="FZ205" i="98"/>
  <c r="GE205" i="98"/>
  <c r="FV205" i="98"/>
  <c r="FK205" i="98"/>
  <c r="GA205" i="98"/>
  <c r="FI229" i="98"/>
  <c r="FU229" i="98"/>
  <c r="FY229" i="98"/>
  <c r="GC229" i="98"/>
  <c r="FW229" i="98"/>
  <c r="GB229" i="98"/>
  <c r="FX229" i="98"/>
  <c r="GD229" i="98"/>
  <c r="FZ229" i="98"/>
  <c r="GE229" i="98"/>
  <c r="FK229" i="98"/>
  <c r="FV229" i="98"/>
  <c r="GB183" i="98"/>
  <c r="FV183" i="98"/>
  <c r="FT224" i="98"/>
  <c r="FV224" i="98"/>
  <c r="FW224" i="98"/>
  <c r="GC224" i="98"/>
  <c r="FI224" i="98"/>
  <c r="FX224" i="98" s="1"/>
  <c r="FY224" i="98"/>
  <c r="GD224" i="98"/>
  <c r="FU224" i="98"/>
  <c r="FZ224" i="98"/>
  <c r="FT242" i="98"/>
  <c r="FX242" i="98"/>
  <c r="GB242" i="98"/>
  <c r="FI242" i="98"/>
  <c r="FU242" i="98"/>
  <c r="FY242" i="98"/>
  <c r="GC242" i="98"/>
  <c r="FW242" i="98"/>
  <c r="GE242" i="98"/>
  <c r="FZ242" i="98"/>
  <c r="GA242" i="98"/>
  <c r="GD242" i="98"/>
  <c r="FV242" i="98"/>
  <c r="FX258" i="98"/>
  <c r="GB258" i="98"/>
  <c r="FI258" i="98"/>
  <c r="FU258" i="98"/>
  <c r="FY258" i="98"/>
  <c r="GC258" i="98"/>
  <c r="FW258" i="98"/>
  <c r="GE258" i="98"/>
  <c r="GA258" i="98"/>
  <c r="GD258" i="98"/>
  <c r="FV258" i="98"/>
  <c r="FV269" i="98"/>
  <c r="GE269" i="98"/>
  <c r="GB269" i="98"/>
  <c r="FI269" i="98"/>
  <c r="FZ269" i="98" s="1"/>
  <c r="FY269" i="98"/>
  <c r="GC269" i="98"/>
  <c r="FI268" i="98"/>
  <c r="FU268" i="98"/>
  <c r="FY268" i="98"/>
  <c r="GC268" i="98"/>
  <c r="FV268" i="98"/>
  <c r="FZ268" i="98"/>
  <c r="FW268" i="98"/>
  <c r="GE268" i="98"/>
  <c r="GB268" i="98"/>
  <c r="FX268" i="98"/>
  <c r="FI350" i="98"/>
  <c r="GC350" i="98"/>
  <c r="GE350" i="98"/>
  <c r="FW350" i="98"/>
  <c r="FT216" i="98"/>
  <c r="FX216" i="98"/>
  <c r="GB216" i="98"/>
  <c r="FV216" i="98"/>
  <c r="GA216" i="98"/>
  <c r="FW216" i="98"/>
  <c r="GC216" i="98"/>
  <c r="FI216" i="98"/>
  <c r="FY216" i="98"/>
  <c r="GD216" i="98"/>
  <c r="FU216" i="98"/>
  <c r="FZ216" i="98"/>
  <c r="GE216" i="98"/>
  <c r="GC280" i="98"/>
  <c r="GE244" i="98"/>
  <c r="FI244" i="98"/>
  <c r="FV244" i="98" s="1"/>
  <c r="FY244" i="98"/>
  <c r="GB244" i="98"/>
  <c r="FI305" i="98"/>
  <c r="GA305" i="98" s="1"/>
  <c r="GA337" i="98"/>
  <c r="FX337" i="98"/>
  <c r="FI337" i="98"/>
  <c r="GC327" i="98"/>
  <c r="GD345" i="98"/>
  <c r="FT424" i="98"/>
  <c r="FI424" i="98"/>
  <c r="FX424" i="98" s="1"/>
  <c r="GC424" i="98"/>
  <c r="FZ424" i="98"/>
  <c r="GD424" i="98"/>
  <c r="FK424" i="98"/>
  <c r="GA424" i="98"/>
  <c r="FW293" i="98"/>
  <c r="GE293" i="98"/>
  <c r="FT293" i="98"/>
  <c r="GB293" i="98"/>
  <c r="FU293" i="98"/>
  <c r="GC293" i="98"/>
  <c r="FV293" i="98"/>
  <c r="GD293" i="98"/>
  <c r="FI293" i="98"/>
  <c r="GA293" i="98" s="1"/>
  <c r="FY293" i="98"/>
  <c r="FZ293" i="98"/>
  <c r="FW373" i="98"/>
  <c r="FU373" i="98"/>
  <c r="GB373" i="98"/>
  <c r="GD373" i="98"/>
  <c r="FI373" i="98"/>
  <c r="GA373" i="98" s="1"/>
  <c r="FY373" i="98"/>
  <c r="FI391" i="98"/>
  <c r="FU391" i="98"/>
  <c r="FW391" i="98"/>
  <c r="GE391" i="98"/>
  <c r="GB391" i="98"/>
  <c r="FT391" i="98"/>
  <c r="GC391" i="98"/>
  <c r="FV391" i="98"/>
  <c r="FK391" i="98"/>
  <c r="GD391" i="98"/>
  <c r="FV426" i="98"/>
  <c r="FZ426" i="98"/>
  <c r="GD426" i="98"/>
  <c r="FW426" i="98"/>
  <c r="GA426" i="98"/>
  <c r="GE426" i="98"/>
  <c r="FT426" i="98"/>
  <c r="FX426" i="98"/>
  <c r="GB426" i="98"/>
  <c r="FI426" i="98"/>
  <c r="FU426" i="98"/>
  <c r="FY426" i="98"/>
  <c r="GC426" i="98"/>
  <c r="FZ470" i="98"/>
  <c r="GD470" i="98"/>
  <c r="FW470" i="98"/>
  <c r="GA470" i="98"/>
  <c r="FT470" i="98"/>
  <c r="FX470" i="98"/>
  <c r="GC470" i="98"/>
  <c r="FI470" i="98"/>
  <c r="FW395" i="98"/>
  <c r="GA395" i="98"/>
  <c r="GE395" i="98"/>
  <c r="FT395" i="98"/>
  <c r="FX395" i="98"/>
  <c r="GB395" i="98"/>
  <c r="FI395" i="98"/>
  <c r="FU395" i="98"/>
  <c r="FY395" i="98"/>
  <c r="GC395" i="98"/>
  <c r="FZ395" i="98"/>
  <c r="GD395" i="98"/>
  <c r="FV395" i="98"/>
  <c r="FI441" i="98"/>
  <c r="FU441" i="98"/>
  <c r="FY441" i="98"/>
  <c r="GC441" i="98"/>
  <c r="FV441" i="98"/>
  <c r="FZ441" i="98"/>
  <c r="FW441" i="98"/>
  <c r="GE441" i="98"/>
  <c r="FX441" i="98"/>
  <c r="GB441" i="98"/>
  <c r="FT441" i="98"/>
  <c r="GD344" i="98"/>
  <c r="FV344" i="98"/>
  <c r="FK379" i="98"/>
  <c r="GA463" i="98"/>
  <c r="GE463" i="98"/>
  <c r="FX463" i="98"/>
  <c r="GB463" i="98"/>
  <c r="FI463" i="98"/>
  <c r="FU463" i="98"/>
  <c r="FY463" i="98"/>
  <c r="GC463" i="98"/>
  <c r="FZ463" i="98"/>
  <c r="GD463" i="98"/>
  <c r="FU483" i="98"/>
  <c r="FY483" i="98"/>
  <c r="GC483" i="98"/>
  <c r="FW483" i="98"/>
  <c r="GA483" i="98"/>
  <c r="GE483" i="98"/>
  <c r="FU515" i="98"/>
  <c r="FY515" i="98"/>
  <c r="GC515" i="98"/>
  <c r="FW515" i="98"/>
  <c r="GA515" i="98"/>
  <c r="GE515" i="98"/>
  <c r="FW459" i="98"/>
  <c r="GA459" i="98"/>
  <c r="GE459" i="98"/>
  <c r="FT459" i="98"/>
  <c r="FX459" i="98"/>
  <c r="GB459" i="98"/>
  <c r="FI459" i="98"/>
  <c r="FU459" i="98"/>
  <c r="FY459" i="98"/>
  <c r="GC459" i="98"/>
  <c r="FV459" i="98"/>
  <c r="FZ459" i="98"/>
  <c r="GD459" i="98"/>
  <c r="FX512" i="98"/>
  <c r="FT512" i="98"/>
  <c r="GC560" i="98"/>
  <c r="FW506" i="98"/>
  <c r="GA506" i="98"/>
  <c r="GE506" i="98"/>
  <c r="FT506" i="98"/>
  <c r="FX506" i="98"/>
  <c r="GB506" i="98"/>
  <c r="FI506" i="98"/>
  <c r="FU506" i="98"/>
  <c r="FY506" i="98"/>
  <c r="GC506" i="98"/>
  <c r="FV506" i="98"/>
  <c r="FZ506" i="98"/>
  <c r="GD506" i="98"/>
  <c r="FI522" i="98"/>
  <c r="FW522" i="98" s="1"/>
  <c r="GC522" i="98"/>
  <c r="GD522" i="98"/>
  <c r="FI528" i="98"/>
  <c r="FU528" i="98"/>
  <c r="FY528" i="98"/>
  <c r="GC528" i="98"/>
  <c r="FV528" i="98"/>
  <c r="FZ528" i="98"/>
  <c r="GD528" i="98"/>
  <c r="FW528" i="98"/>
  <c r="GA528" i="98"/>
  <c r="GE528" i="98"/>
  <c r="FT528" i="98"/>
  <c r="FX528" i="98"/>
  <c r="GB528" i="98"/>
  <c r="FI564" i="98"/>
  <c r="FU564" i="98"/>
  <c r="FY564" i="98"/>
  <c r="GC564" i="98"/>
  <c r="FV564" i="98"/>
  <c r="FZ564" i="98"/>
  <c r="FW564" i="98"/>
  <c r="GE564" i="98"/>
  <c r="FT564" i="98"/>
  <c r="GB564" i="98"/>
  <c r="FZ615" i="98"/>
  <c r="GD615" i="98"/>
  <c r="FW615" i="98"/>
  <c r="GA615" i="98"/>
  <c r="GE615" i="98"/>
  <c r="FT615" i="98"/>
  <c r="FX615" i="98"/>
  <c r="GB615" i="98"/>
  <c r="FI615" i="98"/>
  <c r="FV615" i="98" s="1"/>
  <c r="FU615" i="98"/>
  <c r="FY615" i="98"/>
  <c r="GC615" i="98"/>
  <c r="GD663" i="98"/>
  <c r="GA663" i="98"/>
  <c r="GE663" i="98"/>
  <c r="FX663" i="98"/>
  <c r="GB663" i="98"/>
  <c r="FI663" i="98"/>
  <c r="FV663" i="98" s="1"/>
  <c r="FY663" i="98"/>
  <c r="GC663" i="98"/>
  <c r="FI711" i="98"/>
  <c r="FZ759" i="98"/>
  <c r="FW759" i="98"/>
  <c r="FT759" i="98"/>
  <c r="FI759" i="98"/>
  <c r="FU759" i="98"/>
  <c r="FI493" i="98"/>
  <c r="GD493" i="98" s="1"/>
  <c r="FT535" i="98"/>
  <c r="FI535" i="98"/>
  <c r="FX535" i="98" s="1"/>
  <c r="GC535" i="98"/>
  <c r="FZ535" i="98"/>
  <c r="GD535" i="98"/>
  <c r="GE535" i="98"/>
  <c r="FW580" i="98"/>
  <c r="FT580" i="98"/>
  <c r="FI580" i="98"/>
  <c r="GA580" i="98" s="1"/>
  <c r="GC580" i="98"/>
  <c r="FZ580" i="98"/>
  <c r="FV580" i="98"/>
  <c r="GC581" i="98"/>
  <c r="GB642" i="98"/>
  <c r="FT642" i="98"/>
  <c r="FX642" i="98"/>
  <c r="GB658" i="98"/>
  <c r="FT658" i="98"/>
  <c r="FX658" i="98"/>
  <c r="GD372" i="98"/>
  <c r="GA593" i="98"/>
  <c r="GE593" i="98"/>
  <c r="GC649" i="98"/>
  <c r="FW697" i="98"/>
  <c r="GA697" i="98"/>
  <c r="FW729" i="98"/>
  <c r="GA729" i="98"/>
  <c r="GC761" i="98"/>
  <c r="FV513" i="98"/>
  <c r="FZ513" i="98"/>
  <c r="FW513" i="98"/>
  <c r="FT513" i="98"/>
  <c r="GC513" i="98"/>
  <c r="FI513" i="98"/>
  <c r="FY513" i="98"/>
  <c r="FW546" i="98"/>
  <c r="GA546" i="98"/>
  <c r="GE546" i="98"/>
  <c r="FT546" i="98"/>
  <c r="FX546" i="98"/>
  <c r="GB546" i="98"/>
  <c r="FI546" i="98"/>
  <c r="FU546" i="98"/>
  <c r="FY546" i="98"/>
  <c r="GC546" i="98"/>
  <c r="GD546" i="98"/>
  <c r="FV546" i="98"/>
  <c r="FZ546" i="98"/>
  <c r="GA588" i="98"/>
  <c r="GE588" i="98"/>
  <c r="FX588" i="98"/>
  <c r="GB588" i="98"/>
  <c r="FI588" i="98"/>
  <c r="FU588" i="98"/>
  <c r="FY588" i="98"/>
  <c r="GC588" i="98"/>
  <c r="FV588" i="98"/>
  <c r="FZ588" i="98"/>
  <c r="GC589" i="98"/>
  <c r="GA620" i="98"/>
  <c r="GE620" i="98"/>
  <c r="FX620" i="98"/>
  <c r="GB620" i="98"/>
  <c r="FI620" i="98"/>
  <c r="FU620" i="98"/>
  <c r="FY620" i="98"/>
  <c r="GC620" i="98"/>
  <c r="FV620" i="98"/>
  <c r="FZ620" i="98"/>
  <c r="GA621" i="98"/>
  <c r="GE621" i="98"/>
  <c r="FI730" i="98"/>
  <c r="FU730" i="98" s="1"/>
  <c r="GC730" i="98"/>
  <c r="FZ730" i="98"/>
  <c r="GD730" i="98"/>
  <c r="FW730" i="98"/>
  <c r="GA730" i="98"/>
  <c r="FX730" i="98"/>
  <c r="GB730" i="98"/>
  <c r="FI959" i="98"/>
  <c r="FU959" i="98" s="1"/>
  <c r="GC959" i="98"/>
  <c r="GE959" i="98"/>
  <c r="FW959" i="98"/>
  <c r="FI875" i="98"/>
  <c r="FU875" i="98"/>
  <c r="FY875" i="98"/>
  <c r="GC875" i="98"/>
  <c r="FV875" i="98"/>
  <c r="FZ875" i="98"/>
  <c r="GD875" i="98"/>
  <c r="FW875" i="98"/>
  <c r="GE875" i="98"/>
  <c r="FX875" i="98"/>
  <c r="GA875" i="98"/>
  <c r="FT875" i="98"/>
  <c r="GB875" i="98"/>
  <c r="FI891" i="98"/>
  <c r="FU891" i="98"/>
  <c r="FY891" i="98"/>
  <c r="GC891" i="98"/>
  <c r="FV891" i="98"/>
  <c r="FZ891" i="98"/>
  <c r="FW891" i="98"/>
  <c r="GE891" i="98"/>
  <c r="FX891" i="98"/>
  <c r="GA891" i="98"/>
  <c r="GB891" i="98"/>
  <c r="FI907" i="98"/>
  <c r="GC907" i="98" s="1"/>
  <c r="GA907" i="98"/>
  <c r="FI923" i="98"/>
  <c r="FU923" i="98" s="1"/>
  <c r="GC923" i="98"/>
  <c r="FZ923" i="98"/>
  <c r="GD923" i="98"/>
  <c r="GE923" i="98"/>
  <c r="GA923" i="98"/>
  <c r="FT923" i="98"/>
  <c r="FI939" i="98"/>
  <c r="FU939" i="98"/>
  <c r="FY939" i="98"/>
  <c r="GC939" i="98"/>
  <c r="FV939" i="98"/>
  <c r="FZ939" i="98"/>
  <c r="GD939" i="98"/>
  <c r="FW939" i="98"/>
  <c r="GE939" i="98"/>
  <c r="FX939" i="98"/>
  <c r="GA939" i="98"/>
  <c r="FT939" i="98"/>
  <c r="GB939" i="98"/>
  <c r="GC737" i="98"/>
  <c r="GA968" i="98"/>
  <c r="GE968" i="98"/>
  <c r="FX968" i="98"/>
  <c r="GB968" i="98"/>
  <c r="FI968" i="98"/>
  <c r="FU968" i="98"/>
  <c r="FY968" i="98"/>
  <c r="GC968" i="98"/>
  <c r="GD968" i="98"/>
  <c r="GC977" i="98"/>
  <c r="FI1017" i="98"/>
  <c r="FU1017" i="98"/>
  <c r="FY1017" i="98"/>
  <c r="GC1017" i="98"/>
  <c r="FV1017" i="98"/>
  <c r="FZ1017" i="98"/>
  <c r="FX1017" i="98"/>
  <c r="FK1017" i="98"/>
  <c r="GA1017" i="98"/>
  <c r="FT1017" i="98"/>
  <c r="GB1017" i="98"/>
  <c r="FW1017" i="98"/>
  <c r="FI1049" i="98"/>
  <c r="FU1049" i="98"/>
  <c r="FY1049" i="98"/>
  <c r="GC1049" i="98"/>
  <c r="FT1049" i="98"/>
  <c r="FZ1049" i="98"/>
  <c r="GE1049" i="98"/>
  <c r="FK1049" i="98"/>
  <c r="FV1049" i="98"/>
  <c r="GA1049" i="98"/>
  <c r="FW1049" i="98"/>
  <c r="GB1049" i="98"/>
  <c r="GD1049" i="98"/>
  <c r="FX1049" i="98"/>
  <c r="FI1081" i="98"/>
  <c r="FU1081" i="98" s="1"/>
  <c r="GC1081" i="98"/>
  <c r="GE1081" i="98"/>
  <c r="FK1081" i="98"/>
  <c r="GA1081" i="98"/>
  <c r="FX1081" i="98"/>
  <c r="FV816" i="98"/>
  <c r="FZ816" i="98"/>
  <c r="GD816" i="98"/>
  <c r="FW816" i="98"/>
  <c r="GA816" i="98"/>
  <c r="GE816" i="98"/>
  <c r="FU816" i="98"/>
  <c r="GC816" i="98"/>
  <c r="FI816" i="98"/>
  <c r="FX816" i="98"/>
  <c r="FY816" i="98"/>
  <c r="FT816" i="98"/>
  <c r="GB816" i="98"/>
  <c r="GE832" i="98"/>
  <c r="FI832" i="98"/>
  <c r="FV832" i="98" s="1"/>
  <c r="FY832" i="98"/>
  <c r="FT832" i="98"/>
  <c r="FV848" i="98"/>
  <c r="GE848" i="98"/>
  <c r="FU848" i="98"/>
  <c r="FI848" i="98"/>
  <c r="FZ848" i="98" s="1"/>
  <c r="FX848" i="98"/>
  <c r="FY848" i="98"/>
  <c r="FT848" i="98"/>
  <c r="GB848" i="98"/>
  <c r="FV864" i="98"/>
  <c r="FZ864" i="98"/>
  <c r="FW864" i="98"/>
  <c r="FU864" i="98"/>
  <c r="GC864" i="98"/>
  <c r="FI864" i="98"/>
  <c r="FX864" i="98"/>
  <c r="FY864" i="98"/>
  <c r="GB864" i="98"/>
  <c r="FI880" i="98"/>
  <c r="GE912" i="98"/>
  <c r="FI912" i="98"/>
  <c r="FV912" i="98" s="1"/>
  <c r="FY912" i="98"/>
  <c r="FT912" i="98"/>
  <c r="FV928" i="98"/>
  <c r="GE928" i="98"/>
  <c r="FU928" i="98"/>
  <c r="FI928" i="98"/>
  <c r="FZ928" i="98" s="1"/>
  <c r="FX928" i="98"/>
  <c r="FY928" i="98"/>
  <c r="FT928" i="98"/>
  <c r="GB928" i="98"/>
  <c r="FW964" i="98"/>
  <c r="GA964" i="98"/>
  <c r="GE964" i="98"/>
  <c r="FT964" i="98"/>
  <c r="FX964" i="98"/>
  <c r="GB964" i="98"/>
  <c r="FI964" i="98"/>
  <c r="FU964" i="98"/>
  <c r="FY964" i="98"/>
  <c r="GC964" i="98"/>
  <c r="FV964" i="98"/>
  <c r="FZ964" i="98"/>
  <c r="GD964" i="98"/>
  <c r="FW996" i="98"/>
  <c r="GA996" i="98"/>
  <c r="GE996" i="98"/>
  <c r="FT996" i="98"/>
  <c r="FX996" i="98"/>
  <c r="GB996" i="98"/>
  <c r="FI996" i="98"/>
  <c r="FU996" i="98"/>
  <c r="FY996" i="98"/>
  <c r="GC996" i="98"/>
  <c r="FV996" i="98"/>
  <c r="FZ996" i="98"/>
  <c r="GD996" i="98"/>
  <c r="FX1082" i="98"/>
  <c r="GC1082" i="98"/>
  <c r="FU1082" i="98"/>
  <c r="GA1082" i="98"/>
  <c r="FX950" i="98"/>
  <c r="FI950" i="98"/>
  <c r="GD950" i="98" s="1"/>
  <c r="GE969" i="98"/>
  <c r="FW969" i="98"/>
  <c r="FI1037" i="98"/>
  <c r="FU1037" i="98"/>
  <c r="FY1037" i="98"/>
  <c r="GC1037" i="98"/>
  <c r="FW1037" i="98"/>
  <c r="GB1037" i="98"/>
  <c r="FX1037" i="98"/>
  <c r="GD1037" i="98"/>
  <c r="FZ1037" i="98"/>
  <c r="GE1037" i="98"/>
  <c r="GA1037" i="98"/>
  <c r="FT1050" i="98"/>
  <c r="FI1085" i="98"/>
  <c r="FU1085" i="98"/>
  <c r="FY1085" i="98"/>
  <c r="GC1085" i="98"/>
  <c r="FW1085" i="98"/>
  <c r="GB1085" i="98"/>
  <c r="FX1085" i="98"/>
  <c r="GD1085" i="98"/>
  <c r="FZ1085" i="98"/>
  <c r="GE1085" i="98"/>
  <c r="GA1085" i="98"/>
  <c r="GB614" i="98"/>
  <c r="FW1031" i="98"/>
  <c r="FT1031" i="98"/>
  <c r="FI1031" i="98"/>
  <c r="GA1031" i="98" s="1"/>
  <c r="FZ1031" i="98"/>
  <c r="FU1031" i="98"/>
  <c r="GD1031" i="98"/>
  <c r="FV1031" i="98"/>
  <c r="FW1097" i="98"/>
  <c r="GA1097" i="98"/>
  <c r="GE1097" i="98"/>
  <c r="FT1097" i="98"/>
  <c r="FX1097" i="98"/>
  <c r="GB1097" i="98"/>
  <c r="FI1097" i="98"/>
  <c r="FU1097" i="98"/>
  <c r="FY1097" i="98"/>
  <c r="GC1097" i="98"/>
  <c r="FZ1097" i="98"/>
  <c r="GD1097" i="98"/>
  <c r="FV1097" i="98"/>
  <c r="GA1113" i="98"/>
  <c r="GE1113" i="98"/>
  <c r="FX1113" i="98"/>
  <c r="GB1113" i="98"/>
  <c r="FI1113" i="98"/>
  <c r="FU1113" i="98"/>
  <c r="FY1113" i="98"/>
  <c r="GC1113" i="98"/>
  <c r="GD1113" i="98"/>
  <c r="FZ1122" i="98"/>
  <c r="GA1225" i="98"/>
  <c r="GE1225" i="98"/>
  <c r="FI1225" i="98"/>
  <c r="FU1225" i="98"/>
  <c r="FY1225" i="98"/>
  <c r="GC1225" i="98"/>
  <c r="FZ1225" i="98"/>
  <c r="FT1225" i="98"/>
  <c r="GB1225" i="98"/>
  <c r="FX1225" i="98"/>
  <c r="FV1225" i="98"/>
  <c r="FI1291" i="98"/>
  <c r="FU1291" i="98" s="1"/>
  <c r="GC1291" i="98"/>
  <c r="GA1291" i="98"/>
  <c r="GE1291" i="98"/>
  <c r="FT1291" i="98"/>
  <c r="GB1291" i="98"/>
  <c r="GD1291" i="98"/>
  <c r="FI1323" i="98"/>
  <c r="FU1323" i="98"/>
  <c r="FY1323" i="98"/>
  <c r="GC1323" i="98"/>
  <c r="FT1323" i="98"/>
  <c r="FZ1323" i="98"/>
  <c r="GE1323" i="98"/>
  <c r="FV1323" i="98"/>
  <c r="GA1323" i="98"/>
  <c r="FW1323" i="98"/>
  <c r="GB1323" i="98"/>
  <c r="FX1323" i="98"/>
  <c r="GD1323" i="98"/>
  <c r="FI1451" i="98"/>
  <c r="FU1451" i="98"/>
  <c r="FY1451" i="98"/>
  <c r="GC1451" i="98"/>
  <c r="FT1451" i="98"/>
  <c r="FZ1451" i="98"/>
  <c r="GE1451" i="98"/>
  <c r="FV1451" i="98"/>
  <c r="GA1451" i="98"/>
  <c r="GB1451" i="98"/>
  <c r="GD1451" i="98"/>
  <c r="FI1483" i="98"/>
  <c r="GC1483" i="98" s="1"/>
  <c r="GE1483" i="98"/>
  <c r="GC1092" i="98"/>
  <c r="FW1092" i="98"/>
  <c r="FI1199" i="98"/>
  <c r="FU1199" i="98" s="1"/>
  <c r="GC1199" i="98"/>
  <c r="GA1199" i="98"/>
  <c r="GE1199" i="98"/>
  <c r="FZ1199" i="98"/>
  <c r="FT1199" i="98"/>
  <c r="GB1199" i="98"/>
  <c r="FI1231" i="98"/>
  <c r="FU1231" i="98"/>
  <c r="FY1231" i="98"/>
  <c r="GC1231" i="98"/>
  <c r="FW1231" i="98"/>
  <c r="GA1231" i="98"/>
  <c r="GE1231" i="98"/>
  <c r="FX1231" i="98"/>
  <c r="FZ1231" i="98"/>
  <c r="GD1231" i="98"/>
  <c r="FT1231" i="98"/>
  <c r="GB1231" i="98"/>
  <c r="FV1231" i="98"/>
  <c r="FI1247" i="98"/>
  <c r="FU1247" i="98"/>
  <c r="FY1247" i="98"/>
  <c r="GC1247" i="98"/>
  <c r="FW1247" i="98"/>
  <c r="GA1247" i="98"/>
  <c r="FX1247" i="98"/>
  <c r="FT1247" i="98"/>
  <c r="GB1247" i="98"/>
  <c r="GD1247" i="98"/>
  <c r="FU1268" i="98"/>
  <c r="GC1268" i="98"/>
  <c r="FY1268" i="98"/>
  <c r="FW1293" i="98"/>
  <c r="GA1293" i="98"/>
  <c r="GE1293" i="98"/>
  <c r="FI1293" i="98"/>
  <c r="FU1293" i="98"/>
  <c r="FY1293" i="98"/>
  <c r="GC1293" i="98"/>
  <c r="FX1293" i="98"/>
  <c r="FZ1293" i="98"/>
  <c r="FT1293" i="98"/>
  <c r="GB1293" i="98"/>
  <c r="GD1293" i="98"/>
  <c r="FV1293" i="98"/>
  <c r="FX1452" i="98"/>
  <c r="GC1452" i="98"/>
  <c r="GA1452" i="98"/>
  <c r="FU1452" i="98"/>
  <c r="FX1468" i="98"/>
  <c r="GC1468" i="98"/>
  <c r="FU1468" i="98"/>
  <c r="GA1468" i="98"/>
  <c r="FX1484" i="98"/>
  <c r="GC1484" i="98"/>
  <c r="FU1484" i="98"/>
  <c r="GA1484" i="98"/>
  <c r="FU1532" i="98"/>
  <c r="FY1532" i="98"/>
  <c r="GC1532" i="98"/>
  <c r="FW1532" i="98"/>
  <c r="GA1532" i="98"/>
  <c r="GE1532" i="98"/>
  <c r="FU1580" i="98"/>
  <c r="FY1580" i="98"/>
  <c r="GC1580" i="98"/>
  <c r="GE1580" i="98"/>
  <c r="FW1580" i="98"/>
  <c r="GA1580" i="98"/>
  <c r="FU1628" i="98"/>
  <c r="FY1628" i="98"/>
  <c r="GC1628" i="98"/>
  <c r="GA1628" i="98"/>
  <c r="FW1628" i="98"/>
  <c r="GE1628" i="98"/>
  <c r="GD1060" i="98"/>
  <c r="FK951" i="98"/>
  <c r="GD1083" i="98"/>
  <c r="FY1083" i="98"/>
  <c r="FI1235" i="98"/>
  <c r="FU1235" i="98"/>
  <c r="FY1235" i="98"/>
  <c r="GC1235" i="98"/>
  <c r="FW1235" i="98"/>
  <c r="GA1235" i="98"/>
  <c r="FV1235" i="98"/>
  <c r="GD1235" i="98"/>
  <c r="FX1235" i="98"/>
  <c r="FZ1235" i="98"/>
  <c r="GB1235" i="98"/>
  <c r="GE1268" i="98"/>
  <c r="FY1288" i="98"/>
  <c r="GA1288" i="98"/>
  <c r="FU1288" i="98"/>
  <c r="GC1288" i="98"/>
  <c r="FW1288" i="98"/>
  <c r="GE1288" i="98"/>
  <c r="FW1297" i="98"/>
  <c r="FI1297" i="98"/>
  <c r="GA1297" i="98" s="1"/>
  <c r="GC1297" i="98"/>
  <c r="FX1297" i="98"/>
  <c r="FT1297" i="98"/>
  <c r="GB1297" i="98"/>
  <c r="FI1343" i="98"/>
  <c r="FU1343" i="98"/>
  <c r="FY1343" i="98"/>
  <c r="GC1343" i="98"/>
  <c r="FW1343" i="98"/>
  <c r="GB1343" i="98"/>
  <c r="FX1343" i="98"/>
  <c r="GD1343" i="98"/>
  <c r="FZ1343" i="98"/>
  <c r="GE1343" i="98"/>
  <c r="FV1343" i="98"/>
  <c r="FK1343" i="98"/>
  <c r="GA1343" i="98"/>
  <c r="FI1359" i="98"/>
  <c r="FU1359" i="98"/>
  <c r="FY1359" i="98"/>
  <c r="GC1359" i="98"/>
  <c r="FW1359" i="98"/>
  <c r="GB1359" i="98"/>
  <c r="FX1359" i="98"/>
  <c r="GD1359" i="98"/>
  <c r="FZ1359" i="98"/>
  <c r="GE1359" i="98"/>
  <c r="FV1359" i="98"/>
  <c r="FK1359" i="98"/>
  <c r="GA1359" i="98"/>
  <c r="FT1372" i="98"/>
  <c r="FI1391" i="98"/>
  <c r="FU1391" i="98"/>
  <c r="FY1391" i="98"/>
  <c r="GC1391" i="98"/>
  <c r="FW1391" i="98"/>
  <c r="GB1391" i="98"/>
  <c r="FX1391" i="98"/>
  <c r="GD1391" i="98"/>
  <c r="FT1391" i="98"/>
  <c r="FZ1391" i="98"/>
  <c r="GE1391" i="98"/>
  <c r="FV1391" i="98"/>
  <c r="FK1391" i="98"/>
  <c r="GA1391" i="98"/>
  <c r="FI1407" i="98"/>
  <c r="FU1407" i="98"/>
  <c r="FY1407" i="98"/>
  <c r="GC1407" i="98"/>
  <c r="FW1407" i="98"/>
  <c r="GB1407" i="98"/>
  <c r="FX1407" i="98"/>
  <c r="GD1407" i="98"/>
  <c r="FT1407" i="98"/>
  <c r="FZ1407" i="98"/>
  <c r="GE1407" i="98"/>
  <c r="FV1407" i="98"/>
  <c r="FK1407" i="98"/>
  <c r="GA1407" i="98"/>
  <c r="FT1420" i="98"/>
  <c r="FI1455" i="98"/>
  <c r="FU1455" i="98" s="1"/>
  <c r="GC1455" i="98"/>
  <c r="FT1455" i="98"/>
  <c r="FV1455" i="98"/>
  <c r="FK1455" i="98"/>
  <c r="FT1468" i="98"/>
  <c r="FI1487" i="98"/>
  <c r="GC1487" i="98"/>
  <c r="GA1487" i="98"/>
  <c r="FK1487" i="98"/>
  <c r="FT1500" i="98"/>
  <c r="FV1580" i="98"/>
  <c r="FV1628" i="98"/>
  <c r="FV1644" i="98"/>
  <c r="FY1010" i="98"/>
  <c r="FV1043" i="98"/>
  <c r="FZ1144" i="98"/>
  <c r="FI1255" i="98"/>
  <c r="GC1255" i="98" s="1"/>
  <c r="FX1255" i="98"/>
  <c r="GD1390" i="98"/>
  <c r="FX1490" i="98"/>
  <c r="FI1490" i="98"/>
  <c r="GD1490" i="98"/>
  <c r="FZ1490" i="98"/>
  <c r="FX1581" i="98"/>
  <c r="FT1581" i="98"/>
  <c r="FX1585" i="98"/>
  <c r="FT1585" i="98"/>
  <c r="FX1589" i="98"/>
  <c r="FT1589" i="98"/>
  <c r="FI1662" i="98"/>
  <c r="FV1670" i="98"/>
  <c r="GE1670" i="98"/>
  <c r="FT1670" i="98"/>
  <c r="GB1670" i="98"/>
  <c r="GC1670" i="98"/>
  <c r="FI1670" i="98"/>
  <c r="FZ1670" i="98" s="1"/>
  <c r="FU1670" i="98"/>
  <c r="FY1670" i="98"/>
  <c r="GE1401" i="98"/>
  <c r="FW1539" i="98"/>
  <c r="FT1539" i="98"/>
  <c r="FI1539" i="98"/>
  <c r="GA1539" i="98" s="1"/>
  <c r="GC1539" i="98"/>
  <c r="FZ1539" i="98"/>
  <c r="FV1539" i="98"/>
  <c r="GB1369" i="98"/>
  <c r="FV1369" i="98"/>
  <c r="GE1369" i="98"/>
  <c r="GC1430" i="98"/>
  <c r="FW1430" i="98"/>
  <c r="GD1481" i="98"/>
  <c r="FT1561" i="98"/>
  <c r="FX1561" i="98"/>
  <c r="GA1587" i="98"/>
  <c r="GE1587" i="98"/>
  <c r="FX1587" i="98"/>
  <c r="GB1587" i="98"/>
  <c r="FI1587" i="98"/>
  <c r="FU1587" i="98"/>
  <c r="FY1587" i="98"/>
  <c r="GC1587" i="98"/>
  <c r="FV1587" i="98"/>
  <c r="FZ1587" i="98"/>
  <c r="GD1587" i="98"/>
  <c r="FT1645" i="98"/>
  <c r="FX1645" i="98"/>
  <c r="FW1671" i="98"/>
  <c r="FT1671" i="98"/>
  <c r="FI1671" i="98"/>
  <c r="GA1671" i="98" s="1"/>
  <c r="GC1671" i="98"/>
  <c r="FV1671" i="98"/>
  <c r="GD1671" i="98"/>
  <c r="GD1414" i="98"/>
  <c r="GC1521" i="98"/>
  <c r="FW1551" i="98"/>
  <c r="GA1551" i="98"/>
  <c r="GE1551" i="98"/>
  <c r="FT1551" i="98"/>
  <c r="FX1551" i="98"/>
  <c r="GB1551" i="98"/>
  <c r="FI1551" i="98"/>
  <c r="FU1551" i="98"/>
  <c r="FY1551" i="98"/>
  <c r="GC1551" i="98"/>
  <c r="GD1551" i="98"/>
  <c r="FZ1551" i="98"/>
  <c r="FV1551" i="98"/>
  <c r="GA1610" i="98"/>
  <c r="GD1610" i="98"/>
  <c r="GC1614" i="98"/>
  <c r="FI1270" i="98"/>
  <c r="FT1270" i="98" s="1"/>
  <c r="FV1393" i="98"/>
  <c r="GB1393" i="98"/>
  <c r="GE1393" i="98"/>
  <c r="FV1409" i="98"/>
  <c r="GB1409" i="98"/>
  <c r="GE1409" i="98"/>
  <c r="FY1530" i="98"/>
  <c r="FI1537" i="98"/>
  <c r="FY1537" i="98" s="1"/>
  <c r="FU1537" i="98"/>
  <c r="GC1537" i="98"/>
  <c r="FV1537" i="98"/>
  <c r="FZ1537" i="98"/>
  <c r="GD1537" i="98"/>
  <c r="FW1537" i="98"/>
  <c r="GA1537" i="98"/>
  <c r="GE1537" i="98"/>
  <c r="GB1537" i="98"/>
  <c r="FT1537" i="98"/>
  <c r="FX1537" i="98"/>
  <c r="FI1553" i="98"/>
  <c r="FU1553" i="98"/>
  <c r="FY1553" i="98"/>
  <c r="GC1553" i="98"/>
  <c r="FV1553" i="98"/>
  <c r="FZ1553" i="98"/>
  <c r="FW1553" i="98"/>
  <c r="GE1553" i="98"/>
  <c r="FT1553" i="98"/>
  <c r="GB1553" i="98"/>
  <c r="GA1563" i="98"/>
  <c r="GE1563" i="98"/>
  <c r="FX1563" i="98"/>
  <c r="GB1563" i="98"/>
  <c r="FI1563" i="98"/>
  <c r="FU1563" i="98"/>
  <c r="FY1563" i="98"/>
  <c r="GC1563" i="98"/>
  <c r="GD1563" i="98"/>
  <c r="FV1563" i="98"/>
  <c r="FI1617" i="98"/>
  <c r="FU1617" i="98"/>
  <c r="FY1617" i="98"/>
  <c r="GC1617" i="98"/>
  <c r="FV1617" i="98"/>
  <c r="FZ1617" i="98"/>
  <c r="GD1617" i="98"/>
  <c r="FW1617" i="98"/>
  <c r="GA1617" i="98"/>
  <c r="GE1617" i="98"/>
  <c r="FT1617" i="98"/>
  <c r="FX1617" i="98"/>
  <c r="GB1617" i="98"/>
  <c r="FI1633" i="98"/>
  <c r="FU1633" i="98"/>
  <c r="FY1633" i="98"/>
  <c r="GC1633" i="98"/>
  <c r="FV1633" i="98"/>
  <c r="FZ1633" i="98"/>
  <c r="FW1633" i="98"/>
  <c r="GE1633" i="98"/>
  <c r="GB1633" i="98"/>
  <c r="FX1633" i="98"/>
  <c r="GA1643" i="98"/>
  <c r="GE1643" i="98"/>
  <c r="FX1643" i="98"/>
  <c r="GB1643" i="98"/>
  <c r="FI1643" i="98"/>
  <c r="FU1643" i="98"/>
  <c r="FY1643" i="98"/>
  <c r="GC1643" i="98"/>
  <c r="GD1643" i="98"/>
  <c r="FV1643" i="98"/>
  <c r="FZ1643" i="98"/>
  <c r="GC1525" i="98"/>
  <c r="FX1530" i="98"/>
  <c r="GD1530" i="98"/>
  <c r="GB1614" i="98"/>
  <c r="GE1614" i="98"/>
  <c r="GA1631" i="98"/>
  <c r="GE1631" i="98"/>
  <c r="FX1631" i="98"/>
  <c r="GB1631" i="98"/>
  <c r="FI1631" i="98"/>
  <c r="FU1631" i="98"/>
  <c r="FY1631" i="98"/>
  <c r="GC1631" i="98"/>
  <c r="GD1631" i="98"/>
  <c r="FZ1631" i="98"/>
  <c r="GB1581" i="98"/>
  <c r="FT1642" i="98"/>
  <c r="FW1642" i="98"/>
  <c r="FV1618" i="98"/>
  <c r="FI88" i="98"/>
  <c r="GC88" i="98" s="1"/>
  <c r="FI93" i="98"/>
  <c r="FV93" i="98" s="1"/>
  <c r="FY93" i="98"/>
  <c r="GE93" i="98"/>
  <c r="FT93" i="98"/>
  <c r="GD118" i="98"/>
  <c r="FK132" i="98"/>
  <c r="GA123" i="98"/>
  <c r="GE123" i="98"/>
  <c r="FX123" i="98"/>
  <c r="GB123" i="98"/>
  <c r="FI123" i="98"/>
  <c r="FY123" i="98"/>
  <c r="FU123" i="98"/>
  <c r="GC123" i="98"/>
  <c r="FZ123" i="98"/>
  <c r="GD123" i="98"/>
  <c r="FV123" i="98"/>
  <c r="FI151" i="98"/>
  <c r="FU151" i="98" s="1"/>
  <c r="GC151" i="98"/>
  <c r="GE151" i="98"/>
  <c r="FW151" i="98"/>
  <c r="GD151" i="98"/>
  <c r="FY149" i="98"/>
  <c r="GA149" i="98"/>
  <c r="GA160" i="98"/>
  <c r="FT173" i="98"/>
  <c r="FX173" i="98"/>
  <c r="FI173" i="98"/>
  <c r="GB173" i="98" s="1"/>
  <c r="FU173" i="98"/>
  <c r="FY173" i="98"/>
  <c r="GC173" i="98"/>
  <c r="FZ173" i="98"/>
  <c r="GA173" i="98"/>
  <c r="FV173" i="98"/>
  <c r="GD173" i="98"/>
  <c r="FW173" i="98"/>
  <c r="GE173" i="98"/>
  <c r="FV174" i="98"/>
  <c r="FV178" i="98"/>
  <c r="FV182" i="98"/>
  <c r="FI189" i="98"/>
  <c r="GC189" i="98" s="1"/>
  <c r="GE189" i="98"/>
  <c r="FT197" i="98"/>
  <c r="FI197" i="98"/>
  <c r="FX197" i="98" s="1"/>
  <c r="GC197" i="98"/>
  <c r="FV197" i="98"/>
  <c r="GD197" i="98"/>
  <c r="GE197" i="98"/>
  <c r="GE130" i="98"/>
  <c r="GC160" i="98"/>
  <c r="FI167" i="98"/>
  <c r="FU167" i="98"/>
  <c r="FY167" i="98"/>
  <c r="GC167" i="98"/>
  <c r="FV167" i="98"/>
  <c r="GA167" i="98"/>
  <c r="FW167" i="98"/>
  <c r="GB167" i="98"/>
  <c r="FZ167" i="98"/>
  <c r="GD167" i="98"/>
  <c r="FT167" i="98"/>
  <c r="GE167" i="98"/>
  <c r="FX167" i="98"/>
  <c r="GB182" i="98"/>
  <c r="GB198" i="98"/>
  <c r="GE141" i="98"/>
  <c r="GC195" i="98"/>
  <c r="FY195" i="98"/>
  <c r="FV195" i="98"/>
  <c r="FX142" i="98"/>
  <c r="FI142" i="98"/>
  <c r="GD142" i="98"/>
  <c r="GE142" i="98"/>
  <c r="GE183" i="98"/>
  <c r="FK242" i="98"/>
  <c r="FK258" i="98"/>
  <c r="GE210" i="98"/>
  <c r="GC231" i="98"/>
  <c r="FX231" i="98"/>
  <c r="GB231" i="98"/>
  <c r="FW253" i="98"/>
  <c r="FT253" i="98"/>
  <c r="FV253" i="98"/>
  <c r="FI253" i="98"/>
  <c r="GA253" i="98" s="1"/>
  <c r="FY253" i="98"/>
  <c r="FZ253" i="98"/>
  <c r="GC253" i="98"/>
  <c r="FU253" i="98"/>
  <c r="FT295" i="98"/>
  <c r="GB295" i="98"/>
  <c r="FX295" i="98"/>
  <c r="GA295" i="98"/>
  <c r="GC331" i="98"/>
  <c r="FV280" i="98"/>
  <c r="GE295" i="98"/>
  <c r="FK244" i="98"/>
  <c r="GA313" i="98"/>
  <c r="GE313" i="98"/>
  <c r="FX313" i="98"/>
  <c r="GB313" i="98"/>
  <c r="FU313" i="98"/>
  <c r="FV313" i="98"/>
  <c r="GD313" i="98"/>
  <c r="FY313" i="98"/>
  <c r="FI313" i="98"/>
  <c r="FI387" i="98"/>
  <c r="GC387" i="98" s="1"/>
  <c r="FX387" i="98"/>
  <c r="FW267" i="98"/>
  <c r="FV267" i="98"/>
  <c r="GB267" i="98"/>
  <c r="FK274" i="98"/>
  <c r="GB327" i="98"/>
  <c r="FY327" i="98"/>
  <c r="FZ345" i="98"/>
  <c r="FW364" i="98"/>
  <c r="FX364" i="98"/>
  <c r="FI364" i="98"/>
  <c r="GA364" i="98" s="1"/>
  <c r="FT364" i="98"/>
  <c r="FY364" i="98"/>
  <c r="GD364" i="98"/>
  <c r="GB364" i="98"/>
  <c r="FU364" i="98"/>
  <c r="FV364" i="98"/>
  <c r="FZ364" i="98"/>
  <c r="FX428" i="98"/>
  <c r="GB428" i="98"/>
  <c r="FI428" i="98"/>
  <c r="FU428" i="98"/>
  <c r="FY428" i="98"/>
  <c r="GC428" i="98"/>
  <c r="FV428" i="98"/>
  <c r="FZ428" i="98"/>
  <c r="GD428" i="98"/>
  <c r="GE428" i="98"/>
  <c r="FW428" i="98"/>
  <c r="FK428" i="98"/>
  <c r="GA428" i="98"/>
  <c r="GA325" i="98"/>
  <c r="FI325" i="98"/>
  <c r="GA381" i="98"/>
  <c r="GE381" i="98"/>
  <c r="FZ381" i="98"/>
  <c r="FX381" i="98"/>
  <c r="FI381" i="98"/>
  <c r="FY381" i="98"/>
  <c r="GD381" i="98"/>
  <c r="FT381" i="98"/>
  <c r="GD410" i="98"/>
  <c r="GA410" i="98"/>
  <c r="GE410" i="98"/>
  <c r="FX410" i="98"/>
  <c r="GB410" i="98"/>
  <c r="FI410" i="98"/>
  <c r="FV410" i="98" s="1"/>
  <c r="FU410" i="98"/>
  <c r="FY410" i="98"/>
  <c r="FZ355" i="98"/>
  <c r="FY377" i="98"/>
  <c r="GA377" i="98"/>
  <c r="FI409" i="98"/>
  <c r="FY409" i="98" s="1"/>
  <c r="FU409" i="98"/>
  <c r="GC409" i="98"/>
  <c r="FZ409" i="98"/>
  <c r="GD409" i="98"/>
  <c r="FW409" i="98"/>
  <c r="GA409" i="98"/>
  <c r="GE409" i="98"/>
  <c r="FT409" i="98"/>
  <c r="FX409" i="98"/>
  <c r="FK427" i="98"/>
  <c r="FY344" i="98"/>
  <c r="GA370" i="98"/>
  <c r="GE370" i="98"/>
  <c r="FX370" i="98"/>
  <c r="GB370" i="98"/>
  <c r="FU370" i="98"/>
  <c r="FV370" i="98"/>
  <c r="GD370" i="98"/>
  <c r="FI370" i="98"/>
  <c r="FW370" i="98" s="1"/>
  <c r="FY370" i="98"/>
  <c r="FZ370" i="98"/>
  <c r="GC388" i="98"/>
  <c r="FZ388" i="98"/>
  <c r="FX413" i="98"/>
  <c r="FI443" i="98"/>
  <c r="GC443" i="98"/>
  <c r="GD443" i="98"/>
  <c r="FK454" i="98"/>
  <c r="GB473" i="98"/>
  <c r="FT473" i="98"/>
  <c r="FU519" i="98"/>
  <c r="FY519" i="98"/>
  <c r="GC519" i="98"/>
  <c r="FW519" i="98"/>
  <c r="GA519" i="98"/>
  <c r="GE519" i="98"/>
  <c r="FK314" i="98"/>
  <c r="FT401" i="98"/>
  <c r="FX401" i="98"/>
  <c r="GB401" i="98"/>
  <c r="FK423" i="98"/>
  <c r="FW471" i="98"/>
  <c r="GA471" i="98"/>
  <c r="FT471" i="98"/>
  <c r="FX471" i="98"/>
  <c r="FI471" i="98"/>
  <c r="FU471" i="98"/>
  <c r="GC471" i="98"/>
  <c r="FV471" i="98"/>
  <c r="GD471" i="98"/>
  <c r="FW472" i="98"/>
  <c r="GA472" i="98"/>
  <c r="GE472" i="98"/>
  <c r="FV408" i="98"/>
  <c r="FY480" i="98"/>
  <c r="FW492" i="98"/>
  <c r="FX540" i="98"/>
  <c r="FT540" i="98"/>
  <c r="FX552" i="98"/>
  <c r="FT552" i="98"/>
  <c r="FV560" i="98"/>
  <c r="GB400" i="98"/>
  <c r="FK510" i="98"/>
  <c r="FK534" i="98"/>
  <c r="FW542" i="98"/>
  <c r="FT542" i="98"/>
  <c r="FI542" i="98"/>
  <c r="GA542" i="98" s="1"/>
  <c r="GC542" i="98"/>
  <c r="FV542" i="98"/>
  <c r="GD542" i="98"/>
  <c r="FK431" i="98"/>
  <c r="FI571" i="98"/>
  <c r="FY603" i="98"/>
  <c r="FI603" i="98"/>
  <c r="FV651" i="98"/>
  <c r="FZ651" i="98"/>
  <c r="FW651" i="98"/>
  <c r="FT651" i="98"/>
  <c r="FY651" i="98"/>
  <c r="GC651" i="98"/>
  <c r="FI651" i="98"/>
  <c r="FU651" i="98"/>
  <c r="FV699" i="98"/>
  <c r="FZ699" i="98"/>
  <c r="GD699" i="98"/>
  <c r="FW699" i="98"/>
  <c r="GA699" i="98"/>
  <c r="FT699" i="98"/>
  <c r="FX699" i="98"/>
  <c r="FY699" i="98"/>
  <c r="GC699" i="98"/>
  <c r="FI699" i="98"/>
  <c r="FU699" i="98"/>
  <c r="FZ747" i="98"/>
  <c r="GD747" i="98"/>
  <c r="FW747" i="98"/>
  <c r="GA747" i="98"/>
  <c r="GE747" i="98"/>
  <c r="FT747" i="98"/>
  <c r="FX747" i="98"/>
  <c r="GB747" i="98"/>
  <c r="GC747" i="98"/>
  <c r="FU747" i="98"/>
  <c r="FI747" i="98"/>
  <c r="FV747" i="98" s="1"/>
  <c r="FV517" i="98"/>
  <c r="GE517" i="98"/>
  <c r="GB517" i="98"/>
  <c r="GC517" i="98"/>
  <c r="FI517" i="98"/>
  <c r="FZ517" i="98" s="1"/>
  <c r="FU517" i="98"/>
  <c r="FY517" i="98"/>
  <c r="FK526" i="98"/>
  <c r="GB540" i="98"/>
  <c r="FK566" i="98"/>
  <c r="GB581" i="98"/>
  <c r="GB610" i="98"/>
  <c r="FT610" i="98"/>
  <c r="FX610" i="98"/>
  <c r="FI628" i="98"/>
  <c r="GC628" i="98" s="1"/>
  <c r="GC629" i="98"/>
  <c r="FV642" i="98"/>
  <c r="FV658" i="98"/>
  <c r="FY658" i="98"/>
  <c r="GC661" i="98"/>
  <c r="FW676" i="98"/>
  <c r="GA676" i="98"/>
  <c r="GE676" i="98"/>
  <c r="FT676" i="98"/>
  <c r="FX676" i="98"/>
  <c r="GB676" i="98"/>
  <c r="FI676" i="98"/>
  <c r="FU676" i="98"/>
  <c r="FY676" i="98"/>
  <c r="GC676" i="98"/>
  <c r="FZ676" i="98"/>
  <c r="GD676" i="98"/>
  <c r="FV676" i="98"/>
  <c r="FY701" i="98"/>
  <c r="FK724" i="98"/>
  <c r="GC372" i="98"/>
  <c r="FZ372" i="98"/>
  <c r="GB593" i="98"/>
  <c r="GB622" i="98"/>
  <c r="FT622" i="98"/>
  <c r="FW633" i="98"/>
  <c r="GA633" i="98"/>
  <c r="FK640" i="98"/>
  <c r="GB654" i="98"/>
  <c r="FT654" i="98"/>
  <c r="FI670" i="98"/>
  <c r="FU670" i="98" s="1"/>
  <c r="GC670" i="98"/>
  <c r="FZ670" i="98"/>
  <c r="GD670" i="98"/>
  <c r="FW670" i="98"/>
  <c r="GA670" i="98"/>
  <c r="GB670" i="98"/>
  <c r="FY729" i="98"/>
  <c r="GC529" i="98"/>
  <c r="GB560" i="98"/>
  <c r="GB570" i="98"/>
  <c r="GC602" i="98"/>
  <c r="GB621" i="98"/>
  <c r="GB650" i="98"/>
  <c r="FI668" i="98"/>
  <c r="GC668" i="98"/>
  <c r="FW764" i="98"/>
  <c r="FT764" i="98"/>
  <c r="FI764" i="98"/>
  <c r="GA764" i="98" s="1"/>
  <c r="GC764" i="98"/>
  <c r="GD764" i="98"/>
  <c r="FY585" i="98"/>
  <c r="FV557" i="98"/>
  <c r="FK584" i="98"/>
  <c r="FY614" i="98"/>
  <c r="FI903" i="98"/>
  <c r="FU903" i="98" s="1"/>
  <c r="GC903" i="98"/>
  <c r="FZ903" i="98"/>
  <c r="GD903" i="98"/>
  <c r="GE903" i="98"/>
  <c r="GA903" i="98"/>
  <c r="FT903" i="98"/>
  <c r="FT926" i="98"/>
  <c r="FX926" i="98"/>
  <c r="GB926" i="98"/>
  <c r="FI926" i="98"/>
  <c r="FU926" i="98"/>
  <c r="FY926" i="98"/>
  <c r="GC926" i="98"/>
  <c r="FW926" i="98"/>
  <c r="GE926" i="98"/>
  <c r="FZ926" i="98"/>
  <c r="GA926" i="98"/>
  <c r="FV926" i="98"/>
  <c r="GD926" i="98"/>
  <c r="FY662" i="98"/>
  <c r="FI710" i="98"/>
  <c r="FY710" i="98" s="1"/>
  <c r="FU710" i="98"/>
  <c r="GC710" i="98"/>
  <c r="FZ710" i="98"/>
  <c r="GD710" i="98"/>
  <c r="FW710" i="98"/>
  <c r="GA710" i="98"/>
  <c r="GE710" i="98"/>
  <c r="FT710" i="98"/>
  <c r="FX710" i="98"/>
  <c r="GB710" i="98"/>
  <c r="FW793" i="98"/>
  <c r="GA793" i="98"/>
  <c r="FT793" i="98"/>
  <c r="FX793" i="98"/>
  <c r="FV793" i="98"/>
  <c r="GD793" i="98"/>
  <c r="FI793" i="98"/>
  <c r="FY793" i="98"/>
  <c r="FZ793" i="98"/>
  <c r="FU793" i="98"/>
  <c r="GC793" i="98"/>
  <c r="FI817" i="98"/>
  <c r="FZ817" i="98"/>
  <c r="FI841" i="98"/>
  <c r="FW841" i="98" s="1"/>
  <c r="FZ841" i="98"/>
  <c r="FU841" i="98"/>
  <c r="FW865" i="98"/>
  <c r="FT865" i="98"/>
  <c r="FV865" i="98"/>
  <c r="FI865" i="98"/>
  <c r="GA865" i="98" s="1"/>
  <c r="FY865" i="98"/>
  <c r="FZ865" i="98"/>
  <c r="FU865" i="98"/>
  <c r="GC865" i="98"/>
  <c r="FW889" i="98"/>
  <c r="GA889" i="98"/>
  <c r="FT889" i="98"/>
  <c r="FX889" i="98"/>
  <c r="FV889" i="98"/>
  <c r="GD889" i="98"/>
  <c r="FI889" i="98"/>
  <c r="FY889" i="98"/>
  <c r="FZ889" i="98"/>
  <c r="FU889" i="98"/>
  <c r="GC889" i="98"/>
  <c r="FI913" i="98"/>
  <c r="FZ913" i="98"/>
  <c r="FI929" i="98"/>
  <c r="FW929" i="98" s="1"/>
  <c r="FZ929" i="98"/>
  <c r="FU929" i="98"/>
  <c r="FW945" i="98"/>
  <c r="GE945" i="98"/>
  <c r="FU945" i="98"/>
  <c r="FV945" i="98"/>
  <c r="GB945" i="98"/>
  <c r="FX945" i="98"/>
  <c r="GC945" i="98"/>
  <c r="FT945" i="98"/>
  <c r="FI945" i="98"/>
  <c r="GA945" i="98" s="1"/>
  <c r="FY945" i="98"/>
  <c r="GD945" i="98"/>
  <c r="FV995" i="98"/>
  <c r="FZ995" i="98"/>
  <c r="FW995" i="98"/>
  <c r="GE995" i="98"/>
  <c r="FT995" i="98"/>
  <c r="GB995" i="98"/>
  <c r="GC995" i="98"/>
  <c r="FI995" i="98"/>
  <c r="FU995" i="98"/>
  <c r="FY995" i="98"/>
  <c r="FK902" i="98"/>
  <c r="GC961" i="98"/>
  <c r="FK984" i="98"/>
  <c r="FK991" i="98"/>
  <c r="FI1013" i="98"/>
  <c r="FK1013" i="98"/>
  <c r="GB1013" i="98"/>
  <c r="FK1024" i="98"/>
  <c r="FT1036" i="98"/>
  <c r="FX1036" i="98"/>
  <c r="GB1036" i="98"/>
  <c r="FI1036" i="98"/>
  <c r="FU1036" i="98"/>
  <c r="FY1036" i="98"/>
  <c r="GD1036" i="98"/>
  <c r="FZ1036" i="98"/>
  <c r="GE1036" i="98"/>
  <c r="FV1036" i="98"/>
  <c r="GA1036" i="98"/>
  <c r="FW1036" i="98"/>
  <c r="GC1036" i="98"/>
  <c r="GC598" i="98"/>
  <c r="FV796" i="98"/>
  <c r="FZ796" i="98"/>
  <c r="GD796" i="98"/>
  <c r="FW796" i="98"/>
  <c r="GA796" i="98"/>
  <c r="GE796" i="98"/>
  <c r="FU796" i="98"/>
  <c r="GC796" i="98"/>
  <c r="FI796" i="98"/>
  <c r="FX796" i="98"/>
  <c r="FY796" i="98"/>
  <c r="FT796" i="98"/>
  <c r="GB796" i="98"/>
  <c r="GE828" i="98"/>
  <c r="FI828" i="98"/>
  <c r="FV828" i="98" s="1"/>
  <c r="FY828" i="98"/>
  <c r="FT828" i="98"/>
  <c r="FV844" i="98"/>
  <c r="GE844" i="98"/>
  <c r="FU844" i="98"/>
  <c r="FI844" i="98"/>
  <c r="FZ844" i="98" s="1"/>
  <c r="FX844" i="98"/>
  <c r="FY844" i="98"/>
  <c r="FT844" i="98"/>
  <c r="GB844" i="98"/>
  <c r="FV876" i="98"/>
  <c r="FZ876" i="98"/>
  <c r="GD876" i="98"/>
  <c r="FW876" i="98"/>
  <c r="GA876" i="98"/>
  <c r="GE876" i="98"/>
  <c r="FU876" i="98"/>
  <c r="GC876" i="98"/>
  <c r="FI876" i="98"/>
  <c r="FX876" i="98"/>
  <c r="FY876" i="98"/>
  <c r="FT876" i="98"/>
  <c r="GB876" i="98"/>
  <c r="GD908" i="98"/>
  <c r="GA908" i="98"/>
  <c r="FI908" i="98"/>
  <c r="GE924" i="98"/>
  <c r="FI924" i="98"/>
  <c r="FV924" i="98" s="1"/>
  <c r="FY924" i="98"/>
  <c r="FT924" i="98"/>
  <c r="GD944" i="98"/>
  <c r="GA973" i="98"/>
  <c r="GA989" i="98"/>
  <c r="GA1005" i="98"/>
  <c r="FK1011" i="98"/>
  <c r="FK1019" i="98"/>
  <c r="FK1027" i="98"/>
  <c r="FK1035" i="98"/>
  <c r="GD1050" i="98"/>
  <c r="GD1082" i="98"/>
  <c r="FK950" i="98"/>
  <c r="FV969" i="98"/>
  <c r="FY969" i="98"/>
  <c r="GB969" i="98"/>
  <c r="FW973" i="98"/>
  <c r="GE985" i="98"/>
  <c r="FW985" i="98"/>
  <c r="FI992" i="98"/>
  <c r="GC992" i="98" s="1"/>
  <c r="FY1082" i="98"/>
  <c r="FK979" i="98"/>
  <c r="FW981" i="98"/>
  <c r="FV981" i="98"/>
  <c r="FY981" i="98"/>
  <c r="GB981" i="98"/>
  <c r="FK988" i="98"/>
  <c r="FU1034" i="98"/>
  <c r="GA1052" i="98"/>
  <c r="FZ1052" i="98"/>
  <c r="FY1052" i="98"/>
  <c r="GB1052" i="98"/>
  <c r="FT1064" i="98"/>
  <c r="GB1064" i="98"/>
  <c r="FV1064" i="98"/>
  <c r="FW1064" i="98"/>
  <c r="GC1064" i="98"/>
  <c r="FI1064" i="98"/>
  <c r="FX1064" i="98" s="1"/>
  <c r="FY1064" i="98"/>
  <c r="GD1064" i="98"/>
  <c r="GE1064" i="98"/>
  <c r="FZ1064" i="98"/>
  <c r="FU1064" i="98"/>
  <c r="FZ1083" i="98"/>
  <c r="GA1083" i="98"/>
  <c r="GA1110" i="98"/>
  <c r="FI1119" i="98"/>
  <c r="FY1119" i="98" s="1"/>
  <c r="FU1119" i="98"/>
  <c r="GC1119" i="98"/>
  <c r="FZ1119" i="98"/>
  <c r="GD1119" i="98"/>
  <c r="FW1119" i="98"/>
  <c r="GA1119" i="98"/>
  <c r="GE1119" i="98"/>
  <c r="GB1119" i="98"/>
  <c r="FT1119" i="98"/>
  <c r="FV1122" i="98"/>
  <c r="FY1122" i="98"/>
  <c r="FI1129" i="98"/>
  <c r="GC1129" i="98" s="1"/>
  <c r="FW1138" i="98"/>
  <c r="GA1138" i="98"/>
  <c r="FI1147" i="98"/>
  <c r="FU1147" i="98" s="1"/>
  <c r="GC1147" i="98"/>
  <c r="GA1147" i="98"/>
  <c r="GE1147" i="98"/>
  <c r="FT1147" i="98"/>
  <c r="GB1147" i="98"/>
  <c r="FV1147" i="98"/>
  <c r="GD1147" i="98"/>
  <c r="FU1152" i="98"/>
  <c r="GC1152" i="98"/>
  <c r="FW1152" i="98"/>
  <c r="GE1152" i="98"/>
  <c r="GA1152" i="98"/>
  <c r="FI1161" i="98"/>
  <c r="GC1161" i="98" s="1"/>
  <c r="GB1161" i="98"/>
  <c r="FV1161" i="98"/>
  <c r="GB1168" i="98"/>
  <c r="GD1168" i="98"/>
  <c r="FI1195" i="98"/>
  <c r="FU1195" i="98" s="1"/>
  <c r="GC1195" i="98"/>
  <c r="GA1195" i="98"/>
  <c r="GE1195" i="98"/>
  <c r="FT1195" i="98"/>
  <c r="GB1195" i="98"/>
  <c r="FV1195" i="98"/>
  <c r="GD1195" i="98"/>
  <c r="FU1200" i="98"/>
  <c r="GC1200" i="98"/>
  <c r="FW1200" i="98"/>
  <c r="GE1200" i="98"/>
  <c r="GA1200" i="98"/>
  <c r="FI1209" i="98"/>
  <c r="GC1209" i="98"/>
  <c r="GB1209" i="98"/>
  <c r="FK1225" i="98"/>
  <c r="FI1259" i="98"/>
  <c r="GC1259" i="98" s="1"/>
  <c r="GD1259" i="98"/>
  <c r="FW1289" i="98"/>
  <c r="GA1289" i="98"/>
  <c r="GE1289" i="98"/>
  <c r="FI1289" i="98"/>
  <c r="FU1289" i="98"/>
  <c r="FY1289" i="98"/>
  <c r="GC1289" i="98"/>
  <c r="FZ1289" i="98"/>
  <c r="FT1289" i="98"/>
  <c r="GB1289" i="98"/>
  <c r="FV1289" i="98"/>
  <c r="GD1289" i="98"/>
  <c r="FX1289" i="98"/>
  <c r="FI1331" i="98"/>
  <c r="FU1331" i="98"/>
  <c r="FY1331" i="98"/>
  <c r="GC1331" i="98"/>
  <c r="FT1331" i="98"/>
  <c r="FZ1331" i="98"/>
  <c r="GE1331" i="98"/>
  <c r="FV1331" i="98"/>
  <c r="GA1331" i="98"/>
  <c r="FW1331" i="98"/>
  <c r="GB1331" i="98"/>
  <c r="FX1331" i="98"/>
  <c r="GD1331" i="98"/>
  <c r="GB1340" i="98"/>
  <c r="FI1363" i="98"/>
  <c r="FY1363" i="98" s="1"/>
  <c r="FU1363" i="98"/>
  <c r="GC1363" i="98"/>
  <c r="FT1363" i="98"/>
  <c r="GE1363" i="98"/>
  <c r="FV1363" i="98"/>
  <c r="FW1363" i="98"/>
  <c r="GB1363" i="98"/>
  <c r="GD1363" i="98"/>
  <c r="FX1363" i="98"/>
  <c r="GB1372" i="98"/>
  <c r="FI1395" i="98"/>
  <c r="FU1395" i="98" s="1"/>
  <c r="GC1395" i="98"/>
  <c r="GE1395" i="98"/>
  <c r="FW1395" i="98"/>
  <c r="GD1395" i="98"/>
  <c r="GB1404" i="98"/>
  <c r="FI1427" i="98"/>
  <c r="GE1427" i="98" s="1"/>
  <c r="GC1427" i="98"/>
  <c r="FI1459" i="98"/>
  <c r="GC1459" i="98"/>
  <c r="GE1459" i="98"/>
  <c r="GB1468" i="98"/>
  <c r="FI1491" i="98"/>
  <c r="FU1491" i="98"/>
  <c r="FY1491" i="98"/>
  <c r="GC1491" i="98"/>
  <c r="FT1491" i="98"/>
  <c r="FZ1491" i="98"/>
  <c r="GE1491" i="98"/>
  <c r="FV1491" i="98"/>
  <c r="GA1491" i="98"/>
  <c r="FW1491" i="98"/>
  <c r="GB1491" i="98"/>
  <c r="FX1491" i="98"/>
  <c r="GD1491" i="98"/>
  <c r="GB1500" i="98"/>
  <c r="FT1532" i="98"/>
  <c r="FT1548" i="98"/>
  <c r="FT1564" i="98"/>
  <c r="FT1580" i="98"/>
  <c r="FT1612" i="98"/>
  <c r="FT1628" i="98"/>
  <c r="FT1644" i="98"/>
  <c r="FT1660" i="98"/>
  <c r="GE1034" i="98"/>
  <c r="FV1022" i="98"/>
  <c r="FT1043" i="98"/>
  <c r="GC1044" i="98"/>
  <c r="FW1044" i="98"/>
  <c r="GA1092" i="98"/>
  <c r="FZ1092" i="98"/>
  <c r="FY1092" i="98"/>
  <c r="GB1092" i="98"/>
  <c r="FK1109" i="98"/>
  <c r="FW1118" i="98"/>
  <c r="GE1118" i="98"/>
  <c r="FW1134" i="98"/>
  <c r="GE1134" i="98"/>
  <c r="FU1172" i="98"/>
  <c r="GC1172" i="98"/>
  <c r="FY1172" i="98"/>
  <c r="FU1188" i="98"/>
  <c r="GC1188" i="98"/>
  <c r="FY1188" i="98"/>
  <c r="FU1204" i="98"/>
  <c r="GC1204" i="98"/>
  <c r="FY1204" i="98"/>
  <c r="FU1220" i="98"/>
  <c r="GC1220" i="98"/>
  <c r="FY1220" i="98"/>
  <c r="FU1252" i="98"/>
  <c r="GC1252" i="98"/>
  <c r="FY1252" i="98"/>
  <c r="GB1268" i="98"/>
  <c r="GD1268" i="98"/>
  <c r="FI1279" i="98"/>
  <c r="GC1279" i="98" s="1"/>
  <c r="FV1279" i="98"/>
  <c r="FK1293" i="98"/>
  <c r="GB1300" i="98"/>
  <c r="GD1300" i="98"/>
  <c r="FI1311" i="98"/>
  <c r="FU1311" i="98" s="1"/>
  <c r="GC1311" i="98"/>
  <c r="FW1311" i="98"/>
  <c r="GB1311" i="98"/>
  <c r="GD1311" i="98"/>
  <c r="FT1311" i="98"/>
  <c r="GA1311" i="98"/>
  <c r="GD1324" i="98"/>
  <c r="GD1340" i="98"/>
  <c r="GD1372" i="98"/>
  <c r="GD1388" i="98"/>
  <c r="GD1404" i="98"/>
  <c r="GD1420" i="98"/>
  <c r="GD1452" i="98"/>
  <c r="GD1468" i="98"/>
  <c r="GD1484" i="98"/>
  <c r="GD1500" i="98"/>
  <c r="FU1520" i="98"/>
  <c r="FY1520" i="98"/>
  <c r="GC1520" i="98"/>
  <c r="FW1520" i="98"/>
  <c r="GA1520" i="98"/>
  <c r="GE1520" i="98"/>
  <c r="FU1552" i="98"/>
  <c r="FY1552" i="98"/>
  <c r="GC1552" i="98"/>
  <c r="GA1552" i="98"/>
  <c r="GE1552" i="98"/>
  <c r="FW1552" i="98"/>
  <c r="FU1568" i="98"/>
  <c r="FY1568" i="98"/>
  <c r="GC1568" i="98"/>
  <c r="GE1568" i="98"/>
  <c r="GA1568" i="98"/>
  <c r="FW1568" i="98"/>
  <c r="FU1584" i="98"/>
  <c r="FY1584" i="98"/>
  <c r="GC1584" i="98"/>
  <c r="FW1584" i="98"/>
  <c r="GE1584" i="98"/>
  <c r="GA1584" i="98"/>
  <c r="FU1600" i="98"/>
  <c r="FY1600" i="98"/>
  <c r="GC1600" i="98"/>
  <c r="FW1600" i="98"/>
  <c r="GA1600" i="98"/>
  <c r="GE1600" i="98"/>
  <c r="FU1632" i="98"/>
  <c r="FY1632" i="98"/>
  <c r="GC1632" i="98"/>
  <c r="GA1632" i="98"/>
  <c r="GE1632" i="98"/>
  <c r="FW1632" i="98"/>
  <c r="FU1648" i="98"/>
  <c r="FY1648" i="98"/>
  <c r="GC1648" i="98"/>
  <c r="GE1648" i="98"/>
  <c r="GA1648" i="98"/>
  <c r="FW1648" i="98"/>
  <c r="FU1664" i="98"/>
  <c r="FY1664" i="98"/>
  <c r="GC1664" i="98"/>
  <c r="GE1664" i="98"/>
  <c r="FW1664" i="98"/>
  <c r="GA1664" i="98"/>
  <c r="GC1680" i="98"/>
  <c r="FW1680" i="98"/>
  <c r="GA1680" i="98"/>
  <c r="GE1680" i="98"/>
  <c r="GC1684" i="98"/>
  <c r="FY1684" i="98"/>
  <c r="GE1684" i="98"/>
  <c r="FW1684" i="98"/>
  <c r="GA1684" i="98"/>
  <c r="GB1040" i="98"/>
  <c r="FW1040" i="98"/>
  <c r="FI1040" i="98"/>
  <c r="FT1040" i="98" s="1"/>
  <c r="GD1040" i="98"/>
  <c r="FU1040" i="98"/>
  <c r="FZ1040" i="98"/>
  <c r="GA1060" i="98"/>
  <c r="FZ1060" i="98"/>
  <c r="FY1060" i="98"/>
  <c r="GB1060" i="98"/>
  <c r="FK1133" i="98"/>
  <c r="FV1139" i="98"/>
  <c r="FY1139" i="98"/>
  <c r="FX1148" i="98"/>
  <c r="FZ1148" i="98"/>
  <c r="FU1150" i="98"/>
  <c r="FK1159" i="98"/>
  <c r="FT1164" i="98"/>
  <c r="FV1164" i="98"/>
  <c r="FU1198" i="98"/>
  <c r="FK1207" i="98"/>
  <c r="FZ1214" i="98"/>
  <c r="GB1214" i="98"/>
  <c r="FW1221" i="98"/>
  <c r="GA1221" i="98"/>
  <c r="FI1221" i="98"/>
  <c r="FU1221" i="98"/>
  <c r="GC1221" i="98"/>
  <c r="FT1221" i="98"/>
  <c r="GB1221" i="98"/>
  <c r="FV1221" i="98"/>
  <c r="GD1221" i="98"/>
  <c r="FX1221" i="98"/>
  <c r="FI970" i="98"/>
  <c r="GC970" i="98" s="1"/>
  <c r="FT970" i="98"/>
  <c r="FK995" i="98"/>
  <c r="FW997" i="98"/>
  <c r="FV997" i="98"/>
  <c r="FY997" i="98"/>
  <c r="GB997" i="98"/>
  <c r="FK1004" i="98"/>
  <c r="FW1052" i="98"/>
  <c r="FT1083" i="98"/>
  <c r="FW1084" i="98"/>
  <c r="GC1084" i="98"/>
  <c r="GE1098" i="98"/>
  <c r="FW1098" i="98"/>
  <c r="GA1098" i="98"/>
  <c r="GE1114" i="98"/>
  <c r="FW1114" i="98"/>
  <c r="GA1114" i="98"/>
  <c r="FK1121" i="98"/>
  <c r="FI1127" i="98"/>
  <c r="FU1127" i="98"/>
  <c r="FY1127" i="98"/>
  <c r="GC1127" i="98"/>
  <c r="FV1127" i="98"/>
  <c r="FZ1127" i="98"/>
  <c r="GD1127" i="98"/>
  <c r="FW1127" i="98"/>
  <c r="GA1127" i="98"/>
  <c r="GE1127" i="98"/>
  <c r="FT1127" i="98"/>
  <c r="FX1127" i="98"/>
  <c r="GB1127" i="98"/>
  <c r="FV1130" i="98"/>
  <c r="FY1130" i="98"/>
  <c r="FK1137" i="98"/>
  <c r="GA1148" i="98"/>
  <c r="FY1152" i="98"/>
  <c r="FY1160" i="98"/>
  <c r="GA1160" i="98"/>
  <c r="FW1160" i="98"/>
  <c r="FU1160" i="98"/>
  <c r="GC1160" i="98"/>
  <c r="GE1160" i="98"/>
  <c r="GE1172" i="98"/>
  <c r="FY1192" i="98"/>
  <c r="GA1192" i="98"/>
  <c r="FW1192" i="98"/>
  <c r="FU1192" i="98"/>
  <c r="GC1192" i="98"/>
  <c r="GE1192" i="98"/>
  <c r="FW1201" i="98"/>
  <c r="FI1201" i="98"/>
  <c r="GA1201" i="98" s="1"/>
  <c r="GC1201" i="98"/>
  <c r="FX1201" i="98"/>
  <c r="FT1201" i="98"/>
  <c r="GB1201" i="98"/>
  <c r="FI1203" i="98"/>
  <c r="FU1203" i="98"/>
  <c r="FY1203" i="98"/>
  <c r="GC1203" i="98"/>
  <c r="FW1203" i="98"/>
  <c r="GA1203" i="98"/>
  <c r="GE1203" i="98"/>
  <c r="FV1203" i="98"/>
  <c r="GD1203" i="98"/>
  <c r="FX1203" i="98"/>
  <c r="GB1203" i="98"/>
  <c r="FZ1203" i="98"/>
  <c r="FT1203" i="98"/>
  <c r="GB1208" i="98"/>
  <c r="GD1208" i="98"/>
  <c r="FY1224" i="98"/>
  <c r="GA1224" i="98"/>
  <c r="FW1224" i="98"/>
  <c r="FU1224" i="98"/>
  <c r="GC1224" i="98"/>
  <c r="GE1224" i="98"/>
  <c r="GE1252" i="98"/>
  <c r="FY1272" i="98"/>
  <c r="GA1272" i="98"/>
  <c r="FU1272" i="98"/>
  <c r="GC1272" i="98"/>
  <c r="FW1272" i="98"/>
  <c r="GE1272" i="98"/>
  <c r="FW1281" i="98"/>
  <c r="GA1281" i="98"/>
  <c r="FI1281" i="98"/>
  <c r="FU1281" i="98"/>
  <c r="GC1281" i="98"/>
  <c r="FV1281" i="98"/>
  <c r="FX1281" i="98"/>
  <c r="FT1281" i="98"/>
  <c r="GB1281" i="98"/>
  <c r="FI1283" i="98"/>
  <c r="GC1283" i="98"/>
  <c r="GA1283" i="98"/>
  <c r="GD1283" i="98"/>
  <c r="FZ1283" i="98"/>
  <c r="GB1288" i="98"/>
  <c r="GD1288" i="98"/>
  <c r="FK1297" i="98"/>
  <c r="FW1300" i="98"/>
  <c r="FY1324" i="98"/>
  <c r="FY1340" i="98"/>
  <c r="FY1372" i="98"/>
  <c r="FY1388" i="98"/>
  <c r="FY1404" i="98"/>
  <c r="FY1420" i="98"/>
  <c r="FY1452" i="98"/>
  <c r="FY1468" i="98"/>
  <c r="FY1484" i="98"/>
  <c r="FY1500" i="98"/>
  <c r="FZ1532" i="98"/>
  <c r="FK1537" i="98"/>
  <c r="FZ1548" i="98"/>
  <c r="FK1553" i="98"/>
  <c r="FZ1580" i="98"/>
  <c r="FZ1612" i="98"/>
  <c r="FK1617" i="98"/>
  <c r="FZ1628" i="98"/>
  <c r="FK1633" i="98"/>
  <c r="FZ1644" i="98"/>
  <c r="FZ1660" i="98"/>
  <c r="FZ1684" i="98"/>
  <c r="GE1010" i="98"/>
  <c r="FX1043" i="98"/>
  <c r="GE1043" i="98"/>
  <c r="FI1101" i="98"/>
  <c r="GC1101" i="98" s="1"/>
  <c r="FV1110" i="98"/>
  <c r="FY1110" i="98"/>
  <c r="GB1110" i="98"/>
  <c r="GB1144" i="98"/>
  <c r="GE1144" i="98"/>
  <c r="FV1144" i="98"/>
  <c r="FU1148" i="98"/>
  <c r="FV1150" i="98"/>
  <c r="FX1150" i="98"/>
  <c r="FU1164" i="98"/>
  <c r="FW1173" i="98"/>
  <c r="GA1173" i="98"/>
  <c r="FI1173" i="98"/>
  <c r="FU1173" i="98"/>
  <c r="GC1173" i="98"/>
  <c r="FT1173" i="98"/>
  <c r="GB1173" i="98"/>
  <c r="FV1173" i="98"/>
  <c r="GD1173" i="98"/>
  <c r="FZ1173" i="98"/>
  <c r="FX1173" i="98"/>
  <c r="FM1189" i="98"/>
  <c r="FZ1198" i="98"/>
  <c r="GB1198" i="98"/>
  <c r="GC1214" i="98"/>
  <c r="FI1239" i="98"/>
  <c r="GC1239" i="98" s="1"/>
  <c r="FX1239" i="98"/>
  <c r="FM1253" i="98"/>
  <c r="GC1034" i="98"/>
  <c r="FT1139" i="98"/>
  <c r="FY1178" i="98"/>
  <c r="FV1178" i="98"/>
  <c r="FX1178" i="98"/>
  <c r="FI1287" i="98"/>
  <c r="GC1287" i="98"/>
  <c r="GA1287" i="98"/>
  <c r="FX1287" i="98"/>
  <c r="GA1358" i="98"/>
  <c r="FZ1358" i="98"/>
  <c r="FY1358" i="98"/>
  <c r="GB1358" i="98"/>
  <c r="GA1390" i="98"/>
  <c r="FZ1390" i="98"/>
  <c r="FY1390" i="98"/>
  <c r="GB1390" i="98"/>
  <c r="GE1425" i="98"/>
  <c r="GA1454" i="98"/>
  <c r="FZ1454" i="98"/>
  <c r="FY1454" i="98"/>
  <c r="GB1454" i="98"/>
  <c r="FK1490" i="98"/>
  <c r="FX1509" i="98"/>
  <c r="FT1509" i="98"/>
  <c r="FX1513" i="98"/>
  <c r="FT1513" i="98"/>
  <c r="FW1519" i="98"/>
  <c r="GA1519" i="98"/>
  <c r="GE1519" i="98"/>
  <c r="FT1519" i="98"/>
  <c r="FX1519" i="98"/>
  <c r="GB1519" i="98"/>
  <c r="FI1519" i="98"/>
  <c r="FU1519" i="98"/>
  <c r="FY1519" i="98"/>
  <c r="GC1519" i="98"/>
  <c r="FZ1519" i="98"/>
  <c r="GD1519" i="98"/>
  <c r="FV1519" i="98"/>
  <c r="GB1525" i="98"/>
  <c r="FK1527" i="98"/>
  <c r="FW1535" i="98"/>
  <c r="GA1535" i="98"/>
  <c r="FT1535" i="98"/>
  <c r="FX1535" i="98"/>
  <c r="FI1535" i="98"/>
  <c r="FU1535" i="98"/>
  <c r="GC1535" i="98"/>
  <c r="FZ1535" i="98"/>
  <c r="FV1535" i="98"/>
  <c r="GD1535" i="98"/>
  <c r="FV1577" i="98"/>
  <c r="FV1578" i="98"/>
  <c r="GC1578" i="98"/>
  <c r="FI1578" i="98"/>
  <c r="FZ1578" i="98" s="1"/>
  <c r="FU1578" i="98"/>
  <c r="FV1581" i="98"/>
  <c r="FY1581" i="98"/>
  <c r="FV1582" i="98"/>
  <c r="FZ1582" i="98"/>
  <c r="GD1582" i="98"/>
  <c r="FW1582" i="98"/>
  <c r="GA1582" i="98"/>
  <c r="FT1582" i="98"/>
  <c r="FX1582" i="98"/>
  <c r="GC1582" i="98"/>
  <c r="FY1582" i="98"/>
  <c r="FI1582" i="98"/>
  <c r="FU1582" i="98"/>
  <c r="FV1585" i="98"/>
  <c r="FY1585" i="98"/>
  <c r="FV1586" i="98"/>
  <c r="FZ1586" i="98"/>
  <c r="GD1586" i="98"/>
  <c r="FW1586" i="98"/>
  <c r="GA1586" i="98"/>
  <c r="GE1586" i="98"/>
  <c r="FT1586" i="98"/>
  <c r="FX1586" i="98"/>
  <c r="GB1586" i="98"/>
  <c r="GC1586" i="98"/>
  <c r="FY1586" i="98"/>
  <c r="FI1586" i="98"/>
  <c r="FU1586" i="98"/>
  <c r="FV1589" i="98"/>
  <c r="FY1589" i="98"/>
  <c r="FV1590" i="98"/>
  <c r="FZ1590" i="98"/>
  <c r="GD1590" i="98"/>
  <c r="FW1590" i="98"/>
  <c r="GA1590" i="98"/>
  <c r="FT1590" i="98"/>
  <c r="FX1590" i="98"/>
  <c r="GC1590" i="98"/>
  <c r="FY1590" i="98"/>
  <c r="FI1590" i="98"/>
  <c r="FU1590" i="98"/>
  <c r="FV1593" i="98"/>
  <c r="FV1594" i="98"/>
  <c r="FZ1594" i="98"/>
  <c r="FW1594" i="98"/>
  <c r="FT1594" i="98"/>
  <c r="GC1594" i="98"/>
  <c r="FY1594" i="98"/>
  <c r="FI1594" i="98"/>
  <c r="FU1594" i="98"/>
  <c r="FW1603" i="98"/>
  <c r="GA1603" i="98"/>
  <c r="GE1603" i="98"/>
  <c r="FT1603" i="98"/>
  <c r="FX1603" i="98"/>
  <c r="GB1603" i="98"/>
  <c r="FI1603" i="98"/>
  <c r="FU1603" i="98"/>
  <c r="FY1603" i="98"/>
  <c r="GC1603" i="98"/>
  <c r="FZ1603" i="98"/>
  <c r="FV1603" i="98"/>
  <c r="GD1603" i="98"/>
  <c r="FK1611" i="98"/>
  <c r="GB1373" i="98"/>
  <c r="FU1373" i="98"/>
  <c r="FW1373" i="98"/>
  <c r="FZ1401" i="98"/>
  <c r="FY1401" i="98"/>
  <c r="GC1401" i="98"/>
  <c r="GA1401" i="98"/>
  <c r="GC1421" i="98"/>
  <c r="FV1421" i="98"/>
  <c r="GA1472" i="98"/>
  <c r="GE1472" i="98"/>
  <c r="GD1472" i="98"/>
  <c r="FK1582" i="98"/>
  <c r="FV1605" i="98"/>
  <c r="FY1605" i="98"/>
  <c r="FI1635" i="98"/>
  <c r="GC1635" i="98" s="1"/>
  <c r="GA1118" i="98"/>
  <c r="GD1258" i="98"/>
  <c r="FT1310" i="98"/>
  <c r="GC1334" i="98"/>
  <c r="FW1334" i="98"/>
  <c r="FZ1369" i="98"/>
  <c r="FY1369" i="98"/>
  <c r="GC1369" i="98"/>
  <c r="GA1369" i="98"/>
  <c r="GA1370" i="98"/>
  <c r="FI1370" i="98"/>
  <c r="GD1370" i="98" s="1"/>
  <c r="GC1382" i="98"/>
  <c r="FW1382" i="98"/>
  <c r="GC1398" i="98"/>
  <c r="FW1398" i="98"/>
  <c r="FW1414" i="98"/>
  <c r="GA1430" i="98"/>
  <c r="FZ1430" i="98"/>
  <c r="FY1430" i="98"/>
  <c r="GB1430" i="98"/>
  <c r="FZ1481" i="98"/>
  <c r="FY1481" i="98"/>
  <c r="GC1481" i="98"/>
  <c r="GB1482" i="98"/>
  <c r="FW1482" i="98"/>
  <c r="FI1482" i="98"/>
  <c r="FT1482" i="98" s="1"/>
  <c r="GD1482" i="98"/>
  <c r="FZ1482" i="98"/>
  <c r="GE1482" i="98"/>
  <c r="FU1482" i="98"/>
  <c r="FK1507" i="98"/>
  <c r="FW1515" i="98"/>
  <c r="GA1515" i="98"/>
  <c r="GE1515" i="98"/>
  <c r="FT1515" i="98"/>
  <c r="FX1515" i="98"/>
  <c r="GB1515" i="98"/>
  <c r="FI1515" i="98"/>
  <c r="FU1515" i="98"/>
  <c r="FY1515" i="98"/>
  <c r="GC1515" i="98"/>
  <c r="FV1515" i="98"/>
  <c r="FZ1515" i="98"/>
  <c r="GD1515" i="98"/>
  <c r="FU1530" i="98"/>
  <c r="FT1557" i="98"/>
  <c r="FX1557" i="98"/>
  <c r="FV1561" i="98"/>
  <c r="FY1561" i="98"/>
  <c r="FT1573" i="98"/>
  <c r="FX1573" i="98"/>
  <c r="FW1583" i="98"/>
  <c r="FT1583" i="98"/>
  <c r="FI1583" i="98"/>
  <c r="GA1583" i="98" s="1"/>
  <c r="GC1583" i="98"/>
  <c r="FV1583" i="98"/>
  <c r="GD1583" i="98"/>
  <c r="FK1591" i="98"/>
  <c r="FU1610" i="98"/>
  <c r="FU1614" i="98"/>
  <c r="FT1641" i="98"/>
  <c r="FX1641" i="98"/>
  <c r="FV1645" i="98"/>
  <c r="FY1645" i="98"/>
  <c r="FK1659" i="98"/>
  <c r="FI1667" i="98"/>
  <c r="GC1667" i="98" s="1"/>
  <c r="FK1675" i="98"/>
  <c r="FT1683" i="98"/>
  <c r="FI1683" i="98"/>
  <c r="GC1683" i="98"/>
  <c r="FU1022" i="98"/>
  <c r="FY1162" i="98"/>
  <c r="FV1162" i="98"/>
  <c r="FX1162" i="98"/>
  <c r="FM1269" i="98"/>
  <c r="GA1312" i="98"/>
  <c r="GE1312" i="98"/>
  <c r="GD1312" i="98"/>
  <c r="FT1386" i="98"/>
  <c r="FX1386" i="98"/>
  <c r="GB1386" i="98"/>
  <c r="FV1386" i="98"/>
  <c r="GA1386" i="98"/>
  <c r="FW1386" i="98"/>
  <c r="GC1386" i="98"/>
  <c r="FI1386" i="98"/>
  <c r="FY1386" i="98"/>
  <c r="GD1386" i="98"/>
  <c r="FU1386" i="98"/>
  <c r="GE1386" i="98"/>
  <c r="FZ1386" i="98"/>
  <c r="GA1414" i="98"/>
  <c r="FZ1414" i="98"/>
  <c r="FY1414" i="98"/>
  <c r="GB1414" i="98"/>
  <c r="FY1421" i="98"/>
  <c r="GE1433" i="98"/>
  <c r="FV1521" i="98"/>
  <c r="FY1521" i="98"/>
  <c r="GC1522" i="98"/>
  <c r="FI1547" i="98"/>
  <c r="GC1547" i="98" s="1"/>
  <c r="FK1555" i="98"/>
  <c r="FK1594" i="98"/>
  <c r="FV1598" i="98"/>
  <c r="GB1602" i="98"/>
  <c r="GE1602" i="98"/>
  <c r="FT1610" i="98"/>
  <c r="FW1610" i="98"/>
  <c r="FZ1610" i="98"/>
  <c r="GE1242" i="98"/>
  <c r="GC1242" i="98"/>
  <c r="FZ1242" i="98"/>
  <c r="GB1242" i="98"/>
  <c r="GC1260" i="98"/>
  <c r="FU1260" i="98"/>
  <c r="FK1270" i="98"/>
  <c r="FM1285" i="98"/>
  <c r="GC1294" i="98"/>
  <c r="FU1294" i="98"/>
  <c r="FT1294" i="98"/>
  <c r="FK1323" i="98"/>
  <c r="FV1345" i="98"/>
  <c r="GB1345" i="98"/>
  <c r="GE1345" i="98"/>
  <c r="FT1373" i="98"/>
  <c r="FW1374" i="98"/>
  <c r="GC1374" i="98"/>
  <c r="FZ1393" i="98"/>
  <c r="FY1393" i="98"/>
  <c r="GC1393" i="98"/>
  <c r="GA1393" i="98"/>
  <c r="GA1394" i="98"/>
  <c r="FI1394" i="98"/>
  <c r="GD1394" i="98" s="1"/>
  <c r="FZ1409" i="98"/>
  <c r="FY1409" i="98"/>
  <c r="GC1409" i="98"/>
  <c r="GA1409" i="98"/>
  <c r="GB1410" i="98"/>
  <c r="FI1410" i="98"/>
  <c r="GD1410" i="98"/>
  <c r="FU1410" i="98"/>
  <c r="FT1421" i="98"/>
  <c r="FW1422" i="98"/>
  <c r="GC1422" i="98"/>
  <c r="FW1454" i="98"/>
  <c r="FK1483" i="98"/>
  <c r="FW1502" i="98"/>
  <c r="FY1518" i="98"/>
  <c r="FI1541" i="98"/>
  <c r="FY1541" i="98" s="1"/>
  <c r="FU1541" i="98"/>
  <c r="GC1541" i="98"/>
  <c r="FZ1541" i="98"/>
  <c r="GD1541" i="98"/>
  <c r="FW1541" i="98"/>
  <c r="GA1541" i="98"/>
  <c r="GE1541" i="98"/>
  <c r="FT1541" i="98"/>
  <c r="FX1541" i="98"/>
  <c r="GB1541" i="98"/>
  <c r="FW1559" i="98"/>
  <c r="GA1559" i="98"/>
  <c r="FT1559" i="98"/>
  <c r="FX1559" i="98"/>
  <c r="FI1559" i="98"/>
  <c r="FU1559" i="98"/>
  <c r="GC1559" i="98"/>
  <c r="FV1559" i="98"/>
  <c r="FZ1559" i="98"/>
  <c r="FK1567" i="98"/>
  <c r="FW1575" i="98"/>
  <c r="GA1575" i="98"/>
  <c r="FT1575" i="98"/>
  <c r="FX1575" i="98"/>
  <c r="FI1575" i="98"/>
  <c r="FU1575" i="98"/>
  <c r="GC1575" i="98"/>
  <c r="GD1575" i="98"/>
  <c r="FZ1575" i="98"/>
  <c r="FI1621" i="98"/>
  <c r="FU1621" i="98"/>
  <c r="FY1621" i="98"/>
  <c r="GC1621" i="98"/>
  <c r="FV1621" i="98"/>
  <c r="FZ1621" i="98"/>
  <c r="GD1621" i="98"/>
  <c r="FW1621" i="98"/>
  <c r="GA1621" i="98"/>
  <c r="GE1621" i="98"/>
  <c r="GB1621" i="98"/>
  <c r="FT1621" i="98"/>
  <c r="FX1621" i="98"/>
  <c r="FW1639" i="98"/>
  <c r="GA1639" i="98"/>
  <c r="GE1639" i="98"/>
  <c r="FT1639" i="98"/>
  <c r="FX1639" i="98"/>
  <c r="GB1639" i="98"/>
  <c r="FI1639" i="98"/>
  <c r="FU1639" i="98"/>
  <c r="FY1639" i="98"/>
  <c r="GC1639" i="98"/>
  <c r="FV1639" i="98"/>
  <c r="GD1639" i="98"/>
  <c r="FZ1639" i="98"/>
  <c r="FK1647" i="98"/>
  <c r="FW1655" i="98"/>
  <c r="GA1655" i="98"/>
  <c r="GE1655" i="98"/>
  <c r="FT1655" i="98"/>
  <c r="FX1655" i="98"/>
  <c r="GB1655" i="98"/>
  <c r="FI1655" i="98"/>
  <c r="FU1655" i="98"/>
  <c r="FY1655" i="98"/>
  <c r="GC1655" i="98"/>
  <c r="FV1655" i="98"/>
  <c r="FZ1655" i="98"/>
  <c r="GD1655" i="98"/>
  <c r="GB1402" i="98"/>
  <c r="FI1402" i="98"/>
  <c r="GD1402" i="98"/>
  <c r="FZ1402" i="98"/>
  <c r="GB1424" i="98"/>
  <c r="FU1424" i="98"/>
  <c r="FY1424" i="98"/>
  <c r="FZ1424" i="98"/>
  <c r="GB1518" i="98"/>
  <c r="GE1518" i="98"/>
  <c r="FX1522" i="98"/>
  <c r="GA1522" i="98"/>
  <c r="GD1522" i="98"/>
  <c r="FV1525" i="98"/>
  <c r="FY1525" i="98"/>
  <c r="FT1530" i="98"/>
  <c r="FW1530" i="98"/>
  <c r="FZ1530" i="98"/>
  <c r="FX1597" i="98"/>
  <c r="FX1614" i="98"/>
  <c r="GA1614" i="98"/>
  <c r="GD1614" i="98"/>
  <c r="FI1627" i="98"/>
  <c r="GC1627" i="98"/>
  <c r="FZ1627" i="98"/>
  <c r="FT1521" i="98"/>
  <c r="FV1542" i="98"/>
  <c r="GB1557" i="98"/>
  <c r="GB1573" i="98"/>
  <c r="GB1558" i="98"/>
  <c r="GE1558" i="98"/>
  <c r="GB1585" i="98"/>
  <c r="FY1610" i="98"/>
  <c r="GC1462" i="98"/>
  <c r="FY1598" i="98"/>
  <c r="FT1638" i="98"/>
  <c r="FW1638" i="98"/>
  <c r="FZ1638" i="98"/>
  <c r="FY1642" i="98"/>
  <c r="FV1642" i="98"/>
  <c r="FT1654" i="98"/>
  <c r="FW1654" i="98"/>
  <c r="FZ1654" i="98"/>
  <c r="FY1618" i="98"/>
  <c r="GB1618" i="98"/>
  <c r="GE1618" i="98"/>
  <c r="FV1630" i="98"/>
  <c r="GB1634" i="98"/>
  <c r="GE1634" i="98"/>
  <c r="GB1645" i="98"/>
  <c r="FT91" i="98"/>
  <c r="FX91" i="98"/>
  <c r="FU91" i="98"/>
  <c r="FZ91" i="98"/>
  <c r="FW91" i="98"/>
  <c r="GC91" i="98"/>
  <c r="FK91" i="98"/>
  <c r="FV91" i="98"/>
  <c r="FI91" i="98"/>
  <c r="GB91" i="98" s="1"/>
  <c r="FY91" i="98"/>
  <c r="GA91" i="98"/>
  <c r="FT128" i="98"/>
  <c r="FI128" i="98"/>
  <c r="FX128" i="98" s="1"/>
  <c r="GC128" i="98"/>
  <c r="FV128" i="98"/>
  <c r="GD128" i="98"/>
  <c r="FW128" i="98"/>
  <c r="GE137" i="98"/>
  <c r="FT137" i="98"/>
  <c r="GD149" i="98"/>
  <c r="GE149" i="98"/>
  <c r="FX190" i="98"/>
  <c r="GA190" i="98"/>
  <c r="GE190" i="98"/>
  <c r="FW190" i="98"/>
  <c r="GC130" i="98"/>
  <c r="FW196" i="98"/>
  <c r="GA196" i="98"/>
  <c r="GE196" i="98"/>
  <c r="FT196" i="98"/>
  <c r="FX196" i="98"/>
  <c r="GB196" i="98"/>
  <c r="FI196" i="98"/>
  <c r="FY196" i="98"/>
  <c r="FU196" i="98"/>
  <c r="GC196" i="98"/>
  <c r="FV196" i="98"/>
  <c r="FZ196" i="98"/>
  <c r="GD196" i="98"/>
  <c r="FI213" i="98"/>
  <c r="FY213" i="98" s="1"/>
  <c r="FU213" i="98"/>
  <c r="GC213" i="98"/>
  <c r="FW213" i="98"/>
  <c r="FX213" i="98"/>
  <c r="FT213" i="98"/>
  <c r="FZ213" i="98"/>
  <c r="FV213" i="98"/>
  <c r="FK213" i="98"/>
  <c r="FV149" i="98"/>
  <c r="GD210" i="98"/>
  <c r="FW220" i="98"/>
  <c r="GC183" i="98"/>
  <c r="FI366" i="98"/>
  <c r="FW366" i="98"/>
  <c r="GA366" i="98"/>
  <c r="GE366" i="98"/>
  <c r="FT366" i="98"/>
  <c r="FX366" i="98"/>
  <c r="GB366" i="98"/>
  <c r="FU366" i="98"/>
  <c r="GC366" i="98"/>
  <c r="FV366" i="98"/>
  <c r="GD366" i="98"/>
  <c r="FY366" i="98"/>
  <c r="FZ366" i="98"/>
  <c r="FW271" i="98"/>
  <c r="GC267" i="98"/>
  <c r="FI322" i="98"/>
  <c r="GC322" i="98"/>
  <c r="FT440" i="98"/>
  <c r="FI440" i="98"/>
  <c r="FX440" i="98" s="1"/>
  <c r="GC440" i="98"/>
  <c r="FZ440" i="98"/>
  <c r="GD440" i="98"/>
  <c r="GA440" i="98"/>
  <c r="GD355" i="98"/>
  <c r="FK366" i="98"/>
  <c r="GE377" i="98"/>
  <c r="FT294" i="98"/>
  <c r="FX294" i="98"/>
  <c r="GB294" i="98"/>
  <c r="FI294" i="98"/>
  <c r="FU294" i="98"/>
  <c r="FY294" i="98"/>
  <c r="GC294" i="98"/>
  <c r="FV294" i="98"/>
  <c r="GD294" i="98"/>
  <c r="FW294" i="98"/>
  <c r="GE294" i="98"/>
  <c r="GA294" i="98"/>
  <c r="FZ294" i="98"/>
  <c r="FT326" i="98"/>
  <c r="FX326" i="98"/>
  <c r="GB326" i="98"/>
  <c r="FI326" i="98"/>
  <c r="FU326" i="98"/>
  <c r="FY326" i="98"/>
  <c r="GC326" i="98"/>
  <c r="FV326" i="98"/>
  <c r="GD326" i="98"/>
  <c r="FW326" i="98"/>
  <c r="GE326" i="98"/>
  <c r="GA326" i="98"/>
  <c r="FZ326" i="98"/>
  <c r="GD388" i="98"/>
  <c r="FW407" i="98"/>
  <c r="GA407" i="98"/>
  <c r="FT407" i="98"/>
  <c r="FX407" i="98"/>
  <c r="FI407" i="98"/>
  <c r="FU407" i="98"/>
  <c r="GC407" i="98"/>
  <c r="FV407" i="98"/>
  <c r="FZ407" i="98"/>
  <c r="GD407" i="98"/>
  <c r="FU499" i="98"/>
  <c r="FY499" i="98"/>
  <c r="GC499" i="98"/>
  <c r="FW499" i="98"/>
  <c r="GA499" i="98"/>
  <c r="GE499" i="98"/>
  <c r="FT555" i="98"/>
  <c r="FX555" i="98"/>
  <c r="GB555" i="98"/>
  <c r="FI555" i="98"/>
  <c r="FU555" i="98"/>
  <c r="FY555" i="98"/>
  <c r="GC555" i="98"/>
  <c r="FV555" i="98"/>
  <c r="FZ555" i="98"/>
  <c r="GD555" i="98"/>
  <c r="GA555" i="98"/>
  <c r="GE555" i="98"/>
  <c r="FW555" i="98"/>
  <c r="FI334" i="98"/>
  <c r="GC334" i="98"/>
  <c r="FI415" i="98"/>
  <c r="GC415" i="98" s="1"/>
  <c r="FI465" i="98"/>
  <c r="FY465" i="98" s="1"/>
  <c r="FU465" i="98"/>
  <c r="GC465" i="98"/>
  <c r="FZ465" i="98"/>
  <c r="GD465" i="98"/>
  <c r="FW465" i="98"/>
  <c r="GA465" i="98"/>
  <c r="GE465" i="98"/>
  <c r="FT465" i="98"/>
  <c r="FX465" i="98"/>
  <c r="GB465" i="98"/>
  <c r="FV515" i="98"/>
  <c r="GC512" i="98"/>
  <c r="FZ560" i="98"/>
  <c r="FW539" i="98"/>
  <c r="GE539" i="98"/>
  <c r="FZ599" i="98"/>
  <c r="GD599" i="98"/>
  <c r="FW599" i="98"/>
  <c r="GA599" i="98"/>
  <c r="GE599" i="98"/>
  <c r="FT599" i="98"/>
  <c r="FX599" i="98"/>
  <c r="GB599" i="98"/>
  <c r="FI599" i="98"/>
  <c r="FV599" i="98" s="1"/>
  <c r="FU599" i="98"/>
  <c r="FY599" i="98"/>
  <c r="GC599" i="98"/>
  <c r="FI647" i="98"/>
  <c r="FV647" i="98" s="1"/>
  <c r="FZ695" i="98"/>
  <c r="FW695" i="98"/>
  <c r="FT695" i="98"/>
  <c r="FI695" i="98"/>
  <c r="FU695" i="98"/>
  <c r="FZ743" i="98"/>
  <c r="GD743" i="98"/>
  <c r="FW743" i="98"/>
  <c r="GA743" i="98"/>
  <c r="FT743" i="98"/>
  <c r="FX743" i="98"/>
  <c r="FI743" i="98"/>
  <c r="FU743" i="98"/>
  <c r="FY743" i="98"/>
  <c r="FK440" i="98"/>
  <c r="FI674" i="98"/>
  <c r="GC674" i="98" s="1"/>
  <c r="FW701" i="98"/>
  <c r="GA701" i="98"/>
  <c r="GE701" i="98"/>
  <c r="FW772" i="98"/>
  <c r="GA772" i="98"/>
  <c r="FT772" i="98"/>
  <c r="FX772" i="98"/>
  <c r="FI772" i="98"/>
  <c r="FU772" i="98"/>
  <c r="GC772" i="98"/>
  <c r="FZ772" i="98"/>
  <c r="FV772" i="98"/>
  <c r="GA539" i="98"/>
  <c r="FW592" i="98"/>
  <c r="GA592" i="98"/>
  <c r="FT592" i="98"/>
  <c r="FX592" i="98"/>
  <c r="FI592" i="98"/>
  <c r="FU592" i="98"/>
  <c r="GC592" i="98"/>
  <c r="FV592" i="98"/>
  <c r="FZ592" i="98"/>
  <c r="GD592" i="98"/>
  <c r="FW649" i="98"/>
  <c r="GA649" i="98"/>
  <c r="FZ697" i="98"/>
  <c r="FK743" i="98"/>
  <c r="FI750" i="98"/>
  <c r="GC750" i="98" s="1"/>
  <c r="GB750" i="98"/>
  <c r="FZ761" i="98"/>
  <c r="GA589" i="98"/>
  <c r="GE589" i="98"/>
  <c r="FI746" i="98"/>
  <c r="FU746" i="98"/>
  <c r="FY746" i="98"/>
  <c r="GC746" i="98"/>
  <c r="FV746" i="98"/>
  <c r="FZ746" i="98"/>
  <c r="GD746" i="98"/>
  <c r="FW746" i="98"/>
  <c r="GA746" i="98"/>
  <c r="GE746" i="98"/>
  <c r="FT746" i="98"/>
  <c r="FX746" i="98"/>
  <c r="GB746" i="98"/>
  <c r="FI762" i="98"/>
  <c r="FU762" i="98" s="1"/>
  <c r="GC762" i="98"/>
  <c r="FZ762" i="98"/>
  <c r="GD762" i="98"/>
  <c r="FW762" i="98"/>
  <c r="GA762" i="98"/>
  <c r="FX762" i="98"/>
  <c r="GB762" i="98"/>
  <c r="FT786" i="98"/>
  <c r="FX786" i="98"/>
  <c r="GB786" i="98"/>
  <c r="FI786" i="98"/>
  <c r="FU786" i="98"/>
  <c r="FY786" i="98"/>
  <c r="GC786" i="98"/>
  <c r="FW786" i="98"/>
  <c r="GE786" i="98"/>
  <c r="FZ786" i="98"/>
  <c r="GA786" i="98"/>
  <c r="FV786" i="98"/>
  <c r="GD786" i="98"/>
  <c r="FI795" i="98"/>
  <c r="FY795" i="98" s="1"/>
  <c r="FU795" i="98"/>
  <c r="GC795" i="98"/>
  <c r="FZ795" i="98"/>
  <c r="GD795" i="98"/>
  <c r="GE795" i="98"/>
  <c r="FX795" i="98"/>
  <c r="GA795" i="98"/>
  <c r="FT795" i="98"/>
  <c r="GB795" i="98"/>
  <c r="FI811" i="98"/>
  <c r="FU811" i="98"/>
  <c r="FY811" i="98"/>
  <c r="GC811" i="98"/>
  <c r="FV811" i="98"/>
  <c r="FZ811" i="98"/>
  <c r="GD811" i="98"/>
  <c r="FW811" i="98"/>
  <c r="GE811" i="98"/>
  <c r="FX811" i="98"/>
  <c r="GA811" i="98"/>
  <c r="FT811" i="98"/>
  <c r="GB811" i="98"/>
  <c r="FI834" i="98"/>
  <c r="GC834" i="98" s="1"/>
  <c r="FT850" i="98"/>
  <c r="FI850" i="98"/>
  <c r="FX850" i="98" s="1"/>
  <c r="GC850" i="98"/>
  <c r="FZ850" i="98"/>
  <c r="FV850" i="98"/>
  <c r="FT866" i="98"/>
  <c r="FX866" i="98"/>
  <c r="GB866" i="98"/>
  <c r="FI866" i="98"/>
  <c r="FU866" i="98"/>
  <c r="FY866" i="98"/>
  <c r="GC866" i="98"/>
  <c r="FW866" i="98"/>
  <c r="GE866" i="98"/>
  <c r="FZ866" i="98"/>
  <c r="GA866" i="98"/>
  <c r="FV866" i="98"/>
  <c r="GD866" i="98"/>
  <c r="FT882" i="98"/>
  <c r="FX882" i="98"/>
  <c r="GB882" i="98"/>
  <c r="FI882" i="98"/>
  <c r="FU882" i="98"/>
  <c r="FY882" i="98"/>
  <c r="GC882" i="98"/>
  <c r="FW882" i="98"/>
  <c r="GE882" i="98"/>
  <c r="FZ882" i="98"/>
  <c r="GA882" i="98"/>
  <c r="FV882" i="98"/>
  <c r="GD882" i="98"/>
  <c r="FI898" i="98"/>
  <c r="GC898" i="98"/>
  <c r="FT914" i="98"/>
  <c r="FI914" i="98"/>
  <c r="FX914" i="98" s="1"/>
  <c r="GC914" i="98"/>
  <c r="FZ914" i="98"/>
  <c r="FV914" i="98"/>
  <c r="FT930" i="98"/>
  <c r="FX930" i="98"/>
  <c r="FI930" i="98"/>
  <c r="GB930" i="98" s="1"/>
  <c r="FU930" i="98"/>
  <c r="GC930" i="98"/>
  <c r="FW930" i="98"/>
  <c r="FZ930" i="98"/>
  <c r="FV930" i="98"/>
  <c r="GD930" i="98"/>
  <c r="FV991" i="98"/>
  <c r="FZ991" i="98"/>
  <c r="FW991" i="98"/>
  <c r="FT991" i="98"/>
  <c r="FY991" i="98"/>
  <c r="GC991" i="98"/>
  <c r="FI991" i="98"/>
  <c r="FU991" i="98"/>
  <c r="FK898" i="98"/>
  <c r="FW977" i="98"/>
  <c r="GA977" i="98"/>
  <c r="GE977" i="98"/>
  <c r="FT1024" i="98"/>
  <c r="FI1024" i="98"/>
  <c r="FX1024" i="98" s="1"/>
  <c r="GC1024" i="98"/>
  <c r="GA1024" i="98"/>
  <c r="GE1024" i="98"/>
  <c r="FW1039" i="98"/>
  <c r="FX1039" i="98"/>
  <c r="FI1039" i="98"/>
  <c r="GA1039" i="98" s="1"/>
  <c r="FT1039" i="98"/>
  <c r="GD1039" i="98"/>
  <c r="FU1039" i="98"/>
  <c r="FV1039" i="98"/>
  <c r="GB1039" i="98"/>
  <c r="FW728" i="98"/>
  <c r="GA728" i="98"/>
  <c r="FT728" i="98"/>
  <c r="FX728" i="98"/>
  <c r="FI728" i="98"/>
  <c r="FU728" i="98"/>
  <c r="GC728" i="98"/>
  <c r="GD728" i="98"/>
  <c r="FV728" i="98"/>
  <c r="FZ728" i="98"/>
  <c r="GD784" i="98"/>
  <c r="FI784" i="98"/>
  <c r="FY784" i="98"/>
  <c r="GE800" i="98"/>
  <c r="FI800" i="98"/>
  <c r="FV800" i="98" s="1"/>
  <c r="FY800" i="98"/>
  <c r="FT800" i="98"/>
  <c r="FK811" i="98"/>
  <c r="FK875" i="98"/>
  <c r="FV896" i="98"/>
  <c r="FZ896" i="98"/>
  <c r="GD896" i="98"/>
  <c r="FW896" i="98"/>
  <c r="GA896" i="98"/>
  <c r="GE896" i="98"/>
  <c r="FU896" i="98"/>
  <c r="GC896" i="98"/>
  <c r="FI896" i="98"/>
  <c r="FX896" i="98"/>
  <c r="FY896" i="98"/>
  <c r="FT896" i="98"/>
  <c r="GB896" i="98"/>
  <c r="FK923" i="98"/>
  <c r="FK939" i="98"/>
  <c r="FW980" i="98"/>
  <c r="GA980" i="98"/>
  <c r="FT980" i="98"/>
  <c r="FX980" i="98"/>
  <c r="FI980" i="98"/>
  <c r="FU980" i="98"/>
  <c r="GC980" i="98"/>
  <c r="FV980" i="98"/>
  <c r="FZ980" i="98"/>
  <c r="GD980" i="98"/>
  <c r="FX1050" i="98"/>
  <c r="GC1050" i="98"/>
  <c r="GA1050" i="98"/>
  <c r="FU1050" i="98"/>
  <c r="GD541" i="98"/>
  <c r="GA541" i="98"/>
  <c r="FX541" i="98"/>
  <c r="FI541" i="98"/>
  <c r="GC969" i="98"/>
  <c r="FW1122" i="98"/>
  <c r="GA1122" i="98"/>
  <c r="FI1163" i="98"/>
  <c r="FY1163" i="98" s="1"/>
  <c r="FU1163" i="98"/>
  <c r="GC1163" i="98"/>
  <c r="GA1163" i="98"/>
  <c r="GE1163" i="98"/>
  <c r="FT1163" i="98"/>
  <c r="GB1163" i="98"/>
  <c r="FX1163" i="98"/>
  <c r="FV1163" i="98"/>
  <c r="GD1163" i="98"/>
  <c r="FW1177" i="98"/>
  <c r="FI1177" i="98"/>
  <c r="GA1177" i="98" s="1"/>
  <c r="GC1177" i="98"/>
  <c r="GB1177" i="98"/>
  <c r="FX1177" i="98"/>
  <c r="FI1211" i="98"/>
  <c r="FU1211" i="98"/>
  <c r="FY1211" i="98"/>
  <c r="GC1211" i="98"/>
  <c r="FW1211" i="98"/>
  <c r="GA1211" i="98"/>
  <c r="GE1211" i="98"/>
  <c r="FZ1211" i="98"/>
  <c r="FT1211" i="98"/>
  <c r="GB1211" i="98"/>
  <c r="FX1211" i="98"/>
  <c r="FV1211" i="98"/>
  <c r="GD1211" i="98"/>
  <c r="FI1387" i="98"/>
  <c r="GC1387" i="98"/>
  <c r="GE1387" i="98"/>
  <c r="FI1419" i="98"/>
  <c r="FU1419" i="98" s="1"/>
  <c r="GC1419" i="98"/>
  <c r="GE1419" i="98"/>
  <c r="FW1419" i="98"/>
  <c r="FX1419" i="98"/>
  <c r="FV1034" i="98"/>
  <c r="GA775" i="98"/>
  <c r="GE775" i="98"/>
  <c r="FX775" i="98"/>
  <c r="GB775" i="98"/>
  <c r="FU775" i="98"/>
  <c r="FV775" i="98"/>
  <c r="GD775" i="98"/>
  <c r="FI775" i="98"/>
  <c r="FW775" i="98" s="1"/>
  <c r="FY775" i="98"/>
  <c r="FZ775" i="98"/>
  <c r="FI1151" i="98"/>
  <c r="FY1151" i="98" s="1"/>
  <c r="FU1151" i="98"/>
  <c r="GC1151" i="98"/>
  <c r="GA1151" i="98"/>
  <c r="GE1151" i="98"/>
  <c r="FZ1151" i="98"/>
  <c r="FT1151" i="98"/>
  <c r="GB1151" i="98"/>
  <c r="GD1151" i="98"/>
  <c r="FI1167" i="98"/>
  <c r="FU1167" i="98"/>
  <c r="FY1167" i="98"/>
  <c r="GC1167" i="98"/>
  <c r="FW1167" i="98"/>
  <c r="GA1167" i="98"/>
  <c r="GE1167" i="98"/>
  <c r="FX1167" i="98"/>
  <c r="FZ1167" i="98"/>
  <c r="GD1167" i="98"/>
  <c r="FT1167" i="98"/>
  <c r="GB1167" i="98"/>
  <c r="FV1167" i="98"/>
  <c r="FW1261" i="98"/>
  <c r="GA1261" i="98"/>
  <c r="GE1261" i="98"/>
  <c r="FI1261" i="98"/>
  <c r="FU1261" i="98"/>
  <c r="FY1261" i="98"/>
  <c r="GC1261" i="98"/>
  <c r="FX1261" i="98"/>
  <c r="FZ1261" i="98"/>
  <c r="FT1261" i="98"/>
  <c r="GB1261" i="98"/>
  <c r="GD1261" i="98"/>
  <c r="FV1261" i="98"/>
  <c r="FU1564" i="98"/>
  <c r="FY1564" i="98"/>
  <c r="GC1564" i="98"/>
  <c r="GE1564" i="98"/>
  <c r="GA1564" i="98"/>
  <c r="FW1564" i="98"/>
  <c r="FU1644" i="98"/>
  <c r="FY1644" i="98"/>
  <c r="GC1644" i="98"/>
  <c r="GE1644" i="98"/>
  <c r="FW1644" i="98"/>
  <c r="GA1644" i="98"/>
  <c r="GE1060" i="98"/>
  <c r="GC1139" i="98"/>
  <c r="GD1214" i="98"/>
  <c r="FX1048" i="98"/>
  <c r="FI1048" i="98"/>
  <c r="GD1048" i="98"/>
  <c r="GE1130" i="98"/>
  <c r="GA1130" i="98"/>
  <c r="FW1130" i="98"/>
  <c r="FY1144" i="98"/>
  <c r="FY1208" i="98"/>
  <c r="GA1208" i="98"/>
  <c r="GE1208" i="98"/>
  <c r="FU1208" i="98"/>
  <c r="GC1208" i="98"/>
  <c r="FW1208" i="98"/>
  <c r="FW1233" i="98"/>
  <c r="GA1233" i="98"/>
  <c r="FI1233" i="98"/>
  <c r="FU1233" i="98"/>
  <c r="GC1233" i="98"/>
  <c r="FV1233" i="98"/>
  <c r="FX1233" i="98"/>
  <c r="FT1233" i="98"/>
  <c r="FZ1233" i="98"/>
  <c r="FI1299" i="98"/>
  <c r="FU1299" i="98"/>
  <c r="FY1299" i="98"/>
  <c r="GC1299" i="98"/>
  <c r="FW1299" i="98"/>
  <c r="GA1299" i="98"/>
  <c r="GE1299" i="98"/>
  <c r="FV1299" i="98"/>
  <c r="GD1299" i="98"/>
  <c r="FX1299" i="98"/>
  <c r="FZ1299" i="98"/>
  <c r="FT1299" i="98"/>
  <c r="GB1299" i="98"/>
  <c r="FI1327" i="98"/>
  <c r="GC1327" i="98"/>
  <c r="FK1327" i="98"/>
  <c r="FT1340" i="98"/>
  <c r="FI1375" i="98"/>
  <c r="FU1375" i="98"/>
  <c r="FY1375" i="98"/>
  <c r="GC1375" i="98"/>
  <c r="FW1375" i="98"/>
  <c r="GB1375" i="98"/>
  <c r="FX1375" i="98"/>
  <c r="GD1375" i="98"/>
  <c r="FT1375" i="98"/>
  <c r="FZ1375" i="98"/>
  <c r="GE1375" i="98"/>
  <c r="FK1375" i="98"/>
  <c r="FV1375" i="98"/>
  <c r="GA1375" i="98"/>
  <c r="FT1388" i="98"/>
  <c r="FT1404" i="98"/>
  <c r="FI1423" i="98"/>
  <c r="FU1423" i="98" s="1"/>
  <c r="GC1423" i="98"/>
  <c r="FT1423" i="98"/>
  <c r="FK1423" i="98"/>
  <c r="FI1439" i="98"/>
  <c r="FU1439" i="98" s="1"/>
  <c r="GC1439" i="98"/>
  <c r="FT1439" i="98"/>
  <c r="FK1439" i="98"/>
  <c r="FT1452" i="98"/>
  <c r="FV1548" i="98"/>
  <c r="FV1612" i="98"/>
  <c r="FI726" i="98"/>
  <c r="FU726" i="98"/>
  <c r="FY726" i="98"/>
  <c r="GC726" i="98"/>
  <c r="FV726" i="98"/>
  <c r="FZ726" i="98"/>
  <c r="GD726" i="98"/>
  <c r="FW726" i="98"/>
  <c r="GA726" i="98"/>
  <c r="GE726" i="98"/>
  <c r="FT726" i="98"/>
  <c r="FX726" i="98"/>
  <c r="GB726" i="98"/>
  <c r="FV1010" i="98"/>
  <c r="GC1043" i="98"/>
  <c r="FW1117" i="98"/>
  <c r="GA1117" i="98"/>
  <c r="FT1117" i="98"/>
  <c r="FX1117" i="98"/>
  <c r="FI1117" i="98"/>
  <c r="FU1117" i="98"/>
  <c r="GC1117" i="98"/>
  <c r="GD1117" i="98"/>
  <c r="FV1117" i="98"/>
  <c r="FZ1117" i="98"/>
  <c r="FX1330" i="98"/>
  <c r="FI1330" i="98"/>
  <c r="GD1330" i="98"/>
  <c r="FU1330" i="98"/>
  <c r="GD1358" i="98"/>
  <c r="GE1390" i="98"/>
  <c r="GD1454" i="98"/>
  <c r="FX1577" i="98"/>
  <c r="FT1577" i="98"/>
  <c r="FZ1589" i="98"/>
  <c r="FX1593" i="98"/>
  <c r="FT1593" i="98"/>
  <c r="FV1658" i="98"/>
  <c r="FZ1658" i="98"/>
  <c r="FW1658" i="98"/>
  <c r="FT1658" i="98"/>
  <c r="GC1658" i="98"/>
  <c r="FI1658" i="98"/>
  <c r="FU1658" i="98"/>
  <c r="FV1682" i="98"/>
  <c r="FZ1682" i="98"/>
  <c r="GD1682" i="98"/>
  <c r="FW1682" i="98"/>
  <c r="GE1682" i="98"/>
  <c r="FT1682" i="98"/>
  <c r="FX1682" i="98"/>
  <c r="GC1682" i="98"/>
  <c r="FY1682" i="98"/>
  <c r="FI1682" i="98"/>
  <c r="FU1682" i="98"/>
  <c r="GB1481" i="98"/>
  <c r="FV1481" i="98"/>
  <c r="GE1481" i="98"/>
  <c r="FX1610" i="98"/>
  <c r="GD1242" i="98"/>
  <c r="GB1362" i="98"/>
  <c r="FI1362" i="98"/>
  <c r="GD1362" i="98"/>
  <c r="FU1362" i="98"/>
  <c r="GE1362" i="98"/>
  <c r="GA1424" i="98"/>
  <c r="GE1424" i="98"/>
  <c r="GD1424" i="98"/>
  <c r="GA1530" i="98"/>
  <c r="FW1543" i="98"/>
  <c r="FT1543" i="98"/>
  <c r="FI1543" i="98"/>
  <c r="GA1543" i="98" s="1"/>
  <c r="GC1543" i="98"/>
  <c r="FV1543" i="98"/>
  <c r="FK1682" i="98"/>
  <c r="FZ1642" i="98"/>
  <c r="FI100" i="98"/>
  <c r="FU100" i="98"/>
  <c r="FY100" i="98"/>
  <c r="GC100" i="98"/>
  <c r="FV100" i="98"/>
  <c r="GA100" i="98"/>
  <c r="FX100" i="98"/>
  <c r="GE100" i="98"/>
  <c r="FZ100" i="98"/>
  <c r="GD100" i="98"/>
  <c r="FT100" i="98"/>
  <c r="FW100" i="98"/>
  <c r="GB100" i="98"/>
  <c r="FZ89" i="98"/>
  <c r="GD89" i="98"/>
  <c r="FI89" i="98"/>
  <c r="FX89" i="98"/>
  <c r="GC89" i="98"/>
  <c r="GA89" i="98"/>
  <c r="FY89" i="98"/>
  <c r="GB89" i="98"/>
  <c r="GE89" i="98"/>
  <c r="FT89" i="98"/>
  <c r="FK94" i="98"/>
  <c r="FK96" i="98"/>
  <c r="GB99" i="98"/>
  <c r="GA99" i="98"/>
  <c r="FI99" i="98"/>
  <c r="FV99" i="98"/>
  <c r="GD99" i="98"/>
  <c r="FM111" i="98"/>
  <c r="FW118" i="98"/>
  <c r="GA118" i="98"/>
  <c r="FV118" i="98"/>
  <c r="FK124" i="98"/>
  <c r="FY137" i="98"/>
  <c r="FU122" i="98"/>
  <c r="GC122" i="98"/>
  <c r="FX109" i="98"/>
  <c r="GE120" i="98"/>
  <c r="FW120" i="98"/>
  <c r="GC149" i="98"/>
  <c r="FY170" i="98"/>
  <c r="FY174" i="98"/>
  <c r="FT181" i="98"/>
  <c r="FI181" i="98"/>
  <c r="FX181" i="98" s="1"/>
  <c r="GC181" i="98"/>
  <c r="FV181" i="98"/>
  <c r="GD181" i="98"/>
  <c r="FW181" i="98"/>
  <c r="FY182" i="98"/>
  <c r="FT193" i="98"/>
  <c r="FI193" i="98"/>
  <c r="FX193" i="98" s="1"/>
  <c r="GC193" i="98"/>
  <c r="FV193" i="98"/>
  <c r="GD193" i="98"/>
  <c r="GE193" i="98"/>
  <c r="FY194" i="98"/>
  <c r="FY198" i="98"/>
  <c r="FT130" i="98"/>
  <c r="GD157" i="98"/>
  <c r="FZ160" i="98"/>
  <c r="FX169" i="98"/>
  <c r="GB169" i="98"/>
  <c r="FY169" i="98"/>
  <c r="GC169" i="98"/>
  <c r="FI169" i="98"/>
  <c r="FZ169" i="98"/>
  <c r="GA169" i="98"/>
  <c r="FV169" i="98"/>
  <c r="GD169" i="98"/>
  <c r="GE169" i="98"/>
  <c r="FW169" i="98"/>
  <c r="GB174" i="98"/>
  <c r="GB190" i="98"/>
  <c r="FI225" i="98"/>
  <c r="GC225" i="98"/>
  <c r="GE225" i="98"/>
  <c r="GD225" i="98"/>
  <c r="FT182" i="98"/>
  <c r="FK200" i="98"/>
  <c r="FY183" i="98"/>
  <c r="GE235" i="98"/>
  <c r="FI235" i="98"/>
  <c r="FT235" i="98"/>
  <c r="FY235" i="98"/>
  <c r="FI247" i="98"/>
  <c r="FU247" i="98" s="1"/>
  <c r="GC247" i="98"/>
  <c r="FZ247" i="98"/>
  <c r="GD247" i="98"/>
  <c r="GE247" i="98"/>
  <c r="GA247" i="98"/>
  <c r="GB247" i="98"/>
  <c r="GE207" i="98"/>
  <c r="GB210" i="98"/>
  <c r="FY220" i="98"/>
  <c r="FW245" i="98"/>
  <c r="GA245" i="98"/>
  <c r="FT245" i="98"/>
  <c r="FX245" i="98"/>
  <c r="FV245" i="98"/>
  <c r="GD245" i="98"/>
  <c r="FI245" i="98"/>
  <c r="FY245" i="98"/>
  <c r="FZ245" i="98"/>
  <c r="FU245" i="98"/>
  <c r="FU260" i="98"/>
  <c r="GA260" i="98"/>
  <c r="FX260" i="98"/>
  <c r="GC260" i="98"/>
  <c r="FY260" i="98"/>
  <c r="GE260" i="98"/>
  <c r="FT260" i="98"/>
  <c r="FW270" i="98"/>
  <c r="FT270" i="98"/>
  <c r="FI270" i="98"/>
  <c r="GA270" i="98" s="1"/>
  <c r="GC270" i="98"/>
  <c r="FZ270" i="98"/>
  <c r="FV270" i="98"/>
  <c r="FK216" i="98"/>
  <c r="FK273" i="98"/>
  <c r="FY280" i="98"/>
  <c r="FK278" i="98"/>
  <c r="FK297" i="98"/>
  <c r="FK329" i="98"/>
  <c r="FU351" i="98"/>
  <c r="FT351" i="98"/>
  <c r="GE351" i="98"/>
  <c r="GD351" i="98"/>
  <c r="GC368" i="98"/>
  <c r="FY267" i="98"/>
  <c r="GA287" i="98"/>
  <c r="FI330" i="98"/>
  <c r="GC330" i="98"/>
  <c r="FZ330" i="98"/>
  <c r="FT341" i="98"/>
  <c r="FV341" i="98"/>
  <c r="FW341" i="98"/>
  <c r="GC341" i="98"/>
  <c r="FI341" i="98"/>
  <c r="FX341" i="98" s="1"/>
  <c r="GD341" i="98"/>
  <c r="FU341" i="98"/>
  <c r="GE341" i="98"/>
  <c r="FY341" i="98"/>
  <c r="FZ341" i="98"/>
  <c r="GB345" i="98"/>
  <c r="FK350" i="98"/>
  <c r="FI444" i="98"/>
  <c r="GC444" i="98"/>
  <c r="FZ444" i="98"/>
  <c r="GE444" i="98"/>
  <c r="FW309" i="98"/>
  <c r="GE309" i="98"/>
  <c r="FT309" i="98"/>
  <c r="GB309" i="98"/>
  <c r="FU309" i="98"/>
  <c r="GC309" i="98"/>
  <c r="FV309" i="98"/>
  <c r="GD309" i="98"/>
  <c r="FI309" i="98"/>
  <c r="GA309" i="98" s="1"/>
  <c r="FY309" i="98"/>
  <c r="FZ309" i="98"/>
  <c r="FW317" i="98"/>
  <c r="FT317" i="98"/>
  <c r="FU317" i="98"/>
  <c r="GC317" i="98"/>
  <c r="GD317" i="98"/>
  <c r="FI317" i="98"/>
  <c r="GA317" i="98" s="1"/>
  <c r="FZ317" i="98"/>
  <c r="GA345" i="98"/>
  <c r="FV394" i="98"/>
  <c r="GE394" i="98"/>
  <c r="GB394" i="98"/>
  <c r="FI394" i="98"/>
  <c r="FZ394" i="98" s="1"/>
  <c r="FY394" i="98"/>
  <c r="GC394" i="98"/>
  <c r="FV434" i="98"/>
  <c r="FZ434" i="98"/>
  <c r="FW434" i="98"/>
  <c r="FT434" i="98"/>
  <c r="GC434" i="98"/>
  <c r="FI434" i="98"/>
  <c r="FY434" i="98"/>
  <c r="FZ454" i="98"/>
  <c r="GD454" i="98"/>
  <c r="FW454" i="98"/>
  <c r="GA454" i="98"/>
  <c r="GE454" i="98"/>
  <c r="FT454" i="98"/>
  <c r="FX454" i="98"/>
  <c r="GB454" i="98"/>
  <c r="FI454" i="98"/>
  <c r="FV454" i="98" s="1"/>
  <c r="FU454" i="98"/>
  <c r="FY454" i="98"/>
  <c r="GC454" i="98"/>
  <c r="GB307" i="98"/>
  <c r="FY307" i="98"/>
  <c r="FY355" i="98"/>
  <c r="FZ377" i="98"/>
  <c r="FT378" i="98"/>
  <c r="FV378" i="98"/>
  <c r="FW378" i="98"/>
  <c r="GC378" i="98"/>
  <c r="FI378" i="98"/>
  <c r="FX378" i="98" s="1"/>
  <c r="FY378" i="98"/>
  <c r="GD378" i="98"/>
  <c r="FU378" i="98"/>
  <c r="FZ378" i="98"/>
  <c r="FK419" i="98"/>
  <c r="FI467" i="98"/>
  <c r="GC467" i="98"/>
  <c r="GB291" i="98"/>
  <c r="FY291" i="98"/>
  <c r="FI318" i="98"/>
  <c r="GC318" i="98" s="1"/>
  <c r="GE344" i="98"/>
  <c r="GA359" i="98"/>
  <c r="GB359" i="98"/>
  <c r="FZ359" i="98"/>
  <c r="GE388" i="98"/>
  <c r="GC413" i="98"/>
  <c r="FV433" i="98"/>
  <c r="FY433" i="98"/>
  <c r="GB449" i="98"/>
  <c r="FT449" i="98"/>
  <c r="FU487" i="98"/>
  <c r="FY487" i="98"/>
  <c r="GC487" i="98"/>
  <c r="FW487" i="98"/>
  <c r="GA487" i="98"/>
  <c r="GE487" i="98"/>
  <c r="FI559" i="98"/>
  <c r="GC559" i="98"/>
  <c r="FZ559" i="98"/>
  <c r="FZ483" i="98"/>
  <c r="FZ499" i="98"/>
  <c r="GE561" i="98"/>
  <c r="GB561" i="98"/>
  <c r="FI561" i="98"/>
  <c r="FV561" i="98" s="1"/>
  <c r="FU561" i="98"/>
  <c r="FK406" i="98"/>
  <c r="FW408" i="98"/>
  <c r="FY408" i="98"/>
  <c r="GB408" i="98"/>
  <c r="FK447" i="98"/>
  <c r="FX492" i="98"/>
  <c r="FT492" i="98"/>
  <c r="GC508" i="98"/>
  <c r="FV512" i="98"/>
  <c r="FV400" i="98"/>
  <c r="FK478" i="98"/>
  <c r="FW502" i="98"/>
  <c r="FT502" i="98"/>
  <c r="FI502" i="98"/>
  <c r="GA502" i="98" s="1"/>
  <c r="GC502" i="98"/>
  <c r="FV502" i="98"/>
  <c r="GD502" i="98"/>
  <c r="FW518" i="98"/>
  <c r="GA518" i="98"/>
  <c r="GE518" i="98"/>
  <c r="FT518" i="98"/>
  <c r="FX518" i="98"/>
  <c r="GB518" i="98"/>
  <c r="FI518" i="98"/>
  <c r="FU518" i="98"/>
  <c r="FY518" i="98"/>
  <c r="GC518" i="98"/>
  <c r="FV518" i="98"/>
  <c r="FZ518" i="98"/>
  <c r="GD518" i="98"/>
  <c r="FY539" i="98"/>
  <c r="FX302" i="98"/>
  <c r="GB302" i="98"/>
  <c r="FI302" i="98"/>
  <c r="FU302" i="98"/>
  <c r="FY302" i="98"/>
  <c r="GC302" i="98"/>
  <c r="FV302" i="98"/>
  <c r="GD302" i="98"/>
  <c r="GE302" i="98"/>
  <c r="GA302" i="98"/>
  <c r="FZ302" i="98"/>
  <c r="FY587" i="98"/>
  <c r="FI587" i="98"/>
  <c r="FV635" i="98"/>
  <c r="FZ635" i="98"/>
  <c r="GD635" i="98"/>
  <c r="FW635" i="98"/>
  <c r="GA635" i="98"/>
  <c r="FT635" i="98"/>
  <c r="FX635" i="98"/>
  <c r="FY635" i="98"/>
  <c r="GC635" i="98"/>
  <c r="FI635" i="98"/>
  <c r="FU635" i="98"/>
  <c r="FZ683" i="98"/>
  <c r="GD683" i="98"/>
  <c r="FW683" i="98"/>
  <c r="GA683" i="98"/>
  <c r="FT683" i="98"/>
  <c r="FX683" i="98"/>
  <c r="GC683" i="98"/>
  <c r="FI683" i="98"/>
  <c r="FI731" i="98"/>
  <c r="FV477" i="98"/>
  <c r="FZ477" i="98"/>
  <c r="FW477" i="98"/>
  <c r="GE477" i="98"/>
  <c r="FT477" i="98"/>
  <c r="GB477" i="98"/>
  <c r="GC477" i="98"/>
  <c r="FI477" i="98"/>
  <c r="FU477" i="98"/>
  <c r="FY477" i="98"/>
  <c r="FV533" i="98"/>
  <c r="FZ533" i="98"/>
  <c r="FW533" i="98"/>
  <c r="FT533" i="98"/>
  <c r="GC533" i="98"/>
  <c r="FI533" i="98"/>
  <c r="FY533" i="98"/>
  <c r="FV581" i="98"/>
  <c r="FK603" i="98"/>
  <c r="FZ610" i="98"/>
  <c r="GC610" i="98"/>
  <c r="GA629" i="98"/>
  <c r="GE629" i="98"/>
  <c r="FW629" i="98"/>
  <c r="FK635" i="98"/>
  <c r="FY642" i="98"/>
  <c r="GA645" i="98"/>
  <c r="GE645" i="98"/>
  <c r="FW645" i="98"/>
  <c r="FK651" i="98"/>
  <c r="FI660" i="98"/>
  <c r="FY660" i="98"/>
  <c r="GC660" i="98"/>
  <c r="GA661" i="98"/>
  <c r="GE661" i="98"/>
  <c r="FW661" i="98"/>
  <c r="FK731" i="98"/>
  <c r="FI738" i="98"/>
  <c r="FY738" i="98"/>
  <c r="GC738" i="98"/>
  <c r="FV738" i="98"/>
  <c r="FZ738" i="98"/>
  <c r="FW738" i="98"/>
  <c r="GB738" i="98"/>
  <c r="FW756" i="98"/>
  <c r="GA756" i="98"/>
  <c r="GE756" i="98"/>
  <c r="FT756" i="98"/>
  <c r="FX756" i="98"/>
  <c r="GB756" i="98"/>
  <c r="FI756" i="98"/>
  <c r="FU756" i="98"/>
  <c r="FY756" i="98"/>
  <c r="GC756" i="98"/>
  <c r="FZ756" i="98"/>
  <c r="GD756" i="98"/>
  <c r="FV756" i="98"/>
  <c r="FW765" i="98"/>
  <c r="GA765" i="98"/>
  <c r="GE765" i="98"/>
  <c r="GE372" i="98"/>
  <c r="GB372" i="98"/>
  <c r="GA400" i="98"/>
  <c r="GB521" i="98"/>
  <c r="FI521" i="98"/>
  <c r="FY593" i="98"/>
  <c r="FK599" i="98"/>
  <c r="GC609" i="98"/>
  <c r="GC622" i="98"/>
  <c r="GC654" i="98"/>
  <c r="FK663" i="98"/>
  <c r="FV697" i="98"/>
  <c r="GB697" i="98"/>
  <c r="GB702" i="98"/>
  <c r="FT702" i="98"/>
  <c r="FK736" i="98"/>
  <c r="FV761" i="98"/>
  <c r="GB761" i="98"/>
  <c r="FK768" i="98"/>
  <c r="FX461" i="98"/>
  <c r="FK513" i="98"/>
  <c r="GB529" i="98"/>
  <c r="FY589" i="98"/>
  <c r="GB589" i="98"/>
  <c r="FZ602" i="98"/>
  <c r="GB634" i="98"/>
  <c r="GC650" i="98"/>
  <c r="GB682" i="98"/>
  <c r="GA748" i="98"/>
  <c r="GE748" i="98"/>
  <c r="FX748" i="98"/>
  <c r="GB748" i="98"/>
  <c r="FI748" i="98"/>
  <c r="FU748" i="98"/>
  <c r="FY748" i="98"/>
  <c r="GC748" i="98"/>
  <c r="FV748" i="98"/>
  <c r="FZ748" i="98"/>
  <c r="GD748" i="98"/>
  <c r="GE585" i="98"/>
  <c r="FZ501" i="98"/>
  <c r="GD501" i="98"/>
  <c r="FW501" i="98"/>
  <c r="FT501" i="98"/>
  <c r="FX501" i="98"/>
  <c r="FI501" i="98"/>
  <c r="FW616" i="98"/>
  <c r="GA616" i="98"/>
  <c r="GE616" i="98"/>
  <c r="FT616" i="98"/>
  <c r="FX616" i="98"/>
  <c r="GB616" i="98"/>
  <c r="FI616" i="98"/>
  <c r="FU616" i="98"/>
  <c r="FY616" i="98"/>
  <c r="GC616" i="98"/>
  <c r="GD616" i="98"/>
  <c r="FV616" i="98"/>
  <c r="FZ616" i="98"/>
  <c r="FI678" i="98"/>
  <c r="FY678" i="98"/>
  <c r="GC678" i="98"/>
  <c r="FV678" i="98"/>
  <c r="FZ678" i="98"/>
  <c r="FW678" i="98"/>
  <c r="FT678" i="98"/>
  <c r="FI758" i="98"/>
  <c r="GC758" i="98"/>
  <c r="FZ758" i="98"/>
  <c r="GD758" i="98"/>
  <c r="FW758" i="98"/>
  <c r="FT758" i="98"/>
  <c r="FX758" i="98"/>
  <c r="FI791" i="98"/>
  <c r="FU791" i="98"/>
  <c r="FY791" i="98"/>
  <c r="GC791" i="98"/>
  <c r="FV791" i="98"/>
  <c r="FZ791" i="98"/>
  <c r="GD791" i="98"/>
  <c r="FW791" i="98"/>
  <c r="GE791" i="98"/>
  <c r="FX791" i="98"/>
  <c r="GA791" i="98"/>
  <c r="FT791" i="98"/>
  <c r="GB791" i="98"/>
  <c r="FI807" i="98"/>
  <c r="FU807" i="98"/>
  <c r="FY807" i="98"/>
  <c r="GC807" i="98"/>
  <c r="FV807" i="98"/>
  <c r="FZ807" i="98"/>
  <c r="FW807" i="98"/>
  <c r="GE807" i="98"/>
  <c r="FX807" i="98"/>
  <c r="GA807" i="98"/>
  <c r="GB807" i="98"/>
  <c r="FI823" i="98"/>
  <c r="FY823" i="98"/>
  <c r="GC823" i="98"/>
  <c r="FV823" i="98"/>
  <c r="FZ823" i="98"/>
  <c r="FW823" i="98"/>
  <c r="GE823" i="98"/>
  <c r="GA823" i="98"/>
  <c r="FI839" i="98"/>
  <c r="GC839" i="98"/>
  <c r="FZ839" i="98"/>
  <c r="GD839" i="98"/>
  <c r="GE839" i="98"/>
  <c r="GA839" i="98"/>
  <c r="FT839" i="98"/>
  <c r="FI855" i="98"/>
  <c r="FU855" i="98"/>
  <c r="FY855" i="98"/>
  <c r="GC855" i="98"/>
  <c r="FV855" i="98"/>
  <c r="FZ855" i="98"/>
  <c r="GD855" i="98"/>
  <c r="FW855" i="98"/>
  <c r="GE855" i="98"/>
  <c r="FX855" i="98"/>
  <c r="GA855" i="98"/>
  <c r="FT855" i="98"/>
  <c r="GB855" i="98"/>
  <c r="FI871" i="98"/>
  <c r="FU871" i="98"/>
  <c r="FY871" i="98"/>
  <c r="GC871" i="98"/>
  <c r="FV871" i="98"/>
  <c r="FZ871" i="98"/>
  <c r="FW871" i="98"/>
  <c r="GE871" i="98"/>
  <c r="FX871" i="98"/>
  <c r="GA871" i="98"/>
  <c r="GB871" i="98"/>
  <c r="FI887" i="98"/>
  <c r="FY887" i="98"/>
  <c r="GC887" i="98"/>
  <c r="FV887" i="98"/>
  <c r="FZ887" i="98"/>
  <c r="FW887" i="98"/>
  <c r="GE887" i="98"/>
  <c r="GA887" i="98"/>
  <c r="FZ601" i="98"/>
  <c r="GC601" i="98"/>
  <c r="FV662" i="98"/>
  <c r="FW737" i="98"/>
  <c r="FV737" i="98"/>
  <c r="GB737" i="98"/>
  <c r="FK744" i="98"/>
  <c r="GA801" i="98"/>
  <c r="FX801" i="98"/>
  <c r="GB801" i="98"/>
  <c r="GD801" i="98"/>
  <c r="FI801" i="98"/>
  <c r="FZ801" i="98"/>
  <c r="GB825" i="98"/>
  <c r="FI825" i="98"/>
  <c r="FZ825" i="98"/>
  <c r="FW849" i="98"/>
  <c r="GA849" i="98"/>
  <c r="FT849" i="98"/>
  <c r="FX849" i="98"/>
  <c r="FV849" i="98"/>
  <c r="GD849" i="98"/>
  <c r="FI849" i="98"/>
  <c r="FY849" i="98"/>
  <c r="FZ849" i="98"/>
  <c r="FU849" i="98"/>
  <c r="GC849" i="98"/>
  <c r="FW873" i="98"/>
  <c r="GA873" i="98"/>
  <c r="FT873" i="98"/>
  <c r="FX873" i="98"/>
  <c r="FV873" i="98"/>
  <c r="GD873" i="98"/>
  <c r="FI873" i="98"/>
  <c r="FY873" i="98"/>
  <c r="FZ873" i="98"/>
  <c r="GC873" i="98"/>
  <c r="FI897" i="98"/>
  <c r="FX897" i="98" s="1"/>
  <c r="FI921" i="98"/>
  <c r="FU921" i="98"/>
  <c r="FW937" i="98"/>
  <c r="GA937" i="98"/>
  <c r="FT937" i="98"/>
  <c r="FX937" i="98"/>
  <c r="FV937" i="98"/>
  <c r="GD937" i="98"/>
  <c r="FI937" i="98"/>
  <c r="FY937" i="98"/>
  <c r="FZ937" i="98"/>
  <c r="FU937" i="98"/>
  <c r="GC937" i="98"/>
  <c r="FW953" i="98"/>
  <c r="GA953" i="98"/>
  <c r="FU953" i="98"/>
  <c r="FZ953" i="98"/>
  <c r="GB953" i="98"/>
  <c r="FT953" i="98"/>
  <c r="FI953" i="98"/>
  <c r="GD953" i="98"/>
  <c r="FZ979" i="98"/>
  <c r="GD979" i="98"/>
  <c r="FT979" i="98"/>
  <c r="FX979" i="98"/>
  <c r="FI979" i="98"/>
  <c r="GA585" i="98"/>
  <c r="FK918" i="98"/>
  <c r="FW961" i="98"/>
  <c r="GA961" i="98"/>
  <c r="GE961" i="98"/>
  <c r="FV977" i="98"/>
  <c r="GB977" i="98"/>
  <c r="FI998" i="98"/>
  <c r="FY998" i="98" s="1"/>
  <c r="FV998" i="98"/>
  <c r="FZ998" i="98"/>
  <c r="GB998" i="98"/>
  <c r="FK1008" i="98"/>
  <c r="GB1020" i="98"/>
  <c r="FI1020" i="98"/>
  <c r="FY1020" i="98" s="1"/>
  <c r="GA1020" i="98"/>
  <c r="FI1029" i="98"/>
  <c r="FZ1029" i="98"/>
  <c r="FK1029" i="98"/>
  <c r="GB1029" i="98"/>
  <c r="FI1041" i="98"/>
  <c r="GC1041" i="98"/>
  <c r="GE1041" i="98"/>
  <c r="FK1041" i="98"/>
  <c r="GA1041" i="98"/>
  <c r="FX1041" i="98"/>
  <c r="GD1041" i="98"/>
  <c r="FK1053" i="98"/>
  <c r="GC1063" i="98"/>
  <c r="FI1063" i="98"/>
  <c r="GA1063" i="98" s="1"/>
  <c r="FZ1063" i="98"/>
  <c r="FI1073" i="98"/>
  <c r="GC1073" i="98"/>
  <c r="GE1073" i="98"/>
  <c r="FK1073" i="98"/>
  <c r="GA1073" i="98"/>
  <c r="FK1085" i="98"/>
  <c r="FW696" i="98"/>
  <c r="GA696" i="98"/>
  <c r="GE696" i="98"/>
  <c r="FT696" i="98"/>
  <c r="FX696" i="98"/>
  <c r="GB696" i="98"/>
  <c r="FI696" i="98"/>
  <c r="FU696" i="98"/>
  <c r="FY696" i="98"/>
  <c r="GC696" i="98"/>
  <c r="GD696" i="98"/>
  <c r="FV696" i="98"/>
  <c r="FZ696" i="98"/>
  <c r="FZ780" i="98"/>
  <c r="GC780" i="98"/>
  <c r="FI780" i="98"/>
  <c r="FW780" i="98" s="1"/>
  <c r="FK784" i="98"/>
  <c r="FK791" i="98"/>
  <c r="FK800" i="98"/>
  <c r="FV812" i="98"/>
  <c r="FZ812" i="98"/>
  <c r="FW812" i="98"/>
  <c r="GE812" i="98"/>
  <c r="FU812" i="98"/>
  <c r="GC812" i="98"/>
  <c r="FI812" i="98"/>
  <c r="FX812" i="98"/>
  <c r="FY812" i="98"/>
  <c r="FT812" i="98"/>
  <c r="GB812" i="98"/>
  <c r="FK816" i="98"/>
  <c r="FK823" i="98"/>
  <c r="FK832" i="98"/>
  <c r="FK839" i="98"/>
  <c r="FK848" i="98"/>
  <c r="FV860" i="98"/>
  <c r="FZ860" i="98"/>
  <c r="FW860" i="98"/>
  <c r="GE860" i="98"/>
  <c r="FU860" i="98"/>
  <c r="GC860" i="98"/>
  <c r="FI860" i="98"/>
  <c r="FX860" i="98"/>
  <c r="FY860" i="98"/>
  <c r="FT860" i="98"/>
  <c r="GB860" i="98"/>
  <c r="FK864" i="98"/>
  <c r="FK871" i="98"/>
  <c r="FK880" i="98"/>
  <c r="FZ892" i="98"/>
  <c r="GC892" i="98"/>
  <c r="FI892" i="98"/>
  <c r="FW892" i="98" s="1"/>
  <c r="FK896" i="98"/>
  <c r="FK903" i="98"/>
  <c r="FK912" i="98"/>
  <c r="FK928" i="98"/>
  <c r="GA940" i="98"/>
  <c r="GE940" i="98"/>
  <c r="FI940" i="98"/>
  <c r="FY940" i="98"/>
  <c r="FT940" i="98"/>
  <c r="FI107" i="98"/>
  <c r="GC107" i="98"/>
  <c r="GE107" i="98"/>
  <c r="FW107" i="98"/>
  <c r="FZ108" i="98"/>
  <c r="FT102" i="98"/>
  <c r="FK93" i="98"/>
  <c r="FI115" i="98"/>
  <c r="FY115" i="98"/>
  <c r="GC115" i="98"/>
  <c r="GE115" i="98"/>
  <c r="GA115" i="98"/>
  <c r="FW115" i="98"/>
  <c r="FI105" i="98"/>
  <c r="FV105" i="98"/>
  <c r="GB97" i="98"/>
  <c r="FX97" i="98"/>
  <c r="FM114" i="98"/>
  <c r="FZ118" i="98"/>
  <c r="FY118" i="98"/>
  <c r="GB118" i="98"/>
  <c r="GD121" i="98"/>
  <c r="GD125" i="98"/>
  <c r="GD129" i="98"/>
  <c r="GD133" i="98"/>
  <c r="FU137" i="98"/>
  <c r="FK98" i="98"/>
  <c r="FK115" i="98"/>
  <c r="GC118" i="98"/>
  <c r="GB133" i="98"/>
  <c r="FW110" i="98"/>
  <c r="FT110" i="98"/>
  <c r="FK113" i="98"/>
  <c r="GE122" i="98"/>
  <c r="FT109" i="98"/>
  <c r="FY109" i="98"/>
  <c r="GE109" i="98"/>
  <c r="GC120" i="98"/>
  <c r="GB120" i="98"/>
  <c r="FU145" i="98"/>
  <c r="GC145" i="98"/>
  <c r="GD145" i="98"/>
  <c r="FI145" i="98"/>
  <c r="FW153" i="98"/>
  <c r="GA153" i="98"/>
  <c r="FZ153" i="98"/>
  <c r="GB153" i="98"/>
  <c r="FI153" i="98"/>
  <c r="FY153" i="98"/>
  <c r="FT153" i="98"/>
  <c r="FI161" i="98"/>
  <c r="FM139" i="98"/>
  <c r="FU149" i="98"/>
  <c r="FT149" i="98"/>
  <c r="FX149" i="98"/>
  <c r="FW149" i="98"/>
  <c r="FT152" i="98"/>
  <c r="GC162" i="98"/>
  <c r="FU168" i="98"/>
  <c r="FK173" i="98"/>
  <c r="FK177" i="98"/>
  <c r="FK181" i="98"/>
  <c r="FK185" i="98"/>
  <c r="FK189" i="98"/>
  <c r="FU190" i="98"/>
  <c r="FK193" i="98"/>
  <c r="FU194" i="98"/>
  <c r="FK197" i="98"/>
  <c r="FU130" i="98"/>
  <c r="FX130" i="98"/>
  <c r="GA130" i="98"/>
  <c r="GD130" i="98"/>
  <c r="FZ157" i="98"/>
  <c r="FY157" i="98"/>
  <c r="GC157" i="98"/>
  <c r="GA157" i="98"/>
  <c r="FM158" i="98"/>
  <c r="FY160" i="98"/>
  <c r="FX160" i="98"/>
  <c r="FW160" i="98"/>
  <c r="FV160" i="98"/>
  <c r="FT168" i="98"/>
  <c r="FV168" i="98"/>
  <c r="GB112" i="98"/>
  <c r="GE112" i="98"/>
  <c r="GD112" i="98"/>
  <c r="FV134" i="98"/>
  <c r="FK159" i="98"/>
  <c r="FZ141" i="98"/>
  <c r="FY141" i="98"/>
  <c r="GC141" i="98"/>
  <c r="GA141" i="98"/>
  <c r="GC154" i="98"/>
  <c r="FV154" i="98"/>
  <c r="FZ154" i="98"/>
  <c r="FY154" i="98"/>
  <c r="GB154" i="98"/>
  <c r="FM172" i="98"/>
  <c r="FV175" i="98"/>
  <c r="FW187" i="98"/>
  <c r="GC191" i="98"/>
  <c r="FY191" i="98"/>
  <c r="FV191" i="98"/>
  <c r="FT195" i="98"/>
  <c r="GE195" i="98"/>
  <c r="GE148" i="98"/>
  <c r="GD148" i="98"/>
  <c r="FU171" i="98"/>
  <c r="GC171" i="98"/>
  <c r="FV171" i="98"/>
  <c r="FU144" i="98"/>
  <c r="FT144" i="98"/>
  <c r="GC201" i="98"/>
  <c r="FI201" i="98"/>
  <c r="GA201" i="98"/>
  <c r="FX201" i="98"/>
  <c r="FI237" i="98"/>
  <c r="FU237" i="98"/>
  <c r="FY237" i="98"/>
  <c r="GC237" i="98"/>
  <c r="FX237" i="98"/>
  <c r="GD237" i="98"/>
  <c r="FT237" i="98"/>
  <c r="FZ237" i="98"/>
  <c r="GE237" i="98"/>
  <c r="FK237" i="98"/>
  <c r="FV237" i="98"/>
  <c r="FW237" i="98"/>
  <c r="GA237" i="98"/>
  <c r="GB237" i="98"/>
  <c r="FU183" i="98"/>
  <c r="FX183" i="98"/>
  <c r="GA183" i="98"/>
  <c r="GD183" i="98"/>
  <c r="FT202" i="98"/>
  <c r="GC212" i="98"/>
  <c r="FW212" i="98"/>
  <c r="FT234" i="98"/>
  <c r="FI243" i="98"/>
  <c r="FU243" i="98"/>
  <c r="FY243" i="98"/>
  <c r="GC243" i="98"/>
  <c r="FV243" i="98"/>
  <c r="FZ243" i="98"/>
  <c r="FW243" i="98"/>
  <c r="GE243" i="98"/>
  <c r="FX243" i="98"/>
  <c r="GA243" i="98"/>
  <c r="FT243" i="98"/>
  <c r="FK254" i="98"/>
  <c r="FI259" i="98"/>
  <c r="FU259" i="98"/>
  <c r="FY259" i="98"/>
  <c r="GC259" i="98"/>
  <c r="FX259" i="98"/>
  <c r="GD259" i="98"/>
  <c r="FT259" i="98"/>
  <c r="FZ259" i="98"/>
  <c r="GE259" i="98"/>
  <c r="FV259" i="98"/>
  <c r="GA259" i="98"/>
  <c r="FW259" i="98"/>
  <c r="FZ207" i="98"/>
  <c r="FY207" i="98"/>
  <c r="GC207" i="98"/>
  <c r="FM208" i="98"/>
  <c r="FY210" i="98"/>
  <c r="FX210" i="98"/>
  <c r="FW210" i="98"/>
  <c r="FU220" i="98"/>
  <c r="FX220" i="98"/>
  <c r="FV223" i="98"/>
  <c r="FZ231" i="98"/>
  <c r="FY231" i="98"/>
  <c r="GE231" i="98"/>
  <c r="FK245" i="98"/>
  <c r="FK253" i="98"/>
  <c r="GD260" i="98"/>
  <c r="FZ277" i="98"/>
  <c r="GD277" i="98"/>
  <c r="FW277" i="98"/>
  <c r="GA277" i="98"/>
  <c r="GE277" i="98"/>
  <c r="FT277" i="98"/>
  <c r="FX277" i="98"/>
  <c r="GB277" i="98"/>
  <c r="GC277" i="98"/>
  <c r="FU277" i="98"/>
  <c r="FI277" i="98"/>
  <c r="FV277" i="98" s="1"/>
  <c r="FY179" i="98"/>
  <c r="FT179" i="98"/>
  <c r="GE179" i="98"/>
  <c r="FV215" i="98"/>
  <c r="FV261" i="98"/>
  <c r="FW261" i="98"/>
  <c r="FV295" i="98"/>
  <c r="FY295" i="98"/>
  <c r="GD303" i="98"/>
  <c r="FV331" i="98"/>
  <c r="FI342" i="98"/>
  <c r="FY342" i="98" s="1"/>
  <c r="GE342" i="98"/>
  <c r="FI358" i="98"/>
  <c r="GE358" i="98"/>
  <c r="GD358" i="98"/>
  <c r="FX358" i="98"/>
  <c r="GD275" i="98"/>
  <c r="GE280" i="98"/>
  <c r="FW303" i="98"/>
  <c r="FU218" i="98"/>
  <c r="FT218" i="98"/>
  <c r="FT228" i="98"/>
  <c r="FX239" i="98"/>
  <c r="FZ239" i="98"/>
  <c r="FY239" i="98"/>
  <c r="FW239" i="98"/>
  <c r="FK247" i="98"/>
  <c r="FW252" i="98"/>
  <c r="GA252" i="98"/>
  <c r="FI252" i="98"/>
  <c r="FY252" i="98"/>
  <c r="FK269" i="98"/>
  <c r="FU271" i="98"/>
  <c r="FX271" i="98"/>
  <c r="FI276" i="98"/>
  <c r="FU276" i="98"/>
  <c r="FY276" i="98"/>
  <c r="GC276" i="98"/>
  <c r="FV276" i="98"/>
  <c r="FZ276" i="98"/>
  <c r="GD276" i="98"/>
  <c r="FW276" i="98"/>
  <c r="GA276" i="98"/>
  <c r="GE276" i="98"/>
  <c r="FT276" i="98"/>
  <c r="FX276" i="98"/>
  <c r="GB276" i="98"/>
  <c r="GD279" i="98"/>
  <c r="FT308" i="98"/>
  <c r="FU324" i="98"/>
  <c r="GA324" i="98"/>
  <c r="GD324" i="98"/>
  <c r="GC332" i="98"/>
  <c r="GE332" i="98"/>
  <c r="FT343" i="98"/>
  <c r="FM346" i="98"/>
  <c r="GC351" i="98"/>
  <c r="GB351" i="98"/>
  <c r="FZ351" i="98"/>
  <c r="FW353" i="98"/>
  <c r="FV353" i="98"/>
  <c r="FV368" i="98"/>
  <c r="FK373" i="98"/>
  <c r="GA238" i="98"/>
  <c r="GE267" i="98"/>
  <c r="FU267" i="98"/>
  <c r="FX267" i="98"/>
  <c r="FI272" i="98"/>
  <c r="FU272" i="98"/>
  <c r="FY272" i="98"/>
  <c r="GC272" i="98"/>
  <c r="FV272" i="98"/>
  <c r="FZ272" i="98"/>
  <c r="GD272" i="98"/>
  <c r="FW272" i="98"/>
  <c r="GA272" i="98"/>
  <c r="GE272" i="98"/>
  <c r="FT272" i="98"/>
  <c r="FX272" i="98"/>
  <c r="GB272" i="98"/>
  <c r="GE283" i="98"/>
  <c r="GB287" i="98"/>
  <c r="FV287" i="98"/>
  <c r="FY287" i="98"/>
  <c r="GA311" i="98"/>
  <c r="FW319" i="98"/>
  <c r="GD319" i="98"/>
  <c r="GE327" i="98"/>
  <c r="FT327" i="98"/>
  <c r="GA335" i="98"/>
  <c r="FU345" i="98"/>
  <c r="FY351" i="98"/>
  <c r="FK364" i="98"/>
  <c r="FT416" i="98"/>
  <c r="FX416" i="98"/>
  <c r="GB416" i="98"/>
  <c r="FI416" i="98"/>
  <c r="FU416" i="98"/>
  <c r="FY416" i="98"/>
  <c r="GC416" i="98"/>
  <c r="FV416" i="98"/>
  <c r="FZ416" i="98"/>
  <c r="GD416" i="98"/>
  <c r="FW416" i="98"/>
  <c r="FK416" i="98"/>
  <c r="GA416" i="98"/>
  <c r="GE416" i="98"/>
  <c r="FX432" i="98"/>
  <c r="GB432" i="98"/>
  <c r="FI432" i="98"/>
  <c r="FU432" i="98"/>
  <c r="FY432" i="98"/>
  <c r="GC432" i="98"/>
  <c r="FV432" i="98"/>
  <c r="FZ432" i="98"/>
  <c r="FW432" i="98"/>
  <c r="GA432" i="98"/>
  <c r="GE432" i="98"/>
  <c r="FI452" i="98"/>
  <c r="FY452" i="98"/>
  <c r="GC452" i="98"/>
  <c r="FZ452" i="98"/>
  <c r="GE452" i="98"/>
  <c r="FI468" i="98"/>
  <c r="FZ468" i="98"/>
  <c r="FK468" i="98"/>
  <c r="GA222" i="98"/>
  <c r="FY222" i="98"/>
  <c r="FI375" i="98"/>
  <c r="FU375" i="98"/>
  <c r="FY375" i="98"/>
  <c r="GC375" i="98"/>
  <c r="FW375" i="98"/>
  <c r="GB375" i="98"/>
  <c r="FX375" i="98"/>
  <c r="GD375" i="98"/>
  <c r="FT375" i="98"/>
  <c r="FZ375" i="98"/>
  <c r="GE375" i="98"/>
  <c r="FV375" i="98"/>
  <c r="GA375" i="98"/>
  <c r="FK375" i="98"/>
  <c r="FW389" i="98"/>
  <c r="FU389" i="98"/>
  <c r="FV389" i="98"/>
  <c r="GB389" i="98"/>
  <c r="GC389" i="98"/>
  <c r="FT389" i="98"/>
  <c r="FI389" i="98"/>
  <c r="GA389" i="98" s="1"/>
  <c r="GD389" i="98"/>
  <c r="FZ398" i="98"/>
  <c r="FT398" i="98"/>
  <c r="FI398" i="98"/>
  <c r="FW398" i="98" s="1"/>
  <c r="FZ422" i="98"/>
  <c r="GD422" i="98"/>
  <c r="FW422" i="98"/>
  <c r="GA422" i="98"/>
  <c r="GE422" i="98"/>
  <c r="FT422" i="98"/>
  <c r="FX422" i="98"/>
  <c r="GB422" i="98"/>
  <c r="GC422" i="98"/>
  <c r="FU422" i="98"/>
  <c r="FI422" i="98"/>
  <c r="FV422" i="98" s="1"/>
  <c r="GD438" i="98"/>
  <c r="GA438" i="98"/>
  <c r="GE438" i="98"/>
  <c r="FX438" i="98"/>
  <c r="GB438" i="98"/>
  <c r="FI438" i="98"/>
  <c r="FV438" i="98" s="1"/>
  <c r="FY438" i="98"/>
  <c r="GC438" i="98"/>
  <c r="FV446" i="98"/>
  <c r="FZ446" i="98"/>
  <c r="GD446" i="98"/>
  <c r="FW446" i="98"/>
  <c r="GA446" i="98"/>
  <c r="GE446" i="98"/>
  <c r="FT446" i="98"/>
  <c r="FX446" i="98"/>
  <c r="GB446" i="98"/>
  <c r="FI446" i="98"/>
  <c r="FU446" i="98"/>
  <c r="FY446" i="98"/>
  <c r="GC446" i="98"/>
  <c r="GE307" i="98"/>
  <c r="FT307" i="98"/>
  <c r="FU307" i="98"/>
  <c r="FK310" i="98"/>
  <c r="GA315" i="98"/>
  <c r="FW315" i="98"/>
  <c r="GD315" i="98"/>
  <c r="FX352" i="98"/>
  <c r="GE352" i="98"/>
  <c r="GB355" i="98"/>
  <c r="FU355" i="98"/>
  <c r="FT355" i="98"/>
  <c r="FV355" i="98"/>
  <c r="FT361" i="98"/>
  <c r="FU377" i="98"/>
  <c r="FT377" i="98"/>
  <c r="FX377" i="98"/>
  <c r="FW377" i="98"/>
  <c r="FT380" i="98"/>
  <c r="GA388" i="98"/>
  <c r="GC390" i="98"/>
  <c r="GA393" i="98"/>
  <c r="GD393" i="98"/>
  <c r="FK414" i="98"/>
  <c r="FK422" i="98"/>
  <c r="FT483" i="98"/>
  <c r="FX487" i="98"/>
  <c r="FT499" i="98"/>
  <c r="FX503" i="98"/>
  <c r="FT515" i="98"/>
  <c r="FX519" i="98"/>
  <c r="GE291" i="98"/>
  <c r="FT291" i="98"/>
  <c r="FU291" i="98"/>
  <c r="GB323" i="98"/>
  <c r="FV323" i="98"/>
  <c r="FY323" i="98"/>
  <c r="FK338" i="98"/>
  <c r="GC344" i="98"/>
  <c r="FZ344" i="98"/>
  <c r="GA344" i="98"/>
  <c r="GE359" i="98"/>
  <c r="FX359" i="98"/>
  <c r="FW359" i="98"/>
  <c r="FV359" i="98"/>
  <c r="FZ385" i="98"/>
  <c r="FY385" i="98"/>
  <c r="GC385" i="98"/>
  <c r="GA385" i="98"/>
  <c r="FM386" i="98"/>
  <c r="FK386" i="98" s="1"/>
  <c r="FY388" i="98"/>
  <c r="FX388" i="98"/>
  <c r="FW388" i="98"/>
  <c r="FV388" i="98"/>
  <c r="GA392" i="98"/>
  <c r="GA405" i="98"/>
  <c r="GD405" i="98"/>
  <c r="FV413" i="98"/>
  <c r="FY413" i="98"/>
  <c r="GE433" i="98"/>
  <c r="FU433" i="98"/>
  <c r="FW448" i="98"/>
  <c r="GE448" i="98"/>
  <c r="FV449" i="98"/>
  <c r="FY449" i="98"/>
  <c r="FX469" i="98"/>
  <c r="FV473" i="98"/>
  <c r="FY473" i="98"/>
  <c r="FU475" i="98"/>
  <c r="FY475" i="98"/>
  <c r="GC475" i="98"/>
  <c r="FW475" i="98"/>
  <c r="GA475" i="98"/>
  <c r="GE475" i="98"/>
  <c r="FU491" i="98"/>
  <c r="FY491" i="98"/>
  <c r="GC491" i="98"/>
  <c r="FW491" i="98"/>
  <c r="GA491" i="98"/>
  <c r="GE491" i="98"/>
  <c r="FU507" i="98"/>
  <c r="FY507" i="98"/>
  <c r="GC507" i="98"/>
  <c r="FW507" i="98"/>
  <c r="GA507" i="98"/>
  <c r="GE507" i="98"/>
  <c r="FU527" i="98"/>
  <c r="FY527" i="98"/>
  <c r="GC527" i="98"/>
  <c r="GA527" i="98"/>
  <c r="GE527" i="98"/>
  <c r="FW527" i="98"/>
  <c r="FT563" i="98"/>
  <c r="FI563" i="98"/>
  <c r="GC563" i="98"/>
  <c r="FZ563" i="98"/>
  <c r="GE563" i="98"/>
  <c r="FY352" i="98"/>
  <c r="GB369" i="98"/>
  <c r="FW369" i="98"/>
  <c r="GA374" i="98"/>
  <c r="FZ374" i="98"/>
  <c r="FY374" i="98"/>
  <c r="FV377" i="98"/>
  <c r="GE392" i="98"/>
  <c r="FV401" i="98"/>
  <c r="FY401" i="98"/>
  <c r="FW404" i="98"/>
  <c r="GA404" i="98"/>
  <c r="GE404" i="98"/>
  <c r="FT421" i="98"/>
  <c r="FX421" i="98"/>
  <c r="GB421" i="98"/>
  <c r="FK426" i="98"/>
  <c r="FI453" i="98"/>
  <c r="GC453" i="98"/>
  <c r="FZ453" i="98"/>
  <c r="GD453" i="98"/>
  <c r="FW453" i="98"/>
  <c r="GA453" i="98"/>
  <c r="FT453" i="98"/>
  <c r="FX453" i="98"/>
  <c r="FV472" i="98"/>
  <c r="FY472" i="98"/>
  <c r="GB472" i="98"/>
  <c r="GD475" i="98"/>
  <c r="GD483" i="98"/>
  <c r="FV487" i="98"/>
  <c r="GD491" i="98"/>
  <c r="GD499" i="98"/>
  <c r="GD507" i="98"/>
  <c r="GD515" i="98"/>
  <c r="FV519" i="98"/>
  <c r="FZ527" i="98"/>
  <c r="FK564" i="98"/>
  <c r="FX355" i="98"/>
  <c r="GE408" i="98"/>
  <c r="FU408" i="98"/>
  <c r="FX408" i="98"/>
  <c r="FK450" i="98"/>
  <c r="GB461" i="98"/>
  <c r="FV461" i="98"/>
  <c r="FY461" i="98"/>
  <c r="GE480" i="98"/>
  <c r="FU480" i="98"/>
  <c r="GA484" i="98"/>
  <c r="GD484" i="98"/>
  <c r="FX488" i="98"/>
  <c r="FT488" i="98"/>
  <c r="FV492" i="98"/>
  <c r="FY492" i="98"/>
  <c r="GA500" i="98"/>
  <c r="GD500" i="98"/>
  <c r="FX504" i="98"/>
  <c r="FT504" i="98"/>
  <c r="FV508" i="98"/>
  <c r="GE512" i="98"/>
  <c r="FU512" i="98"/>
  <c r="FX520" i="98"/>
  <c r="FT520" i="98"/>
  <c r="FX532" i="98"/>
  <c r="FT532" i="98"/>
  <c r="FV540" i="98"/>
  <c r="FY540" i="98"/>
  <c r="FV552" i="98"/>
  <c r="FY552" i="98"/>
  <c r="GE560" i="98"/>
  <c r="GB299" i="98"/>
  <c r="FV299" i="98"/>
  <c r="FY299" i="98"/>
  <c r="GB363" i="98"/>
  <c r="FW363" i="98"/>
  <c r="FU363" i="98"/>
  <c r="FT363" i="98"/>
  <c r="FV363" i="98"/>
  <c r="FW400" i="98"/>
  <c r="FU400" i="98"/>
  <c r="FX400" i="98"/>
  <c r="FX437" i="98"/>
  <c r="GA437" i="98"/>
  <c r="GD437" i="98"/>
  <c r="GB469" i="98"/>
  <c r="FW531" i="98"/>
  <c r="GE531" i="98"/>
  <c r="FU539" i="98"/>
  <c r="FX539" i="98"/>
  <c r="GD551" i="98"/>
  <c r="FT551" i="98"/>
  <c r="FV397" i="98"/>
  <c r="FY397" i="98"/>
  <c r="GB413" i="98"/>
  <c r="FK434" i="98"/>
  <c r="FK474" i="98"/>
  <c r="FI544" i="98"/>
  <c r="FU544" i="98"/>
  <c r="FY544" i="98"/>
  <c r="GC544" i="98"/>
  <c r="FV544" i="98"/>
  <c r="FZ544" i="98"/>
  <c r="GD544" i="98"/>
  <c r="FW544" i="98"/>
  <c r="GA544" i="98"/>
  <c r="GE544" i="98"/>
  <c r="FT544" i="98"/>
  <c r="FX544" i="98"/>
  <c r="GB544" i="98"/>
  <c r="FV575" i="98"/>
  <c r="FZ575" i="98"/>
  <c r="FW575" i="98"/>
  <c r="FT575" i="98"/>
  <c r="GC575" i="98"/>
  <c r="FI575" i="98"/>
  <c r="FY575" i="98"/>
  <c r="FW591" i="98"/>
  <c r="FI591" i="98"/>
  <c r="FZ591" i="98" s="1"/>
  <c r="GD607" i="98"/>
  <c r="GE607" i="98"/>
  <c r="FX607" i="98"/>
  <c r="GB607" i="98"/>
  <c r="FI607" i="98"/>
  <c r="FU607" i="98"/>
  <c r="FV623" i="98"/>
  <c r="FZ623" i="98"/>
  <c r="FW623" i="98"/>
  <c r="GE623" i="98"/>
  <c r="FT623" i="98"/>
  <c r="GB623" i="98"/>
  <c r="GC623" i="98"/>
  <c r="FI623" i="98"/>
  <c r="FU623" i="98"/>
  <c r="FY623" i="98"/>
  <c r="FV639" i="98"/>
  <c r="FZ639" i="98"/>
  <c r="FW639" i="98"/>
  <c r="FT639" i="98"/>
  <c r="GC639" i="98"/>
  <c r="FI639" i="98"/>
  <c r="FY639" i="98"/>
  <c r="FW655" i="98"/>
  <c r="FI655" i="98"/>
  <c r="FZ655" i="98" s="1"/>
  <c r="GD671" i="98"/>
  <c r="GE671" i="98"/>
  <c r="FX671" i="98"/>
  <c r="GB671" i="98"/>
  <c r="FI671" i="98"/>
  <c r="FU671" i="98"/>
  <c r="FV687" i="98"/>
  <c r="FZ687" i="98"/>
  <c r="FW687" i="98"/>
  <c r="GE687" i="98"/>
  <c r="FT687" i="98"/>
  <c r="GB687" i="98"/>
  <c r="GC687" i="98"/>
  <c r="FI687" i="98"/>
  <c r="FU687" i="98"/>
  <c r="FY687" i="98"/>
  <c r="FV703" i="98"/>
  <c r="FZ703" i="98"/>
  <c r="FW703" i="98"/>
  <c r="FT703" i="98"/>
  <c r="GC703" i="98"/>
  <c r="FI703" i="98"/>
  <c r="FY703" i="98"/>
  <c r="FW719" i="98"/>
  <c r="FI719" i="98"/>
  <c r="FZ719" i="98" s="1"/>
  <c r="GD735" i="98"/>
  <c r="GE735" i="98"/>
  <c r="FX735" i="98"/>
  <c r="GB735" i="98"/>
  <c r="FI735" i="98"/>
  <c r="FU735" i="98"/>
  <c r="FV751" i="98"/>
  <c r="FZ751" i="98"/>
  <c r="FW751" i="98"/>
  <c r="GE751" i="98"/>
  <c r="FT751" i="98"/>
  <c r="GB751" i="98"/>
  <c r="GC751" i="98"/>
  <c r="FI751" i="98"/>
  <c r="FU751" i="98"/>
  <c r="FY751" i="98"/>
  <c r="FV767" i="98"/>
  <c r="FZ767" i="98"/>
  <c r="FW767" i="98"/>
  <c r="FT767" i="98"/>
  <c r="GC767" i="98"/>
  <c r="FI767" i="98"/>
  <c r="FY767" i="98"/>
  <c r="FK477" i="98"/>
  <c r="FK517" i="98"/>
  <c r="FK533" i="98"/>
  <c r="GC545" i="98"/>
  <c r="GB545" i="98"/>
  <c r="GE545" i="98"/>
  <c r="FU549" i="98"/>
  <c r="FT549" i="98"/>
  <c r="FW549" i="98"/>
  <c r="FZ549" i="98"/>
  <c r="FT570" i="98"/>
  <c r="GA578" i="98"/>
  <c r="GD578" i="98"/>
  <c r="FU581" i="98"/>
  <c r="FK587" i="98"/>
  <c r="GB594" i="98"/>
  <c r="FT594" i="98"/>
  <c r="FX594" i="98"/>
  <c r="GD597" i="98"/>
  <c r="FW609" i="98"/>
  <c r="FV610" i="98"/>
  <c r="FY610" i="98"/>
  <c r="GA613" i="98"/>
  <c r="GE613" i="98"/>
  <c r="FW613" i="98"/>
  <c r="FV629" i="98"/>
  <c r="FY629" i="98"/>
  <c r="GB629" i="98"/>
  <c r="GD637" i="98"/>
  <c r="GE642" i="98"/>
  <c r="FU642" i="98"/>
  <c r="FV645" i="98"/>
  <c r="FY645" i="98"/>
  <c r="GB645" i="98"/>
  <c r="GD653" i="98"/>
  <c r="GE658" i="98"/>
  <c r="FU658" i="98"/>
  <c r="FV661" i="98"/>
  <c r="FY661" i="98"/>
  <c r="GB661" i="98"/>
  <c r="FW669" i="98"/>
  <c r="GA669" i="98"/>
  <c r="GE669" i="98"/>
  <c r="FK683" i="98"/>
  <c r="GB690" i="98"/>
  <c r="FT690" i="98"/>
  <c r="FX690" i="98"/>
  <c r="GA693" i="98"/>
  <c r="FK699" i="98"/>
  <c r="FU701" i="98"/>
  <c r="FX701" i="98"/>
  <c r="FX702" i="98"/>
  <c r="FK715" i="98"/>
  <c r="GB722" i="98"/>
  <c r="FT722" i="98"/>
  <c r="FX722" i="98"/>
  <c r="GD733" i="98"/>
  <c r="FW749" i="98"/>
  <c r="GA749" i="98"/>
  <c r="GE749" i="98"/>
  <c r="GE761" i="98"/>
  <c r="FV765" i="98"/>
  <c r="FY765" i="98"/>
  <c r="GB765" i="98"/>
  <c r="FY372" i="98"/>
  <c r="FX372" i="98"/>
  <c r="FW372" i="98"/>
  <c r="FV372" i="98"/>
  <c r="GB425" i="98"/>
  <c r="FV425" i="98"/>
  <c r="FY425" i="98"/>
  <c r="GB504" i="98"/>
  <c r="FK521" i="98"/>
  <c r="GC537" i="98"/>
  <c r="GB537" i="98"/>
  <c r="GE537" i="98"/>
  <c r="FK561" i="98"/>
  <c r="GB574" i="98"/>
  <c r="FT574" i="98"/>
  <c r="GD577" i="98"/>
  <c r="GA590" i="98"/>
  <c r="GD590" i="98"/>
  <c r="FU593" i="98"/>
  <c r="FX593" i="98"/>
  <c r="FV609" i="98"/>
  <c r="FY609" i="98"/>
  <c r="FK615" i="98"/>
  <c r="FW621" i="98"/>
  <c r="FV622" i="98"/>
  <c r="FY622" i="98"/>
  <c r="GA625" i="98"/>
  <c r="GE625" i="98"/>
  <c r="FV633" i="98"/>
  <c r="FY633" i="98"/>
  <c r="GB633" i="98"/>
  <c r="GB638" i="98"/>
  <c r="FT638" i="98"/>
  <c r="FK647" i="98"/>
  <c r="FU649" i="98"/>
  <c r="FX649" i="98"/>
  <c r="FX650" i="98"/>
  <c r="FV654" i="98"/>
  <c r="FY654" i="98"/>
  <c r="GD665" i="98"/>
  <c r="GD689" i="98"/>
  <c r="FK695" i="98"/>
  <c r="FU697" i="98"/>
  <c r="FX697" i="98"/>
  <c r="FX698" i="98"/>
  <c r="FV702" i="98"/>
  <c r="FY702" i="98"/>
  <c r="GE709" i="98"/>
  <c r="GB718" i="98"/>
  <c r="FT718" i="98"/>
  <c r="GD721" i="98"/>
  <c r="FK727" i="98"/>
  <c r="FU729" i="98"/>
  <c r="FX729" i="98"/>
  <c r="FI734" i="98"/>
  <c r="FU734" i="98"/>
  <c r="FY734" i="98"/>
  <c r="GC734" i="98"/>
  <c r="FV734" i="98"/>
  <c r="FZ734" i="98"/>
  <c r="FW734" i="98"/>
  <c r="GE734" i="98"/>
  <c r="FX734" i="98"/>
  <c r="GB734" i="98"/>
  <c r="FT734" i="98"/>
  <c r="FW745" i="98"/>
  <c r="GA745" i="98"/>
  <c r="FK759" i="98"/>
  <c r="FU761" i="98"/>
  <c r="FI766" i="98"/>
  <c r="FU766" i="98"/>
  <c r="FY766" i="98"/>
  <c r="GC766" i="98"/>
  <c r="FV766" i="98"/>
  <c r="FZ766" i="98"/>
  <c r="GD766" i="98"/>
  <c r="FW766" i="98"/>
  <c r="GA766" i="98"/>
  <c r="GE766" i="98"/>
  <c r="FX766" i="98"/>
  <c r="GB766" i="98"/>
  <c r="FT766" i="98"/>
  <c r="GB520" i="98"/>
  <c r="FV525" i="98"/>
  <c r="FY529" i="98"/>
  <c r="FX529" i="98"/>
  <c r="GA529" i="98"/>
  <c r="GD529" i="98"/>
  <c r="FI553" i="98"/>
  <c r="FV570" i="98"/>
  <c r="FY570" i="98"/>
  <c r="GA573" i="98"/>
  <c r="GE573" i="98"/>
  <c r="FU589" i="98"/>
  <c r="FX589" i="98"/>
  <c r="FV602" i="98"/>
  <c r="GA605" i="98"/>
  <c r="GE605" i="98"/>
  <c r="GA618" i="98"/>
  <c r="GD618" i="98"/>
  <c r="FU621" i="98"/>
  <c r="FX621" i="98"/>
  <c r="FV634" i="98"/>
  <c r="FY634" i="98"/>
  <c r="FV650" i="98"/>
  <c r="FY650" i="98"/>
  <c r="FW677" i="98"/>
  <c r="FV682" i="98"/>
  <c r="FY682" i="98"/>
  <c r="GA685" i="98"/>
  <c r="GE685" i="98"/>
  <c r="FV693" i="98"/>
  <c r="FY693" i="98"/>
  <c r="FV698" i="98"/>
  <c r="GD709" i="98"/>
  <c r="GB714" i="98"/>
  <c r="GD717" i="98"/>
  <c r="FW725" i="98"/>
  <c r="FW741" i="98"/>
  <c r="FW757" i="98"/>
  <c r="FW773" i="98"/>
  <c r="GA777" i="98"/>
  <c r="FX777" i="98"/>
  <c r="FW585" i="98"/>
  <c r="FU585" i="98"/>
  <c r="FX585" i="98"/>
  <c r="GD617" i="98"/>
  <c r="FT617" i="98"/>
  <c r="FV630" i="98"/>
  <c r="FY630" i="98"/>
  <c r="GD681" i="98"/>
  <c r="FT681" i="98"/>
  <c r="GD769" i="98"/>
  <c r="FT769" i="98"/>
  <c r="FK501" i="98"/>
  <c r="GC557" i="98"/>
  <c r="GB557" i="98"/>
  <c r="GE557" i="98"/>
  <c r="FK607" i="98"/>
  <c r="GE614" i="98"/>
  <c r="FU614" i="98"/>
  <c r="GD673" i="98"/>
  <c r="FT673" i="98"/>
  <c r="GD713" i="98"/>
  <c r="FT713" i="98"/>
  <c r="GD753" i="98"/>
  <c r="FT753" i="98"/>
  <c r="FI787" i="98"/>
  <c r="FU787" i="98"/>
  <c r="FY787" i="98"/>
  <c r="GC787" i="98"/>
  <c r="FV787" i="98"/>
  <c r="FZ787" i="98"/>
  <c r="FW787" i="98"/>
  <c r="GE787" i="98"/>
  <c r="FX787" i="98"/>
  <c r="GA787" i="98"/>
  <c r="GB787" i="98"/>
  <c r="FM794" i="98"/>
  <c r="FI803" i="98"/>
  <c r="FU803" i="98"/>
  <c r="FY803" i="98"/>
  <c r="GC803" i="98"/>
  <c r="FV803" i="98"/>
  <c r="FZ803" i="98"/>
  <c r="FW803" i="98"/>
  <c r="GE803" i="98"/>
  <c r="FX803" i="98"/>
  <c r="GA803" i="98"/>
  <c r="GB803" i="98"/>
  <c r="FM810" i="98"/>
  <c r="FI819" i="98"/>
  <c r="FU819" i="98"/>
  <c r="FY819" i="98"/>
  <c r="GC819" i="98"/>
  <c r="FV819" i="98"/>
  <c r="FZ819" i="98"/>
  <c r="FW819" i="98"/>
  <c r="GE819" i="98"/>
  <c r="FX819" i="98"/>
  <c r="GA819" i="98"/>
  <c r="GB819" i="98"/>
  <c r="FM826" i="98"/>
  <c r="FI835" i="98"/>
  <c r="FU835" i="98"/>
  <c r="FY835" i="98"/>
  <c r="GC835" i="98"/>
  <c r="FV835" i="98"/>
  <c r="FZ835" i="98"/>
  <c r="FW835" i="98"/>
  <c r="GE835" i="98"/>
  <c r="FX835" i="98"/>
  <c r="GA835" i="98"/>
  <c r="GB835" i="98"/>
  <c r="FM842" i="98"/>
  <c r="FI851" i="98"/>
  <c r="FU851" i="98"/>
  <c r="FY851" i="98"/>
  <c r="GC851" i="98"/>
  <c r="FV851" i="98"/>
  <c r="FZ851" i="98"/>
  <c r="FW851" i="98"/>
  <c r="GE851" i="98"/>
  <c r="FX851" i="98"/>
  <c r="GA851" i="98"/>
  <c r="GB851" i="98"/>
  <c r="FM858" i="98"/>
  <c r="FI867" i="98"/>
  <c r="FU867" i="98"/>
  <c r="FY867" i="98"/>
  <c r="GC867" i="98"/>
  <c r="FV867" i="98"/>
  <c r="FZ867" i="98"/>
  <c r="FW867" i="98"/>
  <c r="GE867" i="98"/>
  <c r="FX867" i="98"/>
  <c r="GA867" i="98"/>
  <c r="GB867" i="98"/>
  <c r="FM874" i="98"/>
  <c r="FI883" i="98"/>
  <c r="FU883" i="98"/>
  <c r="FY883" i="98"/>
  <c r="GC883" i="98"/>
  <c r="FV883" i="98"/>
  <c r="FZ883" i="98"/>
  <c r="FW883" i="98"/>
  <c r="GE883" i="98"/>
  <c r="FX883" i="98"/>
  <c r="GA883" i="98"/>
  <c r="GB883" i="98"/>
  <c r="FM890" i="98"/>
  <c r="FI899" i="98"/>
  <c r="FU899" i="98"/>
  <c r="FY899" i="98"/>
  <c r="GC899" i="98"/>
  <c r="FV899" i="98"/>
  <c r="FZ899" i="98"/>
  <c r="FW899" i="98"/>
  <c r="GE899" i="98"/>
  <c r="FX899" i="98"/>
  <c r="GA899" i="98"/>
  <c r="GB899" i="98"/>
  <c r="FM906" i="98"/>
  <c r="FI915" i="98"/>
  <c r="FU915" i="98"/>
  <c r="FY915" i="98"/>
  <c r="GC915" i="98"/>
  <c r="FV915" i="98"/>
  <c r="FZ915" i="98"/>
  <c r="FW915" i="98"/>
  <c r="GE915" i="98"/>
  <c r="FX915" i="98"/>
  <c r="GA915" i="98"/>
  <c r="GB915" i="98"/>
  <c r="FM922" i="98"/>
  <c r="FI931" i="98"/>
  <c r="FU931" i="98"/>
  <c r="FY931" i="98"/>
  <c r="GC931" i="98"/>
  <c r="FV931" i="98"/>
  <c r="FZ931" i="98"/>
  <c r="FW931" i="98"/>
  <c r="GE931" i="98"/>
  <c r="FX931" i="98"/>
  <c r="GA931" i="98"/>
  <c r="GB931" i="98"/>
  <c r="FW382" i="98"/>
  <c r="FT382" i="98"/>
  <c r="GE601" i="98"/>
  <c r="FV601" i="98"/>
  <c r="FY601" i="98"/>
  <c r="GB601" i="98"/>
  <c r="FK623" i="98"/>
  <c r="GE662" i="98"/>
  <c r="FU662" i="98"/>
  <c r="GD705" i="98"/>
  <c r="FT705" i="98"/>
  <c r="GE737" i="98"/>
  <c r="FU737" i="98"/>
  <c r="FX737" i="98"/>
  <c r="FI742" i="98"/>
  <c r="FY742" i="98"/>
  <c r="GC742" i="98"/>
  <c r="FV742" i="98"/>
  <c r="FZ742" i="98"/>
  <c r="FW742" i="98"/>
  <c r="FT742" i="98"/>
  <c r="FK785" i="98"/>
  <c r="FK793" i="98"/>
  <c r="FK801" i="98"/>
  <c r="FK809" i="98"/>
  <c r="FK817" i="98"/>
  <c r="FK825" i="98"/>
  <c r="FK833" i="98"/>
  <c r="FK841" i="98"/>
  <c r="FK849" i="98"/>
  <c r="FK857" i="98"/>
  <c r="FK865" i="98"/>
  <c r="FK873" i="98"/>
  <c r="FK881" i="98"/>
  <c r="FK889" i="98"/>
  <c r="FK897" i="98"/>
  <c r="FK905" i="98"/>
  <c r="FK913" i="98"/>
  <c r="FK921" i="98"/>
  <c r="FK929" i="98"/>
  <c r="FK937" i="98"/>
  <c r="FI947" i="98"/>
  <c r="GC947" i="98"/>
  <c r="FV947" i="98"/>
  <c r="FK947" i="98"/>
  <c r="FI955" i="98"/>
  <c r="FT955" i="98"/>
  <c r="FK955" i="98"/>
  <c r="FV967" i="98"/>
  <c r="GD967" i="98"/>
  <c r="GA967" i="98"/>
  <c r="GE967" i="98"/>
  <c r="FX967" i="98"/>
  <c r="GB967" i="98"/>
  <c r="FI967" i="98"/>
  <c r="FZ967" i="98" s="1"/>
  <c r="FU967" i="98"/>
  <c r="FY967" i="98"/>
  <c r="GC967" i="98"/>
  <c r="FV983" i="98"/>
  <c r="GE983" i="98"/>
  <c r="GB983" i="98"/>
  <c r="FI983" i="98"/>
  <c r="FZ983" i="98" s="1"/>
  <c r="FY983" i="98"/>
  <c r="GC983" i="98"/>
  <c r="FV999" i="98"/>
  <c r="FZ999" i="98"/>
  <c r="FT999" i="98"/>
  <c r="FI999" i="98"/>
  <c r="GC999" i="98"/>
  <c r="FK591" i="98"/>
  <c r="FK790" i="98"/>
  <c r="FK806" i="98"/>
  <c r="FK822" i="98"/>
  <c r="FK838" i="98"/>
  <c r="FK854" i="98"/>
  <c r="FK870" i="98"/>
  <c r="FV961" i="98"/>
  <c r="FY961" i="98"/>
  <c r="GB961" i="98"/>
  <c r="FK975" i="98"/>
  <c r="FU977" i="98"/>
  <c r="FX977" i="98"/>
  <c r="FI982" i="98"/>
  <c r="FY982" i="98" s="1"/>
  <c r="FZ982" i="98"/>
  <c r="GA985" i="98"/>
  <c r="GD993" i="98"/>
  <c r="FI1009" i="98"/>
  <c r="FY1009" i="98"/>
  <c r="GC1009" i="98"/>
  <c r="FV1009" i="98"/>
  <c r="FZ1009" i="98"/>
  <c r="FX1009" i="98"/>
  <c r="FK1009" i="98"/>
  <c r="FT1009" i="98"/>
  <c r="GB1009" i="98"/>
  <c r="FK1020" i="98"/>
  <c r="FI1025" i="98"/>
  <c r="FU1025" i="98"/>
  <c r="FY1025" i="98"/>
  <c r="GC1025" i="98"/>
  <c r="FV1025" i="98"/>
  <c r="FZ1025" i="98"/>
  <c r="FX1025" i="98"/>
  <c r="FK1025" i="98"/>
  <c r="GA1025" i="98"/>
  <c r="FT1025" i="98"/>
  <c r="GB1025" i="98"/>
  <c r="FW1025" i="98"/>
  <c r="FK1036" i="98"/>
  <c r="FW1050" i="98"/>
  <c r="GA1055" i="98"/>
  <c r="GE1055" i="98"/>
  <c r="GC1055" i="98"/>
  <c r="FI1055" i="98"/>
  <c r="FY1055" i="98"/>
  <c r="GD1055" i="98"/>
  <c r="FZ1055" i="98"/>
  <c r="GB1055" i="98"/>
  <c r="FI1065" i="98"/>
  <c r="GC1065" i="98"/>
  <c r="GE1065" i="98"/>
  <c r="FK1065" i="98"/>
  <c r="GA1065" i="98"/>
  <c r="FX1065" i="98"/>
  <c r="FK1077" i="98"/>
  <c r="FW1082" i="98"/>
  <c r="FW1087" i="98"/>
  <c r="GA1087" i="98"/>
  <c r="FX1087" i="98"/>
  <c r="GC1087" i="98"/>
  <c r="FI1087" i="98"/>
  <c r="FT1087" i="98"/>
  <c r="FY1087" i="98"/>
  <c r="GD1087" i="98"/>
  <c r="FU1087" i="98"/>
  <c r="FZ1087" i="98"/>
  <c r="GB1087" i="98"/>
  <c r="FK559" i="98"/>
  <c r="FV598" i="98"/>
  <c r="FY598" i="98"/>
  <c r="FK780" i="98"/>
  <c r="FK787" i="98"/>
  <c r="FV792" i="98"/>
  <c r="FZ792" i="98"/>
  <c r="FW792" i="98"/>
  <c r="FU792" i="98"/>
  <c r="GC792" i="98"/>
  <c r="FI792" i="98"/>
  <c r="FX792" i="98"/>
  <c r="FY792" i="98"/>
  <c r="GB792" i="98"/>
  <c r="FK796" i="98"/>
  <c r="FK803" i="98"/>
  <c r="FV808" i="98"/>
  <c r="FZ808" i="98"/>
  <c r="FW808" i="98"/>
  <c r="GE808" i="98"/>
  <c r="FU808" i="98"/>
  <c r="GC808" i="98"/>
  <c r="FI808" i="98"/>
  <c r="FX808" i="98"/>
  <c r="FY808" i="98"/>
  <c r="FT808" i="98"/>
  <c r="GB808" i="98"/>
  <c r="FK812" i="98"/>
  <c r="FK819" i="98"/>
  <c r="GE824" i="98"/>
  <c r="FI824" i="98"/>
  <c r="FT824" i="98"/>
  <c r="FK828" i="98"/>
  <c r="FK835" i="98"/>
  <c r="FZ840" i="98"/>
  <c r="GC840" i="98"/>
  <c r="FI840" i="98"/>
  <c r="FW840" i="98" s="1"/>
  <c r="FK844" i="98"/>
  <c r="FK851" i="98"/>
  <c r="FV856" i="98"/>
  <c r="FZ856" i="98"/>
  <c r="GD856" i="98"/>
  <c r="FW856" i="98"/>
  <c r="GA856" i="98"/>
  <c r="GE856" i="98"/>
  <c r="FU856" i="98"/>
  <c r="GC856" i="98"/>
  <c r="FI856" i="98"/>
  <c r="FX856" i="98"/>
  <c r="FY856" i="98"/>
  <c r="FT856" i="98"/>
  <c r="GB856" i="98"/>
  <c r="FK860" i="98"/>
  <c r="FK867" i="98"/>
  <c r="FV872" i="98"/>
  <c r="FZ872" i="98"/>
  <c r="FW872" i="98"/>
  <c r="GE872" i="98"/>
  <c r="FU872" i="98"/>
  <c r="GC872" i="98"/>
  <c r="FI872" i="98"/>
  <c r="FX872" i="98"/>
  <c r="FY872" i="98"/>
  <c r="FT872" i="98"/>
  <c r="GB872" i="98"/>
  <c r="FK876" i="98"/>
  <c r="FK883" i="98"/>
  <c r="GA888" i="98"/>
  <c r="FI888" i="98"/>
  <c r="FY888" i="98"/>
  <c r="FK892" i="98"/>
  <c r="FK899" i="98"/>
  <c r="FW904" i="98"/>
  <c r="GA904" i="98"/>
  <c r="FI904" i="98"/>
  <c r="FY904" i="98"/>
  <c r="FK908" i="98"/>
  <c r="FK915" i="98"/>
  <c r="FV920" i="98"/>
  <c r="FZ920" i="98"/>
  <c r="FW920" i="98"/>
  <c r="FU920" i="98"/>
  <c r="GC920" i="98"/>
  <c r="FI920" i="98"/>
  <c r="FX920" i="98"/>
  <c r="FY920" i="98"/>
  <c r="GB920" i="98"/>
  <c r="FK924" i="98"/>
  <c r="FK931" i="98"/>
  <c r="FV936" i="98"/>
  <c r="FZ936" i="98"/>
  <c r="GD936" i="98"/>
  <c r="FW936" i="98"/>
  <c r="GA936" i="98"/>
  <c r="GE936" i="98"/>
  <c r="FU936" i="98"/>
  <c r="GC936" i="98"/>
  <c r="FI936" i="98"/>
  <c r="FX936" i="98"/>
  <c r="FY936" i="98"/>
  <c r="FT936" i="98"/>
  <c r="GB936" i="98"/>
  <c r="FK940" i="98"/>
  <c r="GE941" i="98"/>
  <c r="GE944" i="98"/>
  <c r="GC944" i="98"/>
  <c r="GB944" i="98"/>
  <c r="FZ944" i="98"/>
  <c r="FV954" i="98"/>
  <c r="FZ954" i="98"/>
  <c r="FY954" i="98"/>
  <c r="GB954" i="98"/>
  <c r="FV973" i="98"/>
  <c r="FY973" i="98"/>
  <c r="GB973" i="98"/>
  <c r="FV989" i="98"/>
  <c r="FY989" i="98"/>
  <c r="GB989" i="98"/>
  <c r="FV1005" i="98"/>
  <c r="FY1005" i="98"/>
  <c r="GB1005" i="98"/>
  <c r="FX1042" i="98"/>
  <c r="GC1042" i="98"/>
  <c r="GA1042" i="98"/>
  <c r="FU1042" i="98"/>
  <c r="FZ1050" i="98"/>
  <c r="FX1058" i="98"/>
  <c r="GC1058" i="98"/>
  <c r="FU1058" i="98"/>
  <c r="GA1058" i="98"/>
  <c r="FX1074" i="98"/>
  <c r="GC1074" i="98"/>
  <c r="FU1074" i="98"/>
  <c r="GA1074" i="98"/>
  <c r="FZ1082" i="98"/>
  <c r="FX1090" i="98"/>
  <c r="GC1090" i="98"/>
  <c r="GA1090" i="98"/>
  <c r="FU1090" i="98"/>
  <c r="GB630" i="98"/>
  <c r="GA952" i="98"/>
  <c r="GD952" i="98"/>
  <c r="FK967" i="98"/>
  <c r="FU969" i="98"/>
  <c r="FX969" i="98"/>
  <c r="FV985" i="98"/>
  <c r="FY985" i="98"/>
  <c r="GB985" i="98"/>
  <c r="FW989" i="98"/>
  <c r="GE1001" i="98"/>
  <c r="FW1001" i="98"/>
  <c r="FT1042" i="98"/>
  <c r="FM1045" i="98"/>
  <c r="FK1045" i="98" s="1"/>
  <c r="GE1050" i="98"/>
  <c r="FT1058" i="98"/>
  <c r="FM1061" i="98"/>
  <c r="FT1074" i="98"/>
  <c r="FM1077" i="98"/>
  <c r="GE1082" i="98"/>
  <c r="FT1090" i="98"/>
  <c r="FM1093" i="98"/>
  <c r="FK1093" i="98" s="1"/>
  <c r="GD569" i="98"/>
  <c r="FT569" i="98"/>
  <c r="FZ960" i="98"/>
  <c r="GC960" i="98"/>
  <c r="GB960" i="98"/>
  <c r="GE960" i="98"/>
  <c r="FV960" i="98"/>
  <c r="GE981" i="98"/>
  <c r="FU981" i="98"/>
  <c r="FX981" i="98"/>
  <c r="FI986" i="98"/>
  <c r="FU986" i="98"/>
  <c r="FY986" i="98"/>
  <c r="GC986" i="98"/>
  <c r="FV986" i="98"/>
  <c r="FZ986" i="98"/>
  <c r="GD986" i="98"/>
  <c r="FW986" i="98"/>
  <c r="GA986" i="98"/>
  <c r="GE986" i="98"/>
  <c r="FT986" i="98"/>
  <c r="FX986" i="98"/>
  <c r="GB986" i="98"/>
  <c r="FV1052" i="98"/>
  <c r="FU1052" i="98"/>
  <c r="FX1052" i="98"/>
  <c r="FT1068" i="98"/>
  <c r="GB1083" i="98"/>
  <c r="FU1083" i="98"/>
  <c r="FW1083" i="98"/>
  <c r="FU1122" i="98"/>
  <c r="FX1122" i="98"/>
  <c r="FI1135" i="98"/>
  <c r="FY1135" i="98"/>
  <c r="GC1135" i="98"/>
  <c r="FV1135" i="98"/>
  <c r="FZ1135" i="98"/>
  <c r="FW1135" i="98"/>
  <c r="FX1135" i="98"/>
  <c r="GB1135" i="98"/>
  <c r="FV1138" i="98"/>
  <c r="FY1138" i="98"/>
  <c r="GB1138" i="98"/>
  <c r="GB1139" i="98"/>
  <c r="GE1145" i="98"/>
  <c r="FI1145" i="98"/>
  <c r="FY1145" i="98"/>
  <c r="GC1145" i="98"/>
  <c r="FT1145" i="98"/>
  <c r="GB1145" i="98"/>
  <c r="FV1145" i="98"/>
  <c r="GB1152" i="98"/>
  <c r="GD1152" i="98"/>
  <c r="FK1161" i="98"/>
  <c r="FW1164" i="98"/>
  <c r="FX1168" i="98"/>
  <c r="FZ1168" i="98"/>
  <c r="GE1182" i="98"/>
  <c r="FT1184" i="98"/>
  <c r="FI1193" i="98"/>
  <c r="GC1193" i="98"/>
  <c r="GB1193" i="98"/>
  <c r="GD1193" i="98"/>
  <c r="GB1200" i="98"/>
  <c r="GD1200" i="98"/>
  <c r="GA1204" i="98"/>
  <c r="FK1209" i="98"/>
  <c r="FW1212" i="98"/>
  <c r="FW1214" i="98"/>
  <c r="GE1230" i="98"/>
  <c r="FT1232" i="98"/>
  <c r="FV1232" i="98"/>
  <c r="FI1243" i="98"/>
  <c r="FY1243" i="98"/>
  <c r="GC1243" i="98"/>
  <c r="FW1243" i="98"/>
  <c r="GA1243" i="98"/>
  <c r="FZ1243" i="98"/>
  <c r="FT1243" i="98"/>
  <c r="FV1243" i="98"/>
  <c r="GD1243" i="98"/>
  <c r="FU1248" i="98"/>
  <c r="GC1248" i="98"/>
  <c r="FW1248" i="98"/>
  <c r="GE1248" i="98"/>
  <c r="GA1248" i="98"/>
  <c r="FW1257" i="98"/>
  <c r="GA1257" i="98"/>
  <c r="GE1257" i="98"/>
  <c r="FI1257" i="98"/>
  <c r="FU1257" i="98"/>
  <c r="FY1257" i="98"/>
  <c r="GC1257" i="98"/>
  <c r="FZ1257" i="98"/>
  <c r="FT1257" i="98"/>
  <c r="GB1257" i="98"/>
  <c r="FV1257" i="98"/>
  <c r="GD1257" i="98"/>
  <c r="FX1257" i="98"/>
  <c r="FU1264" i="98"/>
  <c r="GC1264" i="98"/>
  <c r="FW1264" i="98"/>
  <c r="GE1264" i="98"/>
  <c r="GA1264" i="98"/>
  <c r="GA1268" i="98"/>
  <c r="FI1275" i="98"/>
  <c r="FU1275" i="98"/>
  <c r="FY1275" i="98"/>
  <c r="GC1275" i="98"/>
  <c r="FW1275" i="98"/>
  <c r="GA1275" i="98"/>
  <c r="GE1275" i="98"/>
  <c r="FZ1275" i="98"/>
  <c r="FT1275" i="98"/>
  <c r="GB1275" i="98"/>
  <c r="FV1275" i="98"/>
  <c r="GD1275" i="98"/>
  <c r="FX1275" i="98"/>
  <c r="FT1280" i="98"/>
  <c r="FK1289" i="98"/>
  <c r="GA1300" i="98"/>
  <c r="FI1307" i="98"/>
  <c r="FU1307" i="98"/>
  <c r="FY1307" i="98"/>
  <c r="GC1307" i="98"/>
  <c r="FW1307" i="98"/>
  <c r="GA1307" i="98"/>
  <c r="FZ1307" i="98"/>
  <c r="FT1307" i="98"/>
  <c r="FV1307" i="98"/>
  <c r="GD1307" i="98"/>
  <c r="FX1307" i="98"/>
  <c r="FW1324" i="98"/>
  <c r="FI1339" i="98"/>
  <c r="FU1339" i="98"/>
  <c r="FY1339" i="98"/>
  <c r="GC1339" i="98"/>
  <c r="FT1339" i="98"/>
  <c r="FZ1339" i="98"/>
  <c r="GE1339" i="98"/>
  <c r="FV1339" i="98"/>
  <c r="GA1339" i="98"/>
  <c r="GB1339" i="98"/>
  <c r="GD1339" i="98"/>
  <c r="FX1339" i="98"/>
  <c r="FI1371" i="98"/>
  <c r="FY1371" i="98" s="1"/>
  <c r="FZ1371" i="98"/>
  <c r="GE1371" i="98"/>
  <c r="FW1388" i="98"/>
  <c r="FI1403" i="98"/>
  <c r="FY1403" i="98"/>
  <c r="GC1403" i="98"/>
  <c r="GE1403" i="98"/>
  <c r="GA1403" i="98"/>
  <c r="FW1420" i="98"/>
  <c r="FI1435" i="98"/>
  <c r="FY1435" i="98" s="1"/>
  <c r="FZ1435" i="98"/>
  <c r="GE1435" i="98"/>
  <c r="GD1435" i="98"/>
  <c r="FW1452" i="98"/>
  <c r="FI1467" i="98"/>
  <c r="FY1467" i="98"/>
  <c r="GC1467" i="98"/>
  <c r="GE1467" i="98"/>
  <c r="GA1467" i="98"/>
  <c r="FX1467" i="98"/>
  <c r="FW1484" i="98"/>
  <c r="FI1499" i="98"/>
  <c r="FY1499" i="98" s="1"/>
  <c r="FZ1499" i="98"/>
  <c r="GE1499" i="98"/>
  <c r="GD1499" i="98"/>
  <c r="FX1499" i="98"/>
  <c r="GB1520" i="98"/>
  <c r="FX1532" i="98"/>
  <c r="FX1548" i="98"/>
  <c r="GB1552" i="98"/>
  <c r="FX1564" i="98"/>
  <c r="GB1568" i="98"/>
  <c r="FX1580" i="98"/>
  <c r="GB1584" i="98"/>
  <c r="GB1600" i="98"/>
  <c r="FX1612" i="98"/>
  <c r="FX1628" i="98"/>
  <c r="GB1632" i="98"/>
  <c r="FX1644" i="98"/>
  <c r="GB1648" i="98"/>
  <c r="FX1660" i="98"/>
  <c r="GB1664" i="98"/>
  <c r="GB1680" i="98"/>
  <c r="GB1034" i="98"/>
  <c r="FX1034" i="98"/>
  <c r="GA1034" i="98"/>
  <c r="GD1034" i="98"/>
  <c r="FT1014" i="98"/>
  <c r="FW1014" i="98"/>
  <c r="FZ1014" i="98"/>
  <c r="GE1022" i="98"/>
  <c r="FT1030" i="98"/>
  <c r="FW1030" i="98"/>
  <c r="FZ1030" i="98"/>
  <c r="GA1044" i="98"/>
  <c r="FZ1044" i="98"/>
  <c r="FY1044" i="98"/>
  <c r="GB1044" i="98"/>
  <c r="FV1092" i="98"/>
  <c r="FU1092" i="98"/>
  <c r="FX1092" i="98"/>
  <c r="GA1099" i="98"/>
  <c r="GD1099" i="98"/>
  <c r="FW1102" i="98"/>
  <c r="GE1102" i="98"/>
  <c r="GA1115" i="98"/>
  <c r="GD1115" i="98"/>
  <c r="FV1118" i="98"/>
  <c r="FY1118" i="98"/>
  <c r="GB1118" i="98"/>
  <c r="FX1131" i="98"/>
  <c r="FV1134" i="98"/>
  <c r="FY1134" i="98"/>
  <c r="GB1134" i="98"/>
  <c r="FY1148" i="98"/>
  <c r="FY1150" i="98"/>
  <c r="FY1164" i="98"/>
  <c r="GB1172" i="98"/>
  <c r="GD1172" i="98"/>
  <c r="FY1180" i="98"/>
  <c r="FY1182" i="98"/>
  <c r="GB1188" i="98"/>
  <c r="GD1188" i="98"/>
  <c r="FY1198" i="98"/>
  <c r="GB1204" i="98"/>
  <c r="GD1204" i="98"/>
  <c r="FY1212" i="98"/>
  <c r="FY1214" i="98"/>
  <c r="GB1220" i="98"/>
  <c r="GD1220" i="98"/>
  <c r="FY1230" i="98"/>
  <c r="GB1252" i="98"/>
  <c r="GD1252" i="98"/>
  <c r="FX1268" i="98"/>
  <c r="FZ1268" i="98"/>
  <c r="GE1277" i="98"/>
  <c r="FI1277" i="98"/>
  <c r="FZ1277" i="98"/>
  <c r="FU1284" i="98"/>
  <c r="GC1284" i="98"/>
  <c r="FY1284" i="98"/>
  <c r="FX1300" i="98"/>
  <c r="FZ1300" i="98"/>
  <c r="FW1309" i="98"/>
  <c r="FI1309" i="98"/>
  <c r="GC1309" i="98"/>
  <c r="FZ1309" i="98"/>
  <c r="FT1309" i="98"/>
  <c r="GD1309" i="98"/>
  <c r="FV1309" i="98"/>
  <c r="FZ1324" i="98"/>
  <c r="FX1332" i="98"/>
  <c r="GC1332" i="98"/>
  <c r="GA1332" i="98"/>
  <c r="FU1332" i="98"/>
  <c r="FZ1340" i="98"/>
  <c r="FX1348" i="98"/>
  <c r="GC1348" i="98"/>
  <c r="FU1348" i="98"/>
  <c r="GA1348" i="98"/>
  <c r="FX1364" i="98"/>
  <c r="GC1364" i="98"/>
  <c r="FU1364" i="98"/>
  <c r="GA1364" i="98"/>
  <c r="FZ1372" i="98"/>
  <c r="FX1380" i="98"/>
  <c r="GC1380" i="98"/>
  <c r="GA1380" i="98"/>
  <c r="FU1380" i="98"/>
  <c r="FZ1388" i="98"/>
  <c r="FZ1404" i="98"/>
  <c r="FX1412" i="98"/>
  <c r="GC1412" i="98"/>
  <c r="FU1412" i="98"/>
  <c r="GA1412" i="98"/>
  <c r="FZ1420" i="98"/>
  <c r="FX1428" i="98"/>
  <c r="GC1428" i="98"/>
  <c r="GA1428" i="98"/>
  <c r="FU1428" i="98"/>
  <c r="FX1444" i="98"/>
  <c r="GC1444" i="98"/>
  <c r="GA1444" i="98"/>
  <c r="FU1444" i="98"/>
  <c r="FZ1452" i="98"/>
  <c r="FX1460" i="98"/>
  <c r="GC1460" i="98"/>
  <c r="FU1460" i="98"/>
  <c r="GA1460" i="98"/>
  <c r="FZ1468" i="98"/>
  <c r="FZ1484" i="98"/>
  <c r="FX1492" i="98"/>
  <c r="GC1492" i="98"/>
  <c r="GA1492" i="98"/>
  <c r="FU1492" i="98"/>
  <c r="FZ1500" i="98"/>
  <c r="FU1508" i="98"/>
  <c r="FY1508" i="98"/>
  <c r="GC1508" i="98"/>
  <c r="GE1508" i="98"/>
  <c r="FW1508" i="98"/>
  <c r="GA1508" i="98"/>
  <c r="FU1524" i="98"/>
  <c r="FY1524" i="98"/>
  <c r="GC1524" i="98"/>
  <c r="FW1524" i="98"/>
  <c r="GA1524" i="98"/>
  <c r="GE1524" i="98"/>
  <c r="FU1540" i="98"/>
  <c r="FY1540" i="98"/>
  <c r="GC1540" i="98"/>
  <c r="GA1540" i="98"/>
  <c r="FW1540" i="98"/>
  <c r="GE1540" i="98"/>
  <c r="FU1572" i="98"/>
  <c r="FY1572" i="98"/>
  <c r="GC1572" i="98"/>
  <c r="GE1572" i="98"/>
  <c r="FW1572" i="98"/>
  <c r="GA1572" i="98"/>
  <c r="FU1588" i="98"/>
  <c r="FY1588" i="98"/>
  <c r="GC1588" i="98"/>
  <c r="FW1588" i="98"/>
  <c r="GE1588" i="98"/>
  <c r="GA1588" i="98"/>
  <c r="FU1604" i="98"/>
  <c r="FY1604" i="98"/>
  <c r="GC1604" i="98"/>
  <c r="FW1604" i="98"/>
  <c r="GA1604" i="98"/>
  <c r="GE1604" i="98"/>
  <c r="FU1620" i="98"/>
  <c r="FY1620" i="98"/>
  <c r="GC1620" i="98"/>
  <c r="GA1620" i="98"/>
  <c r="FW1620" i="98"/>
  <c r="GE1620" i="98"/>
  <c r="FU1652" i="98"/>
  <c r="FY1652" i="98"/>
  <c r="GC1652" i="98"/>
  <c r="GE1652" i="98"/>
  <c r="GA1652" i="98"/>
  <c r="FW1652" i="98"/>
  <c r="FU1668" i="98"/>
  <c r="FY1668" i="98"/>
  <c r="GC1668" i="98"/>
  <c r="GE1668" i="98"/>
  <c r="FW1668" i="98"/>
  <c r="GA1668" i="98"/>
  <c r="FV1060" i="98"/>
  <c r="FU1060" i="98"/>
  <c r="FX1060" i="98"/>
  <c r="FW1062" i="98"/>
  <c r="FT1062" i="98"/>
  <c r="FV1062" i="98"/>
  <c r="GC1091" i="98"/>
  <c r="FV1091" i="98"/>
  <c r="GE1139" i="98"/>
  <c r="FU1139" i="98"/>
  <c r="FT1148" i="98"/>
  <c r="FV1148" i="98"/>
  <c r="GC1150" i="98"/>
  <c r="FU1182" i="98"/>
  <c r="GC1198" i="98"/>
  <c r="FV1214" i="98"/>
  <c r="FX1214" i="98"/>
  <c r="FU1230" i="98"/>
  <c r="FV957" i="98"/>
  <c r="GD965" i="98"/>
  <c r="FT965" i="98"/>
  <c r="GA972" i="98"/>
  <c r="GE972" i="98"/>
  <c r="FX972" i="98"/>
  <c r="GB972" i="98"/>
  <c r="FI972" i="98"/>
  <c r="FU972" i="98"/>
  <c r="FY972" i="98"/>
  <c r="GC972" i="98"/>
  <c r="GD972" i="98"/>
  <c r="FV972" i="98"/>
  <c r="GE997" i="98"/>
  <c r="FU997" i="98"/>
  <c r="FX997" i="98"/>
  <c r="FI1002" i="98"/>
  <c r="FZ1002" i="98"/>
  <c r="GA1002" i="98"/>
  <c r="FT1002" i="98"/>
  <c r="FY1043" i="98"/>
  <c r="GC1078" i="98"/>
  <c r="GA1084" i="98"/>
  <c r="FZ1084" i="98"/>
  <c r="FY1084" i="98"/>
  <c r="GB1084" i="98"/>
  <c r="FV1098" i="98"/>
  <c r="FY1098" i="98"/>
  <c r="GB1098" i="98"/>
  <c r="FI1111" i="98"/>
  <c r="FZ1111" i="98" s="1"/>
  <c r="FV1114" i="98"/>
  <c r="FY1114" i="98"/>
  <c r="GB1114" i="98"/>
  <c r="GE1122" i="98"/>
  <c r="FY1128" i="98"/>
  <c r="FU1130" i="98"/>
  <c r="FX1130" i="98"/>
  <c r="GE1138" i="98"/>
  <c r="GA1153" i="98"/>
  <c r="GE1153" i="98"/>
  <c r="FI1153" i="98"/>
  <c r="FU1153" i="98"/>
  <c r="FY1153" i="98"/>
  <c r="GC1153" i="98"/>
  <c r="FV1153" i="98"/>
  <c r="GD1153" i="98"/>
  <c r="FT1153" i="98"/>
  <c r="GB1153" i="98"/>
  <c r="FI1155" i="98"/>
  <c r="GA1155" i="98"/>
  <c r="GB1160" i="98"/>
  <c r="GD1160" i="98"/>
  <c r="FI1185" i="98"/>
  <c r="FY1185" i="98"/>
  <c r="GC1185" i="98"/>
  <c r="GB1185" i="98"/>
  <c r="FI1187" i="98"/>
  <c r="FU1187" i="98"/>
  <c r="FY1187" i="98"/>
  <c r="GC1187" i="98"/>
  <c r="FW1187" i="98"/>
  <c r="GA1187" i="98"/>
  <c r="GE1187" i="98"/>
  <c r="FV1187" i="98"/>
  <c r="GD1187" i="98"/>
  <c r="FX1187" i="98"/>
  <c r="FT1187" i="98"/>
  <c r="GB1187" i="98"/>
  <c r="FZ1187" i="98"/>
  <c r="GB1192" i="98"/>
  <c r="GD1192" i="98"/>
  <c r="GA1198" i="98"/>
  <c r="FK1201" i="98"/>
  <c r="FW1204" i="98"/>
  <c r="FX1208" i="98"/>
  <c r="FZ1208" i="98"/>
  <c r="GA1212" i="98"/>
  <c r="FI1217" i="98"/>
  <c r="FI1219" i="98"/>
  <c r="FU1219" i="98"/>
  <c r="FY1219" i="98"/>
  <c r="GC1219" i="98"/>
  <c r="FW1219" i="98"/>
  <c r="GA1219" i="98"/>
  <c r="FV1219" i="98"/>
  <c r="GD1219" i="98"/>
  <c r="FX1219" i="98"/>
  <c r="FZ1219" i="98"/>
  <c r="GB1219" i="98"/>
  <c r="GB1224" i="98"/>
  <c r="GD1224" i="98"/>
  <c r="FY1248" i="98"/>
  <c r="FW1265" i="98"/>
  <c r="GA1265" i="98"/>
  <c r="GE1265" i="98"/>
  <c r="FI1265" i="98"/>
  <c r="FU1265" i="98"/>
  <c r="FY1265" i="98"/>
  <c r="GC1265" i="98"/>
  <c r="FV1265" i="98"/>
  <c r="GD1265" i="98"/>
  <c r="FX1265" i="98"/>
  <c r="FZ1265" i="98"/>
  <c r="FT1265" i="98"/>
  <c r="GB1265" i="98"/>
  <c r="FI1267" i="98"/>
  <c r="FY1267" i="98" s="1"/>
  <c r="FW1267" i="98"/>
  <c r="GA1267" i="98"/>
  <c r="FZ1267" i="98"/>
  <c r="GB1272" i="98"/>
  <c r="GD1272" i="98"/>
  <c r="FK1281" i="98"/>
  <c r="FW1284" i="98"/>
  <c r="FX1288" i="98"/>
  <c r="FZ1288" i="98"/>
  <c r="FI1319" i="98"/>
  <c r="GC1319" i="98"/>
  <c r="FT1319" i="98"/>
  <c r="FK1319" i="98"/>
  <c r="GA1319" i="98"/>
  <c r="GE1324" i="98"/>
  <c r="FT1332" i="98"/>
  <c r="FI1335" i="98"/>
  <c r="FU1335" i="98"/>
  <c r="FY1335" i="98"/>
  <c r="GC1335" i="98"/>
  <c r="FW1335" i="98"/>
  <c r="GB1335" i="98"/>
  <c r="FX1335" i="98"/>
  <c r="GD1335" i="98"/>
  <c r="FZ1335" i="98"/>
  <c r="GE1335" i="98"/>
  <c r="FK1335" i="98"/>
  <c r="GA1335" i="98"/>
  <c r="FT1348" i="98"/>
  <c r="FI1351" i="98"/>
  <c r="FU1351" i="98"/>
  <c r="FY1351" i="98"/>
  <c r="GC1351" i="98"/>
  <c r="FW1351" i="98"/>
  <c r="GB1351" i="98"/>
  <c r="FX1351" i="98"/>
  <c r="GD1351" i="98"/>
  <c r="FT1351" i="98"/>
  <c r="FZ1351" i="98"/>
  <c r="GE1351" i="98"/>
  <c r="FK1351" i="98"/>
  <c r="GA1351" i="98"/>
  <c r="FV1351" i="98"/>
  <c r="FT1364" i="98"/>
  <c r="FI1367" i="98"/>
  <c r="GC1367" i="98"/>
  <c r="FK1367" i="98"/>
  <c r="GA1367" i="98"/>
  <c r="FT1380" i="98"/>
  <c r="FI1383" i="98"/>
  <c r="FY1383" i="98"/>
  <c r="GC1383" i="98"/>
  <c r="GB1383" i="98"/>
  <c r="GD1383" i="98"/>
  <c r="GE1383" i="98"/>
  <c r="FK1383" i="98"/>
  <c r="GA1383" i="98"/>
  <c r="FI1399" i="98"/>
  <c r="FY1399" i="98" s="1"/>
  <c r="GB1399" i="98"/>
  <c r="GE1399" i="98"/>
  <c r="FK1399" i="98"/>
  <c r="FT1412" i="98"/>
  <c r="FI1415" i="98"/>
  <c r="FU1415" i="98"/>
  <c r="FY1415" i="98"/>
  <c r="GC1415" i="98"/>
  <c r="FW1415" i="98"/>
  <c r="GB1415" i="98"/>
  <c r="FX1415" i="98"/>
  <c r="GD1415" i="98"/>
  <c r="FZ1415" i="98"/>
  <c r="GE1415" i="98"/>
  <c r="FK1415" i="98"/>
  <c r="FV1415" i="98"/>
  <c r="FT1428" i="98"/>
  <c r="FI1431" i="98"/>
  <c r="FU1431" i="98"/>
  <c r="FY1431" i="98"/>
  <c r="GC1431" i="98"/>
  <c r="FW1431" i="98"/>
  <c r="GB1431" i="98"/>
  <c r="FX1431" i="98"/>
  <c r="GD1431" i="98"/>
  <c r="FT1431" i="98"/>
  <c r="FZ1431" i="98"/>
  <c r="GE1431" i="98"/>
  <c r="FV1431" i="98"/>
  <c r="FK1431" i="98"/>
  <c r="GA1431" i="98"/>
  <c r="FT1444" i="98"/>
  <c r="FI1447" i="98"/>
  <c r="GC1447" i="98"/>
  <c r="FT1447" i="98"/>
  <c r="FV1447" i="98"/>
  <c r="FK1447" i="98"/>
  <c r="GE1452" i="98"/>
  <c r="FT1460" i="98"/>
  <c r="FI1463" i="98"/>
  <c r="FU1463" i="98"/>
  <c r="FY1463" i="98"/>
  <c r="GC1463" i="98"/>
  <c r="FW1463" i="98"/>
  <c r="GB1463" i="98"/>
  <c r="FX1463" i="98"/>
  <c r="GD1463" i="98"/>
  <c r="FZ1463" i="98"/>
  <c r="GE1463" i="98"/>
  <c r="FK1463" i="98"/>
  <c r="FV1463" i="98"/>
  <c r="GE1468" i="98"/>
  <c r="FI1479" i="98"/>
  <c r="FU1479" i="98"/>
  <c r="FY1479" i="98"/>
  <c r="GC1479" i="98"/>
  <c r="FW1479" i="98"/>
  <c r="GB1479" i="98"/>
  <c r="FX1479" i="98"/>
  <c r="GD1479" i="98"/>
  <c r="FT1479" i="98"/>
  <c r="FZ1479" i="98"/>
  <c r="GE1479" i="98"/>
  <c r="FK1479" i="98"/>
  <c r="GA1479" i="98"/>
  <c r="FV1479" i="98"/>
  <c r="GE1484" i="98"/>
  <c r="FT1492" i="98"/>
  <c r="FI1495" i="98"/>
  <c r="FY1495" i="98" s="1"/>
  <c r="GB1495" i="98"/>
  <c r="GE1495" i="98"/>
  <c r="FK1495" i="98"/>
  <c r="GD1508" i="98"/>
  <c r="FV1520" i="98"/>
  <c r="GD1524" i="98"/>
  <c r="GD1532" i="98"/>
  <c r="GD1540" i="98"/>
  <c r="GD1548" i="98"/>
  <c r="FV1552" i="98"/>
  <c r="GD1564" i="98"/>
  <c r="FV1568" i="98"/>
  <c r="GD1572" i="98"/>
  <c r="GD1580" i="98"/>
  <c r="FV1584" i="98"/>
  <c r="GD1588" i="98"/>
  <c r="FV1600" i="98"/>
  <c r="GD1604" i="98"/>
  <c r="FV1608" i="98"/>
  <c r="GD1612" i="98"/>
  <c r="GD1620" i="98"/>
  <c r="GD1628" i="98"/>
  <c r="FV1632" i="98"/>
  <c r="GD1644" i="98"/>
  <c r="FV1648" i="98"/>
  <c r="GD1652" i="98"/>
  <c r="FV1664" i="98"/>
  <c r="GD1668" i="98"/>
  <c r="FV1680" i="98"/>
  <c r="GD1684" i="98"/>
  <c r="GB1010" i="98"/>
  <c r="FX1010" i="98"/>
  <c r="GA1010" i="98"/>
  <c r="GD1010" i="98"/>
  <c r="FZ1043" i="98"/>
  <c r="GA1043" i="98"/>
  <c r="GB1078" i="98"/>
  <c r="FU1078" i="98"/>
  <c r="FY1078" i="98"/>
  <c r="FZ1078" i="98"/>
  <c r="FM1088" i="98"/>
  <c r="FU1110" i="98"/>
  <c r="FX1110" i="98"/>
  <c r="FX1112" i="98"/>
  <c r="GA1112" i="98"/>
  <c r="FV1123" i="98"/>
  <c r="FY1123" i="98"/>
  <c r="FT1128" i="98"/>
  <c r="FW1128" i="98"/>
  <c r="GD1128" i="98"/>
  <c r="FX1144" i="98"/>
  <c r="GA1144" i="98"/>
  <c r="GC1148" i="98"/>
  <c r="FT1150" i="98"/>
  <c r="GC1164" i="98"/>
  <c r="FV1182" i="98"/>
  <c r="FX1182" i="98"/>
  <c r="FV1198" i="98"/>
  <c r="FX1198" i="98"/>
  <c r="FU1212" i="98"/>
  <c r="FZ1230" i="98"/>
  <c r="GB1230" i="98"/>
  <c r="FM1237" i="98"/>
  <c r="FK1237" i="98" s="1"/>
  <c r="FU1244" i="98"/>
  <c r="GC1244" i="98"/>
  <c r="GC1178" i="98"/>
  <c r="GA1178" i="98"/>
  <c r="FT1178" i="98"/>
  <c r="FY1210" i="98"/>
  <c r="FV1210" i="98"/>
  <c r="FX1210" i="98"/>
  <c r="GE1313" i="98"/>
  <c r="GA1342" i="98"/>
  <c r="FZ1342" i="98"/>
  <c r="FY1342" i="98"/>
  <c r="GB1342" i="98"/>
  <c r="FV1358" i="98"/>
  <c r="FU1358" i="98"/>
  <c r="FX1358" i="98"/>
  <c r="GE1377" i="98"/>
  <c r="FV1390" i="98"/>
  <c r="FU1390" i="98"/>
  <c r="FX1390" i="98"/>
  <c r="FK1403" i="98"/>
  <c r="FZ1425" i="98"/>
  <c r="FY1425" i="98"/>
  <c r="GC1425" i="98"/>
  <c r="GA1425" i="98"/>
  <c r="FM1426" i="98"/>
  <c r="FK1426" i="98" s="1"/>
  <c r="FK1435" i="98"/>
  <c r="GE1441" i="98"/>
  <c r="FV1454" i="98"/>
  <c r="FU1454" i="98"/>
  <c r="FX1454" i="98"/>
  <c r="GE1473" i="98"/>
  <c r="GA1502" i="98"/>
  <c r="FZ1502" i="98"/>
  <c r="FY1502" i="98"/>
  <c r="GB1502" i="98"/>
  <c r="FV1506" i="98"/>
  <c r="FZ1506" i="98"/>
  <c r="GD1506" i="98"/>
  <c r="FW1506" i="98"/>
  <c r="GA1506" i="98"/>
  <c r="GE1506" i="98"/>
  <c r="FT1506" i="98"/>
  <c r="FX1506" i="98"/>
  <c r="GB1506" i="98"/>
  <c r="GC1506" i="98"/>
  <c r="FY1506" i="98"/>
  <c r="FI1506" i="98"/>
  <c r="FU1506" i="98"/>
  <c r="FV1509" i="98"/>
  <c r="FY1509" i="98"/>
  <c r="FZ1510" i="98"/>
  <c r="GD1510" i="98"/>
  <c r="FW1510" i="98"/>
  <c r="FT1510" i="98"/>
  <c r="FX1510" i="98"/>
  <c r="FI1510" i="98"/>
  <c r="FV1513" i="98"/>
  <c r="FY1513" i="98"/>
  <c r="FV1514" i="98"/>
  <c r="GB1514" i="98"/>
  <c r="GC1514" i="98"/>
  <c r="FI1514" i="98"/>
  <c r="FU1514" i="98"/>
  <c r="FW1523" i="98"/>
  <c r="GA1523" i="98"/>
  <c r="GE1523" i="98"/>
  <c r="FT1523" i="98"/>
  <c r="FX1523" i="98"/>
  <c r="GB1523" i="98"/>
  <c r="FI1523" i="98"/>
  <c r="FU1523" i="98"/>
  <c r="FY1523" i="98"/>
  <c r="GC1523" i="98"/>
  <c r="FZ1523" i="98"/>
  <c r="GD1523" i="98"/>
  <c r="FV1523" i="98"/>
  <c r="GE1577" i="98"/>
  <c r="FU1577" i="98"/>
  <c r="GE1581" i="98"/>
  <c r="FU1581" i="98"/>
  <c r="GE1585" i="98"/>
  <c r="FU1585" i="98"/>
  <c r="GE1589" i="98"/>
  <c r="FU1589" i="98"/>
  <c r="GE1593" i="98"/>
  <c r="FU1593" i="98"/>
  <c r="GB1597" i="98"/>
  <c r="FW1607" i="98"/>
  <c r="FI1607" i="98"/>
  <c r="GC1607" i="98"/>
  <c r="FV1607" i="98"/>
  <c r="GC1373" i="98"/>
  <c r="FV1373" i="98"/>
  <c r="FU1401" i="98"/>
  <c r="FT1401" i="98"/>
  <c r="FX1401" i="98"/>
  <c r="FW1401" i="98"/>
  <c r="FX1421" i="98"/>
  <c r="GE1421" i="98"/>
  <c r="GA1440" i="98"/>
  <c r="GE1440" i="98"/>
  <c r="GD1440" i="98"/>
  <c r="GE1449" i="98"/>
  <c r="GB1472" i="98"/>
  <c r="FU1472" i="98"/>
  <c r="FY1472" i="98"/>
  <c r="FZ1472" i="98"/>
  <c r="GA1478" i="98"/>
  <c r="FZ1478" i="98"/>
  <c r="FY1478" i="98"/>
  <c r="GB1478" i="98"/>
  <c r="FK1510" i="98"/>
  <c r="FK1586" i="98"/>
  <c r="FV1597" i="98"/>
  <c r="FY1597" i="98"/>
  <c r="GE1605" i="98"/>
  <c r="FU1605" i="98"/>
  <c r="FW1623" i="98"/>
  <c r="GA1623" i="98"/>
  <c r="GE1623" i="98"/>
  <c r="FT1623" i="98"/>
  <c r="FX1623" i="98"/>
  <c r="GB1623" i="98"/>
  <c r="FI1623" i="98"/>
  <c r="FU1623" i="98"/>
  <c r="FY1623" i="98"/>
  <c r="GC1623" i="98"/>
  <c r="GD1623" i="98"/>
  <c r="FZ1623" i="98"/>
  <c r="FV1623" i="98"/>
  <c r="FK1658" i="98"/>
  <c r="FU1014" i="98"/>
  <c r="FY1091" i="98"/>
  <c r="GB1131" i="98"/>
  <c r="GE1258" i="98"/>
  <c r="GC1258" i="98"/>
  <c r="FZ1258" i="98"/>
  <c r="GB1258" i="98"/>
  <c r="GA1310" i="98"/>
  <c r="GE1310" i="98"/>
  <c r="GD1310" i="98"/>
  <c r="GB1321" i="98"/>
  <c r="FV1321" i="98"/>
  <c r="GE1321" i="98"/>
  <c r="GA1334" i="98"/>
  <c r="FZ1334" i="98"/>
  <c r="FY1334" i="98"/>
  <c r="GB1334" i="98"/>
  <c r="GB1353" i="98"/>
  <c r="FV1353" i="98"/>
  <c r="GE1353" i="98"/>
  <c r="FU1369" i="98"/>
  <c r="FT1369" i="98"/>
  <c r="FX1369" i="98"/>
  <c r="FW1369" i="98"/>
  <c r="FK1370" i="98"/>
  <c r="GA1382" i="98"/>
  <c r="FZ1382" i="98"/>
  <c r="FY1382" i="98"/>
  <c r="GB1382" i="98"/>
  <c r="GA1398" i="98"/>
  <c r="FZ1398" i="98"/>
  <c r="FY1398" i="98"/>
  <c r="GB1398" i="98"/>
  <c r="GB1417" i="98"/>
  <c r="FV1417" i="98"/>
  <c r="GE1417" i="98"/>
  <c r="FX1424" i="98"/>
  <c r="FV1430" i="98"/>
  <c r="FU1430" i="98"/>
  <c r="FX1430" i="98"/>
  <c r="FV1433" i="98"/>
  <c r="GB1465" i="98"/>
  <c r="FV1465" i="98"/>
  <c r="GE1465" i="98"/>
  <c r="FU1481" i="98"/>
  <c r="FT1481" i="98"/>
  <c r="FX1481" i="98"/>
  <c r="FW1481" i="98"/>
  <c r="FK1482" i="98"/>
  <c r="FK1491" i="98"/>
  <c r="GA1511" i="98"/>
  <c r="GE1511" i="98"/>
  <c r="FX1511" i="98"/>
  <c r="GB1511" i="98"/>
  <c r="FI1511" i="98"/>
  <c r="FU1511" i="98"/>
  <c r="FY1511" i="98"/>
  <c r="GC1511" i="98"/>
  <c r="FZ1511" i="98"/>
  <c r="FU1518" i="98"/>
  <c r="FU1522" i="98"/>
  <c r="FV1557" i="98"/>
  <c r="FY1557" i="98"/>
  <c r="GE1561" i="98"/>
  <c r="FU1561" i="98"/>
  <c r="FT1569" i="98"/>
  <c r="FX1569" i="98"/>
  <c r="FV1573" i="98"/>
  <c r="FY1573" i="98"/>
  <c r="GE1579" i="98"/>
  <c r="FI1579" i="98"/>
  <c r="FY1579" i="98"/>
  <c r="GC1579" i="98"/>
  <c r="GD1579" i="98"/>
  <c r="FI1595" i="98"/>
  <c r="GD1595" i="98" s="1"/>
  <c r="FU1598" i="98"/>
  <c r="FU1602" i="98"/>
  <c r="FT1637" i="98"/>
  <c r="FX1637" i="98"/>
  <c r="FV1641" i="98"/>
  <c r="FY1641" i="98"/>
  <c r="GE1645" i="98"/>
  <c r="FU1645" i="98"/>
  <c r="FT1653" i="98"/>
  <c r="FX1653" i="98"/>
  <c r="FW1663" i="98"/>
  <c r="GA1663" i="98"/>
  <c r="GE1663" i="98"/>
  <c r="FT1663" i="98"/>
  <c r="FX1663" i="98"/>
  <c r="GB1663" i="98"/>
  <c r="FI1663" i="98"/>
  <c r="FU1663" i="98"/>
  <c r="FY1663" i="98"/>
  <c r="GC1663" i="98"/>
  <c r="FV1663" i="98"/>
  <c r="FZ1663" i="98"/>
  <c r="GD1663" i="98"/>
  <c r="GA1679" i="98"/>
  <c r="GE1679" i="98"/>
  <c r="GB1679" i="98"/>
  <c r="FX1679" i="98"/>
  <c r="FI1679" i="98"/>
  <c r="FU1679" i="98"/>
  <c r="FY1679" i="98"/>
  <c r="GC1679" i="98"/>
  <c r="FZ1679" i="98"/>
  <c r="GC1060" i="98"/>
  <c r="GC1162" i="98"/>
  <c r="GA1162" i="98"/>
  <c r="FT1162" i="98"/>
  <c r="FT1278" i="98"/>
  <c r="GB1312" i="98"/>
  <c r="FU1312" i="98"/>
  <c r="FY1312" i="98"/>
  <c r="FZ1312" i="98"/>
  <c r="GA1328" i="98"/>
  <c r="GE1328" i="98"/>
  <c r="GD1328" i="98"/>
  <c r="GE1337" i="98"/>
  <c r="FK1386" i="98"/>
  <c r="FV1414" i="98"/>
  <c r="FU1414" i="98"/>
  <c r="FX1414" i="98"/>
  <c r="FZ1433" i="98"/>
  <c r="FY1433" i="98"/>
  <c r="GC1433" i="98"/>
  <c r="GA1433" i="98"/>
  <c r="GA1462" i="98"/>
  <c r="FZ1462" i="98"/>
  <c r="FY1462" i="98"/>
  <c r="GB1462" i="98"/>
  <c r="GA1488" i="98"/>
  <c r="GE1488" i="98"/>
  <c r="GD1488" i="98"/>
  <c r="FV1517" i="98"/>
  <c r="FY1517" i="98"/>
  <c r="GE1521" i="98"/>
  <c r="FU1521" i="98"/>
  <c r="FX1525" i="98"/>
  <c r="GB1598" i="98"/>
  <c r="GE1598" i="98"/>
  <c r="FX1602" i="98"/>
  <c r="GA1602" i="98"/>
  <c r="GD1602" i="98"/>
  <c r="FX1609" i="98"/>
  <c r="FV1610" i="98"/>
  <c r="FW1242" i="98"/>
  <c r="FU1242" i="98"/>
  <c r="FY1242" i="98"/>
  <c r="FV1242" i="98"/>
  <c r="FX1242" i="98"/>
  <c r="GA1260" i="98"/>
  <c r="GB1260" i="98"/>
  <c r="GD1260" i="98"/>
  <c r="GC1262" i="98"/>
  <c r="FU1262" i="98"/>
  <c r="FT1262" i="98"/>
  <c r="GA1294" i="98"/>
  <c r="GE1294" i="98"/>
  <c r="GD1294" i="98"/>
  <c r="FZ1345" i="98"/>
  <c r="FY1345" i="98"/>
  <c r="GC1345" i="98"/>
  <c r="GA1345" i="98"/>
  <c r="FM1346" i="98"/>
  <c r="FK1346" i="98" s="1"/>
  <c r="GC1350" i="98"/>
  <c r="FW1358" i="98"/>
  <c r="FK1371" i="98"/>
  <c r="GA1374" i="98"/>
  <c r="FZ1374" i="98"/>
  <c r="FY1374" i="98"/>
  <c r="GB1374" i="98"/>
  <c r="FU1393" i="98"/>
  <c r="FT1393" i="98"/>
  <c r="FX1393" i="98"/>
  <c r="FW1393" i="98"/>
  <c r="FK1394" i="98"/>
  <c r="GB1401" i="98"/>
  <c r="FU1409" i="98"/>
  <c r="FT1409" i="98"/>
  <c r="FX1409" i="98"/>
  <c r="FW1409" i="98"/>
  <c r="FK1410" i="98"/>
  <c r="FK1419" i="98"/>
  <c r="GA1422" i="98"/>
  <c r="FZ1422" i="98"/>
  <c r="FY1422" i="98"/>
  <c r="GB1422" i="98"/>
  <c r="GC1424" i="98"/>
  <c r="FV1457" i="98"/>
  <c r="GB1457" i="98"/>
  <c r="GE1457" i="98"/>
  <c r="FT1529" i="98"/>
  <c r="FI1545" i="98"/>
  <c r="FZ1545" i="98" s="1"/>
  <c r="GE1571" i="98"/>
  <c r="GB1571" i="98"/>
  <c r="FI1571" i="98"/>
  <c r="FY1571" i="98"/>
  <c r="GC1571" i="98"/>
  <c r="GD1571" i="98"/>
  <c r="FZ1571" i="98"/>
  <c r="FT1597" i="98"/>
  <c r="FT1605" i="98"/>
  <c r="FI1625" i="98"/>
  <c r="FU1625" i="98"/>
  <c r="FY1625" i="98"/>
  <c r="GC1625" i="98"/>
  <c r="FV1625" i="98"/>
  <c r="FZ1625" i="98"/>
  <c r="GD1625" i="98"/>
  <c r="FW1625" i="98"/>
  <c r="GA1625" i="98"/>
  <c r="GE1625" i="98"/>
  <c r="FT1625" i="98"/>
  <c r="FX1625" i="98"/>
  <c r="GB1625" i="98"/>
  <c r="FW1651" i="98"/>
  <c r="GA1651" i="98"/>
  <c r="GE1651" i="98"/>
  <c r="FT1651" i="98"/>
  <c r="FX1651" i="98"/>
  <c r="GB1651" i="98"/>
  <c r="FI1651" i="98"/>
  <c r="FU1651" i="98"/>
  <c r="FY1651" i="98"/>
  <c r="GC1651" i="98"/>
  <c r="FV1651" i="98"/>
  <c r="FZ1651" i="98"/>
  <c r="GD1651" i="98"/>
  <c r="FU1290" i="98"/>
  <c r="FY1290" i="98"/>
  <c r="FV1290" i="98"/>
  <c r="FX1290" i="98"/>
  <c r="FK1303" i="98"/>
  <c r="FZ1325" i="98"/>
  <c r="GA1325" i="98"/>
  <c r="FM1338" i="98"/>
  <c r="GA1350" i="98"/>
  <c r="FZ1350" i="98"/>
  <c r="FY1350" i="98"/>
  <c r="GB1350" i="98"/>
  <c r="FK1363" i="98"/>
  <c r="GE1385" i="98"/>
  <c r="FK1402" i="98"/>
  <c r="FW1424" i="98"/>
  <c r="FT1424" i="98"/>
  <c r="FV1424" i="98"/>
  <c r="GC1437" i="98"/>
  <c r="FV1437" i="98"/>
  <c r="FX1485" i="98"/>
  <c r="GE1485" i="98"/>
  <c r="GE1497" i="98"/>
  <c r="FX1518" i="98"/>
  <c r="GA1518" i="98"/>
  <c r="GD1518" i="98"/>
  <c r="FT1522" i="98"/>
  <c r="FW1522" i="98"/>
  <c r="FZ1522" i="98"/>
  <c r="GE1525" i="98"/>
  <c r="FU1525" i="98"/>
  <c r="FX1529" i="98"/>
  <c r="FV1530" i="98"/>
  <c r="GB1534" i="98"/>
  <c r="GE1534" i="98"/>
  <c r="GC1598" i="98"/>
  <c r="FV1601" i="98"/>
  <c r="FY1601" i="98"/>
  <c r="GC1602" i="98"/>
  <c r="FV1609" i="98"/>
  <c r="FY1609" i="98"/>
  <c r="GC1610" i="98"/>
  <c r="FT1614" i="98"/>
  <c r="FW1614" i="98"/>
  <c r="FZ1614" i="98"/>
  <c r="FW1619" i="98"/>
  <c r="GA1619" i="98"/>
  <c r="GE1619" i="98"/>
  <c r="FT1619" i="98"/>
  <c r="FX1619" i="98"/>
  <c r="GB1619" i="98"/>
  <c r="FI1619" i="98"/>
  <c r="FU1619" i="98"/>
  <c r="FY1619" i="98"/>
  <c r="GC1619" i="98"/>
  <c r="GD1619" i="98"/>
  <c r="FZ1619" i="98"/>
  <c r="FV1619" i="98"/>
  <c r="GB1337" i="98"/>
  <c r="GB1433" i="98"/>
  <c r="FV1538" i="98"/>
  <c r="FY1542" i="98"/>
  <c r="GB1542" i="98"/>
  <c r="GE1542" i="98"/>
  <c r="FV1554" i="98"/>
  <c r="GB1561" i="98"/>
  <c r="GC1328" i="98"/>
  <c r="GC1558" i="98"/>
  <c r="FX1558" i="98"/>
  <c r="GA1558" i="98"/>
  <c r="GD1558" i="98"/>
  <c r="FT1562" i="98"/>
  <c r="FW1562" i="98"/>
  <c r="FZ1562" i="98"/>
  <c r="GB1570" i="98"/>
  <c r="GE1570" i="98"/>
  <c r="GB1589" i="98"/>
  <c r="FY1638" i="98"/>
  <c r="FV1638" i="98"/>
  <c r="FU1642" i="98"/>
  <c r="GB1642" i="98"/>
  <c r="GE1642" i="98"/>
  <c r="FY1654" i="98"/>
  <c r="FV1654" i="98"/>
  <c r="FU1310" i="98"/>
  <c r="FV1449" i="98"/>
  <c r="GB1509" i="98"/>
  <c r="FX1618" i="98"/>
  <c r="GA1618" i="98"/>
  <c r="GD1618" i="98"/>
  <c r="GC1630" i="98"/>
  <c r="GB1630" i="98"/>
  <c r="GE1630" i="98"/>
  <c r="FY1634" i="98"/>
  <c r="FX1634" i="98"/>
  <c r="GA1634" i="98"/>
  <c r="GD1634" i="98"/>
  <c r="FT124" i="98"/>
  <c r="FI124" i="98"/>
  <c r="FU124" i="98"/>
  <c r="FZ124" i="98"/>
  <c r="FV124" i="98"/>
  <c r="FW124" i="98"/>
  <c r="FW135" i="98"/>
  <c r="FX135" i="98"/>
  <c r="FI135" i="98"/>
  <c r="GC135" i="98"/>
  <c r="FZ135" i="98"/>
  <c r="FV135" i="98"/>
  <c r="FX170" i="98"/>
  <c r="GA170" i="98"/>
  <c r="FW170" i="98"/>
  <c r="GE170" i="98"/>
  <c r="FX174" i="98"/>
  <c r="GA174" i="98"/>
  <c r="FW174" i="98"/>
  <c r="GE174" i="98"/>
  <c r="FX178" i="98"/>
  <c r="GA178" i="98"/>
  <c r="GE178" i="98"/>
  <c r="FW178" i="98"/>
  <c r="FX182" i="98"/>
  <c r="GE182" i="98"/>
  <c r="FW182" i="98"/>
  <c r="GA182" i="98"/>
  <c r="FX194" i="98"/>
  <c r="GA194" i="98"/>
  <c r="GE194" i="98"/>
  <c r="FW194" i="98"/>
  <c r="FX198" i="98"/>
  <c r="GA198" i="98"/>
  <c r="GE198" i="98"/>
  <c r="FW198" i="98"/>
  <c r="GB130" i="98"/>
  <c r="FV130" i="98"/>
  <c r="GD160" i="98"/>
  <c r="FU112" i="98"/>
  <c r="FT112" i="98"/>
  <c r="FT166" i="98"/>
  <c r="FX166" i="98"/>
  <c r="GB166" i="98"/>
  <c r="FW166" i="98"/>
  <c r="GC166" i="98"/>
  <c r="FI166" i="98"/>
  <c r="FY166" i="98"/>
  <c r="GD166" i="98"/>
  <c r="GA166" i="98"/>
  <c r="FU166" i="98"/>
  <c r="GE166" i="98"/>
  <c r="FV166" i="98"/>
  <c r="FZ166" i="98"/>
  <c r="FT198" i="98"/>
  <c r="FI221" i="98"/>
  <c r="FU221" i="98"/>
  <c r="FW221" i="98"/>
  <c r="FX221" i="98"/>
  <c r="FT221" i="98"/>
  <c r="FV221" i="98"/>
  <c r="GA221" i="98"/>
  <c r="FK221" i="98"/>
  <c r="FI251" i="98"/>
  <c r="FU251" i="98"/>
  <c r="FZ251" i="98"/>
  <c r="GE251" i="98"/>
  <c r="GA251" i="98"/>
  <c r="GB251" i="98"/>
  <c r="FT251" i="98"/>
  <c r="FU210" i="98"/>
  <c r="FW285" i="98"/>
  <c r="FT285" i="98"/>
  <c r="FX285" i="98"/>
  <c r="FI285" i="98"/>
  <c r="FU285" i="98"/>
  <c r="FY285" i="98"/>
  <c r="FW265" i="98"/>
  <c r="GE265" i="98"/>
  <c r="FV265" i="98"/>
  <c r="FX265" i="98"/>
  <c r="GC265" i="98"/>
  <c r="FI265" i="98"/>
  <c r="GA265" i="98" s="1"/>
  <c r="FT265" i="98"/>
  <c r="FY265" i="98"/>
  <c r="GD265" i="98"/>
  <c r="FU265" i="98"/>
  <c r="FZ265" i="98"/>
  <c r="FI284" i="98"/>
  <c r="FU284" i="98"/>
  <c r="FY284" i="98"/>
  <c r="GC284" i="98"/>
  <c r="FV284" i="98"/>
  <c r="FZ284" i="98"/>
  <c r="GD284" i="98"/>
  <c r="FW284" i="98"/>
  <c r="GA284" i="98"/>
  <c r="GE284" i="98"/>
  <c r="GB284" i="98"/>
  <c r="FT284" i="98"/>
  <c r="FX284" i="98"/>
  <c r="FX280" i="98"/>
  <c r="GB280" i="98"/>
  <c r="FT280" i="98"/>
  <c r="GC271" i="98"/>
  <c r="FT298" i="98"/>
  <c r="FI298" i="98"/>
  <c r="FU298" i="98"/>
  <c r="FV298" i="98"/>
  <c r="GE298" i="98"/>
  <c r="FZ298" i="98"/>
  <c r="GA298" i="98"/>
  <c r="GA327" i="98"/>
  <c r="FW345" i="98"/>
  <c r="GC345" i="98"/>
  <c r="FI460" i="98"/>
  <c r="FK460" i="98"/>
  <c r="FX327" i="98"/>
  <c r="FV406" i="98"/>
  <c r="FZ406" i="98"/>
  <c r="GD406" i="98"/>
  <c r="FW406" i="98"/>
  <c r="GA406" i="98"/>
  <c r="GE406" i="98"/>
  <c r="FT406" i="98"/>
  <c r="FX406" i="98"/>
  <c r="GB406" i="98"/>
  <c r="GC406" i="98"/>
  <c r="FI406" i="98"/>
  <c r="FU406" i="98"/>
  <c r="FY406" i="98"/>
  <c r="FZ442" i="98"/>
  <c r="GD442" i="98"/>
  <c r="FW442" i="98"/>
  <c r="GA442" i="98"/>
  <c r="GE442" i="98"/>
  <c r="FX442" i="98"/>
  <c r="GB442" i="98"/>
  <c r="FI442" i="98"/>
  <c r="FU442" i="98"/>
  <c r="GE355" i="98"/>
  <c r="FI457" i="98"/>
  <c r="GC457" i="98"/>
  <c r="GD457" i="98"/>
  <c r="FX457" i="98"/>
  <c r="GB457" i="98"/>
  <c r="GD359" i="98"/>
  <c r="GB433" i="98"/>
  <c r="FT433" i="98"/>
  <c r="FI429" i="98"/>
  <c r="FU429" i="98"/>
  <c r="FY429" i="98"/>
  <c r="GC429" i="98"/>
  <c r="FV429" i="98"/>
  <c r="FZ429" i="98"/>
  <c r="GD429" i="98"/>
  <c r="FW429" i="98"/>
  <c r="GA429" i="98"/>
  <c r="GE429" i="98"/>
  <c r="FT429" i="98"/>
  <c r="FX429" i="98"/>
  <c r="GB429" i="98"/>
  <c r="FI445" i="98"/>
  <c r="GC445" i="98" s="1"/>
  <c r="FV483" i="98"/>
  <c r="FX480" i="98"/>
  <c r="FT480" i="98"/>
  <c r="FX560" i="98"/>
  <c r="FT560" i="98"/>
  <c r="FU359" i="98"/>
  <c r="GE439" i="98"/>
  <c r="FT439" i="98"/>
  <c r="GB439" i="98"/>
  <c r="FI439" i="98"/>
  <c r="FY439" i="98"/>
  <c r="GC439" i="98"/>
  <c r="FV439" i="98"/>
  <c r="FZ439" i="98"/>
  <c r="FT490" i="98"/>
  <c r="FI490" i="98"/>
  <c r="GA490" i="98" s="1"/>
  <c r="FV490" i="98"/>
  <c r="FZ490" i="98"/>
  <c r="FW554" i="98"/>
  <c r="GA554" i="98"/>
  <c r="GE554" i="98"/>
  <c r="FT554" i="98"/>
  <c r="FX554" i="98"/>
  <c r="GB554" i="98"/>
  <c r="FI554" i="98"/>
  <c r="FU554" i="98"/>
  <c r="FY554" i="98"/>
  <c r="GC554" i="98"/>
  <c r="FV554" i="98"/>
  <c r="FZ554" i="98"/>
  <c r="GD554" i="98"/>
  <c r="FX562" i="98"/>
  <c r="FI562" i="98"/>
  <c r="GE562" i="98" s="1"/>
  <c r="FZ562" i="98"/>
  <c r="FV583" i="98"/>
  <c r="GD583" i="98"/>
  <c r="GE583" i="98"/>
  <c r="FX583" i="98"/>
  <c r="GB583" i="98"/>
  <c r="FI583" i="98"/>
  <c r="GC583" i="98"/>
  <c r="FT631" i="98"/>
  <c r="FI631" i="98"/>
  <c r="FI679" i="98"/>
  <c r="FV679" i="98" s="1"/>
  <c r="FZ727" i="98"/>
  <c r="GD727" i="98"/>
  <c r="FW727" i="98"/>
  <c r="GA727" i="98"/>
  <c r="GE727" i="98"/>
  <c r="FT727" i="98"/>
  <c r="FX727" i="98"/>
  <c r="GB727" i="98"/>
  <c r="FI727" i="98"/>
  <c r="FV727" i="98" s="1"/>
  <c r="FU727" i="98"/>
  <c r="FY727" i="98"/>
  <c r="GC727" i="98"/>
  <c r="GA581" i="98"/>
  <c r="GE581" i="98"/>
  <c r="FW581" i="98"/>
  <c r="FI706" i="98"/>
  <c r="FU706" i="98"/>
  <c r="FY706" i="98"/>
  <c r="GC706" i="98"/>
  <c r="FV706" i="98"/>
  <c r="FZ706" i="98"/>
  <c r="GD706" i="98"/>
  <c r="FW706" i="98"/>
  <c r="GA706" i="98"/>
  <c r="GE706" i="98"/>
  <c r="GB706" i="98"/>
  <c r="FT706" i="98"/>
  <c r="FX706" i="98"/>
  <c r="FI754" i="98"/>
  <c r="FW754" i="98"/>
  <c r="GA754" i="98"/>
  <c r="FX754" i="98"/>
  <c r="FT523" i="98"/>
  <c r="FI523" i="98"/>
  <c r="FV523" i="98"/>
  <c r="GE523" i="98"/>
  <c r="FK583" i="98"/>
  <c r="FZ649" i="98"/>
  <c r="FW761" i="98"/>
  <c r="GA761" i="98"/>
  <c r="FV529" i="98"/>
  <c r="FI666" i="98"/>
  <c r="FU666" i="98"/>
  <c r="FY666" i="98"/>
  <c r="GC666" i="98"/>
  <c r="FV666" i="98"/>
  <c r="FZ666" i="98"/>
  <c r="GD666" i="98"/>
  <c r="FW666" i="98"/>
  <c r="GA666" i="98"/>
  <c r="GE666" i="98"/>
  <c r="FT666" i="98"/>
  <c r="FX666" i="98"/>
  <c r="GB666" i="98"/>
  <c r="FI943" i="98"/>
  <c r="FU943" i="98"/>
  <c r="FY943" i="98"/>
  <c r="GC943" i="98"/>
  <c r="FT943" i="98"/>
  <c r="FZ943" i="98"/>
  <c r="GE943" i="98"/>
  <c r="FV943" i="98"/>
  <c r="GA943" i="98"/>
  <c r="FW943" i="98"/>
  <c r="GB943" i="98"/>
  <c r="FX943" i="98"/>
  <c r="GD943" i="98"/>
  <c r="FX543" i="98"/>
  <c r="GB543" i="98"/>
  <c r="FI543" i="98"/>
  <c r="FU543" i="98"/>
  <c r="FY543" i="98"/>
  <c r="GC543" i="98"/>
  <c r="FV543" i="98"/>
  <c r="FZ543" i="98"/>
  <c r="GA543" i="98"/>
  <c r="GE543" i="98"/>
  <c r="FW543" i="98"/>
  <c r="FI779" i="98"/>
  <c r="FY779" i="98" s="1"/>
  <c r="FZ779" i="98"/>
  <c r="FT802" i="98"/>
  <c r="FX802" i="98"/>
  <c r="FI802" i="98"/>
  <c r="FU802" i="98"/>
  <c r="GC802" i="98"/>
  <c r="FW802" i="98"/>
  <c r="FZ802" i="98"/>
  <c r="FV802" i="98"/>
  <c r="GD802" i="98"/>
  <c r="FT818" i="98"/>
  <c r="FX818" i="98"/>
  <c r="GB818" i="98"/>
  <c r="FI818" i="98"/>
  <c r="FU818" i="98"/>
  <c r="FY818" i="98"/>
  <c r="GC818" i="98"/>
  <c r="FW818" i="98"/>
  <c r="GE818" i="98"/>
  <c r="FZ818" i="98"/>
  <c r="GA818" i="98"/>
  <c r="FV818" i="98"/>
  <c r="GD818" i="98"/>
  <c r="FI827" i="98"/>
  <c r="FU827" i="98" s="1"/>
  <c r="FV827" i="98"/>
  <c r="FI843" i="98"/>
  <c r="FY843" i="98"/>
  <c r="GC843" i="98"/>
  <c r="FV843" i="98"/>
  <c r="FZ843" i="98"/>
  <c r="GD843" i="98"/>
  <c r="FW843" i="98"/>
  <c r="GE843" i="98"/>
  <c r="GA843" i="98"/>
  <c r="FT843" i="98"/>
  <c r="FI859" i="98"/>
  <c r="GC859" i="98"/>
  <c r="GD859" i="98"/>
  <c r="FW859" i="98"/>
  <c r="GA859" i="98"/>
  <c r="FW538" i="98"/>
  <c r="GA538" i="98"/>
  <c r="GE538" i="98"/>
  <c r="FT538" i="98"/>
  <c r="FX538" i="98"/>
  <c r="GB538" i="98"/>
  <c r="FI538" i="98"/>
  <c r="FU538" i="98"/>
  <c r="FY538" i="98"/>
  <c r="GC538" i="98"/>
  <c r="GD538" i="98"/>
  <c r="FV538" i="98"/>
  <c r="FZ538" i="98"/>
  <c r="FZ975" i="98"/>
  <c r="GD975" i="98"/>
  <c r="FW975" i="98"/>
  <c r="GA975" i="98"/>
  <c r="GE975" i="98"/>
  <c r="FT975" i="98"/>
  <c r="FX975" i="98"/>
  <c r="GB975" i="98"/>
  <c r="GC975" i="98"/>
  <c r="FU975" i="98"/>
  <c r="FI975" i="98"/>
  <c r="FV975" i="98" s="1"/>
  <c r="FK914" i="98"/>
  <c r="GB1008" i="98"/>
  <c r="FI1008" i="98"/>
  <c r="GC1008" i="98"/>
  <c r="GD1008" i="98"/>
  <c r="FI1033" i="98"/>
  <c r="FK1033" i="98"/>
  <c r="GB1033" i="98"/>
  <c r="FX1071" i="98"/>
  <c r="FI1071" i="98"/>
  <c r="GE1071" i="98" s="1"/>
  <c r="GD1071" i="98"/>
  <c r="FV1071" i="98"/>
  <c r="FK795" i="98"/>
  <c r="FK843" i="98"/>
  <c r="FK859" i="98"/>
  <c r="FK891" i="98"/>
  <c r="FK907" i="98"/>
  <c r="FW976" i="98"/>
  <c r="GA976" i="98"/>
  <c r="GE976" i="98"/>
  <c r="FT976" i="98"/>
  <c r="FX976" i="98"/>
  <c r="GB976" i="98"/>
  <c r="FI976" i="98"/>
  <c r="FU976" i="98"/>
  <c r="FY976" i="98"/>
  <c r="GC976" i="98"/>
  <c r="FV976" i="98"/>
  <c r="FZ976" i="98"/>
  <c r="GD976" i="98"/>
  <c r="FI990" i="98"/>
  <c r="GC990" i="98"/>
  <c r="GD990" i="98"/>
  <c r="GE990" i="98"/>
  <c r="FX990" i="98"/>
  <c r="FI1053" i="98"/>
  <c r="FU1053" i="98"/>
  <c r="FY1053" i="98"/>
  <c r="GC1053" i="98"/>
  <c r="FW1053" i="98"/>
  <c r="GB1053" i="98"/>
  <c r="FX1053" i="98"/>
  <c r="GD1053" i="98"/>
  <c r="FT1053" i="98"/>
  <c r="FZ1053" i="98"/>
  <c r="GE1053" i="98"/>
  <c r="GA1053" i="98"/>
  <c r="FV1053" i="98"/>
  <c r="FI1069" i="98"/>
  <c r="FU1069" i="98"/>
  <c r="FY1069" i="98"/>
  <c r="GC1069" i="98"/>
  <c r="FW1069" i="98"/>
  <c r="GB1069" i="98"/>
  <c r="FX1069" i="98"/>
  <c r="GD1069" i="98"/>
  <c r="FZ1069" i="98"/>
  <c r="GE1069" i="98"/>
  <c r="GA1069" i="98"/>
  <c r="FV1069" i="98"/>
  <c r="FT1082" i="98"/>
  <c r="FW1015" i="98"/>
  <c r="GA1015" i="98"/>
  <c r="GE1015" i="98"/>
  <c r="FT1015" i="98"/>
  <c r="FX1015" i="98"/>
  <c r="GB1015" i="98"/>
  <c r="FI1015" i="98"/>
  <c r="FY1015" i="98"/>
  <c r="FZ1015" i="98"/>
  <c r="FU1015" i="98"/>
  <c r="GC1015" i="98"/>
  <c r="GD1015" i="98"/>
  <c r="FV1015" i="98"/>
  <c r="FT1080" i="98"/>
  <c r="GB1080" i="98"/>
  <c r="FV1080" i="98"/>
  <c r="FW1080" i="98"/>
  <c r="GC1080" i="98"/>
  <c r="FI1080" i="98"/>
  <c r="FX1080" i="98" s="1"/>
  <c r="FY1080" i="98"/>
  <c r="GD1080" i="98"/>
  <c r="GE1080" i="98"/>
  <c r="FZ1080" i="98"/>
  <c r="FU1080" i="98"/>
  <c r="FI1103" i="98"/>
  <c r="GB1103" i="98"/>
  <c r="GC1122" i="98"/>
  <c r="FU1168" i="98"/>
  <c r="GC1168" i="98"/>
  <c r="FW1168" i="98"/>
  <c r="GE1168" i="98"/>
  <c r="GA1168" i="98"/>
  <c r="FI1355" i="98"/>
  <c r="GC1355" i="98"/>
  <c r="GA1355" i="98"/>
  <c r="FX1355" i="98"/>
  <c r="FI1183" i="98"/>
  <c r="FU1183" i="98"/>
  <c r="GC1183" i="98"/>
  <c r="GA1183" i="98"/>
  <c r="GE1183" i="98"/>
  <c r="FZ1183" i="98"/>
  <c r="FT1183" i="98"/>
  <c r="GB1183" i="98"/>
  <c r="GD1183" i="98"/>
  <c r="FI1215" i="98"/>
  <c r="FU1215" i="98"/>
  <c r="FY1215" i="98"/>
  <c r="GC1215" i="98"/>
  <c r="FW1215" i="98"/>
  <c r="GA1215" i="98"/>
  <c r="GE1215" i="98"/>
  <c r="FX1215" i="98"/>
  <c r="FZ1215" i="98"/>
  <c r="FV1215" i="98"/>
  <c r="FT1215" i="98"/>
  <c r="GB1215" i="98"/>
  <c r="GD1215" i="98"/>
  <c r="FU1300" i="98"/>
  <c r="GC1300" i="98"/>
  <c r="FY1300" i="98"/>
  <c r="FX1324" i="98"/>
  <c r="GC1324" i="98"/>
  <c r="FU1324" i="98"/>
  <c r="GA1324" i="98"/>
  <c r="FX1340" i="98"/>
  <c r="GC1340" i="98"/>
  <c r="FU1340" i="98"/>
  <c r="GA1340" i="98"/>
  <c r="FX1372" i="98"/>
  <c r="GC1372" i="98"/>
  <c r="FU1372" i="98"/>
  <c r="GA1372" i="98"/>
  <c r="FX1388" i="98"/>
  <c r="GC1388" i="98"/>
  <c r="GA1388" i="98"/>
  <c r="FU1388" i="98"/>
  <c r="FX1404" i="98"/>
  <c r="GC1404" i="98"/>
  <c r="GA1404" i="98"/>
  <c r="FU1404" i="98"/>
  <c r="FX1420" i="98"/>
  <c r="GC1420" i="98"/>
  <c r="FU1420" i="98"/>
  <c r="GA1420" i="98"/>
  <c r="FX1500" i="98"/>
  <c r="GC1500" i="98"/>
  <c r="GA1500" i="98"/>
  <c r="FU1500" i="98"/>
  <c r="FU1548" i="98"/>
  <c r="FY1548" i="98"/>
  <c r="GC1548" i="98"/>
  <c r="GA1548" i="98"/>
  <c r="GE1548" i="98"/>
  <c r="FW1548" i="98"/>
  <c r="FU1612" i="98"/>
  <c r="FY1612" i="98"/>
  <c r="GC1612" i="98"/>
  <c r="FW1612" i="98"/>
  <c r="GA1612" i="98"/>
  <c r="GE1612" i="98"/>
  <c r="FU1660" i="98"/>
  <c r="FY1660" i="98"/>
  <c r="GC1660" i="98"/>
  <c r="FW1660" i="98"/>
  <c r="GA1660" i="98"/>
  <c r="GE1660" i="98"/>
  <c r="FI1223" i="98"/>
  <c r="FU1223" i="98"/>
  <c r="GC1223" i="98"/>
  <c r="GA1223" i="98"/>
  <c r="GE1223" i="98"/>
  <c r="FT1223" i="98"/>
  <c r="FV1223" i="98"/>
  <c r="GD1223" i="98"/>
  <c r="FX1223" i="98"/>
  <c r="FI600" i="98"/>
  <c r="GC997" i="98"/>
  <c r="FW1105" i="98"/>
  <c r="FT1105" i="98"/>
  <c r="FX1105" i="98"/>
  <c r="FI1105" i="98"/>
  <c r="FU1105" i="98"/>
  <c r="GC1105" i="98"/>
  <c r="FV1105" i="98"/>
  <c r="FZ1105" i="98"/>
  <c r="GD1105" i="98"/>
  <c r="FT1324" i="98"/>
  <c r="FI1471" i="98"/>
  <c r="FY1471" i="98"/>
  <c r="GC1471" i="98"/>
  <c r="GD1471" i="98"/>
  <c r="FT1471" i="98"/>
  <c r="GE1471" i="98"/>
  <c r="FK1471" i="98"/>
  <c r="GA1471" i="98"/>
  <c r="FT1484" i="98"/>
  <c r="FI1503" i="98"/>
  <c r="FU1503" i="98" s="1"/>
  <c r="FY1503" i="98"/>
  <c r="GC1503" i="98"/>
  <c r="FW1503" i="98"/>
  <c r="FX1503" i="98"/>
  <c r="GD1503" i="98"/>
  <c r="FZ1503" i="98"/>
  <c r="GE1503" i="98"/>
  <c r="FV1503" i="98"/>
  <c r="FK1503" i="98"/>
  <c r="GA1503" i="98"/>
  <c r="FV1532" i="98"/>
  <c r="FV1564" i="98"/>
  <c r="FV1660" i="98"/>
  <c r="GA648" i="98"/>
  <c r="GE648" i="98"/>
  <c r="FX648" i="98"/>
  <c r="GB648" i="98"/>
  <c r="FI648" i="98"/>
  <c r="FU648" i="98"/>
  <c r="FY648" i="98"/>
  <c r="GC648" i="98"/>
  <c r="GD648" i="98"/>
  <c r="FV648" i="98"/>
  <c r="FU1214" i="98"/>
  <c r="GE1358" i="98"/>
  <c r="GE1531" i="98"/>
  <c r="GB1531" i="98"/>
  <c r="FI1531" i="98"/>
  <c r="FY1531" i="98"/>
  <c r="GC1531" i="98"/>
  <c r="GD1531" i="98"/>
  <c r="GC1585" i="98"/>
  <c r="GC1589" i="98"/>
  <c r="GA1599" i="98"/>
  <c r="GE1599" i="98"/>
  <c r="FX1599" i="98"/>
  <c r="GB1599" i="98"/>
  <c r="FI1599" i="98"/>
  <c r="FU1599" i="98"/>
  <c r="FY1599" i="98"/>
  <c r="GC1599" i="98"/>
  <c r="GD1599" i="98"/>
  <c r="GE1615" i="98"/>
  <c r="GB1615" i="98"/>
  <c r="FI1615" i="98"/>
  <c r="FY1615" i="98"/>
  <c r="GC1615" i="98"/>
  <c r="GD1615" i="98"/>
  <c r="FV1666" i="98"/>
  <c r="FZ1666" i="98"/>
  <c r="GD1666" i="98"/>
  <c r="FW1666" i="98"/>
  <c r="GA1666" i="98"/>
  <c r="GE1666" i="98"/>
  <c r="FT1666" i="98"/>
  <c r="FX1666" i="98"/>
  <c r="GB1666" i="98"/>
  <c r="GC1666" i="98"/>
  <c r="FI1666" i="98"/>
  <c r="FU1666" i="98"/>
  <c r="FY1666" i="98"/>
  <c r="FV1674" i="98"/>
  <c r="FZ1674" i="98"/>
  <c r="FT1674" i="98"/>
  <c r="GC1674" i="98"/>
  <c r="FI1674" i="98"/>
  <c r="FY1674" i="98"/>
  <c r="FZ1678" i="98"/>
  <c r="GE1678" i="98"/>
  <c r="FT1678" i="98"/>
  <c r="FI1678" i="98"/>
  <c r="FI1271" i="98"/>
  <c r="GC1271" i="98"/>
  <c r="GA1271" i="98"/>
  <c r="FX1271" i="98"/>
  <c r="GB108" i="98"/>
  <c r="GD108" i="98"/>
  <c r="FI101" i="98"/>
  <c r="FW101" i="98"/>
  <c r="GA101" i="98"/>
  <c r="GE101" i="98"/>
  <c r="FU101" i="98"/>
  <c r="FZ101" i="98"/>
  <c r="GB101" i="98"/>
  <c r="GC101" i="98"/>
  <c r="GD101" i="98"/>
  <c r="FX101" i="98"/>
  <c r="FY101" i="98"/>
  <c r="FK128" i="98"/>
  <c r="FK136" i="98"/>
  <c r="FM103" i="98"/>
  <c r="FW131" i="98"/>
  <c r="GA131" i="98"/>
  <c r="GE131" i="98"/>
  <c r="FT131" i="98"/>
  <c r="FX131" i="98"/>
  <c r="GB131" i="98"/>
  <c r="FI131" i="98"/>
  <c r="FY131" i="98"/>
  <c r="FU131" i="98"/>
  <c r="GC131" i="98"/>
  <c r="FZ131" i="98"/>
  <c r="GD131" i="98"/>
  <c r="FV131" i="98"/>
  <c r="FM119" i="98"/>
  <c r="FV122" i="98"/>
  <c r="FV109" i="98"/>
  <c r="GA120" i="98"/>
  <c r="FZ149" i="98"/>
  <c r="FT150" i="98"/>
  <c r="GB150" i="98"/>
  <c r="FV150" i="98"/>
  <c r="FW150" i="98"/>
  <c r="GC150" i="98"/>
  <c r="FI150" i="98"/>
  <c r="FX150" i="98" s="1"/>
  <c r="FY150" i="98"/>
  <c r="GD150" i="98"/>
  <c r="GE150" i="98"/>
  <c r="FU150" i="98"/>
  <c r="FZ150" i="98"/>
  <c r="FV170" i="98"/>
  <c r="GB177" i="98"/>
  <c r="FI177" i="98"/>
  <c r="FY177" i="98"/>
  <c r="GC177" i="98"/>
  <c r="GA177" i="98"/>
  <c r="GD177" i="98"/>
  <c r="FY178" i="98"/>
  <c r="GB185" i="98"/>
  <c r="FI185" i="98"/>
  <c r="FY185" i="98"/>
  <c r="GC185" i="98"/>
  <c r="FV185" i="98"/>
  <c r="GE185" i="98"/>
  <c r="FV190" i="98"/>
  <c r="FY190" i="98"/>
  <c r="FV194" i="98"/>
  <c r="FV198" i="98"/>
  <c r="FY130" i="98"/>
  <c r="GE157" i="98"/>
  <c r="GE160" i="98"/>
  <c r="GB160" i="98"/>
  <c r="FX112" i="98"/>
  <c r="FK166" i="98"/>
  <c r="FI180" i="98"/>
  <c r="GC180" i="98"/>
  <c r="FI209" i="98"/>
  <c r="FU209" i="98"/>
  <c r="FY209" i="98"/>
  <c r="GC209" i="98"/>
  <c r="FT209" i="98"/>
  <c r="FZ209" i="98"/>
  <c r="GE209" i="98"/>
  <c r="FV209" i="98"/>
  <c r="GA209" i="98"/>
  <c r="GB209" i="98"/>
  <c r="GD209" i="98"/>
  <c r="GA192" i="98"/>
  <c r="GE192" i="98"/>
  <c r="FX192" i="98"/>
  <c r="GB192" i="98"/>
  <c r="FI192" i="98"/>
  <c r="FY192" i="98"/>
  <c r="FU192" i="98"/>
  <c r="GC192" i="98"/>
  <c r="FZ192" i="98"/>
  <c r="GD192" i="98"/>
  <c r="FT183" i="98"/>
  <c r="FK224" i="98"/>
  <c r="GA210" i="98"/>
  <c r="GC220" i="98"/>
  <c r="GB254" i="98"/>
  <c r="FI254" i="98"/>
  <c r="FY254" i="98"/>
  <c r="GC254" i="98"/>
  <c r="GE254" i="98"/>
  <c r="GA254" i="98"/>
  <c r="GD254" i="98"/>
  <c r="FV207" i="98"/>
  <c r="GC210" i="98"/>
  <c r="FZ210" i="98"/>
  <c r="FV220" i="98"/>
  <c r="FZ220" i="98"/>
  <c r="GB220" i="98"/>
  <c r="GD231" i="98"/>
  <c r="FI233" i="98"/>
  <c r="FU233" i="98"/>
  <c r="FY233" i="98"/>
  <c r="GC233" i="98"/>
  <c r="FV233" i="98"/>
  <c r="GA233" i="98"/>
  <c r="GB233" i="98"/>
  <c r="FZ233" i="98"/>
  <c r="GD233" i="98"/>
  <c r="FT233" i="98"/>
  <c r="GE233" i="98"/>
  <c r="FX233" i="98"/>
  <c r="FZ273" i="98"/>
  <c r="GD273" i="98"/>
  <c r="FW273" i="98"/>
  <c r="GA273" i="98"/>
  <c r="GE273" i="98"/>
  <c r="FT273" i="98"/>
  <c r="FX273" i="98"/>
  <c r="GB273" i="98"/>
  <c r="FI273" i="98"/>
  <c r="FV273" i="98" s="1"/>
  <c r="FU273" i="98"/>
  <c r="FY273" i="98"/>
  <c r="GC273" i="98"/>
  <c r="GB179" i="98"/>
  <c r="FV179" i="98"/>
  <c r="FW286" i="98"/>
  <c r="GA286" i="98"/>
  <c r="GE286" i="98"/>
  <c r="FT286" i="98"/>
  <c r="FX286" i="98"/>
  <c r="GB286" i="98"/>
  <c r="FI286" i="98"/>
  <c r="FU286" i="98"/>
  <c r="FY286" i="98"/>
  <c r="GC286" i="98"/>
  <c r="FZ286" i="98"/>
  <c r="GD286" i="98"/>
  <c r="FV286" i="98"/>
  <c r="FT331" i="98"/>
  <c r="GB331" i="98"/>
  <c r="FX331" i="98"/>
  <c r="GA331" i="98"/>
  <c r="GE282" i="98"/>
  <c r="GB282" i="98"/>
  <c r="FI282" i="98"/>
  <c r="FY282" i="98"/>
  <c r="GC282" i="98"/>
  <c r="GD282" i="98"/>
  <c r="GE331" i="98"/>
  <c r="FI240" i="98"/>
  <c r="FY240" i="98"/>
  <c r="FV256" i="98"/>
  <c r="FZ256" i="98"/>
  <c r="GD256" i="98"/>
  <c r="FW256" i="98"/>
  <c r="GA256" i="98"/>
  <c r="GE256" i="98"/>
  <c r="FU256" i="98"/>
  <c r="GC256" i="98"/>
  <c r="FI256" i="98"/>
  <c r="FX256" i="98"/>
  <c r="FY256" i="98"/>
  <c r="GB256" i="98"/>
  <c r="FT256" i="98"/>
  <c r="FI263" i="98"/>
  <c r="FU263" i="98"/>
  <c r="FY263" i="98"/>
  <c r="GC263" i="98"/>
  <c r="FV263" i="98"/>
  <c r="GA263" i="98"/>
  <c r="GB263" i="98"/>
  <c r="GD263" i="98"/>
  <c r="FT263" i="98"/>
  <c r="FZ263" i="98"/>
  <c r="FV271" i="98"/>
  <c r="FY271" i="98"/>
  <c r="GB271" i="98"/>
  <c r="FT368" i="98"/>
  <c r="GB368" i="98"/>
  <c r="GA368" i="98"/>
  <c r="FV327" i="98"/>
  <c r="FY345" i="98"/>
  <c r="FX412" i="98"/>
  <c r="GB412" i="98"/>
  <c r="FI412" i="98"/>
  <c r="FU412" i="98"/>
  <c r="FY412" i="98"/>
  <c r="GC412" i="98"/>
  <c r="FV412" i="98"/>
  <c r="FZ412" i="98"/>
  <c r="GE412" i="98"/>
  <c r="FK412" i="98"/>
  <c r="GA412" i="98"/>
  <c r="FX464" i="98"/>
  <c r="GB464" i="98"/>
  <c r="FI464" i="98"/>
  <c r="FU464" i="98"/>
  <c r="FY464" i="98"/>
  <c r="GC464" i="98"/>
  <c r="FV464" i="98"/>
  <c r="FZ464" i="98"/>
  <c r="GA464" i="98"/>
  <c r="GE464" i="98"/>
  <c r="FW464" i="98"/>
  <c r="FX333" i="98"/>
  <c r="FI333" i="98"/>
  <c r="GA333" i="98" s="1"/>
  <c r="FK362" i="98"/>
  <c r="FX368" i="98"/>
  <c r="FV418" i="98"/>
  <c r="FI418" i="98"/>
  <c r="FZ418" i="98" s="1"/>
  <c r="GC418" i="98"/>
  <c r="FT474" i="98"/>
  <c r="FW474" i="98"/>
  <c r="GA474" i="98"/>
  <c r="GE474" i="98"/>
  <c r="FX474" i="98"/>
  <c r="GB474" i="98"/>
  <c r="FI474" i="98"/>
  <c r="FU474" i="98"/>
  <c r="FY474" i="98"/>
  <c r="GC474" i="98"/>
  <c r="FV474" i="98"/>
  <c r="FZ474" i="98"/>
  <c r="GD474" i="98"/>
  <c r="FV307" i="98"/>
  <c r="GA355" i="98"/>
  <c r="GC377" i="98"/>
  <c r="FK470" i="98"/>
  <c r="FV291" i="98"/>
  <c r="FT344" i="98"/>
  <c r="GC359" i="98"/>
  <c r="GE385" i="98"/>
  <c r="GB388" i="98"/>
  <c r="GE435" i="98"/>
  <c r="GB435" i="98"/>
  <c r="FI435" i="98"/>
  <c r="FY435" i="98"/>
  <c r="GC435" i="98"/>
  <c r="GD435" i="98"/>
  <c r="FU503" i="98"/>
  <c r="FY503" i="98"/>
  <c r="GC503" i="98"/>
  <c r="FW503" i="98"/>
  <c r="GA503" i="98"/>
  <c r="GE503" i="98"/>
  <c r="FW374" i="98"/>
  <c r="GC374" i="98"/>
  <c r="GC401" i="98"/>
  <c r="FZ515" i="98"/>
  <c r="FV480" i="98"/>
  <c r="FZ492" i="98"/>
  <c r="FX508" i="98"/>
  <c r="FT508" i="98"/>
  <c r="FY512" i="98"/>
  <c r="GC552" i="98"/>
  <c r="FY560" i="98"/>
  <c r="GE400" i="98"/>
  <c r="FY400" i="98"/>
  <c r="FW486" i="98"/>
  <c r="GA486" i="98"/>
  <c r="GE486" i="98"/>
  <c r="FT486" i="98"/>
  <c r="FX486" i="98"/>
  <c r="GB486" i="98"/>
  <c r="FI486" i="98"/>
  <c r="FU486" i="98"/>
  <c r="FY486" i="98"/>
  <c r="GC486" i="98"/>
  <c r="FV486" i="98"/>
  <c r="FZ486" i="98"/>
  <c r="GD486" i="98"/>
  <c r="FK494" i="98"/>
  <c r="FV539" i="98"/>
  <c r="FZ619" i="98"/>
  <c r="GD619" i="98"/>
  <c r="FW619" i="98"/>
  <c r="GA619" i="98"/>
  <c r="FT619" i="98"/>
  <c r="FX619" i="98"/>
  <c r="GC619" i="98"/>
  <c r="FI619" i="98"/>
  <c r="GD667" i="98"/>
  <c r="GA667" i="98"/>
  <c r="GE667" i="98"/>
  <c r="FX667" i="98"/>
  <c r="GB667" i="98"/>
  <c r="FU667" i="98"/>
  <c r="FI667" i="98"/>
  <c r="FV667" i="98" s="1"/>
  <c r="GE715" i="98"/>
  <c r="GB715" i="98"/>
  <c r="FU715" i="98"/>
  <c r="FI715" i="98"/>
  <c r="FV715" i="98" s="1"/>
  <c r="FI763" i="98"/>
  <c r="FK493" i="98"/>
  <c r="FV545" i="98"/>
  <c r="FY581" i="98"/>
  <c r="FK596" i="98"/>
  <c r="FW644" i="98"/>
  <c r="GA644" i="98"/>
  <c r="GE644" i="98"/>
  <c r="FT644" i="98"/>
  <c r="FX644" i="98"/>
  <c r="GB644" i="98"/>
  <c r="FI644" i="98"/>
  <c r="FU644" i="98"/>
  <c r="FY644" i="98"/>
  <c r="GC644" i="98"/>
  <c r="FZ644" i="98"/>
  <c r="GD644" i="98"/>
  <c r="FV644" i="98"/>
  <c r="GC645" i="98"/>
  <c r="FK692" i="98"/>
  <c r="FV701" i="98"/>
  <c r="FW708" i="98"/>
  <c r="GA708" i="98"/>
  <c r="GE708" i="98"/>
  <c r="FT708" i="98"/>
  <c r="FX708" i="98"/>
  <c r="GB708" i="98"/>
  <c r="FI708" i="98"/>
  <c r="FU708" i="98"/>
  <c r="FY708" i="98"/>
  <c r="GC708" i="98"/>
  <c r="FZ708" i="98"/>
  <c r="GD708" i="98"/>
  <c r="FV708" i="98"/>
  <c r="GA372" i="98"/>
  <c r="GB492" i="98"/>
  <c r="FV537" i="98"/>
  <c r="FK558" i="98"/>
  <c r="FK576" i="98"/>
  <c r="FV593" i="98"/>
  <c r="GE608" i="98"/>
  <c r="GB608" i="98"/>
  <c r="FI608" i="98"/>
  <c r="FY608" i="98"/>
  <c r="GC608" i="98"/>
  <c r="GD608" i="98"/>
  <c r="GA609" i="98"/>
  <c r="GE609" i="98"/>
  <c r="GC633" i="98"/>
  <c r="FV649" i="98"/>
  <c r="GB649" i="98"/>
  <c r="FK688" i="98"/>
  <c r="FY697" i="98"/>
  <c r="FK720" i="98"/>
  <c r="FV729" i="98"/>
  <c r="GB729" i="98"/>
  <c r="GE752" i="98"/>
  <c r="GB752" i="98"/>
  <c r="FI752" i="98"/>
  <c r="FY752" i="98"/>
  <c r="GC752" i="98"/>
  <c r="GD752" i="98"/>
  <c r="FY761" i="98"/>
  <c r="FX497" i="98"/>
  <c r="FI497" i="98"/>
  <c r="GD497" i="98" s="1"/>
  <c r="GE529" i="98"/>
  <c r="FK550" i="98"/>
  <c r="GC570" i="98"/>
  <c r="GB602" i="98"/>
  <c r="FV621" i="98"/>
  <c r="FY621" i="98"/>
  <c r="FW693" i="98"/>
  <c r="GB698" i="98"/>
  <c r="FK716" i="98"/>
  <c r="GE732" i="98"/>
  <c r="GB732" i="98"/>
  <c r="FI732" i="98"/>
  <c r="FY732" i="98"/>
  <c r="GC732" i="98"/>
  <c r="FZ732" i="98"/>
  <c r="FK568" i="98"/>
  <c r="FV585" i="98"/>
  <c r="GB585" i="98"/>
  <c r="FV614" i="98"/>
  <c r="GB782" i="98"/>
  <c r="FI782" i="98"/>
  <c r="FY782" i="98"/>
  <c r="GC782" i="98"/>
  <c r="GE782" i="98"/>
  <c r="GA782" i="98"/>
  <c r="FI798" i="98"/>
  <c r="GC798" i="98"/>
  <c r="FT814" i="98"/>
  <c r="FX814" i="98"/>
  <c r="GB814" i="98"/>
  <c r="FI814" i="98"/>
  <c r="FU814" i="98"/>
  <c r="FY814" i="98"/>
  <c r="GC814" i="98"/>
  <c r="FW814" i="98"/>
  <c r="GE814" i="98"/>
  <c r="FZ814" i="98"/>
  <c r="GA814" i="98"/>
  <c r="FV814" i="98"/>
  <c r="GD814" i="98"/>
  <c r="FX830" i="98"/>
  <c r="GB830" i="98"/>
  <c r="FI830" i="98"/>
  <c r="FU830" i="98"/>
  <c r="FY830" i="98"/>
  <c r="GC830" i="98"/>
  <c r="FW830" i="98"/>
  <c r="GE830" i="98"/>
  <c r="GA830" i="98"/>
  <c r="GD830" i="98"/>
  <c r="FT846" i="98"/>
  <c r="FX846" i="98"/>
  <c r="GB846" i="98"/>
  <c r="FI846" i="98"/>
  <c r="FU846" i="98"/>
  <c r="FY846" i="98"/>
  <c r="GC846" i="98"/>
  <c r="FW846" i="98"/>
  <c r="GE846" i="98"/>
  <c r="FZ846" i="98"/>
  <c r="GA846" i="98"/>
  <c r="FV846" i="98"/>
  <c r="GD846" i="98"/>
  <c r="FI862" i="98"/>
  <c r="GC862" i="98" s="1"/>
  <c r="FT878" i="98"/>
  <c r="FX878" i="98"/>
  <c r="GB878" i="98"/>
  <c r="FI878" i="98"/>
  <c r="FU878" i="98"/>
  <c r="FY878" i="98"/>
  <c r="GC878" i="98"/>
  <c r="FW878" i="98"/>
  <c r="GE878" i="98"/>
  <c r="FZ878" i="98"/>
  <c r="GA878" i="98"/>
  <c r="FV878" i="98"/>
  <c r="GD878" i="98"/>
  <c r="FX894" i="98"/>
  <c r="GB894" i="98"/>
  <c r="FI894" i="98"/>
  <c r="FU894" i="98"/>
  <c r="FY894" i="98"/>
  <c r="GC894" i="98"/>
  <c r="FW894" i="98"/>
  <c r="GE894" i="98"/>
  <c r="FZ894" i="98"/>
  <c r="GA894" i="98"/>
  <c r="FV894" i="98"/>
  <c r="GD894" i="98"/>
  <c r="GB910" i="98"/>
  <c r="FI910" i="98"/>
  <c r="FY910" i="98"/>
  <c r="GC910" i="98"/>
  <c r="GE910" i="98"/>
  <c r="GA910" i="98"/>
  <c r="FI919" i="98"/>
  <c r="GC919" i="98"/>
  <c r="FZ919" i="98"/>
  <c r="GD919" i="98"/>
  <c r="GE919" i="98"/>
  <c r="GA919" i="98"/>
  <c r="FT919" i="98"/>
  <c r="FI935" i="98"/>
  <c r="FU935" i="98"/>
  <c r="FY935" i="98"/>
  <c r="GC935" i="98"/>
  <c r="FV935" i="98"/>
  <c r="FZ935" i="98"/>
  <c r="GD935" i="98"/>
  <c r="FW935" i="98"/>
  <c r="GE935" i="98"/>
  <c r="FX935" i="98"/>
  <c r="GA935" i="98"/>
  <c r="FT935" i="98"/>
  <c r="GB935" i="98"/>
  <c r="FV489" i="98"/>
  <c r="FZ489" i="98"/>
  <c r="FW489" i="98"/>
  <c r="FT489" i="98"/>
  <c r="GC489" i="98"/>
  <c r="FI489" i="98"/>
  <c r="FY489" i="98"/>
  <c r="FW664" i="98"/>
  <c r="GA664" i="98"/>
  <c r="GE664" i="98"/>
  <c r="FT664" i="98"/>
  <c r="FX664" i="98"/>
  <c r="GB664" i="98"/>
  <c r="FI664" i="98"/>
  <c r="FU664" i="98"/>
  <c r="FY664" i="98"/>
  <c r="GC664" i="98"/>
  <c r="GD664" i="98"/>
  <c r="FV664" i="98"/>
  <c r="FZ664" i="98"/>
  <c r="FY737" i="98"/>
  <c r="FW785" i="98"/>
  <c r="GA785" i="98"/>
  <c r="FT785" i="98"/>
  <c r="FX785" i="98"/>
  <c r="FV785" i="98"/>
  <c r="GD785" i="98"/>
  <c r="FI785" i="98"/>
  <c r="FY785" i="98"/>
  <c r="FZ785" i="98"/>
  <c r="GC785" i="98"/>
  <c r="GA809" i="98"/>
  <c r="GD809" i="98"/>
  <c r="FI809" i="98"/>
  <c r="FX809" i="98" s="1"/>
  <c r="GB833" i="98"/>
  <c r="FI833" i="98"/>
  <c r="FZ833" i="98"/>
  <c r="FU833" i="98"/>
  <c r="FW857" i="98"/>
  <c r="GA857" i="98"/>
  <c r="FT857" i="98"/>
  <c r="FX857" i="98"/>
  <c r="FV857" i="98"/>
  <c r="GD857" i="98"/>
  <c r="FI857" i="98"/>
  <c r="FY857" i="98"/>
  <c r="FZ857" i="98"/>
  <c r="FU857" i="98"/>
  <c r="GC857" i="98"/>
  <c r="FW881" i="98"/>
  <c r="GA881" i="98"/>
  <c r="FT881" i="98"/>
  <c r="FX881" i="98"/>
  <c r="FV881" i="98"/>
  <c r="GD881" i="98"/>
  <c r="FI881" i="98"/>
  <c r="FY881" i="98"/>
  <c r="FZ881" i="98"/>
  <c r="GC881" i="98"/>
  <c r="FX905" i="98"/>
  <c r="GB905" i="98"/>
  <c r="FI905" i="98"/>
  <c r="FZ905" i="98"/>
  <c r="GD963" i="98"/>
  <c r="GE963" i="98"/>
  <c r="FX963" i="98"/>
  <c r="GB963" i="98"/>
  <c r="FI963" i="98"/>
  <c r="FU963" i="98"/>
  <c r="FI92" i="98"/>
  <c r="GD92" i="98"/>
  <c r="GB92" i="98"/>
  <c r="FV108" i="98"/>
  <c r="FW102" i="98"/>
  <c r="FV102" i="98"/>
  <c r="GD97" i="98"/>
  <c r="FU118" i="98"/>
  <c r="FX118" i="98"/>
  <c r="FX121" i="98"/>
  <c r="GA121" i="98"/>
  <c r="FW121" i="98"/>
  <c r="GE121" i="98"/>
  <c r="FX125" i="98"/>
  <c r="GE125" i="98"/>
  <c r="FW125" i="98"/>
  <c r="GA125" i="98"/>
  <c r="FX129" i="98"/>
  <c r="GE129" i="98"/>
  <c r="FW129" i="98"/>
  <c r="GA129" i="98"/>
  <c r="FX133" i="98"/>
  <c r="GE133" i="98"/>
  <c r="FW133" i="98"/>
  <c r="GA133" i="98"/>
  <c r="FK123" i="98"/>
  <c r="FZ137" i="98"/>
  <c r="FK131" i="98"/>
  <c r="GB122" i="98"/>
  <c r="FX122" i="98"/>
  <c r="GA122" i="98"/>
  <c r="GD122" i="98"/>
  <c r="GC109" i="98"/>
  <c r="FZ109" i="98"/>
  <c r="GA109" i="98"/>
  <c r="GD120" i="98"/>
  <c r="FZ120" i="98"/>
  <c r="FY120" i="98"/>
  <c r="FX120" i="98"/>
  <c r="FI147" i="98"/>
  <c r="FU147" i="98"/>
  <c r="FY147" i="98"/>
  <c r="GC147" i="98"/>
  <c r="FW147" i="98"/>
  <c r="GB147" i="98"/>
  <c r="FX147" i="98"/>
  <c r="GD147" i="98"/>
  <c r="FT147" i="98"/>
  <c r="FZ147" i="98"/>
  <c r="GE147" i="98"/>
  <c r="FV147" i="98"/>
  <c r="FK147" i="98"/>
  <c r="GA147" i="98"/>
  <c r="FI155" i="98"/>
  <c r="FY155" i="98" s="1"/>
  <c r="FU155" i="98"/>
  <c r="GC155" i="98"/>
  <c r="FW155" i="98"/>
  <c r="FX155" i="98"/>
  <c r="FT155" i="98"/>
  <c r="FZ155" i="98"/>
  <c r="FK155" i="98"/>
  <c r="GA155" i="98"/>
  <c r="FV155" i="98"/>
  <c r="FI163" i="98"/>
  <c r="FY163" i="98" s="1"/>
  <c r="FU163" i="98"/>
  <c r="GC163" i="98"/>
  <c r="FW163" i="98"/>
  <c r="FX163" i="98"/>
  <c r="FT163" i="98"/>
  <c r="FZ163" i="98"/>
  <c r="FV163" i="98"/>
  <c r="FK163" i="98"/>
  <c r="GA163" i="98"/>
  <c r="GA152" i="98"/>
  <c r="GD152" i="98"/>
  <c r="GB157" i="98"/>
  <c r="GD170" i="98"/>
  <c r="GD174" i="98"/>
  <c r="GD178" i="98"/>
  <c r="GD182" i="98"/>
  <c r="GD190" i="98"/>
  <c r="GD194" i="98"/>
  <c r="GD198" i="98"/>
  <c r="FW130" i="98"/>
  <c r="FV138" i="98"/>
  <c r="FZ138" i="98"/>
  <c r="FT138" i="98"/>
  <c r="FX138" i="98"/>
  <c r="GA138" i="98"/>
  <c r="FU138" i="98"/>
  <c r="FI138" i="98"/>
  <c r="FW138" i="98"/>
  <c r="FY138" i="98"/>
  <c r="FU157" i="98"/>
  <c r="FT157" i="98"/>
  <c r="FX157" i="98"/>
  <c r="FW157" i="98"/>
  <c r="FT160" i="98"/>
  <c r="FW168" i="98"/>
  <c r="GB168" i="98"/>
  <c r="FK169" i="98"/>
  <c r="GA112" i="98"/>
  <c r="GC112" i="98"/>
  <c r="FY112" i="98"/>
  <c r="FV165" i="98"/>
  <c r="GB165" i="98"/>
  <c r="GE165" i="98"/>
  <c r="GB170" i="98"/>
  <c r="GB178" i="98"/>
  <c r="GB194" i="98"/>
  <c r="GB141" i="98"/>
  <c r="FU141" i="98"/>
  <c r="FT141" i="98"/>
  <c r="FX141" i="98"/>
  <c r="FW154" i="98"/>
  <c r="FU154" i="98"/>
  <c r="FT174" i="98"/>
  <c r="FK180" i="98"/>
  <c r="GC187" i="98"/>
  <c r="FY187" i="98"/>
  <c r="FV187" i="98"/>
  <c r="FX195" i="98"/>
  <c r="GA195" i="98"/>
  <c r="GD195" i="98"/>
  <c r="FI217" i="98"/>
  <c r="GE217" i="98"/>
  <c r="GA148" i="98"/>
  <c r="FY148" i="98"/>
  <c r="FT170" i="98"/>
  <c r="FK192" i="98"/>
  <c r="GD144" i="98"/>
  <c r="FU187" i="98"/>
  <c r="FU195" i="98"/>
  <c r="GE203" i="98"/>
  <c r="FV203" i="98"/>
  <c r="FX203" i="98"/>
  <c r="GC203" i="98"/>
  <c r="FI203" i="98"/>
  <c r="FW203" i="98" s="1"/>
  <c r="FY203" i="98"/>
  <c r="GD203" i="98"/>
  <c r="FW211" i="98"/>
  <c r="FU211" i="98"/>
  <c r="FV211" i="98"/>
  <c r="GB211" i="98"/>
  <c r="GC211" i="98"/>
  <c r="FI211" i="98"/>
  <c r="GA211" i="98" s="1"/>
  <c r="FY211" i="98"/>
  <c r="GD211" i="98"/>
  <c r="GA219" i="98"/>
  <c r="FU219" i="98"/>
  <c r="GD219" i="98"/>
  <c r="FI219" i="98"/>
  <c r="GA227" i="98"/>
  <c r="GE227" i="98"/>
  <c r="FZ227" i="98"/>
  <c r="FX227" i="98"/>
  <c r="FI227" i="98"/>
  <c r="FY227" i="98"/>
  <c r="GD227" i="98"/>
  <c r="FT227" i="98"/>
  <c r="FW183" i="98"/>
  <c r="FK217" i="98"/>
  <c r="GE223" i="98"/>
  <c r="FT178" i="98"/>
  <c r="GA202" i="98"/>
  <c r="FU202" i="98"/>
  <c r="GD202" i="98"/>
  <c r="GB207" i="98"/>
  <c r="FK232" i="98"/>
  <c r="FU234" i="98"/>
  <c r="FW234" i="98"/>
  <c r="GA234" i="98"/>
  <c r="GB234" i="98"/>
  <c r="FK235" i="98"/>
  <c r="FM246" i="98"/>
  <c r="FK250" i="98"/>
  <c r="FI255" i="98"/>
  <c r="FZ255" i="98"/>
  <c r="GA255" i="98"/>
  <c r="FU207" i="98"/>
  <c r="FT207" i="98"/>
  <c r="FX207" i="98"/>
  <c r="FW207" i="98"/>
  <c r="FT210" i="98"/>
  <c r="FT220" i="98"/>
  <c r="FU231" i="98"/>
  <c r="FT231" i="98"/>
  <c r="GA231" i="98"/>
  <c r="FW241" i="98"/>
  <c r="FT241" i="98"/>
  <c r="FV241" i="98"/>
  <c r="FI241" i="98"/>
  <c r="GA241" i="98" s="1"/>
  <c r="FY241" i="98"/>
  <c r="FZ241" i="98"/>
  <c r="GC241" i="98"/>
  <c r="FU241" i="98"/>
  <c r="FW249" i="98"/>
  <c r="GA249" i="98"/>
  <c r="FT249" i="98"/>
  <c r="FX249" i="98"/>
  <c r="FV249" i="98"/>
  <c r="GD249" i="98"/>
  <c r="FI249" i="98"/>
  <c r="FY249" i="98"/>
  <c r="FZ249" i="98"/>
  <c r="GC249" i="98"/>
  <c r="FU249" i="98"/>
  <c r="GA257" i="98"/>
  <c r="FX257" i="98"/>
  <c r="GB257" i="98"/>
  <c r="GD257" i="98"/>
  <c r="FI257" i="98"/>
  <c r="FZ257" i="98"/>
  <c r="FZ260" i="98"/>
  <c r="FW266" i="98"/>
  <c r="GA266" i="98"/>
  <c r="GE266" i="98"/>
  <c r="FT266" i="98"/>
  <c r="FX266" i="98"/>
  <c r="GB266" i="98"/>
  <c r="FU266" i="98"/>
  <c r="FY266" i="98"/>
  <c r="GC266" i="98"/>
  <c r="FI266" i="98"/>
  <c r="FV266" i="98"/>
  <c r="FZ266" i="98"/>
  <c r="GD266" i="98"/>
  <c r="FI281" i="98"/>
  <c r="FU179" i="98"/>
  <c r="FX179" i="98"/>
  <c r="GA179" i="98"/>
  <c r="GD179" i="98"/>
  <c r="GE215" i="98"/>
  <c r="FX261" i="98"/>
  <c r="GC261" i="98"/>
  <c r="FV264" i="98"/>
  <c r="GD264" i="98"/>
  <c r="FI264" i="98"/>
  <c r="GC264" i="98"/>
  <c r="FT264" i="98"/>
  <c r="GE264" i="98"/>
  <c r="FU264" i="98"/>
  <c r="FW264" i="98"/>
  <c r="GB264" i="98"/>
  <c r="FK268" i="98"/>
  <c r="FK270" i="98"/>
  <c r="FK284" i="98"/>
  <c r="FK286" i="98"/>
  <c r="FU295" i="98"/>
  <c r="FT303" i="98"/>
  <c r="GB303" i="98"/>
  <c r="FX303" i="98"/>
  <c r="GA303" i="98"/>
  <c r="FU331" i="98"/>
  <c r="GE275" i="98"/>
  <c r="FW275" i="98"/>
  <c r="GA275" i="98"/>
  <c r="GA280" i="98"/>
  <c r="GD280" i="98"/>
  <c r="FK282" i="98"/>
  <c r="GE303" i="98"/>
  <c r="FK209" i="98"/>
  <c r="GD218" i="98"/>
  <c r="GE239" i="98"/>
  <c r="FU239" i="98"/>
  <c r="FT239" i="98"/>
  <c r="FV248" i="98"/>
  <c r="GE248" i="98"/>
  <c r="FU248" i="98"/>
  <c r="FI248" i="98"/>
  <c r="FZ248" i="98" s="1"/>
  <c r="FX248" i="98"/>
  <c r="FY248" i="98"/>
  <c r="GB248" i="98"/>
  <c r="FT248" i="98"/>
  <c r="GD271" i="98"/>
  <c r="FT271" i="98"/>
  <c r="GA279" i="98"/>
  <c r="GE279" i="98"/>
  <c r="FK313" i="98"/>
  <c r="FW340" i="98"/>
  <c r="FX340" i="98"/>
  <c r="FI340" i="98"/>
  <c r="GA340" i="98" s="1"/>
  <c r="FT340" i="98"/>
  <c r="GD340" i="98"/>
  <c r="FU340" i="98"/>
  <c r="FV340" i="98"/>
  <c r="FZ340" i="98"/>
  <c r="GB340" i="98"/>
  <c r="FX351" i="98"/>
  <c r="FW351" i="98"/>
  <c r="FV351" i="98"/>
  <c r="FU368" i="98"/>
  <c r="GD267" i="98"/>
  <c r="FT267" i="98"/>
  <c r="GE287" i="98"/>
  <c r="FT287" i="98"/>
  <c r="FU287" i="98"/>
  <c r="GA319" i="98"/>
  <c r="FW327" i="98"/>
  <c r="GD327" i="98"/>
  <c r="GE343" i="98"/>
  <c r="FU343" i="98"/>
  <c r="GA343" i="98"/>
  <c r="GD343" i="98"/>
  <c r="FT345" i="98"/>
  <c r="FW368" i="98"/>
  <c r="FT420" i="98"/>
  <c r="FX420" i="98"/>
  <c r="GB420" i="98"/>
  <c r="FI420" i="98"/>
  <c r="FU420" i="98"/>
  <c r="FY420" i="98"/>
  <c r="GC420" i="98"/>
  <c r="FV420" i="98"/>
  <c r="FZ420" i="98"/>
  <c r="GD420" i="98"/>
  <c r="GE420" i="98"/>
  <c r="FW420" i="98"/>
  <c r="FK420" i="98"/>
  <c r="GA420" i="98"/>
  <c r="FT436" i="98"/>
  <c r="FX436" i="98"/>
  <c r="GB436" i="98"/>
  <c r="FI436" i="98"/>
  <c r="FU436" i="98"/>
  <c r="FY436" i="98"/>
  <c r="GC436" i="98"/>
  <c r="FV436" i="98"/>
  <c r="FZ436" i="98"/>
  <c r="GD436" i="98"/>
  <c r="GA436" i="98"/>
  <c r="GE436" i="98"/>
  <c r="FW436" i="98"/>
  <c r="FT456" i="98"/>
  <c r="FX456" i="98"/>
  <c r="GB456" i="98"/>
  <c r="FI456" i="98"/>
  <c r="FU456" i="98"/>
  <c r="FY456" i="98"/>
  <c r="GC456" i="98"/>
  <c r="FV456" i="98"/>
  <c r="FZ456" i="98"/>
  <c r="GD456" i="98"/>
  <c r="FW456" i="98"/>
  <c r="GA456" i="98"/>
  <c r="GE456" i="98"/>
  <c r="FK285" i="98"/>
  <c r="FY308" i="98"/>
  <c r="FX308" i="98"/>
  <c r="FK309" i="98"/>
  <c r="FK317" i="98"/>
  <c r="FY324" i="98"/>
  <c r="FX324" i="98"/>
  <c r="FK325" i="98"/>
  <c r="FY332" i="98"/>
  <c r="FX332" i="98"/>
  <c r="FK333" i="98"/>
  <c r="GA351" i="98"/>
  <c r="FW356" i="98"/>
  <c r="GA356" i="98"/>
  <c r="GE356" i="98"/>
  <c r="FX356" i="98"/>
  <c r="GC356" i="98"/>
  <c r="FI356" i="98"/>
  <c r="FT356" i="98"/>
  <c r="FY356" i="98"/>
  <c r="GD356" i="98"/>
  <c r="FZ356" i="98"/>
  <c r="GB356" i="98"/>
  <c r="FU356" i="98"/>
  <c r="FV356" i="98"/>
  <c r="FK367" i="98"/>
  <c r="FK371" i="98"/>
  <c r="FI383" i="98"/>
  <c r="FY383" i="98"/>
  <c r="GC383" i="98"/>
  <c r="GB383" i="98"/>
  <c r="GD383" i="98"/>
  <c r="GE383" i="98"/>
  <c r="FK383" i="98"/>
  <c r="FV383" i="98"/>
  <c r="FZ402" i="98"/>
  <c r="GD402" i="98"/>
  <c r="FW402" i="98"/>
  <c r="GA402" i="98"/>
  <c r="FT402" i="98"/>
  <c r="FX402" i="98"/>
  <c r="GC402" i="98"/>
  <c r="FI402" i="98"/>
  <c r="GD414" i="98"/>
  <c r="GA414" i="98"/>
  <c r="FX414" i="98"/>
  <c r="FI414" i="98"/>
  <c r="FK441" i="98"/>
  <c r="FI450" i="98"/>
  <c r="GA307" i="98"/>
  <c r="FW307" i="98"/>
  <c r="GD307" i="98"/>
  <c r="FZ352" i="98"/>
  <c r="FW355" i="98"/>
  <c r="GD380" i="98"/>
  <c r="GB393" i="98"/>
  <c r="FX393" i="98"/>
  <c r="FX433" i="98"/>
  <c r="FX449" i="98"/>
  <c r="FK467" i="98"/>
  <c r="FX473" i="98"/>
  <c r="FX483" i="98"/>
  <c r="GB487" i="98"/>
  <c r="FX499" i="98"/>
  <c r="GB503" i="98"/>
  <c r="FX515" i="98"/>
  <c r="GB519" i="98"/>
  <c r="GA291" i="98"/>
  <c r="FW291" i="98"/>
  <c r="GD291" i="98"/>
  <c r="GE323" i="98"/>
  <c r="FT323" i="98"/>
  <c r="FU323" i="98"/>
  <c r="GB344" i="98"/>
  <c r="FU344" i="98"/>
  <c r="FW344" i="98"/>
  <c r="FW348" i="98"/>
  <c r="FX348" i="98"/>
  <c r="FI348" i="98"/>
  <c r="GA348" i="98" s="1"/>
  <c r="FT348" i="98"/>
  <c r="GD348" i="98"/>
  <c r="FV348" i="98"/>
  <c r="GB348" i="98"/>
  <c r="FU348" i="98"/>
  <c r="FT359" i="98"/>
  <c r="FY359" i="98"/>
  <c r="FK370" i="98"/>
  <c r="FU385" i="98"/>
  <c r="FT385" i="98"/>
  <c r="FX385" i="98"/>
  <c r="FW385" i="98"/>
  <c r="FT388" i="98"/>
  <c r="GB405" i="98"/>
  <c r="FT405" i="98"/>
  <c r="GE413" i="98"/>
  <c r="FU413" i="98"/>
  <c r="GA433" i="98"/>
  <c r="GD433" i="98"/>
  <c r="FK435" i="98"/>
  <c r="FK443" i="98"/>
  <c r="GE449" i="98"/>
  <c r="FU449" i="98"/>
  <c r="GE473" i="98"/>
  <c r="FU473" i="98"/>
  <c r="FU479" i="98"/>
  <c r="FY479" i="98"/>
  <c r="GC479" i="98"/>
  <c r="FW479" i="98"/>
  <c r="GA479" i="98"/>
  <c r="GE479" i="98"/>
  <c r="FU495" i="98"/>
  <c r="FY495" i="98"/>
  <c r="GC495" i="98"/>
  <c r="FW495" i="98"/>
  <c r="GA495" i="98"/>
  <c r="GE495" i="98"/>
  <c r="FU511" i="98"/>
  <c r="FY511" i="98"/>
  <c r="GC511" i="98"/>
  <c r="FW511" i="98"/>
  <c r="GA511" i="98"/>
  <c r="GE511" i="98"/>
  <c r="FU547" i="98"/>
  <c r="FY547" i="98"/>
  <c r="GC547" i="98"/>
  <c r="GA547" i="98"/>
  <c r="GE547" i="98"/>
  <c r="FW547" i="98"/>
  <c r="FI567" i="98"/>
  <c r="FV567" i="98"/>
  <c r="FW567" i="98"/>
  <c r="FX567" i="98"/>
  <c r="GC567" i="98"/>
  <c r="FY369" i="98"/>
  <c r="FT369" i="98"/>
  <c r="FV369" i="98"/>
  <c r="FV374" i="98"/>
  <c r="FU374" i="98"/>
  <c r="FX374" i="98"/>
  <c r="FU380" i="98"/>
  <c r="FT393" i="98"/>
  <c r="GE401" i="98"/>
  <c r="FU401" i="98"/>
  <c r="FK410" i="98"/>
  <c r="FK418" i="98"/>
  <c r="FK429" i="98"/>
  <c r="FK471" i="98"/>
  <c r="FU472" i="98"/>
  <c r="FX472" i="98"/>
  <c r="FZ479" i="98"/>
  <c r="FZ487" i="98"/>
  <c r="FZ495" i="98"/>
  <c r="FZ503" i="98"/>
  <c r="FZ511" i="98"/>
  <c r="FZ519" i="98"/>
  <c r="FV547" i="98"/>
  <c r="FZ565" i="98"/>
  <c r="GD565" i="98"/>
  <c r="FW565" i="98"/>
  <c r="GA565" i="98"/>
  <c r="GE565" i="98"/>
  <c r="FT565" i="98"/>
  <c r="FX565" i="98"/>
  <c r="GB565" i="98"/>
  <c r="FI565" i="98"/>
  <c r="FV565" i="98" s="1"/>
  <c r="FU565" i="98"/>
  <c r="FY565" i="98"/>
  <c r="GC565" i="98"/>
  <c r="GD408" i="98"/>
  <c r="GE461" i="98"/>
  <c r="GA480" i="98"/>
  <c r="GD480" i="98"/>
  <c r="FX484" i="98"/>
  <c r="FT484" i="98"/>
  <c r="GE492" i="98"/>
  <c r="FU492" i="98"/>
  <c r="FX500" i="98"/>
  <c r="FT500" i="98"/>
  <c r="GE508" i="98"/>
  <c r="FU508" i="98"/>
  <c r="GA512" i="98"/>
  <c r="GD512" i="98"/>
  <c r="GE540" i="98"/>
  <c r="FU540" i="98"/>
  <c r="GE552" i="98"/>
  <c r="FU552" i="98"/>
  <c r="GA560" i="98"/>
  <c r="GD560" i="98"/>
  <c r="GE299" i="98"/>
  <c r="FT299" i="98"/>
  <c r="FK330" i="98"/>
  <c r="FI354" i="98"/>
  <c r="FU354" i="98"/>
  <c r="FY354" i="98"/>
  <c r="GC354" i="98"/>
  <c r="FW354" i="98"/>
  <c r="GB354" i="98"/>
  <c r="FX354" i="98"/>
  <c r="GD354" i="98"/>
  <c r="FV354" i="98"/>
  <c r="FZ354" i="98"/>
  <c r="GA354" i="98"/>
  <c r="FT354" i="98"/>
  <c r="GE354" i="98"/>
  <c r="GC363" i="98"/>
  <c r="GD400" i="98"/>
  <c r="FK442" i="98"/>
  <c r="FK486" i="98"/>
  <c r="FK502" i="98"/>
  <c r="FK518" i="98"/>
  <c r="GD539" i="98"/>
  <c r="FT539" i="98"/>
  <c r="FK542" i="98"/>
  <c r="FW551" i="98"/>
  <c r="GE551" i="98"/>
  <c r="FK565" i="98"/>
  <c r="GE397" i="98"/>
  <c r="FU397" i="98"/>
  <c r="FK436" i="98"/>
  <c r="FK465" i="98"/>
  <c r="FI524" i="98"/>
  <c r="GC524" i="98"/>
  <c r="FZ524" i="98"/>
  <c r="FW524" i="98"/>
  <c r="FT524" i="98"/>
  <c r="FI536" i="98"/>
  <c r="FU536" i="98"/>
  <c r="FY536" i="98"/>
  <c r="GC536" i="98"/>
  <c r="FV536" i="98"/>
  <c r="FZ536" i="98"/>
  <c r="GD536" i="98"/>
  <c r="FW536" i="98"/>
  <c r="GA536" i="98"/>
  <c r="GE536" i="98"/>
  <c r="FT536" i="98"/>
  <c r="FX536" i="98"/>
  <c r="GB536" i="98"/>
  <c r="FI548" i="98"/>
  <c r="FU548" i="98"/>
  <c r="FY548" i="98"/>
  <c r="GC548" i="98"/>
  <c r="FV548" i="98"/>
  <c r="FZ548" i="98"/>
  <c r="GD548" i="98"/>
  <c r="FW548" i="98"/>
  <c r="GA548" i="98"/>
  <c r="GE548" i="98"/>
  <c r="FT548" i="98"/>
  <c r="FX548" i="98"/>
  <c r="GB548" i="98"/>
  <c r="FV579" i="98"/>
  <c r="FI579" i="98"/>
  <c r="FZ579" i="98" s="1"/>
  <c r="GC579" i="98"/>
  <c r="FI595" i="98"/>
  <c r="GD611" i="98"/>
  <c r="GA611" i="98"/>
  <c r="GE611" i="98"/>
  <c r="FX611" i="98"/>
  <c r="GB611" i="98"/>
  <c r="FI611" i="98"/>
  <c r="FV611" i="98" s="1"/>
  <c r="FU611" i="98"/>
  <c r="FY611" i="98"/>
  <c r="FV627" i="98"/>
  <c r="GD627" i="98"/>
  <c r="GA627" i="98"/>
  <c r="GE627" i="98"/>
  <c r="FX627" i="98"/>
  <c r="GB627" i="98"/>
  <c r="FI627" i="98"/>
  <c r="FZ627" i="98" s="1"/>
  <c r="FU627" i="98"/>
  <c r="FY627" i="98"/>
  <c r="GC627" i="98"/>
  <c r="FV643" i="98"/>
  <c r="FI643" i="98"/>
  <c r="FZ643" i="98" s="1"/>
  <c r="GC643" i="98"/>
  <c r="FI659" i="98"/>
  <c r="GD675" i="98"/>
  <c r="GA675" i="98"/>
  <c r="GE675" i="98"/>
  <c r="FX675" i="98"/>
  <c r="GB675" i="98"/>
  <c r="FI675" i="98"/>
  <c r="FV675" i="98" s="1"/>
  <c r="FU675" i="98"/>
  <c r="FY675" i="98"/>
  <c r="FV691" i="98"/>
  <c r="GD691" i="98"/>
  <c r="GA691" i="98"/>
  <c r="GE691" i="98"/>
  <c r="FX691" i="98"/>
  <c r="GB691" i="98"/>
  <c r="FI691" i="98"/>
  <c r="FZ691" i="98" s="1"/>
  <c r="FU691" i="98"/>
  <c r="FY691" i="98"/>
  <c r="GC691" i="98"/>
  <c r="FV707" i="98"/>
  <c r="FI707" i="98"/>
  <c r="FZ707" i="98" s="1"/>
  <c r="GC707" i="98"/>
  <c r="FI723" i="98"/>
  <c r="GD739" i="98"/>
  <c r="GA739" i="98"/>
  <c r="GE739" i="98"/>
  <c r="FX739" i="98"/>
  <c r="GB739" i="98"/>
  <c r="FI739" i="98"/>
  <c r="FV739" i="98" s="1"/>
  <c r="FU739" i="98"/>
  <c r="FY739" i="98"/>
  <c r="FV755" i="98"/>
  <c r="GD755" i="98"/>
  <c r="GA755" i="98"/>
  <c r="GE755" i="98"/>
  <c r="FX755" i="98"/>
  <c r="GB755" i="98"/>
  <c r="FI755" i="98"/>
  <c r="FZ755" i="98" s="1"/>
  <c r="FU755" i="98"/>
  <c r="FY755" i="98"/>
  <c r="GC755" i="98"/>
  <c r="FV771" i="98"/>
  <c r="FI771" i="98"/>
  <c r="FZ771" i="98" s="1"/>
  <c r="GC771" i="98"/>
  <c r="FZ505" i="98"/>
  <c r="FW505" i="98"/>
  <c r="FT505" i="98"/>
  <c r="FI505" i="98"/>
  <c r="FK535" i="98"/>
  <c r="FY545" i="98"/>
  <c r="FX545" i="98"/>
  <c r="GA545" i="98"/>
  <c r="GD545" i="98"/>
  <c r="FV549" i="98"/>
  <c r="FK571" i="98"/>
  <c r="GB578" i="98"/>
  <c r="FT578" i="98"/>
  <c r="FX578" i="98"/>
  <c r="GD581" i="98"/>
  <c r="FT581" i="98"/>
  <c r="FW593" i="98"/>
  <c r="GA597" i="98"/>
  <c r="GE597" i="98"/>
  <c r="FW597" i="98"/>
  <c r="GE610" i="98"/>
  <c r="FU610" i="98"/>
  <c r="FX622" i="98"/>
  <c r="FK628" i="98"/>
  <c r="FU629" i="98"/>
  <c r="FX629" i="98"/>
  <c r="GE633" i="98"/>
  <c r="FW637" i="98"/>
  <c r="GA637" i="98"/>
  <c r="GE637" i="98"/>
  <c r="GA642" i="98"/>
  <c r="GD642" i="98"/>
  <c r="FK644" i="98"/>
  <c r="FU645" i="98"/>
  <c r="FX645" i="98"/>
  <c r="GE649" i="98"/>
  <c r="FW653" i="98"/>
  <c r="GA653" i="98"/>
  <c r="GE653" i="98"/>
  <c r="GA658" i="98"/>
  <c r="GD658" i="98"/>
  <c r="FK660" i="98"/>
  <c r="FU661" i="98"/>
  <c r="FX661" i="98"/>
  <c r="FK674" i="98"/>
  <c r="FK676" i="98"/>
  <c r="GD701" i="98"/>
  <c r="FT701" i="98"/>
  <c r="FK706" i="98"/>
  <c r="FK708" i="98"/>
  <c r="FW733" i="98"/>
  <c r="GA733" i="98"/>
  <c r="GE733" i="98"/>
  <c r="FK754" i="98"/>
  <c r="FK756" i="98"/>
  <c r="FK763" i="98"/>
  <c r="FU765" i="98"/>
  <c r="FX765" i="98"/>
  <c r="FI770" i="98"/>
  <c r="FY770" i="98"/>
  <c r="GC770" i="98"/>
  <c r="FV770" i="98"/>
  <c r="FZ770" i="98"/>
  <c r="FW770" i="98"/>
  <c r="GB770" i="98"/>
  <c r="FU372" i="98"/>
  <c r="FT372" i="98"/>
  <c r="FX425" i="98"/>
  <c r="GE425" i="98"/>
  <c r="FI481" i="98"/>
  <c r="FV509" i="98"/>
  <c r="GE509" i="98"/>
  <c r="GB509" i="98"/>
  <c r="GC509" i="98"/>
  <c r="FI509" i="98"/>
  <c r="FZ509" i="98" s="1"/>
  <c r="FU509" i="98"/>
  <c r="FY509" i="98"/>
  <c r="FK523" i="98"/>
  <c r="FY537" i="98"/>
  <c r="FX537" i="98"/>
  <c r="GA537" i="98"/>
  <c r="GD537" i="98"/>
  <c r="GA577" i="98"/>
  <c r="GE577" i="98"/>
  <c r="GB590" i="98"/>
  <c r="FT590" i="98"/>
  <c r="GD593" i="98"/>
  <c r="FT593" i="98"/>
  <c r="FX602" i="98"/>
  <c r="FK608" i="98"/>
  <c r="FU609" i="98"/>
  <c r="FX609" i="98"/>
  <c r="GE622" i="98"/>
  <c r="FU622" i="98"/>
  <c r="FK631" i="98"/>
  <c r="FU633" i="98"/>
  <c r="FX633" i="98"/>
  <c r="FX634" i="98"/>
  <c r="GD649" i="98"/>
  <c r="FT649" i="98"/>
  <c r="GE654" i="98"/>
  <c r="FU654" i="98"/>
  <c r="FW665" i="98"/>
  <c r="GA665" i="98"/>
  <c r="FK679" i="98"/>
  <c r="GA689" i="98"/>
  <c r="GE689" i="98"/>
  <c r="GD697" i="98"/>
  <c r="FT697" i="98"/>
  <c r="GE702" i="98"/>
  <c r="FU702" i="98"/>
  <c r="FK711" i="98"/>
  <c r="GA721" i="98"/>
  <c r="GE721" i="98"/>
  <c r="GD729" i="98"/>
  <c r="FT729" i="98"/>
  <c r="FK750" i="98"/>
  <c r="FK752" i="98"/>
  <c r="GD761" i="98"/>
  <c r="FT761" i="98"/>
  <c r="FV347" i="98"/>
  <c r="FZ347" i="98"/>
  <c r="FT347" i="98"/>
  <c r="FY347" i="98"/>
  <c r="FU347" i="98"/>
  <c r="GA347" i="98"/>
  <c r="FI347" i="98"/>
  <c r="GB347" i="98"/>
  <c r="GC347" i="98"/>
  <c r="FW347" i="98"/>
  <c r="FZ485" i="98"/>
  <c r="FW485" i="98"/>
  <c r="FT485" i="98"/>
  <c r="FI485" i="98"/>
  <c r="GB508" i="98"/>
  <c r="FU529" i="98"/>
  <c r="FT529" i="98"/>
  <c r="FW529" i="98"/>
  <c r="FZ529" i="98"/>
  <c r="GE570" i="98"/>
  <c r="FU570" i="98"/>
  <c r="FK579" i="98"/>
  <c r="GD589" i="98"/>
  <c r="FT589" i="98"/>
  <c r="GE602" i="98"/>
  <c r="FU602" i="98"/>
  <c r="FK611" i="98"/>
  <c r="GB618" i="98"/>
  <c r="GD621" i="98"/>
  <c r="FT621" i="98"/>
  <c r="GE634" i="98"/>
  <c r="FU634" i="98"/>
  <c r="GE650" i="98"/>
  <c r="FU650" i="98"/>
  <c r="FK666" i="98"/>
  <c r="FK668" i="98"/>
  <c r="GE682" i="98"/>
  <c r="FU682" i="98"/>
  <c r="FK691" i="98"/>
  <c r="FU693" i="98"/>
  <c r="FX693" i="98"/>
  <c r="GE698" i="98"/>
  <c r="FU698" i="98"/>
  <c r="FW709" i="98"/>
  <c r="GA717" i="98"/>
  <c r="GE717" i="98"/>
  <c r="FK730" i="98"/>
  <c r="FK732" i="98"/>
  <c r="FK746" i="98"/>
  <c r="FK748" i="98"/>
  <c r="FK762" i="98"/>
  <c r="FK764" i="98"/>
  <c r="FM776" i="98"/>
  <c r="GD585" i="98"/>
  <c r="GE630" i="98"/>
  <c r="FK953" i="98"/>
  <c r="FK543" i="98"/>
  <c r="FY557" i="98"/>
  <c r="FX557" i="98"/>
  <c r="GA557" i="98"/>
  <c r="GD557" i="98"/>
  <c r="FX614" i="98"/>
  <c r="GA614" i="98"/>
  <c r="GD614" i="98"/>
  <c r="FK616" i="98"/>
  <c r="FI783" i="98"/>
  <c r="FY783" i="98" s="1"/>
  <c r="FU783" i="98"/>
  <c r="GC783" i="98"/>
  <c r="FZ783" i="98"/>
  <c r="GD783" i="98"/>
  <c r="GE783" i="98"/>
  <c r="FX783" i="98"/>
  <c r="GA783" i="98"/>
  <c r="FT783" i="98"/>
  <c r="GB783" i="98"/>
  <c r="FI799" i="98"/>
  <c r="FU799" i="98"/>
  <c r="FY799" i="98"/>
  <c r="GC799" i="98"/>
  <c r="FV799" i="98"/>
  <c r="FZ799" i="98"/>
  <c r="GD799" i="98"/>
  <c r="FW799" i="98"/>
  <c r="GE799" i="98"/>
  <c r="FX799" i="98"/>
  <c r="GA799" i="98"/>
  <c r="FT799" i="98"/>
  <c r="GB799" i="98"/>
  <c r="FI815" i="98"/>
  <c r="FY815" i="98"/>
  <c r="GC815" i="98"/>
  <c r="FV815" i="98"/>
  <c r="FZ815" i="98"/>
  <c r="FW815" i="98"/>
  <c r="GE815" i="98"/>
  <c r="GA815" i="98"/>
  <c r="FI831" i="98"/>
  <c r="GC831" i="98"/>
  <c r="FZ831" i="98"/>
  <c r="GE831" i="98"/>
  <c r="GA831" i="98"/>
  <c r="FI847" i="98"/>
  <c r="FY847" i="98" s="1"/>
  <c r="FU847" i="98"/>
  <c r="GC847" i="98"/>
  <c r="FZ847" i="98"/>
  <c r="GD847" i="98"/>
  <c r="GE847" i="98"/>
  <c r="FX847" i="98"/>
  <c r="GA847" i="98"/>
  <c r="FT847" i="98"/>
  <c r="GB847" i="98"/>
  <c r="FI863" i="98"/>
  <c r="FU863" i="98"/>
  <c r="FY863" i="98"/>
  <c r="GC863" i="98"/>
  <c r="FV863" i="98"/>
  <c r="FZ863" i="98"/>
  <c r="GD863" i="98"/>
  <c r="FW863" i="98"/>
  <c r="GE863" i="98"/>
  <c r="FX863" i="98"/>
  <c r="GA863" i="98"/>
  <c r="FT863" i="98"/>
  <c r="GB863" i="98"/>
  <c r="FI879" i="98"/>
  <c r="FY879" i="98"/>
  <c r="GC879" i="98"/>
  <c r="FV879" i="98"/>
  <c r="FZ879" i="98"/>
  <c r="FW879" i="98"/>
  <c r="GE879" i="98"/>
  <c r="GA879" i="98"/>
  <c r="FM886" i="98"/>
  <c r="FI895" i="98"/>
  <c r="FY895" i="98"/>
  <c r="GC895" i="98"/>
  <c r="FV895" i="98"/>
  <c r="FZ895" i="98"/>
  <c r="FW895" i="98"/>
  <c r="GE895" i="98"/>
  <c r="GA895" i="98"/>
  <c r="FI911" i="98"/>
  <c r="GC911" i="98"/>
  <c r="FZ911" i="98"/>
  <c r="GE911" i="98"/>
  <c r="GA911" i="98"/>
  <c r="FI927" i="98"/>
  <c r="FY927" i="98" s="1"/>
  <c r="FU927" i="98"/>
  <c r="GC927" i="98"/>
  <c r="FZ927" i="98"/>
  <c r="GD927" i="98"/>
  <c r="GE927" i="98"/>
  <c r="FX927" i="98"/>
  <c r="GA927" i="98"/>
  <c r="FT927" i="98"/>
  <c r="GB927" i="98"/>
  <c r="FM934" i="98"/>
  <c r="FK938" i="98"/>
  <c r="GB512" i="98"/>
  <c r="FW601" i="98"/>
  <c r="FU601" i="98"/>
  <c r="FX601" i="98"/>
  <c r="FX662" i="98"/>
  <c r="GA662" i="98"/>
  <c r="GD662" i="98"/>
  <c r="FK664" i="98"/>
  <c r="GD737" i="98"/>
  <c r="FT737" i="98"/>
  <c r="FW781" i="98"/>
  <c r="GA781" i="98"/>
  <c r="FT781" i="98"/>
  <c r="FX781" i="98"/>
  <c r="FV781" i="98"/>
  <c r="GD781" i="98"/>
  <c r="FI781" i="98"/>
  <c r="FY781" i="98"/>
  <c r="FZ781" i="98"/>
  <c r="FU781" i="98"/>
  <c r="GC781" i="98"/>
  <c r="GA789" i="98"/>
  <c r="FX789" i="98"/>
  <c r="GD789" i="98"/>
  <c r="FI789" i="98"/>
  <c r="FZ789" i="98"/>
  <c r="FI797" i="98"/>
  <c r="FZ797" i="98"/>
  <c r="FW805" i="98"/>
  <c r="FT805" i="98"/>
  <c r="FV805" i="98"/>
  <c r="FI805" i="98"/>
  <c r="GA805" i="98" s="1"/>
  <c r="FY805" i="98"/>
  <c r="FZ805" i="98"/>
  <c r="FU805" i="98"/>
  <c r="GC805" i="98"/>
  <c r="FW813" i="98"/>
  <c r="GA813" i="98"/>
  <c r="FT813" i="98"/>
  <c r="FX813" i="98"/>
  <c r="FV813" i="98"/>
  <c r="GD813" i="98"/>
  <c r="FI813" i="98"/>
  <c r="FY813" i="98"/>
  <c r="FZ813" i="98"/>
  <c r="FU813" i="98"/>
  <c r="GC813" i="98"/>
  <c r="GA821" i="98"/>
  <c r="FX821" i="98"/>
  <c r="GD821" i="98"/>
  <c r="FI821" i="98"/>
  <c r="FZ821" i="98"/>
  <c r="FI829" i="98"/>
  <c r="FZ829" i="98"/>
  <c r="FW837" i="98"/>
  <c r="FT837" i="98"/>
  <c r="FV837" i="98"/>
  <c r="FI837" i="98"/>
  <c r="GA837" i="98" s="1"/>
  <c r="FY837" i="98"/>
  <c r="FZ837" i="98"/>
  <c r="FU837" i="98"/>
  <c r="GC837" i="98"/>
  <c r="FW845" i="98"/>
  <c r="GA845" i="98"/>
  <c r="FT845" i="98"/>
  <c r="FX845" i="98"/>
  <c r="FV845" i="98"/>
  <c r="GD845" i="98"/>
  <c r="FI845" i="98"/>
  <c r="FY845" i="98"/>
  <c r="FZ845" i="98"/>
  <c r="FU845" i="98"/>
  <c r="GC845" i="98"/>
  <c r="GA853" i="98"/>
  <c r="FX853" i="98"/>
  <c r="GD853" i="98"/>
  <c r="FI853" i="98"/>
  <c r="FZ853" i="98"/>
  <c r="FI861" i="98"/>
  <c r="FZ861" i="98"/>
  <c r="FW869" i="98"/>
  <c r="FT869" i="98"/>
  <c r="FV869" i="98"/>
  <c r="FI869" i="98"/>
  <c r="GA869" i="98" s="1"/>
  <c r="FY869" i="98"/>
  <c r="FZ869" i="98"/>
  <c r="FU869" i="98"/>
  <c r="GC869" i="98"/>
  <c r="FW877" i="98"/>
  <c r="GA877" i="98"/>
  <c r="FT877" i="98"/>
  <c r="FX877" i="98"/>
  <c r="FV877" i="98"/>
  <c r="GD877" i="98"/>
  <c r="FI877" i="98"/>
  <c r="FY877" i="98"/>
  <c r="FZ877" i="98"/>
  <c r="FU877" i="98"/>
  <c r="GC877" i="98"/>
  <c r="GA885" i="98"/>
  <c r="FX885" i="98"/>
  <c r="GD885" i="98"/>
  <c r="FI885" i="98"/>
  <c r="FZ885" i="98"/>
  <c r="FI893" i="98"/>
  <c r="FZ893" i="98"/>
  <c r="FW901" i="98"/>
  <c r="FT901" i="98"/>
  <c r="FV901" i="98"/>
  <c r="FI901" i="98"/>
  <c r="GA901" i="98" s="1"/>
  <c r="FY901" i="98"/>
  <c r="FZ901" i="98"/>
  <c r="FU901" i="98"/>
  <c r="GC901" i="98"/>
  <c r="FW909" i="98"/>
  <c r="GA909" i="98"/>
  <c r="FT909" i="98"/>
  <c r="FX909" i="98"/>
  <c r="FV909" i="98"/>
  <c r="GD909" i="98"/>
  <c r="FI909" i="98"/>
  <c r="FY909" i="98"/>
  <c r="FZ909" i="98"/>
  <c r="FU909" i="98"/>
  <c r="GC909" i="98"/>
  <c r="GA917" i="98"/>
  <c r="FX917" i="98"/>
  <c r="GD917" i="98"/>
  <c r="FI917" i="98"/>
  <c r="FZ917" i="98"/>
  <c r="FI925" i="98"/>
  <c r="FZ925" i="98"/>
  <c r="FW933" i="98"/>
  <c r="FT933" i="98"/>
  <c r="FV933" i="98"/>
  <c r="FI933" i="98"/>
  <c r="GA933" i="98" s="1"/>
  <c r="FY933" i="98"/>
  <c r="FZ933" i="98"/>
  <c r="FU933" i="98"/>
  <c r="GC933" i="98"/>
  <c r="FI971" i="98"/>
  <c r="FZ971" i="98" s="1"/>
  <c r="FZ987" i="98"/>
  <c r="GD987" i="98"/>
  <c r="FW987" i="98"/>
  <c r="GA987" i="98"/>
  <c r="FT987" i="98"/>
  <c r="FX987" i="98"/>
  <c r="FI987" i="98"/>
  <c r="FU987" i="98"/>
  <c r="FY987" i="98"/>
  <c r="FZ1003" i="98"/>
  <c r="GD1003" i="98"/>
  <c r="FW1003" i="98"/>
  <c r="GA1003" i="98"/>
  <c r="GE1003" i="98"/>
  <c r="FT1003" i="98"/>
  <c r="FX1003" i="98"/>
  <c r="GB1003" i="98"/>
  <c r="FI1003" i="98"/>
  <c r="FV1003" i="98" s="1"/>
  <c r="FU1003" i="98"/>
  <c r="FY1003" i="98"/>
  <c r="GC1003" i="98"/>
  <c r="FK639" i="98"/>
  <c r="FK894" i="98"/>
  <c r="FK910" i="98"/>
  <c r="FK926" i="98"/>
  <c r="GA944" i="98"/>
  <c r="FU961" i="98"/>
  <c r="FX961" i="98"/>
  <c r="FI966" i="98"/>
  <c r="FU966" i="98"/>
  <c r="FY966" i="98"/>
  <c r="GC966" i="98"/>
  <c r="FV966" i="98"/>
  <c r="FZ966" i="98"/>
  <c r="GD966" i="98"/>
  <c r="FW966" i="98"/>
  <c r="GA966" i="98"/>
  <c r="GE966" i="98"/>
  <c r="GB966" i="98"/>
  <c r="FT966" i="98"/>
  <c r="FX966" i="98"/>
  <c r="GA969" i="98"/>
  <c r="GD977" i="98"/>
  <c r="FT977" i="98"/>
  <c r="FW993" i="98"/>
  <c r="GA993" i="98"/>
  <c r="GE993" i="98"/>
  <c r="GE1005" i="98"/>
  <c r="FM1012" i="98"/>
  <c r="FK1016" i="98"/>
  <c r="FI1021" i="98"/>
  <c r="FY1021" i="98" s="1"/>
  <c r="FU1021" i="98"/>
  <c r="GC1021" i="98"/>
  <c r="FZ1021" i="98"/>
  <c r="GD1021" i="98"/>
  <c r="FK1021" i="98"/>
  <c r="GA1021" i="98"/>
  <c r="GB1021" i="98"/>
  <c r="FW1021" i="98"/>
  <c r="FM1028" i="98"/>
  <c r="FK1032" i="98"/>
  <c r="FK1037" i="98"/>
  <c r="FW1047" i="98"/>
  <c r="GA1047" i="98"/>
  <c r="FX1047" i="98"/>
  <c r="GC1047" i="98"/>
  <c r="FI1047" i="98"/>
  <c r="FT1047" i="98"/>
  <c r="FY1047" i="98"/>
  <c r="GD1047" i="98"/>
  <c r="FU1047" i="98"/>
  <c r="FZ1047" i="98"/>
  <c r="FV1047" i="98"/>
  <c r="GB1047" i="98"/>
  <c r="GB1050" i="98"/>
  <c r="FI1057" i="98"/>
  <c r="FU1057" i="98"/>
  <c r="FY1057" i="98"/>
  <c r="GC1057" i="98"/>
  <c r="FT1057" i="98"/>
  <c r="FZ1057" i="98"/>
  <c r="GE1057" i="98"/>
  <c r="FK1057" i="98"/>
  <c r="FV1057" i="98"/>
  <c r="GA1057" i="98"/>
  <c r="FW1057" i="98"/>
  <c r="GB1057" i="98"/>
  <c r="GD1057" i="98"/>
  <c r="FX1057" i="98"/>
  <c r="FK1069" i="98"/>
  <c r="FI1079" i="98"/>
  <c r="GD1079" i="98"/>
  <c r="GB1082" i="98"/>
  <c r="FI1089" i="98"/>
  <c r="GC1089" i="98"/>
  <c r="GE1089" i="98"/>
  <c r="FK1089" i="98"/>
  <c r="GA1089" i="98"/>
  <c r="FX1089" i="98"/>
  <c r="GB598" i="98"/>
  <c r="GE598" i="98"/>
  <c r="FK696" i="98"/>
  <c r="FK783" i="98"/>
  <c r="FV788" i="98"/>
  <c r="GE788" i="98"/>
  <c r="FU788" i="98"/>
  <c r="FI788" i="98"/>
  <c r="FZ788" i="98" s="1"/>
  <c r="FX788" i="98"/>
  <c r="FY788" i="98"/>
  <c r="FT788" i="98"/>
  <c r="GB788" i="98"/>
  <c r="FK799" i="98"/>
  <c r="FV804" i="98"/>
  <c r="GE804" i="98"/>
  <c r="FU804" i="98"/>
  <c r="FI804" i="98"/>
  <c r="FZ804" i="98" s="1"/>
  <c r="FX804" i="98"/>
  <c r="FY804" i="98"/>
  <c r="FT804" i="98"/>
  <c r="GB804" i="98"/>
  <c r="FK815" i="98"/>
  <c r="FV820" i="98"/>
  <c r="GE820" i="98"/>
  <c r="FU820" i="98"/>
  <c r="FI820" i="98"/>
  <c r="FZ820" i="98" s="1"/>
  <c r="FX820" i="98"/>
  <c r="FY820" i="98"/>
  <c r="FT820" i="98"/>
  <c r="GB820" i="98"/>
  <c r="FK831" i="98"/>
  <c r="FV836" i="98"/>
  <c r="FZ836" i="98"/>
  <c r="GD836" i="98"/>
  <c r="FW836" i="98"/>
  <c r="GA836" i="98"/>
  <c r="GE836" i="98"/>
  <c r="FU836" i="98"/>
  <c r="GC836" i="98"/>
  <c r="FI836" i="98"/>
  <c r="FX836" i="98"/>
  <c r="FY836" i="98"/>
  <c r="FT836" i="98"/>
  <c r="GB836" i="98"/>
  <c r="FK847" i="98"/>
  <c r="FV852" i="98"/>
  <c r="GE852" i="98"/>
  <c r="FU852" i="98"/>
  <c r="FI852" i="98"/>
  <c r="FZ852" i="98" s="1"/>
  <c r="FX852" i="98"/>
  <c r="FY852" i="98"/>
  <c r="FT852" i="98"/>
  <c r="GB852" i="98"/>
  <c r="FK863" i="98"/>
  <c r="FV868" i="98"/>
  <c r="GE868" i="98"/>
  <c r="FU868" i="98"/>
  <c r="FI868" i="98"/>
  <c r="FZ868" i="98" s="1"/>
  <c r="FX868" i="98"/>
  <c r="FY868" i="98"/>
  <c r="FT868" i="98"/>
  <c r="GB868" i="98"/>
  <c r="FK879" i="98"/>
  <c r="FV884" i="98"/>
  <c r="GE884" i="98"/>
  <c r="FU884" i="98"/>
  <c r="FI884" i="98"/>
  <c r="FZ884" i="98" s="1"/>
  <c r="FX884" i="98"/>
  <c r="FY884" i="98"/>
  <c r="FT884" i="98"/>
  <c r="GB884" i="98"/>
  <c r="FK895" i="98"/>
  <c r="FV900" i="98"/>
  <c r="GE900" i="98"/>
  <c r="FU900" i="98"/>
  <c r="FI900" i="98"/>
  <c r="FZ900" i="98" s="1"/>
  <c r="FX900" i="98"/>
  <c r="FY900" i="98"/>
  <c r="FT900" i="98"/>
  <c r="GB900" i="98"/>
  <c r="FK911" i="98"/>
  <c r="FV916" i="98"/>
  <c r="FZ916" i="98"/>
  <c r="GD916" i="98"/>
  <c r="FW916" i="98"/>
  <c r="GA916" i="98"/>
  <c r="GE916" i="98"/>
  <c r="FU916" i="98"/>
  <c r="GC916" i="98"/>
  <c r="FI916" i="98"/>
  <c r="FX916" i="98"/>
  <c r="FY916" i="98"/>
  <c r="FT916" i="98"/>
  <c r="GB916" i="98"/>
  <c r="FK927" i="98"/>
  <c r="FV932" i="98"/>
  <c r="GE932" i="98"/>
  <c r="FU932" i="98"/>
  <c r="FI932" i="98"/>
  <c r="FZ932" i="98" s="1"/>
  <c r="FX932" i="98"/>
  <c r="FY932" i="98"/>
  <c r="FT932" i="98"/>
  <c r="GB932" i="98"/>
  <c r="FY944" i="98"/>
  <c r="FX944" i="98"/>
  <c r="FW944" i="98"/>
  <c r="FV944" i="98"/>
  <c r="FU954" i="98"/>
  <c r="FX954" i="98"/>
  <c r="FI962" i="98"/>
  <c r="FU962" i="98"/>
  <c r="FY962" i="98"/>
  <c r="GC962" i="98"/>
  <c r="FV962" i="98"/>
  <c r="FZ962" i="98"/>
  <c r="GD962" i="98"/>
  <c r="FW962" i="98"/>
  <c r="GA962" i="98"/>
  <c r="GE962" i="98"/>
  <c r="FX962" i="98"/>
  <c r="GB962" i="98"/>
  <c r="FT962" i="98"/>
  <c r="FK971" i="98"/>
  <c r="FU973" i="98"/>
  <c r="FX973" i="98"/>
  <c r="FI978" i="98"/>
  <c r="FY978" i="98"/>
  <c r="GC978" i="98"/>
  <c r="FV978" i="98"/>
  <c r="FZ978" i="98"/>
  <c r="FW978" i="98"/>
  <c r="FX978" i="98"/>
  <c r="GB978" i="98"/>
  <c r="FK987" i="98"/>
  <c r="FU989" i="98"/>
  <c r="FX989" i="98"/>
  <c r="FI994" i="98"/>
  <c r="GC994" i="98"/>
  <c r="FZ994" i="98"/>
  <c r="FW994" i="98"/>
  <c r="GB994" i="98"/>
  <c r="FK1003" i="98"/>
  <c r="FU1005" i="98"/>
  <c r="FX1005" i="98"/>
  <c r="FK1015" i="98"/>
  <c r="FK1031" i="98"/>
  <c r="FV1050" i="98"/>
  <c r="FV1082" i="98"/>
  <c r="GB949" i="98"/>
  <c r="GE949" i="98"/>
  <c r="GD969" i="98"/>
  <c r="FT969" i="98"/>
  <c r="FI974" i="98"/>
  <c r="FY974" i="98" s="1"/>
  <c r="FU974" i="98"/>
  <c r="GC974" i="98"/>
  <c r="FZ974" i="98"/>
  <c r="GD974" i="98"/>
  <c r="FW974" i="98"/>
  <c r="GA974" i="98"/>
  <c r="GE974" i="98"/>
  <c r="FX974" i="98"/>
  <c r="GB974" i="98"/>
  <c r="FU985" i="98"/>
  <c r="FX985" i="98"/>
  <c r="FK990" i="98"/>
  <c r="FK992" i="98"/>
  <c r="FW1005" i="98"/>
  <c r="FK1047" i="98"/>
  <c r="FK1063" i="98"/>
  <c r="FK1079" i="98"/>
  <c r="FK1127" i="98"/>
  <c r="FY960" i="98"/>
  <c r="FX960" i="98"/>
  <c r="GA960" i="98"/>
  <c r="GD981" i="98"/>
  <c r="FU1010" i="98"/>
  <c r="FT1052" i="98"/>
  <c r="GC1083" i="98"/>
  <c r="FV1083" i="98"/>
  <c r="GD1122" i="98"/>
  <c r="FT1122" i="98"/>
  <c r="FK1129" i="98"/>
  <c r="FU1138" i="98"/>
  <c r="FX1138" i="98"/>
  <c r="FW1148" i="98"/>
  <c r="FW1150" i="98"/>
  <c r="FX1152" i="98"/>
  <c r="FZ1152" i="98"/>
  <c r="FK1163" i="98"/>
  <c r="GE1164" i="98"/>
  <c r="FT1168" i="98"/>
  <c r="FV1168" i="98"/>
  <c r="FI1179" i="98"/>
  <c r="FY1179" i="98" s="1"/>
  <c r="FU1179" i="98"/>
  <c r="GC1179" i="98"/>
  <c r="GA1179" i="98"/>
  <c r="GE1179" i="98"/>
  <c r="FT1179" i="98"/>
  <c r="GB1179" i="98"/>
  <c r="FV1179" i="98"/>
  <c r="GD1179" i="98"/>
  <c r="FX1179" i="98"/>
  <c r="FU1184" i="98"/>
  <c r="GC1184" i="98"/>
  <c r="FW1184" i="98"/>
  <c r="GE1184" i="98"/>
  <c r="GA1184" i="98"/>
  <c r="GA1188" i="98"/>
  <c r="FW1198" i="98"/>
  <c r="FX1200" i="98"/>
  <c r="FZ1200" i="98"/>
  <c r="FK1211" i="98"/>
  <c r="GE1212" i="98"/>
  <c r="GE1214" i="98"/>
  <c r="FI1227" i="98"/>
  <c r="FU1227" i="98"/>
  <c r="FY1227" i="98"/>
  <c r="GC1227" i="98"/>
  <c r="FW1227" i="98"/>
  <c r="GA1227" i="98"/>
  <c r="GE1227" i="98"/>
  <c r="FZ1227" i="98"/>
  <c r="FT1227" i="98"/>
  <c r="GB1227" i="98"/>
  <c r="FX1227" i="98"/>
  <c r="FV1227" i="98"/>
  <c r="GD1227" i="98"/>
  <c r="FU1232" i="98"/>
  <c r="GC1232" i="98"/>
  <c r="FW1232" i="98"/>
  <c r="GE1232" i="98"/>
  <c r="GA1232" i="98"/>
  <c r="FI1241" i="98"/>
  <c r="FW1241" i="98" s="1"/>
  <c r="GC1241" i="98"/>
  <c r="GB1241" i="98"/>
  <c r="GA1252" i="98"/>
  <c r="FI1273" i="98"/>
  <c r="FW1273" i="98" s="1"/>
  <c r="FU1280" i="98"/>
  <c r="GC1280" i="98"/>
  <c r="FW1280" i="98"/>
  <c r="GE1280" i="98"/>
  <c r="GA1280" i="98"/>
  <c r="FK1291" i="98"/>
  <c r="GE1305" i="98"/>
  <c r="FI1305" i="98"/>
  <c r="FY1305" i="98"/>
  <c r="GC1305" i="98"/>
  <c r="FT1305" i="98"/>
  <c r="GB1305" i="98"/>
  <c r="GD1305" i="98"/>
  <c r="FX1305" i="98"/>
  <c r="FI1315" i="98"/>
  <c r="FY1315" i="98" s="1"/>
  <c r="FU1315" i="98"/>
  <c r="GC1315" i="98"/>
  <c r="FT1315" i="98"/>
  <c r="GE1315" i="98"/>
  <c r="FV1315" i="98"/>
  <c r="FW1315" i="98"/>
  <c r="GB1315" i="98"/>
  <c r="GD1315" i="98"/>
  <c r="GB1324" i="98"/>
  <c r="FI1347" i="98"/>
  <c r="GC1347" i="98"/>
  <c r="GE1347" i="98"/>
  <c r="GD1347" i="98"/>
  <c r="FI1379" i="98"/>
  <c r="GC1379" i="98"/>
  <c r="GE1379" i="98"/>
  <c r="GD1379" i="98"/>
  <c r="GB1388" i="98"/>
  <c r="FI1411" i="98"/>
  <c r="FY1411" i="98"/>
  <c r="GC1411" i="98"/>
  <c r="FZ1411" i="98"/>
  <c r="GE1411" i="98"/>
  <c r="GA1411" i="98"/>
  <c r="GD1411" i="98"/>
  <c r="GB1420" i="98"/>
  <c r="FI1443" i="98"/>
  <c r="FU1443" i="98"/>
  <c r="FY1443" i="98"/>
  <c r="GC1443" i="98"/>
  <c r="FT1443" i="98"/>
  <c r="FZ1443" i="98"/>
  <c r="GE1443" i="98"/>
  <c r="FV1443" i="98"/>
  <c r="GA1443" i="98"/>
  <c r="FW1443" i="98"/>
  <c r="GB1443" i="98"/>
  <c r="FX1443" i="98"/>
  <c r="GD1443" i="98"/>
  <c r="GB1452" i="98"/>
  <c r="FI1475" i="98"/>
  <c r="FY1475" i="98" s="1"/>
  <c r="FU1475" i="98"/>
  <c r="GC1475" i="98"/>
  <c r="FT1475" i="98"/>
  <c r="GE1475" i="98"/>
  <c r="FV1475" i="98"/>
  <c r="FW1475" i="98"/>
  <c r="GB1475" i="98"/>
  <c r="GD1475" i="98"/>
  <c r="GB1484" i="98"/>
  <c r="GB1532" i="98"/>
  <c r="GB1548" i="98"/>
  <c r="GB1564" i="98"/>
  <c r="GB1580" i="98"/>
  <c r="GB1612" i="98"/>
  <c r="GB1628" i="98"/>
  <c r="GB1644" i="98"/>
  <c r="GB1660" i="98"/>
  <c r="FT1684" i="98"/>
  <c r="FT1034" i="98"/>
  <c r="FW1034" i="98"/>
  <c r="GB552" i="98"/>
  <c r="FV1014" i="98"/>
  <c r="GB1022" i="98"/>
  <c r="FX1022" i="98"/>
  <c r="GA1022" i="98"/>
  <c r="GD1022" i="98"/>
  <c r="FV1030" i="98"/>
  <c r="FV1044" i="98"/>
  <c r="FU1044" i="98"/>
  <c r="FX1044" i="98"/>
  <c r="FT1092" i="98"/>
  <c r="FT1099" i="98"/>
  <c r="FX1099" i="98"/>
  <c r="GE1110" i="98"/>
  <c r="FX1115" i="98"/>
  <c r="FU1118" i="98"/>
  <c r="FX1118" i="98"/>
  <c r="FU1128" i="98"/>
  <c r="FU1134" i="98"/>
  <c r="FX1134" i="98"/>
  <c r="FU1144" i="98"/>
  <c r="FW1149" i="98"/>
  <c r="GA1149" i="98"/>
  <c r="GE1149" i="98"/>
  <c r="FI1149" i="98"/>
  <c r="FU1149" i="98"/>
  <c r="FY1149" i="98"/>
  <c r="GC1149" i="98"/>
  <c r="FX1149" i="98"/>
  <c r="FZ1149" i="98"/>
  <c r="GD1149" i="98"/>
  <c r="FT1149" i="98"/>
  <c r="GB1149" i="98"/>
  <c r="FV1149" i="98"/>
  <c r="FK1151" i="98"/>
  <c r="FI1158" i="98"/>
  <c r="GE1165" i="98"/>
  <c r="FI1165" i="98"/>
  <c r="FY1165" i="98"/>
  <c r="GC1165" i="98"/>
  <c r="FZ1165" i="98"/>
  <c r="GB1165" i="98"/>
  <c r="FK1167" i="98"/>
  <c r="FX1172" i="98"/>
  <c r="FZ1172" i="98"/>
  <c r="FX1174" i="98"/>
  <c r="FV1174" i="98"/>
  <c r="GA1174" i="98"/>
  <c r="FY1174" i="98"/>
  <c r="FI1174" i="98"/>
  <c r="GB1174" i="98" s="1"/>
  <c r="GE1174" i="98"/>
  <c r="FW1181" i="98"/>
  <c r="GA1181" i="98"/>
  <c r="GE1181" i="98"/>
  <c r="FI1181" i="98"/>
  <c r="FU1181" i="98"/>
  <c r="FY1181" i="98"/>
  <c r="GC1181" i="98"/>
  <c r="FX1181" i="98"/>
  <c r="FZ1181" i="98"/>
  <c r="GD1181" i="98"/>
  <c r="FT1181" i="98"/>
  <c r="GB1181" i="98"/>
  <c r="FV1181" i="98"/>
  <c r="FK1183" i="98"/>
  <c r="FX1188" i="98"/>
  <c r="FZ1188" i="98"/>
  <c r="FT1190" i="98"/>
  <c r="FX1190" i="98"/>
  <c r="FV1190" i="98"/>
  <c r="GD1190" i="98"/>
  <c r="GA1190" i="98"/>
  <c r="GC1190" i="98"/>
  <c r="FY1190" i="98"/>
  <c r="FI1190" i="98"/>
  <c r="GB1190" i="98" s="1"/>
  <c r="FW1190" i="98"/>
  <c r="GE1190" i="98"/>
  <c r="FW1197" i="98"/>
  <c r="GA1197" i="98"/>
  <c r="FI1197" i="98"/>
  <c r="FU1197" i="98"/>
  <c r="GC1197" i="98"/>
  <c r="FX1197" i="98"/>
  <c r="FZ1197" i="98"/>
  <c r="FV1197" i="98"/>
  <c r="FT1197" i="98"/>
  <c r="GB1197" i="98"/>
  <c r="FK1199" i="98"/>
  <c r="FX1204" i="98"/>
  <c r="FZ1204" i="98"/>
  <c r="FT1206" i="98"/>
  <c r="FX1206" i="98"/>
  <c r="GB1206" i="98"/>
  <c r="FV1206" i="98"/>
  <c r="FZ1206" i="98"/>
  <c r="GD1206" i="98"/>
  <c r="GA1206" i="98"/>
  <c r="FU1206" i="98"/>
  <c r="GC1206" i="98"/>
  <c r="FI1206" i="98"/>
  <c r="FW1206" i="98"/>
  <c r="GE1206" i="98"/>
  <c r="FY1206" i="98"/>
  <c r="FI1213" i="98"/>
  <c r="FW1213" i="98" s="1"/>
  <c r="FK1215" i="98"/>
  <c r="FX1220" i="98"/>
  <c r="FZ1220" i="98"/>
  <c r="FI1222" i="98"/>
  <c r="GE1229" i="98"/>
  <c r="FI1229" i="98"/>
  <c r="FY1229" i="98"/>
  <c r="GC1229" i="98"/>
  <c r="FZ1229" i="98"/>
  <c r="GB1229" i="98"/>
  <c r="FK1231" i="98"/>
  <c r="GD1238" i="98"/>
  <c r="GC1238" i="98"/>
  <c r="FI1238" i="98"/>
  <c r="FT1238" i="98" s="1"/>
  <c r="GE1238" i="98"/>
  <c r="FI1245" i="98"/>
  <c r="FW1245" i="98" s="1"/>
  <c r="FZ1245" i="98"/>
  <c r="FV1245" i="98"/>
  <c r="FK1247" i="98"/>
  <c r="FX1252" i="98"/>
  <c r="FZ1252" i="98"/>
  <c r="FX1254" i="98"/>
  <c r="GB1254" i="98"/>
  <c r="FV1254" i="98"/>
  <c r="FZ1254" i="98"/>
  <c r="GD1254" i="98"/>
  <c r="GA1254" i="98"/>
  <c r="FU1254" i="98"/>
  <c r="GC1254" i="98"/>
  <c r="FI1254" i="98"/>
  <c r="FT1254" i="98" s="1"/>
  <c r="FW1254" i="98"/>
  <c r="GE1254" i="98"/>
  <c r="FY1254" i="98"/>
  <c r="FI1263" i="98"/>
  <c r="GA1263" i="98"/>
  <c r="GD1263" i="98"/>
  <c r="FT1268" i="98"/>
  <c r="FV1268" i="98"/>
  <c r="FI1295" i="98"/>
  <c r="FY1295" i="98"/>
  <c r="GC1295" i="98"/>
  <c r="FW1295" i="98"/>
  <c r="GA1295" i="98"/>
  <c r="FX1295" i="98"/>
  <c r="GB1295" i="98"/>
  <c r="GD1295" i="98"/>
  <c r="FT1300" i="98"/>
  <c r="FV1300" i="98"/>
  <c r="FV1324" i="98"/>
  <c r="FV1340" i="98"/>
  <c r="FV1372" i="98"/>
  <c r="FV1388" i="98"/>
  <c r="FV1404" i="98"/>
  <c r="FV1420" i="98"/>
  <c r="FV1452" i="98"/>
  <c r="FV1468" i="98"/>
  <c r="FV1484" i="98"/>
  <c r="FV1500" i="98"/>
  <c r="FU1512" i="98"/>
  <c r="FY1512" i="98"/>
  <c r="GC1512" i="98"/>
  <c r="FW1512" i="98"/>
  <c r="GA1512" i="98"/>
  <c r="GE1512" i="98"/>
  <c r="FU1528" i="98"/>
  <c r="FY1528" i="98"/>
  <c r="GC1528" i="98"/>
  <c r="FW1528" i="98"/>
  <c r="GA1528" i="98"/>
  <c r="GE1528" i="98"/>
  <c r="FU1544" i="98"/>
  <c r="FY1544" i="98"/>
  <c r="GC1544" i="98"/>
  <c r="GA1544" i="98"/>
  <c r="FW1544" i="98"/>
  <c r="GE1544" i="98"/>
  <c r="FU1560" i="98"/>
  <c r="FY1560" i="98"/>
  <c r="GC1560" i="98"/>
  <c r="GE1560" i="98"/>
  <c r="FW1560" i="98"/>
  <c r="GA1560" i="98"/>
  <c r="FU1592" i="98"/>
  <c r="FY1592" i="98"/>
  <c r="GC1592" i="98"/>
  <c r="GE1592" i="98"/>
  <c r="FW1592" i="98"/>
  <c r="GA1592" i="98"/>
  <c r="FU1608" i="98"/>
  <c r="FY1608" i="98"/>
  <c r="GC1608" i="98"/>
  <c r="FW1608" i="98"/>
  <c r="GA1608" i="98"/>
  <c r="GE1608" i="98"/>
  <c r="FU1624" i="98"/>
  <c r="FY1624" i="98"/>
  <c r="GC1624" i="98"/>
  <c r="GA1624" i="98"/>
  <c r="GE1624" i="98"/>
  <c r="FW1624" i="98"/>
  <c r="FU1640" i="98"/>
  <c r="FY1640" i="98"/>
  <c r="GC1640" i="98"/>
  <c r="GE1640" i="98"/>
  <c r="FW1640" i="98"/>
  <c r="GA1640" i="98"/>
  <c r="FU1672" i="98"/>
  <c r="FY1672" i="98"/>
  <c r="GC1672" i="98"/>
  <c r="FW1672" i="98"/>
  <c r="GA1672" i="98"/>
  <c r="GE1672" i="98"/>
  <c r="FU1680" i="98"/>
  <c r="FU1684" i="98"/>
  <c r="FX1091" i="98"/>
  <c r="GE1091" i="98"/>
  <c r="GA1139" i="98"/>
  <c r="GD1139" i="98"/>
  <c r="GC1144" i="98"/>
  <c r="GB1164" i="98"/>
  <c r="GD1164" i="98"/>
  <c r="GC1182" i="98"/>
  <c r="GB1212" i="98"/>
  <c r="GD1212" i="98"/>
  <c r="FT1214" i="98"/>
  <c r="GC1230" i="98"/>
  <c r="GE957" i="98"/>
  <c r="GD997" i="98"/>
  <c r="FT997" i="98"/>
  <c r="FW1068" i="98"/>
  <c r="FV1084" i="98"/>
  <c r="FU1084" i="98"/>
  <c r="FX1084" i="98"/>
  <c r="FI1095" i="98"/>
  <c r="GC1095" i="98"/>
  <c r="FZ1095" i="98"/>
  <c r="FW1095" i="98"/>
  <c r="FT1095" i="98"/>
  <c r="FU1098" i="98"/>
  <c r="FX1098" i="98"/>
  <c r="FY1112" i="98"/>
  <c r="FU1114" i="98"/>
  <c r="FX1114" i="98"/>
  <c r="FT1123" i="98"/>
  <c r="GD1130" i="98"/>
  <c r="FT1130" i="98"/>
  <c r="FI1143" i="98"/>
  <c r="FY1143" i="98" s="1"/>
  <c r="FU1143" i="98"/>
  <c r="GC1143" i="98"/>
  <c r="FZ1143" i="98"/>
  <c r="GD1143" i="98"/>
  <c r="FW1143" i="98"/>
  <c r="GA1143" i="98"/>
  <c r="GE1143" i="98"/>
  <c r="FT1143" i="98"/>
  <c r="FX1143" i="98"/>
  <c r="GB1143" i="98"/>
  <c r="GA1150" i="98"/>
  <c r="FK1153" i="98"/>
  <c r="FX1160" i="98"/>
  <c r="FZ1160" i="98"/>
  <c r="FW1169" i="98"/>
  <c r="GA1169" i="98"/>
  <c r="FI1169" i="98"/>
  <c r="FU1169" i="98"/>
  <c r="GC1169" i="98"/>
  <c r="FV1169" i="98"/>
  <c r="FX1169" i="98"/>
  <c r="FT1169" i="98"/>
  <c r="FZ1169" i="98"/>
  <c r="FI1171" i="98"/>
  <c r="FY1171" i="98"/>
  <c r="GC1171" i="98"/>
  <c r="FW1171" i="98"/>
  <c r="GA1171" i="98"/>
  <c r="FV1171" i="98"/>
  <c r="GD1171" i="98"/>
  <c r="FT1171" i="98"/>
  <c r="GA1182" i="98"/>
  <c r="FK1185" i="98"/>
  <c r="FW1188" i="98"/>
  <c r="FX1192" i="98"/>
  <c r="FZ1192" i="98"/>
  <c r="GE1204" i="98"/>
  <c r="FT1208" i="98"/>
  <c r="FV1208" i="98"/>
  <c r="FK1217" i="98"/>
  <c r="FW1220" i="98"/>
  <c r="FX1224" i="98"/>
  <c r="FZ1224" i="98"/>
  <c r="FY1232" i="98"/>
  <c r="FK1235" i="98"/>
  <c r="FY1240" i="98"/>
  <c r="GA1240" i="98"/>
  <c r="FU1240" i="98"/>
  <c r="GC1240" i="98"/>
  <c r="FW1240" i="98"/>
  <c r="GE1240" i="98"/>
  <c r="FW1249" i="98"/>
  <c r="GA1249" i="98"/>
  <c r="GE1249" i="98"/>
  <c r="FI1249" i="98"/>
  <c r="FU1249" i="98"/>
  <c r="FY1249" i="98"/>
  <c r="GC1249" i="98"/>
  <c r="FV1249" i="98"/>
  <c r="GD1249" i="98"/>
  <c r="FX1249" i="98"/>
  <c r="FZ1249" i="98"/>
  <c r="FT1249" i="98"/>
  <c r="GB1249" i="98"/>
  <c r="FI1251" i="98"/>
  <c r="GA1251" i="98"/>
  <c r="FZ1251" i="98"/>
  <c r="FK1265" i="98"/>
  <c r="FW1268" i="98"/>
  <c r="FX1272" i="98"/>
  <c r="FZ1272" i="98"/>
  <c r="GE1284" i="98"/>
  <c r="FT1288" i="98"/>
  <c r="FV1288" i="98"/>
  <c r="FK1299" i="98"/>
  <c r="FY1304" i="98"/>
  <c r="GA1304" i="98"/>
  <c r="FU1304" i="98"/>
  <c r="GC1304" i="98"/>
  <c r="GE1304" i="98"/>
  <c r="FW1304" i="98"/>
  <c r="FY1332" i="98"/>
  <c r="FY1348" i="98"/>
  <c r="FY1364" i="98"/>
  <c r="FY1380" i="98"/>
  <c r="FY1412" i="98"/>
  <c r="FY1428" i="98"/>
  <c r="FY1444" i="98"/>
  <c r="FY1460" i="98"/>
  <c r="FY1492" i="98"/>
  <c r="FZ1512" i="98"/>
  <c r="FZ1520" i="98"/>
  <c r="FZ1528" i="98"/>
  <c r="FK1541" i="98"/>
  <c r="FZ1544" i="98"/>
  <c r="FZ1552" i="98"/>
  <c r="FZ1560" i="98"/>
  <c r="FZ1568" i="98"/>
  <c r="FZ1584" i="98"/>
  <c r="FZ1592" i="98"/>
  <c r="FZ1600" i="98"/>
  <c r="FZ1608" i="98"/>
  <c r="FK1621" i="98"/>
  <c r="FZ1624" i="98"/>
  <c r="FZ1632" i="98"/>
  <c r="FZ1640" i="98"/>
  <c r="FZ1648" i="98"/>
  <c r="FZ1664" i="98"/>
  <c r="FZ1672" i="98"/>
  <c r="FZ1680" i="98"/>
  <c r="FK726" i="98"/>
  <c r="FT1010" i="98"/>
  <c r="FW1010" i="98"/>
  <c r="GB1043" i="98"/>
  <c r="FU1043" i="98"/>
  <c r="FW1043" i="98"/>
  <c r="FW1078" i="98"/>
  <c r="FT1078" i="98"/>
  <c r="FV1107" i="98"/>
  <c r="FY1107" i="98"/>
  <c r="GD1110" i="98"/>
  <c r="FT1110" i="98"/>
  <c r="FT1112" i="98"/>
  <c r="FW1112" i="98"/>
  <c r="GD1112" i="98"/>
  <c r="GE1123" i="98"/>
  <c r="FU1123" i="98"/>
  <c r="FZ1128" i="98"/>
  <c r="FT1144" i="98"/>
  <c r="FW1144" i="98"/>
  <c r="GD1144" i="98"/>
  <c r="GD1150" i="98"/>
  <c r="GB1180" i="98"/>
  <c r="GD1180" i="98"/>
  <c r="FU1228" i="98"/>
  <c r="FV1230" i="98"/>
  <c r="GB1244" i="98"/>
  <c r="GD1244" i="98"/>
  <c r="FU1178" i="98"/>
  <c r="GD1178" i="98"/>
  <c r="GC1210" i="98"/>
  <c r="GA1210" i="98"/>
  <c r="FX1302" i="98"/>
  <c r="GB1302" i="98"/>
  <c r="FV1302" i="98"/>
  <c r="FZ1302" i="98"/>
  <c r="GD1302" i="98"/>
  <c r="GA1302" i="98"/>
  <c r="FU1302" i="98"/>
  <c r="GC1302" i="98"/>
  <c r="FI1302" i="98"/>
  <c r="FT1302" i="98" s="1"/>
  <c r="FW1302" i="98"/>
  <c r="GE1302" i="98"/>
  <c r="FY1302" i="98"/>
  <c r="FZ1313" i="98"/>
  <c r="FY1313" i="98"/>
  <c r="GC1313" i="98"/>
  <c r="GA1313" i="98"/>
  <c r="GE1329" i="98"/>
  <c r="FV1342" i="98"/>
  <c r="FU1342" i="98"/>
  <c r="FX1342" i="98"/>
  <c r="FT1358" i="98"/>
  <c r="FZ1377" i="98"/>
  <c r="FY1377" i="98"/>
  <c r="GC1377" i="98"/>
  <c r="GA1377" i="98"/>
  <c r="FK1387" i="98"/>
  <c r="FT1390" i="98"/>
  <c r="GD1421" i="98"/>
  <c r="FU1425" i="98"/>
  <c r="FT1425" i="98"/>
  <c r="FX1425" i="98"/>
  <c r="FW1425" i="98"/>
  <c r="FZ1441" i="98"/>
  <c r="FY1441" i="98"/>
  <c r="GC1441" i="98"/>
  <c r="GA1441" i="98"/>
  <c r="FK1451" i="98"/>
  <c r="FT1454" i="98"/>
  <c r="FZ1473" i="98"/>
  <c r="FY1473" i="98"/>
  <c r="GC1473" i="98"/>
  <c r="GA1473" i="98"/>
  <c r="GE1489" i="98"/>
  <c r="FV1502" i="98"/>
  <c r="FU1502" i="98"/>
  <c r="FX1502" i="98"/>
  <c r="GE1509" i="98"/>
  <c r="FU1509" i="98"/>
  <c r="GE1513" i="98"/>
  <c r="FU1513" i="98"/>
  <c r="GB1517" i="98"/>
  <c r="GA1577" i="98"/>
  <c r="GD1577" i="98"/>
  <c r="GA1581" i="98"/>
  <c r="GD1581" i="98"/>
  <c r="GA1585" i="98"/>
  <c r="GD1585" i="98"/>
  <c r="GA1589" i="98"/>
  <c r="GD1589" i="98"/>
  <c r="GA1593" i="98"/>
  <c r="GD1593" i="98"/>
  <c r="GB1601" i="98"/>
  <c r="FX1657" i="98"/>
  <c r="FT1657" i="98"/>
  <c r="FX1661" i="98"/>
  <c r="FT1661" i="98"/>
  <c r="FX1665" i="98"/>
  <c r="FT1665" i="98"/>
  <c r="FX1669" i="98"/>
  <c r="FT1669" i="98"/>
  <c r="FX1673" i="98"/>
  <c r="FT1673" i="98"/>
  <c r="FX1677" i="98"/>
  <c r="FT1677" i="98"/>
  <c r="FX1681" i="98"/>
  <c r="FT1681" i="98"/>
  <c r="FX1685" i="98"/>
  <c r="FT1685" i="98"/>
  <c r="FX1373" i="98"/>
  <c r="GE1373" i="98"/>
  <c r="FZ1421" i="98"/>
  <c r="GB1440" i="98"/>
  <c r="FU1440" i="98"/>
  <c r="FY1440" i="98"/>
  <c r="FZ1440" i="98"/>
  <c r="FZ1449" i="98"/>
  <c r="FY1449" i="98"/>
  <c r="GC1449" i="98"/>
  <c r="FK1459" i="98"/>
  <c r="FW1472" i="98"/>
  <c r="FT1472" i="98"/>
  <c r="FV1478" i="98"/>
  <c r="FU1478" i="98"/>
  <c r="FX1478" i="98"/>
  <c r="FK1514" i="98"/>
  <c r="FV1533" i="98"/>
  <c r="GE1597" i="98"/>
  <c r="GA1605" i="98"/>
  <c r="GD1605" i="98"/>
  <c r="FK1670" i="98"/>
  <c r="FU1030" i="98"/>
  <c r="GB1099" i="98"/>
  <c r="GA1134" i="98"/>
  <c r="FY1194" i="98"/>
  <c r="FV1194" i="98"/>
  <c r="FW1258" i="98"/>
  <c r="FU1258" i="98"/>
  <c r="FY1258" i="98"/>
  <c r="FV1258" i="98"/>
  <c r="FT1286" i="98"/>
  <c r="FX1286" i="98"/>
  <c r="GB1286" i="98"/>
  <c r="FV1286" i="98"/>
  <c r="FZ1286" i="98"/>
  <c r="GD1286" i="98"/>
  <c r="GA1286" i="98"/>
  <c r="FU1286" i="98"/>
  <c r="GC1286" i="98"/>
  <c r="FI1286" i="98"/>
  <c r="FW1286" i="98"/>
  <c r="GE1286" i="98"/>
  <c r="FY1286" i="98"/>
  <c r="FW1310" i="98"/>
  <c r="FZ1310" i="98"/>
  <c r="GB1310" i="98"/>
  <c r="FX1312" i="98"/>
  <c r="FZ1321" i="98"/>
  <c r="FY1321" i="98"/>
  <c r="GC1321" i="98"/>
  <c r="GA1321" i="98"/>
  <c r="FX1328" i="98"/>
  <c r="FV1334" i="98"/>
  <c r="FU1334" i="98"/>
  <c r="FX1334" i="98"/>
  <c r="FZ1353" i="98"/>
  <c r="FY1353" i="98"/>
  <c r="GC1353" i="98"/>
  <c r="GA1353" i="98"/>
  <c r="FV1382" i="98"/>
  <c r="FU1382" i="98"/>
  <c r="FX1382" i="98"/>
  <c r="FV1398" i="98"/>
  <c r="FU1398" i="98"/>
  <c r="FX1398" i="98"/>
  <c r="FZ1417" i="98"/>
  <c r="FY1417" i="98"/>
  <c r="GC1417" i="98"/>
  <c r="GA1417" i="98"/>
  <c r="FK1427" i="98"/>
  <c r="FT1430" i="98"/>
  <c r="FZ1465" i="98"/>
  <c r="FY1465" i="98"/>
  <c r="GC1465" i="98"/>
  <c r="GA1465" i="98"/>
  <c r="GC1494" i="98"/>
  <c r="FW1494" i="98"/>
  <c r="GE1557" i="98"/>
  <c r="FU1557" i="98"/>
  <c r="GA1561" i="98"/>
  <c r="GD1561" i="98"/>
  <c r="FT1565" i="98"/>
  <c r="FX1565" i="98"/>
  <c r="FV1569" i="98"/>
  <c r="FY1569" i="98"/>
  <c r="GE1573" i="98"/>
  <c r="FU1573" i="98"/>
  <c r="FV1637" i="98"/>
  <c r="FY1637" i="98"/>
  <c r="GE1641" i="98"/>
  <c r="FU1641" i="98"/>
  <c r="GA1645" i="98"/>
  <c r="GD1645" i="98"/>
  <c r="FT1649" i="98"/>
  <c r="FX1649" i="98"/>
  <c r="FV1653" i="98"/>
  <c r="FY1653" i="98"/>
  <c r="FU1162" i="98"/>
  <c r="GD1162" i="98"/>
  <c r="GA1278" i="98"/>
  <c r="GE1278" i="98"/>
  <c r="GD1278" i="98"/>
  <c r="FW1312" i="98"/>
  <c r="FT1312" i="98"/>
  <c r="FV1312" i="98"/>
  <c r="GB1328" i="98"/>
  <c r="FU1328" i="98"/>
  <c r="FY1328" i="98"/>
  <c r="FZ1337" i="98"/>
  <c r="FY1337" i="98"/>
  <c r="GC1337" i="98"/>
  <c r="FK1347" i="98"/>
  <c r="FT1414" i="98"/>
  <c r="FU1433" i="98"/>
  <c r="FT1433" i="98"/>
  <c r="FX1433" i="98"/>
  <c r="FV1462" i="98"/>
  <c r="FU1462" i="98"/>
  <c r="GB1488" i="98"/>
  <c r="FU1488" i="98"/>
  <c r="FY1488" i="98"/>
  <c r="GE1517" i="98"/>
  <c r="FU1517" i="98"/>
  <c r="GA1521" i="98"/>
  <c r="GD1521" i="98"/>
  <c r="FK1578" i="98"/>
  <c r="FX1598" i="98"/>
  <c r="GA1598" i="98"/>
  <c r="GD1598" i="98"/>
  <c r="FT1602" i="98"/>
  <c r="FW1602" i="98"/>
  <c r="FZ1602" i="98"/>
  <c r="GB1610" i="98"/>
  <c r="GE1610" i="98"/>
  <c r="FK1662" i="98"/>
  <c r="GB1115" i="98"/>
  <c r="GA1242" i="98"/>
  <c r="GE1260" i="98"/>
  <c r="FX1260" i="98"/>
  <c r="FZ1260" i="98"/>
  <c r="GA1262" i="98"/>
  <c r="GE1262" i="98"/>
  <c r="GD1262" i="98"/>
  <c r="FW1294" i="98"/>
  <c r="FZ1294" i="98"/>
  <c r="GB1294" i="98"/>
  <c r="FU1345" i="98"/>
  <c r="FT1345" i="98"/>
  <c r="FX1345" i="98"/>
  <c r="FW1345" i="98"/>
  <c r="FV1361" i="98"/>
  <c r="GB1361" i="98"/>
  <c r="GE1361" i="98"/>
  <c r="FV1374" i="98"/>
  <c r="FU1374" i="98"/>
  <c r="FX1374" i="98"/>
  <c r="FV1377" i="98"/>
  <c r="FW1390" i="98"/>
  <c r="FV1422" i="98"/>
  <c r="FU1422" i="98"/>
  <c r="FX1422" i="98"/>
  <c r="FV1425" i="98"/>
  <c r="FT1437" i="98"/>
  <c r="FW1438" i="98"/>
  <c r="GC1438" i="98"/>
  <c r="FZ1457" i="98"/>
  <c r="FY1457" i="98"/>
  <c r="GC1457" i="98"/>
  <c r="GA1457" i="98"/>
  <c r="FT1469" i="98"/>
  <c r="FW1470" i="98"/>
  <c r="GC1470" i="98"/>
  <c r="GC1478" i="98"/>
  <c r="FV1505" i="98"/>
  <c r="GB1505" i="98"/>
  <c r="GA1505" i="98"/>
  <c r="FY1522" i="98"/>
  <c r="FY1534" i="98"/>
  <c r="FI1549" i="98"/>
  <c r="FY1549" i="98"/>
  <c r="GC1549" i="98"/>
  <c r="FV1549" i="98"/>
  <c r="FZ1549" i="98"/>
  <c r="FW1549" i="98"/>
  <c r="FT1549" i="98"/>
  <c r="FY1614" i="98"/>
  <c r="FI1629" i="98"/>
  <c r="FY1629" i="98" s="1"/>
  <c r="FU1629" i="98"/>
  <c r="GC1629" i="98"/>
  <c r="FZ1629" i="98"/>
  <c r="GD1629" i="98"/>
  <c r="FW1629" i="98"/>
  <c r="GA1629" i="98"/>
  <c r="GE1629" i="98"/>
  <c r="FT1629" i="98"/>
  <c r="FX1629" i="98"/>
  <c r="GB1629" i="98"/>
  <c r="FK1254" i="98"/>
  <c r="GA1290" i="98"/>
  <c r="GB1325" i="98"/>
  <c r="FU1325" i="98"/>
  <c r="FV1350" i="98"/>
  <c r="FU1350" i="98"/>
  <c r="FZ1385" i="98"/>
  <c r="FY1385" i="98"/>
  <c r="GC1385" i="98"/>
  <c r="FX1437" i="98"/>
  <c r="GE1437" i="98"/>
  <c r="FZ1485" i="98"/>
  <c r="FZ1497" i="98"/>
  <c r="FY1497" i="98"/>
  <c r="GC1497" i="98"/>
  <c r="FK1506" i="98"/>
  <c r="FT1518" i="98"/>
  <c r="FW1518" i="98"/>
  <c r="GA1525" i="98"/>
  <c r="GD1525" i="98"/>
  <c r="GB1530" i="98"/>
  <c r="GE1530" i="98"/>
  <c r="FX1534" i="98"/>
  <c r="GA1534" i="98"/>
  <c r="GD1534" i="98"/>
  <c r="GE1601" i="98"/>
  <c r="GE1609" i="98"/>
  <c r="FY1538" i="98"/>
  <c r="GB1538" i="98"/>
  <c r="GE1538" i="98"/>
  <c r="FX1542" i="98"/>
  <c r="GA1542" i="98"/>
  <c r="GD1542" i="98"/>
  <c r="GC1554" i="98"/>
  <c r="GB1554" i="98"/>
  <c r="GE1554" i="98"/>
  <c r="GB1565" i="98"/>
  <c r="FU1558" i="98"/>
  <c r="FT1558" i="98"/>
  <c r="FW1558" i="98"/>
  <c r="FU1562" i="98"/>
  <c r="FY1562" i="98"/>
  <c r="GC1570" i="98"/>
  <c r="FX1570" i="98"/>
  <c r="GA1570" i="98"/>
  <c r="GD1570" i="98"/>
  <c r="FT1574" i="98"/>
  <c r="FW1574" i="98"/>
  <c r="GB1577" i="98"/>
  <c r="GB1593" i="98"/>
  <c r="GB1681" i="98"/>
  <c r="FU1638" i="98"/>
  <c r="GB1638" i="98"/>
  <c r="GE1638" i="98"/>
  <c r="GC1642" i="98"/>
  <c r="FX1642" i="98"/>
  <c r="GA1642" i="98"/>
  <c r="GD1642" i="98"/>
  <c r="FY1650" i="98"/>
  <c r="FU1654" i="98"/>
  <c r="GB1654" i="98"/>
  <c r="GE1654" i="98"/>
  <c r="GB1665" i="98"/>
  <c r="GB1513" i="98"/>
  <c r="FU1618" i="98"/>
  <c r="FT1618" i="98"/>
  <c r="FW1618" i="98"/>
  <c r="FY1630" i="98"/>
  <c r="FX1630" i="98"/>
  <c r="GA1630" i="98"/>
  <c r="GD1630" i="98"/>
  <c r="FU1634" i="98"/>
  <c r="FT1634" i="98"/>
  <c r="FW1634" i="98"/>
  <c r="GB1637" i="98"/>
  <c r="GB1653" i="98"/>
  <c r="FK7" i="98"/>
  <c r="FK8" i="98"/>
  <c r="FK9" i="98"/>
  <c r="FK10" i="98"/>
  <c r="FK11" i="98"/>
  <c r="FK12" i="98"/>
  <c r="FK13" i="98"/>
  <c r="FK14" i="98"/>
  <c r="FK15" i="98"/>
  <c r="FK16" i="98"/>
  <c r="FK17" i="98"/>
  <c r="FK18" i="98"/>
  <c r="FK19" i="98"/>
  <c r="FK20" i="98"/>
  <c r="FK21" i="98"/>
  <c r="FK22" i="98"/>
  <c r="FK23" i="98"/>
  <c r="FK24" i="98"/>
  <c r="FK25" i="98"/>
  <c r="FK26" i="98"/>
  <c r="FK27" i="98"/>
  <c r="FK28" i="98"/>
  <c r="FK29" i="98"/>
  <c r="FK30" i="98"/>
  <c r="FK31" i="98"/>
  <c r="FK32" i="98"/>
  <c r="FK33" i="98"/>
  <c r="FK34" i="98"/>
  <c r="FK35" i="98"/>
  <c r="FK36" i="98"/>
  <c r="FK37" i="98"/>
  <c r="FK38" i="98"/>
  <c r="FK39" i="98"/>
  <c r="FK40" i="98"/>
  <c r="FK41" i="98"/>
  <c r="FK42" i="98"/>
  <c r="FK43" i="98"/>
  <c r="FK44" i="98"/>
  <c r="FK45" i="98"/>
  <c r="FK46" i="98"/>
  <c r="FK47" i="98"/>
  <c r="FK48" i="98"/>
  <c r="FK49" i="98"/>
  <c r="FK50" i="98"/>
  <c r="FK51" i="98"/>
  <c r="FK52" i="98"/>
  <c r="FK53" i="98"/>
  <c r="FK54" i="98"/>
  <c r="FK55" i="98"/>
  <c r="FK56" i="98"/>
  <c r="FK57" i="98"/>
  <c r="FK58" i="98"/>
  <c r="FK59" i="98"/>
  <c r="FK60" i="98"/>
  <c r="FK61" i="98"/>
  <c r="FK62" i="98"/>
  <c r="FK63" i="98"/>
  <c r="FK64" i="98"/>
  <c r="FK65" i="98"/>
  <c r="FK66" i="98"/>
  <c r="FK67" i="98"/>
  <c r="FK68" i="98"/>
  <c r="FK69" i="98"/>
  <c r="FK70" i="98"/>
  <c r="FK71" i="98"/>
  <c r="FK72" i="98"/>
  <c r="FK73" i="98"/>
  <c r="FK74" i="98"/>
  <c r="FK75" i="98"/>
  <c r="FK76" i="98"/>
  <c r="FK77" i="98"/>
  <c r="FK78" i="98"/>
  <c r="FK79" i="98"/>
  <c r="FK80" i="98"/>
  <c r="FK81" i="98"/>
  <c r="FK82" i="98"/>
  <c r="FK83" i="98"/>
  <c r="FK84" i="98"/>
  <c r="FK85" i="98"/>
  <c r="FK6" i="98"/>
  <c r="FM7" i="98"/>
  <c r="FM8" i="98"/>
  <c r="FM9" i="98"/>
  <c r="FM10" i="98"/>
  <c r="FM11" i="98"/>
  <c r="FM12" i="98"/>
  <c r="FM13" i="98"/>
  <c r="FM14" i="98"/>
  <c r="FM15" i="98"/>
  <c r="FM16" i="98"/>
  <c r="FM17" i="98"/>
  <c r="FM18" i="98"/>
  <c r="FM19" i="98"/>
  <c r="FM20" i="98"/>
  <c r="FM21" i="98"/>
  <c r="FM22" i="98"/>
  <c r="FM23" i="98"/>
  <c r="FM24" i="98"/>
  <c r="FM25" i="98"/>
  <c r="FM26" i="98"/>
  <c r="FM27" i="98"/>
  <c r="FM28" i="98"/>
  <c r="FM29" i="98"/>
  <c r="FM30" i="98"/>
  <c r="FM31" i="98"/>
  <c r="FM32" i="98"/>
  <c r="FM33" i="98"/>
  <c r="FM34" i="98"/>
  <c r="FM35" i="98"/>
  <c r="FM36" i="98"/>
  <c r="FM37" i="98"/>
  <c r="FM38" i="98"/>
  <c r="FM39" i="98"/>
  <c r="FM40" i="98"/>
  <c r="FM41" i="98"/>
  <c r="FM42" i="98"/>
  <c r="FM43" i="98"/>
  <c r="FM44" i="98"/>
  <c r="FM45" i="98"/>
  <c r="FM46" i="98"/>
  <c r="FM47" i="98"/>
  <c r="FM48" i="98"/>
  <c r="FM49" i="98"/>
  <c r="FM50" i="98"/>
  <c r="FM51" i="98"/>
  <c r="FM52" i="98"/>
  <c r="FM53" i="98"/>
  <c r="FM54" i="98"/>
  <c r="FM55" i="98"/>
  <c r="FM56" i="98"/>
  <c r="FM57" i="98"/>
  <c r="FM58" i="98"/>
  <c r="FM59" i="98"/>
  <c r="FM60" i="98"/>
  <c r="FM61" i="98"/>
  <c r="FM62" i="98"/>
  <c r="FM63" i="98"/>
  <c r="FM64" i="98"/>
  <c r="FM65" i="98"/>
  <c r="FM66" i="98"/>
  <c r="FM67" i="98"/>
  <c r="FM68" i="98"/>
  <c r="FM69" i="98"/>
  <c r="FM70" i="98"/>
  <c r="FM71" i="98"/>
  <c r="FM72" i="98"/>
  <c r="FM73" i="98"/>
  <c r="FM74" i="98"/>
  <c r="FM75" i="98"/>
  <c r="FM76" i="98"/>
  <c r="FM77" i="98"/>
  <c r="FM78" i="98"/>
  <c r="FM79" i="98"/>
  <c r="FM80" i="98"/>
  <c r="FM81" i="98"/>
  <c r="FM82" i="98"/>
  <c r="FM83" i="98"/>
  <c r="FM84" i="98"/>
  <c r="FM85" i="98"/>
  <c r="FM6" i="98"/>
  <c r="GC1263" i="98" l="1"/>
  <c r="GB1158" i="98"/>
  <c r="GB1273" i="98"/>
  <c r="GC1273" i="98"/>
  <c r="GE1079" i="98"/>
  <c r="FV971" i="98"/>
  <c r="GB925" i="98"/>
  <c r="GE925" i="98"/>
  <c r="GB893" i="98"/>
  <c r="GE893" i="98"/>
  <c r="GB861" i="98"/>
  <c r="GE861" i="98"/>
  <c r="GB829" i="98"/>
  <c r="GE829" i="98"/>
  <c r="GB797" i="98"/>
  <c r="GE797" i="98"/>
  <c r="FT886" i="98"/>
  <c r="FX886" i="98"/>
  <c r="GB886" i="98"/>
  <c r="FI886" i="98"/>
  <c r="FU886" i="98"/>
  <c r="FY886" i="98"/>
  <c r="GC886" i="98"/>
  <c r="FW886" i="98"/>
  <c r="GE886" i="98"/>
  <c r="FZ886" i="98"/>
  <c r="GA886" i="98"/>
  <c r="FV886" i="98"/>
  <c r="GD886" i="98"/>
  <c r="FK886" i="98"/>
  <c r="FT776" i="98"/>
  <c r="FX776" i="98"/>
  <c r="GB776" i="98"/>
  <c r="FI776" i="98"/>
  <c r="FU776" i="98"/>
  <c r="FY776" i="98"/>
  <c r="GC776" i="98"/>
  <c r="FV776" i="98"/>
  <c r="GD776" i="98"/>
  <c r="FW776" i="98"/>
  <c r="GE776" i="98"/>
  <c r="FZ776" i="98"/>
  <c r="GA776" i="98"/>
  <c r="FK776" i="98"/>
  <c r="FX481" i="98"/>
  <c r="GA481" i="98"/>
  <c r="GD481" i="98"/>
  <c r="FT723" i="98"/>
  <c r="FW723" i="98"/>
  <c r="FZ723" i="98"/>
  <c r="FT659" i="98"/>
  <c r="FW659" i="98"/>
  <c r="FZ659" i="98"/>
  <c r="FT595" i="98"/>
  <c r="FW595" i="98"/>
  <c r="FZ595" i="98"/>
  <c r="FX450" i="98"/>
  <c r="GA450" i="98"/>
  <c r="GD450" i="98"/>
  <c r="FV281" i="98"/>
  <c r="GC281" i="98"/>
  <c r="FY281" i="98"/>
  <c r="FZ281" i="98"/>
  <c r="FW281" i="98"/>
  <c r="FT281" i="98"/>
  <c r="GD281" i="98"/>
  <c r="GD255" i="98"/>
  <c r="GB255" i="98"/>
  <c r="FU255" i="98"/>
  <c r="FX255" i="98"/>
  <c r="FT255" i="98"/>
  <c r="FW217" i="98"/>
  <c r="FU217" i="98"/>
  <c r="FT217" i="98"/>
  <c r="FV217" i="98"/>
  <c r="GB217" i="98"/>
  <c r="FX217" i="98"/>
  <c r="GC1245" i="98"/>
  <c r="FZ1222" i="98"/>
  <c r="FZ1213" i="98"/>
  <c r="FU1158" i="98"/>
  <c r="FZ1158" i="98"/>
  <c r="FX1549" i="98"/>
  <c r="GE1549" i="98"/>
  <c r="FU1549" i="98"/>
  <c r="FV1251" i="98"/>
  <c r="FW1251" i="98"/>
  <c r="FY1251" i="98"/>
  <c r="GB1171" i="98"/>
  <c r="FX1171" i="98"/>
  <c r="FU1171" i="98"/>
  <c r="FV1095" i="98"/>
  <c r="FY1095" i="98"/>
  <c r="FT1295" i="98"/>
  <c r="FU1295" i="98"/>
  <c r="GB1263" i="98"/>
  <c r="FX1263" i="98"/>
  <c r="FW1263" i="98"/>
  <c r="FY1263" i="98"/>
  <c r="FY1245" i="98"/>
  <c r="GE1245" i="98"/>
  <c r="FW1238" i="98"/>
  <c r="FU1238" i="98"/>
  <c r="FZ1238" i="98"/>
  <c r="GB1238" i="98"/>
  <c r="FT1229" i="98"/>
  <c r="FX1229" i="98"/>
  <c r="FU1229" i="98"/>
  <c r="GA1229" i="98"/>
  <c r="GE1222" i="98"/>
  <c r="FY1222" i="98"/>
  <c r="GA1222" i="98"/>
  <c r="FV1222" i="98"/>
  <c r="FX1222" i="98"/>
  <c r="GB1213" i="98"/>
  <c r="FY1213" i="98"/>
  <c r="GE1213" i="98"/>
  <c r="FW1174" i="98"/>
  <c r="FT1174" i="98"/>
  <c r="FT1165" i="98"/>
  <c r="FX1165" i="98"/>
  <c r="FU1165" i="98"/>
  <c r="GA1165" i="98"/>
  <c r="GE1158" i="98"/>
  <c r="FY1158" i="98"/>
  <c r="GA1158" i="98"/>
  <c r="FV1158" i="98"/>
  <c r="FX1158" i="98"/>
  <c r="FX1411" i="98"/>
  <c r="GB1411" i="98"/>
  <c r="FV1411" i="98"/>
  <c r="FT1411" i="98"/>
  <c r="FU1411" i="98"/>
  <c r="FX1379" i="98"/>
  <c r="GA1379" i="98"/>
  <c r="FZ1379" i="98"/>
  <c r="FY1379" i="98"/>
  <c r="GA1347" i="98"/>
  <c r="FZ1347" i="98"/>
  <c r="FY1347" i="98"/>
  <c r="FV1305" i="98"/>
  <c r="FZ1305" i="98"/>
  <c r="FU1305" i="98"/>
  <c r="GA1305" i="98"/>
  <c r="GD1273" i="98"/>
  <c r="FT1273" i="98"/>
  <c r="FY1273" i="98"/>
  <c r="GE1273" i="98"/>
  <c r="GD1241" i="98"/>
  <c r="FT1241" i="98"/>
  <c r="FY1241" i="98"/>
  <c r="GE1241" i="98"/>
  <c r="FX994" i="98"/>
  <c r="FV994" i="98"/>
  <c r="FY994" i="98"/>
  <c r="FT978" i="98"/>
  <c r="GE978" i="98"/>
  <c r="FU978" i="98"/>
  <c r="GA932" i="98"/>
  <c r="GD932" i="98"/>
  <c r="GA900" i="98"/>
  <c r="GD900" i="98"/>
  <c r="GA884" i="98"/>
  <c r="GD884" i="98"/>
  <c r="GA868" i="98"/>
  <c r="GD868" i="98"/>
  <c r="GA852" i="98"/>
  <c r="GD852" i="98"/>
  <c r="GA820" i="98"/>
  <c r="GD820" i="98"/>
  <c r="GA804" i="98"/>
  <c r="GD804" i="98"/>
  <c r="GA788" i="98"/>
  <c r="GD788" i="98"/>
  <c r="GB1089" i="98"/>
  <c r="FV1089" i="98"/>
  <c r="FZ1089" i="98"/>
  <c r="FY1089" i="98"/>
  <c r="FZ1079" i="98"/>
  <c r="FY1079" i="98"/>
  <c r="GC1079" i="98"/>
  <c r="GA1079" i="98"/>
  <c r="FT1028" i="98"/>
  <c r="FX1028" i="98"/>
  <c r="FI1028" i="98"/>
  <c r="GB1028" i="98" s="1"/>
  <c r="FU1028" i="98"/>
  <c r="GC1028" i="98"/>
  <c r="FZ1028" i="98"/>
  <c r="GA1028" i="98"/>
  <c r="FV1028" i="98"/>
  <c r="FW1028" i="98"/>
  <c r="GE1028" i="98"/>
  <c r="FK1028" i="98"/>
  <c r="FV987" i="98"/>
  <c r="GC971" i="98"/>
  <c r="GB971" i="98"/>
  <c r="GE971" i="98"/>
  <c r="GB933" i="98"/>
  <c r="GE933" i="98"/>
  <c r="GD925" i="98"/>
  <c r="FX925" i="98"/>
  <c r="GA925" i="98"/>
  <c r="GC917" i="98"/>
  <c r="FY917" i="98"/>
  <c r="FV917" i="98"/>
  <c r="FT917" i="98"/>
  <c r="FW917" i="98"/>
  <c r="GB901" i="98"/>
  <c r="GE901" i="98"/>
  <c r="GD893" i="98"/>
  <c r="FX893" i="98"/>
  <c r="GA893" i="98"/>
  <c r="GC885" i="98"/>
  <c r="FY885" i="98"/>
  <c r="FV885" i="98"/>
  <c r="FT885" i="98"/>
  <c r="FW885" i="98"/>
  <c r="GB869" i="98"/>
  <c r="GE869" i="98"/>
  <c r="GD861" i="98"/>
  <c r="FX861" i="98"/>
  <c r="GA861" i="98"/>
  <c r="GC853" i="98"/>
  <c r="FY853" i="98"/>
  <c r="FV853" i="98"/>
  <c r="FT853" i="98"/>
  <c r="FW853" i="98"/>
  <c r="GB837" i="98"/>
  <c r="GE837" i="98"/>
  <c r="GD829" i="98"/>
  <c r="FX829" i="98"/>
  <c r="GA829" i="98"/>
  <c r="GC821" i="98"/>
  <c r="FY821" i="98"/>
  <c r="FV821" i="98"/>
  <c r="FT821" i="98"/>
  <c r="FW821" i="98"/>
  <c r="GB805" i="98"/>
  <c r="GE805" i="98"/>
  <c r="GD797" i="98"/>
  <c r="FX797" i="98"/>
  <c r="GA797" i="98"/>
  <c r="GC789" i="98"/>
  <c r="FY789" i="98"/>
  <c r="FV789" i="98"/>
  <c r="FT789" i="98"/>
  <c r="FW789" i="98"/>
  <c r="FW911" i="98"/>
  <c r="FV911" i="98"/>
  <c r="FY911" i="98"/>
  <c r="GB895" i="98"/>
  <c r="FX895" i="98"/>
  <c r="FU895" i="98"/>
  <c r="GB879" i="98"/>
  <c r="FX879" i="98"/>
  <c r="FU879" i="98"/>
  <c r="FW831" i="98"/>
  <c r="FV831" i="98"/>
  <c r="FY831" i="98"/>
  <c r="GB815" i="98"/>
  <c r="FX815" i="98"/>
  <c r="FU815" i="98"/>
  <c r="FY485" i="98"/>
  <c r="GC485" i="98"/>
  <c r="FV485" i="98"/>
  <c r="FX509" i="98"/>
  <c r="GA509" i="98"/>
  <c r="GD509" i="98"/>
  <c r="FT481" i="98"/>
  <c r="FW481" i="98"/>
  <c r="FZ481" i="98"/>
  <c r="FX770" i="98"/>
  <c r="GE770" i="98"/>
  <c r="FU770" i="98"/>
  <c r="FY505" i="98"/>
  <c r="GC505" i="98"/>
  <c r="FV505" i="98"/>
  <c r="FY771" i="98"/>
  <c r="GB771" i="98"/>
  <c r="GE771" i="98"/>
  <c r="FT739" i="98"/>
  <c r="FW739" i="98"/>
  <c r="FZ739" i="98"/>
  <c r="GC723" i="98"/>
  <c r="FV723" i="98"/>
  <c r="FY707" i="98"/>
  <c r="GB707" i="98"/>
  <c r="GE707" i="98"/>
  <c r="FT675" i="98"/>
  <c r="FW675" i="98"/>
  <c r="FZ675" i="98"/>
  <c r="GC659" i="98"/>
  <c r="FV659" i="98"/>
  <c r="FY643" i="98"/>
  <c r="GB643" i="98"/>
  <c r="GE643" i="98"/>
  <c r="FT611" i="98"/>
  <c r="FW611" i="98"/>
  <c r="FZ611" i="98"/>
  <c r="GC595" i="98"/>
  <c r="FV595" i="98"/>
  <c r="FY579" i="98"/>
  <c r="GB579" i="98"/>
  <c r="GE579" i="98"/>
  <c r="FV524" i="98"/>
  <c r="FY524" i="98"/>
  <c r="FY567" i="98"/>
  <c r="FT567" i="98"/>
  <c r="GE348" i="98"/>
  <c r="FT450" i="98"/>
  <c r="FW450" i="98"/>
  <c r="FZ450" i="98"/>
  <c r="GC414" i="98"/>
  <c r="FT414" i="98"/>
  <c r="FW414" i="98"/>
  <c r="FZ414" i="98"/>
  <c r="FY402" i="98"/>
  <c r="FV402" i="98"/>
  <c r="FZ383" i="98"/>
  <c r="FX383" i="98"/>
  <c r="FW383" i="98"/>
  <c r="FU383" i="98"/>
  <c r="GE340" i="98"/>
  <c r="GA248" i="98"/>
  <c r="GD248" i="98"/>
  <c r="GE281" i="98"/>
  <c r="FV255" i="98"/>
  <c r="GE219" i="98"/>
  <c r="FX219" i="98"/>
  <c r="FT219" i="98"/>
  <c r="FV219" i="98"/>
  <c r="GC219" i="98"/>
  <c r="FY219" i="98"/>
  <c r="GB219" i="98"/>
  <c r="FW219" i="98"/>
  <c r="GD217" i="98"/>
  <c r="FZ217" i="98"/>
  <c r="GC92" i="98"/>
  <c r="FU905" i="98"/>
  <c r="FW905" i="98"/>
  <c r="FT905" i="98"/>
  <c r="FV905" i="98"/>
  <c r="FY905" i="98"/>
  <c r="GC905" i="98"/>
  <c r="GE905" i="98"/>
  <c r="FZ809" i="98"/>
  <c r="GB809" i="98"/>
  <c r="GA497" i="98"/>
  <c r="FZ763" i="98"/>
  <c r="FW763" i="98"/>
  <c r="FT763" i="98"/>
  <c r="GC763" i="98"/>
  <c r="GD763" i="98"/>
  <c r="GA763" i="98"/>
  <c r="FX763" i="98"/>
  <c r="GE763" i="98"/>
  <c r="GB763" i="98"/>
  <c r="FU763" i="98"/>
  <c r="FV763" i="98"/>
  <c r="FU1222" i="98"/>
  <c r="GB1222" i="98"/>
  <c r="GC1213" i="98"/>
  <c r="FV1629" i="98"/>
  <c r="GB1549" i="98"/>
  <c r="GA1549" i="98"/>
  <c r="GD1549" i="98"/>
  <c r="GB1251" i="98"/>
  <c r="FX1251" i="98"/>
  <c r="FU1251" i="98"/>
  <c r="FZ1171" i="98"/>
  <c r="GE1171" i="98"/>
  <c r="GB1169" i="98"/>
  <c r="GD1169" i="98"/>
  <c r="FY1169" i="98"/>
  <c r="GE1169" i="98"/>
  <c r="FV1143" i="98"/>
  <c r="GB1095" i="98"/>
  <c r="GE1095" i="98"/>
  <c r="FU1095" i="98"/>
  <c r="FV1295" i="98"/>
  <c r="FZ1295" i="98"/>
  <c r="GE1295" i="98"/>
  <c r="FT1263" i="98"/>
  <c r="FU1263" i="98"/>
  <c r="GB1245" i="98"/>
  <c r="FX1245" i="98"/>
  <c r="FU1245" i="98"/>
  <c r="GA1245" i="98"/>
  <c r="FY1238" i="98"/>
  <c r="GA1238" i="98"/>
  <c r="FV1238" i="98"/>
  <c r="FX1238" i="98"/>
  <c r="FV1229" i="98"/>
  <c r="GD1229" i="98"/>
  <c r="FW1229" i="98"/>
  <c r="FW1222" i="98"/>
  <c r="FT1222" i="98"/>
  <c r="FT1213" i="98"/>
  <c r="FX1213" i="98"/>
  <c r="FU1213" i="98"/>
  <c r="GA1213" i="98"/>
  <c r="GD1197" i="98"/>
  <c r="FY1197" i="98"/>
  <c r="GE1197" i="98"/>
  <c r="FU1190" i="98"/>
  <c r="FZ1190" i="98"/>
  <c r="GC1174" i="98"/>
  <c r="GD1174" i="98"/>
  <c r="GD1165" i="98"/>
  <c r="FV1165" i="98"/>
  <c r="FW1165" i="98"/>
  <c r="FW1158" i="98"/>
  <c r="FT1158" i="98"/>
  <c r="FX1475" i="98"/>
  <c r="GA1475" i="98"/>
  <c r="FZ1475" i="98"/>
  <c r="FW1411" i="98"/>
  <c r="GB1379" i="98"/>
  <c r="FV1379" i="98"/>
  <c r="FT1379" i="98"/>
  <c r="FU1379" i="98"/>
  <c r="FX1347" i="98"/>
  <c r="GB1347" i="98"/>
  <c r="FV1347" i="98"/>
  <c r="FT1347" i="98"/>
  <c r="FU1347" i="98"/>
  <c r="FX1315" i="98"/>
  <c r="GA1315" i="98"/>
  <c r="FZ1315" i="98"/>
  <c r="FW1305" i="98"/>
  <c r="FV1273" i="98"/>
  <c r="FZ1273" i="98"/>
  <c r="FU1273" i="98"/>
  <c r="GA1273" i="98"/>
  <c r="FV1241" i="98"/>
  <c r="FZ1241" i="98"/>
  <c r="FU1241" i="98"/>
  <c r="GA1241" i="98"/>
  <c r="FZ1179" i="98"/>
  <c r="FW1179" i="98"/>
  <c r="FT974" i="98"/>
  <c r="FV974" i="98"/>
  <c r="FT994" i="98"/>
  <c r="GE994" i="98"/>
  <c r="FU994" i="98"/>
  <c r="GA978" i="98"/>
  <c r="GD978" i="98"/>
  <c r="GC932" i="98"/>
  <c r="FW932" i="98"/>
  <c r="GC900" i="98"/>
  <c r="FW900" i="98"/>
  <c r="GC884" i="98"/>
  <c r="FW884" i="98"/>
  <c r="GC868" i="98"/>
  <c r="FW868" i="98"/>
  <c r="GC852" i="98"/>
  <c r="FW852" i="98"/>
  <c r="GC820" i="98"/>
  <c r="FW820" i="98"/>
  <c r="GC804" i="98"/>
  <c r="FW804" i="98"/>
  <c r="GC788" i="98"/>
  <c r="FW788" i="98"/>
  <c r="FW1089" i="98"/>
  <c r="FT1089" i="98"/>
  <c r="FU1089" i="98"/>
  <c r="FV1079" i="98"/>
  <c r="FU1079" i="98"/>
  <c r="FT1079" i="98"/>
  <c r="FX1079" i="98"/>
  <c r="FW1079" i="98"/>
  <c r="GE1047" i="98"/>
  <c r="GE1021" i="98"/>
  <c r="FT1021" i="98"/>
  <c r="FX1021" i="98"/>
  <c r="FV1021" i="98"/>
  <c r="GC987" i="98"/>
  <c r="GB987" i="98"/>
  <c r="GE987" i="98"/>
  <c r="FY971" i="98"/>
  <c r="FX971" i="98"/>
  <c r="GA971" i="98"/>
  <c r="GD971" i="98"/>
  <c r="GD933" i="98"/>
  <c r="FX933" i="98"/>
  <c r="GC925" i="98"/>
  <c r="FY925" i="98"/>
  <c r="FV925" i="98"/>
  <c r="FT925" i="98"/>
  <c r="FW925" i="98"/>
  <c r="FU917" i="98"/>
  <c r="GB909" i="98"/>
  <c r="GE909" i="98"/>
  <c r="GD901" i="98"/>
  <c r="FX901" i="98"/>
  <c r="GC893" i="98"/>
  <c r="FY893" i="98"/>
  <c r="FV893" i="98"/>
  <c r="FT893" i="98"/>
  <c r="FW893" i="98"/>
  <c r="FU885" i="98"/>
  <c r="GB877" i="98"/>
  <c r="GE877" i="98"/>
  <c r="GD869" i="98"/>
  <c r="FX869" i="98"/>
  <c r="GC861" i="98"/>
  <c r="FY861" i="98"/>
  <c r="FV861" i="98"/>
  <c r="FT861" i="98"/>
  <c r="FW861" i="98"/>
  <c r="FU853" i="98"/>
  <c r="GB845" i="98"/>
  <c r="GE845" i="98"/>
  <c r="GD837" i="98"/>
  <c r="FX837" i="98"/>
  <c r="GC829" i="98"/>
  <c r="FY829" i="98"/>
  <c r="FV829" i="98"/>
  <c r="FT829" i="98"/>
  <c r="FW829" i="98"/>
  <c r="FU821" i="98"/>
  <c r="GB813" i="98"/>
  <c r="GE813" i="98"/>
  <c r="GD805" i="98"/>
  <c r="FX805" i="98"/>
  <c r="GC797" i="98"/>
  <c r="FY797" i="98"/>
  <c r="FV797" i="98"/>
  <c r="FT797" i="98"/>
  <c r="FW797" i="98"/>
  <c r="FU789" i="98"/>
  <c r="GB781" i="98"/>
  <c r="GE781" i="98"/>
  <c r="FT934" i="98"/>
  <c r="FI934" i="98"/>
  <c r="FX934" i="98" s="1"/>
  <c r="GC934" i="98"/>
  <c r="FZ934" i="98"/>
  <c r="FV934" i="98"/>
  <c r="FK934" i="98"/>
  <c r="FW927" i="98"/>
  <c r="FV927" i="98"/>
  <c r="GB911" i="98"/>
  <c r="FX911" i="98"/>
  <c r="FU911" i="98"/>
  <c r="FT895" i="98"/>
  <c r="GD895" i="98"/>
  <c r="FT879" i="98"/>
  <c r="GD879" i="98"/>
  <c r="FW847" i="98"/>
  <c r="FV847" i="98"/>
  <c r="GB831" i="98"/>
  <c r="FX831" i="98"/>
  <c r="FU831" i="98"/>
  <c r="FT815" i="98"/>
  <c r="GD815" i="98"/>
  <c r="FW783" i="98"/>
  <c r="FV783" i="98"/>
  <c r="FU485" i="98"/>
  <c r="GB485" i="98"/>
  <c r="GE485" i="98"/>
  <c r="FX347" i="98"/>
  <c r="GE347" i="98"/>
  <c r="GD347" i="98"/>
  <c r="FT509" i="98"/>
  <c r="FW509" i="98"/>
  <c r="FY481" i="98"/>
  <c r="GC481" i="98"/>
  <c r="FV481" i="98"/>
  <c r="FT770" i="98"/>
  <c r="GA770" i="98"/>
  <c r="GD770" i="98"/>
  <c r="FU505" i="98"/>
  <c r="GB505" i="98"/>
  <c r="GE505" i="98"/>
  <c r="FU771" i="98"/>
  <c r="FX771" i="98"/>
  <c r="GA771" i="98"/>
  <c r="GD771" i="98"/>
  <c r="FT755" i="98"/>
  <c r="FW755" i="98"/>
  <c r="GC739" i="98"/>
  <c r="FY723" i="98"/>
  <c r="GB723" i="98"/>
  <c r="GE723" i="98"/>
  <c r="FU707" i="98"/>
  <c r="FX707" i="98"/>
  <c r="GA707" i="98"/>
  <c r="GD707" i="98"/>
  <c r="FT691" i="98"/>
  <c r="FW691" i="98"/>
  <c r="GC675" i="98"/>
  <c r="FY659" i="98"/>
  <c r="GB659" i="98"/>
  <c r="GE659" i="98"/>
  <c r="FU643" i="98"/>
  <c r="FX643" i="98"/>
  <c r="GA643" i="98"/>
  <c r="GD643" i="98"/>
  <c r="FT627" i="98"/>
  <c r="FW627" i="98"/>
  <c r="GC611" i="98"/>
  <c r="FY595" i="98"/>
  <c r="GB595" i="98"/>
  <c r="GE595" i="98"/>
  <c r="FU579" i="98"/>
  <c r="FX579" i="98"/>
  <c r="GA579" i="98"/>
  <c r="GD579" i="98"/>
  <c r="GB524" i="98"/>
  <c r="GE524" i="98"/>
  <c r="FU524" i="98"/>
  <c r="FU567" i="98"/>
  <c r="GE567" i="98"/>
  <c r="GD567" i="98"/>
  <c r="FZ348" i="98"/>
  <c r="FY348" i="98"/>
  <c r="GC348" i="98"/>
  <c r="FY450" i="98"/>
  <c r="GC450" i="98"/>
  <c r="FV450" i="98"/>
  <c r="FU414" i="98"/>
  <c r="FY414" i="98"/>
  <c r="FV414" i="98"/>
  <c r="FU402" i="98"/>
  <c r="GB402" i="98"/>
  <c r="GE402" i="98"/>
  <c r="GA383" i="98"/>
  <c r="FT383" i="98"/>
  <c r="FY340" i="98"/>
  <c r="GC340" i="98"/>
  <c r="GC248" i="98"/>
  <c r="FW248" i="98"/>
  <c r="FZ264" i="98"/>
  <c r="FX264" i="98"/>
  <c r="FY264" i="98"/>
  <c r="GA264" i="98"/>
  <c r="GB281" i="98"/>
  <c r="GA281" i="98"/>
  <c r="GC257" i="98"/>
  <c r="FW257" i="98"/>
  <c r="FT257" i="98"/>
  <c r="FV257" i="98"/>
  <c r="FY257" i="98"/>
  <c r="FU257" i="98"/>
  <c r="GE257" i="98"/>
  <c r="GE255" i="98"/>
  <c r="GC255" i="98"/>
  <c r="FZ219" i="98"/>
  <c r="GC217" i="98"/>
  <c r="FW92" i="98"/>
  <c r="FV963" i="98"/>
  <c r="GC963" i="98"/>
  <c r="FY963" i="98"/>
  <c r="FZ963" i="98"/>
  <c r="FW963" i="98"/>
  <c r="FT963" i="98"/>
  <c r="GA963" i="98"/>
  <c r="GD905" i="98"/>
  <c r="GA905" i="98"/>
  <c r="FW833" i="98"/>
  <c r="FT833" i="98"/>
  <c r="FV833" i="98"/>
  <c r="FY833" i="98"/>
  <c r="GC833" i="98"/>
  <c r="GA833" i="98"/>
  <c r="FX833" i="98"/>
  <c r="GD833" i="98"/>
  <c r="GE833" i="98"/>
  <c r="FU919" i="98"/>
  <c r="FX919" i="98"/>
  <c r="GB919" i="98"/>
  <c r="FY919" i="98"/>
  <c r="FV919" i="98"/>
  <c r="FW919" i="98"/>
  <c r="FT798" i="98"/>
  <c r="FZ798" i="98"/>
  <c r="FV798" i="98"/>
  <c r="FX798" i="98"/>
  <c r="FU798" i="98"/>
  <c r="FW798" i="98"/>
  <c r="GD798" i="98"/>
  <c r="GB798" i="98"/>
  <c r="FY798" i="98"/>
  <c r="GE798" i="98"/>
  <c r="GA798" i="98"/>
  <c r="FY763" i="98"/>
  <c r="GE333" i="98"/>
  <c r="GB333" i="98"/>
  <c r="FV333" i="98"/>
  <c r="FY333" i="98"/>
  <c r="FU333" i="98"/>
  <c r="GD333" i="98"/>
  <c r="FZ333" i="98"/>
  <c r="FW333" i="98"/>
  <c r="FT333" i="98"/>
  <c r="GC333" i="98"/>
  <c r="GD1251" i="98"/>
  <c r="GC1251" i="98"/>
  <c r="FT1251" i="98"/>
  <c r="GE1251" i="98"/>
  <c r="FX1095" i="98"/>
  <c r="GA1095" i="98"/>
  <c r="GD1095" i="98"/>
  <c r="FV1263" i="98"/>
  <c r="FZ1263" i="98"/>
  <c r="GE1263" i="98"/>
  <c r="GD1245" i="98"/>
  <c r="FT1245" i="98"/>
  <c r="GC1222" i="98"/>
  <c r="GD1222" i="98"/>
  <c r="GD1213" i="98"/>
  <c r="FV1213" i="98"/>
  <c r="FU1174" i="98"/>
  <c r="FZ1174" i="98"/>
  <c r="GC1158" i="98"/>
  <c r="GD1158" i="98"/>
  <c r="FW1379" i="98"/>
  <c r="FW1347" i="98"/>
  <c r="FX1273" i="98"/>
  <c r="FX1241" i="98"/>
  <c r="GA994" i="98"/>
  <c r="GD994" i="98"/>
  <c r="GD1089" i="98"/>
  <c r="GB1079" i="98"/>
  <c r="FI1012" i="98"/>
  <c r="FT1012" i="98" s="1"/>
  <c r="GC1012" i="98"/>
  <c r="GA1012" i="98"/>
  <c r="FW1012" i="98"/>
  <c r="FK1012" i="98"/>
  <c r="FU971" i="98"/>
  <c r="FT971" i="98"/>
  <c r="FW971" i="98"/>
  <c r="FU925" i="98"/>
  <c r="GB917" i="98"/>
  <c r="GE917" i="98"/>
  <c r="FU893" i="98"/>
  <c r="GB885" i="98"/>
  <c r="GE885" i="98"/>
  <c r="FU861" i="98"/>
  <c r="GB853" i="98"/>
  <c r="GE853" i="98"/>
  <c r="FU829" i="98"/>
  <c r="GB821" i="98"/>
  <c r="GE821" i="98"/>
  <c r="FU797" i="98"/>
  <c r="GB789" i="98"/>
  <c r="GE789" i="98"/>
  <c r="FT911" i="98"/>
  <c r="GD911" i="98"/>
  <c r="FT831" i="98"/>
  <c r="GD831" i="98"/>
  <c r="FX485" i="98"/>
  <c r="GA485" i="98"/>
  <c r="GD485" i="98"/>
  <c r="FU481" i="98"/>
  <c r="GB481" i="98"/>
  <c r="GE481" i="98"/>
  <c r="FX505" i="98"/>
  <c r="GA505" i="98"/>
  <c r="GD505" i="98"/>
  <c r="FT771" i="98"/>
  <c r="FW771" i="98"/>
  <c r="FU723" i="98"/>
  <c r="FX723" i="98"/>
  <c r="GA723" i="98"/>
  <c r="GD723" i="98"/>
  <c r="FT707" i="98"/>
  <c r="FW707" i="98"/>
  <c r="FU659" i="98"/>
  <c r="FX659" i="98"/>
  <c r="GA659" i="98"/>
  <c r="GD659" i="98"/>
  <c r="FT643" i="98"/>
  <c r="FW643" i="98"/>
  <c r="FU595" i="98"/>
  <c r="FX595" i="98"/>
  <c r="GA595" i="98"/>
  <c r="GD595" i="98"/>
  <c r="FT579" i="98"/>
  <c r="FW579" i="98"/>
  <c r="FX524" i="98"/>
  <c r="GA524" i="98"/>
  <c r="GD524" i="98"/>
  <c r="GB567" i="98"/>
  <c r="GA567" i="98"/>
  <c r="FZ567" i="98"/>
  <c r="FU450" i="98"/>
  <c r="GB450" i="98"/>
  <c r="GE450" i="98"/>
  <c r="GB414" i="98"/>
  <c r="GE414" i="98"/>
  <c r="FU281" i="98"/>
  <c r="FX281" i="98"/>
  <c r="FW255" i="98"/>
  <c r="FY255" i="98"/>
  <c r="GA217" i="98"/>
  <c r="FY217" i="98"/>
  <c r="FU92" i="98"/>
  <c r="FV92" i="98"/>
  <c r="FT92" i="98"/>
  <c r="FZ92" i="98"/>
  <c r="FY92" i="98"/>
  <c r="FX92" i="98"/>
  <c r="GA92" i="98"/>
  <c r="GE92" i="98"/>
  <c r="FU809" i="98"/>
  <c r="FW809" i="98"/>
  <c r="FT809" i="98"/>
  <c r="FV809" i="98"/>
  <c r="FY809" i="98"/>
  <c r="GC809" i="98"/>
  <c r="GE809" i="98"/>
  <c r="FT862" i="98"/>
  <c r="FZ862" i="98"/>
  <c r="FV862" i="98"/>
  <c r="FX862" i="98"/>
  <c r="FU862" i="98"/>
  <c r="FW862" i="98"/>
  <c r="GD862" i="98"/>
  <c r="GB862" i="98"/>
  <c r="FY862" i="98"/>
  <c r="GE862" i="98"/>
  <c r="GA862" i="98"/>
  <c r="GE497" i="98"/>
  <c r="GB497" i="98"/>
  <c r="FU497" i="98"/>
  <c r="FV497" i="98"/>
  <c r="GC497" i="98"/>
  <c r="FY497" i="98"/>
  <c r="FZ497" i="98"/>
  <c r="FW497" i="98"/>
  <c r="FT497" i="98"/>
  <c r="GB241" i="98"/>
  <c r="GE241" i="98"/>
  <c r="FT246" i="98"/>
  <c r="FX246" i="98"/>
  <c r="GB246" i="98"/>
  <c r="FI246" i="98"/>
  <c r="FU246" i="98"/>
  <c r="FY246" i="98"/>
  <c r="GC246" i="98"/>
  <c r="FW246" i="98"/>
  <c r="GE246" i="98"/>
  <c r="FZ246" i="98"/>
  <c r="GA246" i="98"/>
  <c r="GD246" i="98"/>
  <c r="FV246" i="98"/>
  <c r="FK246" i="98"/>
  <c r="GB227" i="98"/>
  <c r="FU227" i="98"/>
  <c r="FW227" i="98"/>
  <c r="FX211" i="98"/>
  <c r="GE211" i="98"/>
  <c r="FZ203" i="98"/>
  <c r="GA203" i="98"/>
  <c r="FU881" i="98"/>
  <c r="GB857" i="98"/>
  <c r="GE857" i="98"/>
  <c r="FU785" i="98"/>
  <c r="FU489" i="98"/>
  <c r="GB489" i="98"/>
  <c r="GE489" i="98"/>
  <c r="GD910" i="98"/>
  <c r="FW910" i="98"/>
  <c r="FU910" i="98"/>
  <c r="FX910" i="98"/>
  <c r="FT894" i="98"/>
  <c r="FV830" i="98"/>
  <c r="FZ830" i="98"/>
  <c r="FT830" i="98"/>
  <c r="GD782" i="98"/>
  <c r="FW782" i="98"/>
  <c r="FU782" i="98"/>
  <c r="FX782" i="98"/>
  <c r="FV732" i="98"/>
  <c r="FU732" i="98"/>
  <c r="FX732" i="98"/>
  <c r="GA732" i="98"/>
  <c r="FZ752" i="98"/>
  <c r="FU752" i="98"/>
  <c r="FX752" i="98"/>
  <c r="GA752" i="98"/>
  <c r="FZ608" i="98"/>
  <c r="FU608" i="98"/>
  <c r="FX608" i="98"/>
  <c r="GA608" i="98"/>
  <c r="FX715" i="98"/>
  <c r="GA715" i="98"/>
  <c r="GD715" i="98"/>
  <c r="GC667" i="98"/>
  <c r="FT667" i="98"/>
  <c r="FW667" i="98"/>
  <c r="FZ667" i="98"/>
  <c r="FU619" i="98"/>
  <c r="FY619" i="98"/>
  <c r="FV619" i="98"/>
  <c r="FZ435" i="98"/>
  <c r="FU435" i="98"/>
  <c r="FX435" i="98"/>
  <c r="GA435" i="98"/>
  <c r="FY418" i="98"/>
  <c r="GB418" i="98"/>
  <c r="GE418" i="98"/>
  <c r="GD464" i="98"/>
  <c r="FT464" i="98"/>
  <c r="FW412" i="98"/>
  <c r="GD412" i="98"/>
  <c r="FT412" i="98"/>
  <c r="GE263" i="98"/>
  <c r="FX263" i="98"/>
  <c r="FW263" i="98"/>
  <c r="GC240" i="98"/>
  <c r="FW240" i="98"/>
  <c r="FZ240" i="98"/>
  <c r="FZ282" i="98"/>
  <c r="FU282" i="98"/>
  <c r="FX282" i="98"/>
  <c r="GA282" i="98"/>
  <c r="FW233" i="98"/>
  <c r="FV254" i="98"/>
  <c r="FW254" i="98"/>
  <c r="FU254" i="98"/>
  <c r="FX254" i="98"/>
  <c r="FV192" i="98"/>
  <c r="FT192" i="98"/>
  <c r="FW192" i="98"/>
  <c r="FX209" i="98"/>
  <c r="FW209" i="98"/>
  <c r="GD180" i="98"/>
  <c r="FU180" i="98"/>
  <c r="GB180" i="98"/>
  <c r="GE180" i="98"/>
  <c r="GA185" i="98"/>
  <c r="FZ185" i="98"/>
  <c r="FU185" i="98"/>
  <c r="FX185" i="98"/>
  <c r="GE177" i="98"/>
  <c r="FV177" i="98"/>
  <c r="FZ177" i="98"/>
  <c r="FU177" i="98"/>
  <c r="FX177" i="98"/>
  <c r="GA150" i="98"/>
  <c r="FT101" i="98"/>
  <c r="FV101" i="98"/>
  <c r="GB1271" i="98"/>
  <c r="FW1271" i="98"/>
  <c r="FY1271" i="98"/>
  <c r="FY1678" i="98"/>
  <c r="GC1678" i="98"/>
  <c r="FW1678" i="98"/>
  <c r="FV1678" i="98"/>
  <c r="FU1674" i="98"/>
  <c r="GB1674" i="98"/>
  <c r="GE1674" i="98"/>
  <c r="GA1674" i="98"/>
  <c r="FU1615" i="98"/>
  <c r="FX1615" i="98"/>
  <c r="GA1615" i="98"/>
  <c r="FV1599" i="98"/>
  <c r="FZ1599" i="98"/>
  <c r="FT1599" i="98"/>
  <c r="FW1599" i="98"/>
  <c r="FV1531" i="98"/>
  <c r="FU1531" i="98"/>
  <c r="FX1531" i="98"/>
  <c r="GA1531" i="98"/>
  <c r="FZ648" i="98"/>
  <c r="FT648" i="98"/>
  <c r="FW648" i="98"/>
  <c r="GB1503" i="98"/>
  <c r="GB1471" i="98"/>
  <c r="GE1105" i="98"/>
  <c r="GB1105" i="98"/>
  <c r="FY1105" i="98"/>
  <c r="GA1105" i="98"/>
  <c r="FZ600" i="98"/>
  <c r="GC600" i="98"/>
  <c r="FX600" i="98"/>
  <c r="FW600" i="98"/>
  <c r="FY1223" i="98"/>
  <c r="FW1223" i="98"/>
  <c r="GB1223" i="98"/>
  <c r="FZ1223" i="98"/>
  <c r="FY1183" i="98"/>
  <c r="FW1183" i="98"/>
  <c r="FX1183" i="98"/>
  <c r="FV1183" i="98"/>
  <c r="FW1355" i="98"/>
  <c r="GE1355" i="98"/>
  <c r="FY1355" i="98"/>
  <c r="GE1103" i="98"/>
  <c r="GD1103" i="98"/>
  <c r="GC1103" i="98"/>
  <c r="FT1069" i="98"/>
  <c r="GA990" i="98"/>
  <c r="FZ990" i="98"/>
  <c r="FU990" i="98"/>
  <c r="GB1071" i="98"/>
  <c r="FT1071" i="98"/>
  <c r="GA1033" i="98"/>
  <c r="GD1033" i="98"/>
  <c r="GC1033" i="98"/>
  <c r="FW1008" i="98"/>
  <c r="GA1008" i="98"/>
  <c r="FY1008" i="98"/>
  <c r="FT1008" i="98"/>
  <c r="FZ859" i="98"/>
  <c r="FY859" i="98"/>
  <c r="GE827" i="98"/>
  <c r="FW779" i="98"/>
  <c r="GC779" i="98"/>
  <c r="FY523" i="98"/>
  <c r="FT754" i="98"/>
  <c r="FU754" i="98"/>
  <c r="FX679" i="98"/>
  <c r="GC631" i="98"/>
  <c r="FZ631" i="98"/>
  <c r="FZ583" i="98"/>
  <c r="FW583" i="98"/>
  <c r="FT583" i="98"/>
  <c r="FU583" i="98"/>
  <c r="FY583" i="98"/>
  <c r="GA583" i="98"/>
  <c r="FY562" i="98"/>
  <c r="FU490" i="98"/>
  <c r="GA439" i="98"/>
  <c r="FX439" i="98"/>
  <c r="FU439" i="98"/>
  <c r="GD439" i="98"/>
  <c r="FW439" i="98"/>
  <c r="FU457" i="98"/>
  <c r="GE457" i="98"/>
  <c r="FT457" i="98"/>
  <c r="FV457" i="98"/>
  <c r="FW457" i="98"/>
  <c r="FY457" i="98"/>
  <c r="FZ457" i="98"/>
  <c r="GA457" i="98"/>
  <c r="FV460" i="98"/>
  <c r="GB249" i="98"/>
  <c r="GE249" i="98"/>
  <c r="GD241" i="98"/>
  <c r="FX241" i="98"/>
  <c r="GC227" i="98"/>
  <c r="FV227" i="98"/>
  <c r="FT211" i="98"/>
  <c r="FZ211" i="98"/>
  <c r="FT203" i="98"/>
  <c r="GB203" i="98"/>
  <c r="FU203" i="98"/>
  <c r="GE138" i="98"/>
  <c r="GC138" i="98"/>
  <c r="GB138" i="98"/>
  <c r="GD138" i="98"/>
  <c r="GE163" i="98"/>
  <c r="GD163" i="98"/>
  <c r="GB163" i="98"/>
  <c r="GE155" i="98"/>
  <c r="GD155" i="98"/>
  <c r="GB155" i="98"/>
  <c r="GB881" i="98"/>
  <c r="GE881" i="98"/>
  <c r="GB785" i="98"/>
  <c r="GE785" i="98"/>
  <c r="FX489" i="98"/>
  <c r="GA489" i="98"/>
  <c r="GD489" i="98"/>
  <c r="FV910" i="98"/>
  <c r="FZ910" i="98"/>
  <c r="FT910" i="98"/>
  <c r="FV782" i="98"/>
  <c r="FZ782" i="98"/>
  <c r="FT782" i="98"/>
  <c r="GD732" i="98"/>
  <c r="FT732" i="98"/>
  <c r="FW732" i="98"/>
  <c r="FV752" i="98"/>
  <c r="FT752" i="98"/>
  <c r="FW752" i="98"/>
  <c r="FV608" i="98"/>
  <c r="FT608" i="98"/>
  <c r="FW608" i="98"/>
  <c r="GC715" i="98"/>
  <c r="FT715" i="98"/>
  <c r="FW715" i="98"/>
  <c r="FZ715" i="98"/>
  <c r="FY667" i="98"/>
  <c r="GB619" i="98"/>
  <c r="GE619" i="98"/>
  <c r="FV435" i="98"/>
  <c r="FT435" i="98"/>
  <c r="FW435" i="98"/>
  <c r="FU418" i="98"/>
  <c r="FX418" i="98"/>
  <c r="GA418" i="98"/>
  <c r="GD418" i="98"/>
  <c r="FT240" i="98"/>
  <c r="FX240" i="98"/>
  <c r="FU240" i="98"/>
  <c r="FV240" i="98"/>
  <c r="FV282" i="98"/>
  <c r="FT282" i="98"/>
  <c r="FW282" i="98"/>
  <c r="FZ254" i="98"/>
  <c r="FT254" i="98"/>
  <c r="FY180" i="98"/>
  <c r="FX180" i="98"/>
  <c r="GA180" i="98"/>
  <c r="FW185" i="98"/>
  <c r="GD185" i="98"/>
  <c r="FT185" i="98"/>
  <c r="FW177" i="98"/>
  <c r="FT177" i="98"/>
  <c r="GD1271" i="98"/>
  <c r="FT1271" i="98"/>
  <c r="FU1271" i="98"/>
  <c r="FU1678" i="98"/>
  <c r="GB1678" i="98"/>
  <c r="GA1678" i="98"/>
  <c r="FX1674" i="98"/>
  <c r="FW1674" i="98"/>
  <c r="GD1674" i="98"/>
  <c r="FV1615" i="98"/>
  <c r="FZ1615" i="98"/>
  <c r="FT1615" i="98"/>
  <c r="FW1615" i="98"/>
  <c r="FZ1531" i="98"/>
  <c r="FT1531" i="98"/>
  <c r="FW1531" i="98"/>
  <c r="FT1503" i="98"/>
  <c r="FU1471" i="98"/>
  <c r="FW1471" i="98"/>
  <c r="FX1471" i="98"/>
  <c r="FZ1471" i="98"/>
  <c r="FV1471" i="98"/>
  <c r="FV600" i="98"/>
  <c r="FU600" i="98"/>
  <c r="FT600" i="98"/>
  <c r="FZ1355" i="98"/>
  <c r="FT1103" i="98"/>
  <c r="GA1103" i="98"/>
  <c r="FZ1103" i="98"/>
  <c r="FU1103" i="98"/>
  <c r="GB990" i="98"/>
  <c r="FW990" i="98"/>
  <c r="FU1071" i="98"/>
  <c r="FZ1033" i="98"/>
  <c r="FU1033" i="98"/>
  <c r="FT859" i="98"/>
  <c r="GE859" i="98"/>
  <c r="FV859" i="98"/>
  <c r="GB827" i="98"/>
  <c r="FW827" i="98"/>
  <c r="GC827" i="98"/>
  <c r="GA779" i="98"/>
  <c r="GD779" i="98"/>
  <c r="FZ523" i="98"/>
  <c r="FZ754" i="98"/>
  <c r="FT679" i="98"/>
  <c r="FZ679" i="98"/>
  <c r="FU631" i="98"/>
  <c r="GE631" i="98"/>
  <c r="GD562" i="98"/>
  <c r="FU562" i="98"/>
  <c r="GD490" i="98"/>
  <c r="FT445" i="98"/>
  <c r="FT1545" i="98"/>
  <c r="FT1111" i="98"/>
  <c r="FY715" i="98"/>
  <c r="FT418" i="98"/>
  <c r="FW418" i="98"/>
  <c r="GB240" i="98"/>
  <c r="GE240" i="98"/>
  <c r="FV180" i="98"/>
  <c r="FZ180" i="98"/>
  <c r="FT180" i="98"/>
  <c r="FW180" i="98"/>
  <c r="FI119" i="98"/>
  <c r="FY119" i="98"/>
  <c r="GC119" i="98"/>
  <c r="GB119" i="98"/>
  <c r="GD119" i="98"/>
  <c r="FV119" i="98"/>
  <c r="GA119" i="98"/>
  <c r="FK119" i="98"/>
  <c r="FI103" i="98"/>
  <c r="FY103" i="98"/>
  <c r="GC103" i="98"/>
  <c r="GB103" i="98"/>
  <c r="GD103" i="98"/>
  <c r="GA103" i="98"/>
  <c r="FV103" i="98"/>
  <c r="FK103" i="98"/>
  <c r="FZ1271" i="98"/>
  <c r="FV1271" i="98"/>
  <c r="GE1271" i="98"/>
  <c r="FX1678" i="98"/>
  <c r="GD1678" i="98"/>
  <c r="GD600" i="98"/>
  <c r="FU1355" i="98"/>
  <c r="FT1355" i="98"/>
  <c r="FV1355" i="98"/>
  <c r="GB1355" i="98"/>
  <c r="GD1355" i="98"/>
  <c r="FW1103" i="98"/>
  <c r="FY990" i="98"/>
  <c r="FV990" i="98"/>
  <c r="FT990" i="98"/>
  <c r="GA1071" i="98"/>
  <c r="GC1071" i="98"/>
  <c r="FY1071" i="98"/>
  <c r="FZ1071" i="98"/>
  <c r="FW1071" i="98"/>
  <c r="GE1033" i="98"/>
  <c r="FX1008" i="98"/>
  <c r="FU1008" i="98"/>
  <c r="FZ1008" i="98"/>
  <c r="FV1008" i="98"/>
  <c r="GE1008" i="98"/>
  <c r="FU859" i="98"/>
  <c r="FX859" i="98"/>
  <c r="GB859" i="98"/>
  <c r="GA827" i="98"/>
  <c r="FU779" i="98"/>
  <c r="FX779" i="98"/>
  <c r="GB779" i="98"/>
  <c r="FV779" i="98"/>
  <c r="GE779" i="98"/>
  <c r="FT779" i="98"/>
  <c r="FX523" i="98"/>
  <c r="FU523" i="98"/>
  <c r="GA523" i="98"/>
  <c r="FW523" i="98"/>
  <c r="GB523" i="98"/>
  <c r="GC523" i="98"/>
  <c r="GD523" i="98"/>
  <c r="FY754" i="98"/>
  <c r="FV754" i="98"/>
  <c r="GB754" i="98"/>
  <c r="GC754" i="98"/>
  <c r="GD754" i="98"/>
  <c r="GE754" i="98"/>
  <c r="FY679" i="98"/>
  <c r="GA679" i="98"/>
  <c r="GD631" i="98"/>
  <c r="GA631" i="98"/>
  <c r="FX631" i="98"/>
  <c r="FY631" i="98"/>
  <c r="FV631" i="98"/>
  <c r="FW631" i="98"/>
  <c r="GB631" i="98"/>
  <c r="FW562" i="98"/>
  <c r="FT562" i="98"/>
  <c r="FV562" i="98"/>
  <c r="GA562" i="98"/>
  <c r="GB562" i="98"/>
  <c r="GC562" i="98"/>
  <c r="GE490" i="98"/>
  <c r="GB490" i="98"/>
  <c r="FY490" i="98"/>
  <c r="FW490" i="98"/>
  <c r="FX490" i="98"/>
  <c r="GC490" i="98"/>
  <c r="GA460" i="98"/>
  <c r="GA240" i="98"/>
  <c r="GD240" i="98"/>
  <c r="GE600" i="98"/>
  <c r="GB600" i="98"/>
  <c r="FY600" i="98"/>
  <c r="GA600" i="98"/>
  <c r="FY1103" i="98"/>
  <c r="FV1103" i="98"/>
  <c r="FX1103" i="98"/>
  <c r="FY1033" i="98"/>
  <c r="FV1033" i="98"/>
  <c r="FX1033" i="98"/>
  <c r="FT1033" i="98"/>
  <c r="FW1033" i="98"/>
  <c r="GD827" i="98"/>
  <c r="FT827" i="98"/>
  <c r="FY827" i="98"/>
  <c r="FZ827" i="98"/>
  <c r="FX827" i="98"/>
  <c r="GE679" i="98"/>
  <c r="GB679" i="98"/>
  <c r="GC679" i="98"/>
  <c r="GD679" i="98"/>
  <c r="FU679" i="98"/>
  <c r="FW679" i="98"/>
  <c r="GD445" i="98"/>
  <c r="GA445" i="98"/>
  <c r="FX445" i="98"/>
  <c r="FU445" i="98"/>
  <c r="FV445" i="98"/>
  <c r="FW445" i="98"/>
  <c r="GB445" i="98"/>
  <c r="FY445" i="98"/>
  <c r="FZ445" i="98"/>
  <c r="GE445" i="98"/>
  <c r="FX460" i="98"/>
  <c r="FU460" i="98"/>
  <c r="FW460" i="98"/>
  <c r="GE460" i="98"/>
  <c r="FT460" i="98"/>
  <c r="FY460" i="98"/>
  <c r="FZ460" i="98"/>
  <c r="GB460" i="98"/>
  <c r="GC460" i="98"/>
  <c r="GD460" i="98"/>
  <c r="GD1545" i="98"/>
  <c r="GA1545" i="98"/>
  <c r="GB1545" i="98"/>
  <c r="FU1545" i="98"/>
  <c r="GE1545" i="98"/>
  <c r="FX1545" i="98"/>
  <c r="FY1545" i="98"/>
  <c r="GC1545" i="98"/>
  <c r="FW1545" i="98"/>
  <c r="FV1545" i="98"/>
  <c r="GA1595" i="98"/>
  <c r="FX1595" i="98"/>
  <c r="FU1595" i="98"/>
  <c r="FZ1595" i="98"/>
  <c r="GE1595" i="98"/>
  <c r="GB1595" i="98"/>
  <c r="FY1595" i="98"/>
  <c r="FW1595" i="98"/>
  <c r="GC1595" i="98"/>
  <c r="FT1595" i="98"/>
  <c r="FV1595" i="98"/>
  <c r="GA1217" i="98"/>
  <c r="FU1217" i="98"/>
  <c r="FV1217" i="98"/>
  <c r="FT1217" i="98"/>
  <c r="GE1217" i="98"/>
  <c r="FY1217" i="98"/>
  <c r="GD1217" i="98"/>
  <c r="GB1217" i="98"/>
  <c r="FX1217" i="98"/>
  <c r="GC1217" i="98"/>
  <c r="FW1217" i="98"/>
  <c r="FZ1217" i="98"/>
  <c r="FU1111" i="98"/>
  <c r="GE1111" i="98"/>
  <c r="GB1111" i="98"/>
  <c r="FY1111" i="98"/>
  <c r="FV1111" i="98"/>
  <c r="GD1111" i="98"/>
  <c r="FX1111" i="98"/>
  <c r="GC1111" i="98"/>
  <c r="FW1111" i="98"/>
  <c r="GA1111" i="98"/>
  <c r="GB298" i="98"/>
  <c r="FY298" i="98"/>
  <c r="GD298" i="98"/>
  <c r="FV285" i="98"/>
  <c r="GC285" i="98"/>
  <c r="GE285" i="98"/>
  <c r="GD285" i="98"/>
  <c r="FY251" i="98"/>
  <c r="FV251" i="98"/>
  <c r="FW251" i="98"/>
  <c r="FY221" i="98"/>
  <c r="GB221" i="98"/>
  <c r="GD221" i="98"/>
  <c r="GE221" i="98"/>
  <c r="FY135" i="98"/>
  <c r="FT135" i="98"/>
  <c r="GB124" i="98"/>
  <c r="FY124" i="98"/>
  <c r="GE124" i="98"/>
  <c r="FW1579" i="98"/>
  <c r="FT1579" i="98"/>
  <c r="FV1579" i="98"/>
  <c r="GA1579" i="98"/>
  <c r="FX1579" i="98"/>
  <c r="FU1579" i="98"/>
  <c r="FZ1579" i="98"/>
  <c r="GA1607" i="98"/>
  <c r="FX1607" i="98"/>
  <c r="FU1607" i="98"/>
  <c r="GE1607" i="98"/>
  <c r="GB1607" i="98"/>
  <c r="FY1607" i="98"/>
  <c r="GD1607" i="98"/>
  <c r="GA1495" i="98"/>
  <c r="GC1495" i="98"/>
  <c r="GA1399" i="98"/>
  <c r="GC1399" i="98"/>
  <c r="FU1367" i="98"/>
  <c r="FW1367" i="98"/>
  <c r="FX1367" i="98"/>
  <c r="FZ1367" i="98"/>
  <c r="FY1367" i="98"/>
  <c r="GB1367" i="98"/>
  <c r="GD1367" i="98"/>
  <c r="GE1367" i="98"/>
  <c r="FV1367" i="98"/>
  <c r="GD1267" i="98"/>
  <c r="GC1267" i="98"/>
  <c r="FW1185" i="98"/>
  <c r="FX1185" i="98"/>
  <c r="FZ1185" i="98"/>
  <c r="GA1185" i="98"/>
  <c r="FU1185" i="98"/>
  <c r="FV1185" i="98"/>
  <c r="FT1185" i="98"/>
  <c r="GD1155" i="98"/>
  <c r="GC1155" i="98"/>
  <c r="FW1002" i="98"/>
  <c r="GC1002" i="98"/>
  <c r="GC1277" i="98"/>
  <c r="GC1499" i="98"/>
  <c r="FW1467" i="98"/>
  <c r="GD1467" i="98"/>
  <c r="FU1467" i="98"/>
  <c r="FT1467" i="98"/>
  <c r="FV1467" i="98"/>
  <c r="GB1467" i="98"/>
  <c r="GC1435" i="98"/>
  <c r="FW1403" i="98"/>
  <c r="FX1403" i="98"/>
  <c r="FU1403" i="98"/>
  <c r="FT1403" i="98"/>
  <c r="FV1403" i="98"/>
  <c r="GB1403" i="98"/>
  <c r="GC1371" i="98"/>
  <c r="GA1193" i="98"/>
  <c r="FU1193" i="98"/>
  <c r="FZ1193" i="98"/>
  <c r="GE1193" i="98"/>
  <c r="FY1193" i="98"/>
  <c r="FT1193" i="98"/>
  <c r="FV1193" i="98"/>
  <c r="GE904" i="98"/>
  <c r="FT904" i="98"/>
  <c r="FV904" i="98"/>
  <c r="FU904" i="98"/>
  <c r="FX904" i="98"/>
  <c r="GB904" i="98"/>
  <c r="GD904" i="98"/>
  <c r="FV888" i="98"/>
  <c r="FU888" i="98"/>
  <c r="FX888" i="98"/>
  <c r="GB888" i="98"/>
  <c r="FZ888" i="98"/>
  <c r="FW888" i="98"/>
  <c r="GC888" i="98"/>
  <c r="GD888" i="98"/>
  <c r="FY840" i="98"/>
  <c r="GA840" i="98"/>
  <c r="FY824" i="98"/>
  <c r="GA824" i="98"/>
  <c r="FU1065" i="98"/>
  <c r="FT1065" i="98"/>
  <c r="FW1065" i="98"/>
  <c r="GD1065" i="98"/>
  <c r="FY1065" i="98"/>
  <c r="FZ1065" i="98"/>
  <c r="FV1065" i="98"/>
  <c r="GB1065" i="98"/>
  <c r="GB982" i="98"/>
  <c r="FV982" i="98"/>
  <c r="GC955" i="98"/>
  <c r="FU947" i="98"/>
  <c r="FW947" i="98"/>
  <c r="FX947" i="98"/>
  <c r="FZ947" i="98"/>
  <c r="GA947" i="98"/>
  <c r="FY947" i="98"/>
  <c r="GB947" i="98"/>
  <c r="GD947" i="98"/>
  <c r="GE947" i="98"/>
  <c r="GB922" i="98"/>
  <c r="FI922" i="98"/>
  <c r="FT922" i="98" s="1"/>
  <c r="FY922" i="98"/>
  <c r="GC922" i="98"/>
  <c r="GE922" i="98"/>
  <c r="GA922" i="98"/>
  <c r="FK922" i="98"/>
  <c r="GB858" i="98"/>
  <c r="FI858" i="98"/>
  <c r="FT858" i="98" s="1"/>
  <c r="FY858" i="98"/>
  <c r="GC858" i="98"/>
  <c r="GE858" i="98"/>
  <c r="GA858" i="98"/>
  <c r="FK858" i="98"/>
  <c r="GB794" i="98"/>
  <c r="FI794" i="98"/>
  <c r="FT794" i="98" s="1"/>
  <c r="FY794" i="98"/>
  <c r="GC794" i="98"/>
  <c r="GE794" i="98"/>
  <c r="GA794" i="98"/>
  <c r="FK794" i="98"/>
  <c r="GB553" i="98"/>
  <c r="FX719" i="98"/>
  <c r="GD719" i="98"/>
  <c r="FX655" i="98"/>
  <c r="GD655" i="98"/>
  <c r="FX591" i="98"/>
  <c r="GD591" i="98"/>
  <c r="FV398" i="98"/>
  <c r="FW468" i="98"/>
  <c r="FT468" i="98"/>
  <c r="FT452" i="98"/>
  <c r="GD452" i="98"/>
  <c r="FX452" i="98"/>
  <c r="FU452" i="98"/>
  <c r="GA452" i="98"/>
  <c r="FW452" i="98"/>
  <c r="FI346" i="98"/>
  <c r="FU346" i="98"/>
  <c r="FY346" i="98"/>
  <c r="GC346" i="98"/>
  <c r="FW346" i="98"/>
  <c r="GB346" i="98"/>
  <c r="FX346" i="98"/>
  <c r="GD346" i="98"/>
  <c r="FT346" i="98"/>
  <c r="GE346" i="98"/>
  <c r="FV346" i="98"/>
  <c r="FZ346" i="98"/>
  <c r="GA346" i="98"/>
  <c r="FK346" i="98"/>
  <c r="GE252" i="98"/>
  <c r="GB252" i="98"/>
  <c r="FV252" i="98"/>
  <c r="FU252" i="98"/>
  <c r="FX252" i="98"/>
  <c r="FT252" i="98"/>
  <c r="GD252" i="98"/>
  <c r="GC358" i="98"/>
  <c r="GB342" i="98"/>
  <c r="FZ342" i="98"/>
  <c r="GB208" i="98"/>
  <c r="FW208" i="98"/>
  <c r="FI208" i="98"/>
  <c r="FT208" i="98" s="1"/>
  <c r="GD208" i="98"/>
  <c r="FU208" i="98"/>
  <c r="FZ208" i="98"/>
  <c r="FK208" i="98"/>
  <c r="FU201" i="98"/>
  <c r="FT201" i="98"/>
  <c r="FW201" i="98"/>
  <c r="GD201" i="98"/>
  <c r="FY201" i="98"/>
  <c r="FZ201" i="98"/>
  <c r="FV201" i="98"/>
  <c r="GB201" i="98"/>
  <c r="FI172" i="98"/>
  <c r="GA172" i="98" s="1"/>
  <c r="FZ172" i="98"/>
  <c r="FV172" i="98"/>
  <c r="FK172" i="98"/>
  <c r="FX161" i="98"/>
  <c r="GE161" i="98"/>
  <c r="GA145" i="98"/>
  <c r="FZ145" i="98"/>
  <c r="GE145" i="98"/>
  <c r="FX145" i="98"/>
  <c r="FT145" i="98"/>
  <c r="GB145" i="98"/>
  <c r="FW145" i="98"/>
  <c r="FT114" i="98"/>
  <c r="GB114" i="98"/>
  <c r="FV114" i="98"/>
  <c r="FW114" i="98"/>
  <c r="GC114" i="98"/>
  <c r="GE114" i="98"/>
  <c r="FY114" i="98"/>
  <c r="FZ114" i="98"/>
  <c r="GD114" i="98"/>
  <c r="FI114" i="98"/>
  <c r="FX114" i="98" s="1"/>
  <c r="FK114" i="98"/>
  <c r="GB115" i="98"/>
  <c r="FU115" i="98"/>
  <c r="FT115" i="98"/>
  <c r="FV115" i="98"/>
  <c r="FX115" i="98"/>
  <c r="FU107" i="98"/>
  <c r="FT107" i="98"/>
  <c r="FV107" i="98"/>
  <c r="FX107" i="98"/>
  <c r="GB107" i="98"/>
  <c r="FY107" i="98"/>
  <c r="FZ107" i="98"/>
  <c r="GA107" i="98"/>
  <c r="GD107" i="98"/>
  <c r="FY892" i="98"/>
  <c r="GA892" i="98"/>
  <c r="FY780" i="98"/>
  <c r="GA780" i="98"/>
  <c r="GD1063" i="98"/>
  <c r="GE1063" i="98"/>
  <c r="FW1020" i="98"/>
  <c r="GC1020" i="98"/>
  <c r="FW998" i="98"/>
  <c r="GC998" i="98"/>
  <c r="GE979" i="98"/>
  <c r="GB979" i="98"/>
  <c r="FU979" i="98"/>
  <c r="FV979" i="98"/>
  <c r="GC979" i="98"/>
  <c r="FY979" i="98"/>
  <c r="GA979" i="98"/>
  <c r="FZ921" i="98"/>
  <c r="GB921" i="98"/>
  <c r="GD897" i="98"/>
  <c r="GA897" i="98"/>
  <c r="FW825" i="98"/>
  <c r="FT825" i="98"/>
  <c r="FV825" i="98"/>
  <c r="FY825" i="98"/>
  <c r="GC825" i="98"/>
  <c r="GA825" i="98"/>
  <c r="FX825" i="98"/>
  <c r="GD825" i="98"/>
  <c r="GE825" i="98"/>
  <c r="FU839" i="98"/>
  <c r="FX839" i="98"/>
  <c r="GB839" i="98"/>
  <c r="FY839" i="98"/>
  <c r="FV839" i="98"/>
  <c r="FW839" i="98"/>
  <c r="FU758" i="98"/>
  <c r="GE758" i="98"/>
  <c r="GB758" i="98"/>
  <c r="FY758" i="98"/>
  <c r="FV758" i="98"/>
  <c r="FX521" i="98"/>
  <c r="GD521" i="98"/>
  <c r="FW660" i="98"/>
  <c r="FT660" i="98"/>
  <c r="FZ660" i="98"/>
  <c r="FV660" i="98"/>
  <c r="GA660" i="98"/>
  <c r="FX660" i="98"/>
  <c r="FU660" i="98"/>
  <c r="GE660" i="98"/>
  <c r="GB660" i="98"/>
  <c r="GB731" i="98"/>
  <c r="FT559" i="98"/>
  <c r="GD559" i="98"/>
  <c r="FX559" i="98"/>
  <c r="FU559" i="98"/>
  <c r="GE559" i="98"/>
  <c r="GB559" i="98"/>
  <c r="FY559" i="98"/>
  <c r="FV559" i="98"/>
  <c r="FW559" i="98"/>
  <c r="FW467" i="98"/>
  <c r="FT467" i="98"/>
  <c r="FZ467" i="98"/>
  <c r="FV467" i="98"/>
  <c r="GA467" i="98"/>
  <c r="FX467" i="98"/>
  <c r="FU467" i="98"/>
  <c r="GE467" i="98"/>
  <c r="GB467" i="98"/>
  <c r="FY467" i="98"/>
  <c r="GD467" i="98"/>
  <c r="FW225" i="98"/>
  <c r="FU225" i="98"/>
  <c r="FT225" i="98"/>
  <c r="FV225" i="98"/>
  <c r="GB225" i="98"/>
  <c r="FY225" i="98"/>
  <c r="FZ225" i="98"/>
  <c r="GA225" i="98"/>
  <c r="FX225" i="98"/>
  <c r="GB1330" i="98"/>
  <c r="GE1330" i="98"/>
  <c r="FW1330" i="98"/>
  <c r="FZ1330" i="98"/>
  <c r="FT1330" i="98"/>
  <c r="FV1330" i="98"/>
  <c r="GC1330" i="98"/>
  <c r="FY1330" i="98"/>
  <c r="FT1327" i="98"/>
  <c r="FU1327" i="98"/>
  <c r="FW1327" i="98"/>
  <c r="FX1327" i="98"/>
  <c r="FZ1327" i="98"/>
  <c r="GA1327" i="98"/>
  <c r="FY1327" i="98"/>
  <c r="GB1327" i="98"/>
  <c r="GD1327" i="98"/>
  <c r="GE1327" i="98"/>
  <c r="FV1327" i="98"/>
  <c r="GB1048" i="98"/>
  <c r="FU1048" i="98"/>
  <c r="FW1048" i="98"/>
  <c r="FZ1048" i="98"/>
  <c r="FT1048" i="98"/>
  <c r="FV1048" i="98"/>
  <c r="GC1048" i="98"/>
  <c r="FY1048" i="98"/>
  <c r="GE1048" i="98"/>
  <c r="GE784" i="98"/>
  <c r="FT784" i="98"/>
  <c r="FV784" i="98"/>
  <c r="FU784" i="98"/>
  <c r="FX784" i="98"/>
  <c r="GB784" i="98"/>
  <c r="FZ784" i="98"/>
  <c r="FW784" i="98"/>
  <c r="GC784" i="98"/>
  <c r="FT898" i="98"/>
  <c r="FZ898" i="98"/>
  <c r="FV898" i="98"/>
  <c r="FX898" i="98"/>
  <c r="FU898" i="98"/>
  <c r="FW898" i="98"/>
  <c r="GD898" i="98"/>
  <c r="GB898" i="98"/>
  <c r="FY898" i="98"/>
  <c r="GE898" i="98"/>
  <c r="GA898" i="98"/>
  <c r="FW750" i="98"/>
  <c r="FW674" i="98"/>
  <c r="FT334" i="98"/>
  <c r="FW334" i="98"/>
  <c r="FX334" i="98"/>
  <c r="FU334" i="98"/>
  <c r="FV334" i="98"/>
  <c r="GE334" i="98"/>
  <c r="FZ334" i="98"/>
  <c r="GB334" i="98"/>
  <c r="FY334" i="98"/>
  <c r="GD334" i="98"/>
  <c r="GA334" i="98"/>
  <c r="FT322" i="98"/>
  <c r="FW322" i="98"/>
  <c r="GA322" i="98"/>
  <c r="FX322" i="98"/>
  <c r="FU322" i="98"/>
  <c r="FV322" i="98"/>
  <c r="GE322" i="98"/>
  <c r="GB322" i="98"/>
  <c r="FY322" i="98"/>
  <c r="GD322" i="98"/>
  <c r="GE1394" i="98"/>
  <c r="FX1394" i="98"/>
  <c r="FX1667" i="98"/>
  <c r="FX1370" i="98"/>
  <c r="FV1101" i="98"/>
  <c r="FW970" i="98"/>
  <c r="FT1259" i="98"/>
  <c r="GD1013" i="98"/>
  <c r="FU1013" i="98"/>
  <c r="GA1013" i="98"/>
  <c r="FW1013" i="98"/>
  <c r="FY1013" i="98"/>
  <c r="FV1013" i="98"/>
  <c r="FX1013" i="98"/>
  <c r="FT1013" i="98"/>
  <c r="GE1013" i="98"/>
  <c r="FU913" i="98"/>
  <c r="FW913" i="98"/>
  <c r="FT913" i="98"/>
  <c r="FV913" i="98"/>
  <c r="FY913" i="98"/>
  <c r="GC913" i="98"/>
  <c r="GA913" i="98"/>
  <c r="FX913" i="98"/>
  <c r="GD913" i="98"/>
  <c r="FU817" i="98"/>
  <c r="FW817" i="98"/>
  <c r="FT817" i="98"/>
  <c r="FV817" i="98"/>
  <c r="FY817" i="98"/>
  <c r="GC817" i="98"/>
  <c r="GA817" i="98"/>
  <c r="FX817" i="98"/>
  <c r="GD817" i="98"/>
  <c r="FW668" i="98"/>
  <c r="FT668" i="98"/>
  <c r="GA668" i="98"/>
  <c r="FX668" i="98"/>
  <c r="FU668" i="98"/>
  <c r="FV668" i="98"/>
  <c r="GE668" i="98"/>
  <c r="GB668" i="98"/>
  <c r="FY668" i="98"/>
  <c r="FZ668" i="98"/>
  <c r="GB571" i="98"/>
  <c r="GE325" i="98"/>
  <c r="GB325" i="98"/>
  <c r="FV325" i="98"/>
  <c r="FY325" i="98"/>
  <c r="FU325" i="98"/>
  <c r="GD325" i="98"/>
  <c r="FZ325" i="98"/>
  <c r="FW325" i="98"/>
  <c r="FT325" i="98"/>
  <c r="GC325" i="98"/>
  <c r="GB142" i="98"/>
  <c r="FW142" i="98"/>
  <c r="FU142" i="98"/>
  <c r="FT142" i="98"/>
  <c r="FV142" i="98"/>
  <c r="GC142" i="98"/>
  <c r="FY142" i="98"/>
  <c r="FZ142" i="98"/>
  <c r="FV189" i="98"/>
  <c r="FV1662" i="98"/>
  <c r="GC1662" i="98"/>
  <c r="FU1662" i="98"/>
  <c r="FZ1662" i="98"/>
  <c r="FW1662" i="98"/>
  <c r="FT1662" i="98"/>
  <c r="FY1662" i="98"/>
  <c r="GD1662" i="98"/>
  <c r="GA1662" i="98"/>
  <c r="FX1662" i="98"/>
  <c r="GA950" i="98"/>
  <c r="FY880" i="98"/>
  <c r="GA493" i="98"/>
  <c r="GA1080" i="98"/>
  <c r="FY975" i="98"/>
  <c r="FU843" i="98"/>
  <c r="FX843" i="98"/>
  <c r="GB843" i="98"/>
  <c r="GB802" i="98"/>
  <c r="FY802" i="98"/>
  <c r="GE802" i="98"/>
  <c r="GA802" i="98"/>
  <c r="FT543" i="98"/>
  <c r="GD543" i="98"/>
  <c r="FV442" i="98"/>
  <c r="GC442" i="98"/>
  <c r="FY442" i="98"/>
  <c r="FT442" i="98"/>
  <c r="FW298" i="98"/>
  <c r="GC298" i="98"/>
  <c r="FX298" i="98"/>
  <c r="GB285" i="98"/>
  <c r="GA285" i="98"/>
  <c r="FZ285" i="98"/>
  <c r="FX251" i="98"/>
  <c r="GD251" i="98"/>
  <c r="GC251" i="98"/>
  <c r="FZ221" i="98"/>
  <c r="GC221" i="98"/>
  <c r="GA124" i="98"/>
  <c r="GD124" i="98"/>
  <c r="GC124" i="98"/>
  <c r="FX124" i="98"/>
  <c r="FI1338" i="98"/>
  <c r="GD1338" i="98"/>
  <c r="FZ1338" i="98"/>
  <c r="FK1338" i="98"/>
  <c r="FW1571" i="98"/>
  <c r="FT1571" i="98"/>
  <c r="GA1571" i="98"/>
  <c r="FX1571" i="98"/>
  <c r="FU1571" i="98"/>
  <c r="FV1571" i="98"/>
  <c r="GB1579" i="98"/>
  <c r="FZ1607" i="98"/>
  <c r="FT1607" i="98"/>
  <c r="FZ1514" i="98"/>
  <c r="FW1514" i="98"/>
  <c r="FT1514" i="98"/>
  <c r="GD1514" i="98"/>
  <c r="GA1514" i="98"/>
  <c r="FX1514" i="98"/>
  <c r="FY1514" i="98"/>
  <c r="GE1514" i="98"/>
  <c r="GE1510" i="98"/>
  <c r="GB1510" i="98"/>
  <c r="FU1510" i="98"/>
  <c r="FV1510" i="98"/>
  <c r="GC1510" i="98"/>
  <c r="FY1510" i="98"/>
  <c r="GA1510" i="98"/>
  <c r="GD1495" i="98"/>
  <c r="FU1447" i="98"/>
  <c r="FW1447" i="98"/>
  <c r="FX1447" i="98"/>
  <c r="FZ1447" i="98"/>
  <c r="FY1447" i="98"/>
  <c r="GB1447" i="98"/>
  <c r="GD1447" i="98"/>
  <c r="GE1447" i="98"/>
  <c r="GA1447" i="98"/>
  <c r="GD1399" i="98"/>
  <c r="FT1383" i="98"/>
  <c r="FV1383" i="98"/>
  <c r="FU1383" i="98"/>
  <c r="FW1383" i="98"/>
  <c r="FX1383" i="98"/>
  <c r="FZ1383" i="98"/>
  <c r="FT1367" i="98"/>
  <c r="FU1319" i="98"/>
  <c r="FW1319" i="98"/>
  <c r="FX1319" i="98"/>
  <c r="FZ1319" i="98"/>
  <c r="FV1319" i="98"/>
  <c r="FY1319" i="98"/>
  <c r="GB1319" i="98"/>
  <c r="GD1319" i="98"/>
  <c r="GE1319" i="98"/>
  <c r="FV1267" i="98"/>
  <c r="GD1185" i="98"/>
  <c r="GE1185" i="98"/>
  <c r="FZ1155" i="98"/>
  <c r="GE1155" i="98"/>
  <c r="FX1002" i="98"/>
  <c r="GD1002" i="98"/>
  <c r="GA1309" i="98"/>
  <c r="FU1309" i="98"/>
  <c r="FX1309" i="98"/>
  <c r="GB1309" i="98"/>
  <c r="GE1309" i="98"/>
  <c r="FY1309" i="98"/>
  <c r="FV1277" i="98"/>
  <c r="FY1277" i="98"/>
  <c r="GA1499" i="98"/>
  <c r="FZ1467" i="98"/>
  <c r="GA1435" i="98"/>
  <c r="GD1403" i="98"/>
  <c r="FZ1403" i="98"/>
  <c r="GA1371" i="98"/>
  <c r="GE1243" i="98"/>
  <c r="GB1243" i="98"/>
  <c r="FU1243" i="98"/>
  <c r="FX1243" i="98"/>
  <c r="FX1193" i="98"/>
  <c r="FW1193" i="98"/>
  <c r="FW1145" i="98"/>
  <c r="GD1145" i="98"/>
  <c r="GA1145" i="98"/>
  <c r="FU1145" i="98"/>
  <c r="FZ1145" i="98"/>
  <c r="FX1145" i="98"/>
  <c r="GD1135" i="98"/>
  <c r="GA1135" i="98"/>
  <c r="FU1135" i="98"/>
  <c r="GE1135" i="98"/>
  <c r="FT1135" i="98"/>
  <c r="FI1061" i="98"/>
  <c r="FY1061" i="98" s="1"/>
  <c r="FU1061" i="98"/>
  <c r="GC1061" i="98"/>
  <c r="FW1061" i="98"/>
  <c r="FX1061" i="98"/>
  <c r="GD1061" i="98"/>
  <c r="FT1061" i="98"/>
  <c r="FZ1061" i="98"/>
  <c r="GE1061" i="98"/>
  <c r="GA1061" i="98"/>
  <c r="FV1061" i="98"/>
  <c r="FK1061" i="98"/>
  <c r="GC904" i="98"/>
  <c r="FZ904" i="98"/>
  <c r="FT888" i="98"/>
  <c r="GE888" i="98"/>
  <c r="FV1055" i="98"/>
  <c r="FW1055" i="98"/>
  <c r="FX1055" i="98"/>
  <c r="FT1055" i="98"/>
  <c r="FU1055" i="98"/>
  <c r="GD1009" i="98"/>
  <c r="GE1009" i="98"/>
  <c r="FU1009" i="98"/>
  <c r="GA1009" i="98"/>
  <c r="FW1009" i="98"/>
  <c r="FW982" i="98"/>
  <c r="GC982" i="98"/>
  <c r="GD999" i="98"/>
  <c r="GA999" i="98"/>
  <c r="FX999" i="98"/>
  <c r="FU999" i="98"/>
  <c r="GE999" i="98"/>
  <c r="GB999" i="98"/>
  <c r="FY999" i="98"/>
  <c r="FW999" i="98"/>
  <c r="FV955" i="98"/>
  <c r="FT947" i="98"/>
  <c r="GD742" i="98"/>
  <c r="GA742" i="98"/>
  <c r="FX742" i="98"/>
  <c r="FU742" i="98"/>
  <c r="GE742" i="98"/>
  <c r="GB742" i="98"/>
  <c r="FI874" i="98"/>
  <c r="FX874" i="98" s="1"/>
  <c r="GC874" i="98"/>
  <c r="FK874" i="98"/>
  <c r="FI810" i="98"/>
  <c r="FX810" i="98" s="1"/>
  <c r="GC810" i="98"/>
  <c r="FK810" i="98"/>
  <c r="FX553" i="98"/>
  <c r="GD553" i="98"/>
  <c r="FV735" i="98"/>
  <c r="GC735" i="98"/>
  <c r="FY735" i="98"/>
  <c r="FZ735" i="98"/>
  <c r="FW735" i="98"/>
  <c r="FT735" i="98"/>
  <c r="GA735" i="98"/>
  <c r="FT719" i="98"/>
  <c r="FV671" i="98"/>
  <c r="GC671" i="98"/>
  <c r="FY671" i="98"/>
  <c r="FZ671" i="98"/>
  <c r="FW671" i="98"/>
  <c r="FT671" i="98"/>
  <c r="GA671" i="98"/>
  <c r="FT655" i="98"/>
  <c r="FV607" i="98"/>
  <c r="GC607" i="98"/>
  <c r="FY607" i="98"/>
  <c r="FZ607" i="98"/>
  <c r="FW607" i="98"/>
  <c r="FT607" i="98"/>
  <c r="GA607" i="98"/>
  <c r="FT591" i="98"/>
  <c r="FU453" i="98"/>
  <c r="GE453" i="98"/>
  <c r="GB453" i="98"/>
  <c r="FY453" i="98"/>
  <c r="FV453" i="98"/>
  <c r="GD563" i="98"/>
  <c r="FU398" i="98"/>
  <c r="GC468" i="98"/>
  <c r="FV452" i="98"/>
  <c r="GB452" i="98"/>
  <c r="GC252" i="98"/>
  <c r="FZ252" i="98"/>
  <c r="GC342" i="98"/>
  <c r="GE201" i="98"/>
  <c r="FW139" i="98"/>
  <c r="FI139" i="98"/>
  <c r="GA139" i="98" s="1"/>
  <c r="FU139" i="98"/>
  <c r="GC139" i="98"/>
  <c r="FT139" i="98"/>
  <c r="GB139" i="98"/>
  <c r="FV139" i="98"/>
  <c r="GD139" i="98"/>
  <c r="GE139" i="98"/>
  <c r="FZ139" i="98"/>
  <c r="FK139" i="98"/>
  <c r="GA161" i="98"/>
  <c r="GE153" i="98"/>
  <c r="FX153" i="98"/>
  <c r="GD153" i="98"/>
  <c r="FV153" i="98"/>
  <c r="GC153" i="98"/>
  <c r="FU153" i="98"/>
  <c r="FY145" i="98"/>
  <c r="FV145" i="98"/>
  <c r="GD105" i="98"/>
  <c r="GE105" i="98"/>
  <c r="GD115" i="98"/>
  <c r="FZ115" i="98"/>
  <c r="FV940" i="98"/>
  <c r="FU940" i="98"/>
  <c r="FX940" i="98"/>
  <c r="GB940" i="98"/>
  <c r="FZ940" i="98"/>
  <c r="FW940" i="98"/>
  <c r="GC940" i="98"/>
  <c r="GD940" i="98"/>
  <c r="FU1073" i="98"/>
  <c r="FT1073" i="98"/>
  <c r="FW1073" i="98"/>
  <c r="FX1073" i="98"/>
  <c r="FY1073" i="98"/>
  <c r="FZ1073" i="98"/>
  <c r="FV1073" i="98"/>
  <c r="GB1073" i="98"/>
  <c r="GD1073" i="98"/>
  <c r="FY1063" i="98"/>
  <c r="FU1041" i="98"/>
  <c r="FT1041" i="98"/>
  <c r="FW1041" i="98"/>
  <c r="FY1041" i="98"/>
  <c r="FZ1041" i="98"/>
  <c r="FV1041" i="98"/>
  <c r="GB1041" i="98"/>
  <c r="GC1029" i="98"/>
  <c r="GD1020" i="98"/>
  <c r="FW979" i="98"/>
  <c r="FZ897" i="98"/>
  <c r="GB897" i="98"/>
  <c r="FU825" i="98"/>
  <c r="FU801" i="98"/>
  <c r="FW801" i="98"/>
  <c r="FT801" i="98"/>
  <c r="FV801" i="98"/>
  <c r="FY801" i="98"/>
  <c r="GC801" i="98"/>
  <c r="GE801" i="98"/>
  <c r="GD887" i="98"/>
  <c r="FT887" i="98"/>
  <c r="FU887" i="98"/>
  <c r="FX887" i="98"/>
  <c r="GB887" i="98"/>
  <c r="GD823" i="98"/>
  <c r="FT823" i="98"/>
  <c r="FU823" i="98"/>
  <c r="FX823" i="98"/>
  <c r="GB823" i="98"/>
  <c r="GA758" i="98"/>
  <c r="GD678" i="98"/>
  <c r="GA678" i="98"/>
  <c r="FX678" i="98"/>
  <c r="FU678" i="98"/>
  <c r="GE678" i="98"/>
  <c r="GB678" i="98"/>
  <c r="GE501" i="98"/>
  <c r="GB501" i="98"/>
  <c r="FU501" i="98"/>
  <c r="FV501" i="98"/>
  <c r="GC501" i="98"/>
  <c r="FY501" i="98"/>
  <c r="GA501" i="98"/>
  <c r="FU521" i="98"/>
  <c r="GE521" i="98"/>
  <c r="GD738" i="98"/>
  <c r="GA738" i="98"/>
  <c r="FT738" i="98"/>
  <c r="FU738" i="98"/>
  <c r="GE738" i="98"/>
  <c r="FX738" i="98"/>
  <c r="GD660" i="98"/>
  <c r="GE731" i="98"/>
  <c r="FZ587" i="98"/>
  <c r="FW587" i="98"/>
  <c r="FT587" i="98"/>
  <c r="GC587" i="98"/>
  <c r="GD587" i="98"/>
  <c r="GA587" i="98"/>
  <c r="FX587" i="98"/>
  <c r="GE587" i="98"/>
  <c r="GB587" i="98"/>
  <c r="FU587" i="98"/>
  <c r="FV587" i="98"/>
  <c r="GA559" i="98"/>
  <c r="FT444" i="98"/>
  <c r="GD444" i="98"/>
  <c r="FX444" i="98"/>
  <c r="FU444" i="98"/>
  <c r="GA444" i="98"/>
  <c r="FW444" i="98"/>
  <c r="GB444" i="98"/>
  <c r="FY444" i="98"/>
  <c r="FV444" i="98"/>
  <c r="FT330" i="98"/>
  <c r="FW330" i="98"/>
  <c r="GA330" i="98"/>
  <c r="FX330" i="98"/>
  <c r="FU330" i="98"/>
  <c r="FV330" i="98"/>
  <c r="GE330" i="98"/>
  <c r="GB330" i="98"/>
  <c r="FY330" i="98"/>
  <c r="GD330" i="98"/>
  <c r="FI111" i="98"/>
  <c r="FY111" i="98"/>
  <c r="GC111" i="98"/>
  <c r="GB111" i="98"/>
  <c r="FV111" i="98"/>
  <c r="FZ111" i="98"/>
  <c r="FK111" i="98"/>
  <c r="GA1330" i="98"/>
  <c r="GA1048" i="98"/>
  <c r="FW1387" i="98"/>
  <c r="FU1387" i="98"/>
  <c r="FT1387" i="98"/>
  <c r="FV1387" i="98"/>
  <c r="GB1387" i="98"/>
  <c r="FX1387" i="98"/>
  <c r="FY1387" i="98"/>
  <c r="FZ1387" i="98"/>
  <c r="GA1387" i="98"/>
  <c r="GD1387" i="98"/>
  <c r="GE541" i="98"/>
  <c r="GB541" i="98"/>
  <c r="FU541" i="98"/>
  <c r="FV541" i="98"/>
  <c r="GC541" i="98"/>
  <c r="FY541" i="98"/>
  <c r="FZ541" i="98"/>
  <c r="FW541" i="98"/>
  <c r="FT541" i="98"/>
  <c r="GA784" i="98"/>
  <c r="FZ750" i="98"/>
  <c r="FZ674" i="98"/>
  <c r="FZ322" i="98"/>
  <c r="FW1627" i="98"/>
  <c r="FT1627" i="98"/>
  <c r="FV1627" i="98"/>
  <c r="GA1627" i="98"/>
  <c r="FX1627" i="98"/>
  <c r="FU1627" i="98"/>
  <c r="GD1627" i="98"/>
  <c r="GE1627" i="98"/>
  <c r="GB1627" i="98"/>
  <c r="FY1627" i="98"/>
  <c r="FW1683" i="98"/>
  <c r="GB1683" i="98"/>
  <c r="FV1683" i="98"/>
  <c r="GD1683" i="98"/>
  <c r="GA1683" i="98"/>
  <c r="FU1683" i="98"/>
  <c r="FZ1683" i="98"/>
  <c r="GE1683" i="98"/>
  <c r="FX1683" i="98"/>
  <c r="FY1683" i="98"/>
  <c r="FZ1635" i="98"/>
  <c r="GE1287" i="98"/>
  <c r="FV1287" i="98"/>
  <c r="FU1287" i="98"/>
  <c r="FT1287" i="98"/>
  <c r="GD1287" i="98"/>
  <c r="FZ1287" i="98"/>
  <c r="FY1287" i="98"/>
  <c r="FW1287" i="98"/>
  <c r="GB1287" i="98"/>
  <c r="GA1239" i="98"/>
  <c r="GE1283" i="98"/>
  <c r="GB1283" i="98"/>
  <c r="FU1283" i="98"/>
  <c r="FX1283" i="98"/>
  <c r="FT1283" i="98"/>
  <c r="FY1283" i="98"/>
  <c r="FW1283" i="98"/>
  <c r="FV1283" i="98"/>
  <c r="FZ970" i="98"/>
  <c r="GA1279" i="98"/>
  <c r="FW1459" i="98"/>
  <c r="GD1459" i="98"/>
  <c r="FU1459" i="98"/>
  <c r="FT1459" i="98"/>
  <c r="FV1459" i="98"/>
  <c r="GB1459" i="98"/>
  <c r="FX1459" i="98"/>
  <c r="FY1459" i="98"/>
  <c r="FZ1459" i="98"/>
  <c r="GA1459" i="98"/>
  <c r="GA1259" i="98"/>
  <c r="FW1209" i="98"/>
  <c r="FX1209" i="98"/>
  <c r="GA1209" i="98"/>
  <c r="FU1209" i="98"/>
  <c r="FZ1209" i="98"/>
  <c r="FV1209" i="98"/>
  <c r="GE1209" i="98"/>
  <c r="FY1209" i="98"/>
  <c r="FT1209" i="98"/>
  <c r="GD1209" i="98"/>
  <c r="FY908" i="98"/>
  <c r="GB913" i="98"/>
  <c r="GB817" i="98"/>
  <c r="GE571" i="98"/>
  <c r="FW443" i="98"/>
  <c r="FT443" i="98"/>
  <c r="FV443" i="98"/>
  <c r="GA443" i="98"/>
  <c r="FX443" i="98"/>
  <c r="FU443" i="98"/>
  <c r="FZ443" i="98"/>
  <c r="GE443" i="98"/>
  <c r="GB443" i="98"/>
  <c r="FY443" i="98"/>
  <c r="GE387" i="98"/>
  <c r="GA142" i="98"/>
  <c r="FY1270" i="98"/>
  <c r="GB1662" i="98"/>
  <c r="GB1490" i="98"/>
  <c r="GE1490" i="98"/>
  <c r="FW1490" i="98"/>
  <c r="FT1490" i="98"/>
  <c r="FV1490" i="98"/>
  <c r="GC1490" i="98"/>
  <c r="FY1490" i="98"/>
  <c r="FU1490" i="98"/>
  <c r="GA1255" i="98"/>
  <c r="FT1487" i="98"/>
  <c r="FU1487" i="98"/>
  <c r="FW1487" i="98"/>
  <c r="FX1487" i="98"/>
  <c r="FZ1487" i="98"/>
  <c r="FY1487" i="98"/>
  <c r="GB1487" i="98"/>
  <c r="GD1487" i="98"/>
  <c r="GE1487" i="98"/>
  <c r="FV1487" i="98"/>
  <c r="GE880" i="98"/>
  <c r="FT880" i="98"/>
  <c r="FV880" i="98"/>
  <c r="FU880" i="98"/>
  <c r="FX880" i="98"/>
  <c r="GB880" i="98"/>
  <c r="FZ880" i="98"/>
  <c r="FW880" i="98"/>
  <c r="GC880" i="98"/>
  <c r="GD907" i="98"/>
  <c r="FT907" i="98"/>
  <c r="FU907" i="98"/>
  <c r="FX907" i="98"/>
  <c r="GB907" i="98"/>
  <c r="FY907" i="98"/>
  <c r="FV907" i="98"/>
  <c r="FW907" i="98"/>
  <c r="GE135" i="98"/>
  <c r="GB135" i="98"/>
  <c r="FU135" i="98"/>
  <c r="GD135" i="98"/>
  <c r="GA135" i="98"/>
  <c r="FT1495" i="98"/>
  <c r="FV1495" i="98"/>
  <c r="FU1495" i="98"/>
  <c r="FW1495" i="98"/>
  <c r="FX1495" i="98"/>
  <c r="FZ1495" i="98"/>
  <c r="FT1399" i="98"/>
  <c r="FV1399" i="98"/>
  <c r="FU1399" i="98"/>
  <c r="FW1399" i="98"/>
  <c r="FX1399" i="98"/>
  <c r="FZ1399" i="98"/>
  <c r="GE1267" i="98"/>
  <c r="GB1267" i="98"/>
  <c r="FU1267" i="98"/>
  <c r="FX1267" i="98"/>
  <c r="FT1267" i="98"/>
  <c r="FU1155" i="98"/>
  <c r="FX1155" i="98"/>
  <c r="FT1155" i="98"/>
  <c r="FY1155" i="98"/>
  <c r="FW1155" i="98"/>
  <c r="FV1155" i="98"/>
  <c r="GB1155" i="98"/>
  <c r="FU1002" i="98"/>
  <c r="GE1002" i="98"/>
  <c r="GB1002" i="98"/>
  <c r="FY1002" i="98"/>
  <c r="FV1002" i="98"/>
  <c r="FW1277" i="98"/>
  <c r="FT1277" i="98"/>
  <c r="GD1277" i="98"/>
  <c r="GA1277" i="98"/>
  <c r="FU1277" i="98"/>
  <c r="FX1277" i="98"/>
  <c r="GB1277" i="98"/>
  <c r="FW1499" i="98"/>
  <c r="FU1499" i="98"/>
  <c r="FT1499" i="98"/>
  <c r="FV1499" i="98"/>
  <c r="GB1499" i="98"/>
  <c r="FW1435" i="98"/>
  <c r="FU1435" i="98"/>
  <c r="FT1435" i="98"/>
  <c r="FV1435" i="98"/>
  <c r="GB1435" i="98"/>
  <c r="FX1435" i="98"/>
  <c r="FW1371" i="98"/>
  <c r="FX1371" i="98"/>
  <c r="FU1371" i="98"/>
  <c r="FT1371" i="98"/>
  <c r="FV1371" i="98"/>
  <c r="GB1371" i="98"/>
  <c r="GD1371" i="98"/>
  <c r="GE840" i="98"/>
  <c r="FT840" i="98"/>
  <c r="FV840" i="98"/>
  <c r="FU840" i="98"/>
  <c r="FX840" i="98"/>
  <c r="GB840" i="98"/>
  <c r="GD840" i="98"/>
  <c r="FV824" i="98"/>
  <c r="FU824" i="98"/>
  <c r="FX824" i="98"/>
  <c r="GB824" i="98"/>
  <c r="FZ824" i="98"/>
  <c r="FW824" i="98"/>
  <c r="GC824" i="98"/>
  <c r="GD824" i="98"/>
  <c r="FU955" i="98"/>
  <c r="FW955" i="98"/>
  <c r="FX955" i="98"/>
  <c r="FZ955" i="98"/>
  <c r="FY955" i="98"/>
  <c r="GB955" i="98"/>
  <c r="GD955" i="98"/>
  <c r="GE955" i="98"/>
  <c r="GA955" i="98"/>
  <c r="FT890" i="98"/>
  <c r="FX890" i="98"/>
  <c r="FI890" i="98"/>
  <c r="GB890" i="98" s="1"/>
  <c r="FU890" i="98"/>
  <c r="GC890" i="98"/>
  <c r="FW890" i="98"/>
  <c r="FZ890" i="98"/>
  <c r="GA890" i="98"/>
  <c r="FV890" i="98"/>
  <c r="GD890" i="98"/>
  <c r="FK890" i="98"/>
  <c r="FT826" i="98"/>
  <c r="FX826" i="98"/>
  <c r="GB826" i="98"/>
  <c r="FI826" i="98"/>
  <c r="FU826" i="98"/>
  <c r="FY826" i="98"/>
  <c r="GC826" i="98"/>
  <c r="FW826" i="98"/>
  <c r="GE826" i="98"/>
  <c r="FZ826" i="98"/>
  <c r="GA826" i="98"/>
  <c r="FV826" i="98"/>
  <c r="GD826" i="98"/>
  <c r="FK826" i="98"/>
  <c r="FU553" i="98"/>
  <c r="GE553" i="98"/>
  <c r="GE719" i="98"/>
  <c r="GB719" i="98"/>
  <c r="FU719" i="98"/>
  <c r="FV719" i="98"/>
  <c r="GC719" i="98"/>
  <c r="FY719" i="98"/>
  <c r="GA719" i="98"/>
  <c r="GE655" i="98"/>
  <c r="GB655" i="98"/>
  <c r="FU655" i="98"/>
  <c r="FV655" i="98"/>
  <c r="GC655" i="98"/>
  <c r="FY655" i="98"/>
  <c r="GA655" i="98"/>
  <c r="GE591" i="98"/>
  <c r="GB591" i="98"/>
  <c r="FU591" i="98"/>
  <c r="FV591" i="98"/>
  <c r="GC591" i="98"/>
  <c r="FY591" i="98"/>
  <c r="GA591" i="98"/>
  <c r="FX563" i="98"/>
  <c r="FU563" i="98"/>
  <c r="GA563" i="98"/>
  <c r="FW563" i="98"/>
  <c r="GB563" i="98"/>
  <c r="FY563" i="98"/>
  <c r="FV563" i="98"/>
  <c r="GD398" i="98"/>
  <c r="GA398" i="98"/>
  <c r="FX398" i="98"/>
  <c r="FY398" i="98"/>
  <c r="GE398" i="98"/>
  <c r="GB398" i="98"/>
  <c r="GC398" i="98"/>
  <c r="GD468" i="98"/>
  <c r="FU358" i="98"/>
  <c r="FT358" i="98"/>
  <c r="FV358" i="98"/>
  <c r="FW358" i="98"/>
  <c r="GB358" i="98"/>
  <c r="FY358" i="98"/>
  <c r="FZ358" i="98"/>
  <c r="GA358" i="98"/>
  <c r="GA342" i="98"/>
  <c r="FY161" i="98"/>
  <c r="FZ105" i="98"/>
  <c r="GE892" i="98"/>
  <c r="FT892" i="98"/>
  <c r="FV892" i="98"/>
  <c r="FU892" i="98"/>
  <c r="FX892" i="98"/>
  <c r="GB892" i="98"/>
  <c r="GD892" i="98"/>
  <c r="GE780" i="98"/>
  <c r="FT780" i="98"/>
  <c r="FV780" i="98"/>
  <c r="FU780" i="98"/>
  <c r="FX780" i="98"/>
  <c r="GB780" i="98"/>
  <c r="GD780" i="98"/>
  <c r="GB1063" i="98"/>
  <c r="FW1063" i="98"/>
  <c r="FX1063" i="98"/>
  <c r="FT1063" i="98"/>
  <c r="FU1063" i="98"/>
  <c r="FV1063" i="98"/>
  <c r="GD1029" i="98"/>
  <c r="FT1020" i="98"/>
  <c r="GE1020" i="98"/>
  <c r="FX1020" i="98"/>
  <c r="FU1020" i="98"/>
  <c r="FZ1020" i="98"/>
  <c r="FV1020" i="98"/>
  <c r="GD998" i="98"/>
  <c r="GA998" i="98"/>
  <c r="FT998" i="98"/>
  <c r="FU998" i="98"/>
  <c r="GE998" i="98"/>
  <c r="FX998" i="98"/>
  <c r="FW921" i="98"/>
  <c r="FT921" i="98"/>
  <c r="FV921" i="98"/>
  <c r="FY921" i="98"/>
  <c r="GC921" i="98"/>
  <c r="GA921" i="98"/>
  <c r="FX921" i="98"/>
  <c r="GD921" i="98"/>
  <c r="GE921" i="98"/>
  <c r="FV521" i="98"/>
  <c r="GC521" i="98"/>
  <c r="FY521" i="98"/>
  <c r="FZ521" i="98"/>
  <c r="FW521" i="98"/>
  <c r="FT521" i="98"/>
  <c r="GA521" i="98"/>
  <c r="FT318" i="98"/>
  <c r="FW318" i="98"/>
  <c r="FX318" i="98"/>
  <c r="FU318" i="98"/>
  <c r="FV318" i="98"/>
  <c r="GE318" i="98"/>
  <c r="FZ318" i="98"/>
  <c r="GB318" i="98"/>
  <c r="FY318" i="98"/>
  <c r="GD318" i="98"/>
  <c r="GA318" i="98"/>
  <c r="FT834" i="98"/>
  <c r="FZ834" i="98"/>
  <c r="FV834" i="98"/>
  <c r="FX834" i="98"/>
  <c r="FU834" i="98"/>
  <c r="FW834" i="98"/>
  <c r="GD834" i="98"/>
  <c r="GB834" i="98"/>
  <c r="FY834" i="98"/>
  <c r="GE834" i="98"/>
  <c r="GA834" i="98"/>
  <c r="FW415" i="98"/>
  <c r="FT415" i="98"/>
  <c r="GD415" i="98"/>
  <c r="GA415" i="98"/>
  <c r="FX415" i="98"/>
  <c r="FU415" i="98"/>
  <c r="FV415" i="98"/>
  <c r="GE415" i="98"/>
  <c r="GB415" i="98"/>
  <c r="FY415" i="98"/>
  <c r="FZ415" i="98"/>
  <c r="GB1394" i="98"/>
  <c r="FU1394" i="98"/>
  <c r="FW1394" i="98"/>
  <c r="FZ1394" i="98"/>
  <c r="FT1394" i="98"/>
  <c r="FV1394" i="98"/>
  <c r="GC1394" i="98"/>
  <c r="FY1394" i="98"/>
  <c r="GB1370" i="98"/>
  <c r="FZ1370" i="98"/>
  <c r="FW1370" i="98"/>
  <c r="FU1370" i="98"/>
  <c r="FT1370" i="98"/>
  <c r="FV1370" i="98"/>
  <c r="GC1370" i="98"/>
  <c r="FY1370" i="98"/>
  <c r="GE1370" i="98"/>
  <c r="FW1101" i="98"/>
  <c r="FT1101" i="98"/>
  <c r="FZ1101" i="98"/>
  <c r="GA1101" i="98"/>
  <c r="FX1101" i="98"/>
  <c r="FU1101" i="98"/>
  <c r="GD1101" i="98"/>
  <c r="GE1101" i="98"/>
  <c r="GB1101" i="98"/>
  <c r="FY1101" i="98"/>
  <c r="FW1161" i="98"/>
  <c r="GD1161" i="98"/>
  <c r="GA1161" i="98"/>
  <c r="FU1161" i="98"/>
  <c r="FZ1161" i="98"/>
  <c r="FX1161" i="98"/>
  <c r="GE1161" i="98"/>
  <c r="FY1161" i="98"/>
  <c r="FT1161" i="98"/>
  <c r="FW1129" i="98"/>
  <c r="FT1129" i="98"/>
  <c r="FZ1129" i="98"/>
  <c r="FV1129" i="98"/>
  <c r="GA1129" i="98"/>
  <c r="FX1129" i="98"/>
  <c r="FU1129" i="98"/>
  <c r="GE1129" i="98"/>
  <c r="GB1129" i="98"/>
  <c r="FY1129" i="98"/>
  <c r="GD1129" i="98"/>
  <c r="FW992" i="98"/>
  <c r="FT992" i="98"/>
  <c r="GD992" i="98"/>
  <c r="GA992" i="98"/>
  <c r="FX992" i="98"/>
  <c r="FU992" i="98"/>
  <c r="FV992" i="98"/>
  <c r="GE992" i="98"/>
  <c r="GB992" i="98"/>
  <c r="FY992" i="98"/>
  <c r="FZ992" i="98"/>
  <c r="GE908" i="98"/>
  <c r="FT908" i="98"/>
  <c r="FV908" i="98"/>
  <c r="FU908" i="98"/>
  <c r="FX908" i="98"/>
  <c r="GB908" i="98"/>
  <c r="FZ908" i="98"/>
  <c r="FW908" i="98"/>
  <c r="GC908" i="98"/>
  <c r="FZ1013" i="98"/>
  <c r="GE913" i="98"/>
  <c r="GE817" i="98"/>
  <c r="GD668" i="98"/>
  <c r="FW628" i="98"/>
  <c r="FT628" i="98"/>
  <c r="FZ628" i="98"/>
  <c r="FV628" i="98"/>
  <c r="GA628" i="98"/>
  <c r="FX628" i="98"/>
  <c r="FU628" i="98"/>
  <c r="GE628" i="98"/>
  <c r="GB628" i="98"/>
  <c r="FY628" i="98"/>
  <c r="GD628" i="98"/>
  <c r="FZ603" i="98"/>
  <c r="FW603" i="98"/>
  <c r="FT603" i="98"/>
  <c r="GC603" i="98"/>
  <c r="GD603" i="98"/>
  <c r="GA603" i="98"/>
  <c r="FX603" i="98"/>
  <c r="GE603" i="98"/>
  <c r="GB603" i="98"/>
  <c r="FU603" i="98"/>
  <c r="FV603" i="98"/>
  <c r="FX325" i="98"/>
  <c r="FT189" i="98"/>
  <c r="GD189" i="98"/>
  <c r="FX189" i="98"/>
  <c r="FU189" i="98"/>
  <c r="FZ189" i="98"/>
  <c r="GA189" i="98"/>
  <c r="FW189" i="98"/>
  <c r="GB189" i="98"/>
  <c r="FY189" i="98"/>
  <c r="GB88" i="98"/>
  <c r="FW88" i="98"/>
  <c r="FU88" i="98"/>
  <c r="FV88" i="98"/>
  <c r="FX88" i="98"/>
  <c r="FT88" i="98"/>
  <c r="FZ88" i="98"/>
  <c r="FY88" i="98"/>
  <c r="GA88" i="98"/>
  <c r="GD88" i="98"/>
  <c r="GE88" i="98"/>
  <c r="FX1270" i="98"/>
  <c r="FV1270" i="98"/>
  <c r="GA1270" i="98"/>
  <c r="GB1270" i="98"/>
  <c r="FZ1270" i="98"/>
  <c r="FU1270" i="98"/>
  <c r="FW1270" i="98"/>
  <c r="GD1270" i="98"/>
  <c r="GC1270" i="98"/>
  <c r="GE1270" i="98"/>
  <c r="GE1662" i="98"/>
  <c r="GA1490" i="98"/>
  <c r="GA880" i="98"/>
  <c r="GE907" i="98"/>
  <c r="GE493" i="98"/>
  <c r="GB493" i="98"/>
  <c r="FU493" i="98"/>
  <c r="FV493" i="98"/>
  <c r="GC493" i="98"/>
  <c r="FY493" i="98"/>
  <c r="FZ493" i="98"/>
  <c r="FW493" i="98"/>
  <c r="FT493" i="98"/>
  <c r="FZ711" i="98"/>
  <c r="FW711" i="98"/>
  <c r="FT711" i="98"/>
  <c r="FU711" i="98"/>
  <c r="GD711" i="98"/>
  <c r="GA711" i="98"/>
  <c r="FX711" i="98"/>
  <c r="FY711" i="98"/>
  <c r="GE711" i="98"/>
  <c r="GB711" i="98"/>
  <c r="GC711" i="98"/>
  <c r="FV711" i="98"/>
  <c r="GD982" i="98"/>
  <c r="GA982" i="98"/>
  <c r="FT982" i="98"/>
  <c r="FU982" i="98"/>
  <c r="GE982" i="98"/>
  <c r="FX982" i="98"/>
  <c r="FT906" i="98"/>
  <c r="FX906" i="98"/>
  <c r="GB906" i="98"/>
  <c r="FI906" i="98"/>
  <c r="FU906" i="98"/>
  <c r="FY906" i="98"/>
  <c r="GC906" i="98"/>
  <c r="FW906" i="98"/>
  <c r="GE906" i="98"/>
  <c r="FZ906" i="98"/>
  <c r="GA906" i="98"/>
  <c r="FV906" i="98"/>
  <c r="GD906" i="98"/>
  <c r="FK906" i="98"/>
  <c r="FT842" i="98"/>
  <c r="FX842" i="98"/>
  <c r="FI842" i="98"/>
  <c r="GB842" i="98" s="1"/>
  <c r="FU842" i="98"/>
  <c r="GC842" i="98"/>
  <c r="FW842" i="98"/>
  <c r="GE842" i="98"/>
  <c r="FZ842" i="98"/>
  <c r="GA842" i="98"/>
  <c r="FV842" i="98"/>
  <c r="GD842" i="98"/>
  <c r="FK842" i="98"/>
  <c r="FV553" i="98"/>
  <c r="GC553" i="98"/>
  <c r="FY553" i="98"/>
  <c r="FZ553" i="98"/>
  <c r="FW553" i="98"/>
  <c r="FT553" i="98"/>
  <c r="GA553" i="98"/>
  <c r="FX468" i="98"/>
  <c r="FU468" i="98"/>
  <c r="GA468" i="98"/>
  <c r="GB468" i="98"/>
  <c r="FY468" i="98"/>
  <c r="FV468" i="98"/>
  <c r="GE468" i="98"/>
  <c r="FX342" i="98"/>
  <c r="GD342" i="98"/>
  <c r="FU342" i="98"/>
  <c r="FT342" i="98"/>
  <c r="FV342" i="98"/>
  <c r="FW342" i="98"/>
  <c r="FV161" i="98"/>
  <c r="GC161" i="98"/>
  <c r="GD161" i="98"/>
  <c r="FW161" i="98"/>
  <c r="FU161" i="98"/>
  <c r="GB161" i="98"/>
  <c r="FT161" i="98"/>
  <c r="FZ161" i="98"/>
  <c r="FW105" i="98"/>
  <c r="FX105" i="98"/>
  <c r="FT105" i="98"/>
  <c r="GB105" i="98"/>
  <c r="GA105" i="98"/>
  <c r="GC105" i="98"/>
  <c r="FY105" i="98"/>
  <c r="FU105" i="98"/>
  <c r="FU1029" i="98"/>
  <c r="GA1029" i="98"/>
  <c r="FW1029" i="98"/>
  <c r="FY1029" i="98"/>
  <c r="FV1029" i="98"/>
  <c r="FX1029" i="98"/>
  <c r="FT1029" i="98"/>
  <c r="GE1029" i="98"/>
  <c r="FU897" i="98"/>
  <c r="FW897" i="98"/>
  <c r="FT897" i="98"/>
  <c r="FV897" i="98"/>
  <c r="FY897" i="98"/>
  <c r="GC897" i="98"/>
  <c r="GE897" i="98"/>
  <c r="FV731" i="98"/>
  <c r="FY731" i="98"/>
  <c r="FU731" i="98"/>
  <c r="FZ731" i="98"/>
  <c r="FW731" i="98"/>
  <c r="FT731" i="98"/>
  <c r="GC731" i="98"/>
  <c r="GD731" i="98"/>
  <c r="GA731" i="98"/>
  <c r="FX731" i="98"/>
  <c r="GD750" i="98"/>
  <c r="GA750" i="98"/>
  <c r="FU750" i="98"/>
  <c r="GE750" i="98"/>
  <c r="FT750" i="98"/>
  <c r="FY750" i="98"/>
  <c r="FV750" i="98"/>
  <c r="FX750" i="98"/>
  <c r="GD674" i="98"/>
  <c r="GA674" i="98"/>
  <c r="FT674" i="98"/>
  <c r="FU674" i="98"/>
  <c r="GE674" i="98"/>
  <c r="FX674" i="98"/>
  <c r="FY674" i="98"/>
  <c r="FV674" i="98"/>
  <c r="GB674" i="98"/>
  <c r="FZ647" i="98"/>
  <c r="FW647" i="98"/>
  <c r="FT647" i="98"/>
  <c r="FU647" i="98"/>
  <c r="GD647" i="98"/>
  <c r="GA647" i="98"/>
  <c r="FX647" i="98"/>
  <c r="FY647" i="98"/>
  <c r="GE647" i="98"/>
  <c r="GB647" i="98"/>
  <c r="GC647" i="98"/>
  <c r="FW1547" i="98"/>
  <c r="FT1547" i="98"/>
  <c r="FV1547" i="98"/>
  <c r="GA1547" i="98"/>
  <c r="FX1547" i="98"/>
  <c r="FU1547" i="98"/>
  <c r="GD1547" i="98"/>
  <c r="GE1547" i="98"/>
  <c r="GB1547" i="98"/>
  <c r="FY1547" i="98"/>
  <c r="FZ1547" i="98"/>
  <c r="FW1667" i="98"/>
  <c r="FV1667" i="98"/>
  <c r="GD1667" i="98"/>
  <c r="GA1667" i="98"/>
  <c r="FT1667" i="98"/>
  <c r="FU1667" i="98"/>
  <c r="GE1667" i="98"/>
  <c r="GB1667" i="98"/>
  <c r="FY1667" i="98"/>
  <c r="FZ1667" i="98"/>
  <c r="FW1635" i="98"/>
  <c r="FT1635" i="98"/>
  <c r="FV1635" i="98"/>
  <c r="GA1635" i="98"/>
  <c r="FX1635" i="98"/>
  <c r="FU1635" i="98"/>
  <c r="GD1635" i="98"/>
  <c r="GE1635" i="98"/>
  <c r="GB1635" i="98"/>
  <c r="FY1635" i="98"/>
  <c r="GE1239" i="98"/>
  <c r="FV1239" i="98"/>
  <c r="FU1239" i="98"/>
  <c r="FT1239" i="98"/>
  <c r="GD1239" i="98"/>
  <c r="FZ1239" i="98"/>
  <c r="FY1239" i="98"/>
  <c r="FW1239" i="98"/>
  <c r="GB1239" i="98"/>
  <c r="FW1189" i="98"/>
  <c r="GA1189" i="98"/>
  <c r="FI1189" i="98"/>
  <c r="FU1189" i="98"/>
  <c r="FY1189" i="98"/>
  <c r="GC1189" i="98"/>
  <c r="FT1189" i="98"/>
  <c r="GB1189" i="98"/>
  <c r="FV1189" i="98"/>
  <c r="GD1189" i="98"/>
  <c r="FX1189" i="98"/>
  <c r="FZ1189" i="98"/>
  <c r="FK1189" i="98"/>
  <c r="GD970" i="98"/>
  <c r="GA970" i="98"/>
  <c r="FX970" i="98"/>
  <c r="FU970" i="98"/>
  <c r="GE970" i="98"/>
  <c r="GB970" i="98"/>
  <c r="FY970" i="98"/>
  <c r="FV970" i="98"/>
  <c r="GE1279" i="98"/>
  <c r="FZ1279" i="98"/>
  <c r="FU1279" i="98"/>
  <c r="FT1279" i="98"/>
  <c r="GD1279" i="98"/>
  <c r="FY1279" i="98"/>
  <c r="FW1279" i="98"/>
  <c r="FX1279" i="98"/>
  <c r="GB1279" i="98"/>
  <c r="FW1427" i="98"/>
  <c r="GD1427" i="98"/>
  <c r="FU1427" i="98"/>
  <c r="FT1427" i="98"/>
  <c r="FV1427" i="98"/>
  <c r="GB1427" i="98"/>
  <c r="FY1427" i="98"/>
  <c r="FZ1427" i="98"/>
  <c r="GA1427" i="98"/>
  <c r="FX1427" i="98"/>
  <c r="GE1259" i="98"/>
  <c r="GB1259" i="98"/>
  <c r="FU1259" i="98"/>
  <c r="FX1259" i="98"/>
  <c r="FY1259" i="98"/>
  <c r="FW1259" i="98"/>
  <c r="FZ1259" i="98"/>
  <c r="FV1259" i="98"/>
  <c r="GC1013" i="98"/>
  <c r="FV571" i="98"/>
  <c r="FY571" i="98"/>
  <c r="FU571" i="98"/>
  <c r="FZ571" i="98"/>
  <c r="FW571" i="98"/>
  <c r="FT571" i="98"/>
  <c r="GC571" i="98"/>
  <c r="GD571" i="98"/>
  <c r="GA571" i="98"/>
  <c r="FX571" i="98"/>
  <c r="FW387" i="98"/>
  <c r="GD387" i="98"/>
  <c r="FU387" i="98"/>
  <c r="FT387" i="98"/>
  <c r="FV387" i="98"/>
  <c r="GB387" i="98"/>
  <c r="FY387" i="98"/>
  <c r="FZ387" i="98"/>
  <c r="GA387" i="98"/>
  <c r="GE1255" i="98"/>
  <c r="FV1255" i="98"/>
  <c r="FU1255" i="98"/>
  <c r="FT1255" i="98"/>
  <c r="GD1255" i="98"/>
  <c r="FZ1255" i="98"/>
  <c r="FY1255" i="98"/>
  <c r="FW1255" i="98"/>
  <c r="GB1255" i="98"/>
  <c r="FW1483" i="98"/>
  <c r="FX1483" i="98"/>
  <c r="FU1483" i="98"/>
  <c r="FT1483" i="98"/>
  <c r="FV1483" i="98"/>
  <c r="GB1483" i="98"/>
  <c r="GD1483" i="98"/>
  <c r="FY1483" i="98"/>
  <c r="FZ1483" i="98"/>
  <c r="GA1483" i="98"/>
  <c r="GB950" i="98"/>
  <c r="FU950" i="98"/>
  <c r="FW950" i="98"/>
  <c r="FZ950" i="98"/>
  <c r="FT950" i="98"/>
  <c r="FV950" i="98"/>
  <c r="GC950" i="98"/>
  <c r="FY950" i="98"/>
  <c r="GE950" i="98"/>
  <c r="GD880" i="98"/>
  <c r="FZ907" i="98"/>
  <c r="FX493" i="98"/>
  <c r="FZ305" i="98"/>
  <c r="GC305" i="98"/>
  <c r="FT305" i="98"/>
  <c r="FW305" i="98"/>
  <c r="GE90" i="98"/>
  <c r="FX200" i="98"/>
  <c r="GA200" i="98"/>
  <c r="GA1450" i="98"/>
  <c r="FX1450" i="98"/>
  <c r="GA1442" i="98"/>
  <c r="FX1442" i="98"/>
  <c r="FX561" i="98"/>
  <c r="GA561" i="98"/>
  <c r="GD561" i="98"/>
  <c r="GB235" i="98"/>
  <c r="GA235" i="98"/>
  <c r="FU99" i="98"/>
  <c r="GC99" i="98"/>
  <c r="FX99" i="98"/>
  <c r="GA1362" i="98"/>
  <c r="FX1362" i="98"/>
  <c r="GA800" i="98"/>
  <c r="GD800" i="98"/>
  <c r="FV695" i="98"/>
  <c r="GA1402" i="98"/>
  <c r="FX1402" i="98"/>
  <c r="GA1410" i="98"/>
  <c r="FX1410" i="98"/>
  <c r="FI1269" i="98"/>
  <c r="GA1269" i="98" s="1"/>
  <c r="GC1269" i="98"/>
  <c r="FV1269" i="98"/>
  <c r="GB1578" i="98"/>
  <c r="GE1578" i="98"/>
  <c r="FW1253" i="98"/>
  <c r="GA1253" i="98"/>
  <c r="GE1253" i="98"/>
  <c r="FI1253" i="98"/>
  <c r="FU1253" i="98"/>
  <c r="FY1253" i="98"/>
  <c r="GC1253" i="98"/>
  <c r="FT1253" i="98"/>
  <c r="GB1253" i="98"/>
  <c r="FV1253" i="98"/>
  <c r="GD1253" i="98"/>
  <c r="FX1253" i="98"/>
  <c r="FZ1253" i="98"/>
  <c r="GA924" i="98"/>
  <c r="GD924" i="98"/>
  <c r="GA828" i="98"/>
  <c r="GD828" i="98"/>
  <c r="GB929" i="98"/>
  <c r="GE929" i="98"/>
  <c r="GB841" i="98"/>
  <c r="GE841" i="98"/>
  <c r="GD93" i="98"/>
  <c r="GA912" i="98"/>
  <c r="GD912" i="98"/>
  <c r="GA832" i="98"/>
  <c r="GD832" i="98"/>
  <c r="FV759" i="98"/>
  <c r="FY522" i="98"/>
  <c r="GB522" i="98"/>
  <c r="GE522" i="98"/>
  <c r="GC373" i="98"/>
  <c r="FV373" i="98"/>
  <c r="FZ337" i="98"/>
  <c r="GC337" i="98"/>
  <c r="FT337" i="98"/>
  <c r="FW337" i="98"/>
  <c r="FY305" i="98"/>
  <c r="GD305" i="98"/>
  <c r="FU305" i="98"/>
  <c r="GA244" i="98"/>
  <c r="GD244" i="98"/>
  <c r="GD350" i="98"/>
  <c r="GA350" i="98"/>
  <c r="FZ350" i="98"/>
  <c r="FY350" i="98"/>
  <c r="FY1555" i="98"/>
  <c r="GB1555" i="98"/>
  <c r="GE1555" i="98"/>
  <c r="FY455" i="98"/>
  <c r="GB455" i="98"/>
  <c r="GE455" i="98"/>
  <c r="FY632" i="98"/>
  <c r="GB632" i="98"/>
  <c r="GE632" i="98"/>
  <c r="GD724" i="98"/>
  <c r="FY724" i="98"/>
  <c r="GB724" i="98"/>
  <c r="GE724" i="98"/>
  <c r="GD338" i="98"/>
  <c r="FY338" i="98"/>
  <c r="GB338" i="98"/>
  <c r="FZ90" i="98"/>
  <c r="FY90" i="98"/>
  <c r="GB90" i="98"/>
  <c r="GA90" i="98"/>
  <c r="FZ297" i="98"/>
  <c r="GC297" i="98"/>
  <c r="FT297" i="98"/>
  <c r="FW297" i="98"/>
  <c r="FY431" i="98"/>
  <c r="GB431" i="98"/>
  <c r="GE431" i="98"/>
  <c r="GA1458" i="98"/>
  <c r="FX1458" i="98"/>
  <c r="FY1133" i="98"/>
  <c r="GB1133" i="98"/>
  <c r="GE1133" i="98"/>
  <c r="FY1141" i="98"/>
  <c r="GB1141" i="98"/>
  <c r="GE1141" i="98"/>
  <c r="FV1027" i="98"/>
  <c r="GB1027" i="98"/>
  <c r="GE1027" i="98"/>
  <c r="FY558" i="98"/>
  <c r="GB558" i="98"/>
  <c r="GE558" i="98"/>
  <c r="GD612" i="98"/>
  <c r="FY612" i="98"/>
  <c r="GB612" i="98"/>
  <c r="GE612" i="98"/>
  <c r="FY530" i="98"/>
  <c r="GB530" i="98"/>
  <c r="GE530" i="98"/>
  <c r="FY399" i="98"/>
  <c r="GB399" i="98"/>
  <c r="GE399" i="98"/>
  <c r="GA310" i="98"/>
  <c r="GD310" i="98"/>
  <c r="FY310" i="98"/>
  <c r="GB310" i="98"/>
  <c r="FX301" i="98"/>
  <c r="GA301" i="98"/>
  <c r="GD290" i="98"/>
  <c r="FY290" i="98"/>
  <c r="GB290" i="98"/>
  <c r="FZ200" i="98"/>
  <c r="FV200" i="98"/>
  <c r="GC200" i="98"/>
  <c r="FT200" i="98"/>
  <c r="FW200" i="98"/>
  <c r="FZ1450" i="98"/>
  <c r="FY1450" i="98"/>
  <c r="GC1450" i="98"/>
  <c r="FV1450" i="98"/>
  <c r="FT1450" i="98"/>
  <c r="FY1507" i="98"/>
  <c r="GB1507" i="98"/>
  <c r="GE1507" i="98"/>
  <c r="FX1301" i="98"/>
  <c r="FY1301" i="98"/>
  <c r="GE1301" i="98"/>
  <c r="FY1125" i="98"/>
  <c r="GB1125" i="98"/>
  <c r="GE1125" i="98"/>
  <c r="GD740" i="98"/>
  <c r="FY740" i="98"/>
  <c r="GB740" i="98"/>
  <c r="GE740" i="98"/>
  <c r="FY534" i="98"/>
  <c r="GB534" i="98"/>
  <c r="GE534" i="98"/>
  <c r="FY514" i="98"/>
  <c r="GB514" i="98"/>
  <c r="GE514" i="98"/>
  <c r="FY482" i="98"/>
  <c r="GB482" i="98"/>
  <c r="GE482" i="98"/>
  <c r="FY274" i="98"/>
  <c r="GB274" i="98"/>
  <c r="GE274" i="98"/>
  <c r="FV1647" i="98"/>
  <c r="FY1647" i="98"/>
  <c r="GB1647" i="98"/>
  <c r="GE1647" i="98"/>
  <c r="FT1675" i="98"/>
  <c r="FY1659" i="98"/>
  <c r="GB1659" i="98"/>
  <c r="GE1659" i="98"/>
  <c r="FU1442" i="98"/>
  <c r="FY1442" i="98"/>
  <c r="GC1442" i="98"/>
  <c r="FV1442" i="98"/>
  <c r="FT1442" i="98"/>
  <c r="GA958" i="98"/>
  <c r="FX958" i="98"/>
  <c r="FY988" i="98"/>
  <c r="GB988" i="98"/>
  <c r="GE988" i="98"/>
  <c r="GA942" i="98"/>
  <c r="FX942" i="98"/>
  <c r="FY744" i="98"/>
  <c r="GB744" i="98"/>
  <c r="GE744" i="98"/>
  <c r="FY712" i="98"/>
  <c r="GB712" i="98"/>
  <c r="GE712" i="98"/>
  <c r="GA938" i="98"/>
  <c r="GE938" i="98"/>
  <c r="FY938" i="98"/>
  <c r="GB938" i="98"/>
  <c r="GA854" i="98"/>
  <c r="GE854" i="98"/>
  <c r="FY854" i="98"/>
  <c r="GB854" i="98"/>
  <c r="GA822" i="98"/>
  <c r="GE822" i="98"/>
  <c r="FY822" i="98"/>
  <c r="GB822" i="98"/>
  <c r="GA790" i="98"/>
  <c r="GE790" i="98"/>
  <c r="FY790" i="98"/>
  <c r="GB790" i="98"/>
  <c r="GD427" i="98"/>
  <c r="FY427" i="98"/>
  <c r="GB427" i="98"/>
  <c r="GE427" i="98"/>
  <c r="FX379" i="98"/>
  <c r="GA379" i="98"/>
  <c r="FZ379" i="98"/>
  <c r="FY379" i="98"/>
  <c r="GB265" i="98"/>
  <c r="FT1346" i="98"/>
  <c r="FX1346" i="98"/>
  <c r="GB1346" i="98"/>
  <c r="FV1346" i="98"/>
  <c r="GA1346" i="98"/>
  <c r="FW1346" i="98"/>
  <c r="GC1346" i="98"/>
  <c r="FI1346" i="98"/>
  <c r="FY1346" i="98"/>
  <c r="GD1346" i="98"/>
  <c r="FU1346" i="98"/>
  <c r="FZ1346" i="98"/>
  <c r="GE1346" i="98"/>
  <c r="GD1679" i="98"/>
  <c r="FV1679" i="98"/>
  <c r="FT1679" i="98"/>
  <c r="FW1679" i="98"/>
  <c r="GD1511" i="98"/>
  <c r="FV1511" i="98"/>
  <c r="FT1511" i="98"/>
  <c r="FW1511" i="98"/>
  <c r="FT1426" i="98"/>
  <c r="FX1426" i="98"/>
  <c r="GB1426" i="98"/>
  <c r="FV1426" i="98"/>
  <c r="GA1426" i="98"/>
  <c r="FW1426" i="98"/>
  <c r="GC1426" i="98"/>
  <c r="FI1426" i="98"/>
  <c r="FY1426" i="98"/>
  <c r="GD1426" i="98"/>
  <c r="GE1426" i="98"/>
  <c r="FZ1426" i="98"/>
  <c r="FU1426" i="98"/>
  <c r="GA1463" i="98"/>
  <c r="FT1463" i="98"/>
  <c r="GA1415" i="98"/>
  <c r="FT1415" i="98"/>
  <c r="FV1335" i="98"/>
  <c r="FT1335" i="98"/>
  <c r="FT1219" i="98"/>
  <c r="GE1219" i="98"/>
  <c r="FZ1153" i="98"/>
  <c r="FX1153" i="98"/>
  <c r="FW1153" i="98"/>
  <c r="FZ972" i="98"/>
  <c r="FT972" i="98"/>
  <c r="FW972" i="98"/>
  <c r="FW1339" i="98"/>
  <c r="GB1307" i="98"/>
  <c r="GE1307" i="98"/>
  <c r="FI1077" i="98"/>
  <c r="FU1077" i="98" s="1"/>
  <c r="GC1077" i="98"/>
  <c r="FT920" i="98"/>
  <c r="GE920" i="98"/>
  <c r="GA872" i="98"/>
  <c r="GD872" i="98"/>
  <c r="GA808" i="98"/>
  <c r="GD808" i="98"/>
  <c r="FT792" i="98"/>
  <c r="GE792" i="98"/>
  <c r="FV1087" i="98"/>
  <c r="GE1025" i="98"/>
  <c r="GD1025" i="98"/>
  <c r="FU983" i="98"/>
  <c r="FX983" i="98"/>
  <c r="GA983" i="98"/>
  <c r="GD983" i="98"/>
  <c r="FT967" i="98"/>
  <c r="FW967" i="98"/>
  <c r="FT931" i="98"/>
  <c r="GD931" i="98"/>
  <c r="FT915" i="98"/>
  <c r="GD915" i="98"/>
  <c r="FT899" i="98"/>
  <c r="GD899" i="98"/>
  <c r="FT883" i="98"/>
  <c r="GD883" i="98"/>
  <c r="FT867" i="98"/>
  <c r="GD867" i="98"/>
  <c r="FT851" i="98"/>
  <c r="GD851" i="98"/>
  <c r="FT835" i="98"/>
  <c r="GD835" i="98"/>
  <c r="FT819" i="98"/>
  <c r="GD819" i="98"/>
  <c r="FT803" i="98"/>
  <c r="GD803" i="98"/>
  <c r="FT787" i="98"/>
  <c r="GD787" i="98"/>
  <c r="GA734" i="98"/>
  <c r="GD734" i="98"/>
  <c r="FU767" i="98"/>
  <c r="GB767" i="98"/>
  <c r="GE767" i="98"/>
  <c r="FX751" i="98"/>
  <c r="GA751" i="98"/>
  <c r="GD751" i="98"/>
  <c r="FU703" i="98"/>
  <c r="GB703" i="98"/>
  <c r="GE703" i="98"/>
  <c r="FX687" i="98"/>
  <c r="GA687" i="98"/>
  <c r="GD687" i="98"/>
  <c r="FU639" i="98"/>
  <c r="GB639" i="98"/>
  <c r="GE639" i="98"/>
  <c r="FX623" i="98"/>
  <c r="GA623" i="98"/>
  <c r="GD623" i="98"/>
  <c r="FU575" i="98"/>
  <c r="GB575" i="98"/>
  <c r="GE575" i="98"/>
  <c r="FU438" i="98"/>
  <c r="FT438" i="98"/>
  <c r="FW438" i="98"/>
  <c r="FZ438" i="98"/>
  <c r="FY422" i="98"/>
  <c r="FY389" i="98"/>
  <c r="FX389" i="98"/>
  <c r="GE389" i="98"/>
  <c r="GD432" i="98"/>
  <c r="FT432" i="98"/>
  <c r="FY277" i="98"/>
  <c r="GB259" i="98"/>
  <c r="GB243" i="98"/>
  <c r="GD243" i="98"/>
  <c r="FT158" i="98"/>
  <c r="GB158" i="98"/>
  <c r="FV158" i="98"/>
  <c r="FW158" i="98"/>
  <c r="GC158" i="98"/>
  <c r="FI158" i="98"/>
  <c r="FX158" i="98" s="1"/>
  <c r="FY158" i="98"/>
  <c r="GD158" i="98"/>
  <c r="FZ158" i="98"/>
  <c r="GE158" i="98"/>
  <c r="FU158" i="98"/>
  <c r="GA860" i="98"/>
  <c r="GD860" i="98"/>
  <c r="GA812" i="98"/>
  <c r="GD812" i="98"/>
  <c r="FY953" i="98"/>
  <c r="GC953" i="98"/>
  <c r="FV953" i="98"/>
  <c r="GB937" i="98"/>
  <c r="GE937" i="98"/>
  <c r="FU873" i="98"/>
  <c r="GB849" i="98"/>
  <c r="GE849" i="98"/>
  <c r="FT871" i="98"/>
  <c r="GD871" i="98"/>
  <c r="FT807" i="98"/>
  <c r="GD807" i="98"/>
  <c r="FT748" i="98"/>
  <c r="FW748" i="98"/>
  <c r="FU533" i="98"/>
  <c r="GB533" i="98"/>
  <c r="GE533" i="98"/>
  <c r="FX477" i="98"/>
  <c r="GA477" i="98"/>
  <c r="GD477" i="98"/>
  <c r="FU683" i="98"/>
  <c r="FY683" i="98"/>
  <c r="FV683" i="98"/>
  <c r="GB635" i="98"/>
  <c r="GE635" i="98"/>
  <c r="FW302" i="98"/>
  <c r="FT302" i="98"/>
  <c r="FY502" i="98"/>
  <c r="GB502" i="98"/>
  <c r="GE502" i="98"/>
  <c r="FT561" i="98"/>
  <c r="FW561" i="98"/>
  <c r="FZ561" i="98"/>
  <c r="GE378" i="98"/>
  <c r="GB378" i="98"/>
  <c r="FU434" i="98"/>
  <c r="GB434" i="98"/>
  <c r="GE434" i="98"/>
  <c r="FU394" i="98"/>
  <c r="FX394" i="98"/>
  <c r="GA394" i="98"/>
  <c r="GD394" i="98"/>
  <c r="FY317" i="98"/>
  <c r="FV317" i="98"/>
  <c r="GB317" i="98"/>
  <c r="GE317" i="98"/>
  <c r="FX309" i="98"/>
  <c r="GB341" i="98"/>
  <c r="GD270" i="98"/>
  <c r="FY270" i="98"/>
  <c r="GB270" i="98"/>
  <c r="GE270" i="98"/>
  <c r="GC245" i="98"/>
  <c r="FW247" i="98"/>
  <c r="FV247" i="98"/>
  <c r="FY247" i="98"/>
  <c r="FZ235" i="98"/>
  <c r="FU235" i="98"/>
  <c r="GC235" i="98"/>
  <c r="FV235" i="98"/>
  <c r="FW235" i="98"/>
  <c r="FU169" i="98"/>
  <c r="FT169" i="98"/>
  <c r="FY193" i="98"/>
  <c r="GB193" i="98"/>
  <c r="GE181" i="98"/>
  <c r="FY181" i="98"/>
  <c r="GB181" i="98"/>
  <c r="GE99" i="98"/>
  <c r="FW99" i="98"/>
  <c r="FT99" i="98"/>
  <c r="FW89" i="98"/>
  <c r="FU89" i="98"/>
  <c r="FV89" i="98"/>
  <c r="FZ1543" i="98"/>
  <c r="FY1543" i="98"/>
  <c r="GB1543" i="98"/>
  <c r="GE1543" i="98"/>
  <c r="FZ1362" i="98"/>
  <c r="FY1362" i="98"/>
  <c r="GC1362" i="98"/>
  <c r="FV1362" i="98"/>
  <c r="FT1362" i="98"/>
  <c r="GB1658" i="98"/>
  <c r="GE1658" i="98"/>
  <c r="GA1439" i="98"/>
  <c r="GE1439" i="98"/>
  <c r="GD1439" i="98"/>
  <c r="GB1439" i="98"/>
  <c r="FY1439" i="98"/>
  <c r="FV1423" i="98"/>
  <c r="GE1423" i="98"/>
  <c r="GD1423" i="98"/>
  <c r="GB1423" i="98"/>
  <c r="FY1423" i="98"/>
  <c r="GA1419" i="98"/>
  <c r="FZ1419" i="98"/>
  <c r="FY1419" i="98"/>
  <c r="GD1177" i="98"/>
  <c r="FT1177" i="98"/>
  <c r="FY1177" i="98"/>
  <c r="GE1177" i="98"/>
  <c r="GC800" i="98"/>
  <c r="FW800" i="98"/>
  <c r="FZ800" i="98"/>
  <c r="GE1039" i="98"/>
  <c r="GD1024" i="98"/>
  <c r="FY1024" i="98"/>
  <c r="GB1024" i="98"/>
  <c r="GB991" i="98"/>
  <c r="GE991" i="98"/>
  <c r="GA914" i="98"/>
  <c r="GE914" i="98"/>
  <c r="FY914" i="98"/>
  <c r="GB914" i="98"/>
  <c r="GA850" i="98"/>
  <c r="GE850" i="98"/>
  <c r="FY850" i="98"/>
  <c r="GB850" i="98"/>
  <c r="FT762" i="98"/>
  <c r="FV762" i="98"/>
  <c r="FY762" i="98"/>
  <c r="FV743" i="98"/>
  <c r="GC695" i="98"/>
  <c r="GB695" i="98"/>
  <c r="GE695" i="98"/>
  <c r="FW440" i="98"/>
  <c r="FV440" i="98"/>
  <c r="FY440" i="98"/>
  <c r="GB440" i="98"/>
  <c r="GE128" i="98"/>
  <c r="FY128" i="98"/>
  <c r="GB128" i="98"/>
  <c r="GD91" i="98"/>
  <c r="GE1402" i="98"/>
  <c r="FY1402" i="98"/>
  <c r="GC1402" i="98"/>
  <c r="FV1402" i="98"/>
  <c r="FT1402" i="98"/>
  <c r="GE1410" i="98"/>
  <c r="FY1410" i="98"/>
  <c r="GC1410" i="98"/>
  <c r="FV1410" i="98"/>
  <c r="FT1410" i="98"/>
  <c r="FI1285" i="98"/>
  <c r="GA1285" i="98" s="1"/>
  <c r="GC1285" i="98"/>
  <c r="FV1285" i="98"/>
  <c r="FZ1285" i="98"/>
  <c r="FY1583" i="98"/>
  <c r="GB1583" i="98"/>
  <c r="GE1583" i="98"/>
  <c r="GA1482" i="98"/>
  <c r="FX1482" i="98"/>
  <c r="GB1594" i="98"/>
  <c r="GE1594" i="98"/>
  <c r="FX1578" i="98"/>
  <c r="GA1578" i="98"/>
  <c r="GD1578" i="98"/>
  <c r="FZ1201" i="98"/>
  <c r="GD1201" i="98"/>
  <c r="FY1201" i="98"/>
  <c r="GE1201" i="98"/>
  <c r="GA1040" i="98"/>
  <c r="FX1040" i="98"/>
  <c r="GE1311" i="98"/>
  <c r="FX1311" i="98"/>
  <c r="FY1311" i="98"/>
  <c r="GA1395" i="98"/>
  <c r="FZ1395" i="98"/>
  <c r="FY1395" i="98"/>
  <c r="FZ1195" i="98"/>
  <c r="FW1195" i="98"/>
  <c r="FY1195" i="98"/>
  <c r="FZ1147" i="98"/>
  <c r="FW1147" i="98"/>
  <c r="FY1147" i="98"/>
  <c r="GC924" i="98"/>
  <c r="FW924" i="98"/>
  <c r="FZ924" i="98"/>
  <c r="GA844" i="98"/>
  <c r="GD844" i="98"/>
  <c r="GC828" i="98"/>
  <c r="FW828" i="98"/>
  <c r="FZ828" i="98"/>
  <c r="GD929" i="98"/>
  <c r="FX929" i="98"/>
  <c r="GA929" i="98"/>
  <c r="GB865" i="98"/>
  <c r="GE865" i="98"/>
  <c r="GD841" i="98"/>
  <c r="FX841" i="98"/>
  <c r="GA841" i="98"/>
  <c r="FW903" i="98"/>
  <c r="FV903" i="98"/>
  <c r="FY903" i="98"/>
  <c r="FZ764" i="98"/>
  <c r="FY764" i="98"/>
  <c r="GB764" i="98"/>
  <c r="GE764" i="98"/>
  <c r="FX670" i="98"/>
  <c r="FV670" i="98"/>
  <c r="FY670" i="98"/>
  <c r="FX517" i="98"/>
  <c r="GA517" i="98"/>
  <c r="GD517" i="98"/>
  <c r="GB651" i="98"/>
  <c r="GE651" i="98"/>
  <c r="FY542" i="98"/>
  <c r="GB542" i="98"/>
  <c r="GE542" i="98"/>
  <c r="FT410" i="98"/>
  <c r="FW410" i="98"/>
  <c r="FZ410" i="98"/>
  <c r="GB381" i="98"/>
  <c r="FU381" i="98"/>
  <c r="FW381" i="98"/>
  <c r="FT428" i="98"/>
  <c r="GE364" i="98"/>
  <c r="FZ313" i="98"/>
  <c r="GC313" i="98"/>
  <c r="FT313" i="98"/>
  <c r="FW313" i="98"/>
  <c r="GB253" i="98"/>
  <c r="GE253" i="98"/>
  <c r="FY197" i="98"/>
  <c r="GB197" i="98"/>
  <c r="FX151" i="98"/>
  <c r="GA151" i="98"/>
  <c r="FZ151" i="98"/>
  <c r="FY151" i="98"/>
  <c r="FT123" i="98"/>
  <c r="FW123" i="98"/>
  <c r="GB93" i="98"/>
  <c r="GC93" i="98"/>
  <c r="GA93" i="98"/>
  <c r="FZ93" i="98"/>
  <c r="FV1631" i="98"/>
  <c r="FT1631" i="98"/>
  <c r="FW1631" i="98"/>
  <c r="FT1643" i="98"/>
  <c r="FW1643" i="98"/>
  <c r="FT1633" i="98"/>
  <c r="GA1633" i="98"/>
  <c r="GD1633" i="98"/>
  <c r="FZ1563" i="98"/>
  <c r="FT1563" i="98"/>
  <c r="FW1563" i="98"/>
  <c r="FX1553" i="98"/>
  <c r="GA1553" i="98"/>
  <c r="GD1553" i="98"/>
  <c r="FY1671" i="98"/>
  <c r="GB1671" i="98"/>
  <c r="GE1671" i="98"/>
  <c r="FT1587" i="98"/>
  <c r="FW1587" i="98"/>
  <c r="FY1539" i="98"/>
  <c r="GB1539" i="98"/>
  <c r="GE1539" i="98"/>
  <c r="FX1670" i="98"/>
  <c r="GA1670" i="98"/>
  <c r="GD1670" i="98"/>
  <c r="GE1455" i="98"/>
  <c r="GD1455" i="98"/>
  <c r="GB1455" i="98"/>
  <c r="FY1455" i="98"/>
  <c r="FT1359" i="98"/>
  <c r="FT1343" i="98"/>
  <c r="FZ1297" i="98"/>
  <c r="GD1297" i="98"/>
  <c r="FY1297" i="98"/>
  <c r="GE1297" i="98"/>
  <c r="FT1235" i="98"/>
  <c r="GE1235" i="98"/>
  <c r="FV1247" i="98"/>
  <c r="FZ1247" i="98"/>
  <c r="GE1247" i="98"/>
  <c r="FV1199" i="98"/>
  <c r="FX1199" i="98"/>
  <c r="FW1199" i="98"/>
  <c r="FY1199" i="98"/>
  <c r="FX1451" i="98"/>
  <c r="FW1451" i="98"/>
  <c r="FV1291" i="98"/>
  <c r="FZ1291" i="98"/>
  <c r="FW1291" i="98"/>
  <c r="FY1291" i="98"/>
  <c r="GD1225" i="98"/>
  <c r="FW1225" i="98"/>
  <c r="FV1113" i="98"/>
  <c r="FZ1113" i="98"/>
  <c r="FT1113" i="98"/>
  <c r="FW1113" i="98"/>
  <c r="GB1031" i="98"/>
  <c r="GE1031" i="98"/>
  <c r="FV1085" i="98"/>
  <c r="FT1085" i="98"/>
  <c r="FV1037" i="98"/>
  <c r="FT1037" i="98"/>
  <c r="GA928" i="98"/>
  <c r="GD928" i="98"/>
  <c r="GC912" i="98"/>
  <c r="FW912" i="98"/>
  <c r="FZ912" i="98"/>
  <c r="FT864" i="98"/>
  <c r="GE864" i="98"/>
  <c r="GA848" i="98"/>
  <c r="GD848" i="98"/>
  <c r="GC832" i="98"/>
  <c r="FW832" i="98"/>
  <c r="FZ832" i="98"/>
  <c r="GD1081" i="98"/>
  <c r="GB1081" i="98"/>
  <c r="FV1081" i="98"/>
  <c r="FZ1081" i="98"/>
  <c r="FY1081" i="98"/>
  <c r="GE1017" i="98"/>
  <c r="GD1017" i="98"/>
  <c r="FV968" i="98"/>
  <c r="FZ968" i="98"/>
  <c r="FT968" i="98"/>
  <c r="FW968" i="98"/>
  <c r="FW923" i="98"/>
  <c r="FV923" i="98"/>
  <c r="FY923" i="98"/>
  <c r="FT891" i="98"/>
  <c r="GD891" i="98"/>
  <c r="GD959" i="98"/>
  <c r="GA959" i="98"/>
  <c r="FZ959" i="98"/>
  <c r="FY959" i="98"/>
  <c r="FT730" i="98"/>
  <c r="FV730" i="98"/>
  <c r="FY730" i="98"/>
  <c r="GD620" i="98"/>
  <c r="FT620" i="98"/>
  <c r="FW620" i="98"/>
  <c r="GD588" i="98"/>
  <c r="FT588" i="98"/>
  <c r="FW588" i="98"/>
  <c r="FU513" i="98"/>
  <c r="GB513" i="98"/>
  <c r="GE513" i="98"/>
  <c r="GD580" i="98"/>
  <c r="FY580" i="98"/>
  <c r="GB580" i="98"/>
  <c r="GE580" i="98"/>
  <c r="FV535" i="98"/>
  <c r="FY535" i="98"/>
  <c r="GB535" i="98"/>
  <c r="GC759" i="98"/>
  <c r="GB759" i="98"/>
  <c r="GE759" i="98"/>
  <c r="FU663" i="98"/>
  <c r="FT663" i="98"/>
  <c r="FW663" i="98"/>
  <c r="FZ663" i="98"/>
  <c r="FX564" i="98"/>
  <c r="GA564" i="98"/>
  <c r="GD564" i="98"/>
  <c r="FZ522" i="98"/>
  <c r="FU522" i="98"/>
  <c r="FX522" i="98"/>
  <c r="GA522" i="98"/>
  <c r="FV463" i="98"/>
  <c r="FT463" i="98"/>
  <c r="FW463" i="98"/>
  <c r="GA441" i="98"/>
  <c r="GD441" i="98"/>
  <c r="FU470" i="98"/>
  <c r="FY470" i="98"/>
  <c r="FV470" i="98"/>
  <c r="FZ391" i="98"/>
  <c r="FY391" i="98"/>
  <c r="FX391" i="98"/>
  <c r="GA391" i="98"/>
  <c r="FT373" i="98"/>
  <c r="FX373" i="98"/>
  <c r="GE373" i="98"/>
  <c r="FX293" i="98"/>
  <c r="FV424" i="98"/>
  <c r="FY424" i="98"/>
  <c r="GB424" i="98"/>
  <c r="FY337" i="98"/>
  <c r="GD337" i="98"/>
  <c r="FU337" i="98"/>
  <c r="FV305" i="98"/>
  <c r="GB305" i="98"/>
  <c r="GE305" i="98"/>
  <c r="GC244" i="98"/>
  <c r="FW244" i="98"/>
  <c r="FZ244" i="98"/>
  <c r="FX350" i="98"/>
  <c r="FV350" i="98"/>
  <c r="FT350" i="98"/>
  <c r="FU350" i="98"/>
  <c r="FT268" i="98"/>
  <c r="GA268" i="98"/>
  <c r="GD268" i="98"/>
  <c r="FU269" i="98"/>
  <c r="FX269" i="98"/>
  <c r="GA269" i="98"/>
  <c r="GD269" i="98"/>
  <c r="FZ258" i="98"/>
  <c r="FT258" i="98"/>
  <c r="GE224" i="98"/>
  <c r="GB224" i="98"/>
  <c r="GA229" i="98"/>
  <c r="FT229" i="98"/>
  <c r="FT205" i="98"/>
  <c r="GD184" i="98"/>
  <c r="FU184" i="98"/>
  <c r="GB184" i="98"/>
  <c r="GE184" i="98"/>
  <c r="FW132" i="98"/>
  <c r="GD132" i="98"/>
  <c r="FT132" i="98"/>
  <c r="GD1555" i="98"/>
  <c r="FU1555" i="98"/>
  <c r="FX1555" i="98"/>
  <c r="GA1555" i="98"/>
  <c r="GB1498" i="98"/>
  <c r="GE1378" i="98"/>
  <c r="GB1378" i="98"/>
  <c r="FY1205" i="98"/>
  <c r="GE1205" i="98"/>
  <c r="GD1000" i="98"/>
  <c r="FY1000" i="98"/>
  <c r="GB1000" i="98"/>
  <c r="GE1000" i="98"/>
  <c r="GA951" i="98"/>
  <c r="FZ951" i="98"/>
  <c r="FY951" i="98"/>
  <c r="GD455" i="98"/>
  <c r="FU455" i="98"/>
  <c r="FX455" i="98"/>
  <c r="GA455" i="98"/>
  <c r="GD632" i="98"/>
  <c r="FU632" i="98"/>
  <c r="FX632" i="98"/>
  <c r="GA632" i="98"/>
  <c r="GD684" i="98"/>
  <c r="FT684" i="98"/>
  <c r="FW684" i="98"/>
  <c r="FU724" i="98"/>
  <c r="FX724" i="98"/>
  <c r="GA724" i="98"/>
  <c r="FV692" i="98"/>
  <c r="FZ692" i="98"/>
  <c r="FT692" i="98"/>
  <c r="FW692" i="98"/>
  <c r="FV498" i="98"/>
  <c r="FT498" i="98"/>
  <c r="FW498" i="98"/>
  <c r="GD371" i="98"/>
  <c r="GA371" i="98"/>
  <c r="FZ371" i="98"/>
  <c r="FY371" i="98"/>
  <c r="GA362" i="98"/>
  <c r="GD362" i="98"/>
  <c r="GB362" i="98"/>
  <c r="FY362" i="98"/>
  <c r="GE338" i="98"/>
  <c r="FV338" i="98"/>
  <c r="FU338" i="98"/>
  <c r="FX338" i="98"/>
  <c r="FY289" i="98"/>
  <c r="FZ289" i="98"/>
  <c r="GC289" i="98"/>
  <c r="FT289" i="98"/>
  <c r="FW289" i="98"/>
  <c r="FZ250" i="98"/>
  <c r="FT250" i="98"/>
  <c r="FU90" i="98"/>
  <c r="FT90" i="98"/>
  <c r="FV90" i="98"/>
  <c r="FW90" i="98"/>
  <c r="FY321" i="98"/>
  <c r="FZ321" i="98"/>
  <c r="GC321" i="98"/>
  <c r="FT321" i="98"/>
  <c r="FW321" i="98"/>
  <c r="FY297" i="98"/>
  <c r="GD297" i="98"/>
  <c r="FU297" i="98"/>
  <c r="FV232" i="98"/>
  <c r="FY640" i="98"/>
  <c r="GB640" i="98"/>
  <c r="GE640" i="98"/>
  <c r="GD431" i="98"/>
  <c r="FU431" i="98"/>
  <c r="FX431" i="98"/>
  <c r="GA431" i="98"/>
  <c r="FV510" i="98"/>
  <c r="FT510" i="98"/>
  <c r="FW510" i="98"/>
  <c r="FY447" i="98"/>
  <c r="GB447" i="98"/>
  <c r="GE447" i="98"/>
  <c r="FW365" i="98"/>
  <c r="FV1303" i="98"/>
  <c r="GE1303" i="98"/>
  <c r="FY1458" i="98"/>
  <c r="GC1458" i="98"/>
  <c r="FV1458" i="98"/>
  <c r="FT1458" i="98"/>
  <c r="GA1418" i="98"/>
  <c r="GA1322" i="98"/>
  <c r="GA1474" i="98"/>
  <c r="GE1314" i="98"/>
  <c r="GB1314" i="98"/>
  <c r="FT1137" i="98"/>
  <c r="FW1137" i="98"/>
  <c r="FY1004" i="98"/>
  <c r="GB1004" i="98"/>
  <c r="GE1004" i="98"/>
  <c r="GD1133" i="98"/>
  <c r="FU1133" i="98"/>
  <c r="FX1133" i="98"/>
  <c r="GA1133" i="98"/>
  <c r="FZ1141" i="98"/>
  <c r="FU1141" i="98"/>
  <c r="FX1141" i="98"/>
  <c r="GA1141" i="98"/>
  <c r="FZ1072" i="98"/>
  <c r="GB1072" i="98"/>
  <c r="FK1253" i="98"/>
  <c r="FV1175" i="98"/>
  <c r="GE1175" i="98"/>
  <c r="GC1027" i="98"/>
  <c r="FY1027" i="98"/>
  <c r="FX1027" i="98"/>
  <c r="GA1027" i="98"/>
  <c r="GD1011" i="98"/>
  <c r="FU1011" i="98"/>
  <c r="FT1011" i="98"/>
  <c r="FW1011" i="98"/>
  <c r="GD984" i="98"/>
  <c r="FY984" i="98"/>
  <c r="GB984" i="98"/>
  <c r="GE984" i="98"/>
  <c r="FY584" i="98"/>
  <c r="GB584" i="98"/>
  <c r="GE584" i="98"/>
  <c r="FY672" i="98"/>
  <c r="GB672" i="98"/>
  <c r="GE672" i="98"/>
  <c r="GD558" i="98"/>
  <c r="FU558" i="98"/>
  <c r="FX558" i="98"/>
  <c r="GA558" i="98"/>
  <c r="FU612" i="98"/>
  <c r="FX612" i="98"/>
  <c r="GA612" i="98"/>
  <c r="GD530" i="98"/>
  <c r="FU530" i="98"/>
  <c r="FX530" i="98"/>
  <c r="GA530" i="98"/>
  <c r="GD399" i="98"/>
  <c r="FU399" i="98"/>
  <c r="FX399" i="98"/>
  <c r="GA399" i="98"/>
  <c r="FV494" i="98"/>
  <c r="FT494" i="98"/>
  <c r="FW494" i="98"/>
  <c r="GD403" i="98"/>
  <c r="FT403" i="98"/>
  <c r="FW403" i="98"/>
  <c r="FY357" i="98"/>
  <c r="GB357" i="98"/>
  <c r="FZ310" i="98"/>
  <c r="GE310" i="98"/>
  <c r="FV310" i="98"/>
  <c r="FU310" i="98"/>
  <c r="FX310" i="98"/>
  <c r="GC301" i="98"/>
  <c r="FT301" i="98"/>
  <c r="FW301" i="98"/>
  <c r="GE290" i="98"/>
  <c r="FV290" i="98"/>
  <c r="FU290" i="98"/>
  <c r="FX290" i="98"/>
  <c r="GD200" i="98"/>
  <c r="FU200" i="98"/>
  <c r="GB113" i="98"/>
  <c r="FV113" i="98"/>
  <c r="FV1567" i="98"/>
  <c r="FY1567" i="98"/>
  <c r="GB1567" i="98"/>
  <c r="GE1567" i="98"/>
  <c r="FU1450" i="98"/>
  <c r="FW1450" i="98"/>
  <c r="FZ1507" i="98"/>
  <c r="FU1507" i="98"/>
  <c r="FX1507" i="98"/>
  <c r="GA1507" i="98"/>
  <c r="GB1301" i="98"/>
  <c r="FU1301" i="98"/>
  <c r="GA1301" i="98"/>
  <c r="FZ1125" i="98"/>
  <c r="FU1125" i="98"/>
  <c r="FX1125" i="98"/>
  <c r="GA1125" i="98"/>
  <c r="FV1109" i="98"/>
  <c r="FT1109" i="98"/>
  <c r="FW1109" i="98"/>
  <c r="FX1157" i="98"/>
  <c r="GD1157" i="98"/>
  <c r="FT1157" i="98"/>
  <c r="FW1157" i="98"/>
  <c r="GD1023" i="98"/>
  <c r="FU1023" i="98"/>
  <c r="FT1023" i="98"/>
  <c r="FW1023" i="98"/>
  <c r="FV1007" i="98"/>
  <c r="FU1007" i="98"/>
  <c r="FT1007" i="98"/>
  <c r="FW1007" i="98"/>
  <c r="FZ760" i="98"/>
  <c r="FT760" i="98"/>
  <c r="FW760" i="98"/>
  <c r="FY768" i="98"/>
  <c r="GB768" i="98"/>
  <c r="GE768" i="98"/>
  <c r="FU740" i="98"/>
  <c r="FX740" i="98"/>
  <c r="GA740" i="98"/>
  <c r="FZ534" i="98"/>
  <c r="FU534" i="98"/>
  <c r="FX534" i="98"/>
  <c r="GA534" i="98"/>
  <c r="FZ514" i="98"/>
  <c r="FU514" i="98"/>
  <c r="FX514" i="98"/>
  <c r="GA514" i="98"/>
  <c r="FZ482" i="98"/>
  <c r="FU482" i="98"/>
  <c r="FX482" i="98"/>
  <c r="GA482" i="98"/>
  <c r="FT423" i="98"/>
  <c r="FW423" i="98"/>
  <c r="FV451" i="98"/>
  <c r="FT451" i="98"/>
  <c r="FW451" i="98"/>
  <c r="FV411" i="98"/>
  <c r="FZ411" i="98"/>
  <c r="FT411" i="98"/>
  <c r="FW411" i="98"/>
  <c r="FW367" i="98"/>
  <c r="FT367" i="98"/>
  <c r="GD274" i="98"/>
  <c r="FU274" i="98"/>
  <c r="FX274" i="98"/>
  <c r="GA274" i="98"/>
  <c r="FY329" i="98"/>
  <c r="FZ329" i="98"/>
  <c r="GC329" i="98"/>
  <c r="FT329" i="98"/>
  <c r="FW329" i="98"/>
  <c r="FV188" i="98"/>
  <c r="FT188" i="98"/>
  <c r="FW188" i="98"/>
  <c r="GC94" i="98"/>
  <c r="GB94" i="98"/>
  <c r="FY94" i="98"/>
  <c r="GE94" i="98"/>
  <c r="FU1647" i="98"/>
  <c r="FX1647" i="98"/>
  <c r="GA1647" i="98"/>
  <c r="FK1285" i="98"/>
  <c r="FY1675" i="98"/>
  <c r="FX1675" i="98"/>
  <c r="GE1675" i="98"/>
  <c r="FZ1659" i="98"/>
  <c r="FU1659" i="98"/>
  <c r="FX1659" i="98"/>
  <c r="GA1659" i="98"/>
  <c r="FV1591" i="98"/>
  <c r="FT1591" i="98"/>
  <c r="FW1591" i="98"/>
  <c r="GA1354" i="98"/>
  <c r="GA1434" i="98"/>
  <c r="GD1527" i="98"/>
  <c r="FY1527" i="98"/>
  <c r="GB1527" i="98"/>
  <c r="GE1527" i="98"/>
  <c r="FW1442" i="98"/>
  <c r="FZ958" i="98"/>
  <c r="FY958" i="98"/>
  <c r="GC958" i="98"/>
  <c r="FV958" i="98"/>
  <c r="FT958" i="98"/>
  <c r="GD988" i="98"/>
  <c r="FU988" i="98"/>
  <c r="FX988" i="98"/>
  <c r="GA988" i="98"/>
  <c r="FU1035" i="98"/>
  <c r="FT1035" i="98"/>
  <c r="FW1035" i="98"/>
  <c r="FY942" i="98"/>
  <c r="GC942" i="98"/>
  <c r="FV942" i="98"/>
  <c r="FT942" i="98"/>
  <c r="GD744" i="98"/>
  <c r="FU744" i="98"/>
  <c r="FX744" i="98"/>
  <c r="GA744" i="98"/>
  <c r="GD712" i="98"/>
  <c r="FU712" i="98"/>
  <c r="FX712" i="98"/>
  <c r="GA712" i="98"/>
  <c r="GD938" i="98"/>
  <c r="FW938" i="98"/>
  <c r="FU938" i="98"/>
  <c r="FX938" i="98"/>
  <c r="FV918" i="98"/>
  <c r="FZ918" i="98"/>
  <c r="FT918" i="98"/>
  <c r="GD854" i="98"/>
  <c r="FW854" i="98"/>
  <c r="FU854" i="98"/>
  <c r="FX854" i="98"/>
  <c r="GD822" i="98"/>
  <c r="FW822" i="98"/>
  <c r="FU822" i="98"/>
  <c r="FX822" i="98"/>
  <c r="GD790" i="98"/>
  <c r="FW790" i="98"/>
  <c r="FU790" i="98"/>
  <c r="FX790" i="98"/>
  <c r="GD652" i="98"/>
  <c r="FT652" i="98"/>
  <c r="FW652" i="98"/>
  <c r="FY688" i="98"/>
  <c r="GB688" i="98"/>
  <c r="GE688" i="98"/>
  <c r="FY624" i="98"/>
  <c r="GB624" i="98"/>
  <c r="GE624" i="98"/>
  <c r="FU427" i="98"/>
  <c r="FX427" i="98"/>
  <c r="GA427" i="98"/>
  <c r="GB379" i="98"/>
  <c r="FV379" i="98"/>
  <c r="FT379" i="98"/>
  <c r="FU379" i="98"/>
  <c r="FU349" i="98"/>
  <c r="GA349" i="98"/>
  <c r="FX349" i="98"/>
  <c r="FI1237" i="98"/>
  <c r="GA1237" i="98" s="1"/>
  <c r="GC1237" i="98"/>
  <c r="FV1237" i="98"/>
  <c r="FI1088" i="98"/>
  <c r="GD1088" i="98"/>
  <c r="GE1088" i="98"/>
  <c r="FI1093" i="98"/>
  <c r="FU1093" i="98"/>
  <c r="FY1093" i="98"/>
  <c r="GC1093" i="98"/>
  <c r="FW1093" i="98"/>
  <c r="GB1093" i="98"/>
  <c r="FX1093" i="98"/>
  <c r="GD1093" i="98"/>
  <c r="FT1093" i="98"/>
  <c r="FZ1093" i="98"/>
  <c r="GE1093" i="98"/>
  <c r="FV1093" i="98"/>
  <c r="GA1093" i="98"/>
  <c r="FI1045" i="98"/>
  <c r="FY1045" i="98"/>
  <c r="GC1045" i="98"/>
  <c r="GB1045" i="98"/>
  <c r="GD1045" i="98"/>
  <c r="GE1045" i="98"/>
  <c r="FV1045" i="98"/>
  <c r="GA920" i="98"/>
  <c r="GD920" i="98"/>
  <c r="GA792" i="98"/>
  <c r="GD792" i="98"/>
  <c r="GE1087" i="98"/>
  <c r="FT983" i="98"/>
  <c r="FW983" i="98"/>
  <c r="FX767" i="98"/>
  <c r="GA767" i="98"/>
  <c r="GD767" i="98"/>
  <c r="FX703" i="98"/>
  <c r="GA703" i="98"/>
  <c r="GD703" i="98"/>
  <c r="FX639" i="98"/>
  <c r="GA639" i="98"/>
  <c r="GD639" i="98"/>
  <c r="FX575" i="98"/>
  <c r="GA575" i="98"/>
  <c r="GD575" i="98"/>
  <c r="FT386" i="98"/>
  <c r="FX386" i="98"/>
  <c r="GB386" i="98"/>
  <c r="FV386" i="98"/>
  <c r="GA386" i="98"/>
  <c r="FW386" i="98"/>
  <c r="GC386" i="98"/>
  <c r="FI386" i="98"/>
  <c r="FY386" i="98"/>
  <c r="GD386" i="98"/>
  <c r="FZ386" i="98"/>
  <c r="GE386" i="98"/>
  <c r="FU386" i="98"/>
  <c r="FZ389" i="98"/>
  <c r="FX953" i="98"/>
  <c r="GE953" i="98"/>
  <c r="GB873" i="98"/>
  <c r="GE873" i="98"/>
  <c r="FX533" i="98"/>
  <c r="GA533" i="98"/>
  <c r="GD533" i="98"/>
  <c r="GB683" i="98"/>
  <c r="GE683" i="98"/>
  <c r="FZ502" i="98"/>
  <c r="FU502" i="98"/>
  <c r="FX502" i="98"/>
  <c r="FY561" i="98"/>
  <c r="GC561" i="98"/>
  <c r="GA378" i="98"/>
  <c r="FX434" i="98"/>
  <c r="GA434" i="98"/>
  <c r="GD434" i="98"/>
  <c r="FT394" i="98"/>
  <c r="FW394" i="98"/>
  <c r="FX317" i="98"/>
  <c r="GA341" i="98"/>
  <c r="FU270" i="98"/>
  <c r="FX270" i="98"/>
  <c r="GB245" i="98"/>
  <c r="GE245" i="98"/>
  <c r="FT247" i="98"/>
  <c r="FX247" i="98"/>
  <c r="GD235" i="98"/>
  <c r="FX235" i="98"/>
  <c r="FW193" i="98"/>
  <c r="GA193" i="98"/>
  <c r="FZ193" i="98"/>
  <c r="FU193" i="98"/>
  <c r="GA181" i="98"/>
  <c r="FZ181" i="98"/>
  <c r="FU181" i="98"/>
  <c r="FY99" i="98"/>
  <c r="FZ99" i="98"/>
  <c r="GD1543" i="98"/>
  <c r="FU1543" i="98"/>
  <c r="FX1543" i="98"/>
  <c r="FW1362" i="98"/>
  <c r="GB1682" i="98"/>
  <c r="GA1682" i="98"/>
  <c r="FY1658" i="98"/>
  <c r="FX1658" i="98"/>
  <c r="GA1658" i="98"/>
  <c r="GD1658" i="98"/>
  <c r="FY1117" i="98"/>
  <c r="GB1117" i="98"/>
  <c r="GE1117" i="98"/>
  <c r="FV1439" i="98"/>
  <c r="FZ1439" i="98"/>
  <c r="FX1439" i="98"/>
  <c r="FW1439" i="98"/>
  <c r="GA1423" i="98"/>
  <c r="FZ1423" i="98"/>
  <c r="FX1423" i="98"/>
  <c r="FW1423" i="98"/>
  <c r="GB1233" i="98"/>
  <c r="GD1233" i="98"/>
  <c r="FY1233" i="98"/>
  <c r="GE1233" i="98"/>
  <c r="FV1151" i="98"/>
  <c r="FX1151" i="98"/>
  <c r="FW1151" i="98"/>
  <c r="GC775" i="98"/>
  <c r="FT775" i="98"/>
  <c r="GD1419" i="98"/>
  <c r="GB1419" i="98"/>
  <c r="FV1419" i="98"/>
  <c r="FT1419" i="98"/>
  <c r="FV1177" i="98"/>
  <c r="FZ1177" i="98"/>
  <c r="FU1177" i="98"/>
  <c r="FZ1163" i="98"/>
  <c r="FW1163" i="98"/>
  <c r="FY980" i="98"/>
  <c r="GB980" i="98"/>
  <c r="GE980" i="98"/>
  <c r="GB800" i="98"/>
  <c r="FX800" i="98"/>
  <c r="FU800" i="98"/>
  <c r="FY728" i="98"/>
  <c r="GB728" i="98"/>
  <c r="GE728" i="98"/>
  <c r="FZ1039" i="98"/>
  <c r="FY1039" i="98"/>
  <c r="GC1039" i="98"/>
  <c r="FW1024" i="98"/>
  <c r="FV1024" i="98"/>
  <c r="FZ1024" i="98"/>
  <c r="FU1024" i="98"/>
  <c r="FX991" i="98"/>
  <c r="GA991" i="98"/>
  <c r="GD991" i="98"/>
  <c r="GA930" i="98"/>
  <c r="GE930" i="98"/>
  <c r="FY930" i="98"/>
  <c r="GD914" i="98"/>
  <c r="FW914" i="98"/>
  <c r="FU914" i="98"/>
  <c r="GD850" i="98"/>
  <c r="FW850" i="98"/>
  <c r="FU850" i="98"/>
  <c r="FW795" i="98"/>
  <c r="FV795" i="98"/>
  <c r="GE762" i="98"/>
  <c r="FY592" i="98"/>
  <c r="GB592" i="98"/>
  <c r="GE592" i="98"/>
  <c r="GD772" i="98"/>
  <c r="FY772" i="98"/>
  <c r="GB772" i="98"/>
  <c r="GE772" i="98"/>
  <c r="GC743" i="98"/>
  <c r="GB743" i="98"/>
  <c r="GE743" i="98"/>
  <c r="FY695" i="98"/>
  <c r="FX695" i="98"/>
  <c r="GA695" i="98"/>
  <c r="GD695" i="98"/>
  <c r="FV465" i="98"/>
  <c r="FY407" i="98"/>
  <c r="GB407" i="98"/>
  <c r="GE407" i="98"/>
  <c r="GE440" i="98"/>
  <c r="FU440" i="98"/>
  <c r="GA213" i="98"/>
  <c r="GE213" i="98"/>
  <c r="GD213" i="98"/>
  <c r="GB213" i="98"/>
  <c r="GA128" i="98"/>
  <c r="FZ128" i="98"/>
  <c r="FU128" i="98"/>
  <c r="GE91" i="98"/>
  <c r="FU1402" i="98"/>
  <c r="FW1402" i="98"/>
  <c r="FV1575" i="98"/>
  <c r="FY1575" i="98"/>
  <c r="GB1575" i="98"/>
  <c r="GE1575" i="98"/>
  <c r="GD1559" i="98"/>
  <c r="FY1559" i="98"/>
  <c r="GB1559" i="98"/>
  <c r="GE1559" i="98"/>
  <c r="FV1541" i="98"/>
  <c r="FZ1410" i="98"/>
  <c r="FW1410" i="98"/>
  <c r="FZ1583" i="98"/>
  <c r="FU1583" i="98"/>
  <c r="FX1583" i="98"/>
  <c r="FY1482" i="98"/>
  <c r="GC1482" i="98"/>
  <c r="FV1482" i="98"/>
  <c r="FX1594" i="98"/>
  <c r="GA1594" i="98"/>
  <c r="GD1594" i="98"/>
  <c r="GB1590" i="98"/>
  <c r="GE1590" i="98"/>
  <c r="GB1582" i="98"/>
  <c r="GE1582" i="98"/>
  <c r="FY1578" i="98"/>
  <c r="FT1578" i="98"/>
  <c r="FW1578" i="98"/>
  <c r="FY1535" i="98"/>
  <c r="GB1535" i="98"/>
  <c r="GE1535" i="98"/>
  <c r="FY1173" i="98"/>
  <c r="GE1173" i="98"/>
  <c r="FZ1281" i="98"/>
  <c r="GD1281" i="98"/>
  <c r="FY1281" i="98"/>
  <c r="GE1281" i="98"/>
  <c r="FV1201" i="98"/>
  <c r="FU1201" i="98"/>
  <c r="FZ1221" i="98"/>
  <c r="FY1221" i="98"/>
  <c r="GE1221" i="98"/>
  <c r="GE1040" i="98"/>
  <c r="FY1040" i="98"/>
  <c r="GC1040" i="98"/>
  <c r="FV1040" i="98"/>
  <c r="FV1311" i="98"/>
  <c r="FZ1311" i="98"/>
  <c r="FX1395" i="98"/>
  <c r="GB1395" i="98"/>
  <c r="FV1395" i="98"/>
  <c r="FT1395" i="98"/>
  <c r="GA1363" i="98"/>
  <c r="FZ1363" i="98"/>
  <c r="FX1195" i="98"/>
  <c r="FX1147" i="98"/>
  <c r="FX1119" i="98"/>
  <c r="FV1119" i="98"/>
  <c r="GA1064" i="98"/>
  <c r="GB924" i="98"/>
  <c r="FX924" i="98"/>
  <c r="FU924" i="98"/>
  <c r="GC844" i="98"/>
  <c r="FW844" i="98"/>
  <c r="GB828" i="98"/>
  <c r="FX828" i="98"/>
  <c r="FU828" i="98"/>
  <c r="FX995" i="98"/>
  <c r="GA995" i="98"/>
  <c r="GD995" i="98"/>
  <c r="FZ945" i="98"/>
  <c r="GC929" i="98"/>
  <c r="FY929" i="98"/>
  <c r="FV929" i="98"/>
  <c r="FT929" i="98"/>
  <c r="GB889" i="98"/>
  <c r="GE889" i="98"/>
  <c r="GD865" i="98"/>
  <c r="FX865" i="98"/>
  <c r="GC841" i="98"/>
  <c r="FY841" i="98"/>
  <c r="FV841" i="98"/>
  <c r="FT841" i="98"/>
  <c r="GB793" i="98"/>
  <c r="GE793" i="98"/>
  <c r="FV710" i="98"/>
  <c r="GB903" i="98"/>
  <c r="FX903" i="98"/>
  <c r="FV764" i="98"/>
  <c r="FU764" i="98"/>
  <c r="FX764" i="98"/>
  <c r="FT670" i="98"/>
  <c r="GE670" i="98"/>
  <c r="FT517" i="98"/>
  <c r="FW517" i="98"/>
  <c r="FY747" i="98"/>
  <c r="GB699" i="98"/>
  <c r="GE699" i="98"/>
  <c r="FX651" i="98"/>
  <c r="GA651" i="98"/>
  <c r="GD651" i="98"/>
  <c r="FZ542" i="98"/>
  <c r="FU542" i="98"/>
  <c r="FX542" i="98"/>
  <c r="FZ471" i="98"/>
  <c r="FY471" i="98"/>
  <c r="GB471" i="98"/>
  <c r="GE471" i="98"/>
  <c r="GC370" i="98"/>
  <c r="FT370" i="98"/>
  <c r="GB409" i="98"/>
  <c r="FV409" i="98"/>
  <c r="GC410" i="98"/>
  <c r="GC381" i="98"/>
  <c r="FV381" i="98"/>
  <c r="GC364" i="98"/>
  <c r="GD253" i="98"/>
  <c r="FX253" i="98"/>
  <c r="FW197" i="98"/>
  <c r="GA197" i="98"/>
  <c r="FZ197" i="98"/>
  <c r="FU197" i="98"/>
  <c r="GB151" i="98"/>
  <c r="FV151" i="98"/>
  <c r="FT151" i="98"/>
  <c r="FW93" i="98"/>
  <c r="FX93" i="98"/>
  <c r="FU93" i="98"/>
  <c r="FZ1671" i="98"/>
  <c r="FU1671" i="98"/>
  <c r="FX1671" i="98"/>
  <c r="GD1539" i="98"/>
  <c r="FU1539" i="98"/>
  <c r="FX1539" i="98"/>
  <c r="FW1670" i="98"/>
  <c r="GA1455" i="98"/>
  <c r="FZ1455" i="98"/>
  <c r="FX1455" i="98"/>
  <c r="FW1455" i="98"/>
  <c r="FV1297" i="98"/>
  <c r="FU1297" i="98"/>
  <c r="GD1199" i="98"/>
  <c r="FX1291" i="98"/>
  <c r="GC1031" i="98"/>
  <c r="FY1031" i="98"/>
  <c r="FX1031" i="98"/>
  <c r="GC928" i="98"/>
  <c r="FW928" i="98"/>
  <c r="GB912" i="98"/>
  <c r="FX912" i="98"/>
  <c r="FU912" i="98"/>
  <c r="GA864" i="98"/>
  <c r="GD864" i="98"/>
  <c r="GC848" i="98"/>
  <c r="FW848" i="98"/>
  <c r="GB832" i="98"/>
  <c r="FX832" i="98"/>
  <c r="FU832" i="98"/>
  <c r="FW1081" i="98"/>
  <c r="FT1081" i="98"/>
  <c r="GB923" i="98"/>
  <c r="FX923" i="98"/>
  <c r="FX959" i="98"/>
  <c r="GB959" i="98"/>
  <c r="FV959" i="98"/>
  <c r="FT959" i="98"/>
  <c r="GE730" i="98"/>
  <c r="FX513" i="98"/>
  <c r="GA513" i="98"/>
  <c r="GD513" i="98"/>
  <c r="FU580" i="98"/>
  <c r="FX580" i="98"/>
  <c r="FW535" i="98"/>
  <c r="GA535" i="98"/>
  <c r="FU535" i="98"/>
  <c r="FY759" i="98"/>
  <c r="FX759" i="98"/>
  <c r="GA759" i="98"/>
  <c r="GD759" i="98"/>
  <c r="FV522" i="98"/>
  <c r="FT522" i="98"/>
  <c r="GB470" i="98"/>
  <c r="GE470" i="98"/>
  <c r="FZ373" i="98"/>
  <c r="GE424" i="98"/>
  <c r="FW424" i="98"/>
  <c r="FU424" i="98"/>
  <c r="FV337" i="98"/>
  <c r="GB337" i="98"/>
  <c r="GE337" i="98"/>
  <c r="FX305" i="98"/>
  <c r="FT244" i="98"/>
  <c r="FX244" i="98"/>
  <c r="FU244" i="98"/>
  <c r="GB350" i="98"/>
  <c r="FT269" i="98"/>
  <c r="FW269" i="98"/>
  <c r="GA224" i="98"/>
  <c r="FY184" i="98"/>
  <c r="FX184" i="98"/>
  <c r="FZ1555" i="98"/>
  <c r="FT1555" i="98"/>
  <c r="GA1498" i="98"/>
  <c r="GA1378" i="98"/>
  <c r="GB1205" i="98"/>
  <c r="FU1205" i="98"/>
  <c r="FU1000" i="98"/>
  <c r="FX1000" i="98"/>
  <c r="GD951" i="98"/>
  <c r="GB951" i="98"/>
  <c r="FV951" i="98"/>
  <c r="FT951" i="98"/>
  <c r="FZ455" i="98"/>
  <c r="FT455" i="98"/>
  <c r="FZ632" i="98"/>
  <c r="FT632" i="98"/>
  <c r="FV724" i="98"/>
  <c r="FZ724" i="98"/>
  <c r="FT724" i="98"/>
  <c r="GB371" i="98"/>
  <c r="FV371" i="98"/>
  <c r="FT371" i="98"/>
  <c r="FV362" i="98"/>
  <c r="FX362" i="98"/>
  <c r="FW362" i="98"/>
  <c r="GA338" i="98"/>
  <c r="FW338" i="98"/>
  <c r="GD289" i="98"/>
  <c r="FU289" i="98"/>
  <c r="FX90" i="98"/>
  <c r="GD321" i="98"/>
  <c r="FU321" i="98"/>
  <c r="FV297" i="98"/>
  <c r="GB297" i="98"/>
  <c r="GE297" i="98"/>
  <c r="FZ640" i="98"/>
  <c r="FU640" i="98"/>
  <c r="FX640" i="98"/>
  <c r="FZ431" i="98"/>
  <c r="FT431" i="98"/>
  <c r="GD447" i="98"/>
  <c r="FU447" i="98"/>
  <c r="FX447" i="98"/>
  <c r="FZ1458" i="98"/>
  <c r="FW1458" i="98"/>
  <c r="GA1314" i="98"/>
  <c r="GD1004" i="98"/>
  <c r="FU1004" i="98"/>
  <c r="FX1004" i="98"/>
  <c r="FV1133" i="98"/>
  <c r="FT1133" i="98"/>
  <c r="GD1141" i="98"/>
  <c r="FV1141" i="98"/>
  <c r="FT1141" i="98"/>
  <c r="GA1072" i="98"/>
  <c r="GD1027" i="98"/>
  <c r="FU1027" i="98"/>
  <c r="FT1027" i="98"/>
  <c r="FU984" i="98"/>
  <c r="FX984" i="98"/>
  <c r="GD584" i="98"/>
  <c r="FU584" i="98"/>
  <c r="FX584" i="98"/>
  <c r="FZ672" i="98"/>
  <c r="FU672" i="98"/>
  <c r="FX672" i="98"/>
  <c r="FZ558" i="98"/>
  <c r="FT558" i="98"/>
  <c r="FV612" i="98"/>
  <c r="FZ612" i="98"/>
  <c r="FT612" i="98"/>
  <c r="FZ530" i="98"/>
  <c r="FT530" i="98"/>
  <c r="FZ399" i="98"/>
  <c r="FT399" i="98"/>
  <c r="GA357" i="98"/>
  <c r="FW310" i="98"/>
  <c r="FZ301" i="98"/>
  <c r="GD301" i="98"/>
  <c r="FU301" i="98"/>
  <c r="GA290" i="98"/>
  <c r="FW290" i="98"/>
  <c r="FY200" i="98"/>
  <c r="GB200" i="98"/>
  <c r="GE200" i="98"/>
  <c r="GE113" i="98"/>
  <c r="FU1567" i="98"/>
  <c r="FX1567" i="98"/>
  <c r="GD1507" i="98"/>
  <c r="FV1507" i="98"/>
  <c r="FT1507" i="98"/>
  <c r="GD1301" i="98"/>
  <c r="FT1301" i="98"/>
  <c r="FV1125" i="98"/>
  <c r="FT1125" i="98"/>
  <c r="FZ768" i="98"/>
  <c r="FU768" i="98"/>
  <c r="FX768" i="98"/>
  <c r="FV740" i="98"/>
  <c r="FZ740" i="98"/>
  <c r="FT740" i="98"/>
  <c r="FV534" i="98"/>
  <c r="FT534" i="98"/>
  <c r="FV514" i="98"/>
  <c r="FT514" i="98"/>
  <c r="FV482" i="98"/>
  <c r="FT482" i="98"/>
  <c r="FZ274" i="98"/>
  <c r="FT274" i="98"/>
  <c r="GD329" i="98"/>
  <c r="FU329" i="98"/>
  <c r="FZ94" i="98"/>
  <c r="FV94" i="98"/>
  <c r="FT94" i="98"/>
  <c r="FZ1647" i="98"/>
  <c r="FT1647" i="98"/>
  <c r="FK1269" i="98"/>
  <c r="FZ1675" i="98"/>
  <c r="FU1675" i="98"/>
  <c r="FV1659" i="98"/>
  <c r="FT1659" i="98"/>
  <c r="FU1527" i="98"/>
  <c r="FX1527" i="98"/>
  <c r="GE1442" i="98"/>
  <c r="FK1088" i="98"/>
  <c r="FU958" i="98"/>
  <c r="FW958" i="98"/>
  <c r="FZ988" i="98"/>
  <c r="FT988" i="98"/>
  <c r="GE942" i="98"/>
  <c r="FW942" i="98"/>
  <c r="FZ744" i="98"/>
  <c r="FT744" i="98"/>
  <c r="FZ712" i="98"/>
  <c r="FT712" i="98"/>
  <c r="FV938" i="98"/>
  <c r="FZ938" i="98"/>
  <c r="FV854" i="98"/>
  <c r="FZ854" i="98"/>
  <c r="FV822" i="98"/>
  <c r="FZ822" i="98"/>
  <c r="FV790" i="98"/>
  <c r="FZ790" i="98"/>
  <c r="FZ688" i="98"/>
  <c r="FU688" i="98"/>
  <c r="FX688" i="98"/>
  <c r="FZ624" i="98"/>
  <c r="FU624" i="98"/>
  <c r="FX624" i="98"/>
  <c r="FV427" i="98"/>
  <c r="FZ427" i="98"/>
  <c r="FT427" i="98"/>
  <c r="FW379" i="98"/>
  <c r="GD349" i="98"/>
  <c r="FY349" i="98"/>
  <c r="GC349" i="98"/>
  <c r="FV349" i="98"/>
  <c r="GB1088" i="98" l="1"/>
  <c r="FZ1237" i="98"/>
  <c r="GD1237" i="98"/>
  <c r="FT1237" i="98"/>
  <c r="FW1237" i="98"/>
  <c r="GD1285" i="98"/>
  <c r="FT1285" i="98"/>
  <c r="FW1285" i="98"/>
  <c r="GA1077" i="98"/>
  <c r="FT1077" i="98"/>
  <c r="FZ1269" i="98"/>
  <c r="GD1269" i="98"/>
  <c r="FT1269" i="98"/>
  <c r="FW1269" i="98"/>
  <c r="FV810" i="98"/>
  <c r="FZ810" i="98"/>
  <c r="FT810" i="98"/>
  <c r="FV874" i="98"/>
  <c r="FZ874" i="98"/>
  <c r="FT874" i="98"/>
  <c r="GB1338" i="98"/>
  <c r="GD172" i="98"/>
  <c r="FU172" i="98"/>
  <c r="FT172" i="98"/>
  <c r="FW172" i="98"/>
  <c r="GA1088" i="98"/>
  <c r="FX1088" i="98"/>
  <c r="GA1338" i="98"/>
  <c r="FX1338" i="98"/>
  <c r="GD1012" i="98"/>
  <c r="FY1012" i="98"/>
  <c r="GB1012" i="98"/>
  <c r="FZ1045" i="98"/>
  <c r="FX1045" i="98"/>
  <c r="FW1045" i="98"/>
  <c r="FU1045" i="98"/>
  <c r="FZ1088" i="98"/>
  <c r="FY1088" i="98"/>
  <c r="GC1088" i="98"/>
  <c r="FV1088" i="98"/>
  <c r="FT1088" i="98"/>
  <c r="FX1237" i="98"/>
  <c r="FY1237" i="98"/>
  <c r="GE1237" i="98"/>
  <c r="FX1285" i="98"/>
  <c r="FY1285" i="98"/>
  <c r="GE1285" i="98"/>
  <c r="GE1077" i="98"/>
  <c r="GD1077" i="98"/>
  <c r="GB1077" i="98"/>
  <c r="FY1077" i="98"/>
  <c r="FX1269" i="98"/>
  <c r="FY1269" i="98"/>
  <c r="GE1269" i="98"/>
  <c r="FX111" i="98"/>
  <c r="GA111" i="98"/>
  <c r="FW111" i="98"/>
  <c r="FU111" i="98"/>
  <c r="GA810" i="98"/>
  <c r="GE810" i="98"/>
  <c r="FY810" i="98"/>
  <c r="GB810" i="98"/>
  <c r="GA874" i="98"/>
  <c r="GE874" i="98"/>
  <c r="FY874" i="98"/>
  <c r="GB874" i="98"/>
  <c r="FU1338" i="98"/>
  <c r="FY1338" i="98"/>
  <c r="GC1338" i="98"/>
  <c r="FV1338" i="98"/>
  <c r="FT1338" i="98"/>
  <c r="GB172" i="98"/>
  <c r="GE172" i="98"/>
  <c r="GA208" i="98"/>
  <c r="FX208" i="98"/>
  <c r="GD794" i="98"/>
  <c r="FW794" i="98"/>
  <c r="FU794" i="98"/>
  <c r="FX794" i="98"/>
  <c r="GD858" i="98"/>
  <c r="FW858" i="98"/>
  <c r="FU858" i="98"/>
  <c r="FX858" i="98"/>
  <c r="GD922" i="98"/>
  <c r="FW922" i="98"/>
  <c r="FU922" i="98"/>
  <c r="FX922" i="98"/>
  <c r="FT103" i="98"/>
  <c r="FX103" i="98"/>
  <c r="FW103" i="98"/>
  <c r="FU103" i="98"/>
  <c r="GE119" i="98"/>
  <c r="FZ119" i="98"/>
  <c r="FX119" i="98"/>
  <c r="FW119" i="98"/>
  <c r="FU119" i="98"/>
  <c r="FV1012" i="98"/>
  <c r="FZ1012" i="98"/>
  <c r="FU1012" i="98"/>
  <c r="FX1012" i="98"/>
  <c r="GA934" i="98"/>
  <c r="GE934" i="98"/>
  <c r="FY934" i="98"/>
  <c r="GB934" i="98"/>
  <c r="GA1045" i="98"/>
  <c r="FT1045" i="98"/>
  <c r="FU1088" i="98"/>
  <c r="FW1088" i="98"/>
  <c r="GB1237" i="98"/>
  <c r="FU1237" i="98"/>
  <c r="GB1285" i="98"/>
  <c r="FU1285" i="98"/>
  <c r="GA158" i="98"/>
  <c r="FV1077" i="98"/>
  <c r="FZ1077" i="98"/>
  <c r="FX1077" i="98"/>
  <c r="FW1077" i="98"/>
  <c r="GB1269" i="98"/>
  <c r="FU1269" i="98"/>
  <c r="GE1189" i="98"/>
  <c r="FY842" i="98"/>
  <c r="GE890" i="98"/>
  <c r="FY890" i="98"/>
  <c r="GE111" i="98"/>
  <c r="GD111" i="98"/>
  <c r="FT111" i="98"/>
  <c r="FX139" i="98"/>
  <c r="FY139" i="98"/>
  <c r="GD810" i="98"/>
  <c r="FW810" i="98"/>
  <c r="FU810" i="98"/>
  <c r="GD874" i="98"/>
  <c r="FW874" i="98"/>
  <c r="FU874" i="98"/>
  <c r="GB1061" i="98"/>
  <c r="GE1338" i="98"/>
  <c r="FW1338" i="98"/>
  <c r="FU114" i="98"/>
  <c r="GA114" i="98"/>
  <c r="GC172" i="98"/>
  <c r="FY172" i="98"/>
  <c r="FX172" i="98"/>
  <c r="GE208" i="98"/>
  <c r="FY208" i="98"/>
  <c r="GC208" i="98"/>
  <c r="FV208" i="98"/>
  <c r="FV794" i="98"/>
  <c r="FZ794" i="98"/>
  <c r="FV858" i="98"/>
  <c r="FZ858" i="98"/>
  <c r="FV922" i="98"/>
  <c r="FZ922" i="98"/>
  <c r="GE103" i="98"/>
  <c r="FZ103" i="98"/>
  <c r="FT119" i="98"/>
  <c r="GE1012" i="98"/>
  <c r="GD934" i="98"/>
  <c r="FW934" i="98"/>
  <c r="FU934" i="98"/>
  <c r="GD1028" i="98"/>
  <c r="FY1028" i="98"/>
  <c r="FB26" i="98" l="1"/>
  <c r="FB25" i="98"/>
  <c r="FB24" i="98"/>
  <c r="FB23" i="98"/>
  <c r="FB22" i="98"/>
  <c r="FB21" i="98"/>
  <c r="FB20" i="98"/>
  <c r="FB19" i="98"/>
  <c r="FB18" i="98"/>
  <c r="FB17" i="98"/>
  <c r="FB16" i="98"/>
  <c r="FB15" i="98"/>
  <c r="FB14" i="98"/>
  <c r="FB13" i="98"/>
  <c r="FB12" i="98"/>
  <c r="FB11" i="98"/>
  <c r="FB10" i="98"/>
  <c r="FB9" i="98"/>
  <c r="FB8" i="98"/>
  <c r="FB7" i="98"/>
  <c r="FB6" i="98"/>
  <c r="FJ7" i="98" l="1"/>
  <c r="FL7" i="98" s="1"/>
  <c r="FJ8" i="98"/>
  <c r="FL8" i="98" s="1"/>
  <c r="FJ9" i="98"/>
  <c r="FL9" i="98" s="1"/>
  <c r="FJ10" i="98"/>
  <c r="FL10" i="98" s="1"/>
  <c r="FJ11" i="98"/>
  <c r="FL11" i="98" s="1"/>
  <c r="FJ12" i="98"/>
  <c r="FL12" i="98" s="1"/>
  <c r="FJ13" i="98"/>
  <c r="FL13" i="98" s="1"/>
  <c r="FJ14" i="98"/>
  <c r="FL14" i="98" s="1"/>
  <c r="FJ15" i="98"/>
  <c r="FL15" i="98" s="1"/>
  <c r="FJ16" i="98"/>
  <c r="FL16" i="98" s="1"/>
  <c r="FJ17" i="98"/>
  <c r="FL17" i="98" s="1"/>
  <c r="FJ18" i="98"/>
  <c r="FL18" i="98" s="1"/>
  <c r="FJ19" i="98"/>
  <c r="FL19" i="98" s="1"/>
  <c r="FJ20" i="98"/>
  <c r="FL20" i="98" s="1"/>
  <c r="FJ21" i="98"/>
  <c r="FL21" i="98" s="1"/>
  <c r="FJ22" i="98"/>
  <c r="FL22" i="98" s="1"/>
  <c r="FJ23" i="98"/>
  <c r="FL23" i="98" s="1"/>
  <c r="FJ24" i="98"/>
  <c r="FL24" i="98" s="1"/>
  <c r="FJ25" i="98"/>
  <c r="FL25" i="98" s="1"/>
  <c r="FJ26" i="98"/>
  <c r="FL26" i="98" s="1"/>
  <c r="FJ27" i="98"/>
  <c r="FL27" i="98" s="1"/>
  <c r="FJ28" i="98"/>
  <c r="FL28" i="98" s="1"/>
  <c r="FJ29" i="98"/>
  <c r="FL29" i="98" s="1"/>
  <c r="FJ30" i="98"/>
  <c r="FL30" i="98" s="1"/>
  <c r="FJ31" i="98"/>
  <c r="FL31" i="98" s="1"/>
  <c r="FJ32" i="98"/>
  <c r="FL32" i="98" s="1"/>
  <c r="FJ33" i="98"/>
  <c r="FL33" i="98" s="1"/>
  <c r="FJ34" i="98"/>
  <c r="FL34" i="98" s="1"/>
  <c r="FJ35" i="98"/>
  <c r="FL35" i="98" s="1"/>
  <c r="FJ36" i="98"/>
  <c r="FL36" i="98" s="1"/>
  <c r="FJ37" i="98"/>
  <c r="FL37" i="98" s="1"/>
  <c r="FJ38" i="98"/>
  <c r="FL38" i="98" s="1"/>
  <c r="FJ39" i="98"/>
  <c r="FL39" i="98" s="1"/>
  <c r="FJ40" i="98"/>
  <c r="FL40" i="98" s="1"/>
  <c r="FJ41" i="98"/>
  <c r="FL41" i="98" s="1"/>
  <c r="FJ42" i="98"/>
  <c r="FL42" i="98" s="1"/>
  <c r="FJ43" i="98"/>
  <c r="FL43" i="98" s="1"/>
  <c r="FJ44" i="98"/>
  <c r="FL44" i="98" s="1"/>
  <c r="FJ45" i="98"/>
  <c r="FL45" i="98" s="1"/>
  <c r="FJ46" i="98"/>
  <c r="FL46" i="98" s="1"/>
  <c r="FJ47" i="98"/>
  <c r="FL47" i="98" s="1"/>
  <c r="FJ48" i="98"/>
  <c r="FL48" i="98" s="1"/>
  <c r="FJ49" i="98"/>
  <c r="FL49" i="98" s="1"/>
  <c r="FJ50" i="98"/>
  <c r="FL50" i="98" s="1"/>
  <c r="FJ51" i="98"/>
  <c r="FL51" i="98" s="1"/>
  <c r="FJ52" i="98"/>
  <c r="FL52" i="98" s="1"/>
  <c r="FJ53" i="98"/>
  <c r="FL53" i="98" s="1"/>
  <c r="FJ54" i="98"/>
  <c r="FL54" i="98" s="1"/>
  <c r="FJ55" i="98"/>
  <c r="FL55" i="98" s="1"/>
  <c r="FJ56" i="98"/>
  <c r="FL56" i="98" s="1"/>
  <c r="FJ57" i="98"/>
  <c r="FL57" i="98" s="1"/>
  <c r="FJ58" i="98"/>
  <c r="FL58" i="98" s="1"/>
  <c r="FJ59" i="98"/>
  <c r="FL59" i="98" s="1"/>
  <c r="FJ60" i="98"/>
  <c r="FL60" i="98" s="1"/>
  <c r="FJ61" i="98"/>
  <c r="FL61" i="98" s="1"/>
  <c r="FJ62" i="98"/>
  <c r="FL62" i="98" s="1"/>
  <c r="FJ63" i="98"/>
  <c r="FL63" i="98" s="1"/>
  <c r="FJ64" i="98"/>
  <c r="FL64" i="98" s="1"/>
  <c r="FJ65" i="98"/>
  <c r="FL65" i="98" s="1"/>
  <c r="FJ66" i="98"/>
  <c r="FL66" i="98" s="1"/>
  <c r="FJ67" i="98"/>
  <c r="FL67" i="98" s="1"/>
  <c r="FJ68" i="98"/>
  <c r="FL68" i="98" s="1"/>
  <c r="FJ69" i="98"/>
  <c r="FL69" i="98" s="1"/>
  <c r="FJ70" i="98"/>
  <c r="FL70" i="98" s="1"/>
  <c r="FJ71" i="98"/>
  <c r="FL71" i="98" s="1"/>
  <c r="FJ72" i="98"/>
  <c r="FL72" i="98" s="1"/>
  <c r="FJ73" i="98"/>
  <c r="FL73" i="98" s="1"/>
  <c r="FJ74" i="98"/>
  <c r="FL74" i="98" s="1"/>
  <c r="FJ75" i="98"/>
  <c r="FL75" i="98" s="1"/>
  <c r="FJ76" i="98"/>
  <c r="FL76" i="98" s="1"/>
  <c r="FJ77" i="98"/>
  <c r="FL77" i="98" s="1"/>
  <c r="FJ78" i="98"/>
  <c r="FL78" i="98" s="1"/>
  <c r="FJ79" i="98"/>
  <c r="FL79" i="98" s="1"/>
  <c r="FJ80" i="98"/>
  <c r="FL80" i="98" s="1"/>
  <c r="FJ81" i="98"/>
  <c r="FL81" i="98" s="1"/>
  <c r="FJ82" i="98"/>
  <c r="FL82" i="98" s="1"/>
  <c r="FJ83" i="98"/>
  <c r="FL83" i="98" s="1"/>
  <c r="FJ84" i="98"/>
  <c r="FL84" i="98" s="1"/>
  <c r="FJ85" i="98"/>
  <c r="FL85" i="98" s="1"/>
  <c r="FJ6" i="98"/>
  <c r="FL6" i="98" s="1"/>
  <c r="R5" i="95" l="1"/>
  <c r="S5" i="95"/>
  <c r="T5" i="95"/>
  <c r="U5" i="95"/>
  <c r="R6" i="95"/>
  <c r="S6" i="95"/>
  <c r="T6" i="95"/>
  <c r="U6" i="95"/>
  <c r="R7" i="95"/>
  <c r="S7" i="95"/>
  <c r="T7" i="95"/>
  <c r="U7" i="95"/>
  <c r="R8" i="95"/>
  <c r="S8" i="95"/>
  <c r="T8" i="95"/>
  <c r="U8" i="95"/>
  <c r="R9" i="95"/>
  <c r="S9" i="95"/>
  <c r="T9" i="95"/>
  <c r="U9" i="95"/>
  <c r="R10" i="95"/>
  <c r="S10" i="95"/>
  <c r="T10" i="95"/>
  <c r="U10" i="95"/>
  <c r="R11" i="95"/>
  <c r="S11" i="95"/>
  <c r="T11" i="95"/>
  <c r="U11" i="95"/>
  <c r="R12" i="95"/>
  <c r="S12" i="95"/>
  <c r="T12" i="95"/>
  <c r="U12" i="95"/>
  <c r="R13" i="95"/>
  <c r="S13" i="95"/>
  <c r="T13" i="95"/>
  <c r="U13" i="95"/>
  <c r="S4" i="95"/>
  <c r="T4" i="95"/>
  <c r="U4" i="95"/>
  <c r="R4" i="95"/>
  <c r="AY6" i="101" l="1"/>
  <c r="AY7" i="101"/>
  <c r="AY8" i="101"/>
  <c r="AY9" i="101"/>
  <c r="AY10" i="101"/>
  <c r="AY11" i="101"/>
  <c r="AY12" i="101"/>
  <c r="AY13" i="101"/>
  <c r="AY14" i="101"/>
  <c r="AY15" i="101"/>
  <c r="AY16" i="101"/>
  <c r="AY17" i="101"/>
  <c r="AY18" i="101"/>
  <c r="AY19" i="101"/>
  <c r="AY20" i="101"/>
  <c r="AY21" i="101"/>
  <c r="AY22" i="101"/>
  <c r="AY23" i="101"/>
  <c r="AY24" i="101"/>
  <c r="AY25" i="101"/>
  <c r="AY26" i="101"/>
  <c r="AY27" i="101"/>
  <c r="AY28" i="101"/>
  <c r="AY29" i="101"/>
  <c r="AY30" i="101"/>
  <c r="AY31" i="101"/>
  <c r="AY32" i="101"/>
  <c r="AY33" i="101"/>
  <c r="AY34" i="101"/>
  <c r="AY35" i="101"/>
  <c r="AY36" i="101"/>
  <c r="AY37" i="101"/>
  <c r="AY38" i="101"/>
  <c r="AY39" i="101"/>
  <c r="AY40" i="101"/>
  <c r="AY41" i="101"/>
  <c r="AY42" i="101"/>
  <c r="AY43" i="101"/>
  <c r="AY44" i="101"/>
  <c r="AY45" i="101"/>
  <c r="AY46" i="101"/>
  <c r="AY47" i="101"/>
  <c r="AY48" i="101"/>
  <c r="AY49" i="101"/>
  <c r="AY50" i="101"/>
  <c r="AY51" i="101"/>
  <c r="AY52" i="101"/>
  <c r="AY53" i="101"/>
  <c r="AY54" i="101"/>
  <c r="AY55" i="101"/>
  <c r="AY56" i="101"/>
  <c r="AY57" i="101"/>
  <c r="AY58" i="101"/>
  <c r="AY59" i="101"/>
  <c r="AY60" i="101"/>
  <c r="AY61" i="101"/>
  <c r="AY62" i="101"/>
  <c r="AY63" i="101"/>
  <c r="AY64" i="101"/>
  <c r="AY65" i="101"/>
  <c r="AY66" i="101"/>
  <c r="AY67" i="101"/>
  <c r="AY68" i="101"/>
  <c r="AY69" i="101"/>
  <c r="AY70" i="101"/>
  <c r="AY71" i="101"/>
  <c r="AY72" i="101"/>
  <c r="AY73" i="101"/>
  <c r="AY74" i="101"/>
  <c r="AY75" i="101"/>
  <c r="AY76" i="101"/>
  <c r="AY77" i="101"/>
  <c r="AY78" i="101"/>
  <c r="AY79" i="101"/>
  <c r="AY80" i="101"/>
  <c r="AY81" i="101"/>
  <c r="AY82" i="101"/>
  <c r="AY83" i="101"/>
  <c r="AY84" i="101"/>
  <c r="AY85" i="101"/>
  <c r="AY86" i="101"/>
  <c r="AY87" i="101"/>
  <c r="AY88" i="101"/>
  <c r="AY89" i="101"/>
  <c r="AY90" i="101"/>
  <c r="AY91" i="101"/>
  <c r="AY92" i="101"/>
  <c r="AY93" i="101"/>
  <c r="AY94" i="101"/>
  <c r="AY95" i="101"/>
  <c r="AY96" i="101"/>
  <c r="AY97" i="101"/>
  <c r="AY98" i="101"/>
  <c r="AY99" i="101"/>
  <c r="AY100" i="101"/>
  <c r="AY101" i="101"/>
  <c r="AY102" i="101"/>
  <c r="AY103" i="101"/>
  <c r="AY104" i="101"/>
  <c r="AY105" i="101"/>
  <c r="AY106" i="101"/>
  <c r="AY107" i="101"/>
  <c r="AY108" i="101"/>
  <c r="AY109" i="101"/>
  <c r="AY110" i="101"/>
  <c r="AY5" i="101"/>
  <c r="AX6" i="101"/>
  <c r="AX7" i="101"/>
  <c r="AX8" i="101"/>
  <c r="AX9" i="101"/>
  <c r="AX10" i="101"/>
  <c r="AX11" i="101"/>
  <c r="AX12" i="101"/>
  <c r="AX13" i="101"/>
  <c r="AX14" i="101"/>
  <c r="AX15" i="101"/>
  <c r="AX16" i="101"/>
  <c r="AX17" i="101"/>
  <c r="AX18" i="101"/>
  <c r="AX19" i="101"/>
  <c r="AX20" i="101"/>
  <c r="AX21" i="101"/>
  <c r="AX22" i="101"/>
  <c r="AX23" i="101"/>
  <c r="AX24" i="101"/>
  <c r="AX25" i="101"/>
  <c r="AX26" i="101"/>
  <c r="AX27" i="101"/>
  <c r="AX28" i="101"/>
  <c r="AX29" i="101"/>
  <c r="AX30" i="101"/>
  <c r="AX31" i="101"/>
  <c r="AX32" i="101"/>
  <c r="AX33" i="101"/>
  <c r="AX34" i="101"/>
  <c r="AX35" i="101"/>
  <c r="AX36" i="101"/>
  <c r="AX37" i="101"/>
  <c r="AX38" i="101"/>
  <c r="AX39" i="101"/>
  <c r="AX40" i="101"/>
  <c r="AX41" i="101"/>
  <c r="AX42" i="101"/>
  <c r="AX43" i="101"/>
  <c r="AX44" i="101"/>
  <c r="AX45" i="101"/>
  <c r="AX46" i="101"/>
  <c r="AX47" i="101"/>
  <c r="AX48" i="101"/>
  <c r="AX49" i="101"/>
  <c r="AX50" i="101"/>
  <c r="AX51" i="101"/>
  <c r="AX52" i="101"/>
  <c r="AX53" i="101"/>
  <c r="AX54" i="101"/>
  <c r="AX55" i="101"/>
  <c r="AX56" i="101"/>
  <c r="AX57" i="101"/>
  <c r="AX58" i="101"/>
  <c r="AX59" i="101"/>
  <c r="AX60" i="101"/>
  <c r="AX61" i="101"/>
  <c r="AX62" i="101"/>
  <c r="AX63" i="101"/>
  <c r="AX64" i="101"/>
  <c r="AX65" i="101"/>
  <c r="AX66" i="101"/>
  <c r="AX67" i="101"/>
  <c r="AX68" i="101"/>
  <c r="AX69" i="101"/>
  <c r="AX70" i="101"/>
  <c r="AX71" i="101"/>
  <c r="AX72" i="101"/>
  <c r="AX73" i="101"/>
  <c r="AX74" i="101"/>
  <c r="AX75" i="101"/>
  <c r="AX76" i="101"/>
  <c r="AX77" i="101"/>
  <c r="AX78" i="101"/>
  <c r="AX79" i="101"/>
  <c r="AX80" i="101"/>
  <c r="AX81" i="101"/>
  <c r="AX82" i="101"/>
  <c r="AX83" i="101"/>
  <c r="AX84" i="101"/>
  <c r="AX85" i="101"/>
  <c r="AX86" i="101"/>
  <c r="AX87" i="101"/>
  <c r="AX88" i="101"/>
  <c r="AX89" i="101"/>
  <c r="AX90" i="101"/>
  <c r="AX91" i="101"/>
  <c r="AX92" i="101"/>
  <c r="AX93" i="101"/>
  <c r="AX94" i="101"/>
  <c r="AX95" i="101"/>
  <c r="AX96" i="101"/>
  <c r="AX97" i="101"/>
  <c r="AX98" i="101"/>
  <c r="AX99" i="101"/>
  <c r="AX100" i="101"/>
  <c r="AX101" i="101"/>
  <c r="AX102" i="101"/>
  <c r="AX103" i="101"/>
  <c r="AX104" i="101"/>
  <c r="AX105" i="101"/>
  <c r="AX106" i="101"/>
  <c r="AX107" i="101"/>
  <c r="AX108" i="101"/>
  <c r="AX109" i="101"/>
  <c r="AX110" i="101"/>
  <c r="AX5" i="101"/>
  <c r="BN6" i="101"/>
  <c r="BO6" i="101"/>
  <c r="BP6" i="101"/>
  <c r="BN7" i="101"/>
  <c r="BO7" i="101"/>
  <c r="BP7" i="101"/>
  <c r="BN8" i="101"/>
  <c r="BO8" i="101"/>
  <c r="BP8" i="101"/>
  <c r="BN9" i="101"/>
  <c r="BO9" i="101"/>
  <c r="BP9" i="101"/>
  <c r="BN10" i="101"/>
  <c r="BO10" i="101"/>
  <c r="BP10" i="101"/>
  <c r="BN11" i="101"/>
  <c r="BO11" i="101"/>
  <c r="BP11" i="101"/>
  <c r="BN12" i="101"/>
  <c r="BO12" i="101"/>
  <c r="BP12" i="101"/>
  <c r="BN13" i="101"/>
  <c r="BO13" i="101"/>
  <c r="BP13" i="101"/>
  <c r="BN14" i="101"/>
  <c r="BO14" i="101"/>
  <c r="BP14" i="101"/>
  <c r="BN15" i="101"/>
  <c r="BO15" i="101"/>
  <c r="BP15" i="101"/>
  <c r="BN16" i="101"/>
  <c r="BO16" i="101"/>
  <c r="BP16" i="101"/>
  <c r="BN17" i="101"/>
  <c r="BO17" i="101"/>
  <c r="BP17" i="101"/>
  <c r="BN18" i="101"/>
  <c r="BO18" i="101"/>
  <c r="BP18" i="101"/>
  <c r="BN19" i="101"/>
  <c r="BO19" i="101"/>
  <c r="BP19" i="101"/>
  <c r="BN20" i="101"/>
  <c r="BO20" i="101"/>
  <c r="BP20" i="101"/>
  <c r="BN21" i="101"/>
  <c r="BO21" i="101"/>
  <c r="BP21" i="101"/>
  <c r="BN22" i="101"/>
  <c r="BO22" i="101"/>
  <c r="BP22" i="101"/>
  <c r="BN23" i="101"/>
  <c r="BO23" i="101"/>
  <c r="BP23" i="101"/>
  <c r="BN24" i="101"/>
  <c r="BO24" i="101"/>
  <c r="BP24" i="101"/>
  <c r="BN25" i="101"/>
  <c r="BO25" i="101"/>
  <c r="BP25" i="101"/>
  <c r="BN26" i="101"/>
  <c r="BO26" i="101"/>
  <c r="BP26" i="101"/>
  <c r="BN27" i="101"/>
  <c r="BO27" i="101"/>
  <c r="BP27" i="101"/>
  <c r="BN28" i="101"/>
  <c r="BO28" i="101"/>
  <c r="BP28" i="101"/>
  <c r="BN29" i="101"/>
  <c r="BO29" i="101"/>
  <c r="BP29" i="101"/>
  <c r="BN30" i="101"/>
  <c r="BO30" i="101"/>
  <c r="BP30" i="101"/>
  <c r="BN31" i="101"/>
  <c r="BO31" i="101"/>
  <c r="BP31" i="101"/>
  <c r="BN32" i="101"/>
  <c r="BO32" i="101"/>
  <c r="BP32" i="101"/>
  <c r="BN33" i="101"/>
  <c r="BO33" i="101"/>
  <c r="BP33" i="101"/>
  <c r="BN34" i="101"/>
  <c r="BO34" i="101"/>
  <c r="BP34" i="101"/>
  <c r="BN35" i="101"/>
  <c r="BO35" i="101"/>
  <c r="BP35" i="101"/>
  <c r="BN36" i="101"/>
  <c r="BO36" i="101"/>
  <c r="BP36" i="101"/>
  <c r="BN37" i="101"/>
  <c r="BO37" i="101"/>
  <c r="BP37" i="101"/>
  <c r="BN38" i="101"/>
  <c r="BO38" i="101"/>
  <c r="BP38" i="101"/>
  <c r="BN39" i="101"/>
  <c r="BO39" i="101"/>
  <c r="BP39" i="101"/>
  <c r="BN40" i="101"/>
  <c r="BO40" i="101"/>
  <c r="BP40" i="101"/>
  <c r="BN41" i="101"/>
  <c r="BO41" i="101"/>
  <c r="BP41" i="101"/>
  <c r="BN42" i="101"/>
  <c r="BO42" i="101"/>
  <c r="BP42" i="101"/>
  <c r="BN43" i="101"/>
  <c r="BO43" i="101"/>
  <c r="BP43" i="101"/>
  <c r="BN44" i="101"/>
  <c r="BO44" i="101"/>
  <c r="BP44" i="101"/>
  <c r="BN45" i="101"/>
  <c r="BO45" i="101"/>
  <c r="BP45" i="101"/>
  <c r="BN46" i="101"/>
  <c r="BO46" i="101"/>
  <c r="BP46" i="101"/>
  <c r="BN47" i="101"/>
  <c r="BO47" i="101"/>
  <c r="BP47" i="101"/>
  <c r="BN48" i="101"/>
  <c r="BO48" i="101"/>
  <c r="BP48" i="101"/>
  <c r="BN49" i="101"/>
  <c r="BO49" i="101"/>
  <c r="BP49" i="101"/>
  <c r="BN50" i="101"/>
  <c r="BO50" i="101"/>
  <c r="BP50" i="101"/>
  <c r="BN51" i="101"/>
  <c r="BO51" i="101"/>
  <c r="BP51" i="101"/>
  <c r="BN52" i="101"/>
  <c r="BO52" i="101"/>
  <c r="BP52" i="101"/>
  <c r="BN53" i="101"/>
  <c r="BO53" i="101"/>
  <c r="BP53" i="101"/>
  <c r="BN54" i="101"/>
  <c r="BO54" i="101"/>
  <c r="BP54" i="101"/>
  <c r="BN55" i="101"/>
  <c r="BO55" i="101"/>
  <c r="BP55" i="101"/>
  <c r="BN56" i="101"/>
  <c r="BO56" i="101"/>
  <c r="BP56" i="101"/>
  <c r="BN57" i="101"/>
  <c r="BO57" i="101"/>
  <c r="BP57" i="101"/>
  <c r="BN58" i="101"/>
  <c r="BO58" i="101"/>
  <c r="BP58" i="101"/>
  <c r="BN59" i="101"/>
  <c r="BO59" i="101"/>
  <c r="BP59" i="101"/>
  <c r="BN60" i="101"/>
  <c r="BO60" i="101"/>
  <c r="BP60" i="101"/>
  <c r="BN61" i="101"/>
  <c r="BO61" i="101"/>
  <c r="BP61" i="101"/>
  <c r="BN62" i="101"/>
  <c r="BO62" i="101"/>
  <c r="BP62" i="101"/>
  <c r="BN63" i="101"/>
  <c r="BO63" i="101"/>
  <c r="BP63" i="101"/>
  <c r="BN64" i="101"/>
  <c r="BO64" i="101"/>
  <c r="BP64" i="101"/>
  <c r="BN65" i="101"/>
  <c r="BO65" i="101"/>
  <c r="BP65" i="101"/>
  <c r="BN66" i="101"/>
  <c r="BO66" i="101"/>
  <c r="BP66" i="101"/>
  <c r="BN67" i="101"/>
  <c r="BO67" i="101"/>
  <c r="BP67" i="101"/>
  <c r="BN68" i="101"/>
  <c r="BO68" i="101"/>
  <c r="BP68" i="101"/>
  <c r="BN69" i="101"/>
  <c r="BO69" i="101"/>
  <c r="BP69" i="101"/>
  <c r="BN70" i="101"/>
  <c r="BO70" i="101"/>
  <c r="BP70" i="101"/>
  <c r="BN71" i="101"/>
  <c r="BO71" i="101"/>
  <c r="BP71" i="101"/>
  <c r="BN72" i="101"/>
  <c r="BO72" i="101"/>
  <c r="BP72" i="101"/>
  <c r="BN73" i="101"/>
  <c r="BO73" i="101"/>
  <c r="BP73" i="101"/>
  <c r="BN74" i="101"/>
  <c r="BO74" i="101"/>
  <c r="BP74" i="101"/>
  <c r="BN75" i="101"/>
  <c r="BO75" i="101"/>
  <c r="BP75" i="101"/>
  <c r="BN76" i="101"/>
  <c r="BO76" i="101"/>
  <c r="BP76" i="101"/>
  <c r="BN77" i="101"/>
  <c r="BO77" i="101"/>
  <c r="BP77" i="101"/>
  <c r="BN78" i="101"/>
  <c r="BO78" i="101"/>
  <c r="BP78" i="101"/>
  <c r="BN79" i="101"/>
  <c r="BO79" i="101"/>
  <c r="BP79" i="101"/>
  <c r="BN80" i="101"/>
  <c r="BO80" i="101"/>
  <c r="BP80" i="101"/>
  <c r="BN81" i="101"/>
  <c r="BO81" i="101"/>
  <c r="BP81" i="101"/>
  <c r="BN82" i="101"/>
  <c r="BO82" i="101"/>
  <c r="BP82" i="101"/>
  <c r="BN83" i="101"/>
  <c r="BO83" i="101"/>
  <c r="BP83" i="101"/>
  <c r="BN84" i="101"/>
  <c r="BO84" i="101"/>
  <c r="BP84" i="101"/>
  <c r="BN85" i="101"/>
  <c r="BO85" i="101"/>
  <c r="BP85" i="101"/>
  <c r="BN86" i="101"/>
  <c r="BO86" i="101"/>
  <c r="BP86" i="101"/>
  <c r="BN87" i="101"/>
  <c r="BO87" i="101"/>
  <c r="BP87" i="101"/>
  <c r="BN88" i="101"/>
  <c r="BO88" i="101"/>
  <c r="BP88" i="101"/>
  <c r="BN89" i="101"/>
  <c r="BO89" i="101"/>
  <c r="BP89" i="101"/>
  <c r="BN90" i="101"/>
  <c r="BO90" i="101"/>
  <c r="BP90" i="101"/>
  <c r="BN91" i="101"/>
  <c r="BO91" i="101"/>
  <c r="BP91" i="101"/>
  <c r="BN92" i="101"/>
  <c r="BO92" i="101"/>
  <c r="BP92" i="101"/>
  <c r="BN93" i="101"/>
  <c r="BO93" i="101"/>
  <c r="BP93" i="101"/>
  <c r="BN94" i="101"/>
  <c r="BO94" i="101"/>
  <c r="BP94" i="101"/>
  <c r="BN95" i="101"/>
  <c r="BO95" i="101"/>
  <c r="BP95" i="101"/>
  <c r="BN96" i="101"/>
  <c r="BO96" i="101"/>
  <c r="BP96" i="101"/>
  <c r="BN97" i="101"/>
  <c r="BO97" i="101"/>
  <c r="BP97" i="101"/>
  <c r="BN98" i="101"/>
  <c r="BO98" i="101"/>
  <c r="BP98" i="101"/>
  <c r="BN99" i="101"/>
  <c r="BO99" i="101"/>
  <c r="BP99" i="101"/>
  <c r="BN100" i="101"/>
  <c r="BO100" i="101"/>
  <c r="BP100" i="101"/>
  <c r="BN101" i="101"/>
  <c r="BO101" i="101"/>
  <c r="BP101" i="101"/>
  <c r="BN102" i="101"/>
  <c r="BO102" i="101"/>
  <c r="BP102" i="101"/>
  <c r="BN103" i="101"/>
  <c r="BO103" i="101"/>
  <c r="BP103" i="101"/>
  <c r="BN104" i="101"/>
  <c r="BO104" i="101"/>
  <c r="BP104" i="101"/>
  <c r="BN105" i="101"/>
  <c r="BO105" i="101"/>
  <c r="BP105" i="101"/>
  <c r="BN106" i="101"/>
  <c r="BO106" i="101"/>
  <c r="BP106" i="101"/>
  <c r="BN107" i="101"/>
  <c r="BO107" i="101"/>
  <c r="BP107" i="101"/>
  <c r="BN108" i="101"/>
  <c r="BO108" i="101"/>
  <c r="BP108" i="101"/>
  <c r="BN109" i="101"/>
  <c r="BO109" i="101"/>
  <c r="BP109" i="101"/>
  <c r="BN110" i="101"/>
  <c r="BO110" i="101"/>
  <c r="BP110" i="101"/>
  <c r="BN111" i="101"/>
  <c r="BO111" i="101"/>
  <c r="BP111" i="101"/>
  <c r="BN112" i="101"/>
  <c r="BO112" i="101"/>
  <c r="BP112" i="101"/>
  <c r="BN113" i="101"/>
  <c r="BO113" i="101"/>
  <c r="BP113" i="101"/>
  <c r="BN114" i="101"/>
  <c r="BO114" i="101"/>
  <c r="BP114" i="101"/>
  <c r="BN115" i="101"/>
  <c r="BO115" i="101"/>
  <c r="BP115" i="101"/>
  <c r="BN116" i="101"/>
  <c r="BO116" i="101"/>
  <c r="BP116" i="101"/>
  <c r="BN117" i="101"/>
  <c r="BO117" i="101"/>
  <c r="BP117" i="101"/>
  <c r="BN118" i="101"/>
  <c r="BO118" i="101"/>
  <c r="BP118" i="101"/>
  <c r="BN119" i="101"/>
  <c r="BO119" i="101"/>
  <c r="BP119" i="101"/>
  <c r="BN120" i="101"/>
  <c r="BO120" i="101"/>
  <c r="BP120" i="101"/>
  <c r="BN121" i="101"/>
  <c r="BO121" i="101"/>
  <c r="BP121" i="101"/>
  <c r="BN122" i="101"/>
  <c r="BO122" i="101"/>
  <c r="BP122" i="101"/>
  <c r="BN123" i="101"/>
  <c r="BO123" i="101"/>
  <c r="BP123" i="101"/>
  <c r="BN124" i="101"/>
  <c r="BO124" i="101"/>
  <c r="BP124" i="101"/>
  <c r="BN125" i="101"/>
  <c r="BO125" i="101"/>
  <c r="BP125" i="101"/>
  <c r="BN126" i="101"/>
  <c r="BO126" i="101"/>
  <c r="BP126" i="101"/>
  <c r="BN127" i="101"/>
  <c r="BO127" i="101"/>
  <c r="BP127" i="101"/>
  <c r="BN128" i="101"/>
  <c r="BO128" i="101"/>
  <c r="BP128" i="101"/>
  <c r="BN129" i="101"/>
  <c r="BO129" i="101"/>
  <c r="BP129" i="101"/>
  <c r="BN130" i="101"/>
  <c r="BO130" i="101"/>
  <c r="BP130" i="101"/>
  <c r="BN131" i="101"/>
  <c r="BO131" i="101"/>
  <c r="BP131" i="101"/>
  <c r="BN132" i="101"/>
  <c r="BO132" i="101"/>
  <c r="BP132" i="101"/>
  <c r="BN133" i="101"/>
  <c r="BO133" i="101"/>
  <c r="BP133" i="101"/>
  <c r="BN134" i="101"/>
  <c r="BO134" i="101"/>
  <c r="BP134" i="101"/>
  <c r="BN135" i="101"/>
  <c r="BO135" i="101"/>
  <c r="BP135" i="101"/>
  <c r="BN136" i="101"/>
  <c r="BO136" i="101"/>
  <c r="BP136" i="101"/>
  <c r="BN137" i="101"/>
  <c r="BO137" i="101"/>
  <c r="BP137" i="101"/>
  <c r="BN138" i="101"/>
  <c r="BO138" i="101"/>
  <c r="BP138" i="101"/>
  <c r="BN139" i="101"/>
  <c r="BO139" i="101"/>
  <c r="BP139" i="101"/>
  <c r="BN140" i="101"/>
  <c r="BO140" i="101"/>
  <c r="BP140" i="101"/>
  <c r="BN141" i="101"/>
  <c r="BO141" i="101"/>
  <c r="BP141" i="101"/>
  <c r="BP5" i="101"/>
  <c r="BO5" i="101"/>
  <c r="BN5" i="101"/>
  <c r="BH111" i="101"/>
  <c r="BK111" i="101" s="1"/>
  <c r="BM111" i="101" s="1"/>
  <c r="BI111" i="101"/>
  <c r="BJ111" i="101"/>
  <c r="BH112" i="101"/>
  <c r="BK112" i="101" s="1"/>
  <c r="BM112" i="101" s="1"/>
  <c r="BI112" i="101"/>
  <c r="BJ112" i="101"/>
  <c r="BH113" i="101"/>
  <c r="BK113" i="101" s="1"/>
  <c r="BM113" i="101" s="1"/>
  <c r="BI113" i="101"/>
  <c r="BJ113" i="101"/>
  <c r="BH114" i="101"/>
  <c r="BK114" i="101" s="1"/>
  <c r="BM114" i="101" s="1"/>
  <c r="BI114" i="101"/>
  <c r="BJ114" i="101"/>
  <c r="BH115" i="101"/>
  <c r="BK115" i="101" s="1"/>
  <c r="BM115" i="101" s="1"/>
  <c r="BI115" i="101"/>
  <c r="BJ115" i="101"/>
  <c r="BH116" i="101"/>
  <c r="BK116" i="101" s="1"/>
  <c r="BM116" i="101" s="1"/>
  <c r="BI116" i="101"/>
  <c r="BJ116" i="101"/>
  <c r="BH117" i="101"/>
  <c r="BK117" i="101" s="1"/>
  <c r="BM117" i="101" s="1"/>
  <c r="BI117" i="101"/>
  <c r="BJ117" i="101"/>
  <c r="BH118" i="101"/>
  <c r="BK118" i="101" s="1"/>
  <c r="BM118" i="101" s="1"/>
  <c r="BI118" i="101"/>
  <c r="BJ118" i="101"/>
  <c r="BH119" i="101"/>
  <c r="BK119" i="101" s="1"/>
  <c r="BM119" i="101" s="1"/>
  <c r="BI119" i="101"/>
  <c r="BJ119" i="101"/>
  <c r="BH120" i="101"/>
  <c r="BK120" i="101" s="1"/>
  <c r="BM120" i="101" s="1"/>
  <c r="BI120" i="101"/>
  <c r="BJ120" i="101"/>
  <c r="BH121" i="101"/>
  <c r="BK121" i="101" s="1"/>
  <c r="BM121" i="101" s="1"/>
  <c r="BI121" i="101"/>
  <c r="BJ121" i="101"/>
  <c r="BH122" i="101"/>
  <c r="BK122" i="101" s="1"/>
  <c r="BM122" i="101" s="1"/>
  <c r="BI122" i="101"/>
  <c r="BJ122" i="101"/>
  <c r="BH123" i="101"/>
  <c r="BK123" i="101" s="1"/>
  <c r="BM123" i="101" s="1"/>
  <c r="BI123" i="101"/>
  <c r="BJ123" i="101"/>
  <c r="BH124" i="101"/>
  <c r="BK124" i="101" s="1"/>
  <c r="BM124" i="101" s="1"/>
  <c r="BI124" i="101"/>
  <c r="BJ124" i="101"/>
  <c r="BH125" i="101"/>
  <c r="BK125" i="101" s="1"/>
  <c r="BM125" i="101" s="1"/>
  <c r="BI125" i="101"/>
  <c r="BJ125" i="101"/>
  <c r="BH126" i="101"/>
  <c r="BK126" i="101" s="1"/>
  <c r="BM126" i="101" s="1"/>
  <c r="BI126" i="101"/>
  <c r="BJ126" i="101"/>
  <c r="BH127" i="101"/>
  <c r="BK127" i="101" s="1"/>
  <c r="BM127" i="101" s="1"/>
  <c r="BI127" i="101"/>
  <c r="BJ127" i="101"/>
  <c r="BH128" i="101"/>
  <c r="BK128" i="101" s="1"/>
  <c r="BM128" i="101" s="1"/>
  <c r="BI128" i="101"/>
  <c r="BJ128" i="101"/>
  <c r="BH129" i="101"/>
  <c r="BK129" i="101" s="1"/>
  <c r="BM129" i="101" s="1"/>
  <c r="BI129" i="101"/>
  <c r="BJ129" i="101"/>
  <c r="BH130" i="101"/>
  <c r="BK130" i="101" s="1"/>
  <c r="BM130" i="101" s="1"/>
  <c r="BI130" i="101"/>
  <c r="BJ130" i="101"/>
  <c r="BH131" i="101"/>
  <c r="BK131" i="101" s="1"/>
  <c r="BM131" i="101" s="1"/>
  <c r="BI131" i="101"/>
  <c r="BJ131" i="101"/>
  <c r="BH132" i="101"/>
  <c r="BK132" i="101" s="1"/>
  <c r="BM132" i="101" s="1"/>
  <c r="BI132" i="101"/>
  <c r="BJ132" i="101"/>
  <c r="BH133" i="101"/>
  <c r="BK133" i="101" s="1"/>
  <c r="BM133" i="101" s="1"/>
  <c r="BI133" i="101"/>
  <c r="BJ133" i="101"/>
  <c r="BH134" i="101"/>
  <c r="BK134" i="101" s="1"/>
  <c r="BM134" i="101" s="1"/>
  <c r="BI134" i="101"/>
  <c r="BJ134" i="101"/>
  <c r="BH135" i="101"/>
  <c r="BK135" i="101" s="1"/>
  <c r="BM135" i="101" s="1"/>
  <c r="BI135" i="101"/>
  <c r="BJ135" i="101"/>
  <c r="BH136" i="101"/>
  <c r="BK136" i="101" s="1"/>
  <c r="BM136" i="101" s="1"/>
  <c r="BI136" i="101"/>
  <c r="BJ136" i="101"/>
  <c r="BH137" i="101"/>
  <c r="BK137" i="101" s="1"/>
  <c r="BM137" i="101" s="1"/>
  <c r="BI137" i="101"/>
  <c r="BJ137" i="101"/>
  <c r="BH138" i="101"/>
  <c r="BK138" i="101" s="1"/>
  <c r="BM138" i="101" s="1"/>
  <c r="BI138" i="101"/>
  <c r="BJ138" i="101"/>
  <c r="BH139" i="101"/>
  <c r="BK139" i="101" s="1"/>
  <c r="BM139" i="101" s="1"/>
  <c r="BI139" i="101"/>
  <c r="BJ139" i="101"/>
  <c r="BH140" i="101"/>
  <c r="BK140" i="101" s="1"/>
  <c r="BM140" i="101" s="1"/>
  <c r="BI140" i="101"/>
  <c r="BJ140" i="101"/>
  <c r="BH141" i="101"/>
  <c r="BK141" i="101" s="1"/>
  <c r="BM141" i="101" s="1"/>
  <c r="BI141" i="101"/>
  <c r="BJ141" i="101"/>
  <c r="BK6" i="101"/>
  <c r="BK7" i="101"/>
  <c r="BK8" i="101"/>
  <c r="BK9" i="101"/>
  <c r="BK10" i="101"/>
  <c r="BK11" i="101"/>
  <c r="BK12" i="101"/>
  <c r="BK13" i="101"/>
  <c r="BK14" i="101"/>
  <c r="BK15" i="101"/>
  <c r="BK16" i="101"/>
  <c r="BK17" i="101"/>
  <c r="BK18" i="101"/>
  <c r="BK19" i="101"/>
  <c r="BK20" i="101"/>
  <c r="BK21" i="101"/>
  <c r="BK22" i="101"/>
  <c r="BK23" i="101"/>
  <c r="BK24" i="101"/>
  <c r="BK25" i="101"/>
  <c r="BK26" i="101"/>
  <c r="BK27" i="101"/>
  <c r="BK28" i="101"/>
  <c r="BK29" i="101"/>
  <c r="BK30" i="101"/>
  <c r="BK31" i="101"/>
  <c r="BK32" i="101"/>
  <c r="BK33" i="101"/>
  <c r="BK34" i="101"/>
  <c r="BK35" i="101"/>
  <c r="BK36" i="101"/>
  <c r="BK37" i="101"/>
  <c r="BK38" i="101"/>
  <c r="BK39" i="101"/>
  <c r="BK40" i="101"/>
  <c r="BK41" i="101"/>
  <c r="BK42" i="101"/>
  <c r="BK43" i="101"/>
  <c r="BK44" i="101"/>
  <c r="BK45" i="101"/>
  <c r="BK46" i="101"/>
  <c r="BK47" i="101"/>
  <c r="BK48" i="101"/>
  <c r="BK49" i="101"/>
  <c r="BK50" i="101"/>
  <c r="BK51" i="101"/>
  <c r="BK52" i="101"/>
  <c r="BK53" i="101"/>
  <c r="BK54" i="101"/>
  <c r="BK55" i="101"/>
  <c r="BK56" i="101"/>
  <c r="BK57" i="101"/>
  <c r="BK58" i="101"/>
  <c r="BK59" i="101"/>
  <c r="BK60" i="101"/>
  <c r="BK61" i="101"/>
  <c r="BK62" i="101"/>
  <c r="BK63" i="101"/>
  <c r="BK64" i="101"/>
  <c r="BK65" i="101"/>
  <c r="BK66" i="101"/>
  <c r="BK67" i="101"/>
  <c r="BK68" i="101"/>
  <c r="BK69" i="101"/>
  <c r="BK70" i="101"/>
  <c r="BK71" i="101"/>
  <c r="BK72" i="101"/>
  <c r="BK73" i="101"/>
  <c r="BK74" i="101"/>
  <c r="BK75" i="101"/>
  <c r="BK76" i="101"/>
  <c r="BK77" i="101"/>
  <c r="BK78" i="101"/>
  <c r="BK79" i="101"/>
  <c r="BK80" i="101"/>
  <c r="BK81" i="101"/>
  <c r="BK82" i="101"/>
  <c r="BK83" i="101"/>
  <c r="BK84" i="101"/>
  <c r="BK85" i="101"/>
  <c r="BK86" i="101"/>
  <c r="BK87" i="101"/>
  <c r="BK88" i="101"/>
  <c r="BK89" i="101"/>
  <c r="BK90" i="101"/>
  <c r="BK91" i="101"/>
  <c r="BM91" i="101" s="1"/>
  <c r="BK92" i="101"/>
  <c r="BM92" i="101" s="1"/>
  <c r="BK93" i="101"/>
  <c r="BM93" i="101" s="1"/>
  <c r="BK94" i="101"/>
  <c r="BM94" i="101" s="1"/>
  <c r="BK95" i="101"/>
  <c r="BM95" i="101" s="1"/>
  <c r="BK96" i="101"/>
  <c r="BM96" i="101" s="1"/>
  <c r="BK97" i="101"/>
  <c r="BM97" i="101" s="1"/>
  <c r="BK98" i="101"/>
  <c r="BM98" i="101" s="1"/>
  <c r="BK99" i="101"/>
  <c r="BM99" i="101" s="1"/>
  <c r="BK100" i="101"/>
  <c r="BM100" i="101" s="1"/>
  <c r="BK101" i="101"/>
  <c r="BM101" i="101" s="1"/>
  <c r="BK102" i="101"/>
  <c r="BM102" i="101" s="1"/>
  <c r="BK103" i="101"/>
  <c r="BM103" i="101" s="1"/>
  <c r="BK104" i="101"/>
  <c r="BM104" i="101" s="1"/>
  <c r="BK105" i="101"/>
  <c r="BM105" i="101" s="1"/>
  <c r="BK106" i="101"/>
  <c r="BM106" i="101" s="1"/>
  <c r="BK107" i="101"/>
  <c r="BM107" i="101" s="1"/>
  <c r="BK108" i="101"/>
  <c r="BM108" i="101" s="1"/>
  <c r="BK109" i="101"/>
  <c r="BM109" i="101" s="1"/>
  <c r="BK110" i="101"/>
  <c r="BM110" i="101" s="1"/>
  <c r="BK5" i="101"/>
  <c r="BM5" i="101" s="1"/>
  <c r="BI6" i="101"/>
  <c r="BI7" i="101"/>
  <c r="BI8" i="101"/>
  <c r="BI9" i="101"/>
  <c r="BI10" i="101"/>
  <c r="BI11" i="101"/>
  <c r="BI12" i="101"/>
  <c r="BI13" i="101"/>
  <c r="BI14" i="101"/>
  <c r="BI15" i="101"/>
  <c r="BI16" i="101"/>
  <c r="BI17" i="101"/>
  <c r="BI18" i="101"/>
  <c r="BI19" i="101"/>
  <c r="BI20" i="101"/>
  <c r="BI21" i="101"/>
  <c r="BI22" i="101"/>
  <c r="BI23" i="101"/>
  <c r="BI24" i="101"/>
  <c r="BI25" i="101"/>
  <c r="BI26" i="101"/>
  <c r="BI27" i="101"/>
  <c r="BI28" i="101"/>
  <c r="BI29" i="101"/>
  <c r="BI30" i="101"/>
  <c r="BI31" i="101"/>
  <c r="BI32" i="101"/>
  <c r="BI33" i="101"/>
  <c r="BI34" i="101"/>
  <c r="BI35" i="101"/>
  <c r="BI36" i="101"/>
  <c r="BI37" i="101"/>
  <c r="BI38" i="101"/>
  <c r="BI39" i="101"/>
  <c r="BI40" i="101"/>
  <c r="BI41" i="101"/>
  <c r="BI42" i="101"/>
  <c r="BI43" i="101"/>
  <c r="BI44" i="101"/>
  <c r="BI45" i="101"/>
  <c r="BI46" i="101"/>
  <c r="BI47" i="101"/>
  <c r="BI48" i="101"/>
  <c r="BI49" i="101"/>
  <c r="BI50" i="101"/>
  <c r="BI51" i="101"/>
  <c r="BI52" i="101"/>
  <c r="BI53" i="101"/>
  <c r="BI54" i="101"/>
  <c r="BI55" i="101"/>
  <c r="BI56" i="101"/>
  <c r="BI57" i="101"/>
  <c r="BI58" i="101"/>
  <c r="BI59" i="101"/>
  <c r="BI60" i="101"/>
  <c r="BI61" i="101"/>
  <c r="BI62" i="101"/>
  <c r="BI63" i="101"/>
  <c r="BI64" i="101"/>
  <c r="BI65" i="101"/>
  <c r="BI66" i="101"/>
  <c r="BI67" i="101"/>
  <c r="BI68" i="101"/>
  <c r="BI69" i="101"/>
  <c r="BI70" i="101"/>
  <c r="BI71" i="101"/>
  <c r="BI72" i="101"/>
  <c r="BI73" i="101"/>
  <c r="BI74" i="101"/>
  <c r="BI75" i="101"/>
  <c r="BI76" i="101"/>
  <c r="BI77" i="101"/>
  <c r="BI78" i="101"/>
  <c r="BI79" i="101"/>
  <c r="BI80" i="101"/>
  <c r="BI81" i="101"/>
  <c r="BI82" i="101"/>
  <c r="BI83" i="101"/>
  <c r="BI84" i="101"/>
  <c r="BI85" i="101"/>
  <c r="BI86" i="101"/>
  <c r="BI87" i="101"/>
  <c r="BI88" i="101"/>
  <c r="BI89" i="101"/>
  <c r="BI90" i="101"/>
  <c r="BI91" i="101"/>
  <c r="BI92" i="101"/>
  <c r="BI93" i="101"/>
  <c r="BI94" i="101"/>
  <c r="BI95" i="101"/>
  <c r="BI96" i="101"/>
  <c r="BI97" i="101"/>
  <c r="BI98" i="101"/>
  <c r="BI99" i="101"/>
  <c r="BI100" i="101"/>
  <c r="BI101" i="101"/>
  <c r="BI102" i="101"/>
  <c r="BI103" i="101"/>
  <c r="BI104" i="101"/>
  <c r="BI105" i="101"/>
  <c r="BI106" i="101"/>
  <c r="BI107" i="101"/>
  <c r="BI108" i="101"/>
  <c r="BI109" i="101"/>
  <c r="BI110" i="101"/>
  <c r="BI5" i="101"/>
  <c r="BJ6" i="101"/>
  <c r="BJ7" i="101"/>
  <c r="BJ8" i="101"/>
  <c r="BJ9" i="101"/>
  <c r="BJ10" i="101"/>
  <c r="BJ11" i="101"/>
  <c r="BJ12" i="101"/>
  <c r="BJ13" i="101"/>
  <c r="BJ14" i="101"/>
  <c r="BJ15" i="101"/>
  <c r="BJ16" i="101"/>
  <c r="BJ17" i="101"/>
  <c r="BJ18" i="101"/>
  <c r="BJ19" i="101"/>
  <c r="BJ20" i="101"/>
  <c r="BJ21" i="101"/>
  <c r="BJ22" i="101"/>
  <c r="BJ23" i="101"/>
  <c r="BJ24" i="101"/>
  <c r="BJ25" i="101"/>
  <c r="BJ26" i="101"/>
  <c r="BJ27" i="101"/>
  <c r="BJ28" i="101"/>
  <c r="BJ29" i="101"/>
  <c r="BJ30" i="101"/>
  <c r="BJ31" i="101"/>
  <c r="BJ32" i="101"/>
  <c r="BJ33" i="101"/>
  <c r="BJ34" i="101"/>
  <c r="BJ35" i="101"/>
  <c r="BJ36" i="101"/>
  <c r="BJ37" i="101"/>
  <c r="BJ38" i="101"/>
  <c r="BJ39" i="101"/>
  <c r="BJ40" i="101"/>
  <c r="BJ41" i="101"/>
  <c r="BJ42" i="101"/>
  <c r="BJ43" i="101"/>
  <c r="BJ44" i="101"/>
  <c r="BJ45" i="101"/>
  <c r="BJ46" i="101"/>
  <c r="BJ47" i="101"/>
  <c r="BJ48" i="101"/>
  <c r="BJ49" i="101"/>
  <c r="BJ50" i="101"/>
  <c r="BJ51" i="101"/>
  <c r="BJ52" i="101"/>
  <c r="BJ53" i="101"/>
  <c r="BJ54" i="101"/>
  <c r="BJ55" i="101"/>
  <c r="BJ56" i="101"/>
  <c r="BJ57" i="101"/>
  <c r="BJ58" i="101"/>
  <c r="BJ59" i="101"/>
  <c r="BJ60" i="101"/>
  <c r="BJ61" i="101"/>
  <c r="BJ62" i="101"/>
  <c r="BJ63" i="101"/>
  <c r="BJ64" i="101"/>
  <c r="BJ65" i="101"/>
  <c r="BJ66" i="101"/>
  <c r="BJ67" i="101"/>
  <c r="BJ68" i="101"/>
  <c r="BJ69" i="101"/>
  <c r="BJ70" i="101"/>
  <c r="BJ71" i="101"/>
  <c r="BJ72" i="101"/>
  <c r="BJ73" i="101"/>
  <c r="BJ74" i="101"/>
  <c r="BJ75" i="101"/>
  <c r="BJ76" i="101"/>
  <c r="BJ77" i="101"/>
  <c r="BJ78" i="101"/>
  <c r="BJ79" i="101"/>
  <c r="BJ80" i="101"/>
  <c r="BJ81" i="101"/>
  <c r="BJ82" i="101"/>
  <c r="BJ83" i="101"/>
  <c r="BJ84" i="101"/>
  <c r="BJ85" i="101"/>
  <c r="BJ86" i="101"/>
  <c r="BJ87" i="101"/>
  <c r="BJ88" i="101"/>
  <c r="BJ89" i="101"/>
  <c r="BJ90" i="101"/>
  <c r="BJ91" i="101"/>
  <c r="BJ92" i="101"/>
  <c r="BJ93" i="101"/>
  <c r="BJ94" i="101"/>
  <c r="BJ95" i="101"/>
  <c r="BJ96" i="101"/>
  <c r="BJ97" i="101"/>
  <c r="BJ98" i="101"/>
  <c r="BJ99" i="101"/>
  <c r="BJ100" i="101"/>
  <c r="BJ101" i="101"/>
  <c r="BJ102" i="101"/>
  <c r="BJ103" i="101"/>
  <c r="BJ104" i="101"/>
  <c r="BJ105" i="101"/>
  <c r="BJ106" i="101"/>
  <c r="BJ107" i="101"/>
  <c r="BJ108" i="101"/>
  <c r="BJ109" i="101"/>
  <c r="BJ110" i="101"/>
  <c r="BJ5" i="101"/>
  <c r="BM79" i="101" l="1"/>
  <c r="BM67" i="101"/>
  <c r="BM59" i="101"/>
  <c r="BM47" i="101"/>
  <c r="BM35" i="101"/>
  <c r="BM23" i="101"/>
  <c r="BM15" i="101"/>
  <c r="BM83" i="101"/>
  <c r="BM71" i="101"/>
  <c r="BM63" i="101"/>
  <c r="BM51" i="101"/>
  <c r="BM43" i="101"/>
  <c r="BM27" i="101"/>
  <c r="BM7" i="101"/>
  <c r="BM87" i="101"/>
  <c r="BM75" i="101"/>
  <c r="BM55" i="101"/>
  <c r="BM39" i="101"/>
  <c r="BM31" i="101"/>
  <c r="BM19" i="101"/>
  <c r="BM11" i="101"/>
  <c r="BM88" i="101"/>
  <c r="BM84" i="101"/>
  <c r="BM80" i="101"/>
  <c r="BM76" i="101"/>
  <c r="BM72" i="101"/>
  <c r="BM68" i="101"/>
  <c r="BM64" i="101"/>
  <c r="BM60" i="101"/>
  <c r="BM56" i="101"/>
  <c r="BM52" i="101"/>
  <c r="BM48" i="101"/>
  <c r="BM44" i="101"/>
  <c r="BM40" i="101"/>
  <c r="BM36" i="101"/>
  <c r="BM32" i="101"/>
  <c r="BM28" i="101"/>
  <c r="BM24" i="101"/>
  <c r="BM20" i="101"/>
  <c r="BM16" i="101"/>
  <c r="BM12" i="101"/>
  <c r="BM8" i="101"/>
  <c r="BM89" i="101"/>
  <c r="BM85" i="101"/>
  <c r="BM81" i="101"/>
  <c r="BM77" i="101"/>
  <c r="BM73" i="101"/>
  <c r="BM69" i="101"/>
  <c r="BM65" i="101"/>
  <c r="BM61" i="101"/>
  <c r="BM57" i="101"/>
  <c r="BM53" i="101"/>
  <c r="BM49" i="101"/>
  <c r="BM45" i="101"/>
  <c r="BM41" i="101"/>
  <c r="BM37" i="101"/>
  <c r="BM33" i="101"/>
  <c r="BM29" i="101"/>
  <c r="BM25" i="101"/>
  <c r="BM21" i="101"/>
  <c r="BM17" i="101"/>
  <c r="BM13" i="101"/>
  <c r="BM9" i="101"/>
  <c r="BM90" i="101"/>
  <c r="BM86" i="101"/>
  <c r="BM82" i="101"/>
  <c r="BM78" i="101"/>
  <c r="BM74" i="101"/>
  <c r="BM70" i="101"/>
  <c r="BM66" i="101"/>
  <c r="BM62" i="101"/>
  <c r="BM58" i="101"/>
  <c r="BM54" i="101"/>
  <c r="BM50" i="101"/>
  <c r="BM46" i="101"/>
  <c r="BM42" i="101"/>
  <c r="BM38" i="101"/>
  <c r="BM34" i="101"/>
  <c r="BM30" i="101"/>
  <c r="BM26" i="101"/>
  <c r="BM22" i="101"/>
  <c r="BM18" i="101"/>
  <c r="BM14" i="101"/>
  <c r="BM10" i="101"/>
  <c r="BM6" i="101"/>
  <c r="BH6" i="101"/>
  <c r="BH7" i="101"/>
  <c r="BH8" i="101"/>
  <c r="BH9" i="101"/>
  <c r="BH10" i="101"/>
  <c r="BH11" i="101"/>
  <c r="BH12" i="101"/>
  <c r="BH13" i="101"/>
  <c r="BH14" i="101"/>
  <c r="BH15" i="101"/>
  <c r="BH16" i="101"/>
  <c r="BH17" i="101"/>
  <c r="BH18" i="101"/>
  <c r="BH19" i="101"/>
  <c r="BH20" i="101"/>
  <c r="BH21" i="101"/>
  <c r="BH22" i="101"/>
  <c r="BH23" i="101"/>
  <c r="BH24" i="101"/>
  <c r="BH25" i="101"/>
  <c r="BH26" i="101"/>
  <c r="BH27" i="101"/>
  <c r="BH28" i="101"/>
  <c r="BH29" i="101"/>
  <c r="BH30" i="101"/>
  <c r="BH31" i="101"/>
  <c r="BH32" i="101"/>
  <c r="BH33" i="101"/>
  <c r="BH34" i="101"/>
  <c r="BH35" i="101"/>
  <c r="BH36" i="101"/>
  <c r="BH37" i="101"/>
  <c r="BH38" i="101"/>
  <c r="BH39" i="101"/>
  <c r="BH40" i="101"/>
  <c r="BH41" i="101"/>
  <c r="BH42" i="101"/>
  <c r="BH43" i="101"/>
  <c r="BH44" i="101"/>
  <c r="BH45" i="101"/>
  <c r="BH46" i="101"/>
  <c r="BH47" i="101"/>
  <c r="BH48" i="101"/>
  <c r="BH49" i="101"/>
  <c r="BH50" i="101"/>
  <c r="BH51" i="101"/>
  <c r="BH52" i="101"/>
  <c r="BH53" i="101"/>
  <c r="BH54" i="101"/>
  <c r="BH55" i="101"/>
  <c r="BH56" i="101"/>
  <c r="BH57" i="101"/>
  <c r="BH58" i="101"/>
  <c r="BH59" i="101"/>
  <c r="BH60" i="101"/>
  <c r="BH61" i="101"/>
  <c r="BH62" i="101"/>
  <c r="BH63" i="101"/>
  <c r="BH64" i="101"/>
  <c r="BH65" i="101"/>
  <c r="BH66" i="101"/>
  <c r="BH67" i="101"/>
  <c r="BH68" i="101"/>
  <c r="BH69" i="101"/>
  <c r="BH70" i="101"/>
  <c r="BH71" i="101"/>
  <c r="BH72" i="101"/>
  <c r="BH73" i="101"/>
  <c r="BH74" i="101"/>
  <c r="BH75" i="101"/>
  <c r="BH76" i="101"/>
  <c r="BH77" i="101"/>
  <c r="BH78" i="101"/>
  <c r="BH79" i="101"/>
  <c r="BH80" i="101"/>
  <c r="BH81" i="101"/>
  <c r="BH82" i="101"/>
  <c r="BH83" i="101"/>
  <c r="BH84" i="101"/>
  <c r="BH85" i="101"/>
  <c r="BH86" i="101"/>
  <c r="BH87" i="101"/>
  <c r="BH88" i="101"/>
  <c r="BH89" i="101"/>
  <c r="BH90" i="101"/>
  <c r="BH91" i="101"/>
  <c r="BH92" i="101"/>
  <c r="BH93" i="101"/>
  <c r="BH94" i="101"/>
  <c r="BH95" i="101"/>
  <c r="BH96" i="101"/>
  <c r="BH97" i="101"/>
  <c r="BH98" i="101"/>
  <c r="BH99" i="101"/>
  <c r="BH100" i="101"/>
  <c r="BH101" i="101"/>
  <c r="BH102" i="101"/>
  <c r="BH103" i="101"/>
  <c r="BH104" i="101"/>
  <c r="BH105" i="101"/>
  <c r="BH106" i="101"/>
  <c r="BH107" i="101"/>
  <c r="BH108" i="101"/>
  <c r="BH109" i="101"/>
  <c r="BH110" i="101"/>
  <c r="BH5" i="101"/>
  <c r="J7" i="101"/>
  <c r="J8" i="101"/>
  <c r="J9" i="101"/>
  <c r="J10" i="101"/>
  <c r="J11" i="101"/>
  <c r="J12" i="101"/>
  <c r="J13" i="101"/>
  <c r="J14" i="101"/>
  <c r="J15" i="101"/>
  <c r="J16" i="101"/>
  <c r="J17" i="101"/>
  <c r="J18" i="101"/>
  <c r="J19" i="101"/>
  <c r="J20" i="101"/>
  <c r="J21" i="101"/>
  <c r="J22" i="101"/>
  <c r="J6" i="101"/>
  <c r="H7" i="101" l="1"/>
  <c r="H8" i="101"/>
  <c r="H9" i="101"/>
  <c r="H10" i="101"/>
  <c r="H11" i="101"/>
  <c r="H12" i="101"/>
  <c r="H13" i="101"/>
  <c r="AJ35" i="101" s="1"/>
  <c r="H14" i="101"/>
  <c r="H15" i="101"/>
  <c r="AJ67" i="101" s="1"/>
  <c r="H16" i="101"/>
  <c r="H17" i="101"/>
  <c r="H18" i="101"/>
  <c r="AJ99" i="101" s="1"/>
  <c r="H19" i="101"/>
  <c r="H20" i="101"/>
  <c r="H21" i="101"/>
  <c r="H22" i="101"/>
  <c r="H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6" i="101"/>
  <c r="E7" i="101"/>
  <c r="E8" i="101"/>
  <c r="E9" i="101"/>
  <c r="E10" i="101"/>
  <c r="E11" i="101"/>
  <c r="E12" i="101"/>
  <c r="E13" i="101"/>
  <c r="E14" i="101"/>
  <c r="E15" i="101"/>
  <c r="E16" i="101"/>
  <c r="E17" i="101"/>
  <c r="E18" i="101"/>
  <c r="E19" i="101"/>
  <c r="E20" i="101"/>
  <c r="E21" i="101"/>
  <c r="E22" i="101"/>
  <c r="E6" i="101"/>
  <c r="AW35" i="101" l="1"/>
  <c r="AV35" i="101"/>
  <c r="AW99" i="101"/>
  <c r="AV99" i="101"/>
  <c r="AJ15" i="101"/>
  <c r="AW67" i="101"/>
  <c r="AV67" i="101"/>
  <c r="AJ51" i="101"/>
  <c r="AL51" i="101" s="1"/>
  <c r="AJ79" i="101"/>
  <c r="AJ47" i="101"/>
  <c r="AN15" i="101"/>
  <c r="AL15" i="101"/>
  <c r="AK15" i="101" s="1"/>
  <c r="AN47" i="101"/>
  <c r="AP47" i="101" s="1"/>
  <c r="AQ47" i="101" s="1"/>
  <c r="AL47" i="101"/>
  <c r="AN67" i="101"/>
  <c r="AL67" i="101"/>
  <c r="AJ83" i="101"/>
  <c r="AJ19" i="101"/>
  <c r="AJ5" i="101"/>
  <c r="AJ95" i="101"/>
  <c r="AJ63" i="101"/>
  <c r="AJ31" i="101"/>
  <c r="AJ8" i="101"/>
  <c r="AJ12" i="101"/>
  <c r="AJ16" i="101"/>
  <c r="AJ20" i="101"/>
  <c r="AJ24" i="101"/>
  <c r="AJ28" i="101"/>
  <c r="AJ32" i="101"/>
  <c r="AJ36" i="101"/>
  <c r="AJ40" i="101"/>
  <c r="AJ44" i="101"/>
  <c r="AJ48" i="101"/>
  <c r="AJ52" i="101"/>
  <c r="AJ56" i="101"/>
  <c r="AJ60" i="101"/>
  <c r="AJ64" i="101"/>
  <c r="AJ68" i="101"/>
  <c r="AJ72" i="101"/>
  <c r="AJ76" i="101"/>
  <c r="AJ80" i="101"/>
  <c r="AJ84" i="101"/>
  <c r="AJ88" i="101"/>
  <c r="AJ92" i="101"/>
  <c r="AJ96" i="101"/>
  <c r="AJ100" i="101"/>
  <c r="AJ104" i="101"/>
  <c r="AJ108" i="101"/>
  <c r="AJ9" i="101"/>
  <c r="AJ13" i="101"/>
  <c r="AJ17" i="101"/>
  <c r="AJ21" i="101"/>
  <c r="AJ25" i="101"/>
  <c r="AJ29" i="101"/>
  <c r="AJ33" i="101"/>
  <c r="AJ37" i="101"/>
  <c r="AJ41" i="101"/>
  <c r="AJ45" i="101"/>
  <c r="AJ49" i="101"/>
  <c r="AJ53" i="101"/>
  <c r="AJ57" i="101"/>
  <c r="AJ61" i="101"/>
  <c r="AJ65" i="101"/>
  <c r="AJ69" i="101"/>
  <c r="AJ73" i="101"/>
  <c r="AJ77" i="101"/>
  <c r="AJ81" i="101"/>
  <c r="AJ85" i="101"/>
  <c r="AJ89" i="101"/>
  <c r="AJ93" i="101"/>
  <c r="AJ97" i="101"/>
  <c r="AJ101" i="101"/>
  <c r="AJ105" i="101"/>
  <c r="AJ109" i="101"/>
  <c r="AJ6" i="101"/>
  <c r="AJ10" i="101"/>
  <c r="AJ14" i="101"/>
  <c r="AJ18" i="101"/>
  <c r="AJ22" i="101"/>
  <c r="AJ26" i="101"/>
  <c r="AJ30" i="101"/>
  <c r="AJ34" i="101"/>
  <c r="AJ38" i="101"/>
  <c r="AJ42" i="101"/>
  <c r="AJ46" i="101"/>
  <c r="AJ50" i="101"/>
  <c r="AJ54" i="101"/>
  <c r="AJ58" i="101"/>
  <c r="AJ62" i="101"/>
  <c r="AJ66" i="101"/>
  <c r="AJ70" i="101"/>
  <c r="AJ74" i="101"/>
  <c r="AJ78" i="101"/>
  <c r="AJ82" i="101"/>
  <c r="AJ86" i="101"/>
  <c r="AJ90" i="101"/>
  <c r="AJ94" i="101"/>
  <c r="AJ98" i="101"/>
  <c r="AJ102" i="101"/>
  <c r="AJ106" i="101"/>
  <c r="AJ110" i="101"/>
  <c r="AJ107" i="101"/>
  <c r="AJ91" i="101"/>
  <c r="AJ75" i="101"/>
  <c r="AJ59" i="101"/>
  <c r="AJ43" i="101"/>
  <c r="AJ27" i="101"/>
  <c r="AJ11" i="101"/>
  <c r="AP99" i="101"/>
  <c r="AQ99" i="101" s="1"/>
  <c r="AN99" i="101"/>
  <c r="AL99" i="101"/>
  <c r="AK99" i="101" s="1"/>
  <c r="AO98" i="101" s="1"/>
  <c r="AN35" i="101"/>
  <c r="AZ35" i="101" s="1"/>
  <c r="AL35" i="101"/>
  <c r="AJ103" i="101"/>
  <c r="AJ87" i="101"/>
  <c r="AJ71" i="101"/>
  <c r="AJ55" i="101"/>
  <c r="AJ39" i="101"/>
  <c r="AJ23" i="101"/>
  <c r="AJ7" i="101"/>
  <c r="AK47" i="101"/>
  <c r="AP35" i="101" l="1"/>
  <c r="AQ35" i="101" s="1"/>
  <c r="AK67" i="101"/>
  <c r="AW75" i="101"/>
  <c r="AV75" i="101"/>
  <c r="AV90" i="101"/>
  <c r="AW90" i="101"/>
  <c r="AV58" i="101"/>
  <c r="AW58" i="101"/>
  <c r="AV26" i="101"/>
  <c r="AW26" i="101"/>
  <c r="AV101" i="101"/>
  <c r="AW101" i="101"/>
  <c r="AV69" i="101"/>
  <c r="AW69" i="101"/>
  <c r="AV37" i="101"/>
  <c r="AW37" i="101"/>
  <c r="AW108" i="101"/>
  <c r="AV108" i="101"/>
  <c r="AW76" i="101"/>
  <c r="AV76" i="101"/>
  <c r="AW44" i="101"/>
  <c r="AV44" i="101"/>
  <c r="AW12" i="101"/>
  <c r="AV12" i="101"/>
  <c r="AW79" i="101"/>
  <c r="AV79" i="101"/>
  <c r="AW103" i="101"/>
  <c r="AV103" i="101"/>
  <c r="AW27" i="101"/>
  <c r="AV27" i="101"/>
  <c r="AW91" i="101"/>
  <c r="AV91" i="101"/>
  <c r="AV102" i="101"/>
  <c r="AW102" i="101"/>
  <c r="AV86" i="101"/>
  <c r="AW86" i="101"/>
  <c r="AV70" i="101"/>
  <c r="AW70" i="101"/>
  <c r="AV54" i="101"/>
  <c r="AW54" i="101"/>
  <c r="AV38" i="101"/>
  <c r="AW38" i="101"/>
  <c r="AZ38" i="101"/>
  <c r="AV22" i="101"/>
  <c r="AW22" i="101"/>
  <c r="AV6" i="101"/>
  <c r="AW6" i="101"/>
  <c r="AV97" i="101"/>
  <c r="AW97" i="101"/>
  <c r="AV81" i="101"/>
  <c r="AW81" i="101"/>
  <c r="AV65" i="101"/>
  <c r="AW65" i="101"/>
  <c r="AV49" i="101"/>
  <c r="AW49" i="101"/>
  <c r="AV33" i="101"/>
  <c r="AW33" i="101"/>
  <c r="AV17" i="101"/>
  <c r="AW17" i="101"/>
  <c r="AW104" i="101"/>
  <c r="AV104" i="101"/>
  <c r="AW88" i="101"/>
  <c r="AV88" i="101"/>
  <c r="AW72" i="101"/>
  <c r="AV72" i="101"/>
  <c r="AW56" i="101"/>
  <c r="AV56" i="101"/>
  <c r="AW40" i="101"/>
  <c r="AV40" i="101"/>
  <c r="AW24" i="101"/>
  <c r="AV24" i="101"/>
  <c r="AW8" i="101"/>
  <c r="AV8" i="101"/>
  <c r="AW5" i="101"/>
  <c r="AV5" i="101"/>
  <c r="AR67" i="101"/>
  <c r="AS67" i="101"/>
  <c r="BC67" i="101"/>
  <c r="BB67" i="101"/>
  <c r="BA67" i="101"/>
  <c r="AR15" i="101"/>
  <c r="AS15" i="101"/>
  <c r="BC15" i="101"/>
  <c r="BA15" i="101"/>
  <c r="BB15" i="101"/>
  <c r="AW51" i="101"/>
  <c r="AV51" i="101"/>
  <c r="AW15" i="101"/>
  <c r="AV15" i="101"/>
  <c r="AZ15" i="101"/>
  <c r="AW55" i="101"/>
  <c r="AV55" i="101"/>
  <c r="AK35" i="101"/>
  <c r="AO34" i="101" s="1"/>
  <c r="AR99" i="101"/>
  <c r="AS99" i="101"/>
  <c r="BC99" i="101"/>
  <c r="BB99" i="101"/>
  <c r="BA99" i="101"/>
  <c r="AW43" i="101"/>
  <c r="AV43" i="101"/>
  <c r="AW107" i="101"/>
  <c r="AV107" i="101"/>
  <c r="AV98" i="101"/>
  <c r="AW98" i="101"/>
  <c r="AV82" i="101"/>
  <c r="AW82" i="101"/>
  <c r="AV66" i="101"/>
  <c r="AW66" i="101"/>
  <c r="AV50" i="101"/>
  <c r="AW50" i="101"/>
  <c r="AV34" i="101"/>
  <c r="AW34" i="101"/>
  <c r="AV18" i="101"/>
  <c r="AW18" i="101"/>
  <c r="AV109" i="101"/>
  <c r="AW109" i="101"/>
  <c r="AV93" i="101"/>
  <c r="AW93" i="101"/>
  <c r="AV77" i="101"/>
  <c r="AW77" i="101"/>
  <c r="AV61" i="101"/>
  <c r="AW61" i="101"/>
  <c r="AV45" i="101"/>
  <c r="AW45" i="101"/>
  <c r="AV29" i="101"/>
  <c r="AW29" i="101"/>
  <c r="AV13" i="101"/>
  <c r="AW13" i="101"/>
  <c r="AW100" i="101"/>
  <c r="AV100" i="101"/>
  <c r="AW84" i="101"/>
  <c r="AV84" i="101"/>
  <c r="AW68" i="101"/>
  <c r="AV68" i="101"/>
  <c r="AW52" i="101"/>
  <c r="AV52" i="101"/>
  <c r="AW36" i="101"/>
  <c r="AV36" i="101"/>
  <c r="AW20" i="101"/>
  <c r="AV20" i="101"/>
  <c r="AW31" i="101"/>
  <c r="AV31" i="101"/>
  <c r="AW19" i="101"/>
  <c r="AV19" i="101"/>
  <c r="AP67" i="101"/>
  <c r="AQ67" i="101" s="1"/>
  <c r="AL79" i="101"/>
  <c r="AK79" i="101" s="1"/>
  <c r="AO78" i="101" s="1"/>
  <c r="AN51" i="101"/>
  <c r="AP51" i="101" s="1"/>
  <c r="AQ51" i="101" s="1"/>
  <c r="AP15" i="101"/>
  <c r="AQ15" i="101" s="1"/>
  <c r="AZ67" i="101"/>
  <c r="AZ99" i="101"/>
  <c r="AW23" i="101"/>
  <c r="AV23" i="101"/>
  <c r="AW87" i="101"/>
  <c r="AV87" i="101"/>
  <c r="AW11" i="101"/>
  <c r="AV11" i="101"/>
  <c r="AZ11" i="101"/>
  <c r="AV106" i="101"/>
  <c r="AW106" i="101"/>
  <c r="AV74" i="101"/>
  <c r="AW74" i="101"/>
  <c r="AV42" i="101"/>
  <c r="AW42" i="101"/>
  <c r="AV10" i="101"/>
  <c r="AW10" i="101"/>
  <c r="AZ10" i="101"/>
  <c r="AV85" i="101"/>
  <c r="AW85" i="101"/>
  <c r="AV53" i="101"/>
  <c r="AW53" i="101"/>
  <c r="AV21" i="101"/>
  <c r="AZ21" i="101"/>
  <c r="AW21" i="101"/>
  <c r="AW92" i="101"/>
  <c r="AV92" i="101"/>
  <c r="AW60" i="101"/>
  <c r="AV60" i="101"/>
  <c r="AW28" i="101"/>
  <c r="AV28" i="101"/>
  <c r="AW95" i="101"/>
  <c r="AV95" i="101"/>
  <c r="AR47" i="101"/>
  <c r="AS47" i="101"/>
  <c r="BC47" i="101"/>
  <c r="BB47" i="101"/>
  <c r="BA47" i="101"/>
  <c r="AW39" i="101"/>
  <c r="AV39" i="101"/>
  <c r="AW7" i="101"/>
  <c r="AV7" i="101"/>
  <c r="AW71" i="101"/>
  <c r="AV71" i="101"/>
  <c r="AR35" i="101"/>
  <c r="AS35" i="101"/>
  <c r="BC35" i="101"/>
  <c r="BB35" i="101"/>
  <c r="BA35" i="101"/>
  <c r="AW59" i="101"/>
  <c r="AV59" i="101"/>
  <c r="AV110" i="101"/>
  <c r="AW110" i="101"/>
  <c r="AV94" i="101"/>
  <c r="AW94" i="101"/>
  <c r="AV78" i="101"/>
  <c r="AW78" i="101"/>
  <c r="AV62" i="101"/>
  <c r="AW62" i="101"/>
  <c r="AZ62" i="101"/>
  <c r="AO46" i="101"/>
  <c r="AV46" i="101"/>
  <c r="AW46" i="101"/>
  <c r="AV30" i="101"/>
  <c r="AW30" i="101"/>
  <c r="AO14" i="101"/>
  <c r="AV14" i="101"/>
  <c r="AW14" i="101"/>
  <c r="AV105" i="101"/>
  <c r="AW105" i="101"/>
  <c r="AV89" i="101"/>
  <c r="AW89" i="101"/>
  <c r="AV73" i="101"/>
  <c r="AW73" i="101"/>
  <c r="AV57" i="101"/>
  <c r="AW57" i="101"/>
  <c r="AV41" i="101"/>
  <c r="AW41" i="101"/>
  <c r="AV25" i="101"/>
  <c r="AW25" i="101"/>
  <c r="AV9" i="101"/>
  <c r="AW9" i="101"/>
  <c r="AZ9" i="101"/>
  <c r="AW96" i="101"/>
  <c r="AV96" i="101"/>
  <c r="AW80" i="101"/>
  <c r="AV80" i="101"/>
  <c r="AW64" i="101"/>
  <c r="AV64" i="101"/>
  <c r="AW48" i="101"/>
  <c r="AV48" i="101"/>
  <c r="AW32" i="101"/>
  <c r="AV32" i="101"/>
  <c r="AW16" i="101"/>
  <c r="AV16" i="101"/>
  <c r="AW63" i="101"/>
  <c r="AV63" i="101"/>
  <c r="AW83" i="101"/>
  <c r="AV83" i="101"/>
  <c r="AN79" i="101"/>
  <c r="AZ79" i="101" s="1"/>
  <c r="AW47" i="101"/>
  <c r="AV47" i="101"/>
  <c r="AZ47" i="101"/>
  <c r="AN11" i="101"/>
  <c r="AL11" i="101"/>
  <c r="AK11" i="101" s="1"/>
  <c r="AO10" i="101" s="1"/>
  <c r="AN106" i="101"/>
  <c r="AL106" i="101"/>
  <c r="AN74" i="101"/>
  <c r="AL74" i="101"/>
  <c r="AK74" i="101" s="1"/>
  <c r="AO73" i="101" s="1"/>
  <c r="AN42" i="101"/>
  <c r="AL42" i="101"/>
  <c r="AN10" i="101"/>
  <c r="AL10" i="101"/>
  <c r="AK10" i="101" s="1"/>
  <c r="AL85" i="101"/>
  <c r="AN85" i="101"/>
  <c r="AZ85" i="101" s="1"/>
  <c r="AL53" i="101"/>
  <c r="AN53" i="101"/>
  <c r="AL21" i="101"/>
  <c r="AN21" i="101"/>
  <c r="AN92" i="101"/>
  <c r="AP92" i="101" s="1"/>
  <c r="AQ92" i="101" s="1"/>
  <c r="AL92" i="101"/>
  <c r="AO59" i="101"/>
  <c r="AN60" i="101"/>
  <c r="AP60" i="101" s="1"/>
  <c r="AQ60" i="101" s="1"/>
  <c r="AL60" i="101"/>
  <c r="AN28" i="101"/>
  <c r="AL28" i="101"/>
  <c r="AN95" i="101"/>
  <c r="AP95" i="101" s="1"/>
  <c r="AQ95" i="101" s="1"/>
  <c r="AL95" i="101"/>
  <c r="AN71" i="101"/>
  <c r="AZ71" i="101" s="1"/>
  <c r="AL71" i="101"/>
  <c r="AN27" i="101"/>
  <c r="AL27" i="101"/>
  <c r="AN102" i="101"/>
  <c r="AZ102" i="101" s="1"/>
  <c r="AL102" i="101"/>
  <c r="AN86" i="101"/>
  <c r="AZ86" i="101" s="1"/>
  <c r="AL86" i="101"/>
  <c r="AN54" i="101"/>
  <c r="AP54" i="101" s="1"/>
  <c r="AQ54" i="101" s="1"/>
  <c r="AL54" i="101"/>
  <c r="AN38" i="101"/>
  <c r="AL38" i="101"/>
  <c r="AN22" i="101"/>
  <c r="AZ22" i="101" s="1"/>
  <c r="AL22" i="101"/>
  <c r="AN6" i="101"/>
  <c r="AZ6" i="101" s="1"/>
  <c r="AL6" i="101"/>
  <c r="AL97" i="101"/>
  <c r="AN97" i="101"/>
  <c r="AL81" i="101"/>
  <c r="AN81" i="101"/>
  <c r="AZ81" i="101" s="1"/>
  <c r="AO64" i="101"/>
  <c r="AL65" i="101"/>
  <c r="AN65" i="101"/>
  <c r="AZ65" i="101" s="1"/>
  <c r="AL49" i="101"/>
  <c r="AN49" i="101"/>
  <c r="AL33" i="101"/>
  <c r="AN33" i="101"/>
  <c r="AL17" i="101"/>
  <c r="AN17" i="101"/>
  <c r="AZ17" i="101" s="1"/>
  <c r="AN104" i="101"/>
  <c r="AZ104" i="101" s="1"/>
  <c r="AL104" i="101"/>
  <c r="AO87" i="101"/>
  <c r="AN88" i="101"/>
  <c r="AZ88" i="101" s="1"/>
  <c r="AL88" i="101"/>
  <c r="AN72" i="101"/>
  <c r="AP72" i="101" s="1"/>
  <c r="AQ72" i="101" s="1"/>
  <c r="AL72" i="101"/>
  <c r="AN56" i="101"/>
  <c r="AZ56" i="101" s="1"/>
  <c r="AL56" i="101"/>
  <c r="AN40" i="101"/>
  <c r="AL40" i="101"/>
  <c r="AN24" i="101"/>
  <c r="AL24" i="101"/>
  <c r="AN8" i="101"/>
  <c r="AL8" i="101"/>
  <c r="AN5" i="101"/>
  <c r="AS5" i="101" s="1"/>
  <c r="AL5" i="101"/>
  <c r="AN55" i="101"/>
  <c r="AL55" i="101"/>
  <c r="AK55" i="101" s="1"/>
  <c r="AO54" i="101" s="1"/>
  <c r="AP75" i="101"/>
  <c r="AQ75" i="101" s="1"/>
  <c r="AN75" i="101"/>
  <c r="AZ75" i="101" s="1"/>
  <c r="AL75" i="101"/>
  <c r="AK75" i="101" s="1"/>
  <c r="AO74" i="101" s="1"/>
  <c r="AN90" i="101"/>
  <c r="AP90" i="101" s="1"/>
  <c r="AQ90" i="101" s="1"/>
  <c r="AL90" i="101"/>
  <c r="AN58" i="101"/>
  <c r="AL58" i="101"/>
  <c r="AK58" i="101" s="1"/>
  <c r="AO57" i="101" s="1"/>
  <c r="AN26" i="101"/>
  <c r="AZ26" i="101" s="1"/>
  <c r="AL26" i="101"/>
  <c r="AK26" i="101" s="1"/>
  <c r="AO25" i="101" s="1"/>
  <c r="AL101" i="101"/>
  <c r="AN101" i="101"/>
  <c r="AZ101" i="101" s="1"/>
  <c r="AL69" i="101"/>
  <c r="AN69" i="101"/>
  <c r="AL37" i="101"/>
  <c r="AN37" i="101"/>
  <c r="AZ37" i="101" s="1"/>
  <c r="AN108" i="101"/>
  <c r="AZ108" i="101" s="1"/>
  <c r="AL108" i="101"/>
  <c r="AN76" i="101"/>
  <c r="AZ76" i="101" s="1"/>
  <c r="AL76" i="101"/>
  <c r="AO43" i="101"/>
  <c r="AN44" i="101"/>
  <c r="AZ44" i="101" s="1"/>
  <c r="AL44" i="101"/>
  <c r="AN12" i="101"/>
  <c r="AL12" i="101"/>
  <c r="AK12" i="101" s="1"/>
  <c r="AO11" i="101" s="1"/>
  <c r="AN7" i="101"/>
  <c r="AZ7" i="101" s="1"/>
  <c r="AL7" i="101"/>
  <c r="AK7" i="101" s="1"/>
  <c r="AO6" i="101" s="1"/>
  <c r="AN91" i="101"/>
  <c r="AP91" i="101" s="1"/>
  <c r="AQ91" i="101" s="1"/>
  <c r="AL91" i="101"/>
  <c r="AN70" i="101"/>
  <c r="AP70" i="101" s="1"/>
  <c r="AQ70" i="101" s="1"/>
  <c r="AL70" i="101"/>
  <c r="AK70" i="101" s="1"/>
  <c r="AO69" i="101" s="1"/>
  <c r="AO22" i="101"/>
  <c r="AN23" i="101"/>
  <c r="AP23" i="101" s="1"/>
  <c r="AQ23" i="101" s="1"/>
  <c r="AL23" i="101"/>
  <c r="AK23" i="101" s="1"/>
  <c r="AN87" i="101"/>
  <c r="AP87" i="101" s="1"/>
  <c r="AQ87" i="101" s="1"/>
  <c r="AL87" i="101"/>
  <c r="AK87" i="101" s="1"/>
  <c r="AO86" i="101" s="1"/>
  <c r="AP43" i="101"/>
  <c r="AQ43" i="101" s="1"/>
  <c r="AN43" i="101"/>
  <c r="AL43" i="101"/>
  <c r="AK43" i="101" s="1"/>
  <c r="AO42" i="101" s="1"/>
  <c r="AN107" i="101"/>
  <c r="AP107" i="101" s="1"/>
  <c r="AQ107" i="101" s="1"/>
  <c r="AL107" i="101"/>
  <c r="AO97" i="101"/>
  <c r="AN98" i="101"/>
  <c r="AP98" i="101" s="1"/>
  <c r="AQ98" i="101" s="1"/>
  <c r="AL98" i="101"/>
  <c r="AN82" i="101"/>
  <c r="AZ82" i="101" s="1"/>
  <c r="AL82" i="101"/>
  <c r="AK82" i="101" s="1"/>
  <c r="AO81" i="101" s="1"/>
  <c r="AN66" i="101"/>
  <c r="AZ66" i="101" s="1"/>
  <c r="AL66" i="101"/>
  <c r="AK66" i="101" s="1"/>
  <c r="AO65" i="101" s="1"/>
  <c r="AP50" i="101"/>
  <c r="AQ50" i="101" s="1"/>
  <c r="AN50" i="101"/>
  <c r="AL50" i="101"/>
  <c r="AK50" i="101" s="1"/>
  <c r="AO49" i="101" s="1"/>
  <c r="AN34" i="101"/>
  <c r="AP34" i="101" s="1"/>
  <c r="AQ34" i="101" s="1"/>
  <c r="AL34" i="101"/>
  <c r="AO17" i="101"/>
  <c r="AN18" i="101"/>
  <c r="AP18" i="101" s="1"/>
  <c r="AQ18" i="101" s="1"/>
  <c r="AL18" i="101"/>
  <c r="AL109" i="101"/>
  <c r="AN109" i="101"/>
  <c r="AZ109" i="101" s="1"/>
  <c r="AO92" i="101"/>
  <c r="AL93" i="101"/>
  <c r="AN93" i="101"/>
  <c r="AP93" i="101" s="1"/>
  <c r="AQ93" i="101" s="1"/>
  <c r="AL77" i="101"/>
  <c r="AN77" i="101"/>
  <c r="AP77" i="101" s="1"/>
  <c r="AQ77" i="101" s="1"/>
  <c r="AL61" i="101"/>
  <c r="AN61" i="101"/>
  <c r="AL45" i="101"/>
  <c r="AN45" i="101"/>
  <c r="AP29" i="101"/>
  <c r="AQ29" i="101" s="1"/>
  <c r="AL29" i="101"/>
  <c r="AN29" i="101"/>
  <c r="AP13" i="101"/>
  <c r="AQ13" i="101" s="1"/>
  <c r="AL13" i="101"/>
  <c r="AN13" i="101"/>
  <c r="AN100" i="101"/>
  <c r="AL100" i="101"/>
  <c r="AN84" i="101"/>
  <c r="AL84" i="101"/>
  <c r="AN68" i="101"/>
  <c r="AL68" i="101"/>
  <c r="AO51" i="101"/>
  <c r="AN52" i="101"/>
  <c r="AL52" i="101"/>
  <c r="AK52" i="101" s="1"/>
  <c r="AN36" i="101"/>
  <c r="AZ36" i="101" s="1"/>
  <c r="AL36" i="101"/>
  <c r="AN20" i="101"/>
  <c r="AZ20" i="101" s="1"/>
  <c r="AL20" i="101"/>
  <c r="AK20" i="101" s="1"/>
  <c r="AO19" i="101" s="1"/>
  <c r="AO30" i="101"/>
  <c r="AN31" i="101"/>
  <c r="AP31" i="101" s="1"/>
  <c r="AQ31" i="101" s="1"/>
  <c r="AL31" i="101"/>
  <c r="AK31" i="101" s="1"/>
  <c r="AN19" i="101"/>
  <c r="AP19" i="101" s="1"/>
  <c r="AQ19" i="101" s="1"/>
  <c r="AL19" i="101"/>
  <c r="AK19" i="101" s="1"/>
  <c r="AO18" i="101" s="1"/>
  <c r="AO66" i="101"/>
  <c r="AO38" i="101"/>
  <c r="AN39" i="101"/>
  <c r="AL39" i="101"/>
  <c r="AK39" i="101" s="1"/>
  <c r="AO102" i="101"/>
  <c r="AN103" i="101"/>
  <c r="AZ103" i="101" s="1"/>
  <c r="AL103" i="101"/>
  <c r="AK103" i="101" s="1"/>
  <c r="AN59" i="101"/>
  <c r="AL59" i="101"/>
  <c r="AO110" i="101"/>
  <c r="AN110" i="101"/>
  <c r="AL110" i="101"/>
  <c r="AN94" i="101"/>
  <c r="AL94" i="101"/>
  <c r="AO77" i="101"/>
  <c r="AN78" i="101"/>
  <c r="AL78" i="101"/>
  <c r="AN62" i="101"/>
  <c r="AL62" i="101"/>
  <c r="AN46" i="101"/>
  <c r="AL46" i="101"/>
  <c r="AN30" i="101"/>
  <c r="AZ30" i="101" s="1"/>
  <c r="AL30" i="101"/>
  <c r="AN14" i="101"/>
  <c r="AZ14" i="101" s="1"/>
  <c r="AL14" i="101"/>
  <c r="AL105" i="101"/>
  <c r="AN105" i="101"/>
  <c r="AZ105" i="101" s="1"/>
  <c r="AL89" i="101"/>
  <c r="AN89" i="101"/>
  <c r="AO72" i="101"/>
  <c r="AL73" i="101"/>
  <c r="AN73" i="101"/>
  <c r="AZ73" i="101" s="1"/>
  <c r="AP57" i="101"/>
  <c r="AQ57" i="101" s="1"/>
  <c r="AL57" i="101"/>
  <c r="AN57" i="101"/>
  <c r="AZ57" i="101" s="1"/>
  <c r="AP41" i="101"/>
  <c r="AQ41" i="101" s="1"/>
  <c r="AL41" i="101"/>
  <c r="AK41" i="101" s="1"/>
  <c r="AO40" i="101" s="1"/>
  <c r="AN41" i="101"/>
  <c r="AZ41" i="101" s="1"/>
  <c r="AL25" i="101"/>
  <c r="AN25" i="101"/>
  <c r="AL9" i="101"/>
  <c r="AN9" i="101"/>
  <c r="AN96" i="101"/>
  <c r="AZ96" i="101" s="1"/>
  <c r="AL96" i="101"/>
  <c r="AK96" i="101" s="1"/>
  <c r="AO95" i="101" s="1"/>
  <c r="AN80" i="101"/>
  <c r="AZ80" i="101" s="1"/>
  <c r="AL80" i="101"/>
  <c r="AN64" i="101"/>
  <c r="AL64" i="101"/>
  <c r="AK64" i="101" s="1"/>
  <c r="AO63" i="101" s="1"/>
  <c r="AN48" i="101"/>
  <c r="AZ48" i="101" s="1"/>
  <c r="AL48" i="101"/>
  <c r="AN32" i="101"/>
  <c r="AZ32" i="101" s="1"/>
  <c r="AL32" i="101"/>
  <c r="AK32" i="101" s="1"/>
  <c r="AO31" i="101" s="1"/>
  <c r="AN16" i="101"/>
  <c r="AZ16" i="101" s="1"/>
  <c r="AL16" i="101"/>
  <c r="AN63" i="101"/>
  <c r="AL63" i="101"/>
  <c r="AK63" i="101" s="1"/>
  <c r="AO62" i="101" s="1"/>
  <c r="AO82" i="101"/>
  <c r="AN83" i="101"/>
  <c r="AZ83" i="101" s="1"/>
  <c r="AL83" i="101"/>
  <c r="AK83" i="101" s="1"/>
  <c r="AP108" i="101" l="1"/>
  <c r="AQ108" i="101" s="1"/>
  <c r="AP6" i="101"/>
  <c r="AQ6" i="101" s="1"/>
  <c r="AZ18" i="101"/>
  <c r="AP109" i="101"/>
  <c r="AQ109" i="101" s="1"/>
  <c r="AP82" i="101"/>
  <c r="AQ82" i="101" s="1"/>
  <c r="AP88" i="101"/>
  <c r="AQ88" i="101" s="1"/>
  <c r="AP86" i="101"/>
  <c r="AQ86" i="101" s="1"/>
  <c r="AP104" i="101"/>
  <c r="AQ104" i="101" s="1"/>
  <c r="AK16" i="101"/>
  <c r="AO15" i="101" s="1"/>
  <c r="AK36" i="101"/>
  <c r="AO35" i="101" s="1"/>
  <c r="AK18" i="101"/>
  <c r="AK34" i="101"/>
  <c r="AO33" i="101" s="1"/>
  <c r="AP66" i="101"/>
  <c r="AQ66" i="101" s="1"/>
  <c r="AK98" i="101"/>
  <c r="AK107" i="101"/>
  <c r="AO106" i="101" s="1"/>
  <c r="AK91" i="101"/>
  <c r="AO90" i="101" s="1"/>
  <c r="AK24" i="101"/>
  <c r="AO23" i="101" s="1"/>
  <c r="AK88" i="101"/>
  <c r="AK6" i="101"/>
  <c r="AO5" i="101" s="1"/>
  <c r="AR25" i="101"/>
  <c r="BC25" i="101"/>
  <c r="BB25" i="101"/>
  <c r="AS25" i="101"/>
  <c r="BA25" i="101"/>
  <c r="AR46" i="101"/>
  <c r="BC46" i="101"/>
  <c r="AS46" i="101"/>
  <c r="BB46" i="101"/>
  <c r="BA46" i="101"/>
  <c r="AR59" i="101"/>
  <c r="AS59" i="101"/>
  <c r="BC59" i="101"/>
  <c r="BB59" i="101"/>
  <c r="BA59" i="101"/>
  <c r="AR100" i="101"/>
  <c r="AS100" i="101"/>
  <c r="BC100" i="101"/>
  <c r="BB100" i="101"/>
  <c r="BA100" i="101"/>
  <c r="AR61" i="101"/>
  <c r="AS61" i="101"/>
  <c r="BB61" i="101"/>
  <c r="BA61" i="101"/>
  <c r="BC61" i="101"/>
  <c r="AR106" i="101"/>
  <c r="BC106" i="101"/>
  <c r="BA106" i="101"/>
  <c r="BB106" i="101"/>
  <c r="AS106" i="101"/>
  <c r="AZ61" i="101"/>
  <c r="AZ51" i="101"/>
  <c r="AR63" i="101"/>
  <c r="AS63" i="101"/>
  <c r="BC63" i="101"/>
  <c r="BB63" i="101"/>
  <c r="BA63" i="101"/>
  <c r="AR64" i="101"/>
  <c r="AS64" i="101"/>
  <c r="BC64" i="101"/>
  <c r="BA64" i="101"/>
  <c r="BB64" i="101"/>
  <c r="AK25" i="101"/>
  <c r="AO24" i="101" s="1"/>
  <c r="AR73" i="101"/>
  <c r="BB73" i="101"/>
  <c r="AS73" i="101"/>
  <c r="BC73" i="101"/>
  <c r="BA73" i="101"/>
  <c r="AR89" i="101"/>
  <c r="BB89" i="101"/>
  <c r="AS89" i="101"/>
  <c r="BC89" i="101"/>
  <c r="BA89" i="101"/>
  <c r="AK105" i="101"/>
  <c r="AO104" i="101" s="1"/>
  <c r="AR39" i="101"/>
  <c r="AS39" i="101"/>
  <c r="BC39" i="101"/>
  <c r="BA39" i="101"/>
  <c r="BB39" i="101"/>
  <c r="AS84" i="101"/>
  <c r="BC84" i="101"/>
  <c r="BB84" i="101"/>
  <c r="BA84" i="101"/>
  <c r="AP100" i="101"/>
  <c r="AQ100" i="101" s="1"/>
  <c r="AR45" i="101"/>
  <c r="AS45" i="101"/>
  <c r="BB45" i="101"/>
  <c r="BC45" i="101"/>
  <c r="BA45" i="101"/>
  <c r="AR12" i="101"/>
  <c r="AS12" i="101"/>
  <c r="BC12" i="101"/>
  <c r="BB12" i="101"/>
  <c r="BA12" i="101"/>
  <c r="AP76" i="101"/>
  <c r="AQ76" i="101" s="1"/>
  <c r="AR37" i="101"/>
  <c r="AS37" i="101"/>
  <c r="BB37" i="101"/>
  <c r="BA37" i="101"/>
  <c r="BC37" i="101"/>
  <c r="AR58" i="101"/>
  <c r="BC58" i="101"/>
  <c r="BB58" i="101"/>
  <c r="BA58" i="101"/>
  <c r="AS58" i="101"/>
  <c r="AR24" i="101"/>
  <c r="AS24" i="101"/>
  <c r="BC24" i="101"/>
  <c r="BA24" i="101"/>
  <c r="BB24" i="101"/>
  <c r="AS40" i="101"/>
  <c r="BA40" i="101"/>
  <c r="BC40" i="101"/>
  <c r="BB40" i="101"/>
  <c r="AR17" i="101"/>
  <c r="BB17" i="101"/>
  <c r="AS17" i="101"/>
  <c r="BC17" i="101"/>
  <c r="BA17" i="101"/>
  <c r="AR49" i="101"/>
  <c r="BB49" i="101"/>
  <c r="AS49" i="101"/>
  <c r="BA49" i="101"/>
  <c r="BC49" i="101"/>
  <c r="AR38" i="101"/>
  <c r="BC38" i="101"/>
  <c r="AS38" i="101"/>
  <c r="BB38" i="101"/>
  <c r="BA38" i="101"/>
  <c r="AR27" i="101"/>
  <c r="AS27" i="101"/>
  <c r="BC27" i="101"/>
  <c r="BB27" i="101"/>
  <c r="BA27" i="101"/>
  <c r="AP71" i="101"/>
  <c r="AQ71" i="101" s="1"/>
  <c r="AS53" i="101"/>
  <c r="BB53" i="101"/>
  <c r="BC53" i="101"/>
  <c r="BA53" i="101"/>
  <c r="AZ59" i="101"/>
  <c r="AZ60" i="101"/>
  <c r="AZ106" i="101"/>
  <c r="AZ84" i="101"/>
  <c r="AZ45" i="101"/>
  <c r="AZ40" i="101"/>
  <c r="AR14" i="101"/>
  <c r="BC14" i="101"/>
  <c r="AS14" i="101"/>
  <c r="BB14" i="101"/>
  <c r="BA14" i="101"/>
  <c r="AR76" i="101"/>
  <c r="AS76" i="101"/>
  <c r="BC76" i="101"/>
  <c r="BB76" i="101"/>
  <c r="BA76" i="101"/>
  <c r="AR69" i="101"/>
  <c r="AS69" i="101"/>
  <c r="BB69" i="101"/>
  <c r="BA69" i="101"/>
  <c r="BC69" i="101"/>
  <c r="AR90" i="101"/>
  <c r="BC90" i="101"/>
  <c r="BA90" i="101"/>
  <c r="AS90" i="101"/>
  <c r="BB90" i="101"/>
  <c r="AR56" i="101"/>
  <c r="AS56" i="101"/>
  <c r="BA56" i="101"/>
  <c r="BB56" i="101"/>
  <c r="BC56" i="101"/>
  <c r="AS72" i="101"/>
  <c r="BA72" i="101"/>
  <c r="BB72" i="101"/>
  <c r="BC72" i="101"/>
  <c r="AR71" i="101"/>
  <c r="AS71" i="101"/>
  <c r="BC71" i="101"/>
  <c r="BA71" i="101"/>
  <c r="BB71" i="101"/>
  <c r="AS92" i="101"/>
  <c r="BC92" i="101"/>
  <c r="BB92" i="101"/>
  <c r="BA92" i="101"/>
  <c r="AZ46" i="101"/>
  <c r="AZ100" i="101"/>
  <c r="AR32" i="101"/>
  <c r="AS32" i="101"/>
  <c r="BC32" i="101"/>
  <c r="BA32" i="101"/>
  <c r="BB32" i="101"/>
  <c r="AR96" i="101"/>
  <c r="AS96" i="101"/>
  <c r="BC96" i="101"/>
  <c r="BA96" i="101"/>
  <c r="BB96" i="101"/>
  <c r="AR110" i="101"/>
  <c r="BC110" i="101"/>
  <c r="AS110" i="101"/>
  <c r="BA110" i="101"/>
  <c r="BB110" i="101"/>
  <c r="AR83" i="101"/>
  <c r="AS83" i="101"/>
  <c r="BC83" i="101"/>
  <c r="BA83" i="101"/>
  <c r="BB83" i="101"/>
  <c r="AR9" i="101"/>
  <c r="BB9" i="101"/>
  <c r="BC9" i="101"/>
  <c r="AS9" i="101"/>
  <c r="BA9" i="101"/>
  <c r="AP25" i="101"/>
  <c r="AQ25" i="101" s="1"/>
  <c r="AR57" i="101"/>
  <c r="BB57" i="101"/>
  <c r="BC57" i="101"/>
  <c r="AS57" i="101"/>
  <c r="BA57" i="101"/>
  <c r="AK73" i="101"/>
  <c r="AK89" i="101"/>
  <c r="AO88" i="101" s="1"/>
  <c r="AP105" i="101"/>
  <c r="AQ105" i="101" s="1"/>
  <c r="AR30" i="101"/>
  <c r="BC30" i="101"/>
  <c r="AS30" i="101"/>
  <c r="BB30" i="101"/>
  <c r="BA30" i="101"/>
  <c r="AR62" i="101"/>
  <c r="BC62" i="101"/>
  <c r="AS62" i="101"/>
  <c r="BB62" i="101"/>
  <c r="BA62" i="101"/>
  <c r="AR103" i="101"/>
  <c r="AS103" i="101"/>
  <c r="BC103" i="101"/>
  <c r="BB103" i="101"/>
  <c r="BA103" i="101"/>
  <c r="AR19" i="101"/>
  <c r="AS19" i="101"/>
  <c r="BC19" i="101"/>
  <c r="BB19" i="101"/>
  <c r="BA19" i="101"/>
  <c r="AR31" i="101"/>
  <c r="AS31" i="101"/>
  <c r="BC31" i="101"/>
  <c r="BB31" i="101"/>
  <c r="BA31" i="101"/>
  <c r="AR20" i="101"/>
  <c r="AS20" i="101"/>
  <c r="BC20" i="101"/>
  <c r="BB20" i="101"/>
  <c r="BA20" i="101"/>
  <c r="AR36" i="101"/>
  <c r="AS36" i="101"/>
  <c r="BC36" i="101"/>
  <c r="BB36" i="101"/>
  <c r="BA36" i="101"/>
  <c r="AR52" i="101"/>
  <c r="AS52" i="101"/>
  <c r="BC52" i="101"/>
  <c r="BB52" i="101"/>
  <c r="BA52" i="101"/>
  <c r="AS68" i="101"/>
  <c r="BC68" i="101"/>
  <c r="BB68" i="101"/>
  <c r="BA68" i="101"/>
  <c r="AP84" i="101"/>
  <c r="AQ84" i="101" s="1"/>
  <c r="AR29" i="101"/>
  <c r="AS29" i="101"/>
  <c r="BB29" i="101"/>
  <c r="BA29" i="101"/>
  <c r="BC29" i="101"/>
  <c r="AP61" i="101"/>
  <c r="AQ61" i="101" s="1"/>
  <c r="AR93" i="101"/>
  <c r="AS93" i="101"/>
  <c r="BC93" i="101"/>
  <c r="BB93" i="101"/>
  <c r="BA93" i="101"/>
  <c r="AR109" i="101"/>
  <c r="AS109" i="101"/>
  <c r="BC109" i="101"/>
  <c r="BB109" i="101"/>
  <c r="BA109" i="101"/>
  <c r="AR18" i="101"/>
  <c r="BC18" i="101"/>
  <c r="BB18" i="101"/>
  <c r="AS18" i="101"/>
  <c r="BA18" i="101"/>
  <c r="AR34" i="101"/>
  <c r="BC34" i="101"/>
  <c r="BB34" i="101"/>
  <c r="AS34" i="101"/>
  <c r="BA34" i="101"/>
  <c r="AR50" i="101"/>
  <c r="BC50" i="101"/>
  <c r="BB50" i="101"/>
  <c r="BA50" i="101"/>
  <c r="AS50" i="101"/>
  <c r="AR66" i="101"/>
  <c r="BC66" i="101"/>
  <c r="BB66" i="101"/>
  <c r="BA66" i="101"/>
  <c r="AS66" i="101"/>
  <c r="AR82" i="101"/>
  <c r="BC82" i="101"/>
  <c r="AS82" i="101"/>
  <c r="BA82" i="101"/>
  <c r="BB82" i="101"/>
  <c r="AR98" i="101"/>
  <c r="BC98" i="101"/>
  <c r="AS98" i="101"/>
  <c r="BA98" i="101"/>
  <c r="BB98" i="101"/>
  <c r="AR107" i="101"/>
  <c r="AS107" i="101"/>
  <c r="BC107" i="101"/>
  <c r="BB107" i="101"/>
  <c r="BA107" i="101"/>
  <c r="AR43" i="101"/>
  <c r="AS43" i="101"/>
  <c r="BC43" i="101"/>
  <c r="BB43" i="101"/>
  <c r="BA43" i="101"/>
  <c r="AR87" i="101"/>
  <c r="AS87" i="101"/>
  <c r="BC87" i="101"/>
  <c r="BB87" i="101"/>
  <c r="BA87" i="101"/>
  <c r="AR23" i="101"/>
  <c r="AS23" i="101"/>
  <c r="BC23" i="101"/>
  <c r="BA23" i="101"/>
  <c r="BB23" i="101"/>
  <c r="AR70" i="101"/>
  <c r="BC70" i="101"/>
  <c r="AS70" i="101"/>
  <c r="BB70" i="101"/>
  <c r="BA70" i="101"/>
  <c r="AR91" i="101"/>
  <c r="AS91" i="101"/>
  <c r="BC91" i="101"/>
  <c r="BB91" i="101"/>
  <c r="BA91" i="101"/>
  <c r="AR7" i="101"/>
  <c r="AS7" i="101"/>
  <c r="BC7" i="101"/>
  <c r="BB7" i="101"/>
  <c r="BA7" i="101"/>
  <c r="AP44" i="101"/>
  <c r="AQ44" i="101" s="1"/>
  <c r="AP69" i="101"/>
  <c r="AQ69" i="101" s="1"/>
  <c r="AR26" i="101"/>
  <c r="BC26" i="101"/>
  <c r="BB26" i="101"/>
  <c r="BA26" i="101"/>
  <c r="AS26" i="101"/>
  <c r="AP58" i="101"/>
  <c r="AQ58" i="101" s="1"/>
  <c r="AR55" i="101"/>
  <c r="AS55" i="101"/>
  <c r="BC55" i="101"/>
  <c r="BA55" i="101"/>
  <c r="BB55" i="101"/>
  <c r="AP24" i="101"/>
  <c r="AQ24" i="101" s="1"/>
  <c r="AP40" i="101"/>
  <c r="AQ40" i="101" s="1"/>
  <c r="AP56" i="101"/>
  <c r="AQ56" i="101" s="1"/>
  <c r="AR81" i="101"/>
  <c r="BB81" i="101"/>
  <c r="AS81" i="101"/>
  <c r="BC81" i="101"/>
  <c r="BA81" i="101"/>
  <c r="AR22" i="101"/>
  <c r="AS22" i="101"/>
  <c r="BB22" i="101"/>
  <c r="BA22" i="101"/>
  <c r="BC22" i="101"/>
  <c r="AP38" i="101"/>
  <c r="AQ38" i="101" s="1"/>
  <c r="AR102" i="101"/>
  <c r="BC102" i="101"/>
  <c r="AS102" i="101"/>
  <c r="BA102" i="101"/>
  <c r="BB102" i="101"/>
  <c r="AP27" i="101"/>
  <c r="AQ27" i="101" s="1"/>
  <c r="AR28" i="101"/>
  <c r="AS28" i="101"/>
  <c r="BC28" i="101"/>
  <c r="BB28" i="101"/>
  <c r="BA28" i="101"/>
  <c r="AR21" i="101"/>
  <c r="AS21" i="101"/>
  <c r="BB21" i="101"/>
  <c r="BC21" i="101"/>
  <c r="BA21" i="101"/>
  <c r="AR10" i="101"/>
  <c r="BC10" i="101"/>
  <c r="BB10" i="101"/>
  <c r="BA10" i="101"/>
  <c r="AS10" i="101"/>
  <c r="AR74" i="101"/>
  <c r="BC74" i="101"/>
  <c r="BB74" i="101"/>
  <c r="BA74" i="101"/>
  <c r="AS74" i="101"/>
  <c r="AR11" i="101"/>
  <c r="AS11" i="101"/>
  <c r="BC11" i="101"/>
  <c r="BB11" i="101"/>
  <c r="BA11" i="101"/>
  <c r="AZ110" i="101"/>
  <c r="AZ28" i="101"/>
  <c r="AZ74" i="101"/>
  <c r="AZ23" i="101"/>
  <c r="AZ31" i="101"/>
  <c r="AZ68" i="101"/>
  <c r="AZ29" i="101"/>
  <c r="AZ93" i="101"/>
  <c r="AZ50" i="101"/>
  <c r="AZ43" i="101"/>
  <c r="AZ55" i="101"/>
  <c r="AZ24" i="101"/>
  <c r="AZ49" i="101"/>
  <c r="AZ70" i="101"/>
  <c r="AZ27" i="101"/>
  <c r="AZ90" i="101"/>
  <c r="AR105" i="101"/>
  <c r="BC105" i="101"/>
  <c r="AS105" i="101"/>
  <c r="BB105" i="101"/>
  <c r="BA105" i="101"/>
  <c r="AR78" i="101"/>
  <c r="BC78" i="101"/>
  <c r="AS78" i="101"/>
  <c r="BA78" i="101"/>
  <c r="BB78" i="101"/>
  <c r="AS44" i="101"/>
  <c r="BC44" i="101"/>
  <c r="BB44" i="101"/>
  <c r="BA44" i="101"/>
  <c r="AR97" i="101"/>
  <c r="BB97" i="101"/>
  <c r="BC97" i="101"/>
  <c r="AS97" i="101"/>
  <c r="BA97" i="101"/>
  <c r="AR54" i="101"/>
  <c r="BC54" i="101"/>
  <c r="AS54" i="101"/>
  <c r="BB54" i="101"/>
  <c r="BA54" i="101"/>
  <c r="AR60" i="101"/>
  <c r="AS60" i="101"/>
  <c r="BC60" i="101"/>
  <c r="BB60" i="101"/>
  <c r="BA60" i="101"/>
  <c r="AR42" i="101"/>
  <c r="BC42" i="101"/>
  <c r="BB42" i="101"/>
  <c r="BA42" i="101"/>
  <c r="AS42" i="101"/>
  <c r="AZ92" i="101"/>
  <c r="AR51" i="101"/>
  <c r="AS51" i="101"/>
  <c r="BC51" i="101"/>
  <c r="BB51" i="101"/>
  <c r="BA51" i="101"/>
  <c r="AK51" i="101"/>
  <c r="AO50" i="101" s="1"/>
  <c r="AR16" i="101"/>
  <c r="AS16" i="101"/>
  <c r="BC16" i="101"/>
  <c r="BA16" i="101"/>
  <c r="BB16" i="101"/>
  <c r="AS48" i="101"/>
  <c r="BB48" i="101"/>
  <c r="BC48" i="101"/>
  <c r="BA48" i="101"/>
  <c r="AS80" i="101"/>
  <c r="BB80" i="101"/>
  <c r="BC80" i="101"/>
  <c r="BA80" i="101"/>
  <c r="AR41" i="101"/>
  <c r="BB41" i="101"/>
  <c r="BA41" i="101"/>
  <c r="AS41" i="101"/>
  <c r="BC41" i="101"/>
  <c r="AK57" i="101"/>
  <c r="AO56" i="101" s="1"/>
  <c r="AP73" i="101"/>
  <c r="AQ73" i="101" s="1"/>
  <c r="AP89" i="101"/>
  <c r="AQ89" i="101" s="1"/>
  <c r="AR94" i="101"/>
  <c r="BC94" i="101"/>
  <c r="AS94" i="101"/>
  <c r="BB94" i="101"/>
  <c r="BA94" i="101"/>
  <c r="AK59" i="101"/>
  <c r="AO58" i="101" s="1"/>
  <c r="AP20" i="101"/>
  <c r="AQ20" i="101" s="1"/>
  <c r="AP36" i="101"/>
  <c r="AQ36" i="101" s="1"/>
  <c r="AP52" i="101"/>
  <c r="AQ52" i="101" s="1"/>
  <c r="AP68" i="101"/>
  <c r="AQ68" i="101" s="1"/>
  <c r="AK100" i="101"/>
  <c r="AO99" i="101" s="1"/>
  <c r="AR13" i="101"/>
  <c r="AS13" i="101"/>
  <c r="BB13" i="101"/>
  <c r="BC13" i="101"/>
  <c r="BA13" i="101"/>
  <c r="AP45" i="101"/>
  <c r="AQ45" i="101" s="1"/>
  <c r="AR77" i="101"/>
  <c r="AS77" i="101"/>
  <c r="BB77" i="101"/>
  <c r="BC77" i="101"/>
  <c r="BA77" i="101"/>
  <c r="AP7" i="101"/>
  <c r="AQ7" i="101" s="1"/>
  <c r="AK76" i="101"/>
  <c r="AO75" i="101" s="1"/>
  <c r="AS108" i="101"/>
  <c r="BC108" i="101"/>
  <c r="BB108" i="101"/>
  <c r="BA108" i="101"/>
  <c r="AP37" i="101"/>
  <c r="AQ37" i="101" s="1"/>
  <c r="AR101" i="101"/>
  <c r="AS101" i="101"/>
  <c r="BC101" i="101"/>
  <c r="BB101" i="101"/>
  <c r="BA101" i="101"/>
  <c r="AK90" i="101"/>
  <c r="AO89" i="101" s="1"/>
  <c r="AR75" i="101"/>
  <c r="AS75" i="101"/>
  <c r="BC75" i="101"/>
  <c r="BB75" i="101"/>
  <c r="BA75" i="101"/>
  <c r="AP55" i="101"/>
  <c r="AQ55" i="101" s="1"/>
  <c r="AR8" i="101"/>
  <c r="AS8" i="101"/>
  <c r="BC8" i="101"/>
  <c r="BA8" i="101"/>
  <c r="BB8" i="101"/>
  <c r="AK56" i="101"/>
  <c r="AO55" i="101" s="1"/>
  <c r="AR88" i="101"/>
  <c r="AS88" i="101"/>
  <c r="BB88" i="101"/>
  <c r="BA88" i="101"/>
  <c r="BC88" i="101"/>
  <c r="AS104" i="101"/>
  <c r="BA104" i="101"/>
  <c r="BB104" i="101"/>
  <c r="BC104" i="101"/>
  <c r="AR33" i="101"/>
  <c r="BB33" i="101"/>
  <c r="AS33" i="101"/>
  <c r="BC33" i="101"/>
  <c r="BA33" i="101"/>
  <c r="AR65" i="101"/>
  <c r="BB65" i="101"/>
  <c r="BC65" i="101"/>
  <c r="AS65" i="101"/>
  <c r="BA65" i="101"/>
  <c r="AR6" i="101"/>
  <c r="BC6" i="101"/>
  <c r="AS6" i="101"/>
  <c r="BB6" i="101"/>
  <c r="BA6" i="101"/>
  <c r="AP22" i="101"/>
  <c r="AQ22" i="101" s="1"/>
  <c r="AR86" i="101"/>
  <c r="BC86" i="101"/>
  <c r="AS86" i="101"/>
  <c r="BB86" i="101"/>
  <c r="BA86" i="101"/>
  <c r="AP102" i="101"/>
  <c r="AQ102" i="101" s="1"/>
  <c r="AR95" i="101"/>
  <c r="AS95" i="101"/>
  <c r="BC95" i="101"/>
  <c r="BB95" i="101"/>
  <c r="BA95" i="101"/>
  <c r="AK21" i="101"/>
  <c r="AO20" i="101" s="1"/>
  <c r="AS85" i="101"/>
  <c r="BB85" i="101"/>
  <c r="BC85" i="101"/>
  <c r="BA85" i="101"/>
  <c r="AK42" i="101"/>
  <c r="AO41" i="101" s="1"/>
  <c r="AK106" i="101"/>
  <c r="AO105" i="101" s="1"/>
  <c r="AR79" i="101"/>
  <c r="AS79" i="101"/>
  <c r="BC79" i="101"/>
  <c r="BA79" i="101"/>
  <c r="BB79" i="101"/>
  <c r="AP79" i="101"/>
  <c r="AQ79" i="101" s="1"/>
  <c r="AZ63" i="101"/>
  <c r="AZ64" i="101"/>
  <c r="AZ25" i="101"/>
  <c r="AZ89" i="101"/>
  <c r="AZ78" i="101"/>
  <c r="AZ94" i="101"/>
  <c r="AZ39" i="101"/>
  <c r="AZ95" i="101"/>
  <c r="AZ53" i="101"/>
  <c r="AZ42" i="101"/>
  <c r="AZ87" i="101"/>
  <c r="AZ19" i="101"/>
  <c r="AZ52" i="101"/>
  <c r="AZ13" i="101"/>
  <c r="AZ77" i="101"/>
  <c r="AZ34" i="101"/>
  <c r="AZ98" i="101"/>
  <c r="AZ107" i="101"/>
  <c r="AZ8" i="101"/>
  <c r="AZ72" i="101"/>
  <c r="AZ33" i="101"/>
  <c r="AZ97" i="101"/>
  <c r="AZ54" i="101"/>
  <c r="AZ91" i="101"/>
  <c r="AZ12" i="101"/>
  <c r="AZ69" i="101"/>
  <c r="AZ58" i="101"/>
  <c r="AP5" i="101"/>
  <c r="AQ5" i="101" s="1"/>
  <c r="BB5" i="101"/>
  <c r="BC5" i="101"/>
  <c r="AZ5" i="101"/>
  <c r="BA5" i="101"/>
  <c r="AK5" i="101"/>
  <c r="AK48" i="101"/>
  <c r="AO47" i="101" s="1"/>
  <c r="AR48" i="101"/>
  <c r="AK80" i="101"/>
  <c r="AO79" i="101" s="1"/>
  <c r="AR80" i="101"/>
  <c r="AK9" i="101"/>
  <c r="AO8" i="101" s="1"/>
  <c r="AP14" i="101"/>
  <c r="AQ14" i="101" s="1"/>
  <c r="AP30" i="101"/>
  <c r="AQ30" i="101" s="1"/>
  <c r="AP8" i="101"/>
  <c r="AQ8" i="101" s="1"/>
  <c r="AP17" i="101"/>
  <c r="AQ17" i="101" s="1"/>
  <c r="AP33" i="101"/>
  <c r="AQ33" i="101" s="1"/>
  <c r="AP49" i="101"/>
  <c r="AQ49" i="101" s="1"/>
  <c r="AP65" i="101"/>
  <c r="AQ65" i="101" s="1"/>
  <c r="AP81" i="101"/>
  <c r="AQ81" i="101" s="1"/>
  <c r="AP97" i="101"/>
  <c r="AQ97" i="101" s="1"/>
  <c r="AK22" i="101"/>
  <c r="AO21" i="101" s="1"/>
  <c r="AK38" i="101"/>
  <c r="AO37" i="101" s="1"/>
  <c r="AK54" i="101"/>
  <c r="AO53" i="101" s="1"/>
  <c r="AK86" i="101"/>
  <c r="AO85" i="101" s="1"/>
  <c r="AK102" i="101"/>
  <c r="AO101" i="101" s="1"/>
  <c r="AK27" i="101"/>
  <c r="AO26" i="101" s="1"/>
  <c r="AK71" i="101"/>
  <c r="AO70" i="101" s="1"/>
  <c r="AK95" i="101"/>
  <c r="AO94" i="101" s="1"/>
  <c r="AK28" i="101"/>
  <c r="AO27" i="101" s="1"/>
  <c r="AK60" i="101"/>
  <c r="AK53" i="101"/>
  <c r="AO52" i="101" s="1"/>
  <c r="AR53" i="101"/>
  <c r="AK85" i="101"/>
  <c r="AO84" i="101" s="1"/>
  <c r="AR85" i="101"/>
  <c r="AP16" i="101"/>
  <c r="AQ16" i="101" s="1"/>
  <c r="AP32" i="101"/>
  <c r="AQ32" i="101" s="1"/>
  <c r="AP48" i="101"/>
  <c r="AQ48" i="101" s="1"/>
  <c r="AP64" i="101"/>
  <c r="AQ64" i="101" s="1"/>
  <c r="AP80" i="101"/>
  <c r="AQ80" i="101" s="1"/>
  <c r="AP96" i="101"/>
  <c r="AQ96" i="101" s="1"/>
  <c r="AP9" i="101"/>
  <c r="AQ9" i="101" s="1"/>
  <c r="AP46" i="101"/>
  <c r="AQ46" i="101" s="1"/>
  <c r="AP62" i="101"/>
  <c r="AQ62" i="101" s="1"/>
  <c r="AP78" i="101"/>
  <c r="AQ78" i="101" s="1"/>
  <c r="AP94" i="101"/>
  <c r="AQ94" i="101" s="1"/>
  <c r="AP110" i="101"/>
  <c r="AQ110" i="101" s="1"/>
  <c r="AK44" i="101"/>
  <c r="AR44" i="101"/>
  <c r="AK108" i="101"/>
  <c r="AO107" i="101" s="1"/>
  <c r="AR108" i="101"/>
  <c r="AK37" i="101"/>
  <c r="AO36" i="101" s="1"/>
  <c r="AK69" i="101"/>
  <c r="AO68" i="101" s="1"/>
  <c r="AK101" i="101"/>
  <c r="AO100" i="101" s="1"/>
  <c r="AR5" i="101"/>
  <c r="AK92" i="101"/>
  <c r="AO91" i="101" s="1"/>
  <c r="AR92" i="101"/>
  <c r="AP74" i="101"/>
  <c r="AQ74" i="101" s="1"/>
  <c r="AP106" i="101"/>
  <c r="AQ106" i="101" s="1"/>
  <c r="AP83" i="101"/>
  <c r="AQ83" i="101" s="1"/>
  <c r="AP63" i="101"/>
  <c r="AQ63" i="101" s="1"/>
  <c r="AK14" i="101"/>
  <c r="AO13" i="101" s="1"/>
  <c r="AK30" i="101"/>
  <c r="AO29" i="101" s="1"/>
  <c r="AK46" i="101"/>
  <c r="AO45" i="101" s="1"/>
  <c r="AK62" i="101"/>
  <c r="AO61" i="101" s="1"/>
  <c r="AK78" i="101"/>
  <c r="AK94" i="101"/>
  <c r="AO93" i="101" s="1"/>
  <c r="AK110" i="101"/>
  <c r="AO109" i="101" s="1"/>
  <c r="AP59" i="101"/>
  <c r="AQ59" i="101" s="1"/>
  <c r="AP103" i="101"/>
  <c r="AQ103" i="101" s="1"/>
  <c r="AP39" i="101"/>
  <c r="AQ39" i="101" s="1"/>
  <c r="AK68" i="101"/>
  <c r="AO67" i="101" s="1"/>
  <c r="AR68" i="101"/>
  <c r="AK84" i="101"/>
  <c r="AO83" i="101" s="1"/>
  <c r="AR84" i="101"/>
  <c r="AK13" i="101"/>
  <c r="AO12" i="101" s="1"/>
  <c r="AK29" i="101"/>
  <c r="AO28" i="101" s="1"/>
  <c r="AK45" i="101"/>
  <c r="AO44" i="101" s="1"/>
  <c r="AK61" i="101"/>
  <c r="AO60" i="101" s="1"/>
  <c r="AK77" i="101"/>
  <c r="AO76" i="101" s="1"/>
  <c r="AK93" i="101"/>
  <c r="AK109" i="101"/>
  <c r="AO108" i="101" s="1"/>
  <c r="AP12" i="101"/>
  <c r="AQ12" i="101" s="1"/>
  <c r="AP101" i="101"/>
  <c r="AQ101" i="101" s="1"/>
  <c r="AP26" i="101"/>
  <c r="AQ26" i="101" s="1"/>
  <c r="AK8" i="101"/>
  <c r="AO7" i="101" s="1"/>
  <c r="AK40" i="101"/>
  <c r="AO39" i="101" s="1"/>
  <c r="AR40" i="101"/>
  <c r="AK72" i="101"/>
  <c r="AO71" i="101" s="1"/>
  <c r="AR72" i="101"/>
  <c r="AK104" i="101"/>
  <c r="AO103" i="101" s="1"/>
  <c r="AR104" i="101"/>
  <c r="AK17" i="101"/>
  <c r="AO16" i="101" s="1"/>
  <c r="AK33" i="101"/>
  <c r="AO32" i="101" s="1"/>
  <c r="AK49" i="101"/>
  <c r="AO48" i="101" s="1"/>
  <c r="AK65" i="101"/>
  <c r="AK81" i="101"/>
  <c r="AO80" i="101" s="1"/>
  <c r="AK97" i="101"/>
  <c r="AO96" i="101" s="1"/>
  <c r="AP28" i="101"/>
  <c r="AQ28" i="101" s="1"/>
  <c r="AP21" i="101"/>
  <c r="AQ21" i="101" s="1"/>
  <c r="AP53" i="101"/>
  <c r="AQ53" i="101" s="1"/>
  <c r="AP85" i="101"/>
  <c r="AQ85" i="101" s="1"/>
  <c r="AP10" i="101"/>
  <c r="AQ10" i="101" s="1"/>
  <c r="AP42" i="101"/>
  <c r="AQ42" i="101" s="1"/>
  <c r="AP11" i="101"/>
  <c r="AQ11" i="101" s="1"/>
  <c r="DR7" i="98"/>
  <c r="DX7" i="98" s="1"/>
  <c r="DR8" i="98"/>
  <c r="DS8" i="98" s="1"/>
  <c r="DR9" i="98"/>
  <c r="DX9" i="98" s="1"/>
  <c r="DR10" i="98"/>
  <c r="DY10" i="98" s="1"/>
  <c r="DR11" i="98"/>
  <c r="DX11" i="98" s="1"/>
  <c r="DR12" i="98"/>
  <c r="DS12" i="98" s="1"/>
  <c r="DR13" i="98"/>
  <c r="DX13" i="98" s="1"/>
  <c r="DR14" i="98"/>
  <c r="DS14" i="98" s="1"/>
  <c r="DR15" i="98"/>
  <c r="DX15" i="98" s="1"/>
  <c r="DR16" i="98"/>
  <c r="DS16" i="98" s="1"/>
  <c r="DR17" i="98"/>
  <c r="DX17" i="98" s="1"/>
  <c r="DR18" i="98"/>
  <c r="DY18" i="98" s="1"/>
  <c r="DR19" i="98"/>
  <c r="DX19" i="98" s="1"/>
  <c r="DR20" i="98"/>
  <c r="DS20" i="98" s="1"/>
  <c r="DR21" i="98"/>
  <c r="DX21" i="98" s="1"/>
  <c r="DR22" i="98"/>
  <c r="DY22" i="98" s="1"/>
  <c r="DR23" i="98"/>
  <c r="DX23" i="98" s="1"/>
  <c r="DR24" i="98"/>
  <c r="DS24" i="98" s="1"/>
  <c r="DR25" i="98"/>
  <c r="DX25" i="98" s="1"/>
  <c r="DR26" i="98"/>
  <c r="DS26" i="98" s="1"/>
  <c r="DR27" i="98"/>
  <c r="DX27" i="98" s="1"/>
  <c r="DR28" i="98"/>
  <c r="DS28" i="98" s="1"/>
  <c r="DR29" i="98"/>
  <c r="DX29" i="98" s="1"/>
  <c r="DR30" i="98"/>
  <c r="DX30" i="98" s="1"/>
  <c r="DR31" i="98"/>
  <c r="DX31" i="98" s="1"/>
  <c r="DR32" i="98"/>
  <c r="DS32" i="98" s="1"/>
  <c r="DR33" i="98"/>
  <c r="DX33" i="98" s="1"/>
  <c r="DR34" i="98"/>
  <c r="DS34" i="98" s="1"/>
  <c r="DR35" i="98"/>
  <c r="DX35" i="98" s="1"/>
  <c r="DR36" i="98"/>
  <c r="DS36" i="98" s="1"/>
  <c r="DR37" i="98"/>
  <c r="DX37" i="98" s="1"/>
  <c r="DR38" i="98"/>
  <c r="DY38" i="98" s="1"/>
  <c r="DR39" i="98"/>
  <c r="DX39" i="98" s="1"/>
  <c r="DR40" i="98"/>
  <c r="DS40" i="98" s="1"/>
  <c r="DR41" i="98"/>
  <c r="DX41" i="98" s="1"/>
  <c r="DR42" i="98"/>
  <c r="DY42" i="98" s="1"/>
  <c r="DR43" i="98"/>
  <c r="DX43" i="98" s="1"/>
  <c r="DR44" i="98"/>
  <c r="DS44" i="98" s="1"/>
  <c r="DR45" i="98"/>
  <c r="DX45" i="98" s="1"/>
  <c r="DR46" i="98"/>
  <c r="DY46" i="98" s="1"/>
  <c r="DR47" i="98"/>
  <c r="DX47" i="98" s="1"/>
  <c r="DR48" i="98"/>
  <c r="DS48" i="98" s="1"/>
  <c r="DR49" i="98"/>
  <c r="DX49" i="98" s="1"/>
  <c r="DR50" i="98"/>
  <c r="DS50" i="98" s="1"/>
  <c r="DR51" i="98"/>
  <c r="DX51" i="98" s="1"/>
  <c r="DR52" i="98"/>
  <c r="DS52" i="98" s="1"/>
  <c r="DR53" i="98"/>
  <c r="DX53" i="98" s="1"/>
  <c r="DR54" i="98"/>
  <c r="DY54" i="98" s="1"/>
  <c r="DR55" i="98"/>
  <c r="DX55" i="98" s="1"/>
  <c r="DR56" i="98"/>
  <c r="DS56" i="98" s="1"/>
  <c r="DR57" i="98"/>
  <c r="DX57" i="98" s="1"/>
  <c r="DR58" i="98"/>
  <c r="DY58" i="98" s="1"/>
  <c r="DR59" i="98"/>
  <c r="DX59" i="98" s="1"/>
  <c r="DR60" i="98"/>
  <c r="DS60" i="98" s="1"/>
  <c r="DR61" i="98"/>
  <c r="DX61" i="98" s="1"/>
  <c r="DR62" i="98"/>
  <c r="DS62" i="98" s="1"/>
  <c r="DR63" i="98"/>
  <c r="DX63" i="98" s="1"/>
  <c r="DR64" i="98"/>
  <c r="DS64" i="98" s="1"/>
  <c r="DR65" i="98"/>
  <c r="DX65" i="98" s="1"/>
  <c r="DR66" i="98"/>
  <c r="DS66" i="98" s="1"/>
  <c r="DR67" i="98"/>
  <c r="DX67" i="98" s="1"/>
  <c r="DR68" i="98"/>
  <c r="DS68" i="98" s="1"/>
  <c r="DR69" i="98"/>
  <c r="DX69" i="98" s="1"/>
  <c r="DR70" i="98"/>
  <c r="DY70" i="98" s="1"/>
  <c r="DR71" i="98"/>
  <c r="DX71" i="98" s="1"/>
  <c r="DR72" i="98"/>
  <c r="DS72" i="98" s="1"/>
  <c r="DR73" i="98"/>
  <c r="DX73" i="98" s="1"/>
  <c r="DR74" i="98"/>
  <c r="DS74" i="98" s="1"/>
  <c r="DR75" i="98"/>
  <c r="DX75" i="98" s="1"/>
  <c r="DR76" i="98"/>
  <c r="DS76" i="98" s="1"/>
  <c r="DR77" i="98"/>
  <c r="DX77" i="98" s="1"/>
  <c r="DR6" i="98"/>
  <c r="DX6" i="98" s="1"/>
  <c r="DY68" i="98" l="1"/>
  <c r="DY20" i="98"/>
  <c r="DY64" i="98"/>
  <c r="DY48" i="98"/>
  <c r="DY32" i="98"/>
  <c r="DY16" i="98"/>
  <c r="DY76" i="98"/>
  <c r="DY60" i="98"/>
  <c r="DY44" i="98"/>
  <c r="DY28" i="98"/>
  <c r="DY12" i="98"/>
  <c r="DY52" i="98"/>
  <c r="DY36" i="98"/>
  <c r="DY72" i="98"/>
  <c r="DY56" i="98"/>
  <c r="DY40" i="98"/>
  <c r="DY24" i="98"/>
  <c r="DY8" i="98"/>
  <c r="DS70" i="98"/>
  <c r="DS54" i="98"/>
  <c r="DS42" i="98"/>
  <c r="DS30" i="98"/>
  <c r="DS18" i="98"/>
  <c r="DS10" i="98"/>
  <c r="DY66" i="98"/>
  <c r="DY62" i="98"/>
  <c r="DY50" i="98"/>
  <c r="DY30" i="98"/>
  <c r="DS77" i="98"/>
  <c r="DS73" i="98"/>
  <c r="DS69" i="98"/>
  <c r="DS65" i="98"/>
  <c r="DS61" i="98"/>
  <c r="DS57" i="98"/>
  <c r="DS53" i="98"/>
  <c r="DS49" i="98"/>
  <c r="DS45" i="98"/>
  <c r="DS41" i="98"/>
  <c r="DS37" i="98"/>
  <c r="DS33" i="98"/>
  <c r="DS29" i="98"/>
  <c r="DS25" i="98"/>
  <c r="DS21" i="98"/>
  <c r="DS17" i="98"/>
  <c r="DS13" i="98"/>
  <c r="DS9" i="98"/>
  <c r="DY6" i="98"/>
  <c r="DX76" i="98"/>
  <c r="DX74" i="98"/>
  <c r="DX72" i="98"/>
  <c r="DX70" i="98"/>
  <c r="DX68" i="98"/>
  <c r="DX66" i="98"/>
  <c r="DX64" i="98"/>
  <c r="DX62" i="98"/>
  <c r="DX60" i="98"/>
  <c r="DX58" i="98"/>
  <c r="DX56" i="98"/>
  <c r="DX54" i="98"/>
  <c r="DX52" i="98"/>
  <c r="DX50" i="98"/>
  <c r="DX48" i="98"/>
  <c r="DX46" i="98"/>
  <c r="DX44" i="98"/>
  <c r="DX42" i="98"/>
  <c r="DX40" i="98"/>
  <c r="DX38" i="98"/>
  <c r="DX36" i="98"/>
  <c r="DX34" i="98"/>
  <c r="DX32" i="98"/>
  <c r="DX28" i="98"/>
  <c r="DX26" i="98"/>
  <c r="DX24" i="98"/>
  <c r="DX22" i="98"/>
  <c r="DX20" i="98"/>
  <c r="DX18" i="98"/>
  <c r="DX16" i="98"/>
  <c r="DX14" i="98"/>
  <c r="DX12" i="98"/>
  <c r="DX10" i="98"/>
  <c r="DX8" i="98"/>
  <c r="DS6" i="98"/>
  <c r="DS58" i="98"/>
  <c r="DS46" i="98"/>
  <c r="DS38" i="98"/>
  <c r="DS22" i="98"/>
  <c r="DY74" i="98"/>
  <c r="DY34" i="98"/>
  <c r="DY26" i="98"/>
  <c r="DY14" i="98"/>
  <c r="DY77" i="98"/>
  <c r="DY75" i="98"/>
  <c r="DY73" i="98"/>
  <c r="DY71" i="98"/>
  <c r="DY69" i="98"/>
  <c r="DY67" i="98"/>
  <c r="DY65" i="98"/>
  <c r="DY63" i="98"/>
  <c r="DY61" i="98"/>
  <c r="DY59" i="98"/>
  <c r="DY57" i="98"/>
  <c r="DY55" i="98"/>
  <c r="DY53" i="98"/>
  <c r="DY51" i="98"/>
  <c r="DY49" i="98"/>
  <c r="DY47" i="98"/>
  <c r="DY45" i="98"/>
  <c r="DY43" i="98"/>
  <c r="DY41" i="98"/>
  <c r="DY39" i="98"/>
  <c r="DY37" i="98"/>
  <c r="DY35" i="98"/>
  <c r="DY33" i="98"/>
  <c r="DY31" i="98"/>
  <c r="DY29" i="98"/>
  <c r="DY27" i="98"/>
  <c r="DY25" i="98"/>
  <c r="DY23" i="98"/>
  <c r="DY21" i="98"/>
  <c r="DY19" i="98"/>
  <c r="DY17" i="98"/>
  <c r="DY15" i="98"/>
  <c r="DY13" i="98"/>
  <c r="DY11" i="98"/>
  <c r="DY9" i="98"/>
  <c r="DY7" i="98"/>
  <c r="DS75" i="98"/>
  <c r="DS71" i="98"/>
  <c r="DS67" i="98"/>
  <c r="DS63" i="98"/>
  <c r="DS59" i="98"/>
  <c r="DS55" i="98"/>
  <c r="DS51" i="98"/>
  <c r="DS47" i="98"/>
  <c r="DS43" i="98"/>
  <c r="DS39" i="98"/>
  <c r="DS35" i="98"/>
  <c r="DS31" i="98"/>
  <c r="DS27" i="98"/>
  <c r="DS23" i="98"/>
  <c r="DS19" i="98"/>
  <c r="DS15" i="98"/>
  <c r="DS11" i="98"/>
  <c r="DS7" i="98"/>
  <c r="R9" i="100" l="1"/>
  <c r="R10" i="100"/>
  <c r="R11" i="100"/>
  <c r="R12" i="100"/>
  <c r="R13" i="100"/>
  <c r="R14" i="100"/>
  <c r="R15" i="100"/>
  <c r="R16" i="100"/>
  <c r="R17" i="100"/>
  <c r="R18" i="100"/>
  <c r="R19" i="100"/>
  <c r="R20" i="100"/>
  <c r="R21" i="100"/>
  <c r="R22" i="100"/>
  <c r="R23" i="100"/>
  <c r="R24" i="100"/>
  <c r="R25" i="100"/>
  <c r="R26" i="100"/>
  <c r="R27" i="100"/>
  <c r="R28" i="100"/>
  <c r="GK766" i="100" s="1"/>
  <c r="GL766" i="100" s="1"/>
  <c r="R29" i="100"/>
  <c r="R30" i="100"/>
  <c r="R31" i="100"/>
  <c r="R32" i="100"/>
  <c r="R33" i="100"/>
  <c r="R34" i="100"/>
  <c r="R35" i="100"/>
  <c r="R36" i="100"/>
  <c r="R37" i="100"/>
  <c r="R38" i="100"/>
  <c r="R39" i="100"/>
  <c r="R40" i="100"/>
  <c r="R41" i="100"/>
  <c r="R42" i="100"/>
  <c r="R43" i="100"/>
  <c r="R44" i="100"/>
  <c r="R45" i="100"/>
  <c r="R46" i="100"/>
  <c r="R47" i="100"/>
  <c r="R48" i="100"/>
  <c r="R49" i="100"/>
  <c r="R8" i="100"/>
  <c r="GK767" i="100"/>
  <c r="GO767" i="100" s="1"/>
  <c r="GQ767" i="100" s="1"/>
  <c r="GK768" i="100"/>
  <c r="GL768" i="100" s="1"/>
  <c r="GK769" i="100"/>
  <c r="GO769" i="100" s="1"/>
  <c r="GQ769" i="100" s="1"/>
  <c r="GM769" i="100"/>
  <c r="GK770" i="100"/>
  <c r="GL770" i="100" s="1"/>
  <c r="GK771" i="100"/>
  <c r="GO771" i="100" s="1"/>
  <c r="GQ771" i="100" s="1"/>
  <c r="GL771" i="100"/>
  <c r="GK772" i="100"/>
  <c r="GL772" i="100" s="1"/>
  <c r="GK773" i="100"/>
  <c r="GO773" i="100" s="1"/>
  <c r="GQ773" i="100" s="1"/>
  <c r="GL773" i="100"/>
  <c r="GK775" i="100"/>
  <c r="GO775" i="100" s="1"/>
  <c r="GQ775" i="100" s="1"/>
  <c r="GK776" i="100"/>
  <c r="GP776" i="100" s="1"/>
  <c r="GK777" i="100"/>
  <c r="GO777" i="100" s="1"/>
  <c r="GQ777" i="100" s="1"/>
  <c r="GK778" i="100"/>
  <c r="GP778" i="100" s="1"/>
  <c r="GK780" i="100"/>
  <c r="GL780" i="100" s="1"/>
  <c r="GK782" i="100"/>
  <c r="GL782" i="100" s="1"/>
  <c r="GK783" i="100"/>
  <c r="GO783" i="100" s="1"/>
  <c r="GQ783" i="100" s="1"/>
  <c r="GK784" i="100"/>
  <c r="GL784" i="100" s="1"/>
  <c r="GP784" i="100"/>
  <c r="GK785" i="100"/>
  <c r="GO785" i="100" s="1"/>
  <c r="GQ785" i="100" s="1"/>
  <c r="GM777" i="100" l="1"/>
  <c r="GK786" i="100"/>
  <c r="GL786" i="100" s="1"/>
  <c r="GL783" i="100"/>
  <c r="GK781" i="100"/>
  <c r="GK779" i="100"/>
  <c r="GL777" i="100"/>
  <c r="GK774" i="100"/>
  <c r="GL774" i="100" s="1"/>
  <c r="GM771" i="100"/>
  <c r="GP769" i="100"/>
  <c r="GP768" i="100"/>
  <c r="GP777" i="100"/>
  <c r="GL769" i="100"/>
  <c r="GL767" i="100"/>
  <c r="GP785" i="100"/>
  <c r="GP775" i="100"/>
  <c r="GM785" i="100"/>
  <c r="GM775" i="100"/>
  <c r="GP773" i="100"/>
  <c r="GP767" i="100"/>
  <c r="GP766" i="100"/>
  <c r="GP786" i="100"/>
  <c r="GL785" i="100"/>
  <c r="GM783" i="100"/>
  <c r="GM781" i="100"/>
  <c r="GP779" i="100"/>
  <c r="GL775" i="100"/>
  <c r="GM773" i="100"/>
  <c r="GP771" i="100"/>
  <c r="GM767" i="100"/>
  <c r="GO766" i="100"/>
  <c r="GQ766" i="100" s="1"/>
  <c r="GP782" i="100"/>
  <c r="GP774" i="100"/>
  <c r="GP770" i="100"/>
  <c r="GO786" i="100"/>
  <c r="GQ786" i="100" s="1"/>
  <c r="GO780" i="100"/>
  <c r="GQ780" i="100" s="1"/>
  <c r="GO778" i="100"/>
  <c r="GQ778" i="100" s="1"/>
  <c r="GO776" i="100"/>
  <c r="GQ776" i="100" s="1"/>
  <c r="GO772" i="100"/>
  <c r="GQ772" i="100" s="1"/>
  <c r="GO768" i="100"/>
  <c r="GQ768" i="100" s="1"/>
  <c r="GM786" i="100"/>
  <c r="GM784" i="100"/>
  <c r="GP783" i="100"/>
  <c r="GM780" i="100"/>
  <c r="GM778" i="100"/>
  <c r="GM776" i="100"/>
  <c r="GM774" i="100"/>
  <c r="GM772" i="100"/>
  <c r="GM770" i="100"/>
  <c r="GM768" i="100"/>
  <c r="GM766" i="100"/>
  <c r="GP780" i="100"/>
  <c r="GP772" i="100"/>
  <c r="GO784" i="100"/>
  <c r="GQ784" i="100" s="1"/>
  <c r="GO782" i="100"/>
  <c r="GQ782" i="100" s="1"/>
  <c r="GO770" i="100"/>
  <c r="GQ770" i="100" s="1"/>
  <c r="GM782" i="100"/>
  <c r="GL778" i="100"/>
  <c r="GL776" i="100"/>
  <c r="GO781" i="100" l="1"/>
  <c r="GQ781" i="100" s="1"/>
  <c r="GL781" i="100"/>
  <c r="GO774" i="100"/>
  <c r="GQ774" i="100" s="1"/>
  <c r="GP781" i="100"/>
  <c r="GO779" i="100"/>
  <c r="GQ779" i="100" s="1"/>
  <c r="GL779" i="100"/>
  <c r="GM779" i="100"/>
  <c r="GP224" i="100"/>
  <c r="GP234" i="100"/>
  <c r="GQ266" i="100"/>
  <c r="GP287" i="100"/>
  <c r="GQ348" i="100"/>
  <c r="GP349" i="100"/>
  <c r="GP392" i="100"/>
  <c r="GP434" i="100"/>
  <c r="GP444" i="100"/>
  <c r="GP562" i="100"/>
  <c r="GP572" i="100"/>
  <c r="GP660" i="100"/>
  <c r="GP668" i="100"/>
  <c r="GO187" i="100"/>
  <c r="GQ187" i="100" s="1"/>
  <c r="GO222" i="100"/>
  <c r="GQ222" i="100" s="1"/>
  <c r="GO228" i="100"/>
  <c r="GQ228" i="100" s="1"/>
  <c r="GO230" i="100"/>
  <c r="GQ230" i="100" s="1"/>
  <c r="GO238" i="100"/>
  <c r="GQ238" i="100" s="1"/>
  <c r="GO244" i="100"/>
  <c r="GQ244" i="100" s="1"/>
  <c r="GO246" i="100"/>
  <c r="GQ246" i="100" s="1"/>
  <c r="GO254" i="100"/>
  <c r="GQ254" i="100" s="1"/>
  <c r="GO260" i="100"/>
  <c r="GQ260" i="100" s="1"/>
  <c r="GO262" i="100"/>
  <c r="GQ262" i="100" s="1"/>
  <c r="GO270" i="100"/>
  <c r="GQ270" i="100" s="1"/>
  <c r="GO276" i="100"/>
  <c r="GQ276" i="100" s="1"/>
  <c r="GO278" i="100"/>
  <c r="GQ278" i="100" s="1"/>
  <c r="GO286" i="100"/>
  <c r="GQ286" i="100" s="1"/>
  <c r="GO292" i="100"/>
  <c r="GQ292" i="100" s="1"/>
  <c r="GO294" i="100"/>
  <c r="GQ294" i="100" s="1"/>
  <c r="GO307" i="100"/>
  <c r="GQ307" i="100" s="1"/>
  <c r="GO315" i="100"/>
  <c r="GQ315" i="100" s="1"/>
  <c r="GO316" i="100"/>
  <c r="GQ316" i="100" s="1"/>
  <c r="GO328" i="100"/>
  <c r="GQ328" i="100" s="1"/>
  <c r="GO336" i="100"/>
  <c r="GQ336" i="100" s="1"/>
  <c r="GO339" i="100"/>
  <c r="GQ339" i="100" s="1"/>
  <c r="GO348" i="100"/>
  <c r="GO356" i="100"/>
  <c r="GQ356" i="100" s="1"/>
  <c r="GO360" i="100"/>
  <c r="GQ360" i="100" s="1"/>
  <c r="GO371" i="100"/>
  <c r="GQ371" i="100" s="1"/>
  <c r="GO379" i="100"/>
  <c r="GQ379" i="100" s="1"/>
  <c r="GO380" i="100"/>
  <c r="GQ380" i="100" s="1"/>
  <c r="GO392" i="100"/>
  <c r="GQ392" i="100" s="1"/>
  <c r="GO416" i="100"/>
  <c r="GQ416" i="100" s="1"/>
  <c r="GO428" i="100"/>
  <c r="GQ428" i="100" s="1"/>
  <c r="GO444" i="100"/>
  <c r="GQ444" i="100" s="1"/>
  <c r="GO476" i="100"/>
  <c r="GQ476" i="100" s="1"/>
  <c r="GO524" i="100"/>
  <c r="GQ524" i="100" s="1"/>
  <c r="GO572" i="100"/>
  <c r="GQ572" i="100" s="1"/>
  <c r="GO608" i="100"/>
  <c r="GQ608" i="100" s="1"/>
  <c r="GO615" i="100"/>
  <c r="GQ615" i="100" s="1"/>
  <c r="GO651" i="100"/>
  <c r="GQ651" i="100" s="1"/>
  <c r="GO683" i="100"/>
  <c r="GQ683" i="100" s="1"/>
  <c r="GO684" i="100"/>
  <c r="GQ684" i="100" s="1"/>
  <c r="GK216" i="100"/>
  <c r="GK217" i="100"/>
  <c r="GK218" i="100"/>
  <c r="GP218" i="100" s="1"/>
  <c r="GK219" i="100"/>
  <c r="GK220" i="100"/>
  <c r="GP220" i="100" s="1"/>
  <c r="GK221" i="100"/>
  <c r="GK222" i="100"/>
  <c r="GP222" i="100" s="1"/>
  <c r="GK223" i="100"/>
  <c r="GP223" i="100" s="1"/>
  <c r="GK224" i="100"/>
  <c r="GO224" i="100" s="1"/>
  <c r="GQ224" i="100" s="1"/>
  <c r="GK225" i="100"/>
  <c r="GK226" i="100"/>
  <c r="GP226" i="100" s="1"/>
  <c r="GK227" i="100"/>
  <c r="GP227" i="100" s="1"/>
  <c r="GK228" i="100"/>
  <c r="GP228" i="100" s="1"/>
  <c r="GK229" i="100"/>
  <c r="GK230" i="100"/>
  <c r="GP230" i="100" s="1"/>
  <c r="GK231" i="100"/>
  <c r="GP231" i="100" s="1"/>
  <c r="GK232" i="100"/>
  <c r="GP232" i="100" s="1"/>
  <c r="GK233" i="100"/>
  <c r="GK234" i="100"/>
  <c r="GO234" i="100" s="1"/>
  <c r="GQ234" i="100" s="1"/>
  <c r="GK235" i="100"/>
  <c r="GK236" i="100"/>
  <c r="GP236" i="100" s="1"/>
  <c r="GK237" i="100"/>
  <c r="GK238" i="100"/>
  <c r="GP238" i="100" s="1"/>
  <c r="GK239" i="100"/>
  <c r="GP239" i="100" s="1"/>
  <c r="GK240" i="100"/>
  <c r="GK241" i="100"/>
  <c r="GK242" i="100"/>
  <c r="GP242" i="100" s="1"/>
  <c r="GK243" i="100"/>
  <c r="GP243" i="100" s="1"/>
  <c r="GK244" i="100"/>
  <c r="GP244" i="100" s="1"/>
  <c r="GK245" i="100"/>
  <c r="GO245" i="100" s="1"/>
  <c r="GQ245" i="100" s="1"/>
  <c r="GK246" i="100"/>
  <c r="GP246" i="100" s="1"/>
  <c r="GK247" i="100"/>
  <c r="GP247" i="100" s="1"/>
  <c r="GK248" i="100"/>
  <c r="GP248" i="100" s="1"/>
  <c r="GK249" i="100"/>
  <c r="GK250" i="100"/>
  <c r="GP250" i="100" s="1"/>
  <c r="GK251" i="100"/>
  <c r="GK252" i="100"/>
  <c r="GP252" i="100" s="1"/>
  <c r="GK253" i="100"/>
  <c r="GK254" i="100"/>
  <c r="GP254" i="100" s="1"/>
  <c r="GK255" i="100"/>
  <c r="GP255" i="100" s="1"/>
  <c r="GK256" i="100"/>
  <c r="GK257" i="100"/>
  <c r="GK258" i="100"/>
  <c r="GP258" i="100" s="1"/>
  <c r="GK259" i="100"/>
  <c r="GP259" i="100" s="1"/>
  <c r="GK260" i="100"/>
  <c r="GP260" i="100" s="1"/>
  <c r="GK261" i="100"/>
  <c r="GK262" i="100"/>
  <c r="GP262" i="100" s="1"/>
  <c r="GK263" i="100"/>
  <c r="GP263" i="100" s="1"/>
  <c r="GK264" i="100"/>
  <c r="GP264" i="100" s="1"/>
  <c r="GK265" i="100"/>
  <c r="GK266" i="100"/>
  <c r="GO266" i="100" s="1"/>
  <c r="GK267" i="100"/>
  <c r="GK268" i="100"/>
  <c r="GP268" i="100" s="1"/>
  <c r="GK269" i="100"/>
  <c r="GK270" i="100"/>
  <c r="GP270" i="100" s="1"/>
  <c r="GK271" i="100"/>
  <c r="GP271" i="100" s="1"/>
  <c r="GK272" i="100"/>
  <c r="GK273" i="100"/>
  <c r="GK274" i="100"/>
  <c r="GP274" i="100" s="1"/>
  <c r="GK275" i="100"/>
  <c r="GP275" i="100" s="1"/>
  <c r="GK276" i="100"/>
  <c r="GP276" i="100" s="1"/>
  <c r="GK277" i="100"/>
  <c r="GK278" i="100"/>
  <c r="GP278" i="100" s="1"/>
  <c r="GK279" i="100"/>
  <c r="GP279" i="100" s="1"/>
  <c r="GK280" i="100"/>
  <c r="GP280" i="100" s="1"/>
  <c r="GK281" i="100"/>
  <c r="GK282" i="100"/>
  <c r="GP282" i="100" s="1"/>
  <c r="GK283" i="100"/>
  <c r="GK284" i="100"/>
  <c r="GP284" i="100" s="1"/>
  <c r="GK285" i="100"/>
  <c r="GK286" i="100"/>
  <c r="GP286" i="100" s="1"/>
  <c r="GK287" i="100"/>
  <c r="GO287" i="100" s="1"/>
  <c r="GQ287" i="100" s="1"/>
  <c r="GK288" i="100"/>
  <c r="GK289" i="100"/>
  <c r="GK290" i="100"/>
  <c r="GP290" i="100" s="1"/>
  <c r="GK291" i="100"/>
  <c r="GP291" i="100" s="1"/>
  <c r="GK292" i="100"/>
  <c r="GP292" i="100" s="1"/>
  <c r="GK293" i="100"/>
  <c r="GK294" i="100"/>
  <c r="GP294" i="100" s="1"/>
  <c r="GK295" i="100"/>
  <c r="GP295" i="100" s="1"/>
  <c r="GK296" i="100"/>
  <c r="GP296" i="100" s="1"/>
  <c r="GK297" i="100"/>
  <c r="GK298" i="100"/>
  <c r="GO298" i="100" s="1"/>
  <c r="GQ298" i="100" s="1"/>
  <c r="GK299" i="100"/>
  <c r="GK300" i="100"/>
  <c r="GP300" i="100" s="1"/>
  <c r="GK301" i="100"/>
  <c r="GM301" i="100" s="1"/>
  <c r="GK302" i="100"/>
  <c r="GL302" i="100" s="1"/>
  <c r="GK303" i="100"/>
  <c r="GK304" i="100"/>
  <c r="GK305" i="100"/>
  <c r="GM305" i="100" s="1"/>
  <c r="GK306" i="100"/>
  <c r="GL306" i="100" s="1"/>
  <c r="GK307" i="100"/>
  <c r="GP307" i="100" s="1"/>
  <c r="GM307" i="100"/>
  <c r="GK308" i="100"/>
  <c r="GK309" i="100"/>
  <c r="GP309" i="100" s="1"/>
  <c r="GK310" i="100"/>
  <c r="GL310" i="100" s="1"/>
  <c r="GK311" i="100"/>
  <c r="GK312" i="100"/>
  <c r="GP312" i="100" s="1"/>
  <c r="GL312" i="100"/>
  <c r="GM312" i="100"/>
  <c r="GK313" i="100"/>
  <c r="GM313" i="100" s="1"/>
  <c r="GK314" i="100"/>
  <c r="GL314" i="100"/>
  <c r="GK315" i="100"/>
  <c r="GK316" i="100"/>
  <c r="GP316" i="100" s="1"/>
  <c r="GL316" i="100"/>
  <c r="GM316" i="100"/>
  <c r="GK317" i="100"/>
  <c r="GM317" i="100" s="1"/>
  <c r="GK318" i="100"/>
  <c r="GL318" i="100" s="1"/>
  <c r="GK319" i="100"/>
  <c r="GK320" i="100"/>
  <c r="GK321" i="100"/>
  <c r="GM321" i="100" s="1"/>
  <c r="GK322" i="100"/>
  <c r="GL322" i="100" s="1"/>
  <c r="GK323" i="100"/>
  <c r="GP323" i="100" s="1"/>
  <c r="GM323" i="100"/>
  <c r="GK324" i="100"/>
  <c r="GK325" i="100"/>
  <c r="GM325" i="100" s="1"/>
  <c r="GK326" i="100"/>
  <c r="GL326" i="100" s="1"/>
  <c r="GK327" i="100"/>
  <c r="GK328" i="100"/>
  <c r="GP328" i="100" s="1"/>
  <c r="GL328" i="100"/>
  <c r="GM328" i="100"/>
  <c r="GK329" i="100"/>
  <c r="GM329" i="100" s="1"/>
  <c r="GK330" i="100"/>
  <c r="GP330" i="100" s="1"/>
  <c r="GL330" i="100"/>
  <c r="GK331" i="100"/>
  <c r="GK332" i="100"/>
  <c r="GP332" i="100" s="1"/>
  <c r="GL332" i="100"/>
  <c r="GM332" i="100"/>
  <c r="GK333" i="100"/>
  <c r="GM333" i="100" s="1"/>
  <c r="GK334" i="100"/>
  <c r="GL334" i="100" s="1"/>
  <c r="GK335" i="100"/>
  <c r="GK336" i="100"/>
  <c r="GK337" i="100"/>
  <c r="GM337" i="100" s="1"/>
  <c r="GK338" i="100"/>
  <c r="GL338" i="100" s="1"/>
  <c r="GK339" i="100"/>
  <c r="GP339" i="100" s="1"/>
  <c r="GM339" i="100"/>
  <c r="GK340" i="100"/>
  <c r="GK341" i="100"/>
  <c r="GM341" i="100" s="1"/>
  <c r="GK342" i="100"/>
  <c r="GL342" i="100" s="1"/>
  <c r="GK343" i="100"/>
  <c r="GK344" i="100"/>
  <c r="GP344" i="100" s="1"/>
  <c r="GL344" i="100"/>
  <c r="GM344" i="100"/>
  <c r="GK345" i="100"/>
  <c r="GM345" i="100" s="1"/>
  <c r="GK346" i="100"/>
  <c r="GL346" i="100"/>
  <c r="GK347" i="100"/>
  <c r="GK348" i="100"/>
  <c r="GP348" i="100" s="1"/>
  <c r="GL348" i="100"/>
  <c r="GM348" i="100"/>
  <c r="GK349" i="100"/>
  <c r="GM349" i="100" s="1"/>
  <c r="GK350" i="100"/>
  <c r="GL350" i="100" s="1"/>
  <c r="GK351" i="100"/>
  <c r="GK352" i="100"/>
  <c r="GK353" i="100"/>
  <c r="GM353" i="100" s="1"/>
  <c r="GK354" i="100"/>
  <c r="GL354" i="100" s="1"/>
  <c r="GK355" i="100"/>
  <c r="GP355" i="100" s="1"/>
  <c r="GM355" i="100"/>
  <c r="GK356" i="100"/>
  <c r="GK357" i="100"/>
  <c r="GM357" i="100" s="1"/>
  <c r="GK358" i="100"/>
  <c r="GL358" i="100" s="1"/>
  <c r="GK359" i="100"/>
  <c r="GK360" i="100"/>
  <c r="GP360" i="100" s="1"/>
  <c r="GL360" i="100"/>
  <c r="GM360" i="100"/>
  <c r="GK361" i="100"/>
  <c r="GM361" i="100" s="1"/>
  <c r="GK362" i="100"/>
  <c r="GL362" i="100"/>
  <c r="GK363" i="100"/>
  <c r="GK364" i="100"/>
  <c r="GP364" i="100" s="1"/>
  <c r="GL364" i="100"/>
  <c r="GM364" i="100"/>
  <c r="GK365" i="100"/>
  <c r="GM365" i="100" s="1"/>
  <c r="GK366" i="100"/>
  <c r="GL366" i="100" s="1"/>
  <c r="GK367" i="100"/>
  <c r="GK368" i="100"/>
  <c r="GK369" i="100"/>
  <c r="GM369" i="100" s="1"/>
  <c r="GK370" i="100"/>
  <c r="GL370" i="100" s="1"/>
  <c r="GK371" i="100"/>
  <c r="GP371" i="100" s="1"/>
  <c r="GM371" i="100"/>
  <c r="GK372" i="100"/>
  <c r="GK373" i="100"/>
  <c r="GM373" i="100" s="1"/>
  <c r="GK374" i="100"/>
  <c r="GL374" i="100" s="1"/>
  <c r="GK375" i="100"/>
  <c r="GK376" i="100"/>
  <c r="GP376" i="100" s="1"/>
  <c r="GL376" i="100"/>
  <c r="GM376" i="100"/>
  <c r="GK377" i="100"/>
  <c r="GM377" i="100" s="1"/>
  <c r="GK378" i="100"/>
  <c r="GP378" i="100" s="1"/>
  <c r="GL378" i="100"/>
  <c r="GK379" i="100"/>
  <c r="GK380" i="100"/>
  <c r="GP380" i="100" s="1"/>
  <c r="GL380" i="100"/>
  <c r="GM380" i="100"/>
  <c r="GK381" i="100"/>
  <c r="GM381" i="100" s="1"/>
  <c r="GK382" i="100"/>
  <c r="GL382" i="100" s="1"/>
  <c r="GK383" i="100"/>
  <c r="GK384" i="100"/>
  <c r="GK385" i="100"/>
  <c r="GM385" i="100" s="1"/>
  <c r="GK386" i="100"/>
  <c r="GL386" i="100" s="1"/>
  <c r="GK387" i="100"/>
  <c r="GP387" i="100" s="1"/>
  <c r="GM387" i="100"/>
  <c r="GK388" i="100"/>
  <c r="GK389" i="100"/>
  <c r="GM389" i="100" s="1"/>
  <c r="GK390" i="100"/>
  <c r="GL390" i="100" s="1"/>
  <c r="GK391" i="100"/>
  <c r="GK392" i="100"/>
  <c r="GL392" i="100"/>
  <c r="GM392" i="100"/>
  <c r="GK393" i="100"/>
  <c r="GL393" i="100" s="1"/>
  <c r="GM393" i="100"/>
  <c r="GK394" i="100"/>
  <c r="GK395" i="100"/>
  <c r="GK396" i="100"/>
  <c r="GP396" i="100" s="1"/>
  <c r="GL396" i="100"/>
  <c r="GM396" i="100"/>
  <c r="GK397" i="100"/>
  <c r="GK398" i="100"/>
  <c r="GK399" i="100"/>
  <c r="GK400" i="100"/>
  <c r="GK401" i="100"/>
  <c r="GL401" i="100" s="1"/>
  <c r="GK402" i="100"/>
  <c r="GK403" i="100"/>
  <c r="GK404" i="100"/>
  <c r="GK405" i="100"/>
  <c r="GO405" i="100" s="1"/>
  <c r="GQ405" i="100" s="1"/>
  <c r="GM405" i="100"/>
  <c r="GK406" i="100"/>
  <c r="GP406" i="100" s="1"/>
  <c r="GK407" i="100"/>
  <c r="GK408" i="100"/>
  <c r="GP408" i="100" s="1"/>
  <c r="GL408" i="100"/>
  <c r="GM408" i="100"/>
  <c r="GK409" i="100"/>
  <c r="GL409" i="100" s="1"/>
  <c r="GM409" i="100"/>
  <c r="GK410" i="100"/>
  <c r="GK411" i="100"/>
  <c r="GK412" i="100"/>
  <c r="GP412" i="100" s="1"/>
  <c r="GL412" i="100"/>
  <c r="GM412" i="100"/>
  <c r="GK413" i="100"/>
  <c r="GK414" i="100"/>
  <c r="GK415" i="100"/>
  <c r="GK416" i="100"/>
  <c r="GK417" i="100"/>
  <c r="GL417" i="100" s="1"/>
  <c r="GK418" i="100"/>
  <c r="GK419" i="100"/>
  <c r="GK420" i="100"/>
  <c r="GK421" i="100"/>
  <c r="GL421" i="100" s="1"/>
  <c r="GM421" i="100"/>
  <c r="GK422" i="100"/>
  <c r="GO422" i="100" s="1"/>
  <c r="GQ422" i="100" s="1"/>
  <c r="GK423" i="100"/>
  <c r="GK424" i="100"/>
  <c r="GP424" i="100" s="1"/>
  <c r="GL424" i="100"/>
  <c r="GM424" i="100"/>
  <c r="GK425" i="100"/>
  <c r="GL425" i="100" s="1"/>
  <c r="GM425" i="100"/>
  <c r="GK426" i="100"/>
  <c r="GK427" i="100"/>
  <c r="GK428" i="100"/>
  <c r="GP428" i="100" s="1"/>
  <c r="GL428" i="100"/>
  <c r="GM428" i="100"/>
  <c r="GK429" i="100"/>
  <c r="GK430" i="100"/>
  <c r="GK431" i="100"/>
  <c r="GK432" i="100"/>
  <c r="GM432" i="100"/>
  <c r="GK433" i="100"/>
  <c r="GK434" i="100"/>
  <c r="GK435" i="100"/>
  <c r="GK436" i="100"/>
  <c r="GK437" i="100"/>
  <c r="GL437" i="100" s="1"/>
  <c r="GM437" i="100"/>
  <c r="GK438" i="100"/>
  <c r="GO438" i="100" s="1"/>
  <c r="GQ438" i="100" s="1"/>
  <c r="GK439" i="100"/>
  <c r="GK440" i="100"/>
  <c r="GP440" i="100" s="1"/>
  <c r="GL440" i="100"/>
  <c r="GM440" i="100"/>
  <c r="GK441" i="100"/>
  <c r="GL441" i="100" s="1"/>
  <c r="GM441" i="100"/>
  <c r="GK442" i="100"/>
  <c r="GK443" i="100"/>
  <c r="GO443" i="100" s="1"/>
  <c r="GQ443" i="100" s="1"/>
  <c r="GK444" i="100"/>
  <c r="GL444" i="100"/>
  <c r="GM444" i="100"/>
  <c r="GK445" i="100"/>
  <c r="GK446" i="100"/>
  <c r="GK447" i="100"/>
  <c r="GK448" i="100"/>
  <c r="GM448" i="100"/>
  <c r="GK449" i="100"/>
  <c r="GL449" i="100" s="1"/>
  <c r="GK450" i="100"/>
  <c r="GK451" i="100"/>
  <c r="GK452" i="100"/>
  <c r="GL452" i="100" s="1"/>
  <c r="GK453" i="100"/>
  <c r="GL453" i="100" s="1"/>
  <c r="GK454" i="100"/>
  <c r="GO454" i="100" s="1"/>
  <c r="GQ454" i="100" s="1"/>
  <c r="GK455" i="100"/>
  <c r="GK456" i="100"/>
  <c r="GK457" i="100"/>
  <c r="GL457" i="100" s="1"/>
  <c r="GM457" i="100"/>
  <c r="GK458" i="100"/>
  <c r="GK459" i="100"/>
  <c r="GK460" i="100"/>
  <c r="GP460" i="100" s="1"/>
  <c r="GL460" i="100"/>
  <c r="GM460" i="100"/>
  <c r="GK461" i="100"/>
  <c r="GK462" i="100"/>
  <c r="GK463" i="100"/>
  <c r="GK464" i="100"/>
  <c r="GK465" i="100"/>
  <c r="GL465" i="100" s="1"/>
  <c r="GK466" i="100"/>
  <c r="GP466" i="100" s="1"/>
  <c r="GK467" i="100"/>
  <c r="GK468" i="100"/>
  <c r="GL468" i="100" s="1"/>
  <c r="GK469" i="100"/>
  <c r="GL469" i="100" s="1"/>
  <c r="GM469" i="100"/>
  <c r="GK470" i="100"/>
  <c r="GO470" i="100" s="1"/>
  <c r="GQ470" i="100" s="1"/>
  <c r="GK471" i="100"/>
  <c r="GK472" i="100"/>
  <c r="GP472" i="100" s="1"/>
  <c r="GL472" i="100"/>
  <c r="GM472" i="100"/>
  <c r="GK473" i="100"/>
  <c r="GL473" i="100" s="1"/>
  <c r="GK474" i="100"/>
  <c r="GK475" i="100"/>
  <c r="GO475" i="100" s="1"/>
  <c r="GQ475" i="100" s="1"/>
  <c r="GK476" i="100"/>
  <c r="GP476" i="100" s="1"/>
  <c r="GM476" i="100"/>
  <c r="GK477" i="100"/>
  <c r="GK478" i="100"/>
  <c r="GK479" i="100"/>
  <c r="GK480" i="100"/>
  <c r="GK481" i="100"/>
  <c r="GL481" i="100" s="1"/>
  <c r="GM481" i="100"/>
  <c r="GK482" i="100"/>
  <c r="GK483" i="100"/>
  <c r="GK484" i="100"/>
  <c r="GL484" i="100"/>
  <c r="GK485" i="100"/>
  <c r="GL485" i="100" s="1"/>
  <c r="GM485" i="100"/>
  <c r="GK486" i="100"/>
  <c r="GO486" i="100" s="1"/>
  <c r="GQ486" i="100" s="1"/>
  <c r="GK487" i="100"/>
  <c r="GK488" i="100"/>
  <c r="GP488" i="100" s="1"/>
  <c r="GL488" i="100"/>
  <c r="GM488" i="100"/>
  <c r="GK489" i="100"/>
  <c r="GL489" i="100" s="1"/>
  <c r="GK490" i="100"/>
  <c r="GK491" i="100"/>
  <c r="GK492" i="100"/>
  <c r="GL492" i="100" s="1"/>
  <c r="GM492" i="100"/>
  <c r="GK493" i="100"/>
  <c r="GK494" i="100"/>
  <c r="GK495" i="100"/>
  <c r="GK496" i="100"/>
  <c r="GK497" i="100"/>
  <c r="GL497" i="100" s="1"/>
  <c r="GK498" i="100"/>
  <c r="GP498" i="100" s="1"/>
  <c r="GK499" i="100"/>
  <c r="GK500" i="100"/>
  <c r="GL500" i="100" s="1"/>
  <c r="GK501" i="100"/>
  <c r="GL501" i="100" s="1"/>
  <c r="GM501" i="100"/>
  <c r="GK502" i="100"/>
  <c r="GO502" i="100" s="1"/>
  <c r="GQ502" i="100" s="1"/>
  <c r="GK503" i="100"/>
  <c r="GK504" i="100"/>
  <c r="GP504" i="100" s="1"/>
  <c r="GL504" i="100"/>
  <c r="GM504" i="100"/>
  <c r="GK505" i="100"/>
  <c r="GL505" i="100" s="1"/>
  <c r="GK506" i="100"/>
  <c r="GK507" i="100"/>
  <c r="GO507" i="100" s="1"/>
  <c r="GQ507" i="100" s="1"/>
  <c r="GK508" i="100"/>
  <c r="GO508" i="100" s="1"/>
  <c r="GQ508" i="100" s="1"/>
  <c r="GM508" i="100"/>
  <c r="GK509" i="100"/>
  <c r="GK510" i="100"/>
  <c r="GK511" i="100"/>
  <c r="GK512" i="100"/>
  <c r="GK513" i="100"/>
  <c r="GL513" i="100" s="1"/>
  <c r="GM513" i="100"/>
  <c r="GK514" i="100"/>
  <c r="GK515" i="100"/>
  <c r="GK516" i="100"/>
  <c r="GL516" i="100"/>
  <c r="GK517" i="100"/>
  <c r="GL517" i="100" s="1"/>
  <c r="GM517" i="100"/>
  <c r="GK518" i="100"/>
  <c r="GO518" i="100" s="1"/>
  <c r="GQ518" i="100" s="1"/>
  <c r="GK519" i="100"/>
  <c r="GK520" i="100"/>
  <c r="GP520" i="100" s="1"/>
  <c r="GL520" i="100"/>
  <c r="GM520" i="100"/>
  <c r="GK521" i="100"/>
  <c r="GL521" i="100" s="1"/>
  <c r="GK522" i="100"/>
  <c r="GK523" i="100"/>
  <c r="GK524" i="100"/>
  <c r="GP524" i="100" s="1"/>
  <c r="GM524" i="100"/>
  <c r="GK525" i="100"/>
  <c r="GK526" i="100"/>
  <c r="GK527" i="100"/>
  <c r="GK528" i="100"/>
  <c r="GO528" i="100" s="1"/>
  <c r="GQ528" i="100" s="1"/>
  <c r="GK529" i="100"/>
  <c r="GL529" i="100" s="1"/>
  <c r="GK530" i="100"/>
  <c r="GP530" i="100" s="1"/>
  <c r="GK531" i="100"/>
  <c r="GK532" i="100"/>
  <c r="GL532" i="100" s="1"/>
  <c r="GK533" i="100"/>
  <c r="GL533" i="100" s="1"/>
  <c r="GM533" i="100"/>
  <c r="GK534" i="100"/>
  <c r="GO534" i="100" s="1"/>
  <c r="GQ534" i="100" s="1"/>
  <c r="GK535" i="100"/>
  <c r="GK536" i="100"/>
  <c r="GP536" i="100" s="1"/>
  <c r="GL536" i="100"/>
  <c r="GM536" i="100"/>
  <c r="GK537" i="100"/>
  <c r="GL537" i="100" s="1"/>
  <c r="GK538" i="100"/>
  <c r="GK539" i="100"/>
  <c r="GO539" i="100" s="1"/>
  <c r="GQ539" i="100" s="1"/>
  <c r="GK540" i="100"/>
  <c r="GL540" i="100" s="1"/>
  <c r="GM540" i="100"/>
  <c r="GK541" i="100"/>
  <c r="GK542" i="100"/>
  <c r="GK543" i="100"/>
  <c r="GK544" i="100"/>
  <c r="GK545" i="100"/>
  <c r="GL545" i="100" s="1"/>
  <c r="GM545" i="100"/>
  <c r="GK546" i="100"/>
  <c r="GK547" i="100"/>
  <c r="GK548" i="100"/>
  <c r="GL548" i="100"/>
  <c r="GK549" i="100"/>
  <c r="GL549" i="100" s="1"/>
  <c r="GM549" i="100"/>
  <c r="GK550" i="100"/>
  <c r="GO550" i="100" s="1"/>
  <c r="GQ550" i="100" s="1"/>
  <c r="GK551" i="100"/>
  <c r="GK552" i="100"/>
  <c r="GP552" i="100" s="1"/>
  <c r="GL552" i="100"/>
  <c r="GM552" i="100"/>
  <c r="GK553" i="100"/>
  <c r="GL553" i="100" s="1"/>
  <c r="GK554" i="100"/>
  <c r="GK555" i="100"/>
  <c r="GK556" i="100"/>
  <c r="GP556" i="100" s="1"/>
  <c r="GM556" i="100"/>
  <c r="GK557" i="100"/>
  <c r="GK558" i="100"/>
  <c r="GK559" i="100"/>
  <c r="GK560" i="100"/>
  <c r="GK561" i="100"/>
  <c r="GL561" i="100" s="1"/>
  <c r="GK562" i="100"/>
  <c r="GK563" i="100"/>
  <c r="GK564" i="100"/>
  <c r="GL564" i="100" s="1"/>
  <c r="GK565" i="100"/>
  <c r="GL565" i="100" s="1"/>
  <c r="GM565" i="100"/>
  <c r="GK566" i="100"/>
  <c r="GO566" i="100" s="1"/>
  <c r="GQ566" i="100" s="1"/>
  <c r="GK567" i="100"/>
  <c r="GK568" i="100"/>
  <c r="GP568" i="100" s="1"/>
  <c r="GL568" i="100"/>
  <c r="GM568" i="100"/>
  <c r="GK569" i="100"/>
  <c r="GL569" i="100" s="1"/>
  <c r="GK570" i="100"/>
  <c r="GK571" i="100"/>
  <c r="GO571" i="100" s="1"/>
  <c r="GQ571" i="100" s="1"/>
  <c r="GK572" i="100"/>
  <c r="GL572" i="100" s="1"/>
  <c r="GM572" i="100"/>
  <c r="GK573" i="100"/>
  <c r="GK574" i="100"/>
  <c r="GK575" i="100"/>
  <c r="GK576" i="100"/>
  <c r="GK577" i="100"/>
  <c r="GM577" i="100" s="1"/>
  <c r="GL577" i="100"/>
  <c r="GK578" i="100"/>
  <c r="GK579" i="100"/>
  <c r="GL579" i="100"/>
  <c r="GK580" i="100"/>
  <c r="GP580" i="100" s="1"/>
  <c r="GM580" i="100"/>
  <c r="GK581" i="100"/>
  <c r="GK582" i="100"/>
  <c r="GO582" i="100" s="1"/>
  <c r="GQ582" i="100" s="1"/>
  <c r="GK583" i="100"/>
  <c r="GK584" i="100"/>
  <c r="GP584" i="100" s="1"/>
  <c r="GL584" i="100"/>
  <c r="GM584" i="100"/>
  <c r="GK585" i="100"/>
  <c r="GL585" i="100" s="1"/>
  <c r="GM585" i="100"/>
  <c r="GK586" i="100"/>
  <c r="GK587" i="100"/>
  <c r="GO587" i="100" s="1"/>
  <c r="GQ587" i="100" s="1"/>
  <c r="GK588" i="100"/>
  <c r="GK589" i="100"/>
  <c r="GL589" i="100"/>
  <c r="GM589" i="100"/>
  <c r="GK590" i="100"/>
  <c r="GK591" i="100"/>
  <c r="GK592" i="100"/>
  <c r="GL592" i="100"/>
  <c r="GK593" i="100"/>
  <c r="GL593" i="100"/>
  <c r="GM593" i="100"/>
  <c r="GK594" i="100"/>
  <c r="GP594" i="100" s="1"/>
  <c r="GK595" i="100"/>
  <c r="GL595" i="100"/>
  <c r="GK596" i="100"/>
  <c r="GK597" i="100"/>
  <c r="GM597" i="100" s="1"/>
  <c r="GK598" i="100"/>
  <c r="GO598" i="100" s="1"/>
  <c r="GQ598" i="100" s="1"/>
  <c r="GK599" i="100"/>
  <c r="GL599" i="100"/>
  <c r="GK600" i="100"/>
  <c r="GP600" i="100" s="1"/>
  <c r="GM600" i="100"/>
  <c r="GK601" i="100"/>
  <c r="GK602" i="100"/>
  <c r="GK603" i="100"/>
  <c r="GK604" i="100"/>
  <c r="GL604" i="100"/>
  <c r="GM604" i="100"/>
  <c r="GK605" i="100"/>
  <c r="GL605" i="100" s="1"/>
  <c r="GM605" i="100"/>
  <c r="GK606" i="100"/>
  <c r="GK607" i="100"/>
  <c r="GK608" i="100"/>
  <c r="GP608" i="100" s="1"/>
  <c r="GL608" i="100"/>
  <c r="GM608" i="100"/>
  <c r="GK609" i="100"/>
  <c r="GL609" i="100" s="1"/>
  <c r="GM609" i="100"/>
  <c r="GK610" i="100"/>
  <c r="GK611" i="100"/>
  <c r="GL611" i="100" s="1"/>
  <c r="GK612" i="100"/>
  <c r="GK613" i="100"/>
  <c r="GL613" i="100"/>
  <c r="GM613" i="100"/>
  <c r="GK614" i="100"/>
  <c r="GO614" i="100" s="1"/>
  <c r="GQ614" i="100" s="1"/>
  <c r="GK615" i="100"/>
  <c r="GL615" i="100"/>
  <c r="GK616" i="100"/>
  <c r="GK617" i="100"/>
  <c r="GM617" i="100" s="1"/>
  <c r="GK618" i="100"/>
  <c r="GK619" i="100"/>
  <c r="GO619" i="100" s="1"/>
  <c r="GQ619" i="100" s="1"/>
  <c r="GK620" i="100"/>
  <c r="GL620" i="100" s="1"/>
  <c r="GM620" i="100"/>
  <c r="GK621" i="100"/>
  <c r="GK622" i="100"/>
  <c r="GK623" i="100"/>
  <c r="GK624" i="100"/>
  <c r="GP624" i="100" s="1"/>
  <c r="GM624" i="100"/>
  <c r="GK625" i="100"/>
  <c r="GK626" i="100"/>
  <c r="GK627" i="100"/>
  <c r="GL627" i="100" s="1"/>
  <c r="GK628" i="100"/>
  <c r="GP628" i="100" s="1"/>
  <c r="GL628" i="100"/>
  <c r="GM628" i="100"/>
  <c r="GK629" i="100"/>
  <c r="GL629" i="100" s="1"/>
  <c r="GM629" i="100"/>
  <c r="GK630" i="100"/>
  <c r="GO630" i="100" s="1"/>
  <c r="GQ630" i="100" s="1"/>
  <c r="GK631" i="100"/>
  <c r="GL631" i="100" s="1"/>
  <c r="GK632" i="100"/>
  <c r="GL632" i="100"/>
  <c r="GK633" i="100"/>
  <c r="GL633" i="100"/>
  <c r="GM633" i="100"/>
  <c r="GK634" i="100"/>
  <c r="GK635" i="100"/>
  <c r="GO635" i="100" s="1"/>
  <c r="GQ635" i="100" s="1"/>
  <c r="GL635" i="100"/>
  <c r="GK636" i="100"/>
  <c r="GK637" i="100"/>
  <c r="GM637" i="100" s="1"/>
  <c r="GK638" i="100"/>
  <c r="GK639" i="100"/>
  <c r="GK640" i="100"/>
  <c r="GK641" i="100"/>
  <c r="GM641" i="100" s="1"/>
  <c r="GK642" i="100"/>
  <c r="GK643" i="100"/>
  <c r="GL643" i="100" s="1"/>
  <c r="GK644" i="100"/>
  <c r="GL644" i="100" s="1"/>
  <c r="GM644" i="100"/>
  <c r="GK645" i="100"/>
  <c r="GK646" i="100"/>
  <c r="GO646" i="100" s="1"/>
  <c r="GQ646" i="100" s="1"/>
  <c r="GK647" i="100"/>
  <c r="GL647" i="100" s="1"/>
  <c r="GK648" i="100"/>
  <c r="GO648" i="100" s="1"/>
  <c r="GQ648" i="100" s="1"/>
  <c r="GL648" i="100"/>
  <c r="GM648" i="100"/>
  <c r="GK649" i="100"/>
  <c r="GL649" i="100" s="1"/>
  <c r="GM649" i="100"/>
  <c r="GK650" i="100"/>
  <c r="GK651" i="100"/>
  <c r="GL651" i="100" s="1"/>
  <c r="GK652" i="100"/>
  <c r="GL652" i="100"/>
  <c r="GK653" i="100"/>
  <c r="GL653" i="100"/>
  <c r="GM653" i="100"/>
  <c r="GK654" i="100"/>
  <c r="GK655" i="100"/>
  <c r="GK656" i="100"/>
  <c r="GL656" i="100" s="1"/>
  <c r="GK657" i="100"/>
  <c r="GL657" i="100"/>
  <c r="GM657" i="100"/>
  <c r="GK658" i="100"/>
  <c r="GK659" i="100"/>
  <c r="GL659" i="100"/>
  <c r="GK660" i="100"/>
  <c r="GK661" i="100"/>
  <c r="GM661" i="100" s="1"/>
  <c r="GL661" i="100"/>
  <c r="GK662" i="100"/>
  <c r="GO662" i="100" s="1"/>
  <c r="GQ662" i="100" s="1"/>
  <c r="GK663" i="100"/>
  <c r="GL663" i="100" s="1"/>
  <c r="GK664" i="100"/>
  <c r="GO664" i="100" s="1"/>
  <c r="GQ664" i="100" s="1"/>
  <c r="GM664" i="100"/>
  <c r="GK665" i="100"/>
  <c r="GK666" i="100"/>
  <c r="GK667" i="100"/>
  <c r="GK668" i="100"/>
  <c r="GO668" i="100" s="1"/>
  <c r="GQ668" i="100" s="1"/>
  <c r="GL668" i="100"/>
  <c r="GM668" i="100"/>
  <c r="GK669" i="100"/>
  <c r="GL669" i="100" s="1"/>
  <c r="GM669" i="100"/>
  <c r="GK670" i="100"/>
  <c r="GK671" i="100"/>
  <c r="GK672" i="100"/>
  <c r="GL672" i="100"/>
  <c r="GM672" i="100"/>
  <c r="GK673" i="100"/>
  <c r="GL673" i="100" s="1"/>
  <c r="GM673" i="100"/>
  <c r="GK674" i="100"/>
  <c r="GK675" i="100"/>
  <c r="GL675" i="100" s="1"/>
  <c r="GK676" i="100"/>
  <c r="GL676" i="100"/>
  <c r="GK677" i="100"/>
  <c r="GL677" i="100"/>
  <c r="GM677" i="100"/>
  <c r="GK678" i="100"/>
  <c r="GO678" i="100" s="1"/>
  <c r="GQ678" i="100" s="1"/>
  <c r="GK679" i="100"/>
  <c r="GO679" i="100" s="1"/>
  <c r="GQ679" i="100" s="1"/>
  <c r="GL679" i="100"/>
  <c r="GK680" i="100"/>
  <c r="GK681" i="100"/>
  <c r="GM681" i="100" s="1"/>
  <c r="GL681" i="100"/>
  <c r="GK682" i="100"/>
  <c r="GK683" i="100"/>
  <c r="GL683" i="100"/>
  <c r="GK684" i="100"/>
  <c r="GP684" i="100" s="1"/>
  <c r="GM684" i="100"/>
  <c r="GK685" i="100"/>
  <c r="GM685" i="100" s="1"/>
  <c r="GL685" i="100"/>
  <c r="GK686" i="100"/>
  <c r="GK687" i="100"/>
  <c r="GK688" i="100"/>
  <c r="GM688" i="100"/>
  <c r="GK689" i="100"/>
  <c r="GM689" i="100" s="1"/>
  <c r="GK690" i="100"/>
  <c r="GK691" i="100"/>
  <c r="GL691" i="100"/>
  <c r="GK692" i="100"/>
  <c r="GP692" i="100" s="1"/>
  <c r="GL692" i="100"/>
  <c r="GM692" i="100"/>
  <c r="GK693" i="100"/>
  <c r="GL693" i="100" s="1"/>
  <c r="GK694" i="100"/>
  <c r="GO694" i="100" s="1"/>
  <c r="GQ694" i="100" s="1"/>
  <c r="GK695" i="100"/>
  <c r="GP695" i="100" s="1"/>
  <c r="GK696" i="100"/>
  <c r="GO696" i="100" s="1"/>
  <c r="GQ696" i="100" s="1"/>
  <c r="GK697" i="100"/>
  <c r="GL697" i="100" s="1"/>
  <c r="GM697" i="100"/>
  <c r="GK698" i="100"/>
  <c r="GK699" i="100"/>
  <c r="GP699" i="100" s="1"/>
  <c r="GK700" i="100"/>
  <c r="GK701" i="100"/>
  <c r="GL701" i="100" s="1"/>
  <c r="GM701" i="100"/>
  <c r="GK702" i="100"/>
  <c r="GK703" i="100"/>
  <c r="GK704" i="100"/>
  <c r="GP704" i="100" s="1"/>
  <c r="GK705" i="100"/>
  <c r="GL705" i="100" s="1"/>
  <c r="GK706" i="100"/>
  <c r="GK707" i="100"/>
  <c r="GK708" i="100"/>
  <c r="GK709" i="100"/>
  <c r="GL709" i="100" s="1"/>
  <c r="GM709" i="100"/>
  <c r="GK710" i="100"/>
  <c r="GO710" i="100" s="1"/>
  <c r="GQ710" i="100" s="1"/>
  <c r="GK711" i="100"/>
  <c r="GK712" i="100"/>
  <c r="GO712" i="100" s="1"/>
  <c r="GQ712" i="100" s="1"/>
  <c r="GK713" i="100"/>
  <c r="GM713" i="100" s="1"/>
  <c r="GL713" i="100"/>
  <c r="GK714" i="100"/>
  <c r="GK715" i="100"/>
  <c r="GP715" i="100" s="1"/>
  <c r="GK716" i="100"/>
  <c r="GP716" i="100" s="1"/>
  <c r="GK717" i="100"/>
  <c r="GL717" i="100" s="1"/>
  <c r="GK718" i="100"/>
  <c r="GK719" i="100"/>
  <c r="GK720" i="100"/>
  <c r="GP720" i="100" s="1"/>
  <c r="GK721" i="100"/>
  <c r="GL721" i="100"/>
  <c r="GM721" i="100"/>
  <c r="GK722" i="100"/>
  <c r="GK723" i="100"/>
  <c r="GK724" i="100"/>
  <c r="GK725" i="100"/>
  <c r="GL725" i="100" s="1"/>
  <c r="GK726" i="100"/>
  <c r="GO726" i="100" s="1"/>
  <c r="GQ726" i="100" s="1"/>
  <c r="GK727" i="100"/>
  <c r="GP727" i="100" s="1"/>
  <c r="GK728" i="100"/>
  <c r="GO728" i="100" s="1"/>
  <c r="GQ728" i="100" s="1"/>
  <c r="GK729" i="100"/>
  <c r="GL729" i="100" s="1"/>
  <c r="GM729" i="100"/>
  <c r="GK730" i="100"/>
  <c r="GK731" i="100"/>
  <c r="GP731" i="100" s="1"/>
  <c r="GK732" i="100"/>
  <c r="GP732" i="100" s="1"/>
  <c r="GK733" i="100"/>
  <c r="GL733" i="100" s="1"/>
  <c r="GM733" i="100"/>
  <c r="GK734" i="100"/>
  <c r="GK735" i="100"/>
  <c r="GK736" i="100"/>
  <c r="GP736" i="100" s="1"/>
  <c r="GK737" i="100"/>
  <c r="GL737" i="100" s="1"/>
  <c r="GK738" i="100"/>
  <c r="GK739" i="100"/>
  <c r="GK740" i="100"/>
  <c r="GK741" i="100"/>
  <c r="GL741" i="100"/>
  <c r="GM741" i="100"/>
  <c r="GK742" i="100"/>
  <c r="GO742" i="100" s="1"/>
  <c r="GQ742" i="100" s="1"/>
  <c r="GK743" i="100"/>
  <c r="GK744" i="100"/>
  <c r="GK745" i="100"/>
  <c r="GL745" i="100" s="1"/>
  <c r="GK746" i="100"/>
  <c r="GK747" i="100"/>
  <c r="GP747" i="100" s="1"/>
  <c r="GK748" i="100"/>
  <c r="GP748" i="100" s="1"/>
  <c r="GK749" i="100"/>
  <c r="GL749" i="100"/>
  <c r="GM749" i="100"/>
  <c r="GK750" i="100"/>
  <c r="GK751" i="100"/>
  <c r="GK752" i="100"/>
  <c r="GP752" i="100" s="1"/>
  <c r="GK753" i="100"/>
  <c r="GL753" i="100" s="1"/>
  <c r="GK754" i="100"/>
  <c r="GK755" i="100"/>
  <c r="GK756" i="100"/>
  <c r="GK757" i="100"/>
  <c r="GL757" i="100"/>
  <c r="GM757" i="100"/>
  <c r="GK758" i="100"/>
  <c r="GO758" i="100" s="1"/>
  <c r="GQ758" i="100" s="1"/>
  <c r="GK759" i="100"/>
  <c r="GP759" i="100" s="1"/>
  <c r="GK760" i="100"/>
  <c r="GO760" i="100" s="1"/>
  <c r="GQ760" i="100" s="1"/>
  <c r="GK761" i="100"/>
  <c r="GL761" i="100" s="1"/>
  <c r="GK762" i="100"/>
  <c r="GK763" i="100"/>
  <c r="GP763" i="100" s="1"/>
  <c r="GK764" i="100"/>
  <c r="GK765" i="100"/>
  <c r="GL765" i="100"/>
  <c r="GM765" i="100"/>
  <c r="GK8" i="100"/>
  <c r="GK9" i="100"/>
  <c r="GO9" i="100" s="1"/>
  <c r="GQ9" i="100" s="1"/>
  <c r="GK10" i="100"/>
  <c r="GL10" i="100"/>
  <c r="GK11" i="100"/>
  <c r="GK12" i="100"/>
  <c r="GK13" i="100"/>
  <c r="GO13" i="100" s="1"/>
  <c r="GQ13" i="100" s="1"/>
  <c r="GK14" i="100"/>
  <c r="GO14" i="100" s="1"/>
  <c r="GQ14" i="100" s="1"/>
  <c r="GK15" i="100"/>
  <c r="GK16" i="100"/>
  <c r="GK17" i="100"/>
  <c r="GK18" i="100"/>
  <c r="GK19" i="100"/>
  <c r="GK20" i="100"/>
  <c r="GK21" i="100"/>
  <c r="GK22" i="100"/>
  <c r="GL22" i="100" s="1"/>
  <c r="GK23" i="100"/>
  <c r="GK24" i="100"/>
  <c r="GK25" i="100"/>
  <c r="GK26" i="100"/>
  <c r="GL26" i="100" s="1"/>
  <c r="GK27" i="100"/>
  <c r="GK28" i="100"/>
  <c r="GK29" i="100"/>
  <c r="GK30" i="100"/>
  <c r="GL30" i="100"/>
  <c r="GK31" i="100"/>
  <c r="GK32" i="100"/>
  <c r="GK33" i="100"/>
  <c r="GK34" i="100"/>
  <c r="GK35" i="100"/>
  <c r="GK36" i="100"/>
  <c r="GO36" i="100" s="1"/>
  <c r="GQ36" i="100" s="1"/>
  <c r="GK37" i="100"/>
  <c r="GK38" i="100"/>
  <c r="GL38" i="100"/>
  <c r="GK39" i="100"/>
  <c r="GK40" i="100"/>
  <c r="GK41" i="100"/>
  <c r="GK42" i="100"/>
  <c r="GL42" i="100" s="1"/>
  <c r="GK43" i="100"/>
  <c r="GK44" i="100"/>
  <c r="GK45" i="100"/>
  <c r="GP45" i="100" s="1"/>
  <c r="GK46" i="100"/>
  <c r="GL46" i="100" s="1"/>
  <c r="GK47" i="100"/>
  <c r="GK48" i="100"/>
  <c r="GK49" i="100"/>
  <c r="GK50" i="100"/>
  <c r="GK51" i="100"/>
  <c r="GK52" i="100"/>
  <c r="GK53" i="100"/>
  <c r="GK54" i="100"/>
  <c r="GL54" i="100"/>
  <c r="GK55" i="100"/>
  <c r="GK56" i="100"/>
  <c r="GK57" i="100"/>
  <c r="GP57" i="100" s="1"/>
  <c r="GK58" i="100"/>
  <c r="GL58" i="100"/>
  <c r="GK59" i="100"/>
  <c r="GK60" i="100"/>
  <c r="GK61" i="100"/>
  <c r="GK62" i="100"/>
  <c r="GL62" i="100" s="1"/>
  <c r="GK63" i="100"/>
  <c r="GK64" i="100"/>
  <c r="GK65" i="100"/>
  <c r="GK66" i="100"/>
  <c r="GK67" i="100"/>
  <c r="GK68" i="100"/>
  <c r="GO68" i="100" s="1"/>
  <c r="GQ68" i="100" s="1"/>
  <c r="GK69" i="100"/>
  <c r="GK70" i="100"/>
  <c r="GL70" i="100" s="1"/>
  <c r="GK71" i="100"/>
  <c r="GK72" i="100"/>
  <c r="GK73" i="100"/>
  <c r="GK74" i="100"/>
  <c r="GL74" i="100"/>
  <c r="GK75" i="100"/>
  <c r="GK76" i="100"/>
  <c r="GK77" i="100"/>
  <c r="GP77" i="100" s="1"/>
  <c r="GK78" i="100"/>
  <c r="GO78" i="100" s="1"/>
  <c r="GQ78" i="100" s="1"/>
  <c r="GL78" i="100"/>
  <c r="GK79" i="100"/>
  <c r="GK80" i="100"/>
  <c r="GK81" i="100"/>
  <c r="GK82" i="100"/>
  <c r="GK83" i="100"/>
  <c r="GK84" i="100"/>
  <c r="GK85" i="100"/>
  <c r="GK86" i="100"/>
  <c r="GL86" i="100" s="1"/>
  <c r="GK87" i="100"/>
  <c r="GK88" i="100"/>
  <c r="GK89" i="100"/>
  <c r="GK90" i="100"/>
  <c r="GL90" i="100" s="1"/>
  <c r="GK91" i="100"/>
  <c r="GK92" i="100"/>
  <c r="GK93" i="100"/>
  <c r="GK94" i="100"/>
  <c r="GK95" i="100"/>
  <c r="GK96" i="100"/>
  <c r="GK97" i="100"/>
  <c r="GK98" i="100"/>
  <c r="GP98" i="100" s="1"/>
  <c r="GK99" i="100"/>
  <c r="GK100" i="100"/>
  <c r="GP100" i="100" s="1"/>
  <c r="GK101" i="100"/>
  <c r="GK102" i="100"/>
  <c r="GK103" i="100"/>
  <c r="GK104" i="100"/>
  <c r="GK105" i="100"/>
  <c r="GK106" i="100"/>
  <c r="GK107" i="100"/>
  <c r="GK108" i="100"/>
  <c r="GL108" i="100" s="1"/>
  <c r="GK109" i="100"/>
  <c r="GP109" i="100" s="1"/>
  <c r="GK110" i="100"/>
  <c r="GL110" i="100"/>
  <c r="GK111" i="100"/>
  <c r="GK112" i="100"/>
  <c r="GL112" i="100"/>
  <c r="GK113" i="100"/>
  <c r="GK114" i="100"/>
  <c r="GL114" i="100" s="1"/>
  <c r="GK115" i="100"/>
  <c r="GK116" i="100"/>
  <c r="GL116" i="100" s="1"/>
  <c r="GK117" i="100"/>
  <c r="GK118" i="100"/>
  <c r="GL118" i="100"/>
  <c r="GK119" i="100"/>
  <c r="GK120" i="100"/>
  <c r="GP120" i="100" s="1"/>
  <c r="GL120" i="100"/>
  <c r="GK121" i="100"/>
  <c r="GP121" i="100" s="1"/>
  <c r="GK122" i="100"/>
  <c r="GL122" i="100" s="1"/>
  <c r="GK123" i="100"/>
  <c r="GK124" i="100"/>
  <c r="GL124" i="100" s="1"/>
  <c r="GK125" i="100"/>
  <c r="GK126" i="100"/>
  <c r="GL126" i="100"/>
  <c r="GK127" i="100"/>
  <c r="GK128" i="100"/>
  <c r="GL128" i="100"/>
  <c r="GK129" i="100"/>
  <c r="GK130" i="100"/>
  <c r="GL130" i="100" s="1"/>
  <c r="GK131" i="100"/>
  <c r="GK132" i="100"/>
  <c r="GK133" i="100"/>
  <c r="GK134" i="100"/>
  <c r="GL134" i="100"/>
  <c r="GK135" i="100"/>
  <c r="GO135" i="100" s="1"/>
  <c r="GQ135" i="100" s="1"/>
  <c r="GK136" i="100"/>
  <c r="GK137" i="100"/>
  <c r="GK138" i="100"/>
  <c r="GL138" i="100" s="1"/>
  <c r="GK139" i="100"/>
  <c r="GM139" i="100" s="1"/>
  <c r="GL139" i="100"/>
  <c r="GK140" i="100"/>
  <c r="GK141" i="100"/>
  <c r="GP141" i="100" s="1"/>
  <c r="GL141" i="100"/>
  <c r="GK142" i="100"/>
  <c r="GP142" i="100" s="1"/>
  <c r="GK143" i="100"/>
  <c r="GM143" i="100" s="1"/>
  <c r="GL143" i="100"/>
  <c r="GK144" i="100"/>
  <c r="GK145" i="100"/>
  <c r="GL145" i="100"/>
  <c r="GK146" i="100"/>
  <c r="GK147" i="100"/>
  <c r="GL147" i="100"/>
  <c r="GK148" i="100"/>
  <c r="GK149" i="100"/>
  <c r="GL149" i="100" s="1"/>
  <c r="GK150" i="100"/>
  <c r="GM150" i="100" s="1"/>
  <c r="GL150" i="100"/>
  <c r="GK151" i="100"/>
  <c r="GK152" i="100"/>
  <c r="GP152" i="100" s="1"/>
  <c r="GK153" i="100"/>
  <c r="GP153" i="100" s="1"/>
  <c r="GK154" i="100"/>
  <c r="GL154" i="100" s="1"/>
  <c r="GM154" i="100"/>
  <c r="GK155" i="100"/>
  <c r="GL155" i="100" s="1"/>
  <c r="GK156" i="100"/>
  <c r="GK157" i="100"/>
  <c r="GL157" i="100" s="1"/>
  <c r="GK158" i="100"/>
  <c r="GL158" i="100"/>
  <c r="GK159" i="100"/>
  <c r="GL159" i="100" s="1"/>
  <c r="GK160" i="100"/>
  <c r="GK161" i="100"/>
  <c r="GL161" i="100" s="1"/>
  <c r="GK162" i="100"/>
  <c r="GP162" i="100" s="1"/>
  <c r="GK163" i="100"/>
  <c r="GL163" i="100"/>
  <c r="GK164" i="100"/>
  <c r="GP164" i="100" s="1"/>
  <c r="GK165" i="100"/>
  <c r="GL165" i="100"/>
  <c r="GK166" i="100"/>
  <c r="GL166" i="100" s="1"/>
  <c r="GK167" i="100"/>
  <c r="GK168" i="100"/>
  <c r="GK169" i="100"/>
  <c r="GK170" i="100"/>
  <c r="GL170" i="100"/>
  <c r="GM170" i="100"/>
  <c r="GK171" i="100"/>
  <c r="GL171" i="100" s="1"/>
  <c r="GM171" i="100"/>
  <c r="GK172" i="100"/>
  <c r="GP172" i="100" s="1"/>
  <c r="GK173" i="100"/>
  <c r="GL173" i="100" s="1"/>
  <c r="GK174" i="100"/>
  <c r="GL174" i="100"/>
  <c r="GK175" i="100"/>
  <c r="GL175" i="100" s="1"/>
  <c r="GM175" i="100"/>
  <c r="GK176" i="100"/>
  <c r="GK177" i="100"/>
  <c r="GL177" i="100" s="1"/>
  <c r="GK178" i="100"/>
  <c r="GK179" i="100"/>
  <c r="GP179" i="100" s="1"/>
  <c r="GK180" i="100"/>
  <c r="GP180" i="100" s="1"/>
  <c r="GK181" i="100"/>
  <c r="GO181" i="100" s="1"/>
  <c r="GQ181" i="100" s="1"/>
  <c r="GL181" i="100"/>
  <c r="GK182" i="100"/>
  <c r="GL182" i="100" s="1"/>
  <c r="GM182" i="100"/>
  <c r="GK183" i="100"/>
  <c r="GK184" i="100"/>
  <c r="GK185" i="100"/>
  <c r="GK186" i="100"/>
  <c r="GM186" i="100" s="1"/>
  <c r="GL186" i="100"/>
  <c r="GK187" i="100"/>
  <c r="GP187" i="100" s="1"/>
  <c r="GL187" i="100"/>
  <c r="GM187" i="100"/>
  <c r="GK188" i="100"/>
  <c r="GP188" i="100" s="1"/>
  <c r="GK189" i="100"/>
  <c r="GL189" i="100"/>
  <c r="GK190" i="100"/>
  <c r="GL190" i="100" s="1"/>
  <c r="GK191" i="100"/>
  <c r="GL191" i="100"/>
  <c r="GM191" i="100"/>
  <c r="GK192" i="100"/>
  <c r="GK193" i="100"/>
  <c r="GL193" i="100"/>
  <c r="GK194" i="100"/>
  <c r="GK195" i="100"/>
  <c r="GP195" i="100" s="1"/>
  <c r="GK196" i="100"/>
  <c r="GP196" i="100" s="1"/>
  <c r="GK197" i="100"/>
  <c r="GL197" i="100" s="1"/>
  <c r="GK198" i="100"/>
  <c r="GL198" i="100"/>
  <c r="GM198" i="100"/>
  <c r="GK199" i="100"/>
  <c r="GK200" i="100"/>
  <c r="GK201" i="100"/>
  <c r="GK202" i="100"/>
  <c r="GO202" i="100" s="1"/>
  <c r="GQ202" i="100" s="1"/>
  <c r="GK203" i="100"/>
  <c r="GP203" i="100" s="1"/>
  <c r="GL203" i="100"/>
  <c r="GK204" i="100"/>
  <c r="GP204" i="100" s="1"/>
  <c r="GK205" i="100"/>
  <c r="GL205" i="100"/>
  <c r="GK206" i="100"/>
  <c r="GL206" i="100" s="1"/>
  <c r="GK207" i="100"/>
  <c r="GM207" i="100" s="1"/>
  <c r="GL207" i="100"/>
  <c r="GK208" i="100"/>
  <c r="GK209" i="100"/>
  <c r="GL209" i="100"/>
  <c r="GK210" i="100"/>
  <c r="GK211" i="100"/>
  <c r="GP211" i="100" s="1"/>
  <c r="GL211" i="100"/>
  <c r="GK212" i="100"/>
  <c r="GP212" i="100" s="1"/>
  <c r="GK213" i="100"/>
  <c r="GL213" i="100" s="1"/>
  <c r="GK214" i="100"/>
  <c r="GM214" i="100" s="1"/>
  <c r="GL214" i="100"/>
  <c r="GK215" i="100"/>
  <c r="GK7" i="100"/>
  <c r="GP616" i="100" l="1"/>
  <c r="GL616" i="100"/>
  <c r="GM616" i="100"/>
  <c r="GP496" i="100"/>
  <c r="GO496" i="100"/>
  <c r="GQ496" i="100" s="1"/>
  <c r="GL496" i="100"/>
  <c r="GM496" i="100"/>
  <c r="GP464" i="100"/>
  <c r="GO464" i="100"/>
  <c r="GQ464" i="100" s="1"/>
  <c r="GL464" i="100"/>
  <c r="GM464" i="100"/>
  <c r="GP456" i="100"/>
  <c r="GM456" i="100"/>
  <c r="GP436" i="100"/>
  <c r="GM436" i="100"/>
  <c r="GL436" i="100"/>
  <c r="GP404" i="100"/>
  <c r="GM404" i="100"/>
  <c r="GP308" i="100"/>
  <c r="GO308" i="100"/>
  <c r="GQ308" i="100" s="1"/>
  <c r="GL308" i="100"/>
  <c r="GM308" i="100"/>
  <c r="GP202" i="100"/>
  <c r="GP110" i="100"/>
  <c r="GO110" i="100"/>
  <c r="GQ110" i="100" s="1"/>
  <c r="GO744" i="100"/>
  <c r="GQ744" i="100" s="1"/>
  <c r="GP744" i="100"/>
  <c r="GO667" i="100"/>
  <c r="GQ667" i="100" s="1"/>
  <c r="GL667" i="100"/>
  <c r="GO636" i="100"/>
  <c r="GQ636" i="100" s="1"/>
  <c r="GL636" i="100"/>
  <c r="GP636" i="100"/>
  <c r="GM636" i="100"/>
  <c r="GP632" i="100"/>
  <c r="GM632" i="100"/>
  <c r="GL601" i="100"/>
  <c r="GM601" i="100"/>
  <c r="GP596" i="100"/>
  <c r="GL596" i="100"/>
  <c r="GM596" i="100"/>
  <c r="GP592" i="100"/>
  <c r="GM592" i="100"/>
  <c r="GO592" i="100"/>
  <c r="GQ592" i="100" s="1"/>
  <c r="GL573" i="100"/>
  <c r="GM573" i="100"/>
  <c r="GP548" i="100"/>
  <c r="GM548" i="100"/>
  <c r="GL541" i="100"/>
  <c r="GM541" i="100"/>
  <c r="GP516" i="100"/>
  <c r="GM516" i="100"/>
  <c r="GL509" i="100"/>
  <c r="GM509" i="100"/>
  <c r="GP484" i="100"/>
  <c r="GM484" i="100"/>
  <c r="GL477" i="100"/>
  <c r="GM477" i="100"/>
  <c r="GL445" i="100"/>
  <c r="GM445" i="100"/>
  <c r="GO46" i="100"/>
  <c r="GQ46" i="100" s="1"/>
  <c r="GP132" i="100"/>
  <c r="GO132" i="100"/>
  <c r="GQ132" i="100" s="1"/>
  <c r="GP89" i="100"/>
  <c r="GO89" i="100"/>
  <c r="GQ89" i="100" s="1"/>
  <c r="GL645" i="100"/>
  <c r="GM645" i="100"/>
  <c r="GP640" i="100"/>
  <c r="GO640" i="100"/>
  <c r="GQ640" i="100" s="1"/>
  <c r="GL640" i="100"/>
  <c r="GM640" i="100"/>
  <c r="GL621" i="100"/>
  <c r="GM621" i="100"/>
  <c r="GP588" i="100"/>
  <c r="GO588" i="100"/>
  <c r="GQ588" i="100" s="1"/>
  <c r="GM588" i="100"/>
  <c r="GP560" i="100"/>
  <c r="GO560" i="100"/>
  <c r="GQ560" i="100" s="1"/>
  <c r="GL560" i="100"/>
  <c r="GM560" i="100"/>
  <c r="GP528" i="100"/>
  <c r="GL528" i="100"/>
  <c r="GM528" i="100"/>
  <c r="GO413" i="100"/>
  <c r="GQ413" i="100" s="1"/>
  <c r="GM413" i="100"/>
  <c r="GL397" i="100"/>
  <c r="GM397" i="100"/>
  <c r="GP372" i="100"/>
  <c r="GO372" i="100"/>
  <c r="GQ372" i="100" s="1"/>
  <c r="GL372" i="100"/>
  <c r="GM372" i="100"/>
  <c r="GL363" i="100"/>
  <c r="GP363" i="100"/>
  <c r="GO363" i="100"/>
  <c r="GQ363" i="100" s="1"/>
  <c r="GM363" i="100"/>
  <c r="GP331" i="100"/>
  <c r="GO331" i="100"/>
  <c r="GQ331" i="100" s="1"/>
  <c r="GM331" i="100"/>
  <c r="GM202" i="100"/>
  <c r="GL195" i="100"/>
  <c r="GM166" i="100"/>
  <c r="GM159" i="100"/>
  <c r="GM155" i="100"/>
  <c r="GL142" i="100"/>
  <c r="GM138" i="100"/>
  <c r="GM761" i="100"/>
  <c r="GM753" i="100"/>
  <c r="GM745" i="100"/>
  <c r="GP743" i="100"/>
  <c r="GO743" i="100"/>
  <c r="GQ743" i="100" s="1"/>
  <c r="GM737" i="100"/>
  <c r="GM717" i="100"/>
  <c r="GM705" i="100"/>
  <c r="GP700" i="100"/>
  <c r="GO700" i="100"/>
  <c r="GQ700" i="100" s="1"/>
  <c r="GP688" i="100"/>
  <c r="GO688" i="100"/>
  <c r="GQ688" i="100" s="1"/>
  <c r="GL688" i="100"/>
  <c r="GO680" i="100"/>
  <c r="GQ680" i="100" s="1"/>
  <c r="GL680" i="100"/>
  <c r="GM680" i="100"/>
  <c r="GO676" i="100"/>
  <c r="GQ676" i="100" s="1"/>
  <c r="GP676" i="100"/>
  <c r="GM676" i="100"/>
  <c r="GO652" i="100"/>
  <c r="GQ652" i="100" s="1"/>
  <c r="GP652" i="100"/>
  <c r="GM652" i="100"/>
  <c r="GL641" i="100"/>
  <c r="GL617" i="100"/>
  <c r="GL581" i="100"/>
  <c r="GM581" i="100"/>
  <c r="GP576" i="100"/>
  <c r="GL576" i="100"/>
  <c r="GM576" i="100"/>
  <c r="GM561" i="100"/>
  <c r="GP544" i="100"/>
  <c r="GO544" i="100"/>
  <c r="GQ544" i="100" s="1"/>
  <c r="GL544" i="100"/>
  <c r="GM544" i="100"/>
  <c r="GM529" i="100"/>
  <c r="GP512" i="100"/>
  <c r="GO512" i="100"/>
  <c r="GQ512" i="100" s="1"/>
  <c r="GL512" i="100"/>
  <c r="GM512" i="100"/>
  <c r="GM497" i="100"/>
  <c r="GP480" i="100"/>
  <c r="GO480" i="100"/>
  <c r="GQ480" i="100" s="1"/>
  <c r="GL480" i="100"/>
  <c r="GM480" i="100"/>
  <c r="GM465" i="100"/>
  <c r="GP448" i="100"/>
  <c r="GL448" i="100"/>
  <c r="GO448" i="100"/>
  <c r="GQ448" i="100" s="1"/>
  <c r="GO736" i="100"/>
  <c r="GQ736" i="100" s="1"/>
  <c r="GO576" i="100"/>
  <c r="GQ576" i="100" s="1"/>
  <c r="GO45" i="100"/>
  <c r="GQ45" i="100" s="1"/>
  <c r="GP25" i="100"/>
  <c r="GO25" i="100"/>
  <c r="GQ25" i="100" s="1"/>
  <c r="GP612" i="100"/>
  <c r="GM612" i="100"/>
  <c r="GO583" i="100"/>
  <c r="GQ583" i="100" s="1"/>
  <c r="GL583" i="100"/>
  <c r="GL429" i="100"/>
  <c r="GM429" i="100"/>
  <c r="GP420" i="100"/>
  <c r="GM420" i="100"/>
  <c r="GP340" i="100"/>
  <c r="GO340" i="100"/>
  <c r="GQ340" i="100" s="1"/>
  <c r="GL340" i="100"/>
  <c r="GM340" i="100"/>
  <c r="GM203" i="100"/>
  <c r="GL202" i="100"/>
  <c r="GL179" i="100"/>
  <c r="GP171" i="100"/>
  <c r="GO171" i="100"/>
  <c r="GQ171" i="100" s="1"/>
  <c r="GL132" i="100"/>
  <c r="GP130" i="100"/>
  <c r="GO130" i="100"/>
  <c r="GQ130" i="100" s="1"/>
  <c r="GP764" i="100"/>
  <c r="GO764" i="100"/>
  <c r="GQ764" i="100" s="1"/>
  <c r="GM725" i="100"/>
  <c r="GP711" i="100"/>
  <c r="GO711" i="100"/>
  <c r="GQ711" i="100" s="1"/>
  <c r="GM693" i="100"/>
  <c r="GL689" i="100"/>
  <c r="GL665" i="100"/>
  <c r="GM665" i="100"/>
  <c r="GO660" i="100"/>
  <c r="GQ660" i="100" s="1"/>
  <c r="GL660" i="100"/>
  <c r="GM660" i="100"/>
  <c r="GP656" i="100"/>
  <c r="GO656" i="100"/>
  <c r="GQ656" i="100" s="1"/>
  <c r="GM656" i="100"/>
  <c r="GL637" i="100"/>
  <c r="GL625" i="100"/>
  <c r="GM625" i="100"/>
  <c r="GL619" i="100"/>
  <c r="GL612" i="100"/>
  <c r="GO603" i="100"/>
  <c r="GQ603" i="100" s="1"/>
  <c r="GL603" i="100"/>
  <c r="GL597" i="100"/>
  <c r="GL588" i="100"/>
  <c r="GP564" i="100"/>
  <c r="GM564" i="100"/>
  <c r="GL557" i="100"/>
  <c r="GM557" i="100"/>
  <c r="GP532" i="100"/>
  <c r="GM532" i="100"/>
  <c r="GL525" i="100"/>
  <c r="GM525" i="100"/>
  <c r="GP500" i="100"/>
  <c r="GM500" i="100"/>
  <c r="GL493" i="100"/>
  <c r="GM493" i="100"/>
  <c r="GP468" i="100"/>
  <c r="GM468" i="100"/>
  <c r="GL456" i="100"/>
  <c r="GM453" i="100"/>
  <c r="GL433" i="100"/>
  <c r="GM433" i="100"/>
  <c r="GL420" i="100"/>
  <c r="GM417" i="100"/>
  <c r="GL404" i="100"/>
  <c r="GM401" i="100"/>
  <c r="GO384" i="100"/>
  <c r="GQ384" i="100" s="1"/>
  <c r="GL384" i="100"/>
  <c r="GM384" i="100"/>
  <c r="GP384" i="100"/>
  <c r="GP352" i="100"/>
  <c r="GO352" i="100"/>
  <c r="GQ352" i="100" s="1"/>
  <c r="GL352" i="100"/>
  <c r="GM352" i="100"/>
  <c r="GP320" i="100"/>
  <c r="GO320" i="100"/>
  <c r="GQ320" i="100" s="1"/>
  <c r="GL320" i="100"/>
  <c r="GM320" i="100"/>
  <c r="GO732" i="100"/>
  <c r="GQ732" i="100" s="1"/>
  <c r="GO647" i="100"/>
  <c r="GQ647" i="100" s="1"/>
  <c r="GO203" i="100"/>
  <c r="GQ203" i="100" s="1"/>
  <c r="GL684" i="100"/>
  <c r="GP672" i="100"/>
  <c r="GO672" i="100"/>
  <c r="GQ672" i="100" s="1"/>
  <c r="GL664" i="100"/>
  <c r="GL624" i="100"/>
  <c r="GP604" i="100"/>
  <c r="GO604" i="100"/>
  <c r="GQ604" i="100" s="1"/>
  <c r="GL600" i="100"/>
  <c r="GL587" i="100"/>
  <c r="GL580" i="100"/>
  <c r="GM569" i="100"/>
  <c r="GL556" i="100"/>
  <c r="GM553" i="100"/>
  <c r="GM537" i="100"/>
  <c r="GL524" i="100"/>
  <c r="GM521" i="100"/>
  <c r="GL508" i="100"/>
  <c r="GM505" i="100"/>
  <c r="GM489" i="100"/>
  <c r="GL476" i="100"/>
  <c r="GM473" i="100"/>
  <c r="GM449" i="100"/>
  <c r="GP432" i="100"/>
  <c r="GO432" i="100"/>
  <c r="GQ432" i="100" s="1"/>
  <c r="GL432" i="100"/>
  <c r="GP416" i="100"/>
  <c r="GL416" i="100"/>
  <c r="GM416" i="100"/>
  <c r="GP400" i="100"/>
  <c r="GO400" i="100"/>
  <c r="GQ400" i="100" s="1"/>
  <c r="GL400" i="100"/>
  <c r="GM400" i="100"/>
  <c r="GP368" i="100"/>
  <c r="GL368" i="100"/>
  <c r="GM368" i="100"/>
  <c r="GP336" i="100"/>
  <c r="GL336" i="100"/>
  <c r="GM336" i="100"/>
  <c r="GP304" i="100"/>
  <c r="GL304" i="100"/>
  <c r="GM304" i="100"/>
  <c r="GP288" i="100"/>
  <c r="GO288" i="100"/>
  <c r="GQ288" i="100" s="1"/>
  <c r="GP272" i="100"/>
  <c r="GO272" i="100"/>
  <c r="GQ272" i="100" s="1"/>
  <c r="GP256" i="100"/>
  <c r="GO256" i="100"/>
  <c r="GQ256" i="100" s="1"/>
  <c r="GP240" i="100"/>
  <c r="GO240" i="100"/>
  <c r="GQ240" i="100" s="1"/>
  <c r="GO704" i="100"/>
  <c r="GQ704" i="100" s="1"/>
  <c r="GO556" i="100"/>
  <c r="GQ556" i="100" s="1"/>
  <c r="GO271" i="100"/>
  <c r="GQ271" i="100" s="1"/>
  <c r="GO255" i="100"/>
  <c r="GQ255" i="100" s="1"/>
  <c r="GO239" i="100"/>
  <c r="GQ239" i="100" s="1"/>
  <c r="GO223" i="100"/>
  <c r="GQ223" i="100" s="1"/>
  <c r="GP508" i="100"/>
  <c r="GO644" i="100"/>
  <c r="GQ644" i="100" s="1"/>
  <c r="GP644" i="100"/>
  <c r="GP620" i="100"/>
  <c r="GO620" i="100"/>
  <c r="GQ620" i="100" s="1"/>
  <c r="GP540" i="100"/>
  <c r="GO540" i="100"/>
  <c r="GQ540" i="100" s="1"/>
  <c r="GP492" i="100"/>
  <c r="GO492" i="100"/>
  <c r="GQ492" i="100" s="1"/>
  <c r="GL461" i="100"/>
  <c r="GM461" i="100"/>
  <c r="GP452" i="100"/>
  <c r="GM452" i="100"/>
  <c r="GP388" i="100"/>
  <c r="GL388" i="100"/>
  <c r="GM388" i="100"/>
  <c r="GP379" i="100"/>
  <c r="GM379" i="100"/>
  <c r="GP356" i="100"/>
  <c r="GL356" i="100"/>
  <c r="GM356" i="100"/>
  <c r="GP347" i="100"/>
  <c r="GM347" i="100"/>
  <c r="GP324" i="100"/>
  <c r="GL324" i="100"/>
  <c r="GM324" i="100"/>
  <c r="GP315" i="100"/>
  <c r="GM315" i="100"/>
  <c r="GP299" i="100"/>
  <c r="GO299" i="100"/>
  <c r="GQ299" i="100" s="1"/>
  <c r="GP283" i="100"/>
  <c r="GO283" i="100"/>
  <c r="GQ283" i="100" s="1"/>
  <c r="GP267" i="100"/>
  <c r="GO267" i="100"/>
  <c r="GQ267" i="100" s="1"/>
  <c r="GP251" i="100"/>
  <c r="GO251" i="100"/>
  <c r="GQ251" i="100" s="1"/>
  <c r="GP235" i="100"/>
  <c r="GO235" i="100"/>
  <c r="GQ235" i="100" s="1"/>
  <c r="GP219" i="100"/>
  <c r="GO219" i="100"/>
  <c r="GQ219" i="100" s="1"/>
  <c r="GO624" i="100"/>
  <c r="GQ624" i="100" s="1"/>
  <c r="GO388" i="100"/>
  <c r="GQ388" i="100" s="1"/>
  <c r="GO368" i="100"/>
  <c r="GQ368" i="100" s="1"/>
  <c r="GO347" i="100"/>
  <c r="GQ347" i="100" s="1"/>
  <c r="GO324" i="100"/>
  <c r="GQ324" i="100" s="1"/>
  <c r="GO304" i="100"/>
  <c r="GQ304" i="100" s="1"/>
  <c r="GP712" i="100"/>
  <c r="GO408" i="100"/>
  <c r="GQ408" i="100" s="1"/>
  <c r="GO387" i="100"/>
  <c r="GQ387" i="100" s="1"/>
  <c r="GO376" i="100"/>
  <c r="GQ376" i="100" s="1"/>
  <c r="GO364" i="100"/>
  <c r="GQ364" i="100" s="1"/>
  <c r="GO355" i="100"/>
  <c r="GQ355" i="100" s="1"/>
  <c r="GO344" i="100"/>
  <c r="GQ344" i="100" s="1"/>
  <c r="GO332" i="100"/>
  <c r="GQ332" i="100" s="1"/>
  <c r="GO323" i="100"/>
  <c r="GQ323" i="100" s="1"/>
  <c r="GO312" i="100"/>
  <c r="GQ312" i="100" s="1"/>
  <c r="GO290" i="100"/>
  <c r="GQ290" i="100" s="1"/>
  <c r="GO274" i="100"/>
  <c r="GQ274" i="100" s="1"/>
  <c r="GO258" i="100"/>
  <c r="GQ258" i="100" s="1"/>
  <c r="GO242" i="100"/>
  <c r="GQ242" i="100" s="1"/>
  <c r="GO226" i="100"/>
  <c r="GQ226" i="100" s="1"/>
  <c r="GP298" i="100"/>
  <c r="GP266" i="100"/>
  <c r="GO460" i="100"/>
  <c r="GQ460" i="100" s="1"/>
  <c r="GO282" i="100"/>
  <c r="GQ282" i="100" s="1"/>
  <c r="GO250" i="100"/>
  <c r="GQ250" i="100" s="1"/>
  <c r="GO218" i="100"/>
  <c r="GQ218" i="100" s="1"/>
  <c r="GP405" i="100"/>
  <c r="GP7" i="100"/>
  <c r="GO7" i="100"/>
  <c r="GQ7" i="100" s="1"/>
  <c r="GP215" i="100"/>
  <c r="GO215" i="100"/>
  <c r="GQ215" i="100" s="1"/>
  <c r="GP210" i="100"/>
  <c r="GO210" i="100"/>
  <c r="GQ210" i="100" s="1"/>
  <c r="GP201" i="100"/>
  <c r="GO201" i="100"/>
  <c r="GQ201" i="100" s="1"/>
  <c r="GP199" i="100"/>
  <c r="GO199" i="100"/>
  <c r="GQ199" i="100" s="1"/>
  <c r="GP194" i="100"/>
  <c r="GO194" i="100"/>
  <c r="GQ194" i="100" s="1"/>
  <c r="GP185" i="100"/>
  <c r="GO185" i="100"/>
  <c r="GQ185" i="100" s="1"/>
  <c r="GP183" i="100"/>
  <c r="GO183" i="100"/>
  <c r="GQ183" i="100" s="1"/>
  <c r="GP178" i="100"/>
  <c r="GO178" i="100"/>
  <c r="GQ178" i="100" s="1"/>
  <c r="GP169" i="100"/>
  <c r="GO169" i="100"/>
  <c r="GQ169" i="100" s="1"/>
  <c r="GP167" i="100"/>
  <c r="GO167" i="100"/>
  <c r="GQ167" i="100" s="1"/>
  <c r="GP156" i="100"/>
  <c r="GO156" i="100"/>
  <c r="GQ156" i="100" s="1"/>
  <c r="GO151" i="100"/>
  <c r="GQ151" i="100" s="1"/>
  <c r="GP151" i="100"/>
  <c r="GP146" i="100"/>
  <c r="GO146" i="100"/>
  <c r="GQ146" i="100" s="1"/>
  <c r="GP140" i="100"/>
  <c r="GO140" i="100"/>
  <c r="GQ140" i="100" s="1"/>
  <c r="GP137" i="100"/>
  <c r="GO137" i="100"/>
  <c r="GQ137" i="100" s="1"/>
  <c r="GP133" i="100"/>
  <c r="GO133" i="100"/>
  <c r="GQ133" i="100" s="1"/>
  <c r="GP131" i="100"/>
  <c r="GO131" i="100"/>
  <c r="GQ131" i="100" s="1"/>
  <c r="GP129" i="100"/>
  <c r="GO129" i="100"/>
  <c r="GQ129" i="100" s="1"/>
  <c r="GP127" i="100"/>
  <c r="GO127" i="100"/>
  <c r="GQ127" i="100" s="1"/>
  <c r="GP125" i="100"/>
  <c r="GO125" i="100"/>
  <c r="GQ125" i="100" s="1"/>
  <c r="GP123" i="100"/>
  <c r="GO123" i="100"/>
  <c r="GQ123" i="100" s="1"/>
  <c r="GP386" i="100"/>
  <c r="GM386" i="100"/>
  <c r="GO386" i="100"/>
  <c r="GQ386" i="100" s="1"/>
  <c r="GM378" i="100"/>
  <c r="GO378" i="100"/>
  <c r="GQ378" i="100" s="1"/>
  <c r="GM370" i="100"/>
  <c r="GO370" i="100"/>
  <c r="GQ370" i="100" s="1"/>
  <c r="GP370" i="100"/>
  <c r="GP362" i="100"/>
  <c r="GM362" i="100"/>
  <c r="GO362" i="100"/>
  <c r="GQ362" i="100" s="1"/>
  <c r="GP354" i="100"/>
  <c r="GM354" i="100"/>
  <c r="GO354" i="100"/>
  <c r="GQ354" i="100" s="1"/>
  <c r="GM346" i="100"/>
  <c r="GP346" i="100"/>
  <c r="GO346" i="100"/>
  <c r="GQ346" i="100" s="1"/>
  <c r="GP338" i="100"/>
  <c r="GM338" i="100"/>
  <c r="GO338" i="100"/>
  <c r="GQ338" i="100" s="1"/>
  <c r="GM330" i="100"/>
  <c r="GO330" i="100"/>
  <c r="GQ330" i="100" s="1"/>
  <c r="GP322" i="100"/>
  <c r="GM322" i="100"/>
  <c r="GO322" i="100"/>
  <c r="GQ322" i="100" s="1"/>
  <c r="GP314" i="100"/>
  <c r="GM314" i="100"/>
  <c r="GO314" i="100"/>
  <c r="GQ314" i="100" s="1"/>
  <c r="GM309" i="100"/>
  <c r="GP306" i="100"/>
  <c r="GM306" i="100"/>
  <c r="GO306" i="100"/>
  <c r="GQ306" i="100" s="1"/>
  <c r="GO763" i="100"/>
  <c r="GQ763" i="100" s="1"/>
  <c r="GO752" i="100"/>
  <c r="GQ752" i="100" s="1"/>
  <c r="GO731" i="100"/>
  <c r="GQ731" i="100" s="1"/>
  <c r="GO720" i="100"/>
  <c r="GQ720" i="100" s="1"/>
  <c r="GO699" i="100"/>
  <c r="GQ699" i="100" s="1"/>
  <c r="GO212" i="100"/>
  <c r="GQ212" i="100" s="1"/>
  <c r="GO196" i="100"/>
  <c r="GQ196" i="100" s="1"/>
  <c r="GO180" i="100"/>
  <c r="GQ180" i="100" s="1"/>
  <c r="GO164" i="100"/>
  <c r="GQ164" i="100" s="1"/>
  <c r="GO142" i="100"/>
  <c r="GQ142" i="100" s="1"/>
  <c r="GO121" i="100"/>
  <c r="GQ121" i="100" s="1"/>
  <c r="GO100" i="100"/>
  <c r="GQ100" i="100" s="1"/>
  <c r="GO57" i="100"/>
  <c r="GQ57" i="100" s="1"/>
  <c r="GP760" i="100"/>
  <c r="GP728" i="100"/>
  <c r="GP696" i="100"/>
  <c r="GP245" i="100"/>
  <c r="GP181" i="100"/>
  <c r="GO119" i="100"/>
  <c r="GQ119" i="100" s="1"/>
  <c r="GP119" i="100"/>
  <c r="GP117" i="100"/>
  <c r="GO117" i="100"/>
  <c r="GQ117" i="100" s="1"/>
  <c r="GP115" i="100"/>
  <c r="GO115" i="100"/>
  <c r="GQ115" i="100" s="1"/>
  <c r="GP113" i="100"/>
  <c r="GO113" i="100"/>
  <c r="GQ113" i="100" s="1"/>
  <c r="GP111" i="100"/>
  <c r="GO111" i="100"/>
  <c r="GQ111" i="100" s="1"/>
  <c r="GP107" i="100"/>
  <c r="GO107" i="100"/>
  <c r="GQ107" i="100" s="1"/>
  <c r="GO103" i="100"/>
  <c r="GQ103" i="100" s="1"/>
  <c r="GP103" i="100"/>
  <c r="GP99" i="100"/>
  <c r="GO99" i="100"/>
  <c r="GQ99" i="100" s="1"/>
  <c r="GP95" i="100"/>
  <c r="GO95" i="100"/>
  <c r="GQ95" i="100" s="1"/>
  <c r="GM91" i="100"/>
  <c r="GP91" i="100"/>
  <c r="GO91" i="100"/>
  <c r="GQ91" i="100" s="1"/>
  <c r="GM88" i="100"/>
  <c r="GP88" i="100"/>
  <c r="GP85" i="100"/>
  <c r="GO85" i="100"/>
  <c r="GQ85" i="100" s="1"/>
  <c r="GM82" i="100"/>
  <c r="GP82" i="100"/>
  <c r="GO82" i="100"/>
  <c r="GQ82" i="100" s="1"/>
  <c r="GM75" i="100"/>
  <c r="GP75" i="100"/>
  <c r="GO75" i="100"/>
  <c r="GQ75" i="100" s="1"/>
  <c r="GM72" i="100"/>
  <c r="GP72" i="100"/>
  <c r="GO72" i="100"/>
  <c r="GQ72" i="100" s="1"/>
  <c r="GP69" i="100"/>
  <c r="GO69" i="100"/>
  <c r="GQ69" i="100" s="1"/>
  <c r="GM66" i="100"/>
  <c r="GP66" i="100"/>
  <c r="GM59" i="100"/>
  <c r="GP59" i="100"/>
  <c r="GO59" i="100"/>
  <c r="GQ59" i="100" s="1"/>
  <c r="GM56" i="100"/>
  <c r="GP56" i="100"/>
  <c r="GP53" i="100"/>
  <c r="GO53" i="100"/>
  <c r="GQ53" i="100" s="1"/>
  <c r="GM50" i="100"/>
  <c r="GP50" i="100"/>
  <c r="GO50" i="100"/>
  <c r="GQ50" i="100" s="1"/>
  <c r="GM43" i="100"/>
  <c r="GP43" i="100"/>
  <c r="GO43" i="100"/>
  <c r="GQ43" i="100" s="1"/>
  <c r="GM40" i="100"/>
  <c r="GP40" i="100"/>
  <c r="GO40" i="100"/>
  <c r="GQ40" i="100" s="1"/>
  <c r="GP37" i="100"/>
  <c r="GO37" i="100"/>
  <c r="GQ37" i="100" s="1"/>
  <c r="GM34" i="100"/>
  <c r="GP34" i="100"/>
  <c r="GM27" i="100"/>
  <c r="GP27" i="100"/>
  <c r="GO27" i="100"/>
  <c r="GQ27" i="100" s="1"/>
  <c r="GM24" i="100"/>
  <c r="GP24" i="100"/>
  <c r="GP21" i="100"/>
  <c r="GO21" i="100"/>
  <c r="GQ21" i="100" s="1"/>
  <c r="GM17" i="100"/>
  <c r="GP17" i="100"/>
  <c r="GO17" i="100"/>
  <c r="GQ17" i="100" s="1"/>
  <c r="GM14" i="100"/>
  <c r="GP14" i="100"/>
  <c r="GP755" i="100"/>
  <c r="GO755" i="100"/>
  <c r="GQ755" i="100" s="1"/>
  <c r="GP739" i="100"/>
  <c r="GO739" i="100"/>
  <c r="GQ739" i="100" s="1"/>
  <c r="GP723" i="100"/>
  <c r="GO723" i="100"/>
  <c r="GQ723" i="100" s="1"/>
  <c r="GP707" i="100"/>
  <c r="GO707" i="100"/>
  <c r="GQ707" i="100" s="1"/>
  <c r="GL690" i="100"/>
  <c r="GM690" i="100"/>
  <c r="GP687" i="100"/>
  <c r="GM687" i="100"/>
  <c r="GO687" i="100"/>
  <c r="GQ687" i="100" s="1"/>
  <c r="GP674" i="100"/>
  <c r="GL674" i="100"/>
  <c r="GM674" i="100"/>
  <c r="GP671" i="100"/>
  <c r="GM671" i="100"/>
  <c r="GO671" i="100"/>
  <c r="GQ671" i="100" s="1"/>
  <c r="GP658" i="100"/>
  <c r="GL658" i="100"/>
  <c r="GM658" i="100"/>
  <c r="GP655" i="100"/>
  <c r="GM655" i="100"/>
  <c r="GO655" i="100"/>
  <c r="GQ655" i="100" s="1"/>
  <c r="GP642" i="100"/>
  <c r="GL642" i="100"/>
  <c r="GM642" i="100"/>
  <c r="GP639" i="100"/>
  <c r="GM639" i="100"/>
  <c r="GO639" i="100"/>
  <c r="GQ639" i="100" s="1"/>
  <c r="GL626" i="100"/>
  <c r="GM626" i="100"/>
  <c r="GP623" i="100"/>
  <c r="GM623" i="100"/>
  <c r="GO623" i="100"/>
  <c r="GQ623" i="100" s="1"/>
  <c r="GL610" i="100"/>
  <c r="GP610" i="100"/>
  <c r="GM610" i="100"/>
  <c r="GP607" i="100"/>
  <c r="GM607" i="100"/>
  <c r="GO607" i="100"/>
  <c r="GQ607" i="100" s="1"/>
  <c r="GL594" i="100"/>
  <c r="GM594" i="100"/>
  <c r="GP591" i="100"/>
  <c r="GM591" i="100"/>
  <c r="GO591" i="100"/>
  <c r="GQ591" i="100" s="1"/>
  <c r="GL578" i="100"/>
  <c r="GP578" i="100"/>
  <c r="GM578" i="100"/>
  <c r="GP575" i="100"/>
  <c r="GM575" i="100"/>
  <c r="GO575" i="100"/>
  <c r="GQ575" i="100" s="1"/>
  <c r="GP571" i="100"/>
  <c r="GM571" i="100"/>
  <c r="GP567" i="100"/>
  <c r="GM567" i="100"/>
  <c r="GP563" i="100"/>
  <c r="GO563" i="100"/>
  <c r="GQ563" i="100" s="1"/>
  <c r="GM563" i="100"/>
  <c r="GP559" i="100"/>
  <c r="GM559" i="100"/>
  <c r="GO559" i="100"/>
  <c r="GQ559" i="100" s="1"/>
  <c r="GP555" i="100"/>
  <c r="GM555" i="100"/>
  <c r="GP551" i="100"/>
  <c r="GM551" i="100"/>
  <c r="GP547" i="100"/>
  <c r="GO547" i="100"/>
  <c r="GQ547" i="100" s="1"/>
  <c r="GM547" i="100"/>
  <c r="GP543" i="100"/>
  <c r="GM543" i="100"/>
  <c r="GO543" i="100"/>
  <c r="GQ543" i="100" s="1"/>
  <c r="GP539" i="100"/>
  <c r="GM539" i="100"/>
  <c r="GP535" i="100"/>
  <c r="GM535" i="100"/>
  <c r="GP531" i="100"/>
  <c r="GO531" i="100"/>
  <c r="GQ531" i="100" s="1"/>
  <c r="GM531" i="100"/>
  <c r="GP527" i="100"/>
  <c r="GM527" i="100"/>
  <c r="GO527" i="100"/>
  <c r="GQ527" i="100" s="1"/>
  <c r="GP523" i="100"/>
  <c r="GM523" i="100"/>
  <c r="GP519" i="100"/>
  <c r="GM519" i="100"/>
  <c r="GP515" i="100"/>
  <c r="GO515" i="100"/>
  <c r="GQ515" i="100" s="1"/>
  <c r="GM515" i="100"/>
  <c r="GP511" i="100"/>
  <c r="GM511" i="100"/>
  <c r="GO511" i="100"/>
  <c r="GQ511" i="100" s="1"/>
  <c r="GP507" i="100"/>
  <c r="GM507" i="100"/>
  <c r="GP503" i="100"/>
  <c r="GM503" i="100"/>
  <c r="GP499" i="100"/>
  <c r="GO499" i="100"/>
  <c r="GQ499" i="100" s="1"/>
  <c r="GM499" i="100"/>
  <c r="GP495" i="100"/>
  <c r="GM495" i="100"/>
  <c r="GO495" i="100"/>
  <c r="GQ495" i="100" s="1"/>
  <c r="GP491" i="100"/>
  <c r="GM491" i="100"/>
  <c r="GP487" i="100"/>
  <c r="GM487" i="100"/>
  <c r="GP483" i="100"/>
  <c r="GO483" i="100"/>
  <c r="GQ483" i="100" s="1"/>
  <c r="GM483" i="100"/>
  <c r="GP479" i="100"/>
  <c r="GM479" i="100"/>
  <c r="GO479" i="100"/>
  <c r="GQ479" i="100" s="1"/>
  <c r="GP475" i="100"/>
  <c r="GM475" i="100"/>
  <c r="GP471" i="100"/>
  <c r="GM471" i="100"/>
  <c r="GP467" i="100"/>
  <c r="GO467" i="100"/>
  <c r="GQ467" i="100" s="1"/>
  <c r="GM467" i="100"/>
  <c r="GP463" i="100"/>
  <c r="GM463" i="100"/>
  <c r="GO463" i="100"/>
  <c r="GQ463" i="100" s="1"/>
  <c r="GP459" i="100"/>
  <c r="GM459" i="100"/>
  <c r="GP455" i="100"/>
  <c r="GM455" i="100"/>
  <c r="GP451" i="100"/>
  <c r="GO451" i="100"/>
  <c r="GQ451" i="100" s="1"/>
  <c r="GM451" i="100"/>
  <c r="GP447" i="100"/>
  <c r="GM447" i="100"/>
  <c r="GO447" i="100"/>
  <c r="GQ447" i="100" s="1"/>
  <c r="GP443" i="100"/>
  <c r="GM443" i="100"/>
  <c r="GP439" i="100"/>
  <c r="GM439" i="100"/>
  <c r="GP435" i="100"/>
  <c r="GO435" i="100"/>
  <c r="GQ435" i="100" s="1"/>
  <c r="GM435" i="100"/>
  <c r="GP431" i="100"/>
  <c r="GM431" i="100"/>
  <c r="GO431" i="100"/>
  <c r="GQ431" i="100" s="1"/>
  <c r="GM427" i="100"/>
  <c r="GP427" i="100"/>
  <c r="GP423" i="100"/>
  <c r="GM423" i="100"/>
  <c r="GO419" i="100"/>
  <c r="GQ419" i="100" s="1"/>
  <c r="GM419" i="100"/>
  <c r="GP415" i="100"/>
  <c r="GM415" i="100"/>
  <c r="GO415" i="100"/>
  <c r="GQ415" i="100" s="1"/>
  <c r="GP411" i="100"/>
  <c r="GM411" i="100"/>
  <c r="GP407" i="100"/>
  <c r="GM407" i="100"/>
  <c r="GO407" i="100"/>
  <c r="GQ407" i="100" s="1"/>
  <c r="GP403" i="100"/>
  <c r="GM403" i="100"/>
  <c r="GM399" i="100"/>
  <c r="GP399" i="100"/>
  <c r="GO399" i="100"/>
  <c r="GQ399" i="100" s="1"/>
  <c r="GP395" i="100"/>
  <c r="GM395" i="100"/>
  <c r="GM391" i="100"/>
  <c r="GO391" i="100"/>
  <c r="GQ391" i="100" s="1"/>
  <c r="GP383" i="100"/>
  <c r="GM383" i="100"/>
  <c r="GO383" i="100"/>
  <c r="GQ383" i="100" s="1"/>
  <c r="GP375" i="100"/>
  <c r="GM375" i="100"/>
  <c r="GO375" i="100"/>
  <c r="GQ375" i="100" s="1"/>
  <c r="GP367" i="100"/>
  <c r="GM367" i="100"/>
  <c r="GO367" i="100"/>
  <c r="GQ367" i="100" s="1"/>
  <c r="GP359" i="100"/>
  <c r="GM359" i="100"/>
  <c r="GO359" i="100"/>
  <c r="GQ359" i="100" s="1"/>
  <c r="GP351" i="100"/>
  <c r="GM351" i="100"/>
  <c r="GO351" i="100"/>
  <c r="GQ351" i="100" s="1"/>
  <c r="GP343" i="100"/>
  <c r="GM343" i="100"/>
  <c r="GO343" i="100"/>
  <c r="GQ343" i="100" s="1"/>
  <c r="GP335" i="100"/>
  <c r="GM335" i="100"/>
  <c r="GO335" i="100"/>
  <c r="GQ335" i="100" s="1"/>
  <c r="GP327" i="100"/>
  <c r="GM327" i="100"/>
  <c r="GO327" i="100"/>
  <c r="GQ327" i="100" s="1"/>
  <c r="GP319" i="100"/>
  <c r="GM319" i="100"/>
  <c r="GO319" i="100"/>
  <c r="GQ319" i="100" s="1"/>
  <c r="GP311" i="100"/>
  <c r="GM311" i="100"/>
  <c r="GO311" i="100"/>
  <c r="GQ311" i="100" s="1"/>
  <c r="GP303" i="100"/>
  <c r="GM303" i="100"/>
  <c r="GO303" i="100"/>
  <c r="GQ303" i="100" s="1"/>
  <c r="GO747" i="100"/>
  <c r="GQ747" i="100" s="1"/>
  <c r="GO715" i="100"/>
  <c r="GQ715" i="100" s="1"/>
  <c r="GO555" i="100"/>
  <c r="GQ555" i="100" s="1"/>
  <c r="GO523" i="100"/>
  <c r="GQ523" i="100" s="1"/>
  <c r="GO491" i="100"/>
  <c r="GQ491" i="100" s="1"/>
  <c r="GO459" i="100"/>
  <c r="GQ459" i="100" s="1"/>
  <c r="GO427" i="100"/>
  <c r="GQ427" i="100" s="1"/>
  <c r="GO204" i="100"/>
  <c r="GQ204" i="100" s="1"/>
  <c r="GO188" i="100"/>
  <c r="GQ188" i="100" s="1"/>
  <c r="GO172" i="100"/>
  <c r="GQ172" i="100" s="1"/>
  <c r="GO153" i="100"/>
  <c r="GQ153" i="100" s="1"/>
  <c r="GP626" i="100"/>
  <c r="GL7" i="100"/>
  <c r="GO213" i="100"/>
  <c r="GQ213" i="100" s="1"/>
  <c r="GP213" i="100"/>
  <c r="GP206" i="100"/>
  <c r="GO206" i="100"/>
  <c r="GQ206" i="100" s="1"/>
  <c r="GP200" i="100"/>
  <c r="GO200" i="100"/>
  <c r="GQ200" i="100" s="1"/>
  <c r="GO197" i="100"/>
  <c r="GQ197" i="100" s="1"/>
  <c r="GP197" i="100"/>
  <c r="GP190" i="100"/>
  <c r="GO190" i="100"/>
  <c r="GQ190" i="100" s="1"/>
  <c r="GP184" i="100"/>
  <c r="GO184" i="100"/>
  <c r="GQ184" i="100" s="1"/>
  <c r="GP174" i="100"/>
  <c r="GO174" i="100"/>
  <c r="GQ174" i="100" s="1"/>
  <c r="GP168" i="100"/>
  <c r="GO168" i="100"/>
  <c r="GQ168" i="100" s="1"/>
  <c r="GP165" i="100"/>
  <c r="GO165" i="100"/>
  <c r="GQ165" i="100" s="1"/>
  <c r="GO163" i="100"/>
  <c r="GQ163" i="100" s="1"/>
  <c r="GP163" i="100"/>
  <c r="GP158" i="100"/>
  <c r="GO158" i="100"/>
  <c r="GQ158" i="100" s="1"/>
  <c r="GP149" i="100"/>
  <c r="GO149" i="100"/>
  <c r="GQ149" i="100" s="1"/>
  <c r="GP147" i="100"/>
  <c r="GO147" i="100"/>
  <c r="GQ147" i="100" s="1"/>
  <c r="GP136" i="100"/>
  <c r="GO136" i="100"/>
  <c r="GQ136" i="100" s="1"/>
  <c r="GP106" i="100"/>
  <c r="GO106" i="100"/>
  <c r="GQ106" i="100" s="1"/>
  <c r="GP102" i="100"/>
  <c r="GO102" i="100"/>
  <c r="GQ102" i="100" s="1"/>
  <c r="GP94" i="100"/>
  <c r="GO94" i="100"/>
  <c r="GQ94" i="100" s="1"/>
  <c r="GM87" i="100"/>
  <c r="GO87" i="100"/>
  <c r="GQ87" i="100" s="1"/>
  <c r="GP87" i="100"/>
  <c r="GM84" i="100"/>
  <c r="GP84" i="100"/>
  <c r="GO84" i="100"/>
  <c r="GQ84" i="100" s="1"/>
  <c r="GP81" i="100"/>
  <c r="GO81" i="100"/>
  <c r="GQ81" i="100" s="1"/>
  <c r="GM78" i="100"/>
  <c r="GP78" i="100"/>
  <c r="GM71" i="100"/>
  <c r="GO71" i="100"/>
  <c r="GQ71" i="100" s="1"/>
  <c r="GM68" i="100"/>
  <c r="GP68" i="100"/>
  <c r="GP65" i="100"/>
  <c r="GO65" i="100"/>
  <c r="GQ65" i="100" s="1"/>
  <c r="GM62" i="100"/>
  <c r="GP62" i="100"/>
  <c r="GO62" i="100"/>
  <c r="GQ62" i="100" s="1"/>
  <c r="GM55" i="100"/>
  <c r="GO55" i="100"/>
  <c r="GQ55" i="100" s="1"/>
  <c r="GP55" i="100"/>
  <c r="GM52" i="100"/>
  <c r="GP52" i="100"/>
  <c r="GO52" i="100"/>
  <c r="GQ52" i="100" s="1"/>
  <c r="GP49" i="100"/>
  <c r="GO49" i="100"/>
  <c r="GQ49" i="100" s="1"/>
  <c r="GM46" i="100"/>
  <c r="GP46" i="100"/>
  <c r="GM39" i="100"/>
  <c r="GO39" i="100"/>
  <c r="GQ39" i="100" s="1"/>
  <c r="GP39" i="100"/>
  <c r="GM36" i="100"/>
  <c r="GP36" i="100"/>
  <c r="GP33" i="100"/>
  <c r="GO33" i="100"/>
  <c r="GQ33" i="100" s="1"/>
  <c r="GM30" i="100"/>
  <c r="GP30" i="100"/>
  <c r="GO30" i="100"/>
  <c r="GQ30" i="100" s="1"/>
  <c r="GM23" i="100"/>
  <c r="GO23" i="100"/>
  <c r="GQ23" i="100" s="1"/>
  <c r="GP23" i="100"/>
  <c r="GM20" i="100"/>
  <c r="GP20" i="100"/>
  <c r="GO20" i="100"/>
  <c r="GQ20" i="100" s="1"/>
  <c r="GP762" i="100"/>
  <c r="GL762" i="100"/>
  <c r="GO762" i="100"/>
  <c r="GQ762" i="100" s="1"/>
  <c r="GM762" i="100"/>
  <c r="GL754" i="100"/>
  <c r="GM754" i="100"/>
  <c r="GP746" i="100"/>
  <c r="GL746" i="100"/>
  <c r="GO746" i="100"/>
  <c r="GQ746" i="100" s="1"/>
  <c r="GM746" i="100"/>
  <c r="GL738" i="100"/>
  <c r="GM738" i="100"/>
  <c r="GP730" i="100"/>
  <c r="GL730" i="100"/>
  <c r="GO730" i="100"/>
  <c r="GQ730" i="100" s="1"/>
  <c r="GM730" i="100"/>
  <c r="GL722" i="100"/>
  <c r="GM722" i="100"/>
  <c r="GP714" i="100"/>
  <c r="GL714" i="100"/>
  <c r="GO714" i="100"/>
  <c r="GQ714" i="100" s="1"/>
  <c r="GM714" i="100"/>
  <c r="GL706" i="100"/>
  <c r="GM706" i="100"/>
  <c r="GP698" i="100"/>
  <c r="GL698" i="100"/>
  <c r="GO698" i="100"/>
  <c r="GQ698" i="100" s="1"/>
  <c r="GM698" i="100"/>
  <c r="GP686" i="100"/>
  <c r="GO686" i="100"/>
  <c r="GQ686" i="100" s="1"/>
  <c r="GL686" i="100"/>
  <c r="GM686" i="100"/>
  <c r="GP683" i="100"/>
  <c r="GM683" i="100"/>
  <c r="GP670" i="100"/>
  <c r="GO670" i="100"/>
  <c r="GQ670" i="100" s="1"/>
  <c r="GL670" i="100"/>
  <c r="GM670" i="100"/>
  <c r="GP667" i="100"/>
  <c r="GM667" i="100"/>
  <c r="GP654" i="100"/>
  <c r="GO654" i="100"/>
  <c r="GQ654" i="100" s="1"/>
  <c r="GL654" i="100"/>
  <c r="GM654" i="100"/>
  <c r="GP651" i="100"/>
  <c r="GM651" i="100"/>
  <c r="GP638" i="100"/>
  <c r="GO638" i="100"/>
  <c r="GQ638" i="100" s="1"/>
  <c r="GL638" i="100"/>
  <c r="GM638" i="100"/>
  <c r="GP635" i="100"/>
  <c r="GM635" i="100"/>
  <c r="GP622" i="100"/>
  <c r="GO622" i="100"/>
  <c r="GQ622" i="100" s="1"/>
  <c r="GL622" i="100"/>
  <c r="GM622" i="100"/>
  <c r="GP619" i="100"/>
  <c r="GM619" i="100"/>
  <c r="GP606" i="100"/>
  <c r="GO606" i="100"/>
  <c r="GQ606" i="100" s="1"/>
  <c r="GL606" i="100"/>
  <c r="GM606" i="100"/>
  <c r="GP603" i="100"/>
  <c r="GM603" i="100"/>
  <c r="GP590" i="100"/>
  <c r="GO590" i="100"/>
  <c r="GQ590" i="100" s="1"/>
  <c r="GL590" i="100"/>
  <c r="GM590" i="100"/>
  <c r="GP587" i="100"/>
  <c r="GM587" i="100"/>
  <c r="GP574" i="100"/>
  <c r="GO574" i="100"/>
  <c r="GQ574" i="100" s="1"/>
  <c r="GL574" i="100"/>
  <c r="GM574" i="100"/>
  <c r="GP570" i="100"/>
  <c r="GL570" i="100"/>
  <c r="GO570" i="100"/>
  <c r="GQ570" i="100" s="1"/>
  <c r="GM570" i="100"/>
  <c r="GP566" i="100"/>
  <c r="GL566" i="100"/>
  <c r="GM566" i="100"/>
  <c r="GL562" i="100"/>
  <c r="GM562" i="100"/>
  <c r="GP558" i="100"/>
  <c r="GO558" i="100"/>
  <c r="GQ558" i="100" s="1"/>
  <c r="GL558" i="100"/>
  <c r="GM558" i="100"/>
  <c r="GP554" i="100"/>
  <c r="GL554" i="100"/>
  <c r="GO554" i="100"/>
  <c r="GQ554" i="100" s="1"/>
  <c r="GM554" i="100"/>
  <c r="GP550" i="100"/>
  <c r="GL550" i="100"/>
  <c r="GM550" i="100"/>
  <c r="GL546" i="100"/>
  <c r="GP546" i="100"/>
  <c r="GM546" i="100"/>
  <c r="GP542" i="100"/>
  <c r="GO542" i="100"/>
  <c r="GQ542" i="100" s="1"/>
  <c r="GL542" i="100"/>
  <c r="GM542" i="100"/>
  <c r="GP538" i="100"/>
  <c r="GL538" i="100"/>
  <c r="GO538" i="100"/>
  <c r="GQ538" i="100" s="1"/>
  <c r="GM538" i="100"/>
  <c r="GP534" i="100"/>
  <c r="GL534" i="100"/>
  <c r="GM534" i="100"/>
  <c r="GL530" i="100"/>
  <c r="GM530" i="100"/>
  <c r="GP526" i="100"/>
  <c r="GO526" i="100"/>
  <c r="GQ526" i="100" s="1"/>
  <c r="GL526" i="100"/>
  <c r="GM526" i="100"/>
  <c r="GP522" i="100"/>
  <c r="GL522" i="100"/>
  <c r="GO522" i="100"/>
  <c r="GQ522" i="100" s="1"/>
  <c r="GM522" i="100"/>
  <c r="GP518" i="100"/>
  <c r="GL518" i="100"/>
  <c r="GM518" i="100"/>
  <c r="GL514" i="100"/>
  <c r="GP514" i="100"/>
  <c r="GM514" i="100"/>
  <c r="GP510" i="100"/>
  <c r="GO510" i="100"/>
  <c r="GQ510" i="100" s="1"/>
  <c r="GL510" i="100"/>
  <c r="GM510" i="100"/>
  <c r="GP506" i="100"/>
  <c r="GL506" i="100"/>
  <c r="GO506" i="100"/>
  <c r="GQ506" i="100" s="1"/>
  <c r="GM506" i="100"/>
  <c r="GP502" i="100"/>
  <c r="GL502" i="100"/>
  <c r="GM502" i="100"/>
  <c r="GL498" i="100"/>
  <c r="GM498" i="100"/>
  <c r="GP494" i="100"/>
  <c r="GO494" i="100"/>
  <c r="GQ494" i="100" s="1"/>
  <c r="GL494" i="100"/>
  <c r="GM494" i="100"/>
  <c r="GP490" i="100"/>
  <c r="GL490" i="100"/>
  <c r="GO490" i="100"/>
  <c r="GQ490" i="100" s="1"/>
  <c r="GM490" i="100"/>
  <c r="GP486" i="100"/>
  <c r="GL486" i="100"/>
  <c r="GM486" i="100"/>
  <c r="GL482" i="100"/>
  <c r="GP482" i="100"/>
  <c r="GM482" i="100"/>
  <c r="GP478" i="100"/>
  <c r="GO478" i="100"/>
  <c r="GQ478" i="100" s="1"/>
  <c r="GL478" i="100"/>
  <c r="GM478" i="100"/>
  <c r="GP474" i="100"/>
  <c r="GL474" i="100"/>
  <c r="GO474" i="100"/>
  <c r="GQ474" i="100" s="1"/>
  <c r="GM474" i="100"/>
  <c r="GP470" i="100"/>
  <c r="GL470" i="100"/>
  <c r="GM470" i="100"/>
  <c r="GL466" i="100"/>
  <c r="GM466" i="100"/>
  <c r="GP462" i="100"/>
  <c r="GO462" i="100"/>
  <c r="GQ462" i="100" s="1"/>
  <c r="GL462" i="100"/>
  <c r="GM462" i="100"/>
  <c r="GP458" i="100"/>
  <c r="GL458" i="100"/>
  <c r="GO458" i="100"/>
  <c r="GQ458" i="100" s="1"/>
  <c r="GM458" i="100"/>
  <c r="GP454" i="100"/>
  <c r="GL454" i="100"/>
  <c r="GM454" i="100"/>
  <c r="GL450" i="100"/>
  <c r="GP450" i="100"/>
  <c r="GM450" i="100"/>
  <c r="GP446" i="100"/>
  <c r="GO446" i="100"/>
  <c r="GQ446" i="100" s="1"/>
  <c r="GL446" i="100"/>
  <c r="GM446" i="100"/>
  <c r="GP442" i="100"/>
  <c r="GL442" i="100"/>
  <c r="GO442" i="100"/>
  <c r="GQ442" i="100" s="1"/>
  <c r="GM442" i="100"/>
  <c r="GP438" i="100"/>
  <c r="GL438" i="100"/>
  <c r="GM438" i="100"/>
  <c r="GL434" i="100"/>
  <c r="GM434" i="100"/>
  <c r="GP430" i="100"/>
  <c r="GO430" i="100"/>
  <c r="GQ430" i="100" s="1"/>
  <c r="GL430" i="100"/>
  <c r="GM430" i="100"/>
  <c r="GP426" i="100"/>
  <c r="GL426" i="100"/>
  <c r="GO426" i="100"/>
  <c r="GQ426" i="100" s="1"/>
  <c r="GM426" i="100"/>
  <c r="GP422" i="100"/>
  <c r="GL422" i="100"/>
  <c r="GM422" i="100"/>
  <c r="GP418" i="100"/>
  <c r="GL418" i="100"/>
  <c r="GM418" i="100"/>
  <c r="GP414" i="100"/>
  <c r="GO414" i="100"/>
  <c r="GQ414" i="100" s="1"/>
  <c r="GL414" i="100"/>
  <c r="GM414" i="100"/>
  <c r="GP410" i="100"/>
  <c r="GO410" i="100"/>
  <c r="GQ410" i="100" s="1"/>
  <c r="GL410" i="100"/>
  <c r="GM410" i="100"/>
  <c r="GO406" i="100"/>
  <c r="GQ406" i="100" s="1"/>
  <c r="GL406" i="100"/>
  <c r="GM406" i="100"/>
  <c r="GP402" i="100"/>
  <c r="GO402" i="100"/>
  <c r="GQ402" i="100" s="1"/>
  <c r="GL402" i="100"/>
  <c r="GM402" i="100"/>
  <c r="GO398" i="100"/>
  <c r="GQ398" i="100" s="1"/>
  <c r="GP398" i="100"/>
  <c r="GL398" i="100"/>
  <c r="GM398" i="100"/>
  <c r="GP394" i="100"/>
  <c r="GO394" i="100"/>
  <c r="GQ394" i="100" s="1"/>
  <c r="GL394" i="100"/>
  <c r="GM394" i="100"/>
  <c r="GO754" i="100"/>
  <c r="GQ754" i="100" s="1"/>
  <c r="GO722" i="100"/>
  <c r="GQ722" i="100" s="1"/>
  <c r="GO690" i="100"/>
  <c r="GQ690" i="100" s="1"/>
  <c r="GO658" i="100"/>
  <c r="GQ658" i="100" s="1"/>
  <c r="GO626" i="100"/>
  <c r="GQ626" i="100" s="1"/>
  <c r="GO594" i="100"/>
  <c r="GQ594" i="100" s="1"/>
  <c r="GO562" i="100"/>
  <c r="GQ562" i="100" s="1"/>
  <c r="GO551" i="100"/>
  <c r="GQ551" i="100" s="1"/>
  <c r="GO530" i="100"/>
  <c r="GQ530" i="100" s="1"/>
  <c r="GO519" i="100"/>
  <c r="GQ519" i="100" s="1"/>
  <c r="GO498" i="100"/>
  <c r="GQ498" i="100" s="1"/>
  <c r="GO487" i="100"/>
  <c r="GQ487" i="100" s="1"/>
  <c r="GO466" i="100"/>
  <c r="GQ466" i="100" s="1"/>
  <c r="GO455" i="100"/>
  <c r="GQ455" i="100" s="1"/>
  <c r="GO434" i="100"/>
  <c r="GQ434" i="100" s="1"/>
  <c r="GO423" i="100"/>
  <c r="GQ423" i="100" s="1"/>
  <c r="GO411" i="100"/>
  <c r="GQ411" i="100" s="1"/>
  <c r="GO395" i="100"/>
  <c r="GQ395" i="100" s="1"/>
  <c r="GO152" i="100"/>
  <c r="GQ152" i="100" s="1"/>
  <c r="GO109" i="100"/>
  <c r="GQ109" i="100" s="1"/>
  <c r="GO88" i="100"/>
  <c r="GQ88" i="100" s="1"/>
  <c r="GO66" i="100"/>
  <c r="GQ66" i="100" s="1"/>
  <c r="GO24" i="100"/>
  <c r="GQ24" i="100" s="1"/>
  <c r="GP754" i="100"/>
  <c r="GP722" i="100"/>
  <c r="GP690" i="100"/>
  <c r="GP135" i="100"/>
  <c r="GM215" i="100"/>
  <c r="GM210" i="100"/>
  <c r="GP209" i="100"/>
  <c r="GO209" i="100"/>
  <c r="GQ209" i="100" s="1"/>
  <c r="GP207" i="100"/>
  <c r="GO207" i="100"/>
  <c r="GQ207" i="100" s="1"/>
  <c r="GM199" i="100"/>
  <c r="GM194" i="100"/>
  <c r="GP193" i="100"/>
  <c r="GO193" i="100"/>
  <c r="GQ193" i="100" s="1"/>
  <c r="GP191" i="100"/>
  <c r="GO191" i="100"/>
  <c r="GQ191" i="100" s="1"/>
  <c r="GP186" i="100"/>
  <c r="GO186" i="100"/>
  <c r="GQ186" i="100" s="1"/>
  <c r="GM183" i="100"/>
  <c r="GM178" i="100"/>
  <c r="GP177" i="100"/>
  <c r="GO177" i="100"/>
  <c r="GQ177" i="100" s="1"/>
  <c r="GP175" i="100"/>
  <c r="GO175" i="100"/>
  <c r="GQ175" i="100" s="1"/>
  <c r="GP170" i="100"/>
  <c r="GO170" i="100"/>
  <c r="GQ170" i="100" s="1"/>
  <c r="GM167" i="100"/>
  <c r="GM162" i="100"/>
  <c r="GP161" i="100"/>
  <c r="GO161" i="100"/>
  <c r="GQ161" i="100" s="1"/>
  <c r="GP159" i="100"/>
  <c r="GO159" i="100"/>
  <c r="GQ159" i="100" s="1"/>
  <c r="GP154" i="100"/>
  <c r="GO154" i="100"/>
  <c r="GQ154" i="100" s="1"/>
  <c r="GM151" i="100"/>
  <c r="GP148" i="100"/>
  <c r="GO148" i="100"/>
  <c r="GQ148" i="100" s="1"/>
  <c r="GM146" i="100"/>
  <c r="GP145" i="100"/>
  <c r="GO145" i="100"/>
  <c r="GQ145" i="100" s="1"/>
  <c r="GP143" i="100"/>
  <c r="GO143" i="100"/>
  <c r="GQ143" i="100" s="1"/>
  <c r="GP138" i="100"/>
  <c r="GO138" i="100"/>
  <c r="GQ138" i="100" s="1"/>
  <c r="GM135" i="100"/>
  <c r="GP134" i="100"/>
  <c r="GO134" i="100"/>
  <c r="GQ134" i="100" s="1"/>
  <c r="GP128" i="100"/>
  <c r="GO128" i="100"/>
  <c r="GQ128" i="100" s="1"/>
  <c r="GP126" i="100"/>
  <c r="GO126" i="100"/>
  <c r="GQ126" i="100" s="1"/>
  <c r="GP124" i="100"/>
  <c r="GO124" i="100"/>
  <c r="GQ124" i="100" s="1"/>
  <c r="GP122" i="100"/>
  <c r="GO122" i="100"/>
  <c r="GQ122" i="100" s="1"/>
  <c r="GP118" i="100"/>
  <c r="GO118" i="100"/>
  <c r="GQ118" i="100" s="1"/>
  <c r="GP116" i="100"/>
  <c r="GO116" i="100"/>
  <c r="GQ116" i="100" s="1"/>
  <c r="GP114" i="100"/>
  <c r="GO114" i="100"/>
  <c r="GQ114" i="100" s="1"/>
  <c r="GP112" i="100"/>
  <c r="GO112" i="100"/>
  <c r="GQ112" i="100" s="1"/>
  <c r="GP108" i="100"/>
  <c r="GO108" i="100"/>
  <c r="GQ108" i="100" s="1"/>
  <c r="GP105" i="100"/>
  <c r="GO105" i="100"/>
  <c r="GQ105" i="100" s="1"/>
  <c r="GP101" i="100"/>
  <c r="GO101" i="100"/>
  <c r="GQ101" i="100" s="1"/>
  <c r="GP97" i="100"/>
  <c r="GO97" i="100"/>
  <c r="GQ97" i="100" s="1"/>
  <c r="GP93" i="100"/>
  <c r="GO93" i="100"/>
  <c r="GQ93" i="100" s="1"/>
  <c r="GM90" i="100"/>
  <c r="GP90" i="100"/>
  <c r="GO90" i="100"/>
  <c r="GQ90" i="100" s="1"/>
  <c r="GM83" i="100"/>
  <c r="GP83" i="100"/>
  <c r="GO83" i="100"/>
  <c r="GQ83" i="100" s="1"/>
  <c r="GM80" i="100"/>
  <c r="GP80" i="100"/>
  <c r="GO80" i="100"/>
  <c r="GQ80" i="100" s="1"/>
  <c r="GM74" i="100"/>
  <c r="GP74" i="100"/>
  <c r="GO74" i="100"/>
  <c r="GQ74" i="100" s="1"/>
  <c r="GM67" i="100"/>
  <c r="GP67" i="100"/>
  <c r="GO67" i="100"/>
  <c r="GQ67" i="100" s="1"/>
  <c r="GM64" i="100"/>
  <c r="GP64" i="100"/>
  <c r="GO64" i="100"/>
  <c r="GQ64" i="100" s="1"/>
  <c r="GP61" i="100"/>
  <c r="GO61" i="100"/>
  <c r="GQ61" i="100" s="1"/>
  <c r="GM58" i="100"/>
  <c r="GP58" i="100"/>
  <c r="GO58" i="100"/>
  <c r="GQ58" i="100" s="1"/>
  <c r="GM51" i="100"/>
  <c r="GP51" i="100"/>
  <c r="GO51" i="100"/>
  <c r="GQ51" i="100" s="1"/>
  <c r="GM48" i="100"/>
  <c r="GP48" i="100"/>
  <c r="GO48" i="100"/>
  <c r="GQ48" i="100" s="1"/>
  <c r="GM42" i="100"/>
  <c r="GP42" i="100"/>
  <c r="GO42" i="100"/>
  <c r="GQ42" i="100" s="1"/>
  <c r="GM35" i="100"/>
  <c r="GP35" i="100"/>
  <c r="GO35" i="100"/>
  <c r="GQ35" i="100" s="1"/>
  <c r="GM32" i="100"/>
  <c r="GP32" i="100"/>
  <c r="GO32" i="100"/>
  <c r="GQ32" i="100" s="1"/>
  <c r="GP29" i="100"/>
  <c r="GO29" i="100"/>
  <c r="GQ29" i="100" s="1"/>
  <c r="GM26" i="100"/>
  <c r="GP26" i="100"/>
  <c r="GO26" i="100"/>
  <c r="GQ26" i="100" s="1"/>
  <c r="GP751" i="100"/>
  <c r="GO751" i="100"/>
  <c r="GQ751" i="100" s="1"/>
  <c r="GP735" i="100"/>
  <c r="GO735" i="100"/>
  <c r="GQ735" i="100" s="1"/>
  <c r="GP719" i="100"/>
  <c r="GO719" i="100"/>
  <c r="GQ719" i="100" s="1"/>
  <c r="GP703" i="100"/>
  <c r="GO703" i="100"/>
  <c r="GQ703" i="100" s="1"/>
  <c r="GP682" i="100"/>
  <c r="GL682" i="100"/>
  <c r="GO682" i="100"/>
  <c r="GQ682" i="100" s="1"/>
  <c r="GM682" i="100"/>
  <c r="GP679" i="100"/>
  <c r="GM679" i="100"/>
  <c r="GP666" i="100"/>
  <c r="GL666" i="100"/>
  <c r="GO666" i="100"/>
  <c r="GQ666" i="100" s="1"/>
  <c r="GM666" i="100"/>
  <c r="GP663" i="100"/>
  <c r="GM663" i="100"/>
  <c r="GP650" i="100"/>
  <c r="GL650" i="100"/>
  <c r="GO650" i="100"/>
  <c r="GQ650" i="100" s="1"/>
  <c r="GM650" i="100"/>
  <c r="GP647" i="100"/>
  <c r="GM647" i="100"/>
  <c r="GP634" i="100"/>
  <c r="GL634" i="100"/>
  <c r="GO634" i="100"/>
  <c r="GQ634" i="100" s="1"/>
  <c r="GM634" i="100"/>
  <c r="GP631" i="100"/>
  <c r="GM631" i="100"/>
  <c r="GP618" i="100"/>
  <c r="GL618" i="100"/>
  <c r="GO618" i="100"/>
  <c r="GQ618" i="100" s="1"/>
  <c r="GM618" i="100"/>
  <c r="GP615" i="100"/>
  <c r="GM615" i="100"/>
  <c r="GP602" i="100"/>
  <c r="GL602" i="100"/>
  <c r="GO602" i="100"/>
  <c r="GQ602" i="100" s="1"/>
  <c r="GM602" i="100"/>
  <c r="GP599" i="100"/>
  <c r="GM599" i="100"/>
  <c r="GP586" i="100"/>
  <c r="GL586" i="100"/>
  <c r="GO586" i="100"/>
  <c r="GQ586" i="100" s="1"/>
  <c r="GM586" i="100"/>
  <c r="GP583" i="100"/>
  <c r="GM583" i="100"/>
  <c r="GL215" i="100"/>
  <c r="GP214" i="100"/>
  <c r="GO214" i="100"/>
  <c r="GQ214" i="100" s="1"/>
  <c r="GM211" i="100"/>
  <c r="GL210" i="100"/>
  <c r="GP208" i="100"/>
  <c r="GO208" i="100"/>
  <c r="GQ208" i="100" s="1"/>
  <c r="GM206" i="100"/>
  <c r="GP205" i="100"/>
  <c r="GO205" i="100"/>
  <c r="GQ205" i="100" s="1"/>
  <c r="GL201" i="100"/>
  <c r="GL199" i="100"/>
  <c r="GP198" i="100"/>
  <c r="GO198" i="100"/>
  <c r="GQ198" i="100" s="1"/>
  <c r="GM195" i="100"/>
  <c r="GL194" i="100"/>
  <c r="GP192" i="100"/>
  <c r="GO192" i="100"/>
  <c r="GQ192" i="100" s="1"/>
  <c r="GM190" i="100"/>
  <c r="GP189" i="100"/>
  <c r="GO189" i="100"/>
  <c r="GQ189" i="100" s="1"/>
  <c r="GL185" i="100"/>
  <c r="GL183" i="100"/>
  <c r="GP182" i="100"/>
  <c r="GO182" i="100"/>
  <c r="GQ182" i="100" s="1"/>
  <c r="GM179" i="100"/>
  <c r="GL178" i="100"/>
  <c r="GP176" i="100"/>
  <c r="GO176" i="100"/>
  <c r="GQ176" i="100" s="1"/>
  <c r="GM174" i="100"/>
  <c r="GP173" i="100"/>
  <c r="GO173" i="100"/>
  <c r="GQ173" i="100" s="1"/>
  <c r="GL169" i="100"/>
  <c r="GL167" i="100"/>
  <c r="GP166" i="100"/>
  <c r="GO166" i="100"/>
  <c r="GQ166" i="100" s="1"/>
  <c r="GM163" i="100"/>
  <c r="GL162" i="100"/>
  <c r="GP160" i="100"/>
  <c r="GO160" i="100"/>
  <c r="GQ160" i="100" s="1"/>
  <c r="GM158" i="100"/>
  <c r="GP157" i="100"/>
  <c r="GO157" i="100"/>
  <c r="GQ157" i="100" s="1"/>
  <c r="GP155" i="100"/>
  <c r="GO155" i="100"/>
  <c r="GQ155" i="100" s="1"/>
  <c r="GL153" i="100"/>
  <c r="GL151" i="100"/>
  <c r="GP150" i="100"/>
  <c r="GO150" i="100"/>
  <c r="GQ150" i="100" s="1"/>
  <c r="GM147" i="100"/>
  <c r="GL146" i="100"/>
  <c r="GP144" i="100"/>
  <c r="GO144" i="100"/>
  <c r="GQ144" i="100" s="1"/>
  <c r="GM142" i="100"/>
  <c r="GP139" i="100"/>
  <c r="GO139" i="100"/>
  <c r="GQ139" i="100" s="1"/>
  <c r="GL137" i="100"/>
  <c r="GL135" i="100"/>
  <c r="GL133" i="100"/>
  <c r="GL131" i="100"/>
  <c r="GL129" i="100"/>
  <c r="GL127" i="100"/>
  <c r="GL125" i="100"/>
  <c r="GL123" i="100"/>
  <c r="GL121" i="100"/>
  <c r="GL119" i="100"/>
  <c r="GL117" i="100"/>
  <c r="GL115" i="100"/>
  <c r="GL113" i="100"/>
  <c r="GL111" i="100"/>
  <c r="GL109" i="100"/>
  <c r="GL107" i="100"/>
  <c r="GP104" i="100"/>
  <c r="GO104" i="100"/>
  <c r="GQ104" i="100" s="1"/>
  <c r="GP96" i="100"/>
  <c r="GO96" i="100"/>
  <c r="GQ96" i="100" s="1"/>
  <c r="GM92" i="100"/>
  <c r="GP92" i="100"/>
  <c r="GO92" i="100"/>
  <c r="GQ92" i="100" s="1"/>
  <c r="GM86" i="100"/>
  <c r="GP86" i="100"/>
  <c r="GO86" i="100"/>
  <c r="GQ86" i="100" s="1"/>
  <c r="GL82" i="100"/>
  <c r="GM79" i="100"/>
  <c r="GP79" i="100"/>
  <c r="GO79" i="100"/>
  <c r="GQ79" i="100" s="1"/>
  <c r="GM76" i="100"/>
  <c r="GP76" i="100"/>
  <c r="GO76" i="100"/>
  <c r="GQ76" i="100" s="1"/>
  <c r="GP73" i="100"/>
  <c r="GO73" i="100"/>
  <c r="GQ73" i="100" s="1"/>
  <c r="GM70" i="100"/>
  <c r="GP70" i="100"/>
  <c r="GO70" i="100"/>
  <c r="GQ70" i="100" s="1"/>
  <c r="GL66" i="100"/>
  <c r="GM63" i="100"/>
  <c r="GP63" i="100"/>
  <c r="GO63" i="100"/>
  <c r="GQ63" i="100" s="1"/>
  <c r="GM60" i="100"/>
  <c r="GP60" i="100"/>
  <c r="GO60" i="100"/>
  <c r="GQ60" i="100" s="1"/>
  <c r="GM54" i="100"/>
  <c r="GP54" i="100"/>
  <c r="GO54" i="100"/>
  <c r="GQ54" i="100" s="1"/>
  <c r="GL50" i="100"/>
  <c r="GM47" i="100"/>
  <c r="GP47" i="100"/>
  <c r="GO47" i="100"/>
  <c r="GQ47" i="100" s="1"/>
  <c r="GM44" i="100"/>
  <c r="GP44" i="100"/>
  <c r="GO44" i="100"/>
  <c r="GQ44" i="100" s="1"/>
  <c r="GP41" i="100"/>
  <c r="GO41" i="100"/>
  <c r="GQ41" i="100" s="1"/>
  <c r="GM38" i="100"/>
  <c r="GP38" i="100"/>
  <c r="GO38" i="100"/>
  <c r="GQ38" i="100" s="1"/>
  <c r="GL34" i="100"/>
  <c r="GM31" i="100"/>
  <c r="GP31" i="100"/>
  <c r="GO31" i="100"/>
  <c r="GQ31" i="100" s="1"/>
  <c r="GM18" i="100"/>
  <c r="GP18" i="100"/>
  <c r="GO18" i="100"/>
  <c r="GQ18" i="100" s="1"/>
  <c r="GL18" i="100"/>
  <c r="GL14" i="100"/>
  <c r="GM11" i="100"/>
  <c r="GP11" i="100"/>
  <c r="GO11" i="100"/>
  <c r="GQ11" i="100" s="1"/>
  <c r="GM8" i="100"/>
  <c r="GP8" i="100"/>
  <c r="GO8" i="100"/>
  <c r="GQ8" i="100" s="1"/>
  <c r="GP758" i="100"/>
  <c r="GL758" i="100"/>
  <c r="GM758" i="100"/>
  <c r="GP756" i="100"/>
  <c r="GO756" i="100"/>
  <c r="GQ756" i="100" s="1"/>
  <c r="GP750" i="100"/>
  <c r="GO750" i="100"/>
  <c r="GQ750" i="100" s="1"/>
  <c r="GL750" i="100"/>
  <c r="GM750" i="100"/>
  <c r="GP742" i="100"/>
  <c r="GL742" i="100"/>
  <c r="GM742" i="100"/>
  <c r="GP740" i="100"/>
  <c r="GO740" i="100"/>
  <c r="GQ740" i="100" s="1"/>
  <c r="GP734" i="100"/>
  <c r="GO734" i="100"/>
  <c r="GQ734" i="100" s="1"/>
  <c r="GL734" i="100"/>
  <c r="GM734" i="100"/>
  <c r="GP726" i="100"/>
  <c r="GL726" i="100"/>
  <c r="GM726" i="100"/>
  <c r="GP724" i="100"/>
  <c r="GO724" i="100"/>
  <c r="GQ724" i="100" s="1"/>
  <c r="GP718" i="100"/>
  <c r="GO718" i="100"/>
  <c r="GQ718" i="100" s="1"/>
  <c r="GL718" i="100"/>
  <c r="GM718" i="100"/>
  <c r="GP710" i="100"/>
  <c r="GL710" i="100"/>
  <c r="GM710" i="100"/>
  <c r="GP708" i="100"/>
  <c r="GO708" i="100"/>
  <c r="GQ708" i="100" s="1"/>
  <c r="GP702" i="100"/>
  <c r="GO702" i="100"/>
  <c r="GQ702" i="100" s="1"/>
  <c r="GL702" i="100"/>
  <c r="GM702" i="100"/>
  <c r="GP694" i="100"/>
  <c r="GL694" i="100"/>
  <c r="GM694" i="100"/>
  <c r="GP691" i="100"/>
  <c r="GO691" i="100"/>
  <c r="GQ691" i="100" s="1"/>
  <c r="GM691" i="100"/>
  <c r="GL687" i="100"/>
  <c r="GP678" i="100"/>
  <c r="GL678" i="100"/>
  <c r="GM678" i="100"/>
  <c r="GP675" i="100"/>
  <c r="GO675" i="100"/>
  <c r="GQ675" i="100" s="1"/>
  <c r="GM675" i="100"/>
  <c r="GL671" i="100"/>
  <c r="GP662" i="100"/>
  <c r="GL662" i="100"/>
  <c r="GM662" i="100"/>
  <c r="GP659" i="100"/>
  <c r="GO659" i="100"/>
  <c r="GQ659" i="100" s="1"/>
  <c r="GM659" i="100"/>
  <c r="GL655" i="100"/>
  <c r="GP646" i="100"/>
  <c r="GL646" i="100"/>
  <c r="GM646" i="100"/>
  <c r="GP643" i="100"/>
  <c r="GO643" i="100"/>
  <c r="GQ643" i="100" s="1"/>
  <c r="GM643" i="100"/>
  <c r="GL639" i="100"/>
  <c r="GP630" i="100"/>
  <c r="GL630" i="100"/>
  <c r="GM630" i="100"/>
  <c r="GP627" i="100"/>
  <c r="GO627" i="100"/>
  <c r="GQ627" i="100" s="1"/>
  <c r="GM627" i="100"/>
  <c r="GL623" i="100"/>
  <c r="GP614" i="100"/>
  <c r="GL614" i="100"/>
  <c r="GM614" i="100"/>
  <c r="GP611" i="100"/>
  <c r="GO611" i="100"/>
  <c r="GQ611" i="100" s="1"/>
  <c r="GM611" i="100"/>
  <c r="GL607" i="100"/>
  <c r="GP598" i="100"/>
  <c r="GL598" i="100"/>
  <c r="GM598" i="100"/>
  <c r="GP595" i="100"/>
  <c r="GO595" i="100"/>
  <c r="GQ595" i="100" s="1"/>
  <c r="GM595" i="100"/>
  <c r="GL591" i="100"/>
  <c r="GP582" i="100"/>
  <c r="GL582" i="100"/>
  <c r="GM582" i="100"/>
  <c r="GP579" i="100"/>
  <c r="GO579" i="100"/>
  <c r="GQ579" i="100" s="1"/>
  <c r="GM579" i="100"/>
  <c r="GL575" i="100"/>
  <c r="GL571" i="100"/>
  <c r="GL567" i="100"/>
  <c r="GL563" i="100"/>
  <c r="GL559" i="100"/>
  <c r="GL555" i="100"/>
  <c r="GL551" i="100"/>
  <c r="GL547" i="100"/>
  <c r="GL543" i="100"/>
  <c r="GL539" i="100"/>
  <c r="GL535" i="100"/>
  <c r="GL531" i="100"/>
  <c r="GL527" i="100"/>
  <c r="GL523" i="100"/>
  <c r="GL519" i="100"/>
  <c r="GL515" i="100"/>
  <c r="GL511" i="100"/>
  <c r="GL507" i="100"/>
  <c r="GL503" i="100"/>
  <c r="GL499" i="100"/>
  <c r="GL495" i="100"/>
  <c r="GL491" i="100"/>
  <c r="GL487" i="100"/>
  <c r="GL483" i="100"/>
  <c r="GL479" i="100"/>
  <c r="GL475" i="100"/>
  <c r="GL471" i="100"/>
  <c r="GL467" i="100"/>
  <c r="GL463" i="100"/>
  <c r="GL459" i="100"/>
  <c r="GL455" i="100"/>
  <c r="GL451" i="100"/>
  <c r="GL447" i="100"/>
  <c r="GL443" i="100"/>
  <c r="GL439" i="100"/>
  <c r="GL435" i="100"/>
  <c r="GL431" i="100"/>
  <c r="GL427" i="100"/>
  <c r="GL423" i="100"/>
  <c r="GL419" i="100"/>
  <c r="GL415" i="100"/>
  <c r="GL411" i="100"/>
  <c r="GL407" i="100"/>
  <c r="GL403" i="100"/>
  <c r="GL399" i="100"/>
  <c r="GL395" i="100"/>
  <c r="GL391" i="100"/>
  <c r="GP389" i="100"/>
  <c r="GO389" i="100"/>
  <c r="GQ389" i="100" s="1"/>
  <c r="GL389" i="100"/>
  <c r="GL383" i="100"/>
  <c r="GO381" i="100"/>
  <c r="GQ381" i="100" s="1"/>
  <c r="GL381" i="100"/>
  <c r="GP381" i="100"/>
  <c r="GL375" i="100"/>
  <c r="GP373" i="100"/>
  <c r="GO373" i="100"/>
  <c r="GQ373" i="100" s="1"/>
  <c r="GL373" i="100"/>
  <c r="GL367" i="100"/>
  <c r="GP365" i="100"/>
  <c r="GO365" i="100"/>
  <c r="GQ365" i="100" s="1"/>
  <c r="GL365" i="100"/>
  <c r="GL359" i="100"/>
  <c r="GP357" i="100"/>
  <c r="GO357" i="100"/>
  <c r="GQ357" i="100" s="1"/>
  <c r="GL357" i="100"/>
  <c r="GL351" i="100"/>
  <c r="GO349" i="100"/>
  <c r="GQ349" i="100" s="1"/>
  <c r="GL349" i="100"/>
  <c r="GL343" i="100"/>
  <c r="GO341" i="100"/>
  <c r="GQ341" i="100" s="1"/>
  <c r="GL341" i="100"/>
  <c r="GP341" i="100"/>
  <c r="GL335" i="100"/>
  <c r="GP333" i="100"/>
  <c r="GO333" i="100"/>
  <c r="GQ333" i="100" s="1"/>
  <c r="GL333" i="100"/>
  <c r="GL327" i="100"/>
  <c r="GO325" i="100"/>
  <c r="GQ325" i="100" s="1"/>
  <c r="GL325" i="100"/>
  <c r="GP325" i="100"/>
  <c r="GL319" i="100"/>
  <c r="GP317" i="100"/>
  <c r="GO317" i="100"/>
  <c r="GQ317" i="100" s="1"/>
  <c r="GL317" i="100"/>
  <c r="GL311" i="100"/>
  <c r="GO309" i="100"/>
  <c r="GQ309" i="100" s="1"/>
  <c r="GL309" i="100"/>
  <c r="GL303" i="100"/>
  <c r="GP301" i="100"/>
  <c r="GO301" i="100"/>
  <c r="GQ301" i="100" s="1"/>
  <c r="GL301" i="100"/>
  <c r="GP297" i="100"/>
  <c r="GO297" i="100"/>
  <c r="GQ297" i="100" s="1"/>
  <c r="GO293" i="100"/>
  <c r="GQ293" i="100" s="1"/>
  <c r="GP293" i="100"/>
  <c r="GP289" i="100"/>
  <c r="GO289" i="100"/>
  <c r="GQ289" i="100" s="1"/>
  <c r="GP285" i="100"/>
  <c r="GO285" i="100"/>
  <c r="GQ285" i="100" s="1"/>
  <c r="GP281" i="100"/>
  <c r="GO281" i="100"/>
  <c r="GQ281" i="100" s="1"/>
  <c r="GO277" i="100"/>
  <c r="GQ277" i="100" s="1"/>
  <c r="GP277" i="100"/>
  <c r="GP273" i="100"/>
  <c r="GO273" i="100"/>
  <c r="GQ273" i="100" s="1"/>
  <c r="GP269" i="100"/>
  <c r="GO269" i="100"/>
  <c r="GQ269" i="100" s="1"/>
  <c r="GP265" i="100"/>
  <c r="GO265" i="100"/>
  <c r="GQ265" i="100" s="1"/>
  <c r="GO261" i="100"/>
  <c r="GQ261" i="100" s="1"/>
  <c r="GP261" i="100"/>
  <c r="GP257" i="100"/>
  <c r="GO257" i="100"/>
  <c r="GQ257" i="100" s="1"/>
  <c r="GP253" i="100"/>
  <c r="GO253" i="100"/>
  <c r="GQ253" i="100" s="1"/>
  <c r="GP249" i="100"/>
  <c r="GO249" i="100"/>
  <c r="GQ249" i="100" s="1"/>
  <c r="GP241" i="100"/>
  <c r="GO241" i="100"/>
  <c r="GQ241" i="100" s="1"/>
  <c r="GP237" i="100"/>
  <c r="GO237" i="100"/>
  <c r="GQ237" i="100" s="1"/>
  <c r="GP233" i="100"/>
  <c r="GO233" i="100"/>
  <c r="GQ233" i="100" s="1"/>
  <c r="GO229" i="100"/>
  <c r="GQ229" i="100" s="1"/>
  <c r="GP229" i="100"/>
  <c r="GP225" i="100"/>
  <c r="GO225" i="100"/>
  <c r="GQ225" i="100" s="1"/>
  <c r="GP221" i="100"/>
  <c r="GO221" i="100"/>
  <c r="GQ221" i="100" s="1"/>
  <c r="GP217" i="100"/>
  <c r="GO217" i="100"/>
  <c r="GQ217" i="100" s="1"/>
  <c r="GO759" i="100"/>
  <c r="GQ759" i="100" s="1"/>
  <c r="GO748" i="100"/>
  <c r="GQ748" i="100" s="1"/>
  <c r="GO738" i="100"/>
  <c r="GQ738" i="100" s="1"/>
  <c r="GO727" i="100"/>
  <c r="GQ727" i="100" s="1"/>
  <c r="GO716" i="100"/>
  <c r="GQ716" i="100" s="1"/>
  <c r="GO706" i="100"/>
  <c r="GQ706" i="100" s="1"/>
  <c r="GO695" i="100"/>
  <c r="GQ695" i="100" s="1"/>
  <c r="GO674" i="100"/>
  <c r="GQ674" i="100" s="1"/>
  <c r="GO663" i="100"/>
  <c r="GQ663" i="100" s="1"/>
  <c r="GO642" i="100"/>
  <c r="GQ642" i="100" s="1"/>
  <c r="GO631" i="100"/>
  <c r="GQ631" i="100" s="1"/>
  <c r="GO610" i="100"/>
  <c r="GQ610" i="100" s="1"/>
  <c r="GO599" i="100"/>
  <c r="GQ599" i="100" s="1"/>
  <c r="GO578" i="100"/>
  <c r="GQ578" i="100" s="1"/>
  <c r="GO567" i="100"/>
  <c r="GQ567" i="100" s="1"/>
  <c r="GO546" i="100"/>
  <c r="GQ546" i="100" s="1"/>
  <c r="GO535" i="100"/>
  <c r="GQ535" i="100" s="1"/>
  <c r="GO514" i="100"/>
  <c r="GQ514" i="100" s="1"/>
  <c r="GO503" i="100"/>
  <c r="GQ503" i="100" s="1"/>
  <c r="GO482" i="100"/>
  <c r="GQ482" i="100" s="1"/>
  <c r="GO471" i="100"/>
  <c r="GQ471" i="100" s="1"/>
  <c r="GO450" i="100"/>
  <c r="GQ450" i="100" s="1"/>
  <c r="GO439" i="100"/>
  <c r="GQ439" i="100" s="1"/>
  <c r="GO418" i="100"/>
  <c r="GQ418" i="100" s="1"/>
  <c r="GO403" i="100"/>
  <c r="GQ403" i="100" s="1"/>
  <c r="GO211" i="100"/>
  <c r="GQ211" i="100" s="1"/>
  <c r="GO195" i="100"/>
  <c r="GQ195" i="100" s="1"/>
  <c r="GO179" i="100"/>
  <c r="GQ179" i="100" s="1"/>
  <c r="GO162" i="100"/>
  <c r="GQ162" i="100" s="1"/>
  <c r="GO141" i="100"/>
  <c r="GQ141" i="100" s="1"/>
  <c r="GO120" i="100"/>
  <c r="GQ120" i="100" s="1"/>
  <c r="GO98" i="100"/>
  <c r="GQ98" i="100" s="1"/>
  <c r="GO77" i="100"/>
  <c r="GQ77" i="100" s="1"/>
  <c r="GO56" i="100"/>
  <c r="GQ56" i="100" s="1"/>
  <c r="GO34" i="100"/>
  <c r="GQ34" i="100" s="1"/>
  <c r="GP738" i="100"/>
  <c r="GP706" i="100"/>
  <c r="GP419" i="100"/>
  <c r="GP391" i="100"/>
  <c r="GP71" i="100"/>
  <c r="GM19" i="100"/>
  <c r="GP19" i="100"/>
  <c r="GO19" i="100"/>
  <c r="GQ19" i="100" s="1"/>
  <c r="GM16" i="100"/>
  <c r="GP16" i="100"/>
  <c r="GO16" i="100"/>
  <c r="GQ16" i="100" s="1"/>
  <c r="GM13" i="100"/>
  <c r="GP13" i="100"/>
  <c r="GM10" i="100"/>
  <c r="GP10" i="100"/>
  <c r="GO10" i="100"/>
  <c r="GQ10" i="100" s="1"/>
  <c r="GL413" i="100"/>
  <c r="GL405" i="100"/>
  <c r="GL387" i="100"/>
  <c r="GL379" i="100"/>
  <c r="GL371" i="100"/>
  <c r="GL355" i="100"/>
  <c r="GL347" i="100"/>
  <c r="GL339" i="100"/>
  <c r="GL331" i="100"/>
  <c r="GL323" i="100"/>
  <c r="GL315" i="100"/>
  <c r="GL307" i="100"/>
  <c r="GL216" i="100"/>
  <c r="GP216" i="100"/>
  <c r="GO692" i="100"/>
  <c r="GQ692" i="100" s="1"/>
  <c r="GO628" i="100"/>
  <c r="GQ628" i="100" s="1"/>
  <c r="GO612" i="100"/>
  <c r="GQ612" i="100" s="1"/>
  <c r="GO596" i="100"/>
  <c r="GQ596" i="100" s="1"/>
  <c r="GO580" i="100"/>
  <c r="GQ580" i="100" s="1"/>
  <c r="GO564" i="100"/>
  <c r="GQ564" i="100" s="1"/>
  <c r="GO548" i="100"/>
  <c r="GQ548" i="100" s="1"/>
  <c r="GO532" i="100"/>
  <c r="GQ532" i="100" s="1"/>
  <c r="GO516" i="100"/>
  <c r="GQ516" i="100" s="1"/>
  <c r="GO500" i="100"/>
  <c r="GQ500" i="100" s="1"/>
  <c r="GO484" i="100"/>
  <c r="GQ484" i="100" s="1"/>
  <c r="GO468" i="100"/>
  <c r="GQ468" i="100" s="1"/>
  <c r="GO452" i="100"/>
  <c r="GQ452" i="100" s="1"/>
  <c r="GO436" i="100"/>
  <c r="GQ436" i="100" s="1"/>
  <c r="GO420" i="100"/>
  <c r="GQ420" i="100" s="1"/>
  <c r="GO296" i="100"/>
  <c r="GQ296" i="100" s="1"/>
  <c r="GO291" i="100"/>
  <c r="GQ291" i="100" s="1"/>
  <c r="GO280" i="100"/>
  <c r="GQ280" i="100" s="1"/>
  <c r="GO275" i="100"/>
  <c r="GQ275" i="100" s="1"/>
  <c r="GO264" i="100"/>
  <c r="GQ264" i="100" s="1"/>
  <c r="GO259" i="100"/>
  <c r="GQ259" i="100" s="1"/>
  <c r="GO248" i="100"/>
  <c r="GQ248" i="100" s="1"/>
  <c r="GO243" i="100"/>
  <c r="GQ243" i="100" s="1"/>
  <c r="GO232" i="100"/>
  <c r="GQ232" i="100" s="1"/>
  <c r="GO227" i="100"/>
  <c r="GQ227" i="100" s="1"/>
  <c r="GO216" i="100"/>
  <c r="GQ216" i="100" s="1"/>
  <c r="GP680" i="100"/>
  <c r="GP664" i="100"/>
  <c r="GP648" i="100"/>
  <c r="GP413" i="100"/>
  <c r="GM28" i="100"/>
  <c r="GP28" i="100"/>
  <c r="GO28" i="100"/>
  <c r="GQ28" i="100" s="1"/>
  <c r="GM22" i="100"/>
  <c r="GP22" i="100"/>
  <c r="GO22" i="100"/>
  <c r="GQ22" i="100" s="1"/>
  <c r="GM15" i="100"/>
  <c r="GP15" i="100"/>
  <c r="GO15" i="100"/>
  <c r="GQ15" i="100" s="1"/>
  <c r="GM12" i="100"/>
  <c r="GP12" i="100"/>
  <c r="GO12" i="100"/>
  <c r="GQ12" i="100" s="1"/>
  <c r="GM9" i="100"/>
  <c r="GP9" i="100"/>
  <c r="GP765" i="100"/>
  <c r="GO765" i="100"/>
  <c r="GQ765" i="100" s="1"/>
  <c r="GP761" i="100"/>
  <c r="GO761" i="100"/>
  <c r="GQ761" i="100" s="1"/>
  <c r="GP757" i="100"/>
  <c r="GO757" i="100"/>
  <c r="GQ757" i="100" s="1"/>
  <c r="GP753" i="100"/>
  <c r="GO753" i="100"/>
  <c r="GQ753" i="100" s="1"/>
  <c r="GP749" i="100"/>
  <c r="GO749" i="100"/>
  <c r="GQ749" i="100" s="1"/>
  <c r="GP745" i="100"/>
  <c r="GO745" i="100"/>
  <c r="GQ745" i="100" s="1"/>
  <c r="GP741" i="100"/>
  <c r="GO741" i="100"/>
  <c r="GQ741" i="100" s="1"/>
  <c r="GP737" i="100"/>
  <c r="GO737" i="100"/>
  <c r="GQ737" i="100" s="1"/>
  <c r="GP733" i="100"/>
  <c r="GO733" i="100"/>
  <c r="GQ733" i="100" s="1"/>
  <c r="GP729" i="100"/>
  <c r="GO729" i="100"/>
  <c r="GQ729" i="100" s="1"/>
  <c r="GP725" i="100"/>
  <c r="GO725" i="100"/>
  <c r="GQ725" i="100" s="1"/>
  <c r="GP721" i="100"/>
  <c r="GO721" i="100"/>
  <c r="GQ721" i="100" s="1"/>
  <c r="GP717" i="100"/>
  <c r="GO717" i="100"/>
  <c r="GQ717" i="100" s="1"/>
  <c r="GP713" i="100"/>
  <c r="GO713" i="100"/>
  <c r="GQ713" i="100" s="1"/>
  <c r="GP709" i="100"/>
  <c r="GO709" i="100"/>
  <c r="GQ709" i="100" s="1"/>
  <c r="GP705" i="100"/>
  <c r="GO705" i="100"/>
  <c r="GQ705" i="100" s="1"/>
  <c r="GP701" i="100"/>
  <c r="GO701" i="100"/>
  <c r="GQ701" i="100" s="1"/>
  <c r="GP697" i="100"/>
  <c r="GO697" i="100"/>
  <c r="GQ697" i="100" s="1"/>
  <c r="GP693" i="100"/>
  <c r="GO693" i="100"/>
  <c r="GQ693" i="100" s="1"/>
  <c r="GP689" i="100"/>
  <c r="GO689" i="100"/>
  <c r="GQ689" i="100" s="1"/>
  <c r="GP685" i="100"/>
  <c r="GO685" i="100"/>
  <c r="GQ685" i="100" s="1"/>
  <c r="GP681" i="100"/>
  <c r="GO681" i="100"/>
  <c r="GQ681" i="100" s="1"/>
  <c r="GP677" i="100"/>
  <c r="GO677" i="100"/>
  <c r="GQ677" i="100" s="1"/>
  <c r="GP673" i="100"/>
  <c r="GO673" i="100"/>
  <c r="GQ673" i="100" s="1"/>
  <c r="GP669" i="100"/>
  <c r="GO669" i="100"/>
  <c r="GQ669" i="100" s="1"/>
  <c r="GP665" i="100"/>
  <c r="GO665" i="100"/>
  <c r="GQ665" i="100" s="1"/>
  <c r="GP661" i="100"/>
  <c r="GO661" i="100"/>
  <c r="GQ661" i="100" s="1"/>
  <c r="GP657" i="100"/>
  <c r="GO657" i="100"/>
  <c r="GQ657" i="100" s="1"/>
  <c r="GP653" i="100"/>
  <c r="GO653" i="100"/>
  <c r="GQ653" i="100" s="1"/>
  <c r="GP649" i="100"/>
  <c r="GO649" i="100"/>
  <c r="GQ649" i="100" s="1"/>
  <c r="GP645" i="100"/>
  <c r="GO645" i="100"/>
  <c r="GQ645" i="100" s="1"/>
  <c r="GP641" i="100"/>
  <c r="GO641" i="100"/>
  <c r="GQ641" i="100" s="1"/>
  <c r="GP637" i="100"/>
  <c r="GO637" i="100"/>
  <c r="GQ637" i="100" s="1"/>
  <c r="GP633" i="100"/>
  <c r="GO633" i="100"/>
  <c r="GQ633" i="100" s="1"/>
  <c r="GP629" i="100"/>
  <c r="GO629" i="100"/>
  <c r="GQ629" i="100" s="1"/>
  <c r="GP625" i="100"/>
  <c r="GO625" i="100"/>
  <c r="GQ625" i="100" s="1"/>
  <c r="GP621" i="100"/>
  <c r="GO621" i="100"/>
  <c r="GQ621" i="100" s="1"/>
  <c r="GP617" i="100"/>
  <c r="GO617" i="100"/>
  <c r="GQ617" i="100" s="1"/>
  <c r="GP613" i="100"/>
  <c r="GO613" i="100"/>
  <c r="GQ613" i="100" s="1"/>
  <c r="GP609" i="100"/>
  <c r="GO609" i="100"/>
  <c r="GQ609" i="100" s="1"/>
  <c r="GP605" i="100"/>
  <c r="GO605" i="100"/>
  <c r="GQ605" i="100" s="1"/>
  <c r="GP601" i="100"/>
  <c r="GO601" i="100"/>
  <c r="GQ601" i="100" s="1"/>
  <c r="GP597" i="100"/>
  <c r="GO597" i="100"/>
  <c r="GQ597" i="100" s="1"/>
  <c r="GP593" i="100"/>
  <c r="GO593" i="100"/>
  <c r="GQ593" i="100" s="1"/>
  <c r="GP589" i="100"/>
  <c r="GO589" i="100"/>
  <c r="GQ589" i="100" s="1"/>
  <c r="GP585" i="100"/>
  <c r="GO585" i="100"/>
  <c r="GQ585" i="100" s="1"/>
  <c r="GP581" i="100"/>
  <c r="GO581" i="100"/>
  <c r="GQ581" i="100" s="1"/>
  <c r="GP577" i="100"/>
  <c r="GO577" i="100"/>
  <c r="GQ577" i="100" s="1"/>
  <c r="GP573" i="100"/>
  <c r="GO573" i="100"/>
  <c r="GQ573" i="100" s="1"/>
  <c r="GP569" i="100"/>
  <c r="GO569" i="100"/>
  <c r="GQ569" i="100" s="1"/>
  <c r="GP565" i="100"/>
  <c r="GO565" i="100"/>
  <c r="GQ565" i="100" s="1"/>
  <c r="GP561" i="100"/>
  <c r="GO561" i="100"/>
  <c r="GQ561" i="100" s="1"/>
  <c r="GP557" i="100"/>
  <c r="GO557" i="100"/>
  <c r="GQ557" i="100" s="1"/>
  <c r="GP553" i="100"/>
  <c r="GO553" i="100"/>
  <c r="GQ553" i="100" s="1"/>
  <c r="GP549" i="100"/>
  <c r="GO549" i="100"/>
  <c r="GQ549" i="100" s="1"/>
  <c r="GP545" i="100"/>
  <c r="GO545" i="100"/>
  <c r="GQ545" i="100" s="1"/>
  <c r="GP541" i="100"/>
  <c r="GO541" i="100"/>
  <c r="GQ541" i="100" s="1"/>
  <c r="GP537" i="100"/>
  <c r="GO537" i="100"/>
  <c r="GQ537" i="100" s="1"/>
  <c r="GP533" i="100"/>
  <c r="GO533" i="100"/>
  <c r="GQ533" i="100" s="1"/>
  <c r="GP529" i="100"/>
  <c r="GO529" i="100"/>
  <c r="GQ529" i="100" s="1"/>
  <c r="GP525" i="100"/>
  <c r="GO525" i="100"/>
  <c r="GQ525" i="100" s="1"/>
  <c r="GP521" i="100"/>
  <c r="GO521" i="100"/>
  <c r="GQ521" i="100" s="1"/>
  <c r="GP517" i="100"/>
  <c r="GO517" i="100"/>
  <c r="GQ517" i="100" s="1"/>
  <c r="GP513" i="100"/>
  <c r="GO513" i="100"/>
  <c r="GQ513" i="100" s="1"/>
  <c r="GP509" i="100"/>
  <c r="GO509" i="100"/>
  <c r="GQ509" i="100" s="1"/>
  <c r="GP505" i="100"/>
  <c r="GO505" i="100"/>
  <c r="GQ505" i="100" s="1"/>
  <c r="GP501" i="100"/>
  <c r="GO501" i="100"/>
  <c r="GQ501" i="100" s="1"/>
  <c r="GP497" i="100"/>
  <c r="GO497" i="100"/>
  <c r="GQ497" i="100" s="1"/>
  <c r="GP493" i="100"/>
  <c r="GO493" i="100"/>
  <c r="GQ493" i="100" s="1"/>
  <c r="GP489" i="100"/>
  <c r="GO489" i="100"/>
  <c r="GQ489" i="100" s="1"/>
  <c r="GP485" i="100"/>
  <c r="GO485" i="100"/>
  <c r="GQ485" i="100" s="1"/>
  <c r="GP481" i="100"/>
  <c r="GO481" i="100"/>
  <c r="GQ481" i="100" s="1"/>
  <c r="GP477" i="100"/>
  <c r="GO477" i="100"/>
  <c r="GQ477" i="100" s="1"/>
  <c r="GP473" i="100"/>
  <c r="GO473" i="100"/>
  <c r="GQ473" i="100" s="1"/>
  <c r="GP469" i="100"/>
  <c r="GO469" i="100"/>
  <c r="GQ469" i="100" s="1"/>
  <c r="GP465" i="100"/>
  <c r="GO465" i="100"/>
  <c r="GQ465" i="100" s="1"/>
  <c r="GP461" i="100"/>
  <c r="GO461" i="100"/>
  <c r="GQ461" i="100" s="1"/>
  <c r="GP457" i="100"/>
  <c r="GO457" i="100"/>
  <c r="GQ457" i="100" s="1"/>
  <c r="GP453" i="100"/>
  <c r="GO453" i="100"/>
  <c r="GQ453" i="100" s="1"/>
  <c r="GP449" i="100"/>
  <c r="GO449" i="100"/>
  <c r="GQ449" i="100" s="1"/>
  <c r="GP445" i="100"/>
  <c r="GO445" i="100"/>
  <c r="GQ445" i="100" s="1"/>
  <c r="GP441" i="100"/>
  <c r="GO441" i="100"/>
  <c r="GQ441" i="100" s="1"/>
  <c r="GP437" i="100"/>
  <c r="GO437" i="100"/>
  <c r="GQ437" i="100" s="1"/>
  <c r="GP433" i="100"/>
  <c r="GO433" i="100"/>
  <c r="GQ433" i="100" s="1"/>
  <c r="GP429" i="100"/>
  <c r="GO429" i="100"/>
  <c r="GQ429" i="100" s="1"/>
  <c r="GP425" i="100"/>
  <c r="GO425" i="100"/>
  <c r="GQ425" i="100" s="1"/>
  <c r="GP421" i="100"/>
  <c r="GO421" i="100"/>
  <c r="GQ421" i="100" s="1"/>
  <c r="GP417" i="100"/>
  <c r="GO417" i="100"/>
  <c r="GQ417" i="100" s="1"/>
  <c r="GP409" i="100"/>
  <c r="GO409" i="100"/>
  <c r="GQ409" i="100" s="1"/>
  <c r="GP401" i="100"/>
  <c r="GO401" i="100"/>
  <c r="GQ401" i="100" s="1"/>
  <c r="GP397" i="100"/>
  <c r="GO397" i="100"/>
  <c r="GQ397" i="100" s="1"/>
  <c r="GP393" i="100"/>
  <c r="GO393" i="100"/>
  <c r="GQ393" i="100" s="1"/>
  <c r="GP390" i="100"/>
  <c r="GM390" i="100"/>
  <c r="GO390" i="100"/>
  <c r="GQ390" i="100" s="1"/>
  <c r="GP385" i="100"/>
  <c r="GO385" i="100"/>
  <c r="GQ385" i="100" s="1"/>
  <c r="GL385" i="100"/>
  <c r="GP382" i="100"/>
  <c r="GM382" i="100"/>
  <c r="GO382" i="100"/>
  <c r="GQ382" i="100" s="1"/>
  <c r="GP377" i="100"/>
  <c r="GO377" i="100"/>
  <c r="GQ377" i="100" s="1"/>
  <c r="GL377" i="100"/>
  <c r="GM374" i="100"/>
  <c r="GP374" i="100"/>
  <c r="GO374" i="100"/>
  <c r="GQ374" i="100" s="1"/>
  <c r="GP369" i="100"/>
  <c r="GO369" i="100"/>
  <c r="GQ369" i="100" s="1"/>
  <c r="GL369" i="100"/>
  <c r="GP366" i="100"/>
  <c r="GM366" i="100"/>
  <c r="GO366" i="100"/>
  <c r="GQ366" i="100" s="1"/>
  <c r="GP361" i="100"/>
  <c r="GO361" i="100"/>
  <c r="GQ361" i="100" s="1"/>
  <c r="GL361" i="100"/>
  <c r="GP358" i="100"/>
  <c r="GM358" i="100"/>
  <c r="GO358" i="100"/>
  <c r="GQ358" i="100" s="1"/>
  <c r="GP353" i="100"/>
  <c r="GO353" i="100"/>
  <c r="GQ353" i="100" s="1"/>
  <c r="GL353" i="100"/>
  <c r="GP350" i="100"/>
  <c r="GM350" i="100"/>
  <c r="GO350" i="100"/>
  <c r="GQ350" i="100" s="1"/>
  <c r="GP345" i="100"/>
  <c r="GO345" i="100"/>
  <c r="GQ345" i="100" s="1"/>
  <c r="GL345" i="100"/>
  <c r="GP342" i="100"/>
  <c r="GM342" i="100"/>
  <c r="GO342" i="100"/>
  <c r="GQ342" i="100" s="1"/>
  <c r="GP337" i="100"/>
  <c r="GO337" i="100"/>
  <c r="GQ337" i="100" s="1"/>
  <c r="GL337" i="100"/>
  <c r="GP334" i="100"/>
  <c r="GM334" i="100"/>
  <c r="GO334" i="100"/>
  <c r="GQ334" i="100" s="1"/>
  <c r="GP329" i="100"/>
  <c r="GO329" i="100"/>
  <c r="GQ329" i="100" s="1"/>
  <c r="GL329" i="100"/>
  <c r="GP326" i="100"/>
  <c r="GM326" i="100"/>
  <c r="GO326" i="100"/>
  <c r="GQ326" i="100" s="1"/>
  <c r="GP321" i="100"/>
  <c r="GO321" i="100"/>
  <c r="GQ321" i="100" s="1"/>
  <c r="GL321" i="100"/>
  <c r="GP318" i="100"/>
  <c r="GM318" i="100"/>
  <c r="GO318" i="100"/>
  <c r="GQ318" i="100" s="1"/>
  <c r="GP313" i="100"/>
  <c r="GO313" i="100"/>
  <c r="GQ313" i="100" s="1"/>
  <c r="GL313" i="100"/>
  <c r="GP310" i="100"/>
  <c r="GM310" i="100"/>
  <c r="GO310" i="100"/>
  <c r="GQ310" i="100" s="1"/>
  <c r="GP305" i="100"/>
  <c r="GO305" i="100"/>
  <c r="GQ305" i="100" s="1"/>
  <c r="GL305" i="100"/>
  <c r="GP302" i="100"/>
  <c r="GM302" i="100"/>
  <c r="GO302" i="100"/>
  <c r="GQ302" i="100" s="1"/>
  <c r="GO632" i="100"/>
  <c r="GQ632" i="100" s="1"/>
  <c r="GO616" i="100"/>
  <c r="GQ616" i="100" s="1"/>
  <c r="GO600" i="100"/>
  <c r="GQ600" i="100" s="1"/>
  <c r="GO584" i="100"/>
  <c r="GQ584" i="100" s="1"/>
  <c r="GO568" i="100"/>
  <c r="GQ568" i="100" s="1"/>
  <c r="GO552" i="100"/>
  <c r="GQ552" i="100" s="1"/>
  <c r="GO536" i="100"/>
  <c r="GQ536" i="100" s="1"/>
  <c r="GO520" i="100"/>
  <c r="GQ520" i="100" s="1"/>
  <c r="GO504" i="100"/>
  <c r="GQ504" i="100" s="1"/>
  <c r="GO488" i="100"/>
  <c r="GQ488" i="100" s="1"/>
  <c r="GO472" i="100"/>
  <c r="GQ472" i="100" s="1"/>
  <c r="GO456" i="100"/>
  <c r="GQ456" i="100" s="1"/>
  <c r="GO440" i="100"/>
  <c r="GQ440" i="100" s="1"/>
  <c r="GO424" i="100"/>
  <c r="GQ424" i="100" s="1"/>
  <c r="GO412" i="100"/>
  <c r="GQ412" i="100" s="1"/>
  <c r="GO404" i="100"/>
  <c r="GQ404" i="100" s="1"/>
  <c r="GO396" i="100"/>
  <c r="GQ396" i="100" s="1"/>
  <c r="GO300" i="100"/>
  <c r="GQ300" i="100" s="1"/>
  <c r="GO295" i="100"/>
  <c r="GQ295" i="100" s="1"/>
  <c r="GO284" i="100"/>
  <c r="GQ284" i="100" s="1"/>
  <c r="GO279" i="100"/>
  <c r="GQ279" i="100" s="1"/>
  <c r="GO268" i="100"/>
  <c r="GQ268" i="100" s="1"/>
  <c r="GO263" i="100"/>
  <c r="GQ263" i="100" s="1"/>
  <c r="GO252" i="100"/>
  <c r="GQ252" i="100" s="1"/>
  <c r="GO247" i="100"/>
  <c r="GQ247" i="100" s="1"/>
  <c r="GO236" i="100"/>
  <c r="GQ236" i="100" s="1"/>
  <c r="GO231" i="100"/>
  <c r="GQ231" i="100" s="1"/>
  <c r="GO220" i="100"/>
  <c r="GQ220" i="100" s="1"/>
  <c r="GM747" i="100"/>
  <c r="GM727" i="100"/>
  <c r="GM723" i="100"/>
  <c r="GM707" i="100"/>
  <c r="GM763" i="100"/>
  <c r="GM759" i="100"/>
  <c r="GM755" i="100"/>
  <c r="GM751" i="100"/>
  <c r="GM743" i="100"/>
  <c r="GM739" i="100"/>
  <c r="GM735" i="100"/>
  <c r="GM731" i="100"/>
  <c r="GM719" i="100"/>
  <c r="GM715" i="100"/>
  <c r="GM711" i="100"/>
  <c r="GM703" i="100"/>
  <c r="GM699" i="100"/>
  <c r="GM695" i="100"/>
  <c r="GM764" i="100"/>
  <c r="GL763" i="100"/>
  <c r="GM760" i="100"/>
  <c r="GL759" i="100"/>
  <c r="GM756" i="100"/>
  <c r="GL755" i="100"/>
  <c r="GM752" i="100"/>
  <c r="GL751" i="100"/>
  <c r="GM748" i="100"/>
  <c r="GL747" i="100"/>
  <c r="GM744" i="100"/>
  <c r="GL743" i="100"/>
  <c r="GM740" i="100"/>
  <c r="GL739" i="100"/>
  <c r="GM736" i="100"/>
  <c r="GL735" i="100"/>
  <c r="GM732" i="100"/>
  <c r="GL731" i="100"/>
  <c r="GM728" i="100"/>
  <c r="GL727" i="100"/>
  <c r="GM724" i="100"/>
  <c r="GL723" i="100"/>
  <c r="GM720" i="100"/>
  <c r="GL719" i="100"/>
  <c r="GM716" i="100"/>
  <c r="GL715" i="100"/>
  <c r="GM712" i="100"/>
  <c r="GL711" i="100"/>
  <c r="GM708" i="100"/>
  <c r="GL707" i="100"/>
  <c r="GM704" i="100"/>
  <c r="GL703" i="100"/>
  <c r="GM700" i="100"/>
  <c r="GL699" i="100"/>
  <c r="GM696" i="100"/>
  <c r="GL695" i="100"/>
  <c r="GL764" i="100"/>
  <c r="GL760" i="100"/>
  <c r="GL756" i="100"/>
  <c r="GL752" i="100"/>
  <c r="GL748" i="100"/>
  <c r="GL744" i="100"/>
  <c r="GL740" i="100"/>
  <c r="GL736" i="100"/>
  <c r="GL732" i="100"/>
  <c r="GL728" i="100"/>
  <c r="GL724" i="100"/>
  <c r="GL720" i="100"/>
  <c r="GL716" i="100"/>
  <c r="GL712" i="100"/>
  <c r="GL708" i="100"/>
  <c r="GL704" i="100"/>
  <c r="GL700" i="100"/>
  <c r="GL696" i="100"/>
  <c r="GL299" i="100"/>
  <c r="GM299" i="100"/>
  <c r="GL297" i="100"/>
  <c r="GM297" i="100"/>
  <c r="GL295" i="100"/>
  <c r="GM295" i="100"/>
  <c r="GL293" i="100"/>
  <c r="GM293" i="100"/>
  <c r="GL291" i="100"/>
  <c r="GM291" i="100"/>
  <c r="GL289" i="100"/>
  <c r="GM289" i="100"/>
  <c r="GL287" i="100"/>
  <c r="GM287" i="100"/>
  <c r="GL285" i="100"/>
  <c r="GM285" i="100"/>
  <c r="GL283" i="100"/>
  <c r="GM283" i="100"/>
  <c r="GL281" i="100"/>
  <c r="GM281" i="100"/>
  <c r="GL279" i="100"/>
  <c r="GM279" i="100"/>
  <c r="GL277" i="100"/>
  <c r="GM277" i="100"/>
  <c r="GL275" i="100"/>
  <c r="GM275" i="100"/>
  <c r="GL273" i="100"/>
  <c r="GM273" i="100"/>
  <c r="GL271" i="100"/>
  <c r="GM271" i="100"/>
  <c r="GL269" i="100"/>
  <c r="GM269" i="100"/>
  <c r="GL267" i="100"/>
  <c r="GM267" i="100"/>
  <c r="GL265" i="100"/>
  <c r="GM265" i="100"/>
  <c r="GL263" i="100"/>
  <c r="GM263" i="100"/>
  <c r="GL261" i="100"/>
  <c r="GM261" i="100"/>
  <c r="GL259" i="100"/>
  <c r="GM259" i="100"/>
  <c r="GL257" i="100"/>
  <c r="GM257" i="100"/>
  <c r="GL255" i="100"/>
  <c r="GM255" i="100"/>
  <c r="GL253" i="100"/>
  <c r="GM253" i="100"/>
  <c r="GL251" i="100"/>
  <c r="GM251" i="100"/>
  <c r="GL249" i="100"/>
  <c r="GM249" i="100"/>
  <c r="GL247" i="100"/>
  <c r="GM247" i="100"/>
  <c r="GL245" i="100"/>
  <c r="GM245" i="100"/>
  <c r="GL243" i="100"/>
  <c r="GM243" i="100"/>
  <c r="GL241" i="100"/>
  <c r="GM241" i="100"/>
  <c r="GL239" i="100"/>
  <c r="GM239" i="100"/>
  <c r="GL237" i="100"/>
  <c r="GM237" i="100"/>
  <c r="GL235" i="100"/>
  <c r="GM235" i="100"/>
  <c r="GL233" i="100"/>
  <c r="GM233" i="100"/>
  <c r="GL231" i="100"/>
  <c r="GM231" i="100"/>
  <c r="GL229" i="100"/>
  <c r="GM229" i="100"/>
  <c r="GL227" i="100"/>
  <c r="GM227" i="100"/>
  <c r="GL225" i="100"/>
  <c r="GM225" i="100"/>
  <c r="GL223" i="100"/>
  <c r="GM223" i="100"/>
  <c r="GL221" i="100"/>
  <c r="GM221" i="100"/>
  <c r="GL219" i="100"/>
  <c r="GM219" i="100"/>
  <c r="GL217" i="100"/>
  <c r="GM217" i="100"/>
  <c r="GL300" i="100"/>
  <c r="GM300" i="100"/>
  <c r="GL298" i="100"/>
  <c r="GM298" i="100"/>
  <c r="GL296" i="100"/>
  <c r="GM296" i="100"/>
  <c r="GL294" i="100"/>
  <c r="GM294" i="100"/>
  <c r="GL292" i="100"/>
  <c r="GM292" i="100"/>
  <c r="GL290" i="100"/>
  <c r="GM290" i="100"/>
  <c r="GL288" i="100"/>
  <c r="GM288" i="100"/>
  <c r="GL286" i="100"/>
  <c r="GM286" i="100"/>
  <c r="GL284" i="100"/>
  <c r="GM284" i="100"/>
  <c r="GL282" i="100"/>
  <c r="GM282" i="100"/>
  <c r="GL280" i="100"/>
  <c r="GM280" i="100"/>
  <c r="GL278" i="100"/>
  <c r="GM278" i="100"/>
  <c r="GL276" i="100"/>
  <c r="GM276" i="100"/>
  <c r="GL274" i="100"/>
  <c r="GM274" i="100"/>
  <c r="GL272" i="100"/>
  <c r="GM272" i="100"/>
  <c r="GL270" i="100"/>
  <c r="GM270" i="100"/>
  <c r="GL268" i="100"/>
  <c r="GM268" i="100"/>
  <c r="GL266" i="100"/>
  <c r="GM266" i="100"/>
  <c r="GL264" i="100"/>
  <c r="GM264" i="100"/>
  <c r="GL262" i="100"/>
  <c r="GM262" i="100"/>
  <c r="GL260" i="100"/>
  <c r="GM260" i="100"/>
  <c r="GL258" i="100"/>
  <c r="GM258" i="100"/>
  <c r="GL256" i="100"/>
  <c r="GM256" i="100"/>
  <c r="GL254" i="100"/>
  <c r="GM254" i="100"/>
  <c r="GL252" i="100"/>
  <c r="GM252" i="100"/>
  <c r="GL250" i="100"/>
  <c r="GM250" i="100"/>
  <c r="GL248" i="100"/>
  <c r="GM248" i="100"/>
  <c r="GL246" i="100"/>
  <c r="GM246" i="100"/>
  <c r="GL244" i="100"/>
  <c r="GM244" i="100"/>
  <c r="GL242" i="100"/>
  <c r="GM242" i="100"/>
  <c r="GL240" i="100"/>
  <c r="GM240" i="100"/>
  <c r="GL238" i="100"/>
  <c r="GM238" i="100"/>
  <c r="GL236" i="100"/>
  <c r="GM236" i="100"/>
  <c r="GL234" i="100"/>
  <c r="GM234" i="100"/>
  <c r="GL232" i="100"/>
  <c r="GM232" i="100"/>
  <c r="GL230" i="100"/>
  <c r="GM230" i="100"/>
  <c r="GL228" i="100"/>
  <c r="GM228" i="100"/>
  <c r="GL226" i="100"/>
  <c r="GM226" i="100"/>
  <c r="GL224" i="100"/>
  <c r="GM224" i="100"/>
  <c r="GL222" i="100"/>
  <c r="GM222" i="100"/>
  <c r="GL220" i="100"/>
  <c r="GM220" i="100"/>
  <c r="GL218" i="100"/>
  <c r="GM218" i="100"/>
  <c r="GM216" i="100"/>
  <c r="GM212" i="100"/>
  <c r="GM208" i="100"/>
  <c r="GM204" i="100"/>
  <c r="GM200" i="100"/>
  <c r="GM196" i="100"/>
  <c r="GM192" i="100"/>
  <c r="GM188" i="100"/>
  <c r="GM184" i="100"/>
  <c r="GM180" i="100"/>
  <c r="GM176" i="100"/>
  <c r="GM172" i="100"/>
  <c r="GM168" i="100"/>
  <c r="GM164" i="100"/>
  <c r="GM160" i="100"/>
  <c r="GM156" i="100"/>
  <c r="GM152" i="100"/>
  <c r="GM148" i="100"/>
  <c r="GM144" i="100"/>
  <c r="GM140" i="100"/>
  <c r="GM136" i="100"/>
  <c r="GL104" i="100"/>
  <c r="GM104" i="100"/>
  <c r="GL100" i="100"/>
  <c r="GM100" i="100"/>
  <c r="GL96" i="100"/>
  <c r="GM96" i="100"/>
  <c r="GM81" i="100"/>
  <c r="GL81" i="100"/>
  <c r="GM65" i="100"/>
  <c r="GL65" i="100"/>
  <c r="GM49" i="100"/>
  <c r="GL49" i="100"/>
  <c r="GM33" i="100"/>
  <c r="GL33" i="100"/>
  <c r="GM213" i="100"/>
  <c r="GL212" i="100"/>
  <c r="GM209" i="100"/>
  <c r="GL208" i="100"/>
  <c r="GM205" i="100"/>
  <c r="GL204" i="100"/>
  <c r="GM201" i="100"/>
  <c r="GL200" i="100"/>
  <c r="GM197" i="100"/>
  <c r="GL196" i="100"/>
  <c r="GM193" i="100"/>
  <c r="GL192" i="100"/>
  <c r="GM189" i="100"/>
  <c r="GL188" i="100"/>
  <c r="GM185" i="100"/>
  <c r="GL184" i="100"/>
  <c r="GM181" i="100"/>
  <c r="GL180" i="100"/>
  <c r="GM177" i="100"/>
  <c r="GL176" i="100"/>
  <c r="GM173" i="100"/>
  <c r="GL172" i="100"/>
  <c r="GM169" i="100"/>
  <c r="GL168" i="100"/>
  <c r="GM165" i="100"/>
  <c r="GL164" i="100"/>
  <c r="GM161" i="100"/>
  <c r="GL160" i="100"/>
  <c r="GM157" i="100"/>
  <c r="GL156" i="100"/>
  <c r="GM153" i="100"/>
  <c r="GL152" i="100"/>
  <c r="GM149" i="100"/>
  <c r="GL148" i="100"/>
  <c r="GM145" i="100"/>
  <c r="GL144" i="100"/>
  <c r="GM141" i="100"/>
  <c r="GL140" i="100"/>
  <c r="GM137" i="100"/>
  <c r="GL136" i="100"/>
  <c r="GM133" i="100"/>
  <c r="GM131" i="100"/>
  <c r="GM129" i="100"/>
  <c r="GM127" i="100"/>
  <c r="GM125" i="100"/>
  <c r="GM123" i="100"/>
  <c r="GM121" i="100"/>
  <c r="GM119" i="100"/>
  <c r="GM117" i="100"/>
  <c r="GM115" i="100"/>
  <c r="GM113" i="100"/>
  <c r="GM111" i="100"/>
  <c r="GM109" i="100"/>
  <c r="GM107" i="100"/>
  <c r="GL103" i="100"/>
  <c r="GM103" i="100"/>
  <c r="GL99" i="100"/>
  <c r="GM99" i="100"/>
  <c r="GL95" i="100"/>
  <c r="GM95" i="100"/>
  <c r="GM85" i="100"/>
  <c r="GL85" i="100"/>
  <c r="GM69" i="100"/>
  <c r="GL69" i="100"/>
  <c r="GM53" i="100"/>
  <c r="GL53" i="100"/>
  <c r="GM37" i="100"/>
  <c r="GL37" i="100"/>
  <c r="GM21" i="100"/>
  <c r="GL21" i="100"/>
  <c r="GL106" i="100"/>
  <c r="GM106" i="100"/>
  <c r="GL102" i="100"/>
  <c r="GM102" i="100"/>
  <c r="GL98" i="100"/>
  <c r="GM98" i="100"/>
  <c r="GL94" i="100"/>
  <c r="GM94" i="100"/>
  <c r="GM89" i="100"/>
  <c r="GL89" i="100"/>
  <c r="GM73" i="100"/>
  <c r="GL73" i="100"/>
  <c r="GM57" i="100"/>
  <c r="GL57" i="100"/>
  <c r="GM41" i="100"/>
  <c r="GL41" i="100"/>
  <c r="GM25" i="100"/>
  <c r="GL25" i="100"/>
  <c r="GM134" i="100"/>
  <c r="GM132" i="100"/>
  <c r="GM130" i="100"/>
  <c r="GM128" i="100"/>
  <c r="GM126" i="100"/>
  <c r="GM124" i="100"/>
  <c r="GM122" i="100"/>
  <c r="GM120" i="100"/>
  <c r="GM118" i="100"/>
  <c r="GM116" i="100"/>
  <c r="GM114" i="100"/>
  <c r="GM112" i="100"/>
  <c r="GM110" i="100"/>
  <c r="GM108" i="100"/>
  <c r="GL105" i="100"/>
  <c r="GM105" i="100"/>
  <c r="GL101" i="100"/>
  <c r="GM101" i="100"/>
  <c r="GL97" i="100"/>
  <c r="GM97" i="100"/>
  <c r="GL93" i="100"/>
  <c r="GM93" i="100"/>
  <c r="GM77" i="100"/>
  <c r="GL77" i="100"/>
  <c r="GM61" i="100"/>
  <c r="GL61" i="100"/>
  <c r="GM45" i="100"/>
  <c r="GL45" i="100"/>
  <c r="GM29" i="100"/>
  <c r="GL29" i="100"/>
  <c r="GL91" i="100"/>
  <c r="GL87" i="100"/>
  <c r="GL83" i="100"/>
  <c r="GL79" i="100"/>
  <c r="GL75" i="100"/>
  <c r="GL71" i="100"/>
  <c r="GL67" i="100"/>
  <c r="GL63" i="100"/>
  <c r="GL59" i="100"/>
  <c r="GL55" i="100"/>
  <c r="GL51" i="100"/>
  <c r="GL47" i="100"/>
  <c r="GL43" i="100"/>
  <c r="GL39" i="100"/>
  <c r="GL35" i="100"/>
  <c r="GL31" i="100"/>
  <c r="GL27" i="100"/>
  <c r="GL23" i="100"/>
  <c r="GL19" i="100"/>
  <c r="GL15" i="100"/>
  <c r="GL11" i="100"/>
  <c r="GL92" i="100"/>
  <c r="GL88" i="100"/>
  <c r="GL84" i="100"/>
  <c r="GL80" i="100"/>
  <c r="GL76" i="100"/>
  <c r="GL72" i="100"/>
  <c r="GL68" i="100"/>
  <c r="GL64" i="100"/>
  <c r="GL60" i="100"/>
  <c r="GL56" i="100"/>
  <c r="GL52" i="100"/>
  <c r="GL48" i="100"/>
  <c r="GL44" i="100"/>
  <c r="GL40" i="100"/>
  <c r="GL36" i="100"/>
  <c r="GL32" i="100"/>
  <c r="GL28" i="100"/>
  <c r="GL24" i="100"/>
  <c r="GL20" i="100"/>
  <c r="GL16" i="100"/>
  <c r="GL12" i="100"/>
  <c r="GL8" i="100"/>
  <c r="GL17" i="100"/>
  <c r="GL13" i="100"/>
  <c r="GL9" i="100"/>
  <c r="GM7" i="100" l="1"/>
  <c r="T9" i="100" l="1"/>
  <c r="T10" i="100"/>
  <c r="T11" i="100"/>
  <c r="T12" i="100"/>
  <c r="T13" i="100"/>
  <c r="T14" i="100"/>
  <c r="T15" i="100"/>
  <c r="T16" i="100"/>
  <c r="T17" i="100"/>
  <c r="T18" i="100"/>
  <c r="T19" i="100"/>
  <c r="T20" i="100"/>
  <c r="T21" i="100"/>
  <c r="T22" i="100"/>
  <c r="T23" i="100"/>
  <c r="T24" i="100"/>
  <c r="T25" i="100"/>
  <c r="T26" i="100"/>
  <c r="T27" i="100"/>
  <c r="T28" i="100"/>
  <c r="T29" i="100"/>
  <c r="T30" i="100"/>
  <c r="T31" i="100"/>
  <c r="T32" i="100"/>
  <c r="T33" i="100"/>
  <c r="T34" i="100"/>
  <c r="T35" i="100"/>
  <c r="T36" i="100"/>
  <c r="T37" i="100"/>
  <c r="T38" i="100"/>
  <c r="T39" i="100"/>
  <c r="T40" i="100"/>
  <c r="T41" i="100"/>
  <c r="T42" i="100"/>
  <c r="T43" i="100"/>
  <c r="T44" i="100"/>
  <c r="T45" i="100"/>
  <c r="T46" i="100"/>
  <c r="T47" i="100"/>
  <c r="T48" i="100"/>
  <c r="T49" i="100"/>
  <c r="T7" i="100"/>
  <c r="T8" i="100" l="1"/>
  <c r="AV293" i="100" l="1"/>
  <c r="AU293" i="100"/>
  <c r="AT293" i="100"/>
  <c r="AV292" i="100"/>
  <c r="AU292" i="100"/>
  <c r="AT292" i="100"/>
  <c r="AV291" i="100"/>
  <c r="AU291" i="100"/>
  <c r="AT291" i="100"/>
  <c r="AV290" i="100"/>
  <c r="AU290" i="100"/>
  <c r="AT290" i="100"/>
  <c r="AV289" i="100"/>
  <c r="AU289" i="100"/>
  <c r="AT289" i="100"/>
  <c r="AV288" i="100"/>
  <c r="AU288" i="100"/>
  <c r="AT288" i="100"/>
  <c r="AV263" i="100"/>
  <c r="AU263" i="100"/>
  <c r="AT263" i="100"/>
  <c r="AV262" i="100"/>
  <c r="AU262" i="100"/>
  <c r="AT262" i="100"/>
  <c r="AV261" i="100"/>
  <c r="AU261" i="100"/>
  <c r="AT261" i="100"/>
  <c r="AV260" i="100"/>
  <c r="AU260" i="100"/>
  <c r="AT260" i="100"/>
  <c r="AV259" i="100"/>
  <c r="AU259" i="100"/>
  <c r="AT259" i="100"/>
  <c r="AV258" i="100"/>
  <c r="AU258" i="100"/>
  <c r="AT258" i="100"/>
  <c r="AU231" i="100"/>
  <c r="AV231" i="100"/>
  <c r="AU232" i="100"/>
  <c r="AV232" i="100"/>
  <c r="AU233" i="100"/>
  <c r="AV233" i="100"/>
  <c r="AU234" i="100"/>
  <c r="AV234" i="100"/>
  <c r="AU235" i="100"/>
  <c r="AV235" i="100"/>
  <c r="AU236" i="100"/>
  <c r="AV236" i="100"/>
  <c r="AT231" i="100"/>
  <c r="AT232" i="100"/>
  <c r="AT233" i="100"/>
  <c r="AT234" i="100"/>
  <c r="AT235" i="100"/>
  <c r="AT236" i="100"/>
  <c r="AU8" i="100"/>
  <c r="AU9" i="100"/>
  <c r="AU10" i="100"/>
  <c r="AU11" i="100"/>
  <c r="AU12" i="100"/>
  <c r="AU13" i="100"/>
  <c r="AU14" i="100"/>
  <c r="AU15" i="100"/>
  <c r="AU16" i="100"/>
  <c r="AU17" i="100"/>
  <c r="AU18" i="100"/>
  <c r="AU19" i="100"/>
  <c r="AU20" i="100"/>
  <c r="AU21" i="100"/>
  <c r="AU22" i="100"/>
  <c r="AU23" i="100"/>
  <c r="AU24" i="100"/>
  <c r="AU25" i="100"/>
  <c r="AU26" i="100"/>
  <c r="AU27" i="100"/>
  <c r="AU28" i="100"/>
  <c r="AU29" i="100"/>
  <c r="AU30" i="100"/>
  <c r="AU31" i="100"/>
  <c r="AU32" i="100"/>
  <c r="AU33" i="100"/>
  <c r="AU34" i="100"/>
  <c r="AU35" i="100"/>
  <c r="AU36" i="100"/>
  <c r="AU37" i="100"/>
  <c r="AU38" i="100"/>
  <c r="AU39" i="100"/>
  <c r="AU40" i="100"/>
  <c r="AU41" i="100"/>
  <c r="AU42" i="100"/>
  <c r="AU43" i="100"/>
  <c r="AU44" i="100"/>
  <c r="AU45" i="100"/>
  <c r="AU46" i="100"/>
  <c r="AU47" i="100"/>
  <c r="AU48" i="100"/>
  <c r="AU49" i="100"/>
  <c r="AU50" i="100"/>
  <c r="AU51" i="100"/>
  <c r="AU52" i="100"/>
  <c r="AU53" i="100"/>
  <c r="AU54" i="100"/>
  <c r="AU55" i="100"/>
  <c r="AU56" i="100"/>
  <c r="AU57" i="100"/>
  <c r="AU58" i="100"/>
  <c r="AU59" i="100"/>
  <c r="AU60" i="100"/>
  <c r="AU61" i="100"/>
  <c r="AU62" i="100"/>
  <c r="AU63" i="100"/>
  <c r="AU64" i="100"/>
  <c r="AU65" i="100"/>
  <c r="AU66" i="100"/>
  <c r="AU67" i="100"/>
  <c r="AU68" i="100"/>
  <c r="AU69" i="100"/>
  <c r="AU70" i="100"/>
  <c r="AU71" i="100"/>
  <c r="AU72" i="100"/>
  <c r="AU73" i="100"/>
  <c r="AU74" i="100"/>
  <c r="AU75" i="100"/>
  <c r="AU76" i="100"/>
  <c r="AU77" i="100"/>
  <c r="AU78" i="100"/>
  <c r="AU79" i="100"/>
  <c r="AU80" i="100"/>
  <c r="AU81" i="100"/>
  <c r="AU82" i="100"/>
  <c r="AU83" i="100"/>
  <c r="AU84" i="100"/>
  <c r="AU85" i="100"/>
  <c r="AU86" i="100"/>
  <c r="AU87" i="100"/>
  <c r="AU88" i="100"/>
  <c r="AU89" i="100"/>
  <c r="AU90" i="100"/>
  <c r="AU91" i="100"/>
  <c r="AU92" i="100"/>
  <c r="AU93" i="100"/>
  <c r="AU94" i="100"/>
  <c r="AU95" i="100"/>
  <c r="AU96" i="100"/>
  <c r="AU97" i="100"/>
  <c r="AU98" i="100"/>
  <c r="AU99" i="100"/>
  <c r="AU100" i="100"/>
  <c r="AU101" i="100"/>
  <c r="AU102" i="100"/>
  <c r="AU103" i="100"/>
  <c r="AU104" i="100"/>
  <c r="AU105" i="100"/>
  <c r="AU106" i="100"/>
  <c r="AU107" i="100"/>
  <c r="AU108" i="100"/>
  <c r="AU109" i="100"/>
  <c r="AU110" i="100"/>
  <c r="AU111" i="100"/>
  <c r="AU112" i="100"/>
  <c r="AU113" i="100"/>
  <c r="AU114" i="100"/>
  <c r="AU115" i="100"/>
  <c r="AU116" i="100"/>
  <c r="AU117" i="100"/>
  <c r="AU118" i="100"/>
  <c r="AU119" i="100"/>
  <c r="AU120" i="100"/>
  <c r="AU121" i="100"/>
  <c r="AU122" i="100"/>
  <c r="AU123" i="100"/>
  <c r="AU124" i="100"/>
  <c r="AU125" i="100"/>
  <c r="AU126" i="100"/>
  <c r="AU127" i="100"/>
  <c r="AU128" i="100"/>
  <c r="AU129" i="100"/>
  <c r="AU130" i="100"/>
  <c r="AU131" i="100"/>
  <c r="AU132" i="100"/>
  <c r="AU133" i="100"/>
  <c r="AU134" i="100"/>
  <c r="AU135" i="100"/>
  <c r="AU136" i="100"/>
  <c r="AU137" i="100"/>
  <c r="AU138" i="100"/>
  <c r="AU139" i="100"/>
  <c r="AU140" i="100"/>
  <c r="AU141" i="100"/>
  <c r="AU142" i="100"/>
  <c r="AU143" i="100"/>
  <c r="AU144" i="100"/>
  <c r="AU145" i="100"/>
  <c r="AU146" i="100"/>
  <c r="AU147" i="100"/>
  <c r="AU148" i="100"/>
  <c r="AU149" i="100"/>
  <c r="AU150" i="100"/>
  <c r="AU151" i="100"/>
  <c r="AU152" i="100"/>
  <c r="AU153" i="100"/>
  <c r="AU154" i="100"/>
  <c r="AU155" i="100"/>
  <c r="AU156" i="100"/>
  <c r="AU157" i="100"/>
  <c r="AU158" i="100"/>
  <c r="AU159" i="100"/>
  <c r="AU160" i="100"/>
  <c r="AU161" i="100"/>
  <c r="AU162" i="100"/>
  <c r="AU163" i="100"/>
  <c r="AU164" i="100"/>
  <c r="AU165" i="100"/>
  <c r="AU166" i="100"/>
  <c r="AU167" i="100"/>
  <c r="AU168" i="100"/>
  <c r="AU169" i="100"/>
  <c r="AU170" i="100"/>
  <c r="AU171" i="100"/>
  <c r="AU172" i="100"/>
  <c r="AU173" i="100"/>
  <c r="AU174" i="100"/>
  <c r="AU175" i="100"/>
  <c r="AU176" i="100"/>
  <c r="AU177" i="100"/>
  <c r="AU178" i="100"/>
  <c r="AU179" i="100"/>
  <c r="AU180" i="100"/>
  <c r="AU181" i="100"/>
  <c r="AU182" i="100"/>
  <c r="AU183" i="100"/>
  <c r="AU184" i="100"/>
  <c r="AU185" i="100"/>
  <c r="AU186" i="100"/>
  <c r="AU187" i="100"/>
  <c r="AU188" i="100"/>
  <c r="AU189" i="100"/>
  <c r="AU190" i="100"/>
  <c r="AU191" i="100"/>
  <c r="AU192" i="100"/>
  <c r="AU193" i="100"/>
  <c r="AU194" i="100"/>
  <c r="AU195" i="100"/>
  <c r="AU196" i="100"/>
  <c r="AU197" i="100"/>
  <c r="AU198" i="100"/>
  <c r="AU199" i="100"/>
  <c r="AU200" i="100"/>
  <c r="AU201" i="100"/>
  <c r="AU202" i="100"/>
  <c r="AU203" i="100"/>
  <c r="AU204" i="100"/>
  <c r="AU205" i="100"/>
  <c r="AU206" i="100"/>
  <c r="AU207" i="100"/>
  <c r="AU208" i="100"/>
  <c r="AU209" i="100"/>
  <c r="AU210" i="100"/>
  <c r="AU211" i="100"/>
  <c r="AU212" i="100"/>
  <c r="AU213" i="100"/>
  <c r="AU214" i="100"/>
  <c r="AU215" i="100"/>
  <c r="AU216" i="100"/>
  <c r="AU217" i="100"/>
  <c r="AU218" i="100"/>
  <c r="AU219" i="100"/>
  <c r="AU220" i="100"/>
  <c r="AU221" i="100"/>
  <c r="AU222" i="100"/>
  <c r="AU223" i="100"/>
  <c r="AU224" i="100"/>
  <c r="AU225" i="100"/>
  <c r="AU226" i="100"/>
  <c r="AU227" i="100"/>
  <c r="AU228" i="100"/>
  <c r="AU229" i="100"/>
  <c r="AU230" i="100"/>
  <c r="AU237" i="100"/>
  <c r="AU238" i="100"/>
  <c r="AU239" i="100"/>
  <c r="AU240" i="100"/>
  <c r="AU241" i="100"/>
  <c r="AU242" i="100"/>
  <c r="AU243" i="100"/>
  <c r="AU244" i="100"/>
  <c r="AU245" i="100"/>
  <c r="AU246" i="100"/>
  <c r="AU247" i="100"/>
  <c r="AU248" i="100"/>
  <c r="AU249" i="100"/>
  <c r="AU250" i="100"/>
  <c r="AU251" i="100"/>
  <c r="AU252" i="100"/>
  <c r="AU253" i="100"/>
  <c r="AU254" i="100"/>
  <c r="AU255" i="100"/>
  <c r="AU256" i="100"/>
  <c r="AU257" i="100"/>
  <c r="AU264" i="100"/>
  <c r="AU265" i="100"/>
  <c r="AU266" i="100"/>
  <c r="AU267" i="100"/>
  <c r="AU268" i="100"/>
  <c r="AU269" i="100"/>
  <c r="AU270" i="100"/>
  <c r="AU271" i="100"/>
  <c r="AU272" i="100"/>
  <c r="AU273" i="100"/>
  <c r="AU274" i="100"/>
  <c r="AU275" i="100"/>
  <c r="AU276" i="100"/>
  <c r="AU277" i="100"/>
  <c r="AU278" i="100"/>
  <c r="AU279" i="100"/>
  <c r="AU280" i="100"/>
  <c r="AU281" i="100"/>
  <c r="AU282" i="100"/>
  <c r="AU283" i="100"/>
  <c r="AU284" i="100"/>
  <c r="AU285" i="100"/>
  <c r="AU286" i="100"/>
  <c r="AU287" i="100"/>
  <c r="AU294" i="100"/>
  <c r="AU295" i="100"/>
  <c r="AU296" i="100"/>
  <c r="AU297" i="100"/>
  <c r="AU298" i="100"/>
  <c r="AU299" i="100"/>
  <c r="AU300" i="100"/>
  <c r="AU301" i="100"/>
  <c r="AU7" i="100"/>
  <c r="BE8" i="100"/>
  <c r="BF8" i="100" s="1"/>
  <c r="CA8" i="100" s="1"/>
  <c r="BE9" i="100"/>
  <c r="BF9" i="100" s="1"/>
  <c r="CW9" i="100" s="1"/>
  <c r="BE10" i="100"/>
  <c r="BF10" i="100" s="1"/>
  <c r="BR10" i="100" s="1"/>
  <c r="BE11" i="100"/>
  <c r="BF11" i="100" s="1"/>
  <c r="BX11" i="100" s="1"/>
  <c r="BE12" i="100"/>
  <c r="BF12" i="100" s="1"/>
  <c r="CH12" i="100" s="1"/>
  <c r="BE13" i="100"/>
  <c r="BF13" i="100" s="1"/>
  <c r="BQ13" i="100" s="1"/>
  <c r="BE14" i="100"/>
  <c r="BF14" i="100" s="1"/>
  <c r="BV14" i="100" s="1"/>
  <c r="BE15" i="100"/>
  <c r="BF15" i="100" s="1"/>
  <c r="BU15" i="100" s="1"/>
  <c r="BE16" i="100"/>
  <c r="BF16" i="100" s="1"/>
  <c r="CE16" i="100" s="1"/>
  <c r="BE17" i="100"/>
  <c r="BF17" i="100" s="1"/>
  <c r="BJ17" i="100" s="1"/>
  <c r="BE18" i="100"/>
  <c r="BF18" i="100" s="1"/>
  <c r="CL18" i="100" s="1"/>
  <c r="BE19" i="100"/>
  <c r="BF19" i="100" s="1"/>
  <c r="BV19" i="100" s="1"/>
  <c r="BE20" i="100"/>
  <c r="BF20" i="100" s="1"/>
  <c r="BV20" i="100" s="1"/>
  <c r="BE21" i="100"/>
  <c r="BF21" i="100" s="1"/>
  <c r="BR21" i="100" s="1"/>
  <c r="BE22" i="100"/>
  <c r="BF22" i="100" s="1"/>
  <c r="CF22" i="100" s="1"/>
  <c r="BE23" i="100"/>
  <c r="BF23" i="100" s="1"/>
  <c r="BJ23" i="100" s="1"/>
  <c r="BE24" i="100"/>
  <c r="BF24" i="100" s="1"/>
  <c r="BL24" i="100" s="1"/>
  <c r="BE25" i="100"/>
  <c r="BF25" i="100" s="1"/>
  <c r="BM25" i="100" s="1"/>
  <c r="BE26" i="100"/>
  <c r="BF26" i="100" s="1"/>
  <c r="CA26" i="100" s="1"/>
  <c r="BE27" i="100"/>
  <c r="BF27" i="100" s="1"/>
  <c r="BJ27" i="100" s="1"/>
  <c r="BE28" i="100"/>
  <c r="BF28" i="100" s="1"/>
  <c r="BP28" i="100" s="1"/>
  <c r="BE29" i="100"/>
  <c r="BF29" i="100" s="1"/>
  <c r="BU29" i="100" s="1"/>
  <c r="BE30" i="100"/>
  <c r="BF30" i="100" s="1"/>
  <c r="CA30" i="100" s="1"/>
  <c r="BE31" i="100"/>
  <c r="BF31" i="100" s="1"/>
  <c r="BJ31" i="100" s="1"/>
  <c r="BE32" i="100"/>
  <c r="BF32" i="100" s="1"/>
  <c r="BL32" i="100" s="1"/>
  <c r="BE33" i="100"/>
  <c r="BF33" i="100" s="1"/>
  <c r="BN33" i="100" s="1"/>
  <c r="BE34" i="100"/>
  <c r="BF34" i="100" s="1"/>
  <c r="BQ34" i="100" s="1"/>
  <c r="BE35" i="100"/>
  <c r="BF35" i="100" s="1"/>
  <c r="BI35" i="100" s="1"/>
  <c r="BE36" i="100"/>
  <c r="BF36" i="100" s="1"/>
  <c r="BL36" i="100" s="1"/>
  <c r="BE37" i="100"/>
  <c r="BF37" i="100" s="1"/>
  <c r="BJ37" i="100" s="1"/>
  <c r="BE38" i="100"/>
  <c r="BF38" i="100" s="1"/>
  <c r="BE39" i="100"/>
  <c r="BF39" i="100" s="1"/>
  <c r="BJ39" i="100" s="1"/>
  <c r="BE40" i="100"/>
  <c r="BF40" i="100" s="1"/>
  <c r="BJ40" i="100" s="1"/>
  <c r="BE41" i="100"/>
  <c r="BF41" i="100" s="1"/>
  <c r="BM41" i="100" s="1"/>
  <c r="BE42" i="100"/>
  <c r="BF42" i="100" s="1"/>
  <c r="BM42" i="100" s="1"/>
  <c r="BE43" i="100"/>
  <c r="BF43" i="100" s="1"/>
  <c r="BJ43" i="100" s="1"/>
  <c r="BE44" i="100"/>
  <c r="BF44" i="100" s="1"/>
  <c r="BJ44" i="100" s="1"/>
  <c r="BE45" i="100"/>
  <c r="BF45" i="100" s="1"/>
  <c r="BM45" i="100" s="1"/>
  <c r="BE46" i="100"/>
  <c r="BF46" i="100" s="1"/>
  <c r="BM46" i="100" s="1"/>
  <c r="BE47" i="100"/>
  <c r="BF47" i="100" s="1"/>
  <c r="BJ47" i="100" s="1"/>
  <c r="BE48" i="100"/>
  <c r="BF48" i="100" s="1"/>
  <c r="BJ48" i="100" s="1"/>
  <c r="BE49" i="100"/>
  <c r="BF49" i="100" s="1"/>
  <c r="BM49" i="100" s="1"/>
  <c r="BE50" i="100"/>
  <c r="BF50" i="100" s="1"/>
  <c r="BM50" i="100" s="1"/>
  <c r="BE51" i="100"/>
  <c r="BF51" i="100" s="1"/>
  <c r="BJ51" i="100" s="1"/>
  <c r="BE52" i="100"/>
  <c r="BF52" i="100" s="1"/>
  <c r="BJ52" i="100" s="1"/>
  <c r="BE53" i="100"/>
  <c r="BF53" i="100" s="1"/>
  <c r="CI53" i="100" s="1"/>
  <c r="BE54" i="100"/>
  <c r="BF54" i="100" s="1"/>
  <c r="CI54" i="100" s="1"/>
  <c r="BE55" i="100"/>
  <c r="BF55" i="100" s="1"/>
  <c r="BJ55" i="100" s="1"/>
  <c r="BE56" i="100"/>
  <c r="BF56" i="100" s="1"/>
  <c r="BJ56" i="100" s="1"/>
  <c r="BE57" i="100"/>
  <c r="BF57" i="100" s="1"/>
  <c r="CI57" i="100" s="1"/>
  <c r="BE58" i="100"/>
  <c r="BF58" i="100" s="1"/>
  <c r="CI58" i="100" s="1"/>
  <c r="BE59" i="100"/>
  <c r="BF59" i="100" s="1"/>
  <c r="BJ59" i="100" s="1"/>
  <c r="BE60" i="100"/>
  <c r="BF60" i="100" s="1"/>
  <c r="BJ60" i="100" s="1"/>
  <c r="BE61" i="100"/>
  <c r="BF61" i="100" s="1"/>
  <c r="CM61" i="100" s="1"/>
  <c r="BE62" i="100"/>
  <c r="BF62" i="100" s="1"/>
  <c r="CM62" i="100" s="1"/>
  <c r="BE63" i="100"/>
  <c r="BF63" i="100" s="1"/>
  <c r="BJ63" i="100" s="1"/>
  <c r="BE64" i="100"/>
  <c r="BF64" i="100" s="1"/>
  <c r="BJ64" i="100" s="1"/>
  <c r="BE65" i="100"/>
  <c r="BF65" i="100" s="1"/>
  <c r="CI65" i="100" s="1"/>
  <c r="BE66" i="100"/>
  <c r="BF66" i="100" s="1"/>
  <c r="CI66" i="100" s="1"/>
  <c r="BE7" i="100"/>
  <c r="BF7" i="100" s="1"/>
  <c r="BK7" i="100" s="1"/>
  <c r="L28" i="100"/>
  <c r="L27" i="100"/>
  <c r="L26" i="100"/>
  <c r="L25" i="100"/>
  <c r="L24" i="100"/>
  <c r="L23" i="100"/>
  <c r="L22" i="100"/>
  <c r="L21" i="100"/>
  <c r="L20" i="100"/>
  <c r="L19" i="100"/>
  <c r="L18" i="100"/>
  <c r="L17" i="100"/>
  <c r="L16" i="100"/>
  <c r="L15" i="100"/>
  <c r="L14" i="100"/>
  <c r="L13" i="100"/>
  <c r="L12" i="100"/>
  <c r="L11" i="100"/>
  <c r="L10" i="100"/>
  <c r="L9" i="100"/>
  <c r="L8" i="100"/>
  <c r="AV8" i="100"/>
  <c r="AV9" i="100"/>
  <c r="AV11" i="100"/>
  <c r="AV12" i="100"/>
  <c r="AV13" i="100"/>
  <c r="AV14" i="100"/>
  <c r="AV15" i="100"/>
  <c r="AV16" i="100"/>
  <c r="AV18" i="100"/>
  <c r="AV19" i="100"/>
  <c r="AV20" i="100"/>
  <c r="AV21" i="100"/>
  <c r="AV22" i="100"/>
  <c r="AV23" i="100"/>
  <c r="AV24" i="100"/>
  <c r="AV26" i="100"/>
  <c r="AV27" i="100"/>
  <c r="AV28" i="100"/>
  <c r="AV29" i="100"/>
  <c r="AV30" i="100"/>
  <c r="AV31" i="100"/>
  <c r="AV32" i="100"/>
  <c r="AV33" i="100"/>
  <c r="AV34" i="100"/>
  <c r="AV35" i="100"/>
  <c r="AV36" i="100"/>
  <c r="AV38" i="100"/>
  <c r="AV39" i="100"/>
  <c r="AV40" i="100"/>
  <c r="AV41" i="100"/>
  <c r="AV42" i="100"/>
  <c r="AV43" i="100"/>
  <c r="AV44" i="100"/>
  <c r="AV45" i="100"/>
  <c r="AV46" i="100"/>
  <c r="AV47" i="100"/>
  <c r="AV48" i="100"/>
  <c r="AV49" i="100"/>
  <c r="AV51" i="100"/>
  <c r="AV52" i="100"/>
  <c r="AV53" i="100"/>
  <c r="AV54" i="100"/>
  <c r="AV55" i="100"/>
  <c r="AV56" i="100"/>
  <c r="AV57" i="100"/>
  <c r="AV58" i="100"/>
  <c r="AV59" i="100"/>
  <c r="AV60" i="100"/>
  <c r="AV61" i="100"/>
  <c r="AV62" i="100"/>
  <c r="AV63" i="100"/>
  <c r="AV65" i="100"/>
  <c r="AV66" i="100"/>
  <c r="AV67" i="100"/>
  <c r="AV68" i="100"/>
  <c r="AV69" i="100"/>
  <c r="AV70" i="100"/>
  <c r="AV71" i="100"/>
  <c r="AV72" i="100"/>
  <c r="AV73" i="100"/>
  <c r="AV74" i="100"/>
  <c r="AV75" i="100"/>
  <c r="AV77" i="100"/>
  <c r="AV78" i="100"/>
  <c r="AV79" i="100"/>
  <c r="AV80" i="100"/>
  <c r="AV81" i="100"/>
  <c r="AV82" i="100"/>
  <c r="AV83" i="100"/>
  <c r="AV84" i="100"/>
  <c r="AV85" i="100"/>
  <c r="AV86" i="100"/>
  <c r="AV87" i="100"/>
  <c r="AV88" i="100"/>
  <c r="AV90" i="100"/>
  <c r="AV91" i="100"/>
  <c r="AV92" i="100"/>
  <c r="AV93" i="100"/>
  <c r="AV94" i="100"/>
  <c r="AV95" i="100"/>
  <c r="AV96" i="100"/>
  <c r="AV97" i="100"/>
  <c r="AV98" i="100"/>
  <c r="AV99" i="100"/>
  <c r="AV100" i="100"/>
  <c r="AV101" i="100"/>
  <c r="AV102" i="100"/>
  <c r="AV104" i="100"/>
  <c r="AV105" i="100"/>
  <c r="AV106" i="100"/>
  <c r="AV107" i="100"/>
  <c r="AV108" i="100"/>
  <c r="AV109" i="100"/>
  <c r="AV110" i="100"/>
  <c r="AV111" i="100"/>
  <c r="AV112" i="100"/>
  <c r="AV113" i="100"/>
  <c r="AV114" i="100"/>
  <c r="AV116" i="100"/>
  <c r="AV117" i="100"/>
  <c r="AV118" i="100"/>
  <c r="AV119" i="100"/>
  <c r="AV120" i="100"/>
  <c r="AV121" i="100"/>
  <c r="AV122" i="100"/>
  <c r="AV123" i="100"/>
  <c r="AV124" i="100"/>
  <c r="AV125" i="100"/>
  <c r="AV126" i="100"/>
  <c r="AV127" i="100"/>
  <c r="AV129" i="100"/>
  <c r="AV130" i="100"/>
  <c r="AV131" i="100"/>
  <c r="AV132" i="100"/>
  <c r="AV133" i="100"/>
  <c r="AV134" i="100"/>
  <c r="AV135" i="100"/>
  <c r="AV136" i="100"/>
  <c r="AV137" i="100"/>
  <c r="AV138" i="100"/>
  <c r="AV139" i="100"/>
  <c r="AV140" i="100"/>
  <c r="AV141" i="100"/>
  <c r="AV142" i="100"/>
  <c r="AV143" i="100"/>
  <c r="AV144" i="100"/>
  <c r="AV145" i="100"/>
  <c r="AV146" i="100"/>
  <c r="AV147" i="100"/>
  <c r="AV148" i="100"/>
  <c r="AV149" i="100"/>
  <c r="AV150" i="100"/>
  <c r="AV151" i="100"/>
  <c r="AV152" i="100"/>
  <c r="AV153" i="100"/>
  <c r="AV154" i="100"/>
  <c r="AV155" i="100"/>
  <c r="AV156" i="100"/>
  <c r="AV157" i="100"/>
  <c r="AV158" i="100"/>
  <c r="AV159" i="100"/>
  <c r="AV160" i="100"/>
  <c r="AV161" i="100"/>
  <c r="AV162" i="100"/>
  <c r="AV163" i="100"/>
  <c r="AV164" i="100"/>
  <c r="AV165" i="100"/>
  <c r="AV166" i="100"/>
  <c r="AV167" i="100"/>
  <c r="AV168" i="100"/>
  <c r="AV169" i="100"/>
  <c r="AV170" i="100"/>
  <c r="AV171" i="100"/>
  <c r="AV172" i="100"/>
  <c r="AV173" i="100"/>
  <c r="AV174" i="100"/>
  <c r="AV175" i="100"/>
  <c r="AV176" i="100"/>
  <c r="AV177" i="100"/>
  <c r="AV178" i="100"/>
  <c r="AV179" i="100"/>
  <c r="AV180" i="100"/>
  <c r="AV181" i="100"/>
  <c r="AV182" i="100"/>
  <c r="AV183" i="100"/>
  <c r="AV184" i="100"/>
  <c r="AV185" i="100"/>
  <c r="AV186" i="100"/>
  <c r="AV187" i="100"/>
  <c r="AV188" i="100"/>
  <c r="AV189" i="100"/>
  <c r="AV190" i="100"/>
  <c r="AV191" i="100"/>
  <c r="AV192" i="100"/>
  <c r="AV193" i="100"/>
  <c r="AV194" i="100"/>
  <c r="AV195" i="100"/>
  <c r="AV196" i="100"/>
  <c r="AV197" i="100"/>
  <c r="AV198" i="100"/>
  <c r="AV199" i="100"/>
  <c r="AV200" i="100"/>
  <c r="AV201" i="100"/>
  <c r="AV202" i="100"/>
  <c r="AV203" i="100"/>
  <c r="AV204" i="100"/>
  <c r="AV205" i="100"/>
  <c r="AV206" i="100"/>
  <c r="AV207" i="100"/>
  <c r="AV208" i="100"/>
  <c r="AV209" i="100"/>
  <c r="AV210" i="100"/>
  <c r="AV211" i="100"/>
  <c r="AV212" i="100"/>
  <c r="AV213" i="100"/>
  <c r="AV214" i="100"/>
  <c r="AV215" i="100"/>
  <c r="AV216" i="100"/>
  <c r="AV217" i="100"/>
  <c r="AV218" i="100"/>
  <c r="AV219" i="100"/>
  <c r="AV220" i="100"/>
  <c r="AV221" i="100"/>
  <c r="AV222" i="100"/>
  <c r="AV223" i="100"/>
  <c r="AV224" i="100"/>
  <c r="AV225" i="100"/>
  <c r="AV226" i="100"/>
  <c r="AV227" i="100"/>
  <c r="AV228" i="100"/>
  <c r="AV229" i="100"/>
  <c r="AV230" i="100"/>
  <c r="AV237" i="100"/>
  <c r="AV238" i="100"/>
  <c r="AV239" i="100"/>
  <c r="AV240" i="100"/>
  <c r="AV241" i="100"/>
  <c r="AV242" i="100"/>
  <c r="AV243" i="100"/>
  <c r="AV244" i="100"/>
  <c r="AV245" i="100"/>
  <c r="AV246" i="100"/>
  <c r="AV247" i="100"/>
  <c r="AV248" i="100"/>
  <c r="AV249" i="100"/>
  <c r="AV250" i="100"/>
  <c r="AV251" i="100"/>
  <c r="AV252" i="100"/>
  <c r="AV253" i="100"/>
  <c r="AV254" i="100"/>
  <c r="AV255" i="100"/>
  <c r="AV256" i="100"/>
  <c r="AV257" i="100"/>
  <c r="AV264" i="100"/>
  <c r="AV265" i="100"/>
  <c r="AV266" i="100"/>
  <c r="AV267" i="100"/>
  <c r="AV268" i="100"/>
  <c r="AV269" i="100"/>
  <c r="AV270" i="100"/>
  <c r="AV271" i="100"/>
  <c r="AV272" i="100"/>
  <c r="AV273" i="100"/>
  <c r="AV274" i="100"/>
  <c r="AV275" i="100"/>
  <c r="AV276" i="100"/>
  <c r="AV277" i="100"/>
  <c r="AV278" i="100"/>
  <c r="AV279" i="100"/>
  <c r="AV280" i="100"/>
  <c r="AV281" i="100"/>
  <c r="AV282" i="100"/>
  <c r="AV283" i="100"/>
  <c r="AV284" i="100"/>
  <c r="AV285" i="100"/>
  <c r="AV286" i="100"/>
  <c r="AV287" i="100"/>
  <c r="AV294" i="100"/>
  <c r="AV295" i="100"/>
  <c r="AV296" i="100"/>
  <c r="AV297" i="100"/>
  <c r="AV298" i="100"/>
  <c r="AV299" i="100"/>
  <c r="AV300" i="100"/>
  <c r="AV301" i="100"/>
  <c r="AI8" i="100"/>
  <c r="AI9" i="100"/>
  <c r="AI10" i="100"/>
  <c r="AI11" i="100"/>
  <c r="AI12" i="100"/>
  <c r="AI13" i="100"/>
  <c r="AI14" i="100"/>
  <c r="AI15" i="100"/>
  <c r="AI16" i="100"/>
  <c r="AI17" i="100"/>
  <c r="AI18" i="100"/>
  <c r="AI19" i="100"/>
  <c r="AI20" i="100"/>
  <c r="AI21" i="100"/>
  <c r="AI22" i="100"/>
  <c r="AI23" i="100"/>
  <c r="AI24" i="100"/>
  <c r="AI25" i="100"/>
  <c r="AI26" i="100"/>
  <c r="AI27" i="100"/>
  <c r="AI28" i="100"/>
  <c r="AI29" i="100"/>
  <c r="AI30" i="100"/>
  <c r="AI31" i="100"/>
  <c r="AI32" i="100"/>
  <c r="AI33" i="100"/>
  <c r="AI34" i="100"/>
  <c r="AI35" i="100"/>
  <c r="AI36" i="100"/>
  <c r="AI37" i="100"/>
  <c r="AI38" i="100"/>
  <c r="AI39" i="100"/>
  <c r="AI40" i="100"/>
  <c r="AI41" i="100"/>
  <c r="AI42" i="100"/>
  <c r="AI43" i="100"/>
  <c r="AI44" i="100"/>
  <c r="AI45" i="100"/>
  <c r="AI46" i="100"/>
  <c r="AI47" i="100"/>
  <c r="AI48" i="100"/>
  <c r="AI7" i="100"/>
  <c r="AV103" i="100" s="1"/>
  <c r="AT8" i="100"/>
  <c r="AT9" i="100"/>
  <c r="AT10" i="100"/>
  <c r="AT11" i="100"/>
  <c r="AT12" i="100"/>
  <c r="AT13" i="100"/>
  <c r="AT14" i="100"/>
  <c r="AT15" i="100"/>
  <c r="AT16" i="100"/>
  <c r="AT17" i="100"/>
  <c r="AT18" i="100"/>
  <c r="AT19" i="100"/>
  <c r="AT20" i="100"/>
  <c r="AT21" i="100"/>
  <c r="AT22" i="100"/>
  <c r="AT23" i="100"/>
  <c r="AT24" i="100"/>
  <c r="AT25" i="100"/>
  <c r="AT26" i="100"/>
  <c r="AT27" i="100"/>
  <c r="AT28" i="100"/>
  <c r="AT29" i="100"/>
  <c r="AT30" i="100"/>
  <c r="AT31" i="100"/>
  <c r="AT32" i="100"/>
  <c r="AT33" i="100"/>
  <c r="AT34" i="100"/>
  <c r="AT35" i="100"/>
  <c r="AT36" i="100"/>
  <c r="AT37" i="100"/>
  <c r="AT38" i="100"/>
  <c r="AT39" i="100"/>
  <c r="AT40" i="100"/>
  <c r="AT41" i="100"/>
  <c r="AT42" i="100"/>
  <c r="AT43" i="100"/>
  <c r="AT44" i="100"/>
  <c r="AT45" i="100"/>
  <c r="AT46" i="100"/>
  <c r="AT47" i="100"/>
  <c r="AT48" i="100"/>
  <c r="AT49" i="100"/>
  <c r="AT50" i="100"/>
  <c r="AT51" i="100"/>
  <c r="AT52" i="100"/>
  <c r="AT53" i="100"/>
  <c r="AT54" i="100"/>
  <c r="AT55" i="100"/>
  <c r="AT56" i="100"/>
  <c r="AT57" i="100"/>
  <c r="AT58" i="100"/>
  <c r="AT59" i="100"/>
  <c r="AT60" i="100"/>
  <c r="AT61" i="100"/>
  <c r="AT62" i="100"/>
  <c r="AT63" i="100"/>
  <c r="AT64" i="100"/>
  <c r="AT65" i="100"/>
  <c r="AT66" i="100"/>
  <c r="AT67" i="100"/>
  <c r="AT68" i="100"/>
  <c r="AT69" i="100"/>
  <c r="AT70" i="100"/>
  <c r="AT71" i="100"/>
  <c r="AT72" i="100"/>
  <c r="AT73" i="100"/>
  <c r="AT74" i="100"/>
  <c r="AT75" i="100"/>
  <c r="AT76" i="100"/>
  <c r="AT77" i="100"/>
  <c r="AT78" i="100"/>
  <c r="AT79" i="100"/>
  <c r="AT80" i="100"/>
  <c r="AT81" i="100"/>
  <c r="AT82" i="100"/>
  <c r="AT83" i="100"/>
  <c r="AT84" i="100"/>
  <c r="AT85" i="100"/>
  <c r="AT86" i="100"/>
  <c r="AT87" i="100"/>
  <c r="AT88" i="100"/>
  <c r="AT89" i="100"/>
  <c r="AT90" i="100"/>
  <c r="AT91" i="100"/>
  <c r="AT92" i="100"/>
  <c r="AT93" i="100"/>
  <c r="AT94" i="100"/>
  <c r="AT95" i="100"/>
  <c r="AT96" i="100"/>
  <c r="AT97" i="100"/>
  <c r="AT98" i="100"/>
  <c r="AT99" i="100"/>
  <c r="AT100" i="100"/>
  <c r="AT101" i="100"/>
  <c r="AT102" i="100"/>
  <c r="AT103" i="100"/>
  <c r="AT104" i="100"/>
  <c r="AT105" i="100"/>
  <c r="AT106" i="100"/>
  <c r="AT107" i="100"/>
  <c r="AT108" i="100"/>
  <c r="AT109" i="100"/>
  <c r="AT110" i="100"/>
  <c r="AT111" i="100"/>
  <c r="AT112" i="100"/>
  <c r="AT113" i="100"/>
  <c r="AT114" i="100"/>
  <c r="AT115" i="100"/>
  <c r="AT116" i="100"/>
  <c r="AT117" i="100"/>
  <c r="AT118" i="100"/>
  <c r="AT119" i="100"/>
  <c r="AT120" i="100"/>
  <c r="AT121" i="100"/>
  <c r="AT122" i="100"/>
  <c r="AT123" i="100"/>
  <c r="AT124" i="100"/>
  <c r="AT125" i="100"/>
  <c r="AT126" i="100"/>
  <c r="AT127" i="100"/>
  <c r="AT128" i="100"/>
  <c r="AT129" i="100"/>
  <c r="AT130" i="100"/>
  <c r="AT131" i="100"/>
  <c r="AT132" i="100"/>
  <c r="AT133" i="100"/>
  <c r="AT134" i="100"/>
  <c r="AT135" i="100"/>
  <c r="AT136" i="100"/>
  <c r="AT137" i="100"/>
  <c r="AT138" i="100"/>
  <c r="AT139" i="100"/>
  <c r="AT140" i="100"/>
  <c r="AT141" i="100"/>
  <c r="AT142" i="100"/>
  <c r="AT143" i="100"/>
  <c r="AT144" i="100"/>
  <c r="AT145" i="100"/>
  <c r="AT146" i="100"/>
  <c r="AT147" i="100"/>
  <c r="AT148" i="100"/>
  <c r="AT149" i="100"/>
  <c r="AT150" i="100"/>
  <c r="AT151" i="100"/>
  <c r="AT152" i="100"/>
  <c r="AT153" i="100"/>
  <c r="AT154" i="100"/>
  <c r="AT155" i="100"/>
  <c r="AT156" i="100"/>
  <c r="AT157" i="100"/>
  <c r="AT158" i="100"/>
  <c r="AT159" i="100"/>
  <c r="AT160" i="100"/>
  <c r="AT161" i="100"/>
  <c r="AT162" i="100"/>
  <c r="AT163" i="100"/>
  <c r="AT164" i="100"/>
  <c r="AT165" i="100"/>
  <c r="AT166" i="100"/>
  <c r="AT167" i="100"/>
  <c r="AT168" i="100"/>
  <c r="AT169" i="100"/>
  <c r="AT170" i="100"/>
  <c r="AT171" i="100"/>
  <c r="AT172" i="100"/>
  <c r="AT173" i="100"/>
  <c r="AT174" i="100"/>
  <c r="AT175" i="100"/>
  <c r="AT176" i="100"/>
  <c r="AT177" i="100"/>
  <c r="AT178" i="100"/>
  <c r="AT179" i="100"/>
  <c r="AT180" i="100"/>
  <c r="AT181" i="100"/>
  <c r="AT182" i="100"/>
  <c r="AT183" i="100"/>
  <c r="AT184" i="100"/>
  <c r="AT185" i="100"/>
  <c r="AT186" i="100"/>
  <c r="AT187" i="100"/>
  <c r="AT188" i="100"/>
  <c r="AT189" i="100"/>
  <c r="AT190" i="100"/>
  <c r="AT191" i="100"/>
  <c r="AT192" i="100"/>
  <c r="AT193" i="100"/>
  <c r="AT194" i="100"/>
  <c r="AT195" i="100"/>
  <c r="AT196" i="100"/>
  <c r="AT197" i="100"/>
  <c r="AT198" i="100"/>
  <c r="AT199" i="100"/>
  <c r="AT200" i="100"/>
  <c r="AT201" i="100"/>
  <c r="AT202" i="100"/>
  <c r="AT203" i="100"/>
  <c r="AT204" i="100"/>
  <c r="AT205" i="100"/>
  <c r="AT206" i="100"/>
  <c r="AT207" i="100"/>
  <c r="AT208" i="100"/>
  <c r="AT209" i="100"/>
  <c r="AT210" i="100"/>
  <c r="AT211" i="100"/>
  <c r="AT212" i="100"/>
  <c r="AT213" i="100"/>
  <c r="AT214" i="100"/>
  <c r="AT215" i="100"/>
  <c r="AT216" i="100"/>
  <c r="AT217" i="100"/>
  <c r="AT218" i="100"/>
  <c r="AT219" i="100"/>
  <c r="AT220" i="100"/>
  <c r="AT221" i="100"/>
  <c r="AT222" i="100"/>
  <c r="AT223" i="100"/>
  <c r="AT224" i="100"/>
  <c r="AT225" i="100"/>
  <c r="AT226" i="100"/>
  <c r="AT227" i="100"/>
  <c r="AT228" i="100"/>
  <c r="AT229" i="100"/>
  <c r="AT230" i="100"/>
  <c r="AT237" i="100"/>
  <c r="AT238" i="100"/>
  <c r="AT239" i="100"/>
  <c r="AT240" i="100"/>
  <c r="AT241" i="100"/>
  <c r="AT242" i="100"/>
  <c r="AT243" i="100"/>
  <c r="AT244" i="100"/>
  <c r="AT245" i="100"/>
  <c r="AT246" i="100"/>
  <c r="AT247" i="100"/>
  <c r="AT248" i="100"/>
  <c r="AT249" i="100"/>
  <c r="AT250" i="100"/>
  <c r="AT251" i="100"/>
  <c r="AT252" i="100"/>
  <c r="AT253" i="100"/>
  <c r="AT254" i="100"/>
  <c r="AT255" i="100"/>
  <c r="AT256" i="100"/>
  <c r="AT257" i="100"/>
  <c r="AT264" i="100"/>
  <c r="AT265" i="100"/>
  <c r="AT266" i="100"/>
  <c r="AT267" i="100"/>
  <c r="AT268" i="100"/>
  <c r="AT269" i="100"/>
  <c r="AT270" i="100"/>
  <c r="AT271" i="100"/>
  <c r="AT272" i="100"/>
  <c r="AT273" i="100"/>
  <c r="AT274" i="100"/>
  <c r="AT275" i="100"/>
  <c r="AT276" i="100"/>
  <c r="AT277" i="100"/>
  <c r="AT278" i="100"/>
  <c r="AT279" i="100"/>
  <c r="AT280" i="100"/>
  <c r="AT281" i="100"/>
  <c r="AT282" i="100"/>
  <c r="AT283" i="100"/>
  <c r="AT284" i="100"/>
  <c r="AT285" i="100"/>
  <c r="AT286" i="100"/>
  <c r="AT287" i="100"/>
  <c r="AT294" i="100"/>
  <c r="AT295" i="100"/>
  <c r="AT296" i="100"/>
  <c r="AT297" i="100"/>
  <c r="AT298" i="100"/>
  <c r="AT299" i="100"/>
  <c r="AT300" i="100"/>
  <c r="AT301" i="100"/>
  <c r="AT7" i="100"/>
  <c r="CM65" i="100" l="1"/>
  <c r="BM55" i="100"/>
  <c r="CI39" i="100"/>
  <c r="CG31" i="100"/>
  <c r="CS23" i="100"/>
  <c r="BZ15" i="100"/>
  <c r="CI63" i="100"/>
  <c r="CI51" i="100"/>
  <c r="CB35" i="100"/>
  <c r="BI31" i="100"/>
  <c r="CC23" i="100"/>
  <c r="CX10" i="100"/>
  <c r="CL7" i="100"/>
  <c r="BM61" i="100"/>
  <c r="CI47" i="100"/>
  <c r="BL35" i="100"/>
  <c r="CK27" i="100"/>
  <c r="CR19" i="100"/>
  <c r="BV7" i="100"/>
  <c r="BI59" i="100"/>
  <c r="CI43" i="100"/>
  <c r="CW31" i="100"/>
  <c r="BQ27" i="100"/>
  <c r="BW19" i="100"/>
  <c r="CI48" i="100"/>
  <c r="CI28" i="100"/>
  <c r="CW55" i="100"/>
  <c r="BY57" i="100"/>
  <c r="BO27" i="100"/>
  <c r="BX23" i="100"/>
  <c r="BQ17" i="100"/>
  <c r="BN12" i="100"/>
  <c r="CT7" i="100"/>
  <c r="CD7" i="100"/>
  <c r="BN7" i="100"/>
  <c r="BM65" i="100"/>
  <c r="BI64" i="100"/>
  <c r="BI63" i="100"/>
  <c r="CI60" i="100"/>
  <c r="CI59" i="100"/>
  <c r="CM56" i="100"/>
  <c r="CM55" i="100"/>
  <c r="BM53" i="100"/>
  <c r="BI52" i="100"/>
  <c r="BI51" i="100"/>
  <c r="BI48" i="100"/>
  <c r="BI47" i="100"/>
  <c r="BI44" i="100"/>
  <c r="BI43" i="100"/>
  <c r="BI40" i="100"/>
  <c r="BI39" i="100"/>
  <c r="BW36" i="100"/>
  <c r="CW35" i="100"/>
  <c r="BT35" i="100"/>
  <c r="CR32" i="100"/>
  <c r="BO32" i="100"/>
  <c r="CO31" i="100"/>
  <c r="BU31" i="100"/>
  <c r="CQ28" i="100"/>
  <c r="BW28" i="100"/>
  <c r="CS27" i="100"/>
  <c r="BY27" i="100"/>
  <c r="CU24" i="100"/>
  <c r="CE24" i="100"/>
  <c r="BK24" i="100"/>
  <c r="CK23" i="100"/>
  <c r="BP23" i="100"/>
  <c r="CL20" i="100"/>
  <c r="BM20" i="100"/>
  <c r="CH19" i="100"/>
  <c r="CX11" i="100"/>
  <c r="CV8" i="100"/>
  <c r="BM56" i="100"/>
  <c r="CI52" i="100"/>
  <c r="CR36" i="100"/>
  <c r="BO36" i="100"/>
  <c r="CP7" i="100"/>
  <c r="BZ7" i="100"/>
  <c r="BJ7" i="100"/>
  <c r="CM64" i="100"/>
  <c r="CM63" i="100"/>
  <c r="CI61" i="100"/>
  <c r="BM60" i="100"/>
  <c r="BM59" i="100"/>
  <c r="CI56" i="100"/>
  <c r="CI55" i="100"/>
  <c r="CM52" i="100"/>
  <c r="CM51" i="100"/>
  <c r="CM48" i="100"/>
  <c r="CM47" i="100"/>
  <c r="CM44" i="100"/>
  <c r="CM43" i="100"/>
  <c r="CM40" i="100"/>
  <c r="CM39" i="100"/>
  <c r="CV36" i="100"/>
  <c r="BS36" i="100"/>
  <c r="CS35" i="100"/>
  <c r="BP35" i="100"/>
  <c r="CA32" i="100"/>
  <c r="BK32" i="100"/>
  <c r="CK31" i="100"/>
  <c r="BQ31" i="100"/>
  <c r="CM28" i="100"/>
  <c r="BS28" i="100"/>
  <c r="CO27" i="100"/>
  <c r="BU27" i="100"/>
  <c r="CQ24" i="100"/>
  <c r="CA24" i="100"/>
  <c r="CW23" i="100"/>
  <c r="CG23" i="100"/>
  <c r="BK23" i="100"/>
  <c r="CG20" i="100"/>
  <c r="CX19" i="100"/>
  <c r="CB19" i="100"/>
  <c r="CV15" i="100"/>
  <c r="CC11" i="100"/>
  <c r="CI64" i="100"/>
  <c r="CI40" i="100"/>
  <c r="CM24" i="100"/>
  <c r="BS24" i="100"/>
  <c r="CW20" i="100"/>
  <c r="CB20" i="100"/>
  <c r="BI60" i="100"/>
  <c r="CI44" i="100"/>
  <c r="BW32" i="100"/>
  <c r="BK28" i="100"/>
  <c r="CX7" i="100"/>
  <c r="CH7" i="100"/>
  <c r="BR7" i="100"/>
  <c r="BM64" i="100"/>
  <c r="BM63" i="100"/>
  <c r="CM60" i="100"/>
  <c r="CM59" i="100"/>
  <c r="BM57" i="100"/>
  <c r="BI56" i="100"/>
  <c r="BI55" i="100"/>
  <c r="BM52" i="100"/>
  <c r="BM51" i="100"/>
  <c r="BM48" i="100"/>
  <c r="BM47" i="100"/>
  <c r="BM44" i="100"/>
  <c r="BM43" i="100"/>
  <c r="BM40" i="100"/>
  <c r="BM39" i="100"/>
  <c r="CA36" i="100"/>
  <c r="BK36" i="100"/>
  <c r="BX35" i="100"/>
  <c r="CV32" i="100"/>
  <c r="BS32" i="100"/>
  <c r="CS31" i="100"/>
  <c r="BY31" i="100"/>
  <c r="CU28" i="100"/>
  <c r="CA28" i="100"/>
  <c r="CW27" i="100"/>
  <c r="CG27" i="100"/>
  <c r="BI27" i="100"/>
  <c r="CI24" i="100"/>
  <c r="BO24" i="100"/>
  <c r="CO23" i="100"/>
  <c r="BU23" i="100"/>
  <c r="CR20" i="100"/>
  <c r="CM19" i="100"/>
  <c r="BL19" i="100"/>
  <c r="CB10" i="100"/>
  <c r="BJ38" i="100"/>
  <c r="BN38" i="100"/>
  <c r="CJ38" i="100"/>
  <c r="CN38" i="100"/>
  <c r="BK38" i="100"/>
  <c r="BO38" i="100"/>
  <c r="CK38" i="100"/>
  <c r="CO38" i="100"/>
  <c r="BL38" i="100"/>
  <c r="BP38" i="100"/>
  <c r="CL38" i="100"/>
  <c r="CP38" i="100"/>
  <c r="CM66" i="100"/>
  <c r="CM58" i="100"/>
  <c r="CM57" i="100"/>
  <c r="CM54" i="100"/>
  <c r="CM53" i="100"/>
  <c r="CM50" i="100"/>
  <c r="CM49" i="100"/>
  <c r="CM46" i="100"/>
  <c r="CM45" i="100"/>
  <c r="CM42" i="100"/>
  <c r="CM41" i="100"/>
  <c r="CM38" i="100"/>
  <c r="CU37" i="100"/>
  <c r="BR37" i="100"/>
  <c r="BY34" i="100"/>
  <c r="BI34" i="100"/>
  <c r="BV33" i="100"/>
  <c r="CU30" i="100"/>
  <c r="CW29" i="100"/>
  <c r="CG29" i="100"/>
  <c r="BI29" i="100"/>
  <c r="CM26" i="100"/>
  <c r="BS26" i="100"/>
  <c r="CO25" i="100"/>
  <c r="BU25" i="100"/>
  <c r="CK22" i="100"/>
  <c r="BL22" i="100"/>
  <c r="CF21" i="100"/>
  <c r="CJ17" i="100"/>
  <c r="BJ62" i="100"/>
  <c r="BN62" i="100"/>
  <c r="CJ62" i="100"/>
  <c r="CN62" i="100"/>
  <c r="BK62" i="100"/>
  <c r="BO62" i="100"/>
  <c r="CK62" i="100"/>
  <c r="CO62" i="100"/>
  <c r="BL62" i="100"/>
  <c r="BP62" i="100"/>
  <c r="CL62" i="100"/>
  <c r="CP62" i="100"/>
  <c r="BP30" i="100"/>
  <c r="BT30" i="100"/>
  <c r="BX30" i="100"/>
  <c r="CB30" i="100"/>
  <c r="CJ30" i="100"/>
  <c r="CN30" i="100"/>
  <c r="CR30" i="100"/>
  <c r="CV30" i="100"/>
  <c r="BI30" i="100"/>
  <c r="BQ30" i="100"/>
  <c r="BU30" i="100"/>
  <c r="BY30" i="100"/>
  <c r="CG30" i="100"/>
  <c r="CK30" i="100"/>
  <c r="CO30" i="100"/>
  <c r="CS30" i="100"/>
  <c r="CW30" i="100"/>
  <c r="BJ30" i="100"/>
  <c r="BR30" i="100"/>
  <c r="BV30" i="100"/>
  <c r="BZ30" i="100"/>
  <c r="CH30" i="100"/>
  <c r="CL30" i="100"/>
  <c r="CP30" i="100"/>
  <c r="CT30" i="100"/>
  <c r="CX30" i="100"/>
  <c r="CI62" i="100"/>
  <c r="CI50" i="100"/>
  <c r="CI49" i="100"/>
  <c r="CI46" i="100"/>
  <c r="CI45" i="100"/>
  <c r="CI42" i="100"/>
  <c r="CI41" i="100"/>
  <c r="CI38" i="100"/>
  <c r="CQ37" i="100"/>
  <c r="BN37" i="100"/>
  <c r="CX34" i="100"/>
  <c r="BU34" i="100"/>
  <c r="CU33" i="100"/>
  <c r="BR33" i="100"/>
  <c r="CQ30" i="100"/>
  <c r="BW30" i="100"/>
  <c r="CS29" i="100"/>
  <c r="BY29" i="100"/>
  <c r="CI26" i="100"/>
  <c r="BK26" i="100"/>
  <c r="CK25" i="100"/>
  <c r="BQ25" i="100"/>
  <c r="CV21" i="100"/>
  <c r="CA21" i="100"/>
  <c r="CQ14" i="100"/>
  <c r="BJ54" i="100"/>
  <c r="BN54" i="100"/>
  <c r="CJ54" i="100"/>
  <c r="CN54" i="100"/>
  <c r="BK54" i="100"/>
  <c r="BO54" i="100"/>
  <c r="CK54" i="100"/>
  <c r="CO54" i="100"/>
  <c r="BL54" i="100"/>
  <c r="BP54" i="100"/>
  <c r="CL54" i="100"/>
  <c r="CP54" i="100"/>
  <c r="BK22" i="100"/>
  <c r="BO22" i="100"/>
  <c r="BS22" i="100"/>
  <c r="CA22" i="100"/>
  <c r="CE22" i="100"/>
  <c r="CI22" i="100"/>
  <c r="CM22" i="100"/>
  <c r="CQ22" i="100"/>
  <c r="CU22" i="100"/>
  <c r="BM22" i="100"/>
  <c r="BR22" i="100"/>
  <c r="CB22" i="100"/>
  <c r="CG22" i="100"/>
  <c r="CL22" i="100"/>
  <c r="CR22" i="100"/>
  <c r="CW22" i="100"/>
  <c r="BI22" i="100"/>
  <c r="BN22" i="100"/>
  <c r="BT22" i="100"/>
  <c r="CC22" i="100"/>
  <c r="CH22" i="100"/>
  <c r="CN22" i="100"/>
  <c r="CS22" i="100"/>
  <c r="CX22" i="100"/>
  <c r="BJ22" i="100"/>
  <c r="BP22" i="100"/>
  <c r="BU22" i="100"/>
  <c r="CD22" i="100"/>
  <c r="CJ22" i="100"/>
  <c r="CO22" i="100"/>
  <c r="CT22" i="100"/>
  <c r="CE26" i="100"/>
  <c r="BM62" i="100"/>
  <c r="BM54" i="100"/>
  <c r="BM38" i="100"/>
  <c r="BZ37" i="100"/>
  <c r="CT34" i="100"/>
  <c r="CQ33" i="100"/>
  <c r="CM30" i="100"/>
  <c r="BS30" i="100"/>
  <c r="CO29" i="100"/>
  <c r="CU26" i="100"/>
  <c r="CW25" i="100"/>
  <c r="CG25" i="100"/>
  <c r="CV22" i="100"/>
  <c r="BV22" i="100"/>
  <c r="CQ21" i="100"/>
  <c r="BJ66" i="100"/>
  <c r="BN66" i="100"/>
  <c r="CJ66" i="100"/>
  <c r="CN66" i="100"/>
  <c r="BK66" i="100"/>
  <c r="BO66" i="100"/>
  <c r="CK66" i="100"/>
  <c r="CO66" i="100"/>
  <c r="BL66" i="100"/>
  <c r="BP66" i="100"/>
  <c r="CL66" i="100"/>
  <c r="CP66" i="100"/>
  <c r="BJ58" i="100"/>
  <c r="BN58" i="100"/>
  <c r="CJ58" i="100"/>
  <c r="CN58" i="100"/>
  <c r="BK58" i="100"/>
  <c r="BO58" i="100"/>
  <c r="CK58" i="100"/>
  <c r="CO58" i="100"/>
  <c r="BL58" i="100"/>
  <c r="BP58" i="100"/>
  <c r="CL58" i="100"/>
  <c r="CP58" i="100"/>
  <c r="BJ50" i="100"/>
  <c r="BN50" i="100"/>
  <c r="CJ50" i="100"/>
  <c r="CN50" i="100"/>
  <c r="BK50" i="100"/>
  <c r="BO50" i="100"/>
  <c r="CK50" i="100"/>
  <c r="CO50" i="100"/>
  <c r="BL50" i="100"/>
  <c r="BP50" i="100"/>
  <c r="CL50" i="100"/>
  <c r="CP50" i="100"/>
  <c r="BJ42" i="100"/>
  <c r="BN42" i="100"/>
  <c r="CJ42" i="100"/>
  <c r="CN42" i="100"/>
  <c r="BK42" i="100"/>
  <c r="BO42" i="100"/>
  <c r="CK42" i="100"/>
  <c r="CO42" i="100"/>
  <c r="BL42" i="100"/>
  <c r="BP42" i="100"/>
  <c r="CL42" i="100"/>
  <c r="CP42" i="100"/>
  <c r="BJ34" i="100"/>
  <c r="BN34" i="100"/>
  <c r="BR34" i="100"/>
  <c r="BV34" i="100"/>
  <c r="BZ34" i="100"/>
  <c r="CQ34" i="100"/>
  <c r="CU34" i="100"/>
  <c r="BK34" i="100"/>
  <c r="BO34" i="100"/>
  <c r="BS34" i="100"/>
  <c r="BW34" i="100"/>
  <c r="CA34" i="100"/>
  <c r="CR34" i="100"/>
  <c r="CV34" i="100"/>
  <c r="BL34" i="100"/>
  <c r="BP34" i="100"/>
  <c r="BT34" i="100"/>
  <c r="BX34" i="100"/>
  <c r="CB34" i="100"/>
  <c r="CS34" i="100"/>
  <c r="CW34" i="100"/>
  <c r="BP26" i="100"/>
  <c r="BT26" i="100"/>
  <c r="BX26" i="100"/>
  <c r="CB26" i="100"/>
  <c r="CJ26" i="100"/>
  <c r="CN26" i="100"/>
  <c r="CR26" i="100"/>
  <c r="CV26" i="100"/>
  <c r="BI26" i="100"/>
  <c r="BQ26" i="100"/>
  <c r="BU26" i="100"/>
  <c r="BY26" i="100"/>
  <c r="CG26" i="100"/>
  <c r="CK26" i="100"/>
  <c r="CO26" i="100"/>
  <c r="CS26" i="100"/>
  <c r="CW26" i="100"/>
  <c r="BJ26" i="100"/>
  <c r="BR26" i="100"/>
  <c r="BV26" i="100"/>
  <c r="BZ26" i="100"/>
  <c r="CH26" i="100"/>
  <c r="CL26" i="100"/>
  <c r="CP26" i="100"/>
  <c r="CT26" i="100"/>
  <c r="CX26" i="100"/>
  <c r="BI18" i="100"/>
  <c r="BM18" i="100"/>
  <c r="BU18" i="100"/>
  <c r="BY18" i="100"/>
  <c r="CC18" i="100"/>
  <c r="BK18" i="100"/>
  <c r="BP18" i="100"/>
  <c r="BZ18" i="100"/>
  <c r="CE18" i="100"/>
  <c r="CI18" i="100"/>
  <c r="CM18" i="100"/>
  <c r="CQ18" i="100"/>
  <c r="CU18" i="100"/>
  <c r="BL18" i="100"/>
  <c r="BV18" i="100"/>
  <c r="CA18" i="100"/>
  <c r="CF18" i="100"/>
  <c r="CJ18" i="100"/>
  <c r="CN18" i="100"/>
  <c r="CR18" i="100"/>
  <c r="CV18" i="100"/>
  <c r="BN18" i="100"/>
  <c r="BW18" i="100"/>
  <c r="CB18" i="100"/>
  <c r="CG18" i="100"/>
  <c r="CK18" i="100"/>
  <c r="CO18" i="100"/>
  <c r="CS18" i="100"/>
  <c r="CW18" i="100"/>
  <c r="BX18" i="100"/>
  <c r="CP18" i="100"/>
  <c r="CD18" i="100"/>
  <c r="CT18" i="100"/>
  <c r="BJ18" i="100"/>
  <c r="CH18" i="100"/>
  <c r="CX18" i="100"/>
  <c r="BM66" i="100"/>
  <c r="BM58" i="100"/>
  <c r="BJ65" i="100"/>
  <c r="BN65" i="100"/>
  <c r="CJ65" i="100"/>
  <c r="CN65" i="100"/>
  <c r="BK65" i="100"/>
  <c r="BO65" i="100"/>
  <c r="CK65" i="100"/>
  <c r="CO65" i="100"/>
  <c r="BL65" i="100"/>
  <c r="BP65" i="100"/>
  <c r="CL65" i="100"/>
  <c r="CP65" i="100"/>
  <c r="BJ61" i="100"/>
  <c r="BN61" i="100"/>
  <c r="CJ61" i="100"/>
  <c r="CN61" i="100"/>
  <c r="BK61" i="100"/>
  <c r="BO61" i="100"/>
  <c r="CK61" i="100"/>
  <c r="CO61" i="100"/>
  <c r="BL61" i="100"/>
  <c r="BP61" i="100"/>
  <c r="CL61" i="100"/>
  <c r="CP61" i="100"/>
  <c r="BJ57" i="100"/>
  <c r="BN57" i="100"/>
  <c r="CJ57" i="100"/>
  <c r="CN57" i="100"/>
  <c r="BK57" i="100"/>
  <c r="BO57" i="100"/>
  <c r="CK57" i="100"/>
  <c r="CO57" i="100"/>
  <c r="BL57" i="100"/>
  <c r="BP57" i="100"/>
  <c r="CL57" i="100"/>
  <c r="CP57" i="100"/>
  <c r="BJ53" i="100"/>
  <c r="BN53" i="100"/>
  <c r="CJ53" i="100"/>
  <c r="CN53" i="100"/>
  <c r="BK53" i="100"/>
  <c r="BO53" i="100"/>
  <c r="CK53" i="100"/>
  <c r="CO53" i="100"/>
  <c r="BL53" i="100"/>
  <c r="BP53" i="100"/>
  <c r="CL53" i="100"/>
  <c r="CP53" i="100"/>
  <c r="BJ49" i="100"/>
  <c r="BN49" i="100"/>
  <c r="CJ49" i="100"/>
  <c r="CN49" i="100"/>
  <c r="BK49" i="100"/>
  <c r="BO49" i="100"/>
  <c r="CK49" i="100"/>
  <c r="CO49" i="100"/>
  <c r="BL49" i="100"/>
  <c r="BP49" i="100"/>
  <c r="CL49" i="100"/>
  <c r="CP49" i="100"/>
  <c r="BJ45" i="100"/>
  <c r="BN45" i="100"/>
  <c r="CJ45" i="100"/>
  <c r="CN45" i="100"/>
  <c r="BK45" i="100"/>
  <c r="BO45" i="100"/>
  <c r="CK45" i="100"/>
  <c r="CO45" i="100"/>
  <c r="BL45" i="100"/>
  <c r="BP45" i="100"/>
  <c r="CL45" i="100"/>
  <c r="CP45" i="100"/>
  <c r="BJ41" i="100"/>
  <c r="BN41" i="100"/>
  <c r="CJ41" i="100"/>
  <c r="CN41" i="100"/>
  <c r="BK41" i="100"/>
  <c r="BO41" i="100"/>
  <c r="CK41" i="100"/>
  <c r="CO41" i="100"/>
  <c r="BL41" i="100"/>
  <c r="BP41" i="100"/>
  <c r="CL41" i="100"/>
  <c r="CP41" i="100"/>
  <c r="BK37" i="100"/>
  <c r="BO37" i="100"/>
  <c r="BS37" i="100"/>
  <c r="BW37" i="100"/>
  <c r="CA37" i="100"/>
  <c r="CR37" i="100"/>
  <c r="CV37" i="100"/>
  <c r="BL37" i="100"/>
  <c r="BP37" i="100"/>
  <c r="BT37" i="100"/>
  <c r="BX37" i="100"/>
  <c r="CB37" i="100"/>
  <c r="CS37" i="100"/>
  <c r="CW37" i="100"/>
  <c r="BI37" i="100"/>
  <c r="BM37" i="100"/>
  <c r="BQ37" i="100"/>
  <c r="BU37" i="100"/>
  <c r="BY37" i="100"/>
  <c r="CC37" i="100"/>
  <c r="CT37" i="100"/>
  <c r="CX37" i="100"/>
  <c r="BK33" i="100"/>
  <c r="BO33" i="100"/>
  <c r="BS33" i="100"/>
  <c r="BW33" i="100"/>
  <c r="CA33" i="100"/>
  <c r="CR33" i="100"/>
  <c r="CV33" i="100"/>
  <c r="BL33" i="100"/>
  <c r="BP33" i="100"/>
  <c r="BT33" i="100"/>
  <c r="BX33" i="100"/>
  <c r="CB33" i="100"/>
  <c r="CS33" i="100"/>
  <c r="CW33" i="100"/>
  <c r="BI33" i="100"/>
  <c r="BM33" i="100"/>
  <c r="BQ33" i="100"/>
  <c r="BU33" i="100"/>
  <c r="BY33" i="100"/>
  <c r="CC33" i="100"/>
  <c r="CT33" i="100"/>
  <c r="CX33" i="100"/>
  <c r="BJ29" i="100"/>
  <c r="BR29" i="100"/>
  <c r="BV29" i="100"/>
  <c r="BZ29" i="100"/>
  <c r="CH29" i="100"/>
  <c r="CL29" i="100"/>
  <c r="CP29" i="100"/>
  <c r="CT29" i="100"/>
  <c r="CX29" i="100"/>
  <c r="BK29" i="100"/>
  <c r="BS29" i="100"/>
  <c r="BW29" i="100"/>
  <c r="CA29" i="100"/>
  <c r="CI29" i="100"/>
  <c r="CM29" i="100"/>
  <c r="CQ29" i="100"/>
  <c r="CU29" i="100"/>
  <c r="BP29" i="100"/>
  <c r="BT29" i="100"/>
  <c r="BX29" i="100"/>
  <c r="CB29" i="100"/>
  <c r="CJ29" i="100"/>
  <c r="CN29" i="100"/>
  <c r="CR29" i="100"/>
  <c r="CV29" i="100"/>
  <c r="BJ25" i="100"/>
  <c r="BN25" i="100"/>
  <c r="BR25" i="100"/>
  <c r="BV25" i="100"/>
  <c r="CD25" i="100"/>
  <c r="CH25" i="100"/>
  <c r="CL25" i="100"/>
  <c r="CP25" i="100"/>
  <c r="CT25" i="100"/>
  <c r="CX25" i="100"/>
  <c r="BK25" i="100"/>
  <c r="BO25" i="100"/>
  <c r="BS25" i="100"/>
  <c r="CA25" i="100"/>
  <c r="CE25" i="100"/>
  <c r="CI25" i="100"/>
  <c r="CM25" i="100"/>
  <c r="CQ25" i="100"/>
  <c r="CU25" i="100"/>
  <c r="BL25" i="100"/>
  <c r="BP25" i="100"/>
  <c r="BT25" i="100"/>
  <c r="CB25" i="100"/>
  <c r="CF25" i="100"/>
  <c r="CJ25" i="100"/>
  <c r="CN25" i="100"/>
  <c r="CR25" i="100"/>
  <c r="CV25" i="100"/>
  <c r="BI21" i="100"/>
  <c r="BM21" i="100"/>
  <c r="BQ21" i="100"/>
  <c r="BU21" i="100"/>
  <c r="CC21" i="100"/>
  <c r="CG21" i="100"/>
  <c r="CK21" i="100"/>
  <c r="CO21" i="100"/>
  <c r="CS21" i="100"/>
  <c r="CW21" i="100"/>
  <c r="BN21" i="100"/>
  <c r="BS21" i="100"/>
  <c r="CB21" i="100"/>
  <c r="CH21" i="100"/>
  <c r="CM21" i="100"/>
  <c r="CR21" i="100"/>
  <c r="CX21" i="100"/>
  <c r="BJ21" i="100"/>
  <c r="BO21" i="100"/>
  <c r="BT21" i="100"/>
  <c r="CD21" i="100"/>
  <c r="CI21" i="100"/>
  <c r="CN21" i="100"/>
  <c r="CT21" i="100"/>
  <c r="BK21" i="100"/>
  <c r="BP21" i="100"/>
  <c r="BV21" i="100"/>
  <c r="CE21" i="100"/>
  <c r="CJ21" i="100"/>
  <c r="CP21" i="100"/>
  <c r="CU21" i="100"/>
  <c r="BK17" i="100"/>
  <c r="BO17" i="100"/>
  <c r="BW17" i="100"/>
  <c r="CA17" i="100"/>
  <c r="CE17" i="100"/>
  <c r="CI17" i="100"/>
  <c r="CM17" i="100"/>
  <c r="CQ17" i="100"/>
  <c r="CU17" i="100"/>
  <c r="BL17" i="100"/>
  <c r="BU17" i="100"/>
  <c r="BZ17" i="100"/>
  <c r="CF17" i="100"/>
  <c r="CK17" i="100"/>
  <c r="CP17" i="100"/>
  <c r="CV17" i="100"/>
  <c r="BM17" i="100"/>
  <c r="BV17" i="100"/>
  <c r="CB17" i="100"/>
  <c r="CG17" i="100"/>
  <c r="CL17" i="100"/>
  <c r="CR17" i="100"/>
  <c r="CW17" i="100"/>
  <c r="BI17" i="100"/>
  <c r="BN17" i="100"/>
  <c r="BX17" i="100"/>
  <c r="CC17" i="100"/>
  <c r="CH17" i="100"/>
  <c r="CN17" i="100"/>
  <c r="CS17" i="100"/>
  <c r="CX17" i="100"/>
  <c r="BP17" i="100"/>
  <c r="CO17" i="100"/>
  <c r="BY17" i="100"/>
  <c r="CT17" i="100"/>
  <c r="CD17" i="100"/>
  <c r="BK13" i="100"/>
  <c r="BS13" i="100"/>
  <c r="BW13" i="100"/>
  <c r="CA13" i="100"/>
  <c r="CE13" i="100"/>
  <c r="CI13" i="100"/>
  <c r="CM13" i="100"/>
  <c r="CQ13" i="100"/>
  <c r="CU13" i="100"/>
  <c r="BI13" i="100"/>
  <c r="BR13" i="100"/>
  <c r="BX13" i="100"/>
  <c r="CC13" i="100"/>
  <c r="CH13" i="100"/>
  <c r="CN13" i="100"/>
  <c r="CS13" i="100"/>
  <c r="CX13" i="100"/>
  <c r="BJ13" i="100"/>
  <c r="BT13" i="100"/>
  <c r="BY13" i="100"/>
  <c r="CD13" i="100"/>
  <c r="CJ13" i="100"/>
  <c r="CO13" i="100"/>
  <c r="CT13" i="100"/>
  <c r="BP13" i="100"/>
  <c r="BU13" i="100"/>
  <c r="BZ13" i="100"/>
  <c r="CF13" i="100"/>
  <c r="CK13" i="100"/>
  <c r="CP13" i="100"/>
  <c r="CV13" i="100"/>
  <c r="BV13" i="100"/>
  <c r="CR13" i="100"/>
  <c r="CB13" i="100"/>
  <c r="CW13" i="100"/>
  <c r="CG13" i="100"/>
  <c r="BK9" i="100"/>
  <c r="BO9" i="100"/>
  <c r="BS9" i="100"/>
  <c r="BW9" i="100"/>
  <c r="CA9" i="100"/>
  <c r="CE9" i="100"/>
  <c r="CI9" i="100"/>
  <c r="CM9" i="100"/>
  <c r="CQ9" i="100"/>
  <c r="CU9" i="100"/>
  <c r="BM9" i="100"/>
  <c r="BR9" i="100"/>
  <c r="BX9" i="100"/>
  <c r="CC9" i="100"/>
  <c r="CH9" i="100"/>
  <c r="CN9" i="100"/>
  <c r="CS9" i="100"/>
  <c r="CX9" i="100"/>
  <c r="BI9" i="100"/>
  <c r="BN9" i="100"/>
  <c r="BT9" i="100"/>
  <c r="BY9" i="100"/>
  <c r="CD9" i="100"/>
  <c r="CJ9" i="100"/>
  <c r="CO9" i="100"/>
  <c r="CT9" i="100"/>
  <c r="BJ9" i="100"/>
  <c r="BP9" i="100"/>
  <c r="BU9" i="100"/>
  <c r="BZ9" i="100"/>
  <c r="CF9" i="100"/>
  <c r="CK9" i="100"/>
  <c r="CP9" i="100"/>
  <c r="CV9" i="100"/>
  <c r="BL9" i="100"/>
  <c r="CG9" i="100"/>
  <c r="BQ9" i="100"/>
  <c r="CL9" i="100"/>
  <c r="BV9" i="100"/>
  <c r="CR9" i="100"/>
  <c r="BJ46" i="100"/>
  <c r="BN46" i="100"/>
  <c r="CJ46" i="100"/>
  <c r="CN46" i="100"/>
  <c r="BK46" i="100"/>
  <c r="BO46" i="100"/>
  <c r="CK46" i="100"/>
  <c r="CO46" i="100"/>
  <c r="BL46" i="100"/>
  <c r="BP46" i="100"/>
  <c r="CL46" i="100"/>
  <c r="CP46" i="100"/>
  <c r="BI14" i="100"/>
  <c r="BQ14" i="100"/>
  <c r="BU14" i="100"/>
  <c r="BY14" i="100"/>
  <c r="CC14" i="100"/>
  <c r="CG14" i="100"/>
  <c r="CK14" i="100"/>
  <c r="CO14" i="100"/>
  <c r="CS14" i="100"/>
  <c r="CW14" i="100"/>
  <c r="BR14" i="100"/>
  <c r="BW14" i="100"/>
  <c r="CB14" i="100"/>
  <c r="CH14" i="100"/>
  <c r="CM14" i="100"/>
  <c r="CR14" i="100"/>
  <c r="CX14" i="100"/>
  <c r="BJ14" i="100"/>
  <c r="BS14" i="100"/>
  <c r="BX14" i="100"/>
  <c r="CD14" i="100"/>
  <c r="CI14" i="100"/>
  <c r="CN14" i="100"/>
  <c r="CT14" i="100"/>
  <c r="BK14" i="100"/>
  <c r="BT14" i="100"/>
  <c r="BZ14" i="100"/>
  <c r="CE14" i="100"/>
  <c r="CJ14" i="100"/>
  <c r="CP14" i="100"/>
  <c r="CU14" i="100"/>
  <c r="CA14" i="100"/>
  <c r="CV14" i="100"/>
  <c r="CF14" i="100"/>
  <c r="BP14" i="100"/>
  <c r="CL14" i="100"/>
  <c r="BI66" i="100"/>
  <c r="BI65" i="100"/>
  <c r="BI62" i="100"/>
  <c r="BI61" i="100"/>
  <c r="BI58" i="100"/>
  <c r="BI57" i="100"/>
  <c r="BI54" i="100"/>
  <c r="BI53" i="100"/>
  <c r="BI50" i="100"/>
  <c r="BI49" i="100"/>
  <c r="BI46" i="100"/>
  <c r="BI45" i="100"/>
  <c r="BI42" i="100"/>
  <c r="BI41" i="100"/>
  <c r="BI38" i="100"/>
  <c r="BV37" i="100"/>
  <c r="CC34" i="100"/>
  <c r="BM34" i="100"/>
  <c r="BZ33" i="100"/>
  <c r="BJ33" i="100"/>
  <c r="CI30" i="100"/>
  <c r="BK30" i="100"/>
  <c r="CK29" i="100"/>
  <c r="BQ29" i="100"/>
  <c r="CQ26" i="100"/>
  <c r="BW26" i="100"/>
  <c r="CS25" i="100"/>
  <c r="CC25" i="100"/>
  <c r="BI25" i="100"/>
  <c r="CP22" i="100"/>
  <c r="BQ22" i="100"/>
  <c r="CL21" i="100"/>
  <c r="BL21" i="100"/>
  <c r="BO18" i="100"/>
  <c r="CL13" i="100"/>
  <c r="CB9" i="100"/>
  <c r="BK20" i="100"/>
  <c r="BO20" i="100"/>
  <c r="BW20" i="100"/>
  <c r="CA20" i="100"/>
  <c r="CE20" i="100"/>
  <c r="CI20" i="100"/>
  <c r="CM20" i="100"/>
  <c r="CQ20" i="100"/>
  <c r="CU20" i="100"/>
  <c r="BI16" i="100"/>
  <c r="BQ16" i="100"/>
  <c r="BU16" i="100"/>
  <c r="BY16" i="100"/>
  <c r="CC16" i="100"/>
  <c r="CG16" i="100"/>
  <c r="CK16" i="100"/>
  <c r="CO16" i="100"/>
  <c r="CS16" i="100"/>
  <c r="CW16" i="100"/>
  <c r="BP16" i="100"/>
  <c r="BV16" i="100"/>
  <c r="CA16" i="100"/>
  <c r="CF16" i="100"/>
  <c r="CL16" i="100"/>
  <c r="CQ16" i="100"/>
  <c r="CV16" i="100"/>
  <c r="BR16" i="100"/>
  <c r="BW16" i="100"/>
  <c r="CB16" i="100"/>
  <c r="CH16" i="100"/>
  <c r="CM16" i="100"/>
  <c r="CR16" i="100"/>
  <c r="CX16" i="100"/>
  <c r="BJ16" i="100"/>
  <c r="BS16" i="100"/>
  <c r="BX16" i="100"/>
  <c r="CD16" i="100"/>
  <c r="CI16" i="100"/>
  <c r="CN16" i="100"/>
  <c r="CT16" i="100"/>
  <c r="BI12" i="100"/>
  <c r="BQ12" i="100"/>
  <c r="BU12" i="100"/>
  <c r="BY12" i="100"/>
  <c r="CC12" i="100"/>
  <c r="CG12" i="100"/>
  <c r="CK12" i="100"/>
  <c r="CO12" i="100"/>
  <c r="CS12" i="100"/>
  <c r="CW12" i="100"/>
  <c r="BJ12" i="100"/>
  <c r="BS12" i="100"/>
  <c r="BX12" i="100"/>
  <c r="CD12" i="100"/>
  <c r="CI12" i="100"/>
  <c r="CN12" i="100"/>
  <c r="CT12" i="100"/>
  <c r="BK12" i="100"/>
  <c r="BT12" i="100"/>
  <c r="BZ12" i="100"/>
  <c r="CE12" i="100"/>
  <c r="CJ12" i="100"/>
  <c r="CP12" i="100"/>
  <c r="CU12" i="100"/>
  <c r="BP12" i="100"/>
  <c r="BV12" i="100"/>
  <c r="CA12" i="100"/>
  <c r="CF12" i="100"/>
  <c r="CL12" i="100"/>
  <c r="CQ12" i="100"/>
  <c r="CV12" i="100"/>
  <c r="BI8" i="100"/>
  <c r="BM8" i="100"/>
  <c r="BQ8" i="100"/>
  <c r="BU8" i="100"/>
  <c r="BY8" i="100"/>
  <c r="CC8" i="100"/>
  <c r="CG8" i="100"/>
  <c r="CK8" i="100"/>
  <c r="CO8" i="100"/>
  <c r="CS8" i="100"/>
  <c r="CW8" i="100"/>
  <c r="BL8" i="100"/>
  <c r="BR8" i="100"/>
  <c r="BW8" i="100"/>
  <c r="CB8" i="100"/>
  <c r="CH8" i="100"/>
  <c r="CM8" i="100"/>
  <c r="CR8" i="100"/>
  <c r="CX8" i="100"/>
  <c r="BN8" i="100"/>
  <c r="BS8" i="100"/>
  <c r="BX8" i="100"/>
  <c r="CD8" i="100"/>
  <c r="CI8" i="100"/>
  <c r="CN8" i="100"/>
  <c r="CT8" i="100"/>
  <c r="EK8" i="100" s="1"/>
  <c r="GC8" i="100" s="1"/>
  <c r="BJ8" i="100"/>
  <c r="BO8" i="100"/>
  <c r="BT8" i="100"/>
  <c r="BZ8" i="100"/>
  <c r="DQ8" i="100" s="1"/>
  <c r="FI8" i="100" s="1"/>
  <c r="CE8" i="100"/>
  <c r="CJ8" i="100"/>
  <c r="CP8" i="100"/>
  <c r="CU8" i="100"/>
  <c r="CV57" i="100"/>
  <c r="CR57" i="100"/>
  <c r="CF57" i="100"/>
  <c r="CB58" i="100"/>
  <c r="BX59" i="100"/>
  <c r="BT59" i="100"/>
  <c r="CD28" i="100"/>
  <c r="BN26" i="100"/>
  <c r="BW22" i="100"/>
  <c r="BT17" i="100"/>
  <c r="BM15" i="100"/>
  <c r="CW7" i="100"/>
  <c r="CS7" i="100"/>
  <c r="CO7" i="100"/>
  <c r="CK7" i="100"/>
  <c r="CG7" i="100"/>
  <c r="CC7" i="100"/>
  <c r="BY7" i="100"/>
  <c r="BU7" i="100"/>
  <c r="BQ7" i="100"/>
  <c r="BM7" i="100"/>
  <c r="CP64" i="100"/>
  <c r="CL64" i="100"/>
  <c r="BP64" i="100"/>
  <c r="BL64" i="100"/>
  <c r="CP63" i="100"/>
  <c r="CL63" i="100"/>
  <c r="BP63" i="100"/>
  <c r="BL63" i="100"/>
  <c r="CP60" i="100"/>
  <c r="CL60" i="100"/>
  <c r="BP60" i="100"/>
  <c r="BL60" i="100"/>
  <c r="CP59" i="100"/>
  <c r="CL59" i="100"/>
  <c r="BP59" i="100"/>
  <c r="BL59" i="100"/>
  <c r="CP56" i="100"/>
  <c r="CL56" i="100"/>
  <c r="BP56" i="100"/>
  <c r="BL56" i="100"/>
  <c r="CP55" i="100"/>
  <c r="CL55" i="100"/>
  <c r="BP55" i="100"/>
  <c r="BL55" i="100"/>
  <c r="CP52" i="100"/>
  <c r="CL52" i="100"/>
  <c r="BP52" i="100"/>
  <c r="BL52" i="100"/>
  <c r="CP51" i="100"/>
  <c r="CL51" i="100"/>
  <c r="BP51" i="100"/>
  <c r="BL51" i="100"/>
  <c r="CP48" i="100"/>
  <c r="CL48" i="100"/>
  <c r="BP48" i="100"/>
  <c r="BL48" i="100"/>
  <c r="CP47" i="100"/>
  <c r="CL47" i="100"/>
  <c r="BP47" i="100"/>
  <c r="BL47" i="100"/>
  <c r="CP44" i="100"/>
  <c r="CL44" i="100"/>
  <c r="BP44" i="100"/>
  <c r="BL44" i="100"/>
  <c r="CP43" i="100"/>
  <c r="CL43" i="100"/>
  <c r="BP43" i="100"/>
  <c r="BL43" i="100"/>
  <c r="CP40" i="100"/>
  <c r="CL40" i="100"/>
  <c r="BP40" i="100"/>
  <c r="BL40" i="100"/>
  <c r="CP39" i="100"/>
  <c r="CL39" i="100"/>
  <c r="BP39" i="100"/>
  <c r="BL39" i="100"/>
  <c r="CU36" i="100"/>
  <c r="CQ36" i="100"/>
  <c r="BZ36" i="100"/>
  <c r="BV36" i="100"/>
  <c r="BR36" i="100"/>
  <c r="BN36" i="100"/>
  <c r="BJ36" i="100"/>
  <c r="CV35" i="100"/>
  <c r="CR35" i="100"/>
  <c r="CA35" i="100"/>
  <c r="BW35" i="100"/>
  <c r="BS35" i="100"/>
  <c r="BO35" i="100"/>
  <c r="BK35" i="100"/>
  <c r="CU32" i="100"/>
  <c r="CQ32" i="100"/>
  <c r="BZ32" i="100"/>
  <c r="BV32" i="100"/>
  <c r="BR32" i="100"/>
  <c r="BN32" i="100"/>
  <c r="BJ32" i="100"/>
  <c r="CV31" i="100"/>
  <c r="CR31" i="100"/>
  <c r="CN31" i="100"/>
  <c r="CJ31" i="100"/>
  <c r="CB31" i="100"/>
  <c r="BX31" i="100"/>
  <c r="BT31" i="100"/>
  <c r="BP31" i="100"/>
  <c r="CX28" i="100"/>
  <c r="CT28" i="100"/>
  <c r="CP28" i="100"/>
  <c r="CL28" i="100"/>
  <c r="CH28" i="100"/>
  <c r="BZ28" i="100"/>
  <c r="BV28" i="100"/>
  <c r="BR28" i="100"/>
  <c r="BJ28" i="100"/>
  <c r="CV27" i="100"/>
  <c r="CR27" i="100"/>
  <c r="CN27" i="100"/>
  <c r="CJ27" i="100"/>
  <c r="CB27" i="100"/>
  <c r="BX27" i="100"/>
  <c r="BT27" i="100"/>
  <c r="BP27" i="100"/>
  <c r="CX24" i="100"/>
  <c r="CT24" i="100"/>
  <c r="CP24" i="100"/>
  <c r="CL24" i="100"/>
  <c r="CH24" i="100"/>
  <c r="CD24" i="100"/>
  <c r="BV24" i="100"/>
  <c r="BR24" i="100"/>
  <c r="BN24" i="100"/>
  <c r="BJ24" i="100"/>
  <c r="CV23" i="100"/>
  <c r="CR23" i="100"/>
  <c r="CN23" i="100"/>
  <c r="CJ23" i="100"/>
  <c r="CF23" i="100"/>
  <c r="CB23" i="100"/>
  <c r="BT23" i="100"/>
  <c r="BO23" i="100"/>
  <c r="CV20" i="100"/>
  <c r="CP20" i="100"/>
  <c r="CK20" i="100"/>
  <c r="CF20" i="100"/>
  <c r="BZ20" i="100"/>
  <c r="BU20" i="100"/>
  <c r="BL20" i="100"/>
  <c r="CV19" i="100"/>
  <c r="CQ19" i="100"/>
  <c r="CL19" i="100"/>
  <c r="CF19" i="100"/>
  <c r="CA19" i="100"/>
  <c r="CU16" i="100"/>
  <c r="BZ16" i="100"/>
  <c r="CP15" i="100"/>
  <c r="CX12" i="100"/>
  <c r="CB12" i="100"/>
  <c r="CS11" i="100"/>
  <c r="CR10" i="100"/>
  <c r="BW10" i="100"/>
  <c r="CQ8" i="100"/>
  <c r="BV8" i="100"/>
  <c r="BI23" i="100"/>
  <c r="BM23" i="100"/>
  <c r="BQ23" i="100"/>
  <c r="BI19" i="100"/>
  <c r="BM19" i="100"/>
  <c r="BU19" i="100"/>
  <c r="BY19" i="100"/>
  <c r="CC19" i="100"/>
  <c r="CG19" i="100"/>
  <c r="CK19" i="100"/>
  <c r="CO19" i="100"/>
  <c r="CS19" i="100"/>
  <c r="CW19" i="100"/>
  <c r="BJ19" i="100"/>
  <c r="BN19" i="100"/>
  <c r="BK19" i="100"/>
  <c r="BK15" i="100"/>
  <c r="BS15" i="100"/>
  <c r="BW15" i="100"/>
  <c r="CA15" i="100"/>
  <c r="CE15" i="100"/>
  <c r="CI15" i="100"/>
  <c r="CM15" i="100"/>
  <c r="CQ15" i="100"/>
  <c r="CU15" i="100"/>
  <c r="BQ15" i="100"/>
  <c r="BV15" i="100"/>
  <c r="CB15" i="100"/>
  <c r="CG15" i="100"/>
  <c r="CL15" i="100"/>
  <c r="CR15" i="100"/>
  <c r="CW15" i="100"/>
  <c r="BI15" i="100"/>
  <c r="BR15" i="100"/>
  <c r="BX15" i="100"/>
  <c r="CC15" i="100"/>
  <c r="CH15" i="100"/>
  <c r="CN15" i="100"/>
  <c r="CS15" i="100"/>
  <c r="CX15" i="100"/>
  <c r="BJ15" i="100"/>
  <c r="BT15" i="100"/>
  <c r="BY15" i="100"/>
  <c r="CD15" i="100"/>
  <c r="CJ15" i="100"/>
  <c r="CO15" i="100"/>
  <c r="CT15" i="100"/>
  <c r="BK11" i="100"/>
  <c r="BO11" i="100"/>
  <c r="BS11" i="100"/>
  <c r="BW11" i="100"/>
  <c r="CA11" i="100"/>
  <c r="CE11" i="100"/>
  <c r="CI11" i="100"/>
  <c r="CM11" i="100"/>
  <c r="CQ11" i="100"/>
  <c r="CU11" i="100"/>
  <c r="BI11" i="100"/>
  <c r="BN11" i="100"/>
  <c r="BT11" i="100"/>
  <c r="BY11" i="100"/>
  <c r="CD11" i="100"/>
  <c r="CJ11" i="100"/>
  <c r="CO11" i="100"/>
  <c r="CT11" i="100"/>
  <c r="BJ11" i="100"/>
  <c r="BP11" i="100"/>
  <c r="BU11" i="100"/>
  <c r="BZ11" i="100"/>
  <c r="CF11" i="100"/>
  <c r="CK11" i="100"/>
  <c r="CP11" i="100"/>
  <c r="CV11" i="100"/>
  <c r="BL11" i="100"/>
  <c r="BQ11" i="100"/>
  <c r="BV11" i="100"/>
  <c r="CB11" i="100"/>
  <c r="CG11" i="100"/>
  <c r="CL11" i="100"/>
  <c r="CR11" i="100"/>
  <c r="CW11" i="100"/>
  <c r="CU58" i="100"/>
  <c r="CQ56" i="100"/>
  <c r="CE58" i="100"/>
  <c r="CA56" i="100"/>
  <c r="BW57" i="100"/>
  <c r="BS56" i="100"/>
  <c r="CC27" i="100"/>
  <c r="BM29" i="100"/>
  <c r="BZ23" i="100"/>
  <c r="BS17" i="100"/>
  <c r="BL12" i="100"/>
  <c r="CV7" i="100"/>
  <c r="CR7" i="100"/>
  <c r="EI7" i="100" s="1"/>
  <c r="GA7" i="100" s="1"/>
  <c r="CN7" i="100"/>
  <c r="CJ7" i="100"/>
  <c r="EA7" i="100" s="1"/>
  <c r="FS7" i="100" s="1"/>
  <c r="CF7" i="100"/>
  <c r="DW7" i="100" s="1"/>
  <c r="FO7" i="100" s="1"/>
  <c r="CB7" i="100"/>
  <c r="DS7" i="100" s="1"/>
  <c r="FK7" i="100" s="1"/>
  <c r="BX7" i="100"/>
  <c r="BT7" i="100"/>
  <c r="DK7" i="100" s="1"/>
  <c r="FC7" i="100" s="1"/>
  <c r="BP7" i="100"/>
  <c r="BL7" i="100"/>
  <c r="CO64" i="100"/>
  <c r="CK64" i="100"/>
  <c r="BO64" i="100"/>
  <c r="BK64" i="100"/>
  <c r="CO63" i="100"/>
  <c r="CK63" i="100"/>
  <c r="BO63" i="100"/>
  <c r="BK63" i="100"/>
  <c r="CO60" i="100"/>
  <c r="CK60" i="100"/>
  <c r="BO60" i="100"/>
  <c r="BK60" i="100"/>
  <c r="CO59" i="100"/>
  <c r="CK59" i="100"/>
  <c r="BO59" i="100"/>
  <c r="BK59" i="100"/>
  <c r="CO56" i="100"/>
  <c r="CK56" i="100"/>
  <c r="BO56" i="100"/>
  <c r="BK56" i="100"/>
  <c r="CO55" i="100"/>
  <c r="CK55" i="100"/>
  <c r="BO55" i="100"/>
  <c r="BK55" i="100"/>
  <c r="CO52" i="100"/>
  <c r="CK52" i="100"/>
  <c r="BO52" i="100"/>
  <c r="BK52" i="100"/>
  <c r="CO51" i="100"/>
  <c r="CK51" i="100"/>
  <c r="BO51" i="100"/>
  <c r="BK51" i="100"/>
  <c r="CO48" i="100"/>
  <c r="CK48" i="100"/>
  <c r="BO48" i="100"/>
  <c r="BK48" i="100"/>
  <c r="CO47" i="100"/>
  <c r="CK47" i="100"/>
  <c r="BO47" i="100"/>
  <c r="BK47" i="100"/>
  <c r="CO44" i="100"/>
  <c r="CK44" i="100"/>
  <c r="BO44" i="100"/>
  <c r="BK44" i="100"/>
  <c r="CO43" i="100"/>
  <c r="CK43" i="100"/>
  <c r="BO43" i="100"/>
  <c r="BK43" i="100"/>
  <c r="CO40" i="100"/>
  <c r="CK40" i="100"/>
  <c r="BO40" i="100"/>
  <c r="BK40" i="100"/>
  <c r="CO39" i="100"/>
  <c r="CK39" i="100"/>
  <c r="BO39" i="100"/>
  <c r="BK39" i="100"/>
  <c r="CX36" i="100"/>
  <c r="CT36" i="100"/>
  <c r="CC36" i="100"/>
  <c r="BY36" i="100"/>
  <c r="BU36" i="100"/>
  <c r="BQ36" i="100"/>
  <c r="BM36" i="100"/>
  <c r="BI36" i="100"/>
  <c r="CU35" i="100"/>
  <c r="CQ35" i="100"/>
  <c r="BZ35" i="100"/>
  <c r="BV35" i="100"/>
  <c r="BR35" i="100"/>
  <c r="BN35" i="100"/>
  <c r="BJ35" i="100"/>
  <c r="CX32" i="100"/>
  <c r="CT32" i="100"/>
  <c r="CC32" i="100"/>
  <c r="BY32" i="100"/>
  <c r="BU32" i="100"/>
  <c r="BQ32" i="100"/>
  <c r="BM32" i="100"/>
  <c r="BI32" i="100"/>
  <c r="CU31" i="100"/>
  <c r="CQ31" i="100"/>
  <c r="CM31" i="100"/>
  <c r="CI31" i="100"/>
  <c r="CA31" i="100"/>
  <c r="BW31" i="100"/>
  <c r="BS31" i="100"/>
  <c r="BK31" i="100"/>
  <c r="CW28" i="100"/>
  <c r="CS28" i="100"/>
  <c r="CO28" i="100"/>
  <c r="CK28" i="100"/>
  <c r="CG28" i="100"/>
  <c r="BY28" i="100"/>
  <c r="BU28" i="100"/>
  <c r="BQ28" i="100"/>
  <c r="BI28" i="100"/>
  <c r="CU27" i="100"/>
  <c r="CQ27" i="100"/>
  <c r="CM27" i="100"/>
  <c r="CI27" i="100"/>
  <c r="CA27" i="100"/>
  <c r="BW27" i="100"/>
  <c r="BS27" i="100"/>
  <c r="BK27" i="100"/>
  <c r="CW24" i="100"/>
  <c r="CS24" i="100"/>
  <c r="CO24" i="100"/>
  <c r="CK24" i="100"/>
  <c r="CG24" i="100"/>
  <c r="CC24" i="100"/>
  <c r="BU24" i="100"/>
  <c r="BQ24" i="100"/>
  <c r="BM24" i="100"/>
  <c r="BI24" i="100"/>
  <c r="CU23" i="100"/>
  <c r="CQ23" i="100"/>
  <c r="CM23" i="100"/>
  <c r="CI23" i="100"/>
  <c r="CE23" i="100"/>
  <c r="CA23" i="100"/>
  <c r="BS23" i="100"/>
  <c r="BN23" i="100"/>
  <c r="CT20" i="100"/>
  <c r="CO20" i="100"/>
  <c r="CJ20" i="100"/>
  <c r="CD20" i="100"/>
  <c r="BY20" i="100"/>
  <c r="BP20" i="100"/>
  <c r="BJ20" i="100"/>
  <c r="CU19" i="100"/>
  <c r="CP19" i="100"/>
  <c r="CJ19" i="100"/>
  <c r="CE19" i="100"/>
  <c r="BZ19" i="100"/>
  <c r="BP19" i="100"/>
  <c r="CP16" i="100"/>
  <c r="BT16" i="100"/>
  <c r="CK15" i="100"/>
  <c r="BP15" i="100"/>
  <c r="CR12" i="100"/>
  <c r="BW12" i="100"/>
  <c r="CN11" i="100"/>
  <c r="BR11" i="100"/>
  <c r="CM10" i="100"/>
  <c r="CL8" i="100"/>
  <c r="BP8" i="100"/>
  <c r="DG9" i="100" s="1"/>
  <c r="EY9" i="100" s="1"/>
  <c r="BI10" i="100"/>
  <c r="BM10" i="100"/>
  <c r="BQ10" i="100"/>
  <c r="BU10" i="100"/>
  <c r="DL12" i="100" s="1"/>
  <c r="FD12" i="100" s="1"/>
  <c r="BY10" i="100"/>
  <c r="CC10" i="100"/>
  <c r="CG10" i="100"/>
  <c r="CK10" i="100"/>
  <c r="EB16" i="100" s="1"/>
  <c r="FT16" i="100" s="1"/>
  <c r="CO10" i="100"/>
  <c r="CS10" i="100"/>
  <c r="CW10" i="100"/>
  <c r="BN10" i="100"/>
  <c r="DE10" i="100" s="1"/>
  <c r="EW10" i="100" s="1"/>
  <c r="BS10" i="100"/>
  <c r="BX10" i="100"/>
  <c r="CD10" i="100"/>
  <c r="CI10" i="100"/>
  <c r="DZ14" i="100" s="1"/>
  <c r="FR14" i="100" s="1"/>
  <c r="CN10" i="100"/>
  <c r="CT10" i="100"/>
  <c r="BJ10" i="100"/>
  <c r="BO10" i="100"/>
  <c r="BT10" i="100"/>
  <c r="BZ10" i="100"/>
  <c r="CE10" i="100"/>
  <c r="CJ10" i="100"/>
  <c r="EA10" i="100" s="1"/>
  <c r="FS10" i="100" s="1"/>
  <c r="CP10" i="100"/>
  <c r="CU10" i="100"/>
  <c r="BK10" i="100"/>
  <c r="BP10" i="100"/>
  <c r="BV10" i="100"/>
  <c r="CA10" i="100"/>
  <c r="CF10" i="100"/>
  <c r="CL10" i="100"/>
  <c r="CQ10" i="100"/>
  <c r="CV10" i="100"/>
  <c r="CX57" i="100"/>
  <c r="CT57" i="100"/>
  <c r="CH57" i="100"/>
  <c r="CD57" i="100"/>
  <c r="BZ59" i="100"/>
  <c r="BV59" i="100"/>
  <c r="BR59" i="100"/>
  <c r="CF28" i="100"/>
  <c r="BL26" i="100"/>
  <c r="BY21" i="100"/>
  <c r="BR17" i="100"/>
  <c r="BO13" i="100"/>
  <c r="BI7" i="100"/>
  <c r="CU7" i="100"/>
  <c r="EL8" i="100" s="1"/>
  <c r="GD8" i="100" s="1"/>
  <c r="CQ7" i="100"/>
  <c r="CM7" i="100"/>
  <c r="ED9" i="100" s="1"/>
  <c r="FV9" i="100" s="1"/>
  <c r="CI7" i="100"/>
  <c r="DZ9" i="100" s="1"/>
  <c r="FR9" i="100" s="1"/>
  <c r="CE7" i="100"/>
  <c r="DV8" i="100" s="1"/>
  <c r="FN8" i="100" s="1"/>
  <c r="CA7" i="100"/>
  <c r="BW7" i="100"/>
  <c r="DN11" i="100" s="1"/>
  <c r="FF11" i="100" s="1"/>
  <c r="BS7" i="100"/>
  <c r="BO7" i="100"/>
  <c r="DF8" i="100" s="1"/>
  <c r="EX8" i="100" s="1"/>
  <c r="CN64" i="100"/>
  <c r="CJ64" i="100"/>
  <c r="BN64" i="100"/>
  <c r="CN63" i="100"/>
  <c r="CJ63" i="100"/>
  <c r="BN63" i="100"/>
  <c r="CN60" i="100"/>
  <c r="CJ60" i="100"/>
  <c r="BN60" i="100"/>
  <c r="CN59" i="100"/>
  <c r="CJ59" i="100"/>
  <c r="BN59" i="100"/>
  <c r="CN56" i="100"/>
  <c r="CJ56" i="100"/>
  <c r="BN56" i="100"/>
  <c r="CN55" i="100"/>
  <c r="CJ55" i="100"/>
  <c r="BN55" i="100"/>
  <c r="CN52" i="100"/>
  <c r="CJ52" i="100"/>
  <c r="BN52" i="100"/>
  <c r="CN51" i="100"/>
  <c r="CJ51" i="100"/>
  <c r="BN51" i="100"/>
  <c r="CN48" i="100"/>
  <c r="CJ48" i="100"/>
  <c r="BN48" i="100"/>
  <c r="CN47" i="100"/>
  <c r="CJ47" i="100"/>
  <c r="BN47" i="100"/>
  <c r="CN44" i="100"/>
  <c r="CJ44" i="100"/>
  <c r="BN44" i="100"/>
  <c r="CN43" i="100"/>
  <c r="CJ43" i="100"/>
  <c r="BN43" i="100"/>
  <c r="CN40" i="100"/>
  <c r="CJ40" i="100"/>
  <c r="BN40" i="100"/>
  <c r="CN39" i="100"/>
  <c r="CJ39" i="100"/>
  <c r="BN39" i="100"/>
  <c r="CW36" i="100"/>
  <c r="CS36" i="100"/>
  <c r="CB36" i="100"/>
  <c r="BX36" i="100"/>
  <c r="BT36" i="100"/>
  <c r="BP36" i="100"/>
  <c r="CX35" i="100"/>
  <c r="CT35" i="100"/>
  <c r="CC35" i="100"/>
  <c r="BY35" i="100"/>
  <c r="BU35" i="100"/>
  <c r="BQ35" i="100"/>
  <c r="BM35" i="100"/>
  <c r="CW32" i="100"/>
  <c r="CS32" i="100"/>
  <c r="CB32" i="100"/>
  <c r="BX32" i="100"/>
  <c r="BT32" i="100"/>
  <c r="BP32" i="100"/>
  <c r="CX31" i="100"/>
  <c r="CT31" i="100"/>
  <c r="CP31" i="100"/>
  <c r="CL31" i="100"/>
  <c r="CH31" i="100"/>
  <c r="BZ31" i="100"/>
  <c r="BV31" i="100"/>
  <c r="BR31" i="100"/>
  <c r="CV28" i="100"/>
  <c r="CR28" i="100"/>
  <c r="CN28" i="100"/>
  <c r="CJ28" i="100"/>
  <c r="CB28" i="100"/>
  <c r="BX28" i="100"/>
  <c r="BT28" i="100"/>
  <c r="CX27" i="100"/>
  <c r="CT27" i="100"/>
  <c r="CP27" i="100"/>
  <c r="CL27" i="100"/>
  <c r="CH27" i="100"/>
  <c r="BZ27" i="100"/>
  <c r="BV27" i="100"/>
  <c r="BR27" i="100"/>
  <c r="CV24" i="100"/>
  <c r="CR24" i="100"/>
  <c r="CN24" i="100"/>
  <c r="CJ24" i="100"/>
  <c r="CF24" i="100"/>
  <c r="CB24" i="100"/>
  <c r="BT24" i="100"/>
  <c r="BP24" i="100"/>
  <c r="CX23" i="100"/>
  <c r="CT23" i="100"/>
  <c r="CP23" i="100"/>
  <c r="CL23" i="100"/>
  <c r="CH23" i="100"/>
  <c r="CD23" i="100"/>
  <c r="BV23" i="100"/>
  <c r="BR23" i="100"/>
  <c r="BL23" i="100"/>
  <c r="CX20" i="100"/>
  <c r="CS20" i="100"/>
  <c r="CN20" i="100"/>
  <c r="CH20" i="100"/>
  <c r="CC20" i="100"/>
  <c r="BX20" i="100"/>
  <c r="BN20" i="100"/>
  <c r="BI20" i="100"/>
  <c r="CT19" i="100"/>
  <c r="CN19" i="100"/>
  <c r="CI19" i="100"/>
  <c r="CD19" i="100"/>
  <c r="BX19" i="100"/>
  <c r="BO19" i="100"/>
  <c r="CJ16" i="100"/>
  <c r="BK16" i="100"/>
  <c r="CF15" i="100"/>
  <c r="CM12" i="100"/>
  <c r="ED25" i="100" s="1"/>
  <c r="FV25" i="100" s="1"/>
  <c r="BR12" i="100"/>
  <c r="CH11" i="100"/>
  <c r="BM11" i="100"/>
  <c r="CH10" i="100"/>
  <c r="DY10" i="100" s="1"/>
  <c r="FQ10" i="100" s="1"/>
  <c r="BL10" i="100"/>
  <c r="CF8" i="100"/>
  <c r="BK8" i="100"/>
  <c r="CF29" i="100"/>
  <c r="CF30" i="100"/>
  <c r="CF26" i="100"/>
  <c r="CF31" i="100"/>
  <c r="CF27" i="100"/>
  <c r="CE31" i="100"/>
  <c r="CE30" i="100"/>
  <c r="CE29" i="100"/>
  <c r="CE28" i="100"/>
  <c r="CE27" i="100"/>
  <c r="CD31" i="100"/>
  <c r="CD27" i="100"/>
  <c r="CD30" i="100"/>
  <c r="CD26" i="100"/>
  <c r="CD29" i="100"/>
  <c r="CC30" i="100"/>
  <c r="CC28" i="100"/>
  <c r="CC26" i="100"/>
  <c r="CC31" i="100"/>
  <c r="CC29" i="100"/>
  <c r="BO28" i="100"/>
  <c r="BO29" i="100"/>
  <c r="BO30" i="100"/>
  <c r="BO26" i="100"/>
  <c r="BO31" i="100"/>
  <c r="BN31" i="100"/>
  <c r="BN30" i="100"/>
  <c r="BN29" i="100"/>
  <c r="BN28" i="100"/>
  <c r="BN27" i="100"/>
  <c r="BM28" i="100"/>
  <c r="BM31" i="100"/>
  <c r="BM27" i="100"/>
  <c r="BM30" i="100"/>
  <c r="BM26" i="100"/>
  <c r="BL31" i="100"/>
  <c r="BL29" i="100"/>
  <c r="BL27" i="100"/>
  <c r="BL30" i="100"/>
  <c r="BL28" i="100"/>
  <c r="BZ24" i="100"/>
  <c r="BZ25" i="100"/>
  <c r="BZ21" i="100"/>
  <c r="BZ22" i="100"/>
  <c r="BY25" i="100"/>
  <c r="BY24" i="100"/>
  <c r="BY23" i="100"/>
  <c r="BY22" i="100"/>
  <c r="BX22" i="100"/>
  <c r="BX25" i="100"/>
  <c r="BX21" i="100"/>
  <c r="BX24" i="100"/>
  <c r="BW25" i="100"/>
  <c r="BW23" i="100"/>
  <c r="BW21" i="100"/>
  <c r="BW24" i="100"/>
  <c r="BT18" i="100"/>
  <c r="BT19" i="100"/>
  <c r="BT20" i="100"/>
  <c r="BS20" i="100"/>
  <c r="BS19" i="100"/>
  <c r="BS18" i="100"/>
  <c r="BR20" i="100"/>
  <c r="BR19" i="100"/>
  <c r="BR18" i="100"/>
  <c r="BQ20" i="100"/>
  <c r="BQ18" i="100"/>
  <c r="BQ19" i="100"/>
  <c r="BO14" i="100"/>
  <c r="BO15" i="100"/>
  <c r="BO16" i="100"/>
  <c r="BO12" i="100"/>
  <c r="BN16" i="100"/>
  <c r="BN15" i="100"/>
  <c r="BN14" i="100"/>
  <c r="BN13" i="100"/>
  <c r="BM14" i="100"/>
  <c r="BM13" i="100"/>
  <c r="BM16" i="100"/>
  <c r="BM12" i="100"/>
  <c r="BL15" i="100"/>
  <c r="BL13" i="100"/>
  <c r="DC13" i="100" s="1"/>
  <c r="EU13" i="100" s="1"/>
  <c r="BL16" i="100"/>
  <c r="BL14" i="100"/>
  <c r="EE9" i="100"/>
  <c r="FW9" i="100" s="1"/>
  <c r="EE13" i="100"/>
  <c r="FW13" i="100" s="1"/>
  <c r="EE8" i="100"/>
  <c r="FW8" i="100" s="1"/>
  <c r="DO18" i="100"/>
  <c r="FG18" i="100" s="1"/>
  <c r="DO8" i="100"/>
  <c r="FG8" i="100" s="1"/>
  <c r="EO8" i="100"/>
  <c r="GG8" i="100" s="1"/>
  <c r="EO10" i="100"/>
  <c r="GG10" i="100" s="1"/>
  <c r="EO12" i="100"/>
  <c r="GG12" i="100" s="1"/>
  <c r="EO14" i="100"/>
  <c r="GG14" i="100" s="1"/>
  <c r="EO9" i="100"/>
  <c r="GG9" i="100" s="1"/>
  <c r="EO11" i="100"/>
  <c r="GG11" i="100" s="1"/>
  <c r="EO19" i="100"/>
  <c r="GG19" i="100" s="1"/>
  <c r="EO13" i="100"/>
  <c r="GG13" i="100" s="1"/>
  <c r="EO15" i="100"/>
  <c r="GG15" i="100" s="1"/>
  <c r="EO7" i="100"/>
  <c r="GG7" i="100" s="1"/>
  <c r="EG8" i="100"/>
  <c r="FY8" i="100" s="1"/>
  <c r="EG9" i="100"/>
  <c r="FY9" i="100" s="1"/>
  <c r="EG7" i="100"/>
  <c r="FY7" i="100" s="1"/>
  <c r="DY8" i="100"/>
  <c r="FQ8" i="100" s="1"/>
  <c r="DY9" i="100"/>
  <c r="FQ9" i="100" s="1"/>
  <c r="DY7" i="100"/>
  <c r="FQ7" i="100" s="1"/>
  <c r="DQ9" i="100"/>
  <c r="FI9" i="100" s="1"/>
  <c r="DQ7" i="100"/>
  <c r="FI7" i="100" s="1"/>
  <c r="EM18" i="100"/>
  <c r="GE18" i="100" s="1"/>
  <c r="EK18" i="100"/>
  <c r="GC18" i="100" s="1"/>
  <c r="EK7" i="100"/>
  <c r="GC7" i="100" s="1"/>
  <c r="EC8" i="100"/>
  <c r="FU8" i="100" s="1"/>
  <c r="EC9" i="100"/>
  <c r="FU9" i="100" s="1"/>
  <c r="EC7" i="100"/>
  <c r="FU7" i="100" s="1"/>
  <c r="DU8" i="100"/>
  <c r="FM8" i="100" s="1"/>
  <c r="DU10" i="100"/>
  <c r="FM10" i="100" s="1"/>
  <c r="DU14" i="100"/>
  <c r="FM14" i="100" s="1"/>
  <c r="DU11" i="100"/>
  <c r="FM11" i="100" s="1"/>
  <c r="DU16" i="100"/>
  <c r="FM16" i="100" s="1"/>
  <c r="DU9" i="100"/>
  <c r="FM9" i="100" s="1"/>
  <c r="DU7" i="100"/>
  <c r="FM7" i="100" s="1"/>
  <c r="DM9" i="100"/>
  <c r="FE9" i="100" s="1"/>
  <c r="DM7" i="100"/>
  <c r="FE7" i="100" s="1"/>
  <c r="DI8" i="100"/>
  <c r="FA8" i="100" s="1"/>
  <c r="DI10" i="100"/>
  <c r="FA10" i="100" s="1"/>
  <c r="DI9" i="100"/>
  <c r="FA9" i="100" s="1"/>
  <c r="DI7" i="100"/>
  <c r="FA7" i="100" s="1"/>
  <c r="DE8" i="100"/>
  <c r="EW8" i="100" s="1"/>
  <c r="DE9" i="100"/>
  <c r="EW9" i="100" s="1"/>
  <c r="DE7" i="100"/>
  <c r="EW7" i="100" s="1"/>
  <c r="DA8" i="100"/>
  <c r="ES8" i="100" s="1"/>
  <c r="DA14" i="100"/>
  <c r="ES14" i="100" s="1"/>
  <c r="DA16" i="100"/>
  <c r="ES16" i="100" s="1"/>
  <c r="DA9" i="100"/>
  <c r="ES9" i="100" s="1"/>
  <c r="DA11" i="100"/>
  <c r="ES11" i="100" s="1"/>
  <c r="DA46" i="100"/>
  <c r="ES46" i="100" s="1"/>
  <c r="DA7" i="100"/>
  <c r="ES7" i="100" s="1"/>
  <c r="EN8" i="100"/>
  <c r="GF8" i="100" s="1"/>
  <c r="EN18" i="100"/>
  <c r="GF18" i="100" s="1"/>
  <c r="EN7" i="100"/>
  <c r="GF7" i="100" s="1"/>
  <c r="EJ7" i="100"/>
  <c r="GB7" i="100" s="1"/>
  <c r="EF8" i="100"/>
  <c r="FX8" i="100" s="1"/>
  <c r="EF9" i="100"/>
  <c r="FX9" i="100" s="1"/>
  <c r="EF27" i="100"/>
  <c r="FX27" i="100" s="1"/>
  <c r="EF7" i="100"/>
  <c r="FX7" i="100" s="1"/>
  <c r="EB8" i="100"/>
  <c r="FT8" i="100" s="1"/>
  <c r="EB9" i="100"/>
  <c r="FT9" i="100" s="1"/>
  <c r="EB7" i="100"/>
  <c r="FT7" i="100" s="1"/>
  <c r="DX14" i="100"/>
  <c r="FP14" i="100" s="1"/>
  <c r="DX17" i="100"/>
  <c r="FP17" i="100" s="1"/>
  <c r="DX26" i="100"/>
  <c r="FP26" i="100" s="1"/>
  <c r="DT13" i="100"/>
  <c r="FL13" i="100" s="1"/>
  <c r="DT18" i="100"/>
  <c r="FL18" i="100" s="1"/>
  <c r="DT7" i="100"/>
  <c r="FL7" i="100" s="1"/>
  <c r="DP8" i="100"/>
  <c r="FH8" i="100" s="1"/>
  <c r="DP10" i="100"/>
  <c r="FH10" i="100" s="1"/>
  <c r="DP9" i="100"/>
  <c r="FH9" i="100" s="1"/>
  <c r="DP13" i="100"/>
  <c r="FH13" i="100" s="1"/>
  <c r="DP7" i="100"/>
  <c r="FH7" i="100" s="1"/>
  <c r="DL8" i="100"/>
  <c r="FD8" i="100" s="1"/>
  <c r="DL9" i="100"/>
  <c r="FD9" i="100" s="1"/>
  <c r="DL11" i="100"/>
  <c r="FD11" i="100" s="1"/>
  <c r="DL7" i="100"/>
  <c r="FD7" i="100" s="1"/>
  <c r="DH8" i="100"/>
  <c r="EZ8" i="100" s="1"/>
  <c r="DD8" i="100"/>
  <c r="EV8" i="100" s="1"/>
  <c r="DD9" i="100"/>
  <c r="EV9" i="100" s="1"/>
  <c r="DD7" i="100"/>
  <c r="EV7" i="100" s="1"/>
  <c r="DK8" i="100"/>
  <c r="FC8" i="100" s="1"/>
  <c r="DC9" i="100"/>
  <c r="EU9" i="100" s="1"/>
  <c r="DC8" i="100"/>
  <c r="EU8" i="100" s="1"/>
  <c r="DC7" i="100"/>
  <c r="EU7" i="100" s="1"/>
  <c r="EI9" i="100"/>
  <c r="GA9" i="100" s="1"/>
  <c r="EI8" i="100"/>
  <c r="GA8" i="100" s="1"/>
  <c r="EI10" i="100"/>
  <c r="GA10" i="100" s="1"/>
  <c r="DS9" i="100"/>
  <c r="FK9" i="100" s="1"/>
  <c r="DS13" i="100"/>
  <c r="FK13" i="100" s="1"/>
  <c r="DS8" i="100"/>
  <c r="FK8" i="100" s="1"/>
  <c r="DS10" i="100"/>
  <c r="FK10" i="100" s="1"/>
  <c r="DS29" i="100"/>
  <c r="FK29" i="100" s="1"/>
  <c r="CZ8" i="100"/>
  <c r="ER8" i="100" s="1"/>
  <c r="CZ14" i="100"/>
  <c r="ER14" i="100" s="1"/>
  <c r="CZ9" i="100"/>
  <c r="ER9" i="100" s="1"/>
  <c r="EH10" i="100"/>
  <c r="FZ10" i="100" s="1"/>
  <c r="EH7" i="100"/>
  <c r="FZ7" i="100" s="1"/>
  <c r="ED11" i="100"/>
  <c r="FV11" i="100" s="1"/>
  <c r="ED13" i="100"/>
  <c r="FV13" i="100" s="1"/>
  <c r="ED8" i="100"/>
  <c r="FV8" i="100" s="1"/>
  <c r="ED16" i="100"/>
  <c r="FV16" i="100" s="1"/>
  <c r="ED17" i="100"/>
  <c r="FV17" i="100" s="1"/>
  <c r="ED21" i="100"/>
  <c r="FV21" i="100" s="1"/>
  <c r="DR9" i="100"/>
  <c r="FJ9" i="100" s="1"/>
  <c r="DR20" i="100"/>
  <c r="FJ20" i="100" s="1"/>
  <c r="DN14" i="100"/>
  <c r="FF14" i="100" s="1"/>
  <c r="DN16" i="100"/>
  <c r="FF16" i="100" s="1"/>
  <c r="DN7" i="100"/>
  <c r="FF7" i="100" s="1"/>
  <c r="DJ9" i="100"/>
  <c r="FB9" i="100" s="1"/>
  <c r="DJ8" i="100"/>
  <c r="FB8" i="100" s="1"/>
  <c r="DJ7" i="100"/>
  <c r="FB7" i="100" s="1"/>
  <c r="DB7" i="100"/>
  <c r="ET7" i="100" s="1"/>
  <c r="EE7" i="100"/>
  <c r="FW7" i="100" s="1"/>
  <c r="DO7" i="100"/>
  <c r="FG7" i="100" s="1"/>
  <c r="CV66" i="100"/>
  <c r="CR66" i="100"/>
  <c r="CF66" i="100"/>
  <c r="CB66" i="100"/>
  <c r="BX66" i="100"/>
  <c r="BT66" i="100"/>
  <c r="CX65" i="100"/>
  <c r="CT65" i="100"/>
  <c r="CH65" i="100"/>
  <c r="CD65" i="100"/>
  <c r="BZ65" i="100"/>
  <c r="BV65" i="100"/>
  <c r="BR65" i="100"/>
  <c r="CV64" i="100"/>
  <c r="CR64" i="100"/>
  <c r="CF64" i="100"/>
  <c r="CB64" i="100"/>
  <c r="BX64" i="100"/>
  <c r="BT64" i="100"/>
  <c r="CX63" i="100"/>
  <c r="CT63" i="100"/>
  <c r="CH63" i="100"/>
  <c r="CD63" i="100"/>
  <c r="BZ63" i="100"/>
  <c r="BV63" i="100"/>
  <c r="BR63" i="100"/>
  <c r="CV62" i="100"/>
  <c r="CR62" i="100"/>
  <c r="CF62" i="100"/>
  <c r="CB62" i="100"/>
  <c r="BX62" i="100"/>
  <c r="BT62" i="100"/>
  <c r="CX61" i="100"/>
  <c r="CT61" i="100"/>
  <c r="CH61" i="100"/>
  <c r="CD61" i="100"/>
  <c r="BZ61" i="100"/>
  <c r="BV61" i="100"/>
  <c r="BR61" i="100"/>
  <c r="CV60" i="100"/>
  <c r="CR60" i="100"/>
  <c r="CF60" i="100"/>
  <c r="CB60" i="100"/>
  <c r="BX60" i="100"/>
  <c r="BT60" i="100"/>
  <c r="CX59" i="100"/>
  <c r="CT59" i="100"/>
  <c r="CH59" i="100"/>
  <c r="CD59" i="100"/>
  <c r="CV58" i="100"/>
  <c r="CR58" i="100"/>
  <c r="CF58" i="100"/>
  <c r="BX58" i="100"/>
  <c r="BT58" i="100"/>
  <c r="BS57" i="100"/>
  <c r="CU56" i="100"/>
  <c r="CE56" i="100"/>
  <c r="BW56" i="100"/>
  <c r="CX38" i="100"/>
  <c r="CX40" i="100"/>
  <c r="CX42" i="100"/>
  <c r="CX44" i="100"/>
  <c r="CX46" i="100"/>
  <c r="CX39" i="100"/>
  <c r="CX41" i="100"/>
  <c r="CX43" i="100"/>
  <c r="CX45" i="100"/>
  <c r="CX48" i="100"/>
  <c r="CX50" i="100"/>
  <c r="CX52" i="100"/>
  <c r="CX54" i="100"/>
  <c r="CX56" i="100"/>
  <c r="CX47" i="100"/>
  <c r="CX49" i="100"/>
  <c r="CX51" i="100"/>
  <c r="CX53" i="100"/>
  <c r="CX55" i="100"/>
  <c r="CT38" i="100"/>
  <c r="CT40" i="100"/>
  <c r="CT42" i="100"/>
  <c r="CT44" i="100"/>
  <c r="CT46" i="100"/>
  <c r="CT39" i="100"/>
  <c r="CT41" i="100"/>
  <c r="CT43" i="100"/>
  <c r="CT45" i="100"/>
  <c r="CT47" i="100"/>
  <c r="CT48" i="100"/>
  <c r="CT50" i="100"/>
  <c r="CT52" i="100"/>
  <c r="CT54" i="100"/>
  <c r="CT56" i="100"/>
  <c r="CT49" i="100"/>
  <c r="CT51" i="100"/>
  <c r="CT53" i="100"/>
  <c r="CT55" i="100"/>
  <c r="CH38" i="100"/>
  <c r="CH40" i="100"/>
  <c r="CH42" i="100"/>
  <c r="CH44" i="100"/>
  <c r="CH46" i="100"/>
  <c r="CH39" i="100"/>
  <c r="CH41" i="100"/>
  <c r="CH43" i="100"/>
  <c r="CH45" i="100"/>
  <c r="CH47" i="100"/>
  <c r="CH48" i="100"/>
  <c r="CH50" i="100"/>
  <c r="CH52" i="100"/>
  <c r="CH54" i="100"/>
  <c r="CH56" i="100"/>
  <c r="CH49" i="100"/>
  <c r="CH51" i="100"/>
  <c r="CH53" i="100"/>
  <c r="CH55" i="100"/>
  <c r="CD38" i="100"/>
  <c r="CD40" i="100"/>
  <c r="CD42" i="100"/>
  <c r="CD44" i="100"/>
  <c r="CD46" i="100"/>
  <c r="CD39" i="100"/>
  <c r="CD41" i="100"/>
  <c r="CD43" i="100"/>
  <c r="CD45" i="100"/>
  <c r="CD47" i="100"/>
  <c r="CD48" i="100"/>
  <c r="CD50" i="100"/>
  <c r="CD52" i="100"/>
  <c r="CD54" i="100"/>
  <c r="CD56" i="100"/>
  <c r="CD49" i="100"/>
  <c r="CD51" i="100"/>
  <c r="CD53" i="100"/>
  <c r="CD55" i="100"/>
  <c r="BZ38" i="100"/>
  <c r="BZ40" i="100"/>
  <c r="BZ42" i="100"/>
  <c r="BZ44" i="100"/>
  <c r="BZ46" i="100"/>
  <c r="BZ39" i="100"/>
  <c r="BZ41" i="100"/>
  <c r="BZ43" i="100"/>
  <c r="BZ45" i="100"/>
  <c r="BZ47" i="100"/>
  <c r="BZ48" i="100"/>
  <c r="BZ50" i="100"/>
  <c r="BZ52" i="100"/>
  <c r="BZ54" i="100"/>
  <c r="BZ56" i="100"/>
  <c r="BZ49" i="100"/>
  <c r="BZ51" i="100"/>
  <c r="BZ53" i="100"/>
  <c r="BZ55" i="100"/>
  <c r="BV38" i="100"/>
  <c r="BV40" i="100"/>
  <c r="BV42" i="100"/>
  <c r="BV44" i="100"/>
  <c r="BV46" i="100"/>
  <c r="BV39" i="100"/>
  <c r="BV41" i="100"/>
  <c r="BV43" i="100"/>
  <c r="BV45" i="100"/>
  <c r="BV47" i="100"/>
  <c r="BV48" i="100"/>
  <c r="BV50" i="100"/>
  <c r="BV52" i="100"/>
  <c r="BV54" i="100"/>
  <c r="BV56" i="100"/>
  <c r="BV49" i="100"/>
  <c r="BV51" i="100"/>
  <c r="BV53" i="100"/>
  <c r="BV55" i="100"/>
  <c r="BR38" i="100"/>
  <c r="BR40" i="100"/>
  <c r="BR42" i="100"/>
  <c r="BR44" i="100"/>
  <c r="BR46" i="100"/>
  <c r="BR39" i="100"/>
  <c r="BR41" i="100"/>
  <c r="BR43" i="100"/>
  <c r="BR45" i="100"/>
  <c r="BR47" i="100"/>
  <c r="BR48" i="100"/>
  <c r="BR50" i="100"/>
  <c r="BR52" i="100"/>
  <c r="BR54" i="100"/>
  <c r="BR56" i="100"/>
  <c r="BR49" i="100"/>
  <c r="BR51" i="100"/>
  <c r="BR53" i="100"/>
  <c r="BR55" i="100"/>
  <c r="CO32" i="100"/>
  <c r="CO34" i="100"/>
  <c r="CO36" i="100"/>
  <c r="CO33" i="100"/>
  <c r="CO35" i="100"/>
  <c r="CO37" i="100"/>
  <c r="CK32" i="100"/>
  <c r="CK34" i="100"/>
  <c r="CK36" i="100"/>
  <c r="CK33" i="100"/>
  <c r="CK35" i="100"/>
  <c r="CK37" i="100"/>
  <c r="CG32" i="100"/>
  <c r="CG34" i="100"/>
  <c r="CG36" i="100"/>
  <c r="CG33" i="100"/>
  <c r="CG35" i="100"/>
  <c r="CG37" i="100"/>
  <c r="CW38" i="100"/>
  <c r="CW40" i="100"/>
  <c r="CW42" i="100"/>
  <c r="CW44" i="100"/>
  <c r="CW46" i="100"/>
  <c r="CW39" i="100"/>
  <c r="CW48" i="100"/>
  <c r="CW50" i="100"/>
  <c r="CW52" i="100"/>
  <c r="CW54" i="100"/>
  <c r="CW41" i="100"/>
  <c r="CW43" i="100"/>
  <c r="CW47" i="100"/>
  <c r="CW49" i="100"/>
  <c r="CW51" i="100"/>
  <c r="CW53" i="100"/>
  <c r="CW45" i="100"/>
  <c r="CS38" i="100"/>
  <c r="CS40" i="100"/>
  <c r="CS42" i="100"/>
  <c r="CS44" i="100"/>
  <c r="CS46" i="100"/>
  <c r="CS41" i="100"/>
  <c r="CS47" i="100"/>
  <c r="CS48" i="100"/>
  <c r="CS50" i="100"/>
  <c r="CS52" i="100"/>
  <c r="CS54" i="100"/>
  <c r="CS43" i="100"/>
  <c r="CS45" i="100"/>
  <c r="CS49" i="100"/>
  <c r="CS51" i="100"/>
  <c r="CS53" i="100"/>
  <c r="CS39" i="100"/>
  <c r="CG38" i="100"/>
  <c r="CG40" i="100"/>
  <c r="CG42" i="100"/>
  <c r="CG44" i="100"/>
  <c r="CG46" i="100"/>
  <c r="CG43" i="100"/>
  <c r="CG48" i="100"/>
  <c r="CG50" i="100"/>
  <c r="CG52" i="100"/>
  <c r="CG54" i="100"/>
  <c r="CG45" i="100"/>
  <c r="CG39" i="100"/>
  <c r="CG47" i="100"/>
  <c r="CG49" i="100"/>
  <c r="CG51" i="100"/>
  <c r="CG53" i="100"/>
  <c r="CG55" i="100"/>
  <c r="CG41" i="100"/>
  <c r="CC38" i="100"/>
  <c r="CC40" i="100"/>
  <c r="CC42" i="100"/>
  <c r="CC44" i="100"/>
  <c r="CC46" i="100"/>
  <c r="CC45" i="100"/>
  <c r="CC48" i="100"/>
  <c r="CC50" i="100"/>
  <c r="CC52" i="100"/>
  <c r="CC54" i="100"/>
  <c r="CC39" i="100"/>
  <c r="CC47" i="100"/>
  <c r="CC41" i="100"/>
  <c r="CC49" i="100"/>
  <c r="CC51" i="100"/>
  <c r="CC53" i="100"/>
  <c r="CC55" i="100"/>
  <c r="CC43" i="100"/>
  <c r="BY38" i="100"/>
  <c r="BY40" i="100"/>
  <c r="BY42" i="100"/>
  <c r="BY44" i="100"/>
  <c r="BY46" i="100"/>
  <c r="BY39" i="100"/>
  <c r="BY47" i="100"/>
  <c r="BY48" i="100"/>
  <c r="BY50" i="100"/>
  <c r="BY52" i="100"/>
  <c r="BY54" i="100"/>
  <c r="BY41" i="100"/>
  <c r="BY43" i="100"/>
  <c r="BY49" i="100"/>
  <c r="BY51" i="100"/>
  <c r="BY53" i="100"/>
  <c r="BY55" i="100"/>
  <c r="BY45" i="100"/>
  <c r="BU38" i="100"/>
  <c r="BU40" i="100"/>
  <c r="BU42" i="100"/>
  <c r="BU44" i="100"/>
  <c r="BU46" i="100"/>
  <c r="BU41" i="100"/>
  <c r="BU48" i="100"/>
  <c r="BU50" i="100"/>
  <c r="BU52" i="100"/>
  <c r="BU54" i="100"/>
  <c r="BU43" i="100"/>
  <c r="BU45" i="100"/>
  <c r="BU49" i="100"/>
  <c r="BU51" i="100"/>
  <c r="BU53" i="100"/>
  <c r="BU55" i="100"/>
  <c r="BU39" i="100"/>
  <c r="BU47" i="100"/>
  <c r="BQ38" i="100"/>
  <c r="BQ40" i="100"/>
  <c r="BQ42" i="100"/>
  <c r="BQ44" i="100"/>
  <c r="BQ46" i="100"/>
  <c r="BQ43" i="100"/>
  <c r="BQ48" i="100"/>
  <c r="BQ50" i="100"/>
  <c r="BQ52" i="100"/>
  <c r="BQ54" i="100"/>
  <c r="BQ45" i="100"/>
  <c r="BQ39" i="100"/>
  <c r="BQ47" i="100"/>
  <c r="BQ49" i="100"/>
  <c r="BQ51" i="100"/>
  <c r="BQ53" i="100"/>
  <c r="BQ55" i="100"/>
  <c r="BQ41" i="100"/>
  <c r="CN33" i="100"/>
  <c r="CN35" i="100"/>
  <c r="CN37" i="100"/>
  <c r="CN32" i="100"/>
  <c r="CN34" i="100"/>
  <c r="CN36" i="100"/>
  <c r="CJ33" i="100"/>
  <c r="CJ35" i="100"/>
  <c r="CJ37" i="100"/>
  <c r="CJ32" i="100"/>
  <c r="CJ34" i="100"/>
  <c r="CJ36" i="100"/>
  <c r="CF33" i="100"/>
  <c r="CF35" i="100"/>
  <c r="CF37" i="100"/>
  <c r="CF32" i="100"/>
  <c r="CF34" i="100"/>
  <c r="CF36" i="100"/>
  <c r="CU66" i="100"/>
  <c r="CQ66" i="100"/>
  <c r="CE66" i="100"/>
  <c r="CA66" i="100"/>
  <c r="BW66" i="100"/>
  <c r="BS66" i="100"/>
  <c r="CW65" i="100"/>
  <c r="CS65" i="100"/>
  <c r="CG65" i="100"/>
  <c r="CC65" i="100"/>
  <c r="BY65" i="100"/>
  <c r="BU65" i="100"/>
  <c r="BQ65" i="100"/>
  <c r="CU64" i="100"/>
  <c r="CQ64" i="100"/>
  <c r="CE64" i="100"/>
  <c r="CA64" i="100"/>
  <c r="BW64" i="100"/>
  <c r="BS64" i="100"/>
  <c r="CW63" i="100"/>
  <c r="CS63" i="100"/>
  <c r="CG63" i="100"/>
  <c r="CC63" i="100"/>
  <c r="BY63" i="100"/>
  <c r="BU63" i="100"/>
  <c r="BQ63" i="100"/>
  <c r="CU62" i="100"/>
  <c r="CQ62" i="100"/>
  <c r="CE62" i="100"/>
  <c r="CA62" i="100"/>
  <c r="BW62" i="100"/>
  <c r="BS62" i="100"/>
  <c r="CW61" i="100"/>
  <c r="CS61" i="100"/>
  <c r="CG61" i="100"/>
  <c r="CC61" i="100"/>
  <c r="BY61" i="100"/>
  <c r="BU61" i="100"/>
  <c r="BQ61" i="100"/>
  <c r="CU60" i="100"/>
  <c r="CQ60" i="100"/>
  <c r="CE60" i="100"/>
  <c r="CA60" i="100"/>
  <c r="BW60" i="100"/>
  <c r="BS60" i="100"/>
  <c r="CW59" i="100"/>
  <c r="CS59" i="100"/>
  <c r="CG59" i="100"/>
  <c r="CC59" i="100"/>
  <c r="BY59" i="100"/>
  <c r="BU59" i="100"/>
  <c r="BQ59" i="100"/>
  <c r="CQ58" i="100"/>
  <c r="CA58" i="100"/>
  <c r="BW58" i="100"/>
  <c r="BS58" i="100"/>
  <c r="CW57" i="100"/>
  <c r="CS57" i="100"/>
  <c r="CG57" i="100"/>
  <c r="CC57" i="100"/>
  <c r="BR57" i="100"/>
  <c r="CS56" i="100"/>
  <c r="CC56" i="100"/>
  <c r="BU56" i="100"/>
  <c r="CS55" i="100"/>
  <c r="CB39" i="100"/>
  <c r="CB41" i="100"/>
  <c r="CB43" i="100"/>
  <c r="CB45" i="100"/>
  <c r="CB47" i="100"/>
  <c r="CB38" i="100"/>
  <c r="CB40" i="100"/>
  <c r="CB42" i="100"/>
  <c r="CB44" i="100"/>
  <c r="CB46" i="100"/>
  <c r="CB49" i="100"/>
  <c r="CB51" i="100"/>
  <c r="CB53" i="100"/>
  <c r="CB55" i="100"/>
  <c r="CB57" i="100"/>
  <c r="CB48" i="100"/>
  <c r="CB50" i="100"/>
  <c r="CB52" i="100"/>
  <c r="CB54" i="100"/>
  <c r="CB56" i="100"/>
  <c r="CI33" i="100"/>
  <c r="CI35" i="100"/>
  <c r="CI37" i="100"/>
  <c r="CI32" i="100"/>
  <c r="CI34" i="100"/>
  <c r="CI36" i="100"/>
  <c r="CX66" i="100"/>
  <c r="CT66" i="100"/>
  <c r="CH66" i="100"/>
  <c r="CD66" i="100"/>
  <c r="BZ66" i="100"/>
  <c r="BV66" i="100"/>
  <c r="BR66" i="100"/>
  <c r="CV65" i="100"/>
  <c r="CR65" i="100"/>
  <c r="CF65" i="100"/>
  <c r="CB65" i="100"/>
  <c r="BX65" i="100"/>
  <c r="BT65" i="100"/>
  <c r="CX64" i="100"/>
  <c r="CT64" i="100"/>
  <c r="CH64" i="100"/>
  <c r="CD64" i="100"/>
  <c r="BZ64" i="100"/>
  <c r="BV64" i="100"/>
  <c r="BR64" i="100"/>
  <c r="CV63" i="100"/>
  <c r="CR63" i="100"/>
  <c r="CF63" i="100"/>
  <c r="CB63" i="100"/>
  <c r="BX63" i="100"/>
  <c r="BT63" i="100"/>
  <c r="CX62" i="100"/>
  <c r="CT62" i="100"/>
  <c r="CH62" i="100"/>
  <c r="CD62" i="100"/>
  <c r="BZ62" i="100"/>
  <c r="BV62" i="100"/>
  <c r="BR62" i="100"/>
  <c r="CV61" i="100"/>
  <c r="CR61" i="100"/>
  <c r="CF61" i="100"/>
  <c r="CB61" i="100"/>
  <c r="BX61" i="100"/>
  <c r="BT61" i="100"/>
  <c r="CX60" i="100"/>
  <c r="CT60" i="100"/>
  <c r="CH60" i="100"/>
  <c r="CD60" i="100"/>
  <c r="BZ60" i="100"/>
  <c r="BV60" i="100"/>
  <c r="BR60" i="100"/>
  <c r="CV59" i="100"/>
  <c r="CR59" i="100"/>
  <c r="CF59" i="100"/>
  <c r="CB59" i="100"/>
  <c r="CX58" i="100"/>
  <c r="CT58" i="100"/>
  <c r="CH58" i="100"/>
  <c r="CD58" i="100"/>
  <c r="BZ58" i="100"/>
  <c r="BV58" i="100"/>
  <c r="BR58" i="100"/>
  <c r="CA57" i="100"/>
  <c r="BV57" i="100"/>
  <c r="BQ57" i="100"/>
  <c r="CV39" i="100"/>
  <c r="CV41" i="100"/>
  <c r="CV43" i="100"/>
  <c r="CV45" i="100"/>
  <c r="CV38" i="100"/>
  <c r="CV40" i="100"/>
  <c r="CV42" i="100"/>
  <c r="CV44" i="100"/>
  <c r="CV46" i="100"/>
  <c r="CV47" i="100"/>
  <c r="CV49" i="100"/>
  <c r="CV51" i="100"/>
  <c r="CV53" i="100"/>
  <c r="CV55" i="100"/>
  <c r="CV48" i="100"/>
  <c r="CV50" i="100"/>
  <c r="CV52" i="100"/>
  <c r="CV54" i="100"/>
  <c r="CV56" i="100"/>
  <c r="CR39" i="100"/>
  <c r="CR41" i="100"/>
  <c r="CR43" i="100"/>
  <c r="CR45" i="100"/>
  <c r="CR38" i="100"/>
  <c r="CR40" i="100"/>
  <c r="CR42" i="100"/>
  <c r="CR44" i="100"/>
  <c r="CR46" i="100"/>
  <c r="CR49" i="100"/>
  <c r="CR51" i="100"/>
  <c r="CR53" i="100"/>
  <c r="CR55" i="100"/>
  <c r="CR47" i="100"/>
  <c r="CR48" i="100"/>
  <c r="CR50" i="100"/>
  <c r="CR52" i="100"/>
  <c r="CR54" i="100"/>
  <c r="CR56" i="100"/>
  <c r="CF39" i="100"/>
  <c r="CF41" i="100"/>
  <c r="CF43" i="100"/>
  <c r="CF45" i="100"/>
  <c r="CF47" i="100"/>
  <c r="CF38" i="100"/>
  <c r="CF40" i="100"/>
  <c r="CF42" i="100"/>
  <c r="CF44" i="100"/>
  <c r="CF46" i="100"/>
  <c r="CF49" i="100"/>
  <c r="CF51" i="100"/>
  <c r="CF53" i="100"/>
  <c r="CF55" i="100"/>
  <c r="CF48" i="100"/>
  <c r="CF50" i="100"/>
  <c r="CF52" i="100"/>
  <c r="CF54" i="100"/>
  <c r="CF56" i="100"/>
  <c r="BX39" i="100"/>
  <c r="BX41" i="100"/>
  <c r="BX43" i="100"/>
  <c r="BX45" i="100"/>
  <c r="BX47" i="100"/>
  <c r="BX38" i="100"/>
  <c r="BX40" i="100"/>
  <c r="BX42" i="100"/>
  <c r="BX44" i="100"/>
  <c r="BX46" i="100"/>
  <c r="BX49" i="100"/>
  <c r="BX51" i="100"/>
  <c r="BX53" i="100"/>
  <c r="BX55" i="100"/>
  <c r="BX57" i="100"/>
  <c r="BX48" i="100"/>
  <c r="BX50" i="100"/>
  <c r="BX52" i="100"/>
  <c r="BX54" i="100"/>
  <c r="BX56" i="100"/>
  <c r="BT39" i="100"/>
  <c r="BT41" i="100"/>
  <c r="BT43" i="100"/>
  <c r="BT45" i="100"/>
  <c r="BT47" i="100"/>
  <c r="BT38" i="100"/>
  <c r="BT40" i="100"/>
  <c r="BT42" i="100"/>
  <c r="BT44" i="100"/>
  <c r="BT46" i="100"/>
  <c r="BT49" i="100"/>
  <c r="BT51" i="100"/>
  <c r="BT53" i="100"/>
  <c r="BT55" i="100"/>
  <c r="BT57" i="100"/>
  <c r="BT48" i="100"/>
  <c r="BT50" i="100"/>
  <c r="BT52" i="100"/>
  <c r="BT54" i="100"/>
  <c r="BT56" i="100"/>
  <c r="CM33" i="100"/>
  <c r="CM35" i="100"/>
  <c r="CM37" i="100"/>
  <c r="CM32" i="100"/>
  <c r="CM34" i="100"/>
  <c r="CM36" i="100"/>
  <c r="CE33" i="100"/>
  <c r="CE35" i="100"/>
  <c r="CE37" i="100"/>
  <c r="CE32" i="100"/>
  <c r="CE34" i="100"/>
  <c r="CE36" i="100"/>
  <c r="CU39" i="100"/>
  <c r="CU41" i="100"/>
  <c r="CU43" i="100"/>
  <c r="CU45" i="100"/>
  <c r="CU47" i="100"/>
  <c r="CU44" i="100"/>
  <c r="CU49" i="100"/>
  <c r="CU51" i="100"/>
  <c r="CU53" i="100"/>
  <c r="CU55" i="100"/>
  <c r="CU38" i="100"/>
  <c r="CU46" i="100"/>
  <c r="CU40" i="100"/>
  <c r="CU48" i="100"/>
  <c r="CU50" i="100"/>
  <c r="CU52" i="100"/>
  <c r="CU54" i="100"/>
  <c r="CU42" i="100"/>
  <c r="CQ39" i="100"/>
  <c r="CQ41" i="100"/>
  <c r="CQ43" i="100"/>
  <c r="CQ45" i="100"/>
  <c r="CQ47" i="100"/>
  <c r="CQ38" i="100"/>
  <c r="CQ46" i="100"/>
  <c r="CQ49" i="100"/>
  <c r="CQ51" i="100"/>
  <c r="CQ53" i="100"/>
  <c r="CQ55" i="100"/>
  <c r="CQ40" i="100"/>
  <c r="CQ42" i="100"/>
  <c r="CQ48" i="100"/>
  <c r="CQ50" i="100"/>
  <c r="CQ52" i="100"/>
  <c r="CQ54" i="100"/>
  <c r="CQ44" i="100"/>
  <c r="CE39" i="100"/>
  <c r="CE41" i="100"/>
  <c r="CE43" i="100"/>
  <c r="CE45" i="100"/>
  <c r="CE47" i="100"/>
  <c r="CE40" i="100"/>
  <c r="CE49" i="100"/>
  <c r="CE51" i="100"/>
  <c r="CE53" i="100"/>
  <c r="CE55" i="100"/>
  <c r="CE42" i="100"/>
  <c r="CE44" i="100"/>
  <c r="CE48" i="100"/>
  <c r="CE50" i="100"/>
  <c r="CE52" i="100"/>
  <c r="CE54" i="100"/>
  <c r="CE38" i="100"/>
  <c r="CE46" i="100"/>
  <c r="CA39" i="100"/>
  <c r="CA41" i="100"/>
  <c r="CA43" i="100"/>
  <c r="CA45" i="100"/>
  <c r="CA47" i="100"/>
  <c r="CA42" i="100"/>
  <c r="CA49" i="100"/>
  <c r="CA51" i="100"/>
  <c r="CA53" i="100"/>
  <c r="CA55" i="100"/>
  <c r="CA44" i="100"/>
  <c r="CA38" i="100"/>
  <c r="CA46" i="100"/>
  <c r="CA48" i="100"/>
  <c r="CA50" i="100"/>
  <c r="CA52" i="100"/>
  <c r="CA54" i="100"/>
  <c r="CA40" i="100"/>
  <c r="BW39" i="100"/>
  <c r="BW41" i="100"/>
  <c r="BW43" i="100"/>
  <c r="BW45" i="100"/>
  <c r="BW47" i="100"/>
  <c r="BW44" i="100"/>
  <c r="BW49" i="100"/>
  <c r="BW51" i="100"/>
  <c r="BW53" i="100"/>
  <c r="BW55" i="100"/>
  <c r="BW38" i="100"/>
  <c r="BW46" i="100"/>
  <c r="BW40" i="100"/>
  <c r="BW48" i="100"/>
  <c r="BW50" i="100"/>
  <c r="BW52" i="100"/>
  <c r="BW54" i="100"/>
  <c r="BW42" i="100"/>
  <c r="BS39" i="100"/>
  <c r="BS41" i="100"/>
  <c r="BS43" i="100"/>
  <c r="BS45" i="100"/>
  <c r="BS47" i="100"/>
  <c r="BS38" i="100"/>
  <c r="BS46" i="100"/>
  <c r="BS49" i="100"/>
  <c r="BS51" i="100"/>
  <c r="BS53" i="100"/>
  <c r="BS55" i="100"/>
  <c r="BS40" i="100"/>
  <c r="BS42" i="100"/>
  <c r="BS48" i="100"/>
  <c r="BS50" i="100"/>
  <c r="BS52" i="100"/>
  <c r="BS54" i="100"/>
  <c r="BS44" i="100"/>
  <c r="CP32" i="100"/>
  <c r="CP34" i="100"/>
  <c r="CP36" i="100"/>
  <c r="CP33" i="100"/>
  <c r="CP35" i="100"/>
  <c r="CP37" i="100"/>
  <c r="CL32" i="100"/>
  <c r="CL34" i="100"/>
  <c r="CL36" i="100"/>
  <c r="CL33" i="100"/>
  <c r="CL35" i="100"/>
  <c r="CL37" i="100"/>
  <c r="CH32" i="100"/>
  <c r="CH34" i="100"/>
  <c r="CH36" i="100"/>
  <c r="CH33" i="100"/>
  <c r="CH35" i="100"/>
  <c r="CH37" i="100"/>
  <c r="CD32" i="100"/>
  <c r="CD34" i="100"/>
  <c r="CD36" i="100"/>
  <c r="CD33" i="100"/>
  <c r="CD35" i="100"/>
  <c r="CD37" i="100"/>
  <c r="CW66" i="100"/>
  <c r="CS66" i="100"/>
  <c r="CG66" i="100"/>
  <c r="CC66" i="100"/>
  <c r="BY66" i="100"/>
  <c r="BU66" i="100"/>
  <c r="BQ66" i="100"/>
  <c r="CU65" i="100"/>
  <c r="CQ65" i="100"/>
  <c r="CE65" i="100"/>
  <c r="CA65" i="100"/>
  <c r="BW65" i="100"/>
  <c r="BS65" i="100"/>
  <c r="CW64" i="100"/>
  <c r="CS64" i="100"/>
  <c r="CG64" i="100"/>
  <c r="CC64" i="100"/>
  <c r="BY64" i="100"/>
  <c r="BU64" i="100"/>
  <c r="BQ64" i="100"/>
  <c r="CU63" i="100"/>
  <c r="CQ63" i="100"/>
  <c r="CE63" i="100"/>
  <c r="CA63" i="100"/>
  <c r="BW63" i="100"/>
  <c r="BS63" i="100"/>
  <c r="CW62" i="100"/>
  <c r="CS62" i="100"/>
  <c r="CG62" i="100"/>
  <c r="CC62" i="100"/>
  <c r="BY62" i="100"/>
  <c r="BU62" i="100"/>
  <c r="BQ62" i="100"/>
  <c r="CU61" i="100"/>
  <c r="CQ61" i="100"/>
  <c r="CE61" i="100"/>
  <c r="CA61" i="100"/>
  <c r="BW61" i="100"/>
  <c r="BS61" i="100"/>
  <c r="CW60" i="100"/>
  <c r="CS60" i="100"/>
  <c r="CG60" i="100"/>
  <c r="CC60" i="100"/>
  <c r="BY60" i="100"/>
  <c r="BU60" i="100"/>
  <c r="BQ60" i="100"/>
  <c r="CU59" i="100"/>
  <c r="CQ59" i="100"/>
  <c r="CE59" i="100"/>
  <c r="CA59" i="100"/>
  <c r="BW59" i="100"/>
  <c r="BS59" i="100"/>
  <c r="CW58" i="100"/>
  <c r="CS58" i="100"/>
  <c r="CG58" i="100"/>
  <c r="CC58" i="100"/>
  <c r="BY58" i="100"/>
  <c r="BU58" i="100"/>
  <c r="BQ58" i="100"/>
  <c r="CU57" i="100"/>
  <c r="CQ57" i="100"/>
  <c r="CE57" i="100"/>
  <c r="BZ57" i="100"/>
  <c r="BU57" i="100"/>
  <c r="CW56" i="100"/>
  <c r="CG56" i="100"/>
  <c r="BY56" i="100"/>
  <c r="BQ56" i="100"/>
  <c r="BA23" i="100"/>
  <c r="BA16" i="100"/>
  <c r="BA22" i="100"/>
  <c r="BA21" i="100"/>
  <c r="BA20" i="100"/>
  <c r="BA24" i="100"/>
  <c r="BA19" i="100"/>
  <c r="AV89" i="100"/>
  <c r="BA15" i="100" s="1"/>
  <c r="AV37" i="100"/>
  <c r="BA11" i="100" s="1"/>
  <c r="AV25" i="100"/>
  <c r="BA10" i="100" s="1"/>
  <c r="AV17" i="100"/>
  <c r="BA9" i="100" s="1"/>
  <c r="AV50" i="100"/>
  <c r="BA12" i="100" s="1"/>
  <c r="AV10" i="100"/>
  <c r="BA8" i="100" s="1"/>
  <c r="AV7" i="100"/>
  <c r="BA7" i="100" s="1"/>
  <c r="AV128" i="100"/>
  <c r="BA18" i="100" s="1"/>
  <c r="AV76" i="100"/>
  <c r="BA14" i="100" s="1"/>
  <c r="AV64" i="100"/>
  <c r="BA13" i="100" s="1"/>
  <c r="AV115" i="100"/>
  <c r="BA17" i="100" s="1"/>
  <c r="AG48" i="100"/>
  <c r="AG47" i="100"/>
  <c r="AG46" i="100"/>
  <c r="AG45" i="100"/>
  <c r="AG44" i="100"/>
  <c r="AG43" i="100"/>
  <c r="AG42" i="100"/>
  <c r="AG41" i="100"/>
  <c r="AG40" i="100"/>
  <c r="AG39" i="100"/>
  <c r="AG38" i="100"/>
  <c r="AG37" i="100"/>
  <c r="AG36" i="100"/>
  <c r="AG35" i="100"/>
  <c r="AG34" i="100"/>
  <c r="AG33" i="100"/>
  <c r="AG32" i="100"/>
  <c r="AG31" i="100"/>
  <c r="AG30" i="100"/>
  <c r="AG29" i="100"/>
  <c r="AG28" i="100"/>
  <c r="AG27" i="100"/>
  <c r="AG26" i="100"/>
  <c r="AG25" i="100"/>
  <c r="AG24" i="100"/>
  <c r="AG23" i="100"/>
  <c r="AG22" i="100"/>
  <c r="AG21" i="100"/>
  <c r="AG20" i="100"/>
  <c r="AG19" i="100"/>
  <c r="AG18" i="100"/>
  <c r="AG17" i="100"/>
  <c r="AG16" i="100"/>
  <c r="AG15" i="100"/>
  <c r="AG14" i="100"/>
  <c r="AG13" i="100"/>
  <c r="AG12" i="100"/>
  <c r="AG11" i="100"/>
  <c r="AG10" i="100"/>
  <c r="AG9" i="100"/>
  <c r="AG8" i="100"/>
  <c r="AG7" i="100"/>
  <c r="DF9" i="100" l="1"/>
  <c r="EX9" i="100" s="1"/>
  <c r="EI26" i="100"/>
  <c r="GA26" i="100" s="1"/>
  <c r="EL28" i="100"/>
  <c r="GD28" i="100" s="1"/>
  <c r="ED7" i="100"/>
  <c r="FV7" i="100" s="1"/>
  <c r="ED12" i="100"/>
  <c r="FV12" i="100" s="1"/>
  <c r="DJ18" i="100"/>
  <c r="FB18" i="100" s="1"/>
  <c r="DC12" i="100"/>
  <c r="EU12" i="100" s="1"/>
  <c r="DZ24" i="100"/>
  <c r="FR24" i="100" s="1"/>
  <c r="EC20" i="100"/>
  <c r="FU20" i="100" s="1"/>
  <c r="DZ13" i="100"/>
  <c r="FR13" i="100" s="1"/>
  <c r="EB14" i="100"/>
  <c r="FT14" i="100" s="1"/>
  <c r="CZ63" i="100"/>
  <c r="ER63" i="100" s="1"/>
  <c r="EO16" i="100"/>
  <c r="GG16" i="100" s="1"/>
  <c r="DN21" i="100"/>
  <c r="FF21" i="100" s="1"/>
  <c r="DL33" i="100"/>
  <c r="FD33" i="100" s="1"/>
  <c r="EB13" i="100"/>
  <c r="FT13" i="100" s="1"/>
  <c r="DV25" i="100"/>
  <c r="FN25" i="100" s="1"/>
  <c r="DL20" i="100"/>
  <c r="FD20" i="100" s="1"/>
  <c r="DL10" i="100"/>
  <c r="FD10" i="100" s="1"/>
  <c r="EA13" i="100"/>
  <c r="FS13" i="100" s="1"/>
  <c r="DL19" i="100"/>
  <c r="FD19" i="100" s="1"/>
  <c r="EB12" i="100"/>
  <c r="FT12" i="100" s="1"/>
  <c r="DY12" i="100"/>
  <c r="FQ12" i="100" s="1"/>
  <c r="DB29" i="100"/>
  <c r="ET29" i="100" s="1"/>
  <c r="EM30" i="100"/>
  <c r="GE30" i="100" s="1"/>
  <c r="DR10" i="100"/>
  <c r="FJ10" i="100" s="1"/>
  <c r="EH36" i="100"/>
  <c r="FZ36" i="100" s="1"/>
  <c r="EF10" i="100"/>
  <c r="FX10" i="100" s="1"/>
  <c r="DP12" i="100"/>
  <c r="FH12" i="100" s="1"/>
  <c r="CZ16" i="100"/>
  <c r="ER16" i="100" s="1"/>
  <c r="DI11" i="100"/>
  <c r="FA11" i="100" s="1"/>
  <c r="DG48" i="100"/>
  <c r="EY48" i="100" s="1"/>
  <c r="DH9" i="100"/>
  <c r="EZ9" i="100" s="1"/>
  <c r="EN9" i="100"/>
  <c r="GF9" i="100" s="1"/>
  <c r="DV10" i="100"/>
  <c r="FN10" i="100" s="1"/>
  <c r="DZ15" i="100"/>
  <c r="FR15" i="100" s="1"/>
  <c r="EC23" i="100"/>
  <c r="FU23" i="100" s="1"/>
  <c r="EE17" i="100"/>
  <c r="FW17" i="100" s="1"/>
  <c r="EI30" i="100"/>
  <c r="GA30" i="100" s="1"/>
  <c r="EG11" i="100"/>
  <c r="FY11" i="100" s="1"/>
  <c r="EF11" i="100"/>
  <c r="FX11" i="100" s="1"/>
  <c r="EH18" i="100"/>
  <c r="FZ18" i="100" s="1"/>
  <c r="DR28" i="100"/>
  <c r="FJ28" i="100" s="1"/>
  <c r="DB54" i="100"/>
  <c r="ET54" i="100" s="1"/>
  <c r="DU15" i="100"/>
  <c r="FM15" i="100" s="1"/>
  <c r="DS21" i="100"/>
  <c r="FK21" i="100" s="1"/>
  <c r="CZ24" i="100"/>
  <c r="ER24" i="100" s="1"/>
  <c r="DM19" i="100"/>
  <c r="FE19" i="100" s="1"/>
  <c r="EJ13" i="100"/>
  <c r="GB13" i="100" s="1"/>
  <c r="DA64" i="100"/>
  <c r="ES64" i="100" s="1"/>
  <c r="DF7" i="100"/>
  <c r="EX7" i="100" s="1"/>
  <c r="DR25" i="100"/>
  <c r="FJ25" i="100" s="1"/>
  <c r="DV19" i="100"/>
  <c r="FN19" i="100" s="1"/>
  <c r="DV11" i="100"/>
  <c r="FN11" i="100" s="1"/>
  <c r="DZ28" i="100"/>
  <c r="FR28" i="100" s="1"/>
  <c r="DZ17" i="100"/>
  <c r="FR17" i="100" s="1"/>
  <c r="DZ12" i="100"/>
  <c r="FR12" i="100" s="1"/>
  <c r="DZ11" i="100"/>
  <c r="FR11" i="100" s="1"/>
  <c r="EH31" i="100"/>
  <c r="FZ31" i="100" s="1"/>
  <c r="EH11" i="100"/>
  <c r="FZ11" i="100" s="1"/>
  <c r="EL22" i="100"/>
  <c r="GD22" i="100" s="1"/>
  <c r="CZ49" i="100"/>
  <c r="ER49" i="100" s="1"/>
  <c r="DS22" i="100"/>
  <c r="FK22" i="100" s="1"/>
  <c r="DC10" i="100"/>
  <c r="EU10" i="100" s="1"/>
  <c r="DG36" i="100"/>
  <c r="EY36" i="100" s="1"/>
  <c r="DK13" i="100"/>
  <c r="FC13" i="100" s="1"/>
  <c r="EA8" i="100"/>
  <c r="FS8" i="100" s="1"/>
  <c r="EA11" i="100"/>
  <c r="FS11" i="100" s="1"/>
  <c r="DL22" i="100"/>
  <c r="FD22" i="100" s="1"/>
  <c r="DL18" i="100"/>
  <c r="FD18" i="100" s="1"/>
  <c r="DL17" i="100"/>
  <c r="FD17" i="100" s="1"/>
  <c r="EB19" i="100"/>
  <c r="FT19" i="100" s="1"/>
  <c r="EB11" i="100"/>
  <c r="FT11" i="100" s="1"/>
  <c r="EB10" i="100"/>
  <c r="FT10" i="100" s="1"/>
  <c r="EJ15" i="100"/>
  <c r="GB15" i="100" s="1"/>
  <c r="DE11" i="100"/>
  <c r="EW11" i="100" s="1"/>
  <c r="DM8" i="100"/>
  <c r="FE8" i="100" s="1"/>
  <c r="EG12" i="100"/>
  <c r="FY12" i="100" s="1"/>
  <c r="EO18" i="100"/>
  <c r="GG18" i="100" s="1"/>
  <c r="EO17" i="100"/>
  <c r="GG17" i="100" s="1"/>
  <c r="DZ30" i="100"/>
  <c r="FR30" i="100" s="1"/>
  <c r="EL38" i="100"/>
  <c r="GD38" i="100" s="1"/>
  <c r="DF10" i="100"/>
  <c r="EX10" i="100" s="1"/>
  <c r="DR27" i="100"/>
  <c r="FJ27" i="100" s="1"/>
  <c r="DV12" i="100"/>
  <c r="FN12" i="100" s="1"/>
  <c r="DV9" i="100"/>
  <c r="FN9" i="100" s="1"/>
  <c r="DZ29" i="100"/>
  <c r="FR29" i="100" s="1"/>
  <c r="DZ20" i="100"/>
  <c r="FR20" i="100" s="1"/>
  <c r="DZ10" i="100"/>
  <c r="FR10" i="100" s="1"/>
  <c r="EH22" i="100"/>
  <c r="FZ22" i="100" s="1"/>
  <c r="EL7" i="100"/>
  <c r="GD7" i="100" s="1"/>
  <c r="EL10" i="100"/>
  <c r="GD10" i="100" s="1"/>
  <c r="DS16" i="100"/>
  <c r="FK16" i="100" s="1"/>
  <c r="DG20" i="100"/>
  <c r="EY20" i="100" s="1"/>
  <c r="DK9" i="100"/>
  <c r="FC9" i="100" s="1"/>
  <c r="EA14" i="100"/>
  <c r="FS14" i="100" s="1"/>
  <c r="EA9" i="100"/>
  <c r="FS9" i="100" s="1"/>
  <c r="DL25" i="100"/>
  <c r="FD25" i="100" s="1"/>
  <c r="DL16" i="100"/>
  <c r="FD16" i="100" s="1"/>
  <c r="DL15" i="100"/>
  <c r="FD15" i="100" s="1"/>
  <c r="DL14" i="100"/>
  <c r="FD14" i="100" s="1"/>
  <c r="EB24" i="100"/>
  <c r="FT24" i="100" s="1"/>
  <c r="EB17" i="100"/>
  <c r="FT17" i="100" s="1"/>
  <c r="DA32" i="100"/>
  <c r="ES32" i="100" s="1"/>
  <c r="DE12" i="100"/>
  <c r="EW12" i="100" s="1"/>
  <c r="DM18" i="100"/>
  <c r="FE18" i="100" s="1"/>
  <c r="EC10" i="100"/>
  <c r="FU10" i="100" s="1"/>
  <c r="DB11" i="100"/>
  <c r="ET11" i="100" s="1"/>
  <c r="DZ22" i="100"/>
  <c r="FR22" i="100" s="1"/>
  <c r="DV7" i="100"/>
  <c r="FN7" i="100" s="1"/>
  <c r="DZ25" i="100"/>
  <c r="FR25" i="100" s="1"/>
  <c r="DZ26" i="100"/>
  <c r="FR26" i="100" s="1"/>
  <c r="DZ18" i="100"/>
  <c r="FR18" i="100" s="1"/>
  <c r="EL27" i="100"/>
  <c r="GD27" i="100" s="1"/>
  <c r="EA26" i="100"/>
  <c r="FS26" i="100" s="1"/>
  <c r="EA12" i="100"/>
  <c r="FS12" i="100" s="1"/>
  <c r="DL23" i="100"/>
  <c r="FD23" i="100" s="1"/>
  <c r="DL21" i="100"/>
  <c r="FD21" i="100" s="1"/>
  <c r="DL13" i="100"/>
  <c r="FD13" i="100" s="1"/>
  <c r="EB18" i="100"/>
  <c r="FT18" i="100" s="1"/>
  <c r="EB15" i="100"/>
  <c r="FT15" i="100" s="1"/>
  <c r="DW21" i="100"/>
  <c r="FO21" i="100" s="1"/>
  <c r="CZ21" i="100"/>
  <c r="ER21" i="100" s="1"/>
  <c r="DR11" i="100"/>
  <c r="FJ11" i="100" s="1"/>
  <c r="EH13" i="100"/>
  <c r="FZ13" i="100" s="1"/>
  <c r="DM14" i="100"/>
  <c r="FE14" i="100" s="1"/>
  <c r="EG15" i="100"/>
  <c r="FY15" i="100" s="1"/>
  <c r="DK14" i="100"/>
  <c r="FC14" i="100" s="1"/>
  <c r="EE12" i="100"/>
  <c r="FW12" i="100" s="1"/>
  <c r="DJ10" i="100"/>
  <c r="FB10" i="100" s="1"/>
  <c r="CZ19" i="100"/>
  <c r="ER19" i="100" s="1"/>
  <c r="DL34" i="100"/>
  <c r="FD34" i="100" s="1"/>
  <c r="ED29" i="100"/>
  <c r="FV29" i="100" s="1"/>
  <c r="DZ31" i="100"/>
  <c r="FR31" i="100" s="1"/>
  <c r="DG11" i="100"/>
  <c r="EY11" i="100" s="1"/>
  <c r="EM22" i="100"/>
  <c r="GE22" i="100" s="1"/>
  <c r="EN16" i="100"/>
  <c r="GF16" i="100" s="1"/>
  <c r="DS15" i="100"/>
  <c r="FK15" i="100" s="1"/>
  <c r="DQ17" i="100"/>
  <c r="FI17" i="100" s="1"/>
  <c r="EK17" i="100"/>
  <c r="GC17" i="100" s="1"/>
  <c r="EL20" i="100"/>
  <c r="GD20" i="100" s="1"/>
  <c r="DV13" i="100"/>
  <c r="FN13" i="100" s="1"/>
  <c r="DF11" i="100"/>
  <c r="EX11" i="100" s="1"/>
  <c r="EA29" i="100"/>
  <c r="FS29" i="100" s="1"/>
  <c r="DA24" i="100"/>
  <c r="ES24" i="100" s="1"/>
  <c r="DX28" i="100"/>
  <c r="FP28" i="100" s="1"/>
  <c r="DB38" i="100"/>
  <c r="ET38" i="100" s="1"/>
  <c r="EI12" i="100"/>
  <c r="GA12" i="100" s="1"/>
  <c r="EB23" i="100"/>
  <c r="FT23" i="100" s="1"/>
  <c r="DX19" i="100"/>
  <c r="FP19" i="100" s="1"/>
  <c r="EL9" i="100"/>
  <c r="GD9" i="100" s="1"/>
  <c r="DO9" i="100"/>
  <c r="FG9" i="100" s="1"/>
  <c r="EI11" i="100"/>
  <c r="GA11" i="100" s="1"/>
  <c r="DN15" i="100"/>
  <c r="FF15" i="100" s="1"/>
  <c r="EJ12" i="100"/>
  <c r="GB12" i="100" s="1"/>
  <c r="DT27" i="100"/>
  <c r="FL27" i="100" s="1"/>
  <c r="EC12" i="100"/>
  <c r="FU12" i="100" s="1"/>
  <c r="DB63" i="100"/>
  <c r="ET63" i="100" s="1"/>
  <c r="DB46" i="100"/>
  <c r="ET46" i="100" s="1"/>
  <c r="DB20" i="100"/>
  <c r="ET20" i="100" s="1"/>
  <c r="DJ16" i="100"/>
  <c r="FB16" i="100" s="1"/>
  <c r="DJ15" i="100"/>
  <c r="FB15" i="100" s="1"/>
  <c r="DR7" i="100"/>
  <c r="FJ7" i="100" s="1"/>
  <c r="DR36" i="100"/>
  <c r="FJ36" i="100" s="1"/>
  <c r="DR23" i="100"/>
  <c r="FJ23" i="100" s="1"/>
  <c r="DR24" i="100"/>
  <c r="FJ24" i="100" s="1"/>
  <c r="DR18" i="100"/>
  <c r="FJ18" i="100" s="1"/>
  <c r="DR8" i="100"/>
  <c r="FJ8" i="100" s="1"/>
  <c r="DV21" i="100"/>
  <c r="FN21" i="100" s="1"/>
  <c r="DV20" i="100"/>
  <c r="FN20" i="100" s="1"/>
  <c r="EH37" i="100"/>
  <c r="FZ37" i="100" s="1"/>
  <c r="EH32" i="100"/>
  <c r="FZ32" i="100" s="1"/>
  <c r="EH21" i="100"/>
  <c r="FZ21" i="100" s="1"/>
  <c r="EH19" i="100"/>
  <c r="FZ19" i="100" s="1"/>
  <c r="EH16" i="100"/>
  <c r="FZ16" i="100" s="1"/>
  <c r="EH8" i="100"/>
  <c r="FZ8" i="100" s="1"/>
  <c r="EH9" i="100"/>
  <c r="FZ9" i="100" s="1"/>
  <c r="EL23" i="100"/>
  <c r="GD23" i="100" s="1"/>
  <c r="EL31" i="100"/>
  <c r="GD31" i="100" s="1"/>
  <c r="CZ26" i="100"/>
  <c r="ER26" i="100" s="1"/>
  <c r="CZ50" i="100"/>
  <c r="ER50" i="100" s="1"/>
  <c r="CZ27" i="100"/>
  <c r="ER27" i="100" s="1"/>
  <c r="CZ15" i="100"/>
  <c r="ER15" i="100" s="1"/>
  <c r="CZ12" i="100"/>
  <c r="ER12" i="100" s="1"/>
  <c r="DS27" i="100"/>
  <c r="FK27" i="100" s="1"/>
  <c r="DS17" i="100"/>
  <c r="FK17" i="100" s="1"/>
  <c r="DS12" i="100"/>
  <c r="FK12" i="100" s="1"/>
  <c r="DS11" i="100"/>
  <c r="FK11" i="100" s="1"/>
  <c r="EI17" i="100"/>
  <c r="GA17" i="100" s="1"/>
  <c r="DG60" i="100"/>
  <c r="EY60" i="100" s="1"/>
  <c r="DG46" i="100"/>
  <c r="EY46" i="100" s="1"/>
  <c r="DG27" i="100"/>
  <c r="EY27" i="100" s="1"/>
  <c r="DG8" i="100"/>
  <c r="EY8" i="100" s="1"/>
  <c r="DK11" i="100"/>
  <c r="FC11" i="100" s="1"/>
  <c r="DL31" i="100"/>
  <c r="FD31" i="100" s="1"/>
  <c r="DP20" i="100"/>
  <c r="FH20" i="100" s="1"/>
  <c r="DP11" i="100"/>
  <c r="FH11" i="100" s="1"/>
  <c r="EB26" i="100"/>
  <c r="FT26" i="100" s="1"/>
  <c r="EF16" i="100"/>
  <c r="FX16" i="100" s="1"/>
  <c r="EN22" i="100"/>
  <c r="GF22" i="100" s="1"/>
  <c r="DA55" i="100"/>
  <c r="ES55" i="100" s="1"/>
  <c r="DA47" i="100"/>
  <c r="ES47" i="100" s="1"/>
  <c r="DA44" i="100"/>
  <c r="ES44" i="100" s="1"/>
  <c r="DA26" i="100"/>
  <c r="ES26" i="100" s="1"/>
  <c r="DM25" i="100"/>
  <c r="FE25" i="100" s="1"/>
  <c r="EM36" i="100"/>
  <c r="GE36" i="100" s="1"/>
  <c r="EM8" i="100"/>
  <c r="GE8" i="100" s="1"/>
  <c r="EG29" i="100"/>
  <c r="FY29" i="100" s="1"/>
  <c r="EG10" i="100"/>
  <c r="FY10" i="100" s="1"/>
  <c r="EE11" i="100"/>
  <c r="FW11" i="100" s="1"/>
  <c r="DB39" i="100"/>
  <c r="ET39" i="100" s="1"/>
  <c r="DJ14" i="100"/>
  <c r="FB14" i="100" s="1"/>
  <c r="DJ11" i="100"/>
  <c r="FB11" i="100" s="1"/>
  <c r="DN19" i="100"/>
  <c r="FF19" i="100" s="1"/>
  <c r="DN8" i="100"/>
  <c r="FF8" i="100" s="1"/>
  <c r="DR33" i="100"/>
  <c r="FJ33" i="100" s="1"/>
  <c r="DR34" i="100"/>
  <c r="FJ34" i="100" s="1"/>
  <c r="DR29" i="100"/>
  <c r="FJ29" i="100" s="1"/>
  <c r="DR22" i="100"/>
  <c r="FJ22" i="100" s="1"/>
  <c r="DR16" i="100"/>
  <c r="FJ16" i="100" s="1"/>
  <c r="DR13" i="100"/>
  <c r="FJ13" i="100" s="1"/>
  <c r="DV27" i="100"/>
  <c r="FN27" i="100" s="1"/>
  <c r="DV24" i="100"/>
  <c r="FN24" i="100" s="1"/>
  <c r="DV18" i="100"/>
  <c r="FN18" i="100" s="1"/>
  <c r="EH33" i="100"/>
  <c r="FZ33" i="100" s="1"/>
  <c r="EH28" i="100"/>
  <c r="FZ28" i="100" s="1"/>
  <c r="EH26" i="100"/>
  <c r="FZ26" i="100" s="1"/>
  <c r="EH17" i="100"/>
  <c r="FZ17" i="100" s="1"/>
  <c r="EH14" i="100"/>
  <c r="FZ14" i="100" s="1"/>
  <c r="EH15" i="100"/>
  <c r="FZ15" i="100" s="1"/>
  <c r="EL36" i="100"/>
  <c r="GD36" i="100" s="1"/>
  <c r="EL21" i="100"/>
  <c r="GD21" i="100" s="1"/>
  <c r="EL18" i="100"/>
  <c r="GD18" i="100" s="1"/>
  <c r="EL13" i="100"/>
  <c r="GD13" i="100" s="1"/>
  <c r="CZ53" i="100"/>
  <c r="ER53" i="100" s="1"/>
  <c r="CZ48" i="100"/>
  <c r="ER48" i="100" s="1"/>
  <c r="CZ18" i="100"/>
  <c r="ER18" i="100" s="1"/>
  <c r="CZ13" i="100"/>
  <c r="ER13" i="100" s="1"/>
  <c r="DS23" i="100"/>
  <c r="FK23" i="100" s="1"/>
  <c r="DS19" i="100"/>
  <c r="FK19" i="100" s="1"/>
  <c r="DS20" i="100"/>
  <c r="FK20" i="100" s="1"/>
  <c r="EI19" i="100"/>
  <c r="GA19" i="100" s="1"/>
  <c r="EI20" i="100"/>
  <c r="GA20" i="100" s="1"/>
  <c r="EI15" i="100"/>
  <c r="GA15" i="100" s="1"/>
  <c r="DG30" i="100"/>
  <c r="EY30" i="100" s="1"/>
  <c r="DG38" i="100"/>
  <c r="EY38" i="100" s="1"/>
  <c r="DG17" i="100"/>
  <c r="EY17" i="100" s="1"/>
  <c r="DG14" i="100"/>
  <c r="EY14" i="100" s="1"/>
  <c r="DK18" i="100"/>
  <c r="FC18" i="100" s="1"/>
  <c r="EA17" i="100"/>
  <c r="FS17" i="100" s="1"/>
  <c r="EA15" i="100"/>
  <c r="FS15" i="100" s="1"/>
  <c r="DH15" i="100"/>
  <c r="EZ15" i="100" s="1"/>
  <c r="DL24" i="100"/>
  <c r="FD24" i="100" s="1"/>
  <c r="DL26" i="100"/>
  <c r="FD26" i="100" s="1"/>
  <c r="DP21" i="100"/>
  <c r="FH21" i="100" s="1"/>
  <c r="DT9" i="100"/>
  <c r="FL9" i="100" s="1"/>
  <c r="DX25" i="100"/>
  <c r="FP25" i="100" s="1"/>
  <c r="DX10" i="100"/>
  <c r="FP10" i="100" s="1"/>
  <c r="EB25" i="100"/>
  <c r="FT25" i="100" s="1"/>
  <c r="EB21" i="100"/>
  <c r="FT21" i="100" s="1"/>
  <c r="EF26" i="100"/>
  <c r="FX26" i="100" s="1"/>
  <c r="EF19" i="100"/>
  <c r="FX19" i="100" s="1"/>
  <c r="EF12" i="100"/>
  <c r="FX12" i="100" s="1"/>
  <c r="EJ35" i="100"/>
  <c r="GB35" i="100" s="1"/>
  <c r="EJ14" i="100"/>
  <c r="GB14" i="100" s="1"/>
  <c r="EN24" i="100"/>
  <c r="GF24" i="100" s="1"/>
  <c r="EN13" i="100"/>
  <c r="GF13" i="100" s="1"/>
  <c r="DA52" i="100"/>
  <c r="ES52" i="100" s="1"/>
  <c r="DA18" i="100"/>
  <c r="ES18" i="100" s="1"/>
  <c r="DM20" i="100"/>
  <c r="FE20" i="100" s="1"/>
  <c r="DM15" i="100"/>
  <c r="FE15" i="100" s="1"/>
  <c r="EC29" i="100"/>
  <c r="FU29" i="100" s="1"/>
  <c r="EK10" i="100"/>
  <c r="GC10" i="100" s="1"/>
  <c r="EM23" i="100"/>
  <c r="GE23" i="100" s="1"/>
  <c r="EM9" i="100"/>
  <c r="GE9" i="100" s="1"/>
  <c r="EG16" i="100"/>
  <c r="FY16" i="100" s="1"/>
  <c r="EG19" i="100"/>
  <c r="FY19" i="100" s="1"/>
  <c r="DO13" i="100"/>
  <c r="FG13" i="100" s="1"/>
  <c r="EE16" i="100"/>
  <c r="FW16" i="100" s="1"/>
  <c r="DB66" i="100"/>
  <c r="ET66" i="100" s="1"/>
  <c r="DN18" i="100"/>
  <c r="FF18" i="100" s="1"/>
  <c r="DR37" i="100"/>
  <c r="FJ37" i="100" s="1"/>
  <c r="DR30" i="100"/>
  <c r="FJ30" i="100" s="1"/>
  <c r="DR21" i="100"/>
  <c r="FJ21" i="100" s="1"/>
  <c r="DR19" i="100"/>
  <c r="FJ19" i="100" s="1"/>
  <c r="DR12" i="100"/>
  <c r="FJ12" i="100" s="1"/>
  <c r="DV28" i="100"/>
  <c r="FN28" i="100" s="1"/>
  <c r="DV22" i="100"/>
  <c r="FN22" i="100" s="1"/>
  <c r="DV16" i="100"/>
  <c r="FN16" i="100" s="1"/>
  <c r="EH35" i="100"/>
  <c r="FZ35" i="100" s="1"/>
  <c r="EH23" i="100"/>
  <c r="FZ23" i="100" s="1"/>
  <c r="EH24" i="100"/>
  <c r="FZ24" i="100" s="1"/>
  <c r="EH20" i="100"/>
  <c r="FZ20" i="100" s="1"/>
  <c r="EH12" i="100"/>
  <c r="FZ12" i="100" s="1"/>
  <c r="EL35" i="100"/>
  <c r="GD35" i="100" s="1"/>
  <c r="EL30" i="100"/>
  <c r="GD30" i="100" s="1"/>
  <c r="EL24" i="100"/>
  <c r="GD24" i="100" s="1"/>
  <c r="EL16" i="100"/>
  <c r="GD16" i="100" s="1"/>
  <c r="CZ54" i="100"/>
  <c r="ER54" i="100" s="1"/>
  <c r="CZ35" i="100"/>
  <c r="ER35" i="100" s="1"/>
  <c r="DS30" i="100"/>
  <c r="FK30" i="100" s="1"/>
  <c r="DS33" i="100"/>
  <c r="FK33" i="100" s="1"/>
  <c r="DS14" i="100"/>
  <c r="FK14" i="100" s="1"/>
  <c r="DS18" i="100"/>
  <c r="FK18" i="100" s="1"/>
  <c r="EI32" i="100"/>
  <c r="GA32" i="100" s="1"/>
  <c r="EI31" i="100"/>
  <c r="GA31" i="100" s="1"/>
  <c r="EI18" i="100"/>
  <c r="GA18" i="100" s="1"/>
  <c r="DG52" i="100"/>
  <c r="EY52" i="100" s="1"/>
  <c r="DG41" i="100"/>
  <c r="EY41" i="100" s="1"/>
  <c r="DG10" i="100"/>
  <c r="EY10" i="100" s="1"/>
  <c r="DP19" i="100"/>
  <c r="FH19" i="100" s="1"/>
  <c r="DX7" i="100"/>
  <c r="FP7" i="100" s="1"/>
  <c r="EF28" i="100"/>
  <c r="FX28" i="100" s="1"/>
  <c r="EF13" i="100"/>
  <c r="FX13" i="100" s="1"/>
  <c r="EJ30" i="100"/>
  <c r="GB30" i="100" s="1"/>
  <c r="EN30" i="100"/>
  <c r="GF30" i="100" s="1"/>
  <c r="DA61" i="100"/>
  <c r="ES61" i="100" s="1"/>
  <c r="DA43" i="100"/>
  <c r="ES43" i="100" s="1"/>
  <c r="DM22" i="100"/>
  <c r="FE22" i="100" s="1"/>
  <c r="DM21" i="100"/>
  <c r="FE21" i="100" s="1"/>
  <c r="EC28" i="100"/>
  <c r="FU28" i="100" s="1"/>
  <c r="EK26" i="100"/>
  <c r="GC26" i="100" s="1"/>
  <c r="EG18" i="100"/>
  <c r="FY18" i="100" s="1"/>
  <c r="DY22" i="100"/>
  <c r="FQ22" i="100" s="1"/>
  <c r="DY30" i="100"/>
  <c r="FQ30" i="100" s="1"/>
  <c r="DU19" i="100"/>
  <c r="FM19" i="100" s="1"/>
  <c r="DU22" i="100"/>
  <c r="FM22" i="100" s="1"/>
  <c r="DM10" i="100"/>
  <c r="FE10" i="100" s="1"/>
  <c r="DM11" i="100"/>
  <c r="FE11" i="100" s="1"/>
  <c r="DM24" i="100"/>
  <c r="FE24" i="100" s="1"/>
  <c r="DM26" i="100"/>
  <c r="FE26" i="100" s="1"/>
  <c r="DM12" i="100"/>
  <c r="FE12" i="100" s="1"/>
  <c r="DM17" i="100"/>
  <c r="FE17" i="100" s="1"/>
  <c r="DM13" i="100"/>
  <c r="FE13" i="100" s="1"/>
  <c r="DM32" i="100"/>
  <c r="FE32" i="100" s="1"/>
  <c r="DM16" i="100"/>
  <c r="FE16" i="100" s="1"/>
  <c r="EG14" i="100"/>
  <c r="FY14" i="100" s="1"/>
  <c r="EG21" i="100"/>
  <c r="FY21" i="100" s="1"/>
  <c r="EG20" i="100"/>
  <c r="FY20" i="100" s="1"/>
  <c r="EG13" i="100"/>
  <c r="FY13" i="100" s="1"/>
  <c r="EG28" i="100"/>
  <c r="FY28" i="100" s="1"/>
  <c r="DK15" i="100"/>
  <c r="FC15" i="100" s="1"/>
  <c r="DK12" i="100"/>
  <c r="FC12" i="100" s="1"/>
  <c r="DK10" i="100"/>
  <c r="FC10" i="100" s="1"/>
  <c r="EE15" i="100"/>
  <c r="FW15" i="100" s="1"/>
  <c r="EE18" i="100"/>
  <c r="FW18" i="100" s="1"/>
  <c r="EE22" i="100"/>
  <c r="FW22" i="100" s="1"/>
  <c r="EE10" i="100"/>
  <c r="FW10" i="100" s="1"/>
  <c r="EE14" i="100"/>
  <c r="FW14" i="100" s="1"/>
  <c r="EE28" i="100"/>
  <c r="FW28" i="100" s="1"/>
  <c r="EF14" i="100"/>
  <c r="FX14" i="100" s="1"/>
  <c r="EF15" i="100"/>
  <c r="FX15" i="100" s="1"/>
  <c r="EF18" i="100"/>
  <c r="FX18" i="100" s="1"/>
  <c r="EF24" i="100"/>
  <c r="FX24" i="100" s="1"/>
  <c r="EF17" i="100"/>
  <c r="FX17" i="100" s="1"/>
  <c r="EF20" i="100"/>
  <c r="FX20" i="100" s="1"/>
  <c r="EF31" i="100"/>
  <c r="FX31" i="100" s="1"/>
  <c r="DP14" i="100"/>
  <c r="FH14" i="100" s="1"/>
  <c r="DP15" i="100"/>
  <c r="FH15" i="100" s="1"/>
  <c r="DP16" i="100"/>
  <c r="FH16" i="100" s="1"/>
  <c r="DP17" i="100"/>
  <c r="FH17" i="100" s="1"/>
  <c r="DP18" i="100"/>
  <c r="FH18" i="100" s="1"/>
  <c r="DI13" i="100"/>
  <c r="FA13" i="100" s="1"/>
  <c r="DI14" i="100"/>
  <c r="FA14" i="100" s="1"/>
  <c r="DI15" i="100"/>
  <c r="FA15" i="100" s="1"/>
  <c r="DL27" i="100"/>
  <c r="FD27" i="100" s="1"/>
  <c r="DL28" i="100"/>
  <c r="FD28" i="100" s="1"/>
  <c r="DL35" i="100"/>
  <c r="FD35" i="100" s="1"/>
  <c r="DL32" i="100"/>
  <c r="FD32" i="100" s="1"/>
  <c r="DL30" i="100"/>
  <c r="FD30" i="100" s="1"/>
  <c r="DL29" i="100"/>
  <c r="FD29" i="100" s="1"/>
  <c r="DL37" i="100"/>
  <c r="FD37" i="100" s="1"/>
  <c r="DL36" i="100"/>
  <c r="FD36" i="100" s="1"/>
  <c r="DG7" i="100"/>
  <c r="EY7" i="100" s="1"/>
  <c r="DG13" i="100"/>
  <c r="EY13" i="100" s="1"/>
  <c r="DG16" i="100"/>
  <c r="EY16" i="100" s="1"/>
  <c r="DG19" i="100"/>
  <c r="EY19" i="100" s="1"/>
  <c r="DG35" i="100"/>
  <c r="EY35" i="100" s="1"/>
  <c r="DG43" i="100"/>
  <c r="EY43" i="100" s="1"/>
  <c r="DG55" i="100"/>
  <c r="EY55" i="100" s="1"/>
  <c r="DG58" i="100"/>
  <c r="EY58" i="100" s="1"/>
  <c r="DG15" i="100"/>
  <c r="EY15" i="100" s="1"/>
  <c r="DG18" i="100"/>
  <c r="EY18" i="100" s="1"/>
  <c r="DG12" i="100"/>
  <c r="EY12" i="100" s="1"/>
  <c r="DG39" i="100"/>
  <c r="EY39" i="100" s="1"/>
  <c r="DG34" i="100"/>
  <c r="EY34" i="100" s="1"/>
  <c r="DG59" i="100"/>
  <c r="EY59" i="100" s="1"/>
  <c r="DG62" i="100"/>
  <c r="EY62" i="100" s="1"/>
  <c r="DW16" i="100"/>
  <c r="FO16" i="100" s="1"/>
  <c r="DW27" i="100"/>
  <c r="FO27" i="100" s="1"/>
  <c r="EM11" i="100"/>
  <c r="GE11" i="100" s="1"/>
  <c r="EM10" i="100"/>
  <c r="GE10" i="100" s="1"/>
  <c r="EM27" i="100"/>
  <c r="GE27" i="100" s="1"/>
  <c r="EM14" i="100"/>
  <c r="GE14" i="100" s="1"/>
  <c r="EM21" i="100"/>
  <c r="GE21" i="100" s="1"/>
  <c r="EM37" i="100"/>
  <c r="GE37" i="100" s="1"/>
  <c r="EM7" i="100"/>
  <c r="GE7" i="100" s="1"/>
  <c r="EA28" i="100"/>
  <c r="FS28" i="100" s="1"/>
  <c r="EA18" i="100"/>
  <c r="FS18" i="100" s="1"/>
  <c r="EA22" i="100"/>
  <c r="FS22" i="100" s="1"/>
  <c r="DA15" i="100"/>
  <c r="ES15" i="100" s="1"/>
  <c r="DA25" i="100"/>
  <c r="ES25" i="100" s="1"/>
  <c r="DA34" i="100"/>
  <c r="ES34" i="100" s="1"/>
  <c r="DA31" i="100"/>
  <c r="ES31" i="100" s="1"/>
  <c r="DA33" i="100"/>
  <c r="ES33" i="100" s="1"/>
  <c r="DA56" i="100"/>
  <c r="ES56" i="100" s="1"/>
  <c r="DA66" i="100"/>
  <c r="ES66" i="100" s="1"/>
  <c r="DA53" i="100"/>
  <c r="ES53" i="100" s="1"/>
  <c r="DA19" i="100"/>
  <c r="ES19" i="100" s="1"/>
  <c r="DA27" i="100"/>
  <c r="ES27" i="100" s="1"/>
  <c r="DA38" i="100"/>
  <c r="ES38" i="100" s="1"/>
  <c r="DA42" i="100"/>
  <c r="ES42" i="100" s="1"/>
  <c r="DA37" i="100"/>
  <c r="ES37" i="100" s="1"/>
  <c r="DA58" i="100"/>
  <c r="ES58" i="100" s="1"/>
  <c r="DA57" i="100"/>
  <c r="ES57" i="100" s="1"/>
  <c r="DA63" i="100"/>
  <c r="ES63" i="100" s="1"/>
  <c r="EB30" i="100"/>
  <c r="FT30" i="100" s="1"/>
  <c r="EB20" i="100"/>
  <c r="FT20" i="100" s="1"/>
  <c r="EB22" i="100"/>
  <c r="FT22" i="100" s="1"/>
  <c r="DH12" i="100"/>
  <c r="EZ12" i="100" s="1"/>
  <c r="DH17" i="100"/>
  <c r="EZ17" i="100" s="1"/>
  <c r="DH14" i="100"/>
  <c r="EZ14" i="100" s="1"/>
  <c r="DH7" i="100"/>
  <c r="EZ7" i="100" s="1"/>
  <c r="DX9" i="100"/>
  <c r="FP9" i="100" s="1"/>
  <c r="DX18" i="100"/>
  <c r="FP18" i="100" s="1"/>
  <c r="DX24" i="100"/>
  <c r="FP24" i="100" s="1"/>
  <c r="DX8" i="100"/>
  <c r="FP8" i="100" s="1"/>
  <c r="DX15" i="100"/>
  <c r="FP15" i="100" s="1"/>
  <c r="DX20" i="100"/>
  <c r="FP20" i="100" s="1"/>
  <c r="DX29" i="100"/>
  <c r="FP29" i="100" s="1"/>
  <c r="EN12" i="100"/>
  <c r="GF12" i="100" s="1"/>
  <c r="EN15" i="100"/>
  <c r="GF15" i="100" s="1"/>
  <c r="EN23" i="100"/>
  <c r="GF23" i="100" s="1"/>
  <c r="EN33" i="100"/>
  <c r="GF33" i="100" s="1"/>
  <c r="EN14" i="100"/>
  <c r="GF14" i="100" s="1"/>
  <c r="EN17" i="100"/>
  <c r="GF17" i="100" s="1"/>
  <c r="EN27" i="100"/>
  <c r="GF27" i="100" s="1"/>
  <c r="EN36" i="100"/>
  <c r="GF36" i="100" s="1"/>
  <c r="DQ14" i="100"/>
  <c r="FI14" i="100" s="1"/>
  <c r="DQ20" i="100"/>
  <c r="FI20" i="100" s="1"/>
  <c r="DQ13" i="100"/>
  <c r="FI13" i="100" s="1"/>
  <c r="DQ11" i="100"/>
  <c r="FI11" i="100" s="1"/>
  <c r="EK14" i="100"/>
  <c r="GC14" i="100" s="1"/>
  <c r="EK34" i="100"/>
  <c r="GC34" i="100" s="1"/>
  <c r="EK13" i="100"/>
  <c r="GC13" i="100" s="1"/>
  <c r="EK9" i="100"/>
  <c r="GC9" i="100" s="1"/>
  <c r="DO10" i="100"/>
  <c r="FG10" i="100" s="1"/>
  <c r="DO16" i="100"/>
  <c r="FG16" i="100" s="1"/>
  <c r="EJ8" i="100"/>
  <c r="GB8" i="100" s="1"/>
  <c r="EJ9" i="100"/>
  <c r="GB9" i="100" s="1"/>
  <c r="EJ16" i="100"/>
  <c r="GB16" i="100" s="1"/>
  <c r="EJ10" i="100"/>
  <c r="GB10" i="100" s="1"/>
  <c r="EJ11" i="100"/>
  <c r="GB11" i="100" s="1"/>
  <c r="EJ18" i="100"/>
  <c r="GB18" i="100" s="1"/>
  <c r="DT8" i="100"/>
  <c r="FL8" i="100" s="1"/>
  <c r="DT15" i="100"/>
  <c r="FL15" i="100" s="1"/>
  <c r="DT12" i="100"/>
  <c r="FL12" i="100" s="1"/>
  <c r="DT16" i="100"/>
  <c r="FL16" i="100" s="1"/>
  <c r="EC17" i="100"/>
  <c r="FU17" i="100" s="1"/>
  <c r="EC24" i="100"/>
  <c r="FU24" i="100" s="1"/>
  <c r="EC21" i="100"/>
  <c r="FU21" i="100" s="1"/>
  <c r="EC16" i="100"/>
  <c r="FU16" i="100" s="1"/>
  <c r="DI16" i="100"/>
  <c r="FA16" i="100" s="1"/>
  <c r="EE26" i="100"/>
  <c r="FW26" i="100" s="1"/>
  <c r="EC25" i="100"/>
  <c r="FU25" i="100" s="1"/>
  <c r="EN37" i="100"/>
  <c r="GF37" i="100" s="1"/>
  <c r="DP35" i="100"/>
  <c r="FH35" i="100" s="1"/>
  <c r="DD11" i="100"/>
  <c r="EV11" i="100" s="1"/>
  <c r="EK24" i="100"/>
  <c r="GC24" i="100" s="1"/>
  <c r="EO20" i="100"/>
  <c r="GG20" i="100" s="1"/>
  <c r="DN9" i="100"/>
  <c r="FF9" i="100" s="1"/>
  <c r="EM15" i="100"/>
  <c r="GE15" i="100" s="1"/>
  <c r="DR15" i="100"/>
  <c r="FJ15" i="100" s="1"/>
  <c r="EL11" i="100"/>
  <c r="GD11" i="100" s="1"/>
  <c r="DQ12" i="100"/>
  <c r="FI12" i="100" s="1"/>
  <c r="EK12" i="100"/>
  <c r="GC12" i="100" s="1"/>
  <c r="DO15" i="100"/>
  <c r="FG15" i="100" s="1"/>
  <c r="EJ19" i="100"/>
  <c r="GB19" i="100" s="1"/>
  <c r="DT14" i="100"/>
  <c r="FL14" i="100" s="1"/>
  <c r="DD10" i="100"/>
  <c r="EV10" i="100" s="1"/>
  <c r="EI22" i="100"/>
  <c r="GA22" i="100" s="1"/>
  <c r="EG17" i="100"/>
  <c r="FY17" i="100" s="1"/>
  <c r="DG23" i="100"/>
  <c r="EY23" i="100" s="1"/>
  <c r="EF25" i="100"/>
  <c r="FX25" i="100" s="1"/>
  <c r="EH29" i="100"/>
  <c r="FZ29" i="100" s="1"/>
  <c r="EB27" i="100"/>
  <c r="FT27" i="100" s="1"/>
  <c r="EA24" i="100"/>
  <c r="FS24" i="100" s="1"/>
  <c r="EA27" i="100"/>
  <c r="FS27" i="100" s="1"/>
  <c r="DB33" i="100"/>
  <c r="ET33" i="100" s="1"/>
  <c r="DB40" i="100"/>
  <c r="ET40" i="100" s="1"/>
  <c r="DB21" i="100"/>
  <c r="ET21" i="100" s="1"/>
  <c r="DN17" i="100"/>
  <c r="FF17" i="100" s="1"/>
  <c r="DN10" i="100"/>
  <c r="FF10" i="100" s="1"/>
  <c r="DR35" i="100"/>
  <c r="FJ35" i="100" s="1"/>
  <c r="DR32" i="100"/>
  <c r="FJ32" i="100" s="1"/>
  <c r="DR31" i="100"/>
  <c r="FJ31" i="100" s="1"/>
  <c r="DR26" i="100"/>
  <c r="FJ26" i="100" s="1"/>
  <c r="DR17" i="100"/>
  <c r="FJ17" i="100" s="1"/>
  <c r="DR14" i="100"/>
  <c r="FJ14" i="100" s="1"/>
  <c r="DZ23" i="100"/>
  <c r="FR23" i="100" s="1"/>
  <c r="ED23" i="100"/>
  <c r="FV23" i="100" s="1"/>
  <c r="ED19" i="100"/>
  <c r="FV19" i="100" s="1"/>
  <c r="ED10" i="100"/>
  <c r="FV10" i="100" s="1"/>
  <c r="EH25" i="100"/>
  <c r="FZ25" i="100" s="1"/>
  <c r="EH30" i="100"/>
  <c r="FZ30" i="100" s="1"/>
  <c r="EL37" i="100"/>
  <c r="GD37" i="100" s="1"/>
  <c r="EL32" i="100"/>
  <c r="GD32" i="100" s="1"/>
  <c r="EL29" i="100"/>
  <c r="GD29" i="100" s="1"/>
  <c r="EL19" i="100"/>
  <c r="GD19" i="100" s="1"/>
  <c r="EL12" i="100"/>
  <c r="GD12" i="100" s="1"/>
  <c r="CZ61" i="100"/>
  <c r="ER61" i="100" s="1"/>
  <c r="CZ36" i="100"/>
  <c r="ER36" i="100" s="1"/>
  <c r="CZ31" i="100"/>
  <c r="ER31" i="100" s="1"/>
  <c r="EI23" i="100"/>
  <c r="GA23" i="100" s="1"/>
  <c r="DC11" i="100"/>
  <c r="EU11" i="100" s="1"/>
  <c r="DG66" i="100"/>
  <c r="EY66" i="100" s="1"/>
  <c r="DG42" i="100"/>
  <c r="EY42" i="100" s="1"/>
  <c r="DG51" i="100"/>
  <c r="EY51" i="100" s="1"/>
  <c r="DG49" i="100"/>
  <c r="EY49" i="100" s="1"/>
  <c r="DG28" i="100"/>
  <c r="EY28" i="100" s="1"/>
  <c r="EA31" i="100"/>
  <c r="FS31" i="100" s="1"/>
  <c r="DT17" i="100"/>
  <c r="FL17" i="100" s="1"/>
  <c r="EB31" i="100"/>
  <c r="FT31" i="100" s="1"/>
  <c r="EF29" i="100"/>
  <c r="FX29" i="100" s="1"/>
  <c r="EJ33" i="100"/>
  <c r="GB33" i="100" s="1"/>
  <c r="EN35" i="100"/>
  <c r="GF35" i="100" s="1"/>
  <c r="EC26" i="100"/>
  <c r="FU26" i="100" s="1"/>
  <c r="EK15" i="100"/>
  <c r="GC15" i="100" s="1"/>
  <c r="EM25" i="100"/>
  <c r="GE25" i="100" s="1"/>
  <c r="EM24" i="100"/>
  <c r="GE24" i="100" s="1"/>
  <c r="EM20" i="100"/>
  <c r="GE20" i="100" s="1"/>
  <c r="DQ16" i="100"/>
  <c r="FI16" i="100" s="1"/>
  <c r="DQ19" i="100"/>
  <c r="FI19" i="100" s="1"/>
  <c r="DY25" i="100"/>
  <c r="FQ25" i="100" s="1"/>
  <c r="EG30" i="100"/>
  <c r="FY30" i="100" s="1"/>
  <c r="EO24" i="100"/>
  <c r="GG24" i="100" s="1"/>
  <c r="EO26" i="100"/>
  <c r="GG26" i="100" s="1"/>
  <c r="DO14" i="100"/>
  <c r="FG14" i="100" s="1"/>
  <c r="EE25" i="100"/>
  <c r="FW25" i="100" s="1"/>
  <c r="DS24" i="100"/>
  <c r="FK24" i="100" s="1"/>
  <c r="DS25" i="100"/>
  <c r="FK25" i="100" s="1"/>
  <c r="DS36" i="100"/>
  <c r="FK36" i="100" s="1"/>
  <c r="EM13" i="100"/>
  <c r="GE13" i="100" s="1"/>
  <c r="EM16" i="100"/>
  <c r="GE16" i="100" s="1"/>
  <c r="EM19" i="100"/>
  <c r="GE19" i="100" s="1"/>
  <c r="EM17" i="100"/>
  <c r="GE17" i="100" s="1"/>
  <c r="EM12" i="100"/>
  <c r="GE12" i="100" s="1"/>
  <c r="EL15" i="100"/>
  <c r="GD15" i="100" s="1"/>
  <c r="EL14" i="100"/>
  <c r="GD14" i="100" s="1"/>
  <c r="EL17" i="100"/>
  <c r="GD17" i="100" s="1"/>
  <c r="EL26" i="100"/>
  <c r="GD26" i="100" s="1"/>
  <c r="EL25" i="100"/>
  <c r="GD25" i="100" s="1"/>
  <c r="EL34" i="100"/>
  <c r="GD34" i="100" s="1"/>
  <c r="EL33" i="100"/>
  <c r="GD33" i="100" s="1"/>
  <c r="DQ10" i="100"/>
  <c r="FI10" i="100" s="1"/>
  <c r="DQ15" i="100"/>
  <c r="FI15" i="100" s="1"/>
  <c r="DQ18" i="100"/>
  <c r="FI18" i="100" s="1"/>
  <c r="DQ33" i="100"/>
  <c r="FI33" i="100" s="1"/>
  <c r="EK11" i="100"/>
  <c r="GC11" i="100" s="1"/>
  <c r="EK16" i="100"/>
  <c r="GC16" i="100" s="1"/>
  <c r="EK36" i="100"/>
  <c r="GC36" i="100" s="1"/>
  <c r="EK31" i="100"/>
  <c r="GC31" i="100" s="1"/>
  <c r="DO11" i="100"/>
  <c r="FG11" i="100" s="1"/>
  <c r="DO12" i="100"/>
  <c r="FG12" i="100" s="1"/>
  <c r="DO17" i="100"/>
  <c r="FG17" i="100" s="1"/>
  <c r="EJ17" i="100"/>
  <c r="GB17" i="100" s="1"/>
  <c r="EJ27" i="100"/>
  <c r="GB27" i="100" s="1"/>
  <c r="EJ34" i="100"/>
  <c r="GB34" i="100" s="1"/>
  <c r="DT10" i="100"/>
  <c r="FL10" i="100" s="1"/>
  <c r="DT11" i="100"/>
  <c r="FL11" i="100" s="1"/>
  <c r="DT19" i="100"/>
  <c r="FL19" i="100" s="1"/>
  <c r="DT31" i="100"/>
  <c r="FL31" i="100" s="1"/>
  <c r="EI13" i="100"/>
  <c r="GA13" i="100" s="1"/>
  <c r="EI16" i="100"/>
  <c r="GA16" i="100" s="1"/>
  <c r="EI14" i="100"/>
  <c r="GA14" i="100" s="1"/>
  <c r="EI33" i="100"/>
  <c r="GA33" i="100" s="1"/>
  <c r="EI21" i="100"/>
  <c r="GA21" i="100" s="1"/>
  <c r="EG22" i="100"/>
  <c r="FY22" i="100" s="1"/>
  <c r="EG31" i="100"/>
  <c r="FY31" i="100" s="1"/>
  <c r="DG22" i="100"/>
  <c r="EY22" i="100" s="1"/>
  <c r="DG21" i="100"/>
  <c r="EY21" i="100" s="1"/>
  <c r="DG33" i="100"/>
  <c r="EY33" i="100" s="1"/>
  <c r="DG32" i="100"/>
  <c r="EY32" i="100" s="1"/>
  <c r="DG45" i="100"/>
  <c r="EY45" i="100" s="1"/>
  <c r="DG50" i="100"/>
  <c r="EY50" i="100" s="1"/>
  <c r="DG57" i="100"/>
  <c r="EY57" i="100" s="1"/>
  <c r="DG63" i="100"/>
  <c r="EY63" i="100" s="1"/>
  <c r="DG64" i="100"/>
  <c r="EY64" i="100" s="1"/>
  <c r="EF21" i="100"/>
  <c r="FX21" i="100" s="1"/>
  <c r="EF23" i="100"/>
  <c r="FX23" i="100" s="1"/>
  <c r="EF30" i="100"/>
  <c r="FX30" i="100" s="1"/>
  <c r="EF22" i="100"/>
  <c r="FX22" i="100" s="1"/>
  <c r="EH27" i="100"/>
  <c r="FZ27" i="100" s="1"/>
  <c r="EH34" i="100"/>
  <c r="FZ34" i="100" s="1"/>
  <c r="EB28" i="100"/>
  <c r="FT28" i="100" s="1"/>
  <c r="EB29" i="100"/>
  <c r="FT29" i="100" s="1"/>
  <c r="DB62" i="100"/>
  <c r="ET62" i="100" s="1"/>
  <c r="DB25" i="100"/>
  <c r="ET25" i="100" s="1"/>
  <c r="DB30" i="100"/>
  <c r="ET30" i="100" s="1"/>
  <c r="DB15" i="100"/>
  <c r="ET15" i="100" s="1"/>
  <c r="EK20" i="100"/>
  <c r="GC20" i="100" s="1"/>
  <c r="EO34" i="100"/>
  <c r="GG34" i="100" s="1"/>
  <c r="DW14" i="100"/>
  <c r="FO14" i="100" s="1"/>
  <c r="DW9" i="100"/>
  <c r="FO9" i="100" s="1"/>
  <c r="DB18" i="100"/>
  <c r="ET18" i="100" s="1"/>
  <c r="DU24" i="100"/>
  <c r="FM24" i="100" s="1"/>
  <c r="CZ22" i="100"/>
  <c r="ER22" i="100" s="1"/>
  <c r="CZ39" i="100"/>
  <c r="ER39" i="100" s="1"/>
  <c r="CZ45" i="100"/>
  <c r="ER45" i="100" s="1"/>
  <c r="CZ59" i="100"/>
  <c r="ER59" i="100" s="1"/>
  <c r="CZ58" i="100"/>
  <c r="ER58" i="100" s="1"/>
  <c r="DI18" i="100"/>
  <c r="FA18" i="100" s="1"/>
  <c r="DJ19" i="100"/>
  <c r="FB19" i="100" s="1"/>
  <c r="DK25" i="100"/>
  <c r="FC25" i="100" s="1"/>
  <c r="DT34" i="100"/>
  <c r="FL34" i="100" s="1"/>
  <c r="DV31" i="100"/>
  <c r="FN31" i="100" s="1"/>
  <c r="DY13" i="100"/>
  <c r="FQ13" i="100" s="1"/>
  <c r="ED20" i="100"/>
  <c r="FV20" i="100" s="1"/>
  <c r="EE19" i="100"/>
  <c r="FW19" i="100" s="1"/>
  <c r="EJ22" i="100"/>
  <c r="GB22" i="100" s="1"/>
  <c r="DM29" i="100"/>
  <c r="FE29" i="100" s="1"/>
  <c r="EG25" i="100"/>
  <c r="FY25" i="100" s="1"/>
  <c r="DJ13" i="100"/>
  <c r="FB13" i="100" s="1"/>
  <c r="DV15" i="100"/>
  <c r="FN15" i="100" s="1"/>
  <c r="DN13" i="100"/>
  <c r="FF13" i="100" s="1"/>
  <c r="DB55" i="100"/>
  <c r="ET55" i="100" s="1"/>
  <c r="DB53" i="100"/>
  <c r="ET53" i="100" s="1"/>
  <c r="DB45" i="100"/>
  <c r="ET45" i="100" s="1"/>
  <c r="DB31" i="100"/>
  <c r="ET31" i="100" s="1"/>
  <c r="ED27" i="100"/>
  <c r="FV27" i="100" s="1"/>
  <c r="ED24" i="100"/>
  <c r="FV24" i="100" s="1"/>
  <c r="ED14" i="100"/>
  <c r="FV14" i="100" s="1"/>
  <c r="ED15" i="100"/>
  <c r="FV15" i="100" s="1"/>
  <c r="DK28" i="100"/>
  <c r="FC28" i="100" s="1"/>
  <c r="DW28" i="100"/>
  <c r="FO28" i="100" s="1"/>
  <c r="DY29" i="100"/>
  <c r="FQ29" i="100" s="1"/>
  <c r="CZ66" i="100"/>
  <c r="ER66" i="100" s="1"/>
  <c r="DP34" i="100"/>
  <c r="FH34" i="100" s="1"/>
  <c r="DW18" i="100"/>
  <c r="FO18" i="100" s="1"/>
  <c r="EI29" i="100"/>
  <c r="GA29" i="100" s="1"/>
  <c r="EM33" i="100"/>
  <c r="GE33" i="100" s="1"/>
  <c r="DI12" i="100"/>
  <c r="FA12" i="100" s="1"/>
  <c r="DI17" i="100"/>
  <c r="FA17" i="100" s="1"/>
  <c r="EA20" i="100"/>
  <c r="FS20" i="100" s="1"/>
  <c r="EA19" i="100"/>
  <c r="FS19" i="100" s="1"/>
  <c r="EA25" i="100"/>
  <c r="FS25" i="100" s="1"/>
  <c r="EA23" i="100"/>
  <c r="FS23" i="100" s="1"/>
  <c r="DG26" i="100"/>
  <c r="EY26" i="100" s="1"/>
  <c r="DG29" i="100"/>
  <c r="EY29" i="100" s="1"/>
  <c r="DG37" i="100"/>
  <c r="EY37" i="100" s="1"/>
  <c r="DY11" i="100"/>
  <c r="FQ11" i="100" s="1"/>
  <c r="DY17" i="100"/>
  <c r="FQ17" i="100" s="1"/>
  <c r="DY27" i="100"/>
  <c r="FQ27" i="100" s="1"/>
  <c r="DY24" i="100"/>
  <c r="FQ24" i="100" s="1"/>
  <c r="EE20" i="100"/>
  <c r="FW20" i="100" s="1"/>
  <c r="EE24" i="100"/>
  <c r="FW24" i="100" s="1"/>
  <c r="EE29" i="100"/>
  <c r="FW29" i="100" s="1"/>
  <c r="EJ20" i="100"/>
  <c r="GB20" i="100" s="1"/>
  <c r="EJ21" i="100"/>
  <c r="GB21" i="100" s="1"/>
  <c r="EJ25" i="100"/>
  <c r="GB25" i="100" s="1"/>
  <c r="EJ26" i="100"/>
  <c r="GB26" i="100" s="1"/>
  <c r="EJ24" i="100"/>
  <c r="GB24" i="100" s="1"/>
  <c r="DM23" i="100"/>
  <c r="FE23" i="100" s="1"/>
  <c r="DM27" i="100"/>
  <c r="FE27" i="100" s="1"/>
  <c r="DM36" i="100"/>
  <c r="FE36" i="100" s="1"/>
  <c r="DM28" i="100"/>
  <c r="FE28" i="100" s="1"/>
  <c r="DM31" i="100"/>
  <c r="FE31" i="100" s="1"/>
  <c r="EG23" i="100"/>
  <c r="FY23" i="100" s="1"/>
  <c r="EG26" i="100"/>
  <c r="FY26" i="100" s="1"/>
  <c r="EG24" i="100"/>
  <c r="FY24" i="100" s="1"/>
  <c r="DW19" i="100"/>
  <c r="FO19" i="100" s="1"/>
  <c r="DW17" i="100"/>
  <c r="FO17" i="100" s="1"/>
  <c r="DA10" i="100"/>
  <c r="ES10" i="100" s="1"/>
  <c r="DA13" i="100"/>
  <c r="ES13" i="100" s="1"/>
  <c r="DA21" i="100"/>
  <c r="ES21" i="100" s="1"/>
  <c r="DA23" i="100"/>
  <c r="ES23" i="100" s="1"/>
  <c r="DA22" i="100"/>
  <c r="ES22" i="100" s="1"/>
  <c r="DA36" i="100"/>
  <c r="ES36" i="100" s="1"/>
  <c r="DA28" i="100"/>
  <c r="ES28" i="100" s="1"/>
  <c r="DA39" i="100"/>
  <c r="ES39" i="100" s="1"/>
  <c r="DA48" i="100"/>
  <c r="ES48" i="100" s="1"/>
  <c r="DA29" i="100"/>
  <c r="ES29" i="100" s="1"/>
  <c r="DA54" i="100"/>
  <c r="ES54" i="100" s="1"/>
  <c r="DA62" i="100"/>
  <c r="ES62" i="100" s="1"/>
  <c r="DA41" i="100"/>
  <c r="ES41" i="100" s="1"/>
  <c r="DA65" i="100"/>
  <c r="ES65" i="100" s="1"/>
  <c r="DU12" i="100"/>
  <c r="FM12" i="100" s="1"/>
  <c r="DU17" i="100"/>
  <c r="FM17" i="100" s="1"/>
  <c r="DU18" i="100"/>
  <c r="FM18" i="100" s="1"/>
  <c r="DU30" i="100"/>
  <c r="FM30" i="100" s="1"/>
  <c r="EN10" i="100"/>
  <c r="GF10" i="100" s="1"/>
  <c r="EN11" i="100"/>
  <c r="GF11" i="100" s="1"/>
  <c r="EN19" i="100"/>
  <c r="GF19" i="100" s="1"/>
  <c r="EN20" i="100"/>
  <c r="GF20" i="100" s="1"/>
  <c r="EN28" i="100"/>
  <c r="GF28" i="100" s="1"/>
  <c r="EN31" i="100"/>
  <c r="GF31" i="100" s="1"/>
  <c r="EN26" i="100"/>
  <c r="GF26" i="100" s="1"/>
  <c r="EN34" i="100"/>
  <c r="GF34" i="100" s="1"/>
  <c r="DX12" i="100"/>
  <c r="FP12" i="100" s="1"/>
  <c r="DX13" i="100"/>
  <c r="FP13" i="100" s="1"/>
  <c r="DX21" i="100"/>
  <c r="FP21" i="100" s="1"/>
  <c r="DX23" i="100"/>
  <c r="FP23" i="100" s="1"/>
  <c r="DX30" i="100"/>
  <c r="FP30" i="100" s="1"/>
  <c r="DX22" i="100"/>
  <c r="FP22" i="100" s="1"/>
  <c r="DH10" i="100"/>
  <c r="EZ10" i="100" s="1"/>
  <c r="DH11" i="100"/>
  <c r="EZ11" i="100" s="1"/>
  <c r="DH16" i="100"/>
  <c r="EZ16" i="100" s="1"/>
  <c r="EC14" i="100"/>
  <c r="FU14" i="100" s="1"/>
  <c r="EC19" i="100"/>
  <c r="FU19" i="100" s="1"/>
  <c r="EC13" i="100"/>
  <c r="FU13" i="100" s="1"/>
  <c r="EC18" i="100"/>
  <c r="FU18" i="100" s="1"/>
  <c r="EC30" i="100"/>
  <c r="FU30" i="100" s="1"/>
  <c r="EC31" i="100"/>
  <c r="FU31" i="100" s="1"/>
  <c r="DK35" i="100"/>
  <c r="FC35" i="100" s="1"/>
  <c r="DP23" i="100"/>
  <c r="FH23" i="100" s="1"/>
  <c r="DP24" i="100"/>
  <c r="FH24" i="100" s="1"/>
  <c r="DQ32" i="100"/>
  <c r="FI32" i="100" s="1"/>
  <c r="DQ34" i="100"/>
  <c r="FI34" i="100" s="1"/>
  <c r="DV29" i="100"/>
  <c r="FN29" i="100" s="1"/>
  <c r="EK19" i="100"/>
  <c r="GC19" i="100" s="1"/>
  <c r="EK27" i="100"/>
  <c r="GC27" i="100" s="1"/>
  <c r="DT20" i="100"/>
  <c r="FL20" i="100" s="1"/>
  <c r="DT28" i="100"/>
  <c r="FL28" i="100" s="1"/>
  <c r="DT32" i="100"/>
  <c r="FL32" i="100" s="1"/>
  <c r="EO25" i="100"/>
  <c r="GG25" i="100" s="1"/>
  <c r="EO32" i="100"/>
  <c r="GG32" i="100" s="1"/>
  <c r="EO35" i="100"/>
  <c r="GG35" i="100" s="1"/>
  <c r="DU29" i="100"/>
  <c r="FM29" i="100" s="1"/>
  <c r="DB57" i="100"/>
  <c r="ET57" i="100" s="1"/>
  <c r="DB56" i="100"/>
  <c r="ET56" i="100" s="1"/>
  <c r="DB48" i="100"/>
  <c r="ET48" i="100" s="1"/>
  <c r="DB47" i="100"/>
  <c r="ET47" i="100" s="1"/>
  <c r="DB32" i="100"/>
  <c r="ET32" i="100" s="1"/>
  <c r="DB24" i="100"/>
  <c r="ET24" i="100" s="1"/>
  <c r="DB10" i="100"/>
  <c r="ET10" i="100" s="1"/>
  <c r="DJ17" i="100"/>
  <c r="FB17" i="100" s="1"/>
  <c r="DJ12" i="100"/>
  <c r="FB12" i="100" s="1"/>
  <c r="DN34" i="100"/>
  <c r="FF34" i="100" s="1"/>
  <c r="DN20" i="100"/>
  <c r="FF20" i="100" s="1"/>
  <c r="DN12" i="100"/>
  <c r="FF12" i="100" s="1"/>
  <c r="DV23" i="100"/>
  <c r="FN23" i="100" s="1"/>
  <c r="DV26" i="100"/>
  <c r="FN26" i="100" s="1"/>
  <c r="DV17" i="100"/>
  <c r="FN17" i="100" s="1"/>
  <c r="DV14" i="100"/>
  <c r="FN14" i="100" s="1"/>
  <c r="DZ7" i="100"/>
  <c r="FR7" i="100" s="1"/>
  <c r="DZ27" i="100"/>
  <c r="FR27" i="100" s="1"/>
  <c r="DZ21" i="100"/>
  <c r="FR21" i="100" s="1"/>
  <c r="DZ19" i="100"/>
  <c r="FR19" i="100" s="1"/>
  <c r="DZ16" i="100"/>
  <c r="FR16" i="100" s="1"/>
  <c r="DZ8" i="100"/>
  <c r="FR8" i="100" s="1"/>
  <c r="ED28" i="100"/>
  <c r="FV28" i="100" s="1"/>
  <c r="ED26" i="100"/>
  <c r="FV26" i="100" s="1"/>
  <c r="CZ7" i="100"/>
  <c r="ER7" i="100" s="1"/>
  <c r="CZ38" i="100"/>
  <c r="ER38" i="100" s="1"/>
  <c r="CZ51" i="100"/>
  <c r="ER51" i="100" s="1"/>
  <c r="CZ43" i="100"/>
  <c r="ER43" i="100" s="1"/>
  <c r="CZ42" i="100"/>
  <c r="ER42" i="100" s="1"/>
  <c r="CZ28" i="100"/>
  <c r="ER28" i="100" s="1"/>
  <c r="CZ25" i="100"/>
  <c r="ER25" i="100" s="1"/>
  <c r="CZ17" i="100"/>
  <c r="ER17" i="100" s="1"/>
  <c r="CZ11" i="100"/>
  <c r="ER11" i="100" s="1"/>
  <c r="CZ10" i="100"/>
  <c r="ER10" i="100" s="1"/>
  <c r="DS31" i="100"/>
  <c r="FK31" i="100" s="1"/>
  <c r="EI34" i="100"/>
  <c r="GA34" i="100" s="1"/>
  <c r="EI37" i="100"/>
  <c r="GA37" i="100" s="1"/>
  <c r="EI24" i="100"/>
  <c r="GA24" i="100" s="1"/>
  <c r="DG56" i="100"/>
  <c r="EY56" i="100" s="1"/>
  <c r="DG54" i="100"/>
  <c r="EY54" i="100" s="1"/>
  <c r="DG65" i="100"/>
  <c r="EY65" i="100" s="1"/>
  <c r="DG61" i="100"/>
  <c r="EY61" i="100" s="1"/>
  <c r="DG53" i="100"/>
  <c r="EY53" i="100" s="1"/>
  <c r="DG44" i="100"/>
  <c r="EY44" i="100" s="1"/>
  <c r="DG47" i="100"/>
  <c r="EY47" i="100" s="1"/>
  <c r="DG40" i="100"/>
  <c r="EY40" i="100" s="1"/>
  <c r="DG25" i="100"/>
  <c r="EY25" i="100" s="1"/>
  <c r="DG31" i="100"/>
  <c r="EY31" i="100" s="1"/>
  <c r="DG24" i="100"/>
  <c r="EY24" i="100" s="1"/>
  <c r="DK17" i="100"/>
  <c r="FC17" i="100" s="1"/>
  <c r="DK16" i="100"/>
  <c r="FC16" i="100" s="1"/>
  <c r="EA30" i="100"/>
  <c r="FS30" i="100" s="1"/>
  <c r="EA21" i="100"/>
  <c r="FS21" i="100" s="1"/>
  <c r="EA16" i="100"/>
  <c r="FS16" i="100" s="1"/>
  <c r="DH13" i="100"/>
  <c r="EZ13" i="100" s="1"/>
  <c r="DT29" i="100"/>
  <c r="FL29" i="100" s="1"/>
  <c r="DX31" i="100"/>
  <c r="FP31" i="100" s="1"/>
  <c r="DX27" i="100"/>
  <c r="FP27" i="100" s="1"/>
  <c r="DX16" i="100"/>
  <c r="FP16" i="100" s="1"/>
  <c r="DX11" i="100"/>
  <c r="FP11" i="100" s="1"/>
  <c r="EJ32" i="100"/>
  <c r="GB32" i="100" s="1"/>
  <c r="EJ31" i="100"/>
  <c r="GB31" i="100" s="1"/>
  <c r="EJ23" i="100"/>
  <c r="GB23" i="100" s="1"/>
  <c r="EN32" i="100"/>
  <c r="GF32" i="100" s="1"/>
  <c r="EN29" i="100"/>
  <c r="GF29" i="100" s="1"/>
  <c r="EN25" i="100"/>
  <c r="GF25" i="100" s="1"/>
  <c r="EN21" i="100"/>
  <c r="GF21" i="100" s="1"/>
  <c r="DA59" i="100"/>
  <c r="ES59" i="100" s="1"/>
  <c r="DA49" i="100"/>
  <c r="ES49" i="100" s="1"/>
  <c r="DA51" i="100"/>
  <c r="ES51" i="100" s="1"/>
  <c r="DA60" i="100"/>
  <c r="ES60" i="100" s="1"/>
  <c r="DA45" i="100"/>
  <c r="ES45" i="100" s="1"/>
  <c r="DA50" i="100"/>
  <c r="ES50" i="100" s="1"/>
  <c r="DA35" i="100"/>
  <c r="ES35" i="100" s="1"/>
  <c r="DA40" i="100"/>
  <c r="ES40" i="100" s="1"/>
  <c r="DA30" i="100"/>
  <c r="ES30" i="100" s="1"/>
  <c r="DA20" i="100"/>
  <c r="ES20" i="100" s="1"/>
  <c r="DA17" i="100"/>
  <c r="ES17" i="100" s="1"/>
  <c r="DA12" i="100"/>
  <c r="ES12" i="100" s="1"/>
  <c r="DM37" i="100"/>
  <c r="FE37" i="100" s="1"/>
  <c r="DM34" i="100"/>
  <c r="FE34" i="100" s="1"/>
  <c r="DU27" i="100"/>
  <c r="FM27" i="100" s="1"/>
  <c r="DU13" i="100"/>
  <c r="FM13" i="100" s="1"/>
  <c r="EC22" i="100"/>
  <c r="FU22" i="100" s="1"/>
  <c r="EC27" i="100"/>
  <c r="FU27" i="100" s="1"/>
  <c r="EC11" i="100"/>
  <c r="FU11" i="100" s="1"/>
  <c r="EC15" i="100"/>
  <c r="FU15" i="100" s="1"/>
  <c r="DW23" i="100"/>
  <c r="FO23" i="100" s="1"/>
  <c r="DW13" i="100"/>
  <c r="FO13" i="100" s="1"/>
  <c r="EM32" i="100"/>
  <c r="GE32" i="100" s="1"/>
  <c r="EM35" i="100"/>
  <c r="GE35" i="100" s="1"/>
  <c r="DY28" i="100"/>
  <c r="FQ28" i="100" s="1"/>
  <c r="DY21" i="100"/>
  <c r="FQ21" i="100" s="1"/>
  <c r="EG27" i="100"/>
  <c r="FY27" i="100" s="1"/>
  <c r="EO37" i="100"/>
  <c r="GG37" i="100" s="1"/>
  <c r="EE30" i="100"/>
  <c r="FW30" i="100" s="1"/>
  <c r="EE27" i="100"/>
  <c r="FW27" i="100" s="1"/>
  <c r="EE21" i="100"/>
  <c r="FW21" i="100" s="1"/>
  <c r="DK24" i="100"/>
  <c r="FC24" i="100" s="1"/>
  <c r="DN22" i="100"/>
  <c r="FF22" i="100" s="1"/>
  <c r="DQ21" i="100"/>
  <c r="FI21" i="100" s="1"/>
  <c r="DW15" i="100"/>
  <c r="FO15" i="100" s="1"/>
  <c r="DU21" i="100"/>
  <c r="FM21" i="100" s="1"/>
  <c r="CZ20" i="100"/>
  <c r="ER20" i="100" s="1"/>
  <c r="EM26" i="100"/>
  <c r="GE26" i="100" s="1"/>
  <c r="DB65" i="100"/>
  <c r="ET65" i="100" s="1"/>
  <c r="DB64" i="100"/>
  <c r="ET64" i="100" s="1"/>
  <c r="DB60" i="100"/>
  <c r="ET60" i="100" s="1"/>
  <c r="DB52" i="100"/>
  <c r="ET52" i="100" s="1"/>
  <c r="DB51" i="100"/>
  <c r="ET51" i="100" s="1"/>
  <c r="DB44" i="100"/>
  <c r="ET44" i="100" s="1"/>
  <c r="DB35" i="100"/>
  <c r="ET35" i="100" s="1"/>
  <c r="DB43" i="100"/>
  <c r="ET43" i="100" s="1"/>
  <c r="DB36" i="100"/>
  <c r="ET36" i="100" s="1"/>
  <c r="DB27" i="100"/>
  <c r="ET27" i="100" s="1"/>
  <c r="DB28" i="100"/>
  <c r="ET28" i="100" s="1"/>
  <c r="DB19" i="100"/>
  <c r="ET19" i="100" s="1"/>
  <c r="DB14" i="100"/>
  <c r="ET14" i="100" s="1"/>
  <c r="DB13" i="100"/>
  <c r="ET13" i="100" s="1"/>
  <c r="DN26" i="100"/>
  <c r="FF26" i="100" s="1"/>
  <c r="CZ62" i="100"/>
  <c r="ER62" i="100" s="1"/>
  <c r="CZ60" i="100"/>
  <c r="ER60" i="100" s="1"/>
  <c r="CZ55" i="100"/>
  <c r="ER55" i="100" s="1"/>
  <c r="CZ52" i="100"/>
  <c r="ER52" i="100" s="1"/>
  <c r="CZ41" i="100"/>
  <c r="ER41" i="100" s="1"/>
  <c r="CZ44" i="100"/>
  <c r="ER44" i="100" s="1"/>
  <c r="CZ33" i="100"/>
  <c r="ER33" i="100" s="1"/>
  <c r="CZ32" i="100"/>
  <c r="ER32" i="100" s="1"/>
  <c r="DS28" i="100"/>
  <c r="FK28" i="100" s="1"/>
  <c r="DS37" i="100"/>
  <c r="FK37" i="100" s="1"/>
  <c r="EI36" i="100"/>
  <c r="GA36" i="100" s="1"/>
  <c r="EI28" i="100"/>
  <c r="GA28" i="100" s="1"/>
  <c r="DK30" i="100"/>
  <c r="FC30" i="100" s="1"/>
  <c r="DP26" i="100"/>
  <c r="FH26" i="100" s="1"/>
  <c r="DP31" i="100"/>
  <c r="FH31" i="100" s="1"/>
  <c r="DP25" i="100"/>
  <c r="FH25" i="100" s="1"/>
  <c r="DT36" i="100"/>
  <c r="FL36" i="100" s="1"/>
  <c r="DT37" i="100"/>
  <c r="FL37" i="100" s="1"/>
  <c r="DT26" i="100"/>
  <c r="FL26" i="100" s="1"/>
  <c r="DT23" i="100"/>
  <c r="FL23" i="100" s="1"/>
  <c r="DT21" i="100"/>
  <c r="FL21" i="100" s="1"/>
  <c r="DU31" i="100"/>
  <c r="FM31" i="100" s="1"/>
  <c r="DU28" i="100"/>
  <c r="FM28" i="100" s="1"/>
  <c r="DU23" i="100"/>
  <c r="FM23" i="100" s="1"/>
  <c r="EK37" i="100"/>
  <c r="GC37" i="100" s="1"/>
  <c r="EK22" i="100"/>
  <c r="GC22" i="100" s="1"/>
  <c r="EK32" i="100"/>
  <c r="GC32" i="100" s="1"/>
  <c r="EK23" i="100"/>
  <c r="GC23" i="100" s="1"/>
  <c r="EK21" i="100"/>
  <c r="GC21" i="100" s="1"/>
  <c r="DW31" i="100"/>
  <c r="FO31" i="100" s="1"/>
  <c r="DW26" i="100"/>
  <c r="FO26" i="100" s="1"/>
  <c r="DW20" i="100"/>
  <c r="FO20" i="100" s="1"/>
  <c r="EM34" i="100"/>
  <c r="GE34" i="100" s="1"/>
  <c r="EM29" i="100"/>
  <c r="GE29" i="100" s="1"/>
  <c r="DQ29" i="100"/>
  <c r="FI29" i="100" s="1"/>
  <c r="DQ28" i="100"/>
  <c r="FI28" i="100" s="1"/>
  <c r="DQ30" i="100"/>
  <c r="FI30" i="100" s="1"/>
  <c r="DQ25" i="100"/>
  <c r="FI25" i="100" s="1"/>
  <c r="DY18" i="100"/>
  <c r="FQ18" i="100" s="1"/>
  <c r="DY15" i="100"/>
  <c r="FQ15" i="100" s="1"/>
  <c r="DY16" i="100"/>
  <c r="FQ16" i="100" s="1"/>
  <c r="EO33" i="100"/>
  <c r="GG33" i="100" s="1"/>
  <c r="EO28" i="100"/>
  <c r="GG28" i="100" s="1"/>
  <c r="EO27" i="100"/>
  <c r="GG27" i="100" s="1"/>
  <c r="EO21" i="100"/>
  <c r="GG21" i="100" s="1"/>
  <c r="DB61" i="100"/>
  <c r="ET61" i="100" s="1"/>
  <c r="DB59" i="100"/>
  <c r="ET59" i="100" s="1"/>
  <c r="DB58" i="100"/>
  <c r="ET58" i="100" s="1"/>
  <c r="DB37" i="100"/>
  <c r="ET37" i="100" s="1"/>
  <c r="DB50" i="100"/>
  <c r="ET50" i="100" s="1"/>
  <c r="DB42" i="100"/>
  <c r="ET42" i="100" s="1"/>
  <c r="DB49" i="100"/>
  <c r="ET49" i="100" s="1"/>
  <c r="DB41" i="100"/>
  <c r="ET41" i="100" s="1"/>
  <c r="DB34" i="100"/>
  <c r="ET34" i="100" s="1"/>
  <c r="DB23" i="100"/>
  <c r="ET23" i="100" s="1"/>
  <c r="DB26" i="100"/>
  <c r="ET26" i="100" s="1"/>
  <c r="DB22" i="100"/>
  <c r="ET22" i="100" s="1"/>
  <c r="DB12" i="100"/>
  <c r="ET12" i="100" s="1"/>
  <c r="DN23" i="100"/>
  <c r="FF23" i="100" s="1"/>
  <c r="DV30" i="100"/>
  <c r="FN30" i="100" s="1"/>
  <c r="DK23" i="100"/>
  <c r="FC23" i="100" s="1"/>
  <c r="DP22" i="100"/>
  <c r="FH22" i="100" s="1"/>
  <c r="DP28" i="100"/>
  <c r="FH28" i="100" s="1"/>
  <c r="DT35" i="100"/>
  <c r="FL35" i="100" s="1"/>
  <c r="DT30" i="100"/>
  <c r="FL30" i="100" s="1"/>
  <c r="EK33" i="100"/>
  <c r="GC33" i="100" s="1"/>
  <c r="EK28" i="100"/>
  <c r="GC28" i="100" s="1"/>
  <c r="DW30" i="100"/>
  <c r="FO30" i="100" s="1"/>
  <c r="DW29" i="100"/>
  <c r="FO29" i="100" s="1"/>
  <c r="DW22" i="100"/>
  <c r="FO22" i="100" s="1"/>
  <c r="DQ37" i="100"/>
  <c r="FI37" i="100" s="1"/>
  <c r="DQ24" i="100"/>
  <c r="FI24" i="100" s="1"/>
  <c r="DQ22" i="100"/>
  <c r="FI22" i="100" s="1"/>
  <c r="DQ23" i="100"/>
  <c r="FI23" i="100" s="1"/>
  <c r="EO29" i="100"/>
  <c r="GG29" i="100" s="1"/>
  <c r="EO36" i="100"/>
  <c r="GG36" i="100" s="1"/>
  <c r="DK20" i="100"/>
  <c r="FC20" i="100" s="1"/>
  <c r="DK19" i="100"/>
  <c r="FC19" i="100" s="1"/>
  <c r="DK31" i="100"/>
  <c r="FC31" i="100" s="1"/>
  <c r="DK32" i="100"/>
  <c r="FC32" i="100" s="1"/>
  <c r="DY14" i="100"/>
  <c r="FQ14" i="100" s="1"/>
  <c r="DY19" i="100"/>
  <c r="FQ19" i="100" s="1"/>
  <c r="DY23" i="100"/>
  <c r="FQ23" i="100" s="1"/>
  <c r="DY26" i="100"/>
  <c r="FQ26" i="100" s="1"/>
  <c r="DY20" i="100"/>
  <c r="FQ20" i="100" s="1"/>
  <c r="DY31" i="100"/>
  <c r="FQ31" i="100" s="1"/>
  <c r="ED18" i="100"/>
  <c r="FV18" i="100" s="1"/>
  <c r="ED22" i="100"/>
  <c r="FV22" i="100" s="1"/>
  <c r="ED31" i="100"/>
  <c r="FV31" i="100" s="1"/>
  <c r="ED30" i="100"/>
  <c r="FV30" i="100" s="1"/>
  <c r="DP27" i="100"/>
  <c r="FH27" i="100" s="1"/>
  <c r="DP29" i="100"/>
  <c r="FH29" i="100" s="1"/>
  <c r="DP37" i="100"/>
  <c r="FH37" i="100" s="1"/>
  <c r="DP36" i="100"/>
  <c r="FH36" i="100" s="1"/>
  <c r="DB9" i="100"/>
  <c r="ET9" i="100" s="1"/>
  <c r="DB8" i="100"/>
  <c r="ET8" i="100" s="1"/>
  <c r="DB16" i="100"/>
  <c r="ET16" i="100" s="1"/>
  <c r="DB17" i="100"/>
  <c r="ET17" i="100" s="1"/>
  <c r="DO20" i="100"/>
  <c r="FG20" i="100" s="1"/>
  <c r="DO19" i="100"/>
  <c r="FG19" i="100" s="1"/>
  <c r="EK25" i="100"/>
  <c r="GC25" i="100" s="1"/>
  <c r="EK30" i="100"/>
  <c r="GC30" i="100" s="1"/>
  <c r="EK29" i="100"/>
  <c r="GC29" i="100" s="1"/>
  <c r="EK35" i="100"/>
  <c r="GC35" i="100" s="1"/>
  <c r="DT25" i="100"/>
  <c r="FL25" i="100" s="1"/>
  <c r="DT22" i="100"/>
  <c r="FL22" i="100" s="1"/>
  <c r="DT33" i="100"/>
  <c r="FL33" i="100" s="1"/>
  <c r="DT24" i="100"/>
  <c r="FL24" i="100" s="1"/>
  <c r="EO23" i="100"/>
  <c r="GG23" i="100" s="1"/>
  <c r="EO22" i="100"/>
  <c r="GG22" i="100" s="1"/>
  <c r="EO30" i="100"/>
  <c r="GG30" i="100" s="1"/>
  <c r="EO31" i="100"/>
  <c r="GG31" i="100" s="1"/>
  <c r="DS26" i="100"/>
  <c r="FK26" i="100" s="1"/>
  <c r="DS35" i="100"/>
  <c r="FK35" i="100" s="1"/>
  <c r="DS34" i="100"/>
  <c r="FK34" i="100" s="1"/>
  <c r="DS32" i="100"/>
  <c r="FK32" i="100" s="1"/>
  <c r="EI25" i="100"/>
  <c r="GA25" i="100" s="1"/>
  <c r="EI35" i="100"/>
  <c r="GA35" i="100" s="1"/>
  <c r="EI27" i="100"/>
  <c r="GA27" i="100" s="1"/>
  <c r="DP32" i="100"/>
  <c r="FH32" i="100" s="1"/>
  <c r="DP33" i="100"/>
  <c r="FH33" i="100" s="1"/>
  <c r="DP30" i="100"/>
  <c r="FH30" i="100" s="1"/>
  <c r="DQ31" i="100"/>
  <c r="FI31" i="100" s="1"/>
  <c r="DN25" i="100"/>
  <c r="FF25" i="100" s="1"/>
  <c r="DN37" i="100"/>
  <c r="FF37" i="100" s="1"/>
  <c r="DQ27" i="100"/>
  <c r="FI27" i="100" s="1"/>
  <c r="DQ26" i="100"/>
  <c r="FI26" i="100" s="1"/>
  <c r="DQ36" i="100"/>
  <c r="FI36" i="100" s="1"/>
  <c r="DQ35" i="100"/>
  <c r="FI35" i="100" s="1"/>
  <c r="DW11" i="100"/>
  <c r="FO11" i="100" s="1"/>
  <c r="DW8" i="100"/>
  <c r="FO8" i="100" s="1"/>
  <c r="DW10" i="100"/>
  <c r="FO10" i="100" s="1"/>
  <c r="DW24" i="100"/>
  <c r="FO24" i="100" s="1"/>
  <c r="DW12" i="100"/>
  <c r="FO12" i="100" s="1"/>
  <c r="DW25" i="100"/>
  <c r="FO25" i="100" s="1"/>
  <c r="DU25" i="100"/>
  <c r="FM25" i="100" s="1"/>
  <c r="DU20" i="100"/>
  <c r="FM20" i="100" s="1"/>
  <c r="DU26" i="100"/>
  <c r="FM26" i="100" s="1"/>
  <c r="CZ23" i="100"/>
  <c r="ER23" i="100" s="1"/>
  <c r="CZ30" i="100"/>
  <c r="ER30" i="100" s="1"/>
  <c r="CZ29" i="100"/>
  <c r="ER29" i="100" s="1"/>
  <c r="CZ37" i="100"/>
  <c r="ER37" i="100" s="1"/>
  <c r="CZ46" i="100"/>
  <c r="ER46" i="100" s="1"/>
  <c r="CZ40" i="100"/>
  <c r="ER40" i="100" s="1"/>
  <c r="CZ47" i="100"/>
  <c r="ER47" i="100" s="1"/>
  <c r="CZ34" i="100"/>
  <c r="ER34" i="100" s="1"/>
  <c r="CZ57" i="100"/>
  <c r="ER57" i="100" s="1"/>
  <c r="CZ56" i="100"/>
  <c r="ER56" i="100" s="1"/>
  <c r="CZ65" i="100"/>
  <c r="ER65" i="100" s="1"/>
  <c r="CZ64" i="100"/>
  <c r="ER64" i="100" s="1"/>
  <c r="EM31" i="100"/>
  <c r="GE31" i="100" s="1"/>
  <c r="EM28" i="100"/>
  <c r="GE28" i="100" s="1"/>
  <c r="EJ36" i="100"/>
  <c r="GB36" i="100" s="1"/>
  <c r="EJ37" i="100"/>
  <c r="GB37" i="100" s="1"/>
  <c r="EJ29" i="100"/>
  <c r="GB29" i="100" s="1"/>
  <c r="EJ28" i="100"/>
  <c r="GB28" i="100" s="1"/>
  <c r="DM35" i="100"/>
  <c r="FE35" i="100" s="1"/>
  <c r="DM33" i="100"/>
  <c r="FE33" i="100" s="1"/>
  <c r="DM30" i="100"/>
  <c r="FE30" i="100" s="1"/>
  <c r="EE31" i="100"/>
  <c r="FW31" i="100" s="1"/>
  <c r="EE23" i="100"/>
  <c r="FW23" i="100" s="1"/>
  <c r="DK22" i="100"/>
  <c r="FC22" i="100" s="1"/>
  <c r="DO22" i="100"/>
  <c r="FG22" i="100" s="1"/>
  <c r="DK34" i="100"/>
  <c r="FC34" i="100" s="1"/>
  <c r="DK37" i="100"/>
  <c r="FC37" i="100" s="1"/>
  <c r="DK29" i="100"/>
  <c r="FC29" i="100" s="1"/>
  <c r="DK26" i="100"/>
  <c r="FC26" i="100" s="1"/>
  <c r="DO23" i="100"/>
  <c r="FG23" i="100" s="1"/>
  <c r="DO21" i="100"/>
  <c r="FG21" i="100" s="1"/>
  <c r="DK36" i="100"/>
  <c r="FC36" i="100" s="1"/>
  <c r="DK27" i="100"/>
  <c r="FC27" i="100" s="1"/>
  <c r="DK33" i="100"/>
  <c r="FC33" i="100" s="1"/>
  <c r="DK21" i="100"/>
  <c r="FC21" i="100" s="1"/>
  <c r="DF14" i="100"/>
  <c r="EX14" i="100" s="1"/>
  <c r="DN28" i="100"/>
  <c r="FF28" i="100" s="1"/>
  <c r="DO33" i="100"/>
  <c r="FG33" i="100" s="1"/>
  <c r="DJ31" i="100"/>
  <c r="FB31" i="100" s="1"/>
  <c r="DJ24" i="100"/>
  <c r="FB24" i="100" s="1"/>
  <c r="DO36" i="100"/>
  <c r="FG36" i="100" s="1"/>
  <c r="DO26" i="100"/>
  <c r="FG26" i="100" s="1"/>
  <c r="DO28" i="100"/>
  <c r="FG28" i="100" s="1"/>
  <c r="DJ25" i="100"/>
  <c r="FB25" i="100" s="1"/>
  <c r="DN33" i="100"/>
  <c r="FF33" i="100" s="1"/>
  <c r="DN32" i="100"/>
  <c r="FF32" i="100" s="1"/>
  <c r="DN31" i="100"/>
  <c r="FF31" i="100" s="1"/>
  <c r="DN24" i="100"/>
  <c r="FF24" i="100" s="1"/>
  <c r="DO32" i="100"/>
  <c r="FG32" i="100" s="1"/>
  <c r="DO27" i="100"/>
  <c r="FG27" i="100" s="1"/>
  <c r="DO24" i="100"/>
  <c r="FG24" i="100" s="1"/>
  <c r="DJ32" i="100"/>
  <c r="FB32" i="100" s="1"/>
  <c r="DN35" i="100"/>
  <c r="FF35" i="100" s="1"/>
  <c r="DN30" i="100"/>
  <c r="FF30" i="100" s="1"/>
  <c r="DN29" i="100"/>
  <c r="FF29" i="100" s="1"/>
  <c r="DO34" i="100"/>
  <c r="FG34" i="100" s="1"/>
  <c r="DO35" i="100"/>
  <c r="FG35" i="100" s="1"/>
  <c r="DN27" i="100"/>
  <c r="FF27" i="100" s="1"/>
  <c r="DN36" i="100"/>
  <c r="FF36" i="100" s="1"/>
  <c r="DI32" i="100"/>
  <c r="FA32" i="100" s="1"/>
  <c r="DO29" i="100"/>
  <c r="FG29" i="100" s="1"/>
  <c r="DH24" i="100"/>
  <c r="EZ24" i="100" s="1"/>
  <c r="DO25" i="100"/>
  <c r="FG25" i="100" s="1"/>
  <c r="DO31" i="100"/>
  <c r="FG31" i="100" s="1"/>
  <c r="DO30" i="100"/>
  <c r="FG30" i="100" s="1"/>
  <c r="DO37" i="100"/>
  <c r="FG37" i="100" s="1"/>
  <c r="DH34" i="100"/>
  <c r="EZ34" i="100" s="1"/>
  <c r="DH21" i="100"/>
  <c r="EZ21" i="100" s="1"/>
  <c r="DI19" i="100"/>
  <c r="FA19" i="100" s="1"/>
  <c r="DJ26" i="100"/>
  <c r="FB26" i="100" s="1"/>
  <c r="DJ37" i="100"/>
  <c r="FB37" i="100" s="1"/>
  <c r="DJ35" i="100"/>
  <c r="FB35" i="100" s="1"/>
  <c r="DJ30" i="100"/>
  <c r="FB30" i="100" s="1"/>
  <c r="DJ29" i="100"/>
  <c r="FB29" i="100" s="1"/>
  <c r="DJ22" i="100"/>
  <c r="FB22" i="100" s="1"/>
  <c r="DJ20" i="100"/>
  <c r="FB20" i="100" s="1"/>
  <c r="DH23" i="100"/>
  <c r="EZ23" i="100" s="1"/>
  <c r="DJ36" i="100"/>
  <c r="FB36" i="100" s="1"/>
  <c r="DJ27" i="100"/>
  <c r="FB27" i="100" s="1"/>
  <c r="DJ28" i="100"/>
  <c r="FB28" i="100" s="1"/>
  <c r="DJ21" i="100"/>
  <c r="FB21" i="100" s="1"/>
  <c r="DH36" i="100"/>
  <c r="EZ36" i="100" s="1"/>
  <c r="DI37" i="100"/>
  <c r="FA37" i="100" s="1"/>
  <c r="DI26" i="100"/>
  <c r="FA26" i="100" s="1"/>
  <c r="DJ33" i="100"/>
  <c r="FB33" i="100" s="1"/>
  <c r="DJ34" i="100"/>
  <c r="FB34" i="100" s="1"/>
  <c r="DJ23" i="100"/>
  <c r="FB23" i="100" s="1"/>
  <c r="DH35" i="100"/>
  <c r="EZ35" i="100" s="1"/>
  <c r="DI35" i="100"/>
  <c r="FA35" i="100" s="1"/>
  <c r="DI25" i="100"/>
  <c r="FA25" i="100" s="1"/>
  <c r="DF34" i="100"/>
  <c r="EX34" i="100" s="1"/>
  <c r="DH25" i="100"/>
  <c r="EZ25" i="100" s="1"/>
  <c r="DI27" i="100"/>
  <c r="FA27" i="100" s="1"/>
  <c r="DF55" i="100"/>
  <c r="EX55" i="100" s="1"/>
  <c r="DH32" i="100"/>
  <c r="EZ32" i="100" s="1"/>
  <c r="DH33" i="100"/>
  <c r="EZ33" i="100" s="1"/>
  <c r="DH30" i="100"/>
  <c r="EZ30" i="100" s="1"/>
  <c r="DH20" i="100"/>
  <c r="EZ20" i="100" s="1"/>
  <c r="DH19" i="100"/>
  <c r="EZ19" i="100" s="1"/>
  <c r="DI33" i="100"/>
  <c r="FA33" i="100" s="1"/>
  <c r="DI24" i="100"/>
  <c r="FA24" i="100" s="1"/>
  <c r="DI30" i="100"/>
  <c r="FA30" i="100" s="1"/>
  <c r="DI22" i="100"/>
  <c r="FA22" i="100" s="1"/>
  <c r="DI23" i="100"/>
  <c r="FA23" i="100" s="1"/>
  <c r="DI21" i="100"/>
  <c r="FA21" i="100" s="1"/>
  <c r="DE51" i="100"/>
  <c r="EW51" i="100" s="1"/>
  <c r="DF48" i="100"/>
  <c r="EX48" i="100" s="1"/>
  <c r="DH28" i="100"/>
  <c r="EZ28" i="100" s="1"/>
  <c r="DH26" i="100"/>
  <c r="EZ26" i="100" s="1"/>
  <c r="DH31" i="100"/>
  <c r="EZ31" i="100" s="1"/>
  <c r="DH27" i="100"/>
  <c r="EZ27" i="100" s="1"/>
  <c r="DH18" i="100"/>
  <c r="EZ18" i="100" s="1"/>
  <c r="DI31" i="100"/>
  <c r="FA31" i="100" s="1"/>
  <c r="DI36" i="100"/>
  <c r="FA36" i="100" s="1"/>
  <c r="DI20" i="100"/>
  <c r="FA20" i="100" s="1"/>
  <c r="DH22" i="100"/>
  <c r="EZ22" i="100" s="1"/>
  <c r="DH37" i="100"/>
  <c r="EZ37" i="100" s="1"/>
  <c r="DH29" i="100"/>
  <c r="EZ29" i="100" s="1"/>
  <c r="DI29" i="100"/>
  <c r="FA29" i="100" s="1"/>
  <c r="DI34" i="100"/>
  <c r="FA34" i="100" s="1"/>
  <c r="DI28" i="100"/>
  <c r="FA28" i="100" s="1"/>
  <c r="DC15" i="100"/>
  <c r="EU15" i="100" s="1"/>
  <c r="DF15" i="100"/>
  <c r="EX15" i="100" s="1"/>
  <c r="DD42" i="100"/>
  <c r="EV42" i="100" s="1"/>
  <c r="DE29" i="100"/>
  <c r="EW29" i="100" s="1"/>
  <c r="DC52" i="100"/>
  <c r="EU52" i="100" s="1"/>
  <c r="DF61" i="100"/>
  <c r="EX61" i="100" s="1"/>
  <c r="DF37" i="100"/>
  <c r="EX37" i="100" s="1"/>
  <c r="DF31" i="100"/>
  <c r="EX31" i="100" s="1"/>
  <c r="DC28" i="100"/>
  <c r="EU28" i="100" s="1"/>
  <c r="DF58" i="100"/>
  <c r="EX58" i="100" s="1"/>
  <c r="DF47" i="100"/>
  <c r="EX47" i="100" s="1"/>
  <c r="DF26" i="100"/>
  <c r="EX26" i="100" s="1"/>
  <c r="DC31" i="100"/>
  <c r="EU31" i="100" s="1"/>
  <c r="DE54" i="100"/>
  <c r="EW54" i="100" s="1"/>
  <c r="DF39" i="100"/>
  <c r="EX39" i="100" s="1"/>
  <c r="DF23" i="100"/>
  <c r="EX23" i="100" s="1"/>
  <c r="DF17" i="100"/>
  <c r="EX17" i="100" s="1"/>
  <c r="DC20" i="100"/>
  <c r="EU20" i="100" s="1"/>
  <c r="DD40" i="100"/>
  <c r="EV40" i="100" s="1"/>
  <c r="DE23" i="100"/>
  <c r="EW23" i="100" s="1"/>
  <c r="DF16" i="100"/>
  <c r="EX16" i="100" s="1"/>
  <c r="DF63" i="100"/>
  <c r="EX63" i="100" s="1"/>
  <c r="DF66" i="100"/>
  <c r="EX66" i="100" s="1"/>
  <c r="DF57" i="100"/>
  <c r="EX57" i="100" s="1"/>
  <c r="DF56" i="100"/>
  <c r="EX56" i="100" s="1"/>
  <c r="DF53" i="100"/>
  <c r="EX53" i="100" s="1"/>
  <c r="DF46" i="100"/>
  <c r="EX46" i="100" s="1"/>
  <c r="DF33" i="100"/>
  <c r="EX33" i="100" s="1"/>
  <c r="DF45" i="100"/>
  <c r="EX45" i="100" s="1"/>
  <c r="DF40" i="100"/>
  <c r="EX40" i="100" s="1"/>
  <c r="DF32" i="100"/>
  <c r="EX32" i="100" s="1"/>
  <c r="DF29" i="100"/>
  <c r="EX29" i="100" s="1"/>
  <c r="DF24" i="100"/>
  <c r="EX24" i="100" s="1"/>
  <c r="DF20" i="100"/>
  <c r="EX20" i="100" s="1"/>
  <c r="DF12" i="100"/>
  <c r="EX12" i="100" s="1"/>
  <c r="DF13" i="100"/>
  <c r="EX13" i="100" s="1"/>
  <c r="DC59" i="100"/>
  <c r="EU59" i="100" s="1"/>
  <c r="DC43" i="100"/>
  <c r="EU43" i="100" s="1"/>
  <c r="DC24" i="100"/>
  <c r="EU24" i="100" s="1"/>
  <c r="DD56" i="100"/>
  <c r="EV56" i="100" s="1"/>
  <c r="DD18" i="100"/>
  <c r="EV18" i="100" s="1"/>
  <c r="DE49" i="100"/>
  <c r="EW49" i="100" s="1"/>
  <c r="DE36" i="100"/>
  <c r="EW36" i="100" s="1"/>
  <c r="DE16" i="100"/>
  <c r="EW16" i="100" s="1"/>
  <c r="DF64" i="100"/>
  <c r="EX64" i="100" s="1"/>
  <c r="DF62" i="100"/>
  <c r="EX62" i="100" s="1"/>
  <c r="DF54" i="100"/>
  <c r="EX54" i="100" s="1"/>
  <c r="DF51" i="100"/>
  <c r="EX51" i="100" s="1"/>
  <c r="DF44" i="100"/>
  <c r="EX44" i="100" s="1"/>
  <c r="DF27" i="100"/>
  <c r="EX27" i="100" s="1"/>
  <c r="DF43" i="100"/>
  <c r="EX43" i="100" s="1"/>
  <c r="DF38" i="100"/>
  <c r="EX38" i="100" s="1"/>
  <c r="DF30" i="100"/>
  <c r="EX30" i="100" s="1"/>
  <c r="DF22" i="100"/>
  <c r="EX22" i="100" s="1"/>
  <c r="DF21" i="100"/>
  <c r="EX21" i="100" s="1"/>
  <c r="DF18" i="100"/>
  <c r="EX18" i="100" s="1"/>
  <c r="DC66" i="100"/>
  <c r="EU66" i="100" s="1"/>
  <c r="DC51" i="100"/>
  <c r="EU51" i="100" s="1"/>
  <c r="DC34" i="100"/>
  <c r="EU34" i="100" s="1"/>
  <c r="DE47" i="100"/>
  <c r="EW47" i="100" s="1"/>
  <c r="DE50" i="100"/>
  <c r="EW50" i="100" s="1"/>
  <c r="DE28" i="100"/>
  <c r="EW28" i="100" s="1"/>
  <c r="DE17" i="100"/>
  <c r="EW17" i="100" s="1"/>
  <c r="DF65" i="100"/>
  <c r="EX65" i="100" s="1"/>
  <c r="DF59" i="100"/>
  <c r="EX59" i="100" s="1"/>
  <c r="DF50" i="100"/>
  <c r="EX50" i="100" s="1"/>
  <c r="DF60" i="100"/>
  <c r="EX60" i="100" s="1"/>
  <c r="DF52" i="100"/>
  <c r="EX52" i="100" s="1"/>
  <c r="DF35" i="100"/>
  <c r="EX35" i="100" s="1"/>
  <c r="DF42" i="100"/>
  <c r="EX42" i="100" s="1"/>
  <c r="DF49" i="100"/>
  <c r="EX49" i="100" s="1"/>
  <c r="DF41" i="100"/>
  <c r="EX41" i="100" s="1"/>
  <c r="DF36" i="100"/>
  <c r="EX36" i="100" s="1"/>
  <c r="DF25" i="100"/>
  <c r="EX25" i="100" s="1"/>
  <c r="DF28" i="100"/>
  <c r="EX28" i="100" s="1"/>
  <c r="DF19" i="100"/>
  <c r="EX19" i="100" s="1"/>
  <c r="DC54" i="100"/>
  <c r="EU54" i="100" s="1"/>
  <c r="DC17" i="100"/>
  <c r="EU17" i="100" s="1"/>
  <c r="DC39" i="100"/>
  <c r="EU39" i="100" s="1"/>
  <c r="DE57" i="100"/>
  <c r="EW57" i="100" s="1"/>
  <c r="DE62" i="100"/>
  <c r="EW62" i="100" s="1"/>
  <c r="DE42" i="100"/>
  <c r="EW42" i="100" s="1"/>
  <c r="DC16" i="100"/>
  <c r="EU16" i="100" s="1"/>
  <c r="DE14" i="100"/>
  <c r="EW14" i="100" s="1"/>
  <c r="DC22" i="100"/>
  <c r="EU22" i="100" s="1"/>
  <c r="DD66" i="100"/>
  <c r="EV66" i="100" s="1"/>
  <c r="DC64" i="100"/>
  <c r="EU64" i="100" s="1"/>
  <c r="DC44" i="100"/>
  <c r="EU44" i="100" s="1"/>
  <c r="DC50" i="100"/>
  <c r="EU50" i="100" s="1"/>
  <c r="DC57" i="100"/>
  <c r="EU57" i="100" s="1"/>
  <c r="DC48" i="100"/>
  <c r="EU48" i="100" s="1"/>
  <c r="DC40" i="100"/>
  <c r="EU40" i="100" s="1"/>
  <c r="DC49" i="100"/>
  <c r="EU49" i="100" s="1"/>
  <c r="DC41" i="100"/>
  <c r="EU41" i="100" s="1"/>
  <c r="DC27" i="100"/>
  <c r="EU27" i="100" s="1"/>
  <c r="DC37" i="100"/>
  <c r="EU37" i="100" s="1"/>
  <c r="DC29" i="100"/>
  <c r="EU29" i="100" s="1"/>
  <c r="DC21" i="100"/>
  <c r="EU21" i="100" s="1"/>
  <c r="DC18" i="100"/>
  <c r="EU18" i="100" s="1"/>
  <c r="DD49" i="100"/>
  <c r="EV49" i="100" s="1"/>
  <c r="DD33" i="100"/>
  <c r="EV33" i="100" s="1"/>
  <c r="DD17" i="100"/>
  <c r="EV17" i="100" s="1"/>
  <c r="DE53" i="100"/>
  <c r="EW53" i="100" s="1"/>
  <c r="DE66" i="100"/>
  <c r="EW66" i="100" s="1"/>
  <c r="DE60" i="100"/>
  <c r="EW60" i="100" s="1"/>
  <c r="DE52" i="100"/>
  <c r="EW52" i="100" s="1"/>
  <c r="DE41" i="100"/>
  <c r="EW41" i="100" s="1"/>
  <c r="DE48" i="100"/>
  <c r="EW48" i="100" s="1"/>
  <c r="DE31" i="100"/>
  <c r="EW31" i="100" s="1"/>
  <c r="DE26" i="100"/>
  <c r="EW26" i="100" s="1"/>
  <c r="DE34" i="100"/>
  <c r="EW34" i="100" s="1"/>
  <c r="DE24" i="100"/>
  <c r="EW24" i="100" s="1"/>
  <c r="DE18" i="100"/>
  <c r="EW18" i="100" s="1"/>
  <c r="DE15" i="100"/>
  <c r="EW15" i="100" s="1"/>
  <c r="DE13" i="100"/>
  <c r="EW13" i="100" s="1"/>
  <c r="DC62" i="100"/>
  <c r="EU62" i="100" s="1"/>
  <c r="DC60" i="100"/>
  <c r="EU60" i="100" s="1"/>
  <c r="DC65" i="100"/>
  <c r="EU65" i="100" s="1"/>
  <c r="DC42" i="100"/>
  <c r="EU42" i="100" s="1"/>
  <c r="DC55" i="100"/>
  <c r="EU55" i="100" s="1"/>
  <c r="DC46" i="100"/>
  <c r="EU46" i="100" s="1"/>
  <c r="DC36" i="100"/>
  <c r="EU36" i="100" s="1"/>
  <c r="DC47" i="100"/>
  <c r="EU47" i="100" s="1"/>
  <c r="DC14" i="100"/>
  <c r="EU14" i="100" s="1"/>
  <c r="DC23" i="100"/>
  <c r="EU23" i="100" s="1"/>
  <c r="DC35" i="100"/>
  <c r="EU35" i="100" s="1"/>
  <c r="DC25" i="100"/>
  <c r="EU25" i="100" s="1"/>
  <c r="DD62" i="100"/>
  <c r="EV62" i="100" s="1"/>
  <c r="DD41" i="100"/>
  <c r="EV41" i="100" s="1"/>
  <c r="DD26" i="100"/>
  <c r="EV26" i="100" s="1"/>
  <c r="DE65" i="100"/>
  <c r="EW65" i="100" s="1"/>
  <c r="DE59" i="100"/>
  <c r="EW59" i="100" s="1"/>
  <c r="DE64" i="100"/>
  <c r="EW64" i="100" s="1"/>
  <c r="DE58" i="100"/>
  <c r="EW58" i="100" s="1"/>
  <c r="DE43" i="100"/>
  <c r="EW43" i="100" s="1"/>
  <c r="DE39" i="100"/>
  <c r="EW39" i="100" s="1"/>
  <c r="DE46" i="100"/>
  <c r="EW46" i="100" s="1"/>
  <c r="DE37" i="100"/>
  <c r="EW37" i="100" s="1"/>
  <c r="DE40" i="100"/>
  <c r="EW40" i="100" s="1"/>
  <c r="DE32" i="100"/>
  <c r="EW32" i="100" s="1"/>
  <c r="DE27" i="100"/>
  <c r="EW27" i="100" s="1"/>
  <c r="DE21" i="100"/>
  <c r="EW21" i="100" s="1"/>
  <c r="DC58" i="100"/>
  <c r="EU58" i="100" s="1"/>
  <c r="DC56" i="100"/>
  <c r="EU56" i="100" s="1"/>
  <c r="DC63" i="100"/>
  <c r="EU63" i="100" s="1"/>
  <c r="DC61" i="100"/>
  <c r="EU61" i="100" s="1"/>
  <c r="DC53" i="100"/>
  <c r="EU53" i="100" s="1"/>
  <c r="DC32" i="100"/>
  <c r="EU32" i="100" s="1"/>
  <c r="DC30" i="100"/>
  <c r="EU30" i="100" s="1"/>
  <c r="DC45" i="100"/>
  <c r="EU45" i="100" s="1"/>
  <c r="DC38" i="100"/>
  <c r="EU38" i="100" s="1"/>
  <c r="DC19" i="100"/>
  <c r="EU19" i="100" s="1"/>
  <c r="DC33" i="100"/>
  <c r="EU33" i="100" s="1"/>
  <c r="DC26" i="100"/>
  <c r="EU26" i="100" s="1"/>
  <c r="DD57" i="100"/>
  <c r="EV57" i="100" s="1"/>
  <c r="DD50" i="100"/>
  <c r="EV50" i="100" s="1"/>
  <c r="DD27" i="100"/>
  <c r="EV27" i="100" s="1"/>
  <c r="DE61" i="100"/>
  <c r="EW61" i="100" s="1"/>
  <c r="DE63" i="100"/>
  <c r="EW63" i="100" s="1"/>
  <c r="DE55" i="100"/>
  <c r="EW55" i="100" s="1"/>
  <c r="DE45" i="100"/>
  <c r="EW45" i="100" s="1"/>
  <c r="DE56" i="100"/>
  <c r="EW56" i="100" s="1"/>
  <c r="DE20" i="100"/>
  <c r="EW20" i="100" s="1"/>
  <c r="DE35" i="100"/>
  <c r="EW35" i="100" s="1"/>
  <c r="DE44" i="100"/>
  <c r="EW44" i="100" s="1"/>
  <c r="DE33" i="100"/>
  <c r="EW33" i="100" s="1"/>
  <c r="DE38" i="100"/>
  <c r="EW38" i="100" s="1"/>
  <c r="DE30" i="100"/>
  <c r="EW30" i="100" s="1"/>
  <c r="DE25" i="100"/>
  <c r="EW25" i="100" s="1"/>
  <c r="DE22" i="100"/>
  <c r="EW22" i="100" s="1"/>
  <c r="DE19" i="100"/>
  <c r="EW19" i="100" s="1"/>
  <c r="DD65" i="100"/>
  <c r="EV65" i="100" s="1"/>
  <c r="DD58" i="100"/>
  <c r="EV58" i="100" s="1"/>
  <c r="DD55" i="100"/>
  <c r="EV55" i="100" s="1"/>
  <c r="DD36" i="100"/>
  <c r="EV36" i="100" s="1"/>
  <c r="DD47" i="100"/>
  <c r="EV47" i="100" s="1"/>
  <c r="DD38" i="100"/>
  <c r="EV38" i="100" s="1"/>
  <c r="DD48" i="100"/>
  <c r="EV48" i="100" s="1"/>
  <c r="DD39" i="100"/>
  <c r="EV39" i="100" s="1"/>
  <c r="DD31" i="100"/>
  <c r="EV31" i="100" s="1"/>
  <c r="DD32" i="100"/>
  <c r="EV32" i="100" s="1"/>
  <c r="DD25" i="100"/>
  <c r="EV25" i="100" s="1"/>
  <c r="DD16" i="100"/>
  <c r="EV16" i="100" s="1"/>
  <c r="DD15" i="100"/>
  <c r="EV15" i="100" s="1"/>
  <c r="DD14" i="100"/>
  <c r="EV14" i="100" s="1"/>
  <c r="DD64" i="100"/>
  <c r="EV64" i="100" s="1"/>
  <c r="DD63" i="100"/>
  <c r="EV63" i="100" s="1"/>
  <c r="DD61" i="100"/>
  <c r="EV61" i="100" s="1"/>
  <c r="DD53" i="100"/>
  <c r="EV53" i="100" s="1"/>
  <c r="DD54" i="100"/>
  <c r="EV54" i="100" s="1"/>
  <c r="DD45" i="100"/>
  <c r="EV45" i="100" s="1"/>
  <c r="DD34" i="100"/>
  <c r="EV34" i="100" s="1"/>
  <c r="DD46" i="100"/>
  <c r="EV46" i="100" s="1"/>
  <c r="DD37" i="100"/>
  <c r="EV37" i="100" s="1"/>
  <c r="DD29" i="100"/>
  <c r="EV29" i="100" s="1"/>
  <c r="DD30" i="100"/>
  <c r="EV30" i="100" s="1"/>
  <c r="DD23" i="100"/>
  <c r="EV23" i="100" s="1"/>
  <c r="DD21" i="100"/>
  <c r="EV21" i="100" s="1"/>
  <c r="DD13" i="100"/>
  <c r="EV13" i="100" s="1"/>
  <c r="DD12" i="100"/>
  <c r="EV12" i="100" s="1"/>
  <c r="DS39" i="100"/>
  <c r="FK39" i="100" s="1"/>
  <c r="DD60" i="100"/>
  <c r="EV60" i="100" s="1"/>
  <c r="DD59" i="100"/>
  <c r="EV59" i="100" s="1"/>
  <c r="DD51" i="100"/>
  <c r="EV51" i="100" s="1"/>
  <c r="DD52" i="100"/>
  <c r="EV52" i="100" s="1"/>
  <c r="DD43" i="100"/>
  <c r="EV43" i="100" s="1"/>
  <c r="DD24" i="100"/>
  <c r="EV24" i="100" s="1"/>
  <c r="DD44" i="100"/>
  <c r="EV44" i="100" s="1"/>
  <c r="DD35" i="100"/>
  <c r="EV35" i="100" s="1"/>
  <c r="DD22" i="100"/>
  <c r="EV22" i="100" s="1"/>
  <c r="DD28" i="100"/>
  <c r="EV28" i="100" s="1"/>
  <c r="DD20" i="100"/>
  <c r="EV20" i="100" s="1"/>
  <c r="DD19" i="100"/>
  <c r="EV19" i="100" s="1"/>
  <c r="EI43" i="100"/>
  <c r="GA43" i="100" s="1"/>
  <c r="EA41" i="100"/>
  <c r="FS41" i="100" s="1"/>
  <c r="DN43" i="100"/>
  <c r="FF43" i="100" s="1"/>
  <c r="DJ43" i="100"/>
  <c r="FB43" i="100" s="1"/>
  <c r="EH45" i="100"/>
  <c r="FZ45" i="100" s="1"/>
  <c r="ED65" i="100"/>
  <c r="FV65" i="100" s="1"/>
  <c r="DL63" i="100"/>
  <c r="FD63" i="100" s="1"/>
  <c r="EB64" i="100"/>
  <c r="FT64" i="100" s="1"/>
  <c r="DR43" i="100"/>
  <c r="FJ43" i="100" s="1"/>
  <c r="DK41" i="100"/>
  <c r="FC41" i="100" s="1"/>
  <c r="DZ38" i="100"/>
  <c r="FR38" i="100" s="1"/>
  <c r="DH43" i="100"/>
  <c r="EZ43" i="100" s="1"/>
  <c r="DV65" i="100"/>
  <c r="FN65" i="100" s="1"/>
  <c r="DO39" i="100"/>
  <c r="FG39" i="100" s="1"/>
  <c r="DO47" i="100"/>
  <c r="FG47" i="100" s="1"/>
  <c r="DO38" i="100"/>
  <c r="FG38" i="100" s="1"/>
  <c r="DO42" i="100"/>
  <c r="FG42" i="100" s="1"/>
  <c r="DO57" i="100"/>
  <c r="FG57" i="100" s="1"/>
  <c r="DO54" i="100"/>
  <c r="FG54" i="100" s="1"/>
  <c r="DO62" i="100"/>
  <c r="FG62" i="100" s="1"/>
  <c r="DO52" i="100"/>
  <c r="FG52" i="100" s="1"/>
  <c r="DO41" i="100"/>
  <c r="FG41" i="100" s="1"/>
  <c r="DO49" i="100"/>
  <c r="FG49" i="100" s="1"/>
  <c r="DO40" i="100"/>
  <c r="FG40" i="100" s="1"/>
  <c r="DO51" i="100"/>
  <c r="FG51" i="100" s="1"/>
  <c r="DO59" i="100"/>
  <c r="FG59" i="100" s="1"/>
  <c r="DO63" i="100"/>
  <c r="FG63" i="100" s="1"/>
  <c r="DO64" i="100"/>
  <c r="FG64" i="100" s="1"/>
  <c r="DO56" i="100"/>
  <c r="FG56" i="100" s="1"/>
  <c r="DO43" i="100"/>
  <c r="FG43" i="100" s="1"/>
  <c r="DO48" i="100"/>
  <c r="FG48" i="100" s="1"/>
  <c r="DO53" i="100"/>
  <c r="FG53" i="100" s="1"/>
  <c r="DO61" i="100"/>
  <c r="FG61" i="100" s="1"/>
  <c r="DO65" i="100"/>
  <c r="FG65" i="100" s="1"/>
  <c r="DO66" i="100"/>
  <c r="FG66" i="100" s="1"/>
  <c r="DO60" i="100"/>
  <c r="FG60" i="100" s="1"/>
  <c r="DO45" i="100"/>
  <c r="FG45" i="100" s="1"/>
  <c r="DO50" i="100"/>
  <c r="FG50" i="100" s="1"/>
  <c r="DO55" i="100"/>
  <c r="FG55" i="100" s="1"/>
  <c r="DO44" i="100"/>
  <c r="FG44" i="100" s="1"/>
  <c r="DO58" i="100"/>
  <c r="FG58" i="100" s="1"/>
  <c r="DO46" i="100"/>
  <c r="FG46" i="100" s="1"/>
  <c r="DW37" i="100"/>
  <c r="FO37" i="100" s="1"/>
  <c r="DW32" i="100"/>
  <c r="FO32" i="100" s="1"/>
  <c r="DW45" i="100"/>
  <c r="FO45" i="100" s="1"/>
  <c r="DW34" i="100"/>
  <c r="FO34" i="100" s="1"/>
  <c r="DW46" i="100"/>
  <c r="FO46" i="100" s="1"/>
  <c r="DW57" i="100"/>
  <c r="FO57" i="100" s="1"/>
  <c r="DW48" i="100"/>
  <c r="FO48" i="100" s="1"/>
  <c r="DW42" i="100"/>
  <c r="FO42" i="100" s="1"/>
  <c r="DW62" i="100"/>
  <c r="FO62" i="100" s="1"/>
  <c r="DW60" i="100"/>
  <c r="FO60" i="100" s="1"/>
  <c r="DW39" i="100"/>
  <c r="FO39" i="100" s="1"/>
  <c r="DW36" i="100"/>
  <c r="FO36" i="100" s="1"/>
  <c r="DW47" i="100"/>
  <c r="FO47" i="100" s="1"/>
  <c r="DW38" i="100"/>
  <c r="FO38" i="100" s="1"/>
  <c r="DW51" i="100"/>
  <c r="FO51" i="100" s="1"/>
  <c r="DW59" i="100"/>
  <c r="FO59" i="100" s="1"/>
  <c r="DW50" i="100"/>
  <c r="FO50" i="100" s="1"/>
  <c r="DW52" i="100"/>
  <c r="FO52" i="100" s="1"/>
  <c r="DW64" i="100"/>
  <c r="FO64" i="100" s="1"/>
  <c r="DW33" i="100"/>
  <c r="FO33" i="100" s="1"/>
  <c r="DW41" i="100"/>
  <c r="FO41" i="100" s="1"/>
  <c r="DW49" i="100"/>
  <c r="FO49" i="100" s="1"/>
  <c r="DW53" i="100"/>
  <c r="FO53" i="100" s="1"/>
  <c r="DW61" i="100"/>
  <c r="FO61" i="100" s="1"/>
  <c r="DW63" i="100"/>
  <c r="FO63" i="100" s="1"/>
  <c r="DW58" i="100"/>
  <c r="FO58" i="100" s="1"/>
  <c r="DW66" i="100"/>
  <c r="FO66" i="100" s="1"/>
  <c r="DW35" i="100"/>
  <c r="FO35" i="100" s="1"/>
  <c r="DW43" i="100"/>
  <c r="FO43" i="100" s="1"/>
  <c r="DW44" i="100"/>
  <c r="FO44" i="100" s="1"/>
  <c r="DW55" i="100"/>
  <c r="FO55" i="100" s="1"/>
  <c r="DW40" i="100"/>
  <c r="FO40" i="100" s="1"/>
  <c r="DW65" i="100"/>
  <c r="FO65" i="100" s="1"/>
  <c r="DW54" i="100"/>
  <c r="FO54" i="100" s="1"/>
  <c r="DW56" i="100"/>
  <c r="FO56" i="100" s="1"/>
  <c r="EE37" i="100"/>
  <c r="FW37" i="100" s="1"/>
  <c r="EE32" i="100"/>
  <c r="FW32" i="100" s="1"/>
  <c r="EE43" i="100"/>
  <c r="FW43" i="100" s="1"/>
  <c r="EE34" i="100"/>
  <c r="FW34" i="100" s="1"/>
  <c r="EE42" i="100"/>
  <c r="FW42" i="100" s="1"/>
  <c r="EE57" i="100"/>
  <c r="FW57" i="100" s="1"/>
  <c r="EE46" i="100"/>
  <c r="FW46" i="100" s="1"/>
  <c r="EE58" i="100"/>
  <c r="FW58" i="100" s="1"/>
  <c r="EE66" i="100"/>
  <c r="FW66" i="100" s="1"/>
  <c r="EE39" i="100"/>
  <c r="FW39" i="100" s="1"/>
  <c r="EE36" i="100"/>
  <c r="FW36" i="100" s="1"/>
  <c r="EE45" i="100"/>
  <c r="FW45" i="100" s="1"/>
  <c r="EE38" i="100"/>
  <c r="FW38" i="100" s="1"/>
  <c r="EE51" i="100"/>
  <c r="FW51" i="100" s="1"/>
  <c r="EE59" i="100"/>
  <c r="FW59" i="100" s="1"/>
  <c r="EE63" i="100"/>
  <c r="FW63" i="100" s="1"/>
  <c r="EE50" i="100"/>
  <c r="FW50" i="100" s="1"/>
  <c r="EE52" i="100"/>
  <c r="FW52" i="100" s="1"/>
  <c r="EE33" i="100"/>
  <c r="FW33" i="100" s="1"/>
  <c r="EE47" i="100"/>
  <c r="FW47" i="100" s="1"/>
  <c r="EE40" i="100"/>
  <c r="FW40" i="100" s="1"/>
  <c r="EE53" i="100"/>
  <c r="FW53" i="100" s="1"/>
  <c r="EE61" i="100"/>
  <c r="FW61" i="100" s="1"/>
  <c r="EE65" i="100"/>
  <c r="FW65" i="100" s="1"/>
  <c r="EE62" i="100"/>
  <c r="FW62" i="100" s="1"/>
  <c r="EE56" i="100"/>
  <c r="FW56" i="100" s="1"/>
  <c r="EE35" i="100"/>
  <c r="FW35" i="100" s="1"/>
  <c r="EE41" i="100"/>
  <c r="FW41" i="100" s="1"/>
  <c r="EE49" i="100"/>
  <c r="FW49" i="100" s="1"/>
  <c r="EE48" i="100"/>
  <c r="FW48" i="100" s="1"/>
  <c r="EE55" i="100"/>
  <c r="FW55" i="100" s="1"/>
  <c r="EE44" i="100"/>
  <c r="FW44" i="100" s="1"/>
  <c r="EE54" i="100"/>
  <c r="FW54" i="100" s="1"/>
  <c r="EE64" i="100"/>
  <c r="FW64" i="100" s="1"/>
  <c r="EE60" i="100"/>
  <c r="FW60" i="100" s="1"/>
  <c r="DI44" i="100"/>
  <c r="FA44" i="100" s="1"/>
  <c r="DI41" i="100"/>
  <c r="FA41" i="100" s="1"/>
  <c r="DI56" i="100"/>
  <c r="FA56" i="100" s="1"/>
  <c r="DI43" i="100"/>
  <c r="FA43" i="100" s="1"/>
  <c r="DI66" i="100"/>
  <c r="FA66" i="100" s="1"/>
  <c r="DI63" i="100"/>
  <c r="FA63" i="100" s="1"/>
  <c r="DI59" i="100"/>
  <c r="FA59" i="100" s="1"/>
  <c r="DI38" i="100"/>
  <c r="FA38" i="100" s="1"/>
  <c r="DI39" i="100"/>
  <c r="FA39" i="100" s="1"/>
  <c r="DI46" i="100"/>
  <c r="FA46" i="100" s="1"/>
  <c r="DI49" i="100"/>
  <c r="FA49" i="100" s="1"/>
  <c r="DI58" i="100"/>
  <c r="FA58" i="100" s="1"/>
  <c r="DI45" i="100"/>
  <c r="FA45" i="100" s="1"/>
  <c r="DI57" i="100"/>
  <c r="FA57" i="100" s="1"/>
  <c r="DI65" i="100"/>
  <c r="FA65" i="100" s="1"/>
  <c r="DI40" i="100"/>
  <c r="FA40" i="100" s="1"/>
  <c r="DI48" i="100"/>
  <c r="FA48" i="100" s="1"/>
  <c r="DI52" i="100"/>
  <c r="FA52" i="100" s="1"/>
  <c r="DI60" i="100"/>
  <c r="FA60" i="100" s="1"/>
  <c r="DI53" i="100"/>
  <c r="FA53" i="100" s="1"/>
  <c r="DI61" i="100"/>
  <c r="FA61" i="100" s="1"/>
  <c r="DI51" i="100"/>
  <c r="FA51" i="100" s="1"/>
  <c r="DI42" i="100"/>
  <c r="FA42" i="100" s="1"/>
  <c r="DI50" i="100"/>
  <c r="FA50" i="100" s="1"/>
  <c r="DI47" i="100"/>
  <c r="FA47" i="100" s="1"/>
  <c r="DI54" i="100"/>
  <c r="FA54" i="100" s="1"/>
  <c r="DI62" i="100"/>
  <c r="FA62" i="100" s="1"/>
  <c r="DI64" i="100"/>
  <c r="FA64" i="100" s="1"/>
  <c r="DI55" i="100"/>
  <c r="FA55" i="100" s="1"/>
  <c r="EH65" i="100"/>
  <c r="FZ65" i="100" s="1"/>
  <c r="DJ63" i="100"/>
  <c r="FB63" i="100" s="1"/>
  <c r="DJ57" i="100"/>
  <c r="FB57" i="100" s="1"/>
  <c r="DJ55" i="100"/>
  <c r="FB55" i="100" s="1"/>
  <c r="DJ56" i="100"/>
  <c r="FB56" i="100" s="1"/>
  <c r="DJ48" i="100"/>
  <c r="FB48" i="100" s="1"/>
  <c r="DJ40" i="100"/>
  <c r="FB40" i="100" s="1"/>
  <c r="DJ47" i="100"/>
  <c r="FB47" i="100" s="1"/>
  <c r="DJ38" i="100"/>
  <c r="FB38" i="100" s="1"/>
  <c r="DN66" i="100"/>
  <c r="FF66" i="100" s="1"/>
  <c r="DN62" i="100"/>
  <c r="FF62" i="100" s="1"/>
  <c r="DN54" i="100"/>
  <c r="FF54" i="100" s="1"/>
  <c r="DN53" i="100"/>
  <c r="FF53" i="100" s="1"/>
  <c r="DN44" i="100"/>
  <c r="FF44" i="100" s="1"/>
  <c r="DN47" i="100"/>
  <c r="FF47" i="100" s="1"/>
  <c r="DN38" i="100"/>
  <c r="FF38" i="100" s="1"/>
  <c r="DR61" i="100"/>
  <c r="FJ61" i="100" s="1"/>
  <c r="DR64" i="100"/>
  <c r="FJ64" i="100" s="1"/>
  <c r="DR60" i="100"/>
  <c r="FJ60" i="100" s="1"/>
  <c r="DR52" i="100"/>
  <c r="FJ52" i="100" s="1"/>
  <c r="DR42" i="100"/>
  <c r="FJ42" i="100" s="1"/>
  <c r="DR49" i="100"/>
  <c r="FJ49" i="100" s="1"/>
  <c r="DR41" i="100"/>
  <c r="FJ41" i="100" s="1"/>
  <c r="DV55" i="100"/>
  <c r="FN55" i="100" s="1"/>
  <c r="DV62" i="100"/>
  <c r="FN62" i="100" s="1"/>
  <c r="DV58" i="100"/>
  <c r="FN58" i="100" s="1"/>
  <c r="DV50" i="100"/>
  <c r="FN50" i="100" s="1"/>
  <c r="DV51" i="100"/>
  <c r="FN51" i="100" s="1"/>
  <c r="DV42" i="100"/>
  <c r="FN42" i="100" s="1"/>
  <c r="DV33" i="100"/>
  <c r="FN33" i="100" s="1"/>
  <c r="DV43" i="100"/>
  <c r="FN43" i="100" s="1"/>
  <c r="DV34" i="100"/>
  <c r="FN34" i="100" s="1"/>
  <c r="DZ63" i="100"/>
  <c r="FR63" i="100" s="1"/>
  <c r="DZ66" i="100"/>
  <c r="FR66" i="100" s="1"/>
  <c r="DZ55" i="100"/>
  <c r="FR55" i="100" s="1"/>
  <c r="DZ54" i="100"/>
  <c r="FR54" i="100" s="1"/>
  <c r="DZ53" i="100"/>
  <c r="FR53" i="100" s="1"/>
  <c r="DZ46" i="100"/>
  <c r="FR46" i="100" s="1"/>
  <c r="DZ39" i="100"/>
  <c r="FR39" i="100" s="1"/>
  <c r="DZ47" i="100"/>
  <c r="FR47" i="100" s="1"/>
  <c r="ED64" i="100"/>
  <c r="FV64" i="100" s="1"/>
  <c r="ED57" i="100"/>
  <c r="FV57" i="100" s="1"/>
  <c r="ED54" i="100"/>
  <c r="FV54" i="100" s="1"/>
  <c r="ED51" i="100"/>
  <c r="FV51" i="100" s="1"/>
  <c r="ED46" i="100"/>
  <c r="FV46" i="100" s="1"/>
  <c r="ED37" i="100"/>
  <c r="FV37" i="100" s="1"/>
  <c r="ED45" i="100"/>
  <c r="FV45" i="100" s="1"/>
  <c r="ED38" i="100"/>
  <c r="FV38" i="100" s="1"/>
  <c r="EH61" i="100"/>
  <c r="FZ61" i="100" s="1"/>
  <c r="EH62" i="100"/>
  <c r="FZ62" i="100" s="1"/>
  <c r="EH58" i="100"/>
  <c r="FZ58" i="100" s="1"/>
  <c r="EH50" i="100"/>
  <c r="FZ50" i="100" s="1"/>
  <c r="EH51" i="100"/>
  <c r="FZ51" i="100" s="1"/>
  <c r="EH42" i="100"/>
  <c r="FZ42" i="100" s="1"/>
  <c r="EH43" i="100"/>
  <c r="FZ43" i="100" s="1"/>
  <c r="EL55" i="100"/>
  <c r="GD55" i="100" s="1"/>
  <c r="EL61" i="100"/>
  <c r="GD61" i="100" s="1"/>
  <c r="EL56" i="100"/>
  <c r="GD56" i="100" s="1"/>
  <c r="EL39" i="100"/>
  <c r="GD39" i="100" s="1"/>
  <c r="EL48" i="100"/>
  <c r="GD48" i="100" s="1"/>
  <c r="EL40" i="100"/>
  <c r="GD40" i="100" s="1"/>
  <c r="EL49" i="100"/>
  <c r="GD49" i="100" s="1"/>
  <c r="EL41" i="100"/>
  <c r="GD41" i="100" s="1"/>
  <c r="DS58" i="100"/>
  <c r="FK58" i="100" s="1"/>
  <c r="DS44" i="100"/>
  <c r="FK44" i="100" s="1"/>
  <c r="DS65" i="100"/>
  <c r="FK65" i="100" s="1"/>
  <c r="DS61" i="100"/>
  <c r="FK61" i="100" s="1"/>
  <c r="DS53" i="100"/>
  <c r="FK53" i="100" s="1"/>
  <c r="DS46" i="100"/>
  <c r="FK46" i="100" s="1"/>
  <c r="DS49" i="100"/>
  <c r="FK49" i="100" s="1"/>
  <c r="DS41" i="100"/>
  <c r="FK41" i="100" s="1"/>
  <c r="EI50" i="100"/>
  <c r="GA50" i="100" s="1"/>
  <c r="EI62" i="100"/>
  <c r="GA62" i="100" s="1"/>
  <c r="EI63" i="100"/>
  <c r="GA63" i="100" s="1"/>
  <c r="EI59" i="100"/>
  <c r="GA59" i="100" s="1"/>
  <c r="EI51" i="100"/>
  <c r="GA51" i="100" s="1"/>
  <c r="EI49" i="100"/>
  <c r="GA49" i="100" s="1"/>
  <c r="EI41" i="100"/>
  <c r="GA41" i="100" s="1"/>
  <c r="EI39" i="100"/>
  <c r="GA39" i="100" s="1"/>
  <c r="DK58" i="100"/>
  <c r="FC58" i="100" s="1"/>
  <c r="DK64" i="100"/>
  <c r="FC64" i="100" s="1"/>
  <c r="DK65" i="100"/>
  <c r="FC65" i="100" s="1"/>
  <c r="DK46" i="100"/>
  <c r="FC46" i="100" s="1"/>
  <c r="DK55" i="100"/>
  <c r="FC55" i="100" s="1"/>
  <c r="DK42" i="100"/>
  <c r="FC42" i="100" s="1"/>
  <c r="DK47" i="100"/>
  <c r="FC47" i="100" s="1"/>
  <c r="DK38" i="100"/>
  <c r="FC38" i="100" s="1"/>
  <c r="EA66" i="100"/>
  <c r="FS66" i="100" s="1"/>
  <c r="EA48" i="100"/>
  <c r="FS48" i="100" s="1"/>
  <c r="EA46" i="100"/>
  <c r="FS46" i="100" s="1"/>
  <c r="EA55" i="100"/>
  <c r="FS55" i="100" s="1"/>
  <c r="EA42" i="100"/>
  <c r="FS42" i="100" s="1"/>
  <c r="EA43" i="100"/>
  <c r="FS43" i="100" s="1"/>
  <c r="EA33" i="100"/>
  <c r="FS33" i="100" s="1"/>
  <c r="DH57" i="100"/>
  <c r="EZ57" i="100" s="1"/>
  <c r="DY36" i="100"/>
  <c r="FQ36" i="100" s="1"/>
  <c r="DY35" i="100"/>
  <c r="FQ35" i="100" s="1"/>
  <c r="DY40" i="100"/>
  <c r="FQ40" i="100" s="1"/>
  <c r="DY48" i="100"/>
  <c r="FQ48" i="100" s="1"/>
  <c r="DY47" i="100"/>
  <c r="FQ47" i="100" s="1"/>
  <c r="DY52" i="100"/>
  <c r="FQ52" i="100" s="1"/>
  <c r="DY60" i="100"/>
  <c r="FQ60" i="100" s="1"/>
  <c r="DY64" i="100"/>
  <c r="FQ64" i="100" s="1"/>
  <c r="DY61" i="100"/>
  <c r="FQ61" i="100" s="1"/>
  <c r="DY51" i="100"/>
  <c r="FQ51" i="100" s="1"/>
  <c r="DY38" i="100"/>
  <c r="FQ38" i="100" s="1"/>
  <c r="DY39" i="100"/>
  <c r="FQ39" i="100" s="1"/>
  <c r="DY42" i="100"/>
  <c r="FQ42" i="100" s="1"/>
  <c r="DY41" i="100"/>
  <c r="FQ41" i="100" s="1"/>
  <c r="DY54" i="100"/>
  <c r="FQ54" i="100" s="1"/>
  <c r="DY43" i="100"/>
  <c r="FQ43" i="100" s="1"/>
  <c r="DY66" i="100"/>
  <c r="FQ66" i="100" s="1"/>
  <c r="DY55" i="100"/>
  <c r="FQ55" i="100" s="1"/>
  <c r="DY32" i="100"/>
  <c r="FQ32" i="100" s="1"/>
  <c r="DY44" i="100"/>
  <c r="FQ44" i="100" s="1"/>
  <c r="DY33" i="100"/>
  <c r="FQ33" i="100" s="1"/>
  <c r="DY49" i="100"/>
  <c r="FQ49" i="100" s="1"/>
  <c r="DY56" i="100"/>
  <c r="FQ56" i="100" s="1"/>
  <c r="DY53" i="100"/>
  <c r="FQ53" i="100" s="1"/>
  <c r="DY45" i="100"/>
  <c r="FQ45" i="100" s="1"/>
  <c r="DY63" i="100"/>
  <c r="FQ63" i="100" s="1"/>
  <c r="DY59" i="100"/>
  <c r="FQ59" i="100" s="1"/>
  <c r="DY34" i="100"/>
  <c r="FQ34" i="100" s="1"/>
  <c r="DY46" i="100"/>
  <c r="FQ46" i="100" s="1"/>
  <c r="DY37" i="100"/>
  <c r="FQ37" i="100" s="1"/>
  <c r="DY50" i="100"/>
  <c r="FQ50" i="100" s="1"/>
  <c r="DY58" i="100"/>
  <c r="FQ58" i="100" s="1"/>
  <c r="DY62" i="100"/>
  <c r="FQ62" i="100" s="1"/>
  <c r="DY57" i="100"/>
  <c r="FQ57" i="100" s="1"/>
  <c r="DY65" i="100"/>
  <c r="FQ65" i="100" s="1"/>
  <c r="EG34" i="100"/>
  <c r="FY34" i="100" s="1"/>
  <c r="EG40" i="100"/>
  <c r="FY40" i="100" s="1"/>
  <c r="EG48" i="100"/>
  <c r="FY48" i="100" s="1"/>
  <c r="EG45" i="100"/>
  <c r="FY45" i="100" s="1"/>
  <c r="EG56" i="100"/>
  <c r="FY56" i="100" s="1"/>
  <c r="EG47" i="100"/>
  <c r="FY47" i="100" s="1"/>
  <c r="EG66" i="100"/>
  <c r="FY66" i="100" s="1"/>
  <c r="EG41" i="100"/>
  <c r="FY41" i="100" s="1"/>
  <c r="EG36" i="100"/>
  <c r="FY36" i="100" s="1"/>
  <c r="EG42" i="100"/>
  <c r="FY42" i="100" s="1"/>
  <c r="EG33" i="100"/>
  <c r="FY33" i="100" s="1"/>
  <c r="EG50" i="100"/>
  <c r="FY50" i="100" s="1"/>
  <c r="EG58" i="100"/>
  <c r="FY58" i="100" s="1"/>
  <c r="EG49" i="100"/>
  <c r="FY49" i="100" s="1"/>
  <c r="EG51" i="100"/>
  <c r="FY51" i="100" s="1"/>
  <c r="EG53" i="100"/>
  <c r="FY53" i="100" s="1"/>
  <c r="EG55" i="100"/>
  <c r="FY55" i="100" s="1"/>
  <c r="EG38" i="100"/>
  <c r="FY38" i="100" s="1"/>
  <c r="EG35" i="100"/>
  <c r="FY35" i="100" s="1"/>
  <c r="EG44" i="100"/>
  <c r="FY44" i="100" s="1"/>
  <c r="EG37" i="100"/>
  <c r="FY37" i="100" s="1"/>
  <c r="EG52" i="100"/>
  <c r="FY52" i="100" s="1"/>
  <c r="EG60" i="100"/>
  <c r="FY60" i="100" s="1"/>
  <c r="EG62" i="100"/>
  <c r="FY62" i="100" s="1"/>
  <c r="EG57" i="100"/>
  <c r="FY57" i="100" s="1"/>
  <c r="EG63" i="100"/>
  <c r="FY63" i="100" s="1"/>
  <c r="EG59" i="100"/>
  <c r="FY59" i="100" s="1"/>
  <c r="EG32" i="100"/>
  <c r="FY32" i="100" s="1"/>
  <c r="EG39" i="100"/>
  <c r="FY39" i="100" s="1"/>
  <c r="EG46" i="100"/>
  <c r="FY46" i="100" s="1"/>
  <c r="EG43" i="100"/>
  <c r="FY43" i="100" s="1"/>
  <c r="EG54" i="100"/>
  <c r="FY54" i="100" s="1"/>
  <c r="EG64" i="100"/>
  <c r="FY64" i="100" s="1"/>
  <c r="EG61" i="100"/>
  <c r="FY61" i="100" s="1"/>
  <c r="EG65" i="100"/>
  <c r="FY65" i="100" s="1"/>
  <c r="DZ65" i="100"/>
  <c r="FR65" i="100" s="1"/>
  <c r="DH39" i="100"/>
  <c r="EZ39" i="100" s="1"/>
  <c r="DH46" i="100"/>
  <c r="EZ46" i="100" s="1"/>
  <c r="DH45" i="100"/>
  <c r="EZ45" i="100" s="1"/>
  <c r="DH52" i="100"/>
  <c r="EZ52" i="100" s="1"/>
  <c r="DH51" i="100"/>
  <c r="EZ51" i="100" s="1"/>
  <c r="DH59" i="100"/>
  <c r="EZ59" i="100" s="1"/>
  <c r="DH62" i="100"/>
  <c r="EZ62" i="100" s="1"/>
  <c r="DH48" i="100"/>
  <c r="EZ48" i="100" s="1"/>
  <c r="DH40" i="100"/>
  <c r="EZ40" i="100" s="1"/>
  <c r="DH47" i="100"/>
  <c r="EZ47" i="100" s="1"/>
  <c r="DH54" i="100"/>
  <c r="EZ54" i="100" s="1"/>
  <c r="DH53" i="100"/>
  <c r="EZ53" i="100" s="1"/>
  <c r="DH61" i="100"/>
  <c r="EZ61" i="100" s="1"/>
  <c r="DH63" i="100"/>
  <c r="EZ63" i="100" s="1"/>
  <c r="DH42" i="100"/>
  <c r="EZ42" i="100" s="1"/>
  <c r="DH50" i="100"/>
  <c r="EZ50" i="100" s="1"/>
  <c r="DH41" i="100"/>
  <c r="EZ41" i="100" s="1"/>
  <c r="DH49" i="100"/>
  <c r="EZ49" i="100" s="1"/>
  <c r="DH55" i="100"/>
  <c r="EZ55" i="100" s="1"/>
  <c r="DH56" i="100"/>
  <c r="EZ56" i="100" s="1"/>
  <c r="DH65" i="100"/>
  <c r="EZ65" i="100" s="1"/>
  <c r="DH64" i="100"/>
  <c r="EZ64" i="100" s="1"/>
  <c r="DP39" i="100"/>
  <c r="FH39" i="100" s="1"/>
  <c r="DP44" i="100"/>
  <c r="FH44" i="100" s="1"/>
  <c r="DP45" i="100"/>
  <c r="FH45" i="100" s="1"/>
  <c r="DP52" i="100"/>
  <c r="FH52" i="100" s="1"/>
  <c r="DP51" i="100"/>
  <c r="FH51" i="100" s="1"/>
  <c r="DP59" i="100"/>
  <c r="FH59" i="100" s="1"/>
  <c r="DP62" i="100"/>
  <c r="FH62" i="100" s="1"/>
  <c r="DP46" i="100"/>
  <c r="FH46" i="100" s="1"/>
  <c r="DP47" i="100"/>
  <c r="FH47" i="100" s="1"/>
  <c r="DP54" i="100"/>
  <c r="FH54" i="100" s="1"/>
  <c r="DP53" i="100"/>
  <c r="FH53" i="100" s="1"/>
  <c r="DP61" i="100"/>
  <c r="FH61" i="100" s="1"/>
  <c r="DP63" i="100"/>
  <c r="FH63" i="100" s="1"/>
  <c r="DP64" i="100"/>
  <c r="FH64" i="100" s="1"/>
  <c r="DP40" i="100"/>
  <c r="FH40" i="100" s="1"/>
  <c r="DP48" i="100"/>
  <c r="FH48" i="100" s="1"/>
  <c r="DP41" i="100"/>
  <c r="FH41" i="100" s="1"/>
  <c r="DP49" i="100"/>
  <c r="FH49" i="100" s="1"/>
  <c r="DP38" i="100"/>
  <c r="FH38" i="100" s="1"/>
  <c r="DP55" i="100"/>
  <c r="FH55" i="100" s="1"/>
  <c r="DP56" i="100"/>
  <c r="FH56" i="100" s="1"/>
  <c r="DP65" i="100"/>
  <c r="FH65" i="100" s="1"/>
  <c r="DP42" i="100"/>
  <c r="FH42" i="100" s="1"/>
  <c r="DP43" i="100"/>
  <c r="FH43" i="100" s="1"/>
  <c r="DP50" i="100"/>
  <c r="FH50" i="100" s="1"/>
  <c r="DP57" i="100"/>
  <c r="FH57" i="100" s="1"/>
  <c r="DP60" i="100"/>
  <c r="FH60" i="100" s="1"/>
  <c r="DP58" i="100"/>
  <c r="FH58" i="100" s="1"/>
  <c r="DX35" i="100"/>
  <c r="FP35" i="100" s="1"/>
  <c r="DX42" i="100"/>
  <c r="FP42" i="100" s="1"/>
  <c r="DX41" i="100"/>
  <c r="FP41" i="100" s="1"/>
  <c r="DX49" i="100"/>
  <c r="FP49" i="100" s="1"/>
  <c r="DX34" i="100"/>
  <c r="FP34" i="100" s="1"/>
  <c r="DX55" i="100"/>
  <c r="FP55" i="100" s="1"/>
  <c r="DX56" i="100"/>
  <c r="FP56" i="100" s="1"/>
  <c r="DX65" i="100"/>
  <c r="FP65" i="100" s="1"/>
  <c r="DX37" i="100"/>
  <c r="FP37" i="100" s="1"/>
  <c r="DX44" i="100"/>
  <c r="FP44" i="100" s="1"/>
  <c r="DX32" i="100"/>
  <c r="FP32" i="100" s="1"/>
  <c r="DX43" i="100"/>
  <c r="FP43" i="100" s="1"/>
  <c r="DX50" i="100"/>
  <c r="FP50" i="100" s="1"/>
  <c r="DX38" i="100"/>
  <c r="FP38" i="100" s="1"/>
  <c r="DX57" i="100"/>
  <c r="FP57" i="100" s="1"/>
  <c r="DX60" i="100"/>
  <c r="FP60" i="100" s="1"/>
  <c r="DX58" i="100"/>
  <c r="FP58" i="100" s="1"/>
  <c r="DX39" i="100"/>
  <c r="FP39" i="100" s="1"/>
  <c r="DX46" i="100"/>
  <c r="FP46" i="100" s="1"/>
  <c r="DX36" i="100"/>
  <c r="FP36" i="100" s="1"/>
  <c r="DX45" i="100"/>
  <c r="FP45" i="100" s="1"/>
  <c r="DX52" i="100"/>
  <c r="FP52" i="100" s="1"/>
  <c r="DX51" i="100"/>
  <c r="FP51" i="100" s="1"/>
  <c r="DX59" i="100"/>
  <c r="FP59" i="100" s="1"/>
  <c r="DX62" i="100"/>
  <c r="FP62" i="100" s="1"/>
  <c r="DX33" i="100"/>
  <c r="FP33" i="100" s="1"/>
  <c r="DX40" i="100"/>
  <c r="FP40" i="100" s="1"/>
  <c r="DX48" i="100"/>
  <c r="FP48" i="100" s="1"/>
  <c r="DX47" i="100"/>
  <c r="FP47" i="100" s="1"/>
  <c r="DX54" i="100"/>
  <c r="FP54" i="100" s="1"/>
  <c r="DX53" i="100"/>
  <c r="FP53" i="100" s="1"/>
  <c r="DX61" i="100"/>
  <c r="FP61" i="100" s="1"/>
  <c r="DX63" i="100"/>
  <c r="FP63" i="100" s="1"/>
  <c r="DX64" i="100"/>
  <c r="FP64" i="100" s="1"/>
  <c r="EF35" i="100"/>
  <c r="FX35" i="100" s="1"/>
  <c r="EF42" i="100"/>
  <c r="FX42" i="100" s="1"/>
  <c r="EF32" i="100"/>
  <c r="FX32" i="100" s="1"/>
  <c r="EF43" i="100"/>
  <c r="FX43" i="100" s="1"/>
  <c r="EF51" i="100"/>
  <c r="FX51" i="100" s="1"/>
  <c r="EF59" i="100"/>
  <c r="FX59" i="100" s="1"/>
  <c r="EF54" i="100"/>
  <c r="FX54" i="100" s="1"/>
  <c r="EF37" i="100"/>
  <c r="FX37" i="100" s="1"/>
  <c r="EF44" i="100"/>
  <c r="FX44" i="100" s="1"/>
  <c r="EF36" i="100"/>
  <c r="FX36" i="100" s="1"/>
  <c r="EF45" i="100"/>
  <c r="FX45" i="100" s="1"/>
  <c r="EF50" i="100"/>
  <c r="FX50" i="100" s="1"/>
  <c r="EF53" i="100"/>
  <c r="FX53" i="100" s="1"/>
  <c r="EF61" i="100"/>
  <c r="FX61" i="100" s="1"/>
  <c r="EF38" i="100"/>
  <c r="FX38" i="100" s="1"/>
  <c r="EF58" i="100"/>
  <c r="FX58" i="100" s="1"/>
  <c r="EF39" i="100"/>
  <c r="FX39" i="100" s="1"/>
  <c r="EF46" i="100"/>
  <c r="FX46" i="100" s="1"/>
  <c r="EF47" i="100"/>
  <c r="FX47" i="100" s="1"/>
  <c r="EF52" i="100"/>
  <c r="FX52" i="100" s="1"/>
  <c r="EF55" i="100"/>
  <c r="FX55" i="100" s="1"/>
  <c r="EF56" i="100"/>
  <c r="FX56" i="100" s="1"/>
  <c r="EF63" i="100"/>
  <c r="FX63" i="100" s="1"/>
  <c r="EF62" i="100"/>
  <c r="FX62" i="100" s="1"/>
  <c r="EF33" i="100"/>
  <c r="FX33" i="100" s="1"/>
  <c r="EF40" i="100"/>
  <c r="FX40" i="100" s="1"/>
  <c r="EF48" i="100"/>
  <c r="FX48" i="100" s="1"/>
  <c r="EF41" i="100"/>
  <c r="FX41" i="100" s="1"/>
  <c r="EF49" i="100"/>
  <c r="FX49" i="100" s="1"/>
  <c r="EF34" i="100"/>
  <c r="FX34" i="100" s="1"/>
  <c r="EF57" i="100"/>
  <c r="FX57" i="100" s="1"/>
  <c r="EF60" i="100"/>
  <c r="FX60" i="100" s="1"/>
  <c r="EF65" i="100"/>
  <c r="FX65" i="100" s="1"/>
  <c r="DH66" i="100"/>
  <c r="EZ66" i="100" s="1"/>
  <c r="DJ66" i="100"/>
  <c r="FB66" i="100" s="1"/>
  <c r="DJ62" i="100"/>
  <c r="FB62" i="100" s="1"/>
  <c r="DJ54" i="100"/>
  <c r="FB54" i="100" s="1"/>
  <c r="DJ50" i="100"/>
  <c r="FB50" i="100" s="1"/>
  <c r="DJ46" i="100"/>
  <c r="FB46" i="100" s="1"/>
  <c r="DJ39" i="100"/>
  <c r="FB39" i="100" s="1"/>
  <c r="DJ45" i="100"/>
  <c r="FB45" i="100" s="1"/>
  <c r="DN59" i="100"/>
  <c r="FF59" i="100" s="1"/>
  <c r="DN64" i="100"/>
  <c r="FF64" i="100" s="1"/>
  <c r="DN60" i="100"/>
  <c r="FF60" i="100" s="1"/>
  <c r="DN52" i="100"/>
  <c r="FF52" i="100" s="1"/>
  <c r="DN51" i="100"/>
  <c r="FF51" i="100" s="1"/>
  <c r="DN42" i="100"/>
  <c r="FF42" i="100" s="1"/>
  <c r="DN45" i="100"/>
  <c r="FF45" i="100" s="1"/>
  <c r="DR57" i="100"/>
  <c r="FJ57" i="100" s="1"/>
  <c r="DR59" i="100"/>
  <c r="FJ59" i="100" s="1"/>
  <c r="DR58" i="100"/>
  <c r="FJ58" i="100" s="1"/>
  <c r="DR50" i="100"/>
  <c r="FJ50" i="100" s="1"/>
  <c r="DR48" i="100"/>
  <c r="FJ48" i="100" s="1"/>
  <c r="DR40" i="100"/>
  <c r="FJ40" i="100" s="1"/>
  <c r="DR47" i="100"/>
  <c r="FJ47" i="100" s="1"/>
  <c r="DV63" i="100"/>
  <c r="FN63" i="100" s="1"/>
  <c r="DV39" i="100"/>
  <c r="FN39" i="100" s="1"/>
  <c r="DV61" i="100"/>
  <c r="FN61" i="100" s="1"/>
  <c r="DV56" i="100"/>
  <c r="FN56" i="100" s="1"/>
  <c r="DV35" i="100"/>
  <c r="FN35" i="100" s="1"/>
  <c r="DV48" i="100"/>
  <c r="FN48" i="100" s="1"/>
  <c r="DV40" i="100"/>
  <c r="FN40" i="100" s="1"/>
  <c r="DV49" i="100"/>
  <c r="FN49" i="100" s="1"/>
  <c r="DV41" i="100"/>
  <c r="FN41" i="100" s="1"/>
  <c r="DV32" i="100"/>
  <c r="FN32" i="100" s="1"/>
  <c r="DZ64" i="100"/>
  <c r="FR64" i="100" s="1"/>
  <c r="DZ60" i="100"/>
  <c r="FR60" i="100" s="1"/>
  <c r="DZ52" i="100"/>
  <c r="FR52" i="100" s="1"/>
  <c r="DZ51" i="100"/>
  <c r="FR51" i="100" s="1"/>
  <c r="DZ44" i="100"/>
  <c r="FR44" i="100" s="1"/>
  <c r="DZ35" i="100"/>
  <c r="FR35" i="100" s="1"/>
  <c r="DZ45" i="100"/>
  <c r="FR45" i="100" s="1"/>
  <c r="DZ36" i="100"/>
  <c r="FR36" i="100" s="1"/>
  <c r="ED59" i="100"/>
  <c r="FV59" i="100" s="1"/>
  <c r="ED62" i="100"/>
  <c r="FV62" i="100" s="1"/>
  <c r="ED60" i="100"/>
  <c r="FV60" i="100" s="1"/>
  <c r="ED52" i="100"/>
  <c r="FV52" i="100" s="1"/>
  <c r="ED39" i="100"/>
  <c r="FV39" i="100" s="1"/>
  <c r="ED44" i="100"/>
  <c r="FV44" i="100" s="1"/>
  <c r="ED33" i="100"/>
  <c r="FV33" i="100" s="1"/>
  <c r="ED43" i="100"/>
  <c r="FV43" i="100" s="1"/>
  <c r="ED36" i="100"/>
  <c r="FV36" i="100" s="1"/>
  <c r="EH57" i="100"/>
  <c r="FZ57" i="100" s="1"/>
  <c r="EH59" i="100"/>
  <c r="FZ59" i="100" s="1"/>
  <c r="EH56" i="100"/>
  <c r="FZ56" i="100" s="1"/>
  <c r="EH48" i="100"/>
  <c r="FZ48" i="100" s="1"/>
  <c r="EH40" i="100"/>
  <c r="FZ40" i="100" s="1"/>
  <c r="EH49" i="100"/>
  <c r="FZ49" i="100" s="1"/>
  <c r="EH41" i="100"/>
  <c r="FZ41" i="100" s="1"/>
  <c r="EL63" i="100"/>
  <c r="GD63" i="100" s="1"/>
  <c r="EL66" i="100"/>
  <c r="GD66" i="100" s="1"/>
  <c r="EL57" i="100"/>
  <c r="GD57" i="100" s="1"/>
  <c r="EL54" i="100"/>
  <c r="GD54" i="100" s="1"/>
  <c r="EL53" i="100"/>
  <c r="GD53" i="100" s="1"/>
  <c r="EL46" i="100"/>
  <c r="GD46" i="100" s="1"/>
  <c r="EL47" i="100"/>
  <c r="GD47" i="100" s="1"/>
  <c r="DS50" i="100"/>
  <c r="FK50" i="100" s="1"/>
  <c r="DS60" i="100"/>
  <c r="FK60" i="100" s="1"/>
  <c r="DS63" i="100"/>
  <c r="FK63" i="100" s="1"/>
  <c r="DS59" i="100"/>
  <c r="FK59" i="100" s="1"/>
  <c r="DS51" i="100"/>
  <c r="FK51" i="100" s="1"/>
  <c r="DS47" i="100"/>
  <c r="FK47" i="100" s="1"/>
  <c r="EI44" i="100"/>
  <c r="GA44" i="100" s="1"/>
  <c r="EI60" i="100"/>
  <c r="GA60" i="100" s="1"/>
  <c r="EI52" i="100"/>
  <c r="GA52" i="100" s="1"/>
  <c r="EI57" i="100"/>
  <c r="GA57" i="100" s="1"/>
  <c r="EI48" i="100"/>
  <c r="GA48" i="100" s="1"/>
  <c r="EI47" i="100"/>
  <c r="GA47" i="100" s="1"/>
  <c r="EF64" i="100"/>
  <c r="FX64" i="100" s="1"/>
  <c r="DK54" i="100"/>
  <c r="FC54" i="100" s="1"/>
  <c r="DK52" i="100"/>
  <c r="FC52" i="100" s="1"/>
  <c r="DK63" i="100"/>
  <c r="FC63" i="100" s="1"/>
  <c r="DK61" i="100"/>
  <c r="FC61" i="100" s="1"/>
  <c r="DK53" i="100"/>
  <c r="FC53" i="100" s="1"/>
  <c r="DK45" i="100"/>
  <c r="FC45" i="100" s="1"/>
  <c r="DK39" i="100"/>
  <c r="FC39" i="100" s="1"/>
  <c r="EA64" i="100"/>
  <c r="FS64" i="100" s="1"/>
  <c r="EA60" i="100"/>
  <c r="FS60" i="100" s="1"/>
  <c r="EA65" i="100"/>
  <c r="FS65" i="100" s="1"/>
  <c r="EA61" i="100"/>
  <c r="FS61" i="100" s="1"/>
  <c r="EA53" i="100"/>
  <c r="FS53" i="100" s="1"/>
  <c r="EA32" i="100"/>
  <c r="FS32" i="100" s="1"/>
  <c r="DP66" i="100"/>
  <c r="FH66" i="100" s="1"/>
  <c r="DH58" i="100"/>
  <c r="EZ58" i="100" s="1"/>
  <c r="DL64" i="100"/>
  <c r="FD64" i="100" s="1"/>
  <c r="EM43" i="100"/>
  <c r="GE43" i="100" s="1"/>
  <c r="EM55" i="100"/>
  <c r="GE55" i="100" s="1"/>
  <c r="EM40" i="100"/>
  <c r="GE40" i="100" s="1"/>
  <c r="EM65" i="100"/>
  <c r="GE65" i="100" s="1"/>
  <c r="EM42" i="100"/>
  <c r="GE42" i="100" s="1"/>
  <c r="EM56" i="100"/>
  <c r="GE56" i="100" s="1"/>
  <c r="EM45" i="100"/>
  <c r="GE45" i="100" s="1"/>
  <c r="EM46" i="100"/>
  <c r="GE46" i="100" s="1"/>
  <c r="EM57" i="100"/>
  <c r="GE57" i="100" s="1"/>
  <c r="EM48" i="100"/>
  <c r="GE48" i="100" s="1"/>
  <c r="EM52" i="100"/>
  <c r="GE52" i="100" s="1"/>
  <c r="EM62" i="100"/>
  <c r="GE62" i="100" s="1"/>
  <c r="EM60" i="100"/>
  <c r="GE60" i="100" s="1"/>
  <c r="EM39" i="100"/>
  <c r="GE39" i="100" s="1"/>
  <c r="EM47" i="100"/>
  <c r="GE47" i="100" s="1"/>
  <c r="EM38" i="100"/>
  <c r="GE38" i="100" s="1"/>
  <c r="EM51" i="100"/>
  <c r="GE51" i="100" s="1"/>
  <c r="EM59" i="100"/>
  <c r="GE59" i="100" s="1"/>
  <c r="EM50" i="100"/>
  <c r="GE50" i="100" s="1"/>
  <c r="EM54" i="100"/>
  <c r="GE54" i="100" s="1"/>
  <c r="EM64" i="100"/>
  <c r="GE64" i="100" s="1"/>
  <c r="EM41" i="100"/>
  <c r="GE41" i="100" s="1"/>
  <c r="EM49" i="100"/>
  <c r="GE49" i="100" s="1"/>
  <c r="EM44" i="100"/>
  <c r="GE44" i="100" s="1"/>
  <c r="EM53" i="100"/>
  <c r="GE53" i="100" s="1"/>
  <c r="EM61" i="100"/>
  <c r="GE61" i="100" s="1"/>
  <c r="EM63" i="100"/>
  <c r="GE63" i="100" s="1"/>
  <c r="EM58" i="100"/>
  <c r="GE58" i="100" s="1"/>
  <c r="EM66" i="100"/>
  <c r="GE66" i="100" s="1"/>
  <c r="EA39" i="100"/>
  <c r="FS39" i="100" s="1"/>
  <c r="EA34" i="100"/>
  <c r="FS34" i="100" s="1"/>
  <c r="EA45" i="100"/>
  <c r="FS45" i="100" s="1"/>
  <c r="EA36" i="100"/>
  <c r="FS36" i="100" s="1"/>
  <c r="EJ44" i="100"/>
  <c r="GB44" i="100" s="1"/>
  <c r="EJ45" i="100"/>
  <c r="GB45" i="100" s="1"/>
  <c r="EJ50" i="100"/>
  <c r="GB50" i="100" s="1"/>
  <c r="EJ53" i="100"/>
  <c r="GB53" i="100" s="1"/>
  <c r="EJ61" i="100"/>
  <c r="GB61" i="100" s="1"/>
  <c r="EJ63" i="100"/>
  <c r="GB63" i="100" s="1"/>
  <c r="EJ62" i="100"/>
  <c r="GB62" i="100" s="1"/>
  <c r="EJ66" i="100"/>
  <c r="GB66" i="100" s="1"/>
  <c r="EJ39" i="100"/>
  <c r="GB39" i="100" s="1"/>
  <c r="EJ46" i="100"/>
  <c r="GB46" i="100" s="1"/>
  <c r="EJ38" i="100"/>
  <c r="GB38" i="100" s="1"/>
  <c r="EJ47" i="100"/>
  <c r="GB47" i="100" s="1"/>
  <c r="EJ52" i="100"/>
  <c r="GB52" i="100" s="1"/>
  <c r="EJ55" i="100"/>
  <c r="GB55" i="100" s="1"/>
  <c r="EJ54" i="100"/>
  <c r="GB54" i="100" s="1"/>
  <c r="EJ65" i="100"/>
  <c r="GB65" i="100" s="1"/>
  <c r="EJ40" i="100"/>
  <c r="GB40" i="100" s="1"/>
  <c r="EJ48" i="100"/>
  <c r="GB48" i="100" s="1"/>
  <c r="EJ41" i="100"/>
  <c r="GB41" i="100" s="1"/>
  <c r="EJ49" i="100"/>
  <c r="GB49" i="100" s="1"/>
  <c r="EJ57" i="100"/>
  <c r="GB57" i="100" s="1"/>
  <c r="EJ58" i="100"/>
  <c r="GB58" i="100" s="1"/>
  <c r="EJ56" i="100"/>
  <c r="GB56" i="100" s="1"/>
  <c r="EJ42" i="100"/>
  <c r="GB42" i="100" s="1"/>
  <c r="EJ43" i="100"/>
  <c r="GB43" i="100" s="1"/>
  <c r="EJ51" i="100"/>
  <c r="GB51" i="100" s="1"/>
  <c r="EJ59" i="100"/>
  <c r="GB59" i="100" s="1"/>
  <c r="EJ60" i="100"/>
  <c r="GB60" i="100" s="1"/>
  <c r="EJ64" i="100"/>
  <c r="GB64" i="100" s="1"/>
  <c r="DQ40" i="100"/>
  <c r="FI40" i="100" s="1"/>
  <c r="DQ48" i="100"/>
  <c r="FI48" i="100" s="1"/>
  <c r="DQ43" i="100"/>
  <c r="FI43" i="100" s="1"/>
  <c r="DQ54" i="100"/>
  <c r="FI54" i="100" s="1"/>
  <c r="DQ62" i="100"/>
  <c r="FI62" i="100" s="1"/>
  <c r="DQ51" i="100"/>
  <c r="FI51" i="100" s="1"/>
  <c r="DQ41" i="100"/>
  <c r="FI41" i="100" s="1"/>
  <c r="DQ49" i="100"/>
  <c r="FI49" i="100" s="1"/>
  <c r="DQ42" i="100"/>
  <c r="FI42" i="100" s="1"/>
  <c r="DQ50" i="100"/>
  <c r="FI50" i="100" s="1"/>
  <c r="DQ56" i="100"/>
  <c r="FI56" i="100" s="1"/>
  <c r="DQ47" i="100"/>
  <c r="FI47" i="100" s="1"/>
  <c r="DQ57" i="100"/>
  <c r="FI57" i="100" s="1"/>
  <c r="DQ53" i="100"/>
  <c r="FI53" i="100" s="1"/>
  <c r="DQ55" i="100"/>
  <c r="FI55" i="100" s="1"/>
  <c r="DQ38" i="100"/>
  <c r="FI38" i="100" s="1"/>
  <c r="DQ44" i="100"/>
  <c r="FI44" i="100" s="1"/>
  <c r="DQ45" i="100"/>
  <c r="FI45" i="100" s="1"/>
  <c r="DQ58" i="100"/>
  <c r="FI58" i="100" s="1"/>
  <c r="DQ64" i="100"/>
  <c r="FI64" i="100" s="1"/>
  <c r="DQ61" i="100"/>
  <c r="FI61" i="100" s="1"/>
  <c r="DQ63" i="100"/>
  <c r="FI63" i="100" s="1"/>
  <c r="DQ59" i="100"/>
  <c r="FI59" i="100" s="1"/>
  <c r="DQ39" i="100"/>
  <c r="FI39" i="100" s="1"/>
  <c r="DQ46" i="100"/>
  <c r="FI46" i="100" s="1"/>
  <c r="DQ52" i="100"/>
  <c r="FI52" i="100" s="1"/>
  <c r="DQ60" i="100"/>
  <c r="FI60" i="100" s="1"/>
  <c r="DQ66" i="100"/>
  <c r="FI66" i="100" s="1"/>
  <c r="DQ65" i="100"/>
  <c r="FI65" i="100" s="1"/>
  <c r="EO40" i="100"/>
  <c r="GG40" i="100" s="1"/>
  <c r="EO48" i="100"/>
  <c r="GG48" i="100" s="1"/>
  <c r="EO47" i="100"/>
  <c r="GG47" i="100" s="1"/>
  <c r="EO52" i="100"/>
  <c r="GG52" i="100" s="1"/>
  <c r="EO60" i="100"/>
  <c r="GG60" i="100" s="1"/>
  <c r="EO64" i="100"/>
  <c r="GG64" i="100" s="1"/>
  <c r="EO51" i="100"/>
  <c r="GG51" i="100" s="1"/>
  <c r="EO42" i="100"/>
  <c r="GG42" i="100" s="1"/>
  <c r="EO41" i="100"/>
  <c r="GG41" i="100" s="1"/>
  <c r="EO54" i="100"/>
  <c r="GG54" i="100" s="1"/>
  <c r="EO43" i="100"/>
  <c r="GG43" i="100" s="1"/>
  <c r="EO66" i="100"/>
  <c r="GG66" i="100" s="1"/>
  <c r="EO45" i="100"/>
  <c r="GG45" i="100" s="1"/>
  <c r="EO55" i="100"/>
  <c r="GG55" i="100" s="1"/>
  <c r="EO38" i="100"/>
  <c r="GG38" i="100" s="1"/>
  <c r="EO39" i="100"/>
  <c r="GG39" i="100" s="1"/>
  <c r="EO44" i="100"/>
  <c r="GG44" i="100" s="1"/>
  <c r="EO49" i="100"/>
  <c r="GG49" i="100" s="1"/>
  <c r="EO56" i="100"/>
  <c r="GG56" i="100" s="1"/>
  <c r="EO53" i="100"/>
  <c r="GG53" i="100" s="1"/>
  <c r="EO57" i="100"/>
  <c r="GG57" i="100" s="1"/>
  <c r="EO63" i="100"/>
  <c r="GG63" i="100" s="1"/>
  <c r="EO59" i="100"/>
  <c r="GG59" i="100" s="1"/>
  <c r="EO46" i="100"/>
  <c r="GG46" i="100" s="1"/>
  <c r="EO50" i="100"/>
  <c r="GG50" i="100" s="1"/>
  <c r="EO58" i="100"/>
  <c r="GG58" i="100" s="1"/>
  <c r="EO62" i="100"/>
  <c r="GG62" i="100" s="1"/>
  <c r="EO61" i="100"/>
  <c r="GG61" i="100" s="1"/>
  <c r="EO65" i="100"/>
  <c r="GG65" i="100" s="1"/>
  <c r="DX66" i="100"/>
  <c r="FP66" i="100" s="1"/>
  <c r="DJ64" i="100"/>
  <c r="FB64" i="100" s="1"/>
  <c r="DJ60" i="100"/>
  <c r="FB60" i="100" s="1"/>
  <c r="DJ52" i="100"/>
  <c r="FB52" i="100" s="1"/>
  <c r="DJ53" i="100"/>
  <c r="FB53" i="100" s="1"/>
  <c r="DJ44" i="100"/>
  <c r="FB44" i="100" s="1"/>
  <c r="DN55" i="100"/>
  <c r="FF55" i="100" s="1"/>
  <c r="DN61" i="100"/>
  <c r="FF61" i="100" s="1"/>
  <c r="DN58" i="100"/>
  <c r="FF58" i="100" s="1"/>
  <c r="DN39" i="100"/>
  <c r="FF39" i="100" s="1"/>
  <c r="DN48" i="100"/>
  <c r="FF48" i="100" s="1"/>
  <c r="DN40" i="100"/>
  <c r="FF40" i="100" s="1"/>
  <c r="DR63" i="100"/>
  <c r="FJ63" i="100" s="1"/>
  <c r="DR55" i="100"/>
  <c r="FJ55" i="100" s="1"/>
  <c r="DR56" i="100"/>
  <c r="FJ56" i="100" s="1"/>
  <c r="DR53" i="100"/>
  <c r="FJ53" i="100" s="1"/>
  <c r="DR46" i="100"/>
  <c r="FJ46" i="100" s="1"/>
  <c r="DR39" i="100"/>
  <c r="FJ39" i="100" s="1"/>
  <c r="DR45" i="100"/>
  <c r="FJ45" i="100" s="1"/>
  <c r="DR38" i="100"/>
  <c r="FJ38" i="100" s="1"/>
  <c r="DV66" i="100"/>
  <c r="FN66" i="100" s="1"/>
  <c r="DV57" i="100"/>
  <c r="FN57" i="100" s="1"/>
  <c r="DV54" i="100"/>
  <c r="FN54" i="100" s="1"/>
  <c r="DV46" i="100"/>
  <c r="FN46" i="100" s="1"/>
  <c r="DV47" i="100"/>
  <c r="FN47" i="100" s="1"/>
  <c r="DV38" i="100"/>
  <c r="FN38" i="100" s="1"/>
  <c r="DZ61" i="100"/>
  <c r="FR61" i="100" s="1"/>
  <c r="DZ62" i="100"/>
  <c r="FR62" i="100" s="1"/>
  <c r="DZ58" i="100"/>
  <c r="FR58" i="100" s="1"/>
  <c r="DZ50" i="100"/>
  <c r="FR50" i="100" s="1"/>
  <c r="DZ33" i="100"/>
  <c r="FR33" i="100" s="1"/>
  <c r="DZ42" i="100"/>
  <c r="FR42" i="100" s="1"/>
  <c r="DZ43" i="100"/>
  <c r="FR43" i="100" s="1"/>
  <c r="DZ34" i="100"/>
  <c r="FR34" i="100" s="1"/>
  <c r="ED55" i="100"/>
  <c r="FV55" i="100" s="1"/>
  <c r="ED35" i="100"/>
  <c r="FV35" i="100" s="1"/>
  <c r="ED58" i="100"/>
  <c r="FV58" i="100" s="1"/>
  <c r="ED50" i="100"/>
  <c r="FV50" i="100" s="1"/>
  <c r="ED42" i="100"/>
  <c r="FV42" i="100" s="1"/>
  <c r="ED49" i="100"/>
  <c r="FV49" i="100" s="1"/>
  <c r="ED41" i="100"/>
  <c r="FV41" i="100" s="1"/>
  <c r="ED34" i="100"/>
  <c r="FV34" i="100" s="1"/>
  <c r="EH63" i="100"/>
  <c r="FZ63" i="100" s="1"/>
  <c r="EH66" i="100"/>
  <c r="FZ66" i="100" s="1"/>
  <c r="EH55" i="100"/>
  <c r="FZ55" i="100" s="1"/>
  <c r="EH54" i="100"/>
  <c r="FZ54" i="100" s="1"/>
  <c r="EH46" i="100"/>
  <c r="FZ46" i="100" s="1"/>
  <c r="EH47" i="100"/>
  <c r="FZ47" i="100" s="1"/>
  <c r="EH38" i="100"/>
  <c r="FZ38" i="100" s="1"/>
  <c r="EL64" i="100"/>
  <c r="GD64" i="100" s="1"/>
  <c r="EL60" i="100"/>
  <c r="GD60" i="100" s="1"/>
  <c r="EL52" i="100"/>
  <c r="GD52" i="100" s="1"/>
  <c r="EL51" i="100"/>
  <c r="GD51" i="100" s="1"/>
  <c r="EL44" i="100"/>
  <c r="GD44" i="100" s="1"/>
  <c r="EL45" i="100"/>
  <c r="GD45" i="100" s="1"/>
  <c r="DS66" i="100"/>
  <c r="FK66" i="100" s="1"/>
  <c r="DS56" i="100"/>
  <c r="FK56" i="100" s="1"/>
  <c r="DS52" i="100"/>
  <c r="FK52" i="100" s="1"/>
  <c r="DS57" i="100"/>
  <c r="FK57" i="100" s="1"/>
  <c r="DS48" i="100"/>
  <c r="FK48" i="100" s="1"/>
  <c r="DS45" i="100"/>
  <c r="FK45" i="100" s="1"/>
  <c r="EI58" i="100"/>
  <c r="GA58" i="100" s="1"/>
  <c r="EI66" i="100"/>
  <c r="GA66" i="100" s="1"/>
  <c r="EI56" i="100"/>
  <c r="GA56" i="100" s="1"/>
  <c r="EI42" i="100"/>
  <c r="GA42" i="100" s="1"/>
  <c r="EI55" i="100"/>
  <c r="GA55" i="100" s="1"/>
  <c r="EI40" i="100"/>
  <c r="GA40" i="100" s="1"/>
  <c r="EI45" i="100"/>
  <c r="GA45" i="100" s="1"/>
  <c r="EI38" i="100"/>
  <c r="GA38" i="100" s="1"/>
  <c r="DL66" i="100"/>
  <c r="FD66" i="100" s="1"/>
  <c r="DK40" i="100"/>
  <c r="FC40" i="100" s="1"/>
  <c r="DK60" i="100"/>
  <c r="FC60" i="100" s="1"/>
  <c r="DK48" i="100"/>
  <c r="FC48" i="100" s="1"/>
  <c r="DK59" i="100"/>
  <c r="FC59" i="100" s="1"/>
  <c r="DK51" i="100"/>
  <c r="FC51" i="100" s="1"/>
  <c r="DK43" i="100"/>
  <c r="FC43" i="100" s="1"/>
  <c r="EA58" i="100"/>
  <c r="FS58" i="100" s="1"/>
  <c r="EA62" i="100"/>
  <c r="FS62" i="100" s="1"/>
  <c r="EA56" i="100"/>
  <c r="FS56" i="100" s="1"/>
  <c r="EA63" i="100"/>
  <c r="FS63" i="100" s="1"/>
  <c r="EA59" i="100"/>
  <c r="FS59" i="100" s="1"/>
  <c r="EA51" i="100"/>
  <c r="FS51" i="100" s="1"/>
  <c r="EA49" i="100"/>
  <c r="FS49" i="100" s="1"/>
  <c r="EA38" i="100"/>
  <c r="FS38" i="100" s="1"/>
  <c r="EA37" i="100"/>
  <c r="FS37" i="100" s="1"/>
  <c r="EF66" i="100"/>
  <c r="FX66" i="100" s="1"/>
  <c r="DJ65" i="100"/>
  <c r="FB65" i="100" s="1"/>
  <c r="DU38" i="100"/>
  <c r="FM38" i="100" s="1"/>
  <c r="DU33" i="100"/>
  <c r="FM33" i="100" s="1"/>
  <c r="DU42" i="100"/>
  <c r="FM42" i="100" s="1"/>
  <c r="DU35" i="100"/>
  <c r="FM35" i="100" s="1"/>
  <c r="DU43" i="100"/>
  <c r="FM43" i="100" s="1"/>
  <c r="DU56" i="100"/>
  <c r="FM56" i="100" s="1"/>
  <c r="DU45" i="100"/>
  <c r="FM45" i="100" s="1"/>
  <c r="DU59" i="100"/>
  <c r="FM59" i="100" s="1"/>
  <c r="DU63" i="100"/>
  <c r="FM63" i="100" s="1"/>
  <c r="DU61" i="100"/>
  <c r="FM61" i="100" s="1"/>
  <c r="DU32" i="100"/>
  <c r="FM32" i="100" s="1"/>
  <c r="DU37" i="100"/>
  <c r="FM37" i="100" s="1"/>
  <c r="DU44" i="100"/>
  <c r="FM44" i="100" s="1"/>
  <c r="DU39" i="100"/>
  <c r="FM39" i="100" s="1"/>
  <c r="DU50" i="100"/>
  <c r="FM50" i="100" s="1"/>
  <c r="DU58" i="100"/>
  <c r="FM58" i="100" s="1"/>
  <c r="DU64" i="100"/>
  <c r="FM64" i="100" s="1"/>
  <c r="DU65" i="100"/>
  <c r="FM65" i="100" s="1"/>
  <c r="DU34" i="100"/>
  <c r="FM34" i="100" s="1"/>
  <c r="DU46" i="100"/>
  <c r="FM46" i="100" s="1"/>
  <c r="DU41" i="100"/>
  <c r="FM41" i="100" s="1"/>
  <c r="DU52" i="100"/>
  <c r="FM52" i="100" s="1"/>
  <c r="DU60" i="100"/>
  <c r="FM60" i="100" s="1"/>
  <c r="DU66" i="100"/>
  <c r="FM66" i="100" s="1"/>
  <c r="DU47" i="100"/>
  <c r="FM47" i="100" s="1"/>
  <c r="DU53" i="100"/>
  <c r="FM53" i="100" s="1"/>
  <c r="DU36" i="100"/>
  <c r="FM36" i="100" s="1"/>
  <c r="DU40" i="100"/>
  <c r="FM40" i="100" s="1"/>
  <c r="DU48" i="100"/>
  <c r="FM48" i="100" s="1"/>
  <c r="DU49" i="100"/>
  <c r="FM49" i="100" s="1"/>
  <c r="DU54" i="100"/>
  <c r="FM54" i="100" s="1"/>
  <c r="DU62" i="100"/>
  <c r="FM62" i="100" s="1"/>
  <c r="DU55" i="100"/>
  <c r="FM55" i="100" s="1"/>
  <c r="DU51" i="100"/>
  <c r="FM51" i="100" s="1"/>
  <c r="DU57" i="100"/>
  <c r="FM57" i="100" s="1"/>
  <c r="EC38" i="100"/>
  <c r="FU38" i="100" s="1"/>
  <c r="EC37" i="100"/>
  <c r="FU37" i="100" s="1"/>
  <c r="EC46" i="100"/>
  <c r="FU46" i="100" s="1"/>
  <c r="EC39" i="100"/>
  <c r="FU39" i="100" s="1"/>
  <c r="EC52" i="100"/>
  <c r="FU52" i="100" s="1"/>
  <c r="EC60" i="100"/>
  <c r="FU60" i="100" s="1"/>
  <c r="EC43" i="100"/>
  <c r="FU43" i="100" s="1"/>
  <c r="EC66" i="100"/>
  <c r="FU66" i="100" s="1"/>
  <c r="EC61" i="100"/>
  <c r="FU61" i="100" s="1"/>
  <c r="EC32" i="100"/>
  <c r="FU32" i="100" s="1"/>
  <c r="EC40" i="100"/>
  <c r="FU40" i="100" s="1"/>
  <c r="EC48" i="100"/>
  <c r="FU48" i="100" s="1"/>
  <c r="EC45" i="100"/>
  <c r="FU45" i="100" s="1"/>
  <c r="EC54" i="100"/>
  <c r="FU54" i="100" s="1"/>
  <c r="EC41" i="100"/>
  <c r="FU41" i="100" s="1"/>
  <c r="EC51" i="100"/>
  <c r="FU51" i="100" s="1"/>
  <c r="EC53" i="100"/>
  <c r="FU53" i="100" s="1"/>
  <c r="EC63" i="100"/>
  <c r="FU63" i="100" s="1"/>
  <c r="EC34" i="100"/>
  <c r="FU34" i="100" s="1"/>
  <c r="EC42" i="100"/>
  <c r="FU42" i="100" s="1"/>
  <c r="EC47" i="100"/>
  <c r="FU47" i="100" s="1"/>
  <c r="EC56" i="100"/>
  <c r="FU56" i="100" s="1"/>
  <c r="EC49" i="100"/>
  <c r="FU49" i="100" s="1"/>
  <c r="EC62" i="100"/>
  <c r="FU62" i="100" s="1"/>
  <c r="EC55" i="100"/>
  <c r="FU55" i="100" s="1"/>
  <c r="EC65" i="100"/>
  <c r="FU65" i="100" s="1"/>
  <c r="EC36" i="100"/>
  <c r="FU36" i="100" s="1"/>
  <c r="EC33" i="100"/>
  <c r="FU33" i="100" s="1"/>
  <c r="EC44" i="100"/>
  <c r="FU44" i="100" s="1"/>
  <c r="EC35" i="100"/>
  <c r="FU35" i="100" s="1"/>
  <c r="EC50" i="100"/>
  <c r="FU50" i="100" s="1"/>
  <c r="EC58" i="100"/>
  <c r="FU58" i="100" s="1"/>
  <c r="EC64" i="100"/>
  <c r="FU64" i="100" s="1"/>
  <c r="EC59" i="100"/>
  <c r="FU59" i="100" s="1"/>
  <c r="EC57" i="100"/>
  <c r="FU57" i="100" s="1"/>
  <c r="DN65" i="100"/>
  <c r="FF65" i="100" s="1"/>
  <c r="EL65" i="100"/>
  <c r="GD65" i="100" s="1"/>
  <c r="DL39" i="100"/>
  <c r="FD39" i="100" s="1"/>
  <c r="DL46" i="100"/>
  <c r="FD46" i="100" s="1"/>
  <c r="DL38" i="100"/>
  <c r="FD38" i="100" s="1"/>
  <c r="DL45" i="100"/>
  <c r="FD45" i="100" s="1"/>
  <c r="DL54" i="100"/>
  <c r="FD54" i="100" s="1"/>
  <c r="DL53" i="100"/>
  <c r="FD53" i="100" s="1"/>
  <c r="DL61" i="100"/>
  <c r="FD61" i="100" s="1"/>
  <c r="DL40" i="100"/>
  <c r="FD40" i="100" s="1"/>
  <c r="DL48" i="100"/>
  <c r="FD48" i="100" s="1"/>
  <c r="DL47" i="100"/>
  <c r="FD47" i="100" s="1"/>
  <c r="DL55" i="100"/>
  <c r="FD55" i="100" s="1"/>
  <c r="DL58" i="100"/>
  <c r="FD58" i="100" s="1"/>
  <c r="DL65" i="100"/>
  <c r="FD65" i="100" s="1"/>
  <c r="DL42" i="100"/>
  <c r="FD42" i="100" s="1"/>
  <c r="DL50" i="100"/>
  <c r="FD50" i="100" s="1"/>
  <c r="DL41" i="100"/>
  <c r="FD41" i="100" s="1"/>
  <c r="DL49" i="100"/>
  <c r="FD49" i="100" s="1"/>
  <c r="DL57" i="100"/>
  <c r="FD57" i="100" s="1"/>
  <c r="DL62" i="100"/>
  <c r="FD62" i="100" s="1"/>
  <c r="DL56" i="100"/>
  <c r="FD56" i="100" s="1"/>
  <c r="DL44" i="100"/>
  <c r="FD44" i="100" s="1"/>
  <c r="DL43" i="100"/>
  <c r="FD43" i="100" s="1"/>
  <c r="DL52" i="100"/>
  <c r="FD52" i="100" s="1"/>
  <c r="DL51" i="100"/>
  <c r="FD51" i="100" s="1"/>
  <c r="DL59" i="100"/>
  <c r="FD59" i="100" s="1"/>
  <c r="DL60" i="100"/>
  <c r="FD60" i="100" s="1"/>
  <c r="DT42" i="100"/>
  <c r="FL42" i="100" s="1"/>
  <c r="DT45" i="100"/>
  <c r="FL45" i="100" s="1"/>
  <c r="DT52" i="100"/>
  <c r="FL52" i="100" s="1"/>
  <c r="DT51" i="100"/>
  <c r="FL51" i="100" s="1"/>
  <c r="DT59" i="100"/>
  <c r="FL59" i="100" s="1"/>
  <c r="DT56" i="100"/>
  <c r="FL56" i="100" s="1"/>
  <c r="DT44" i="100"/>
  <c r="FL44" i="100" s="1"/>
  <c r="DT38" i="100"/>
  <c r="FL38" i="100" s="1"/>
  <c r="DT47" i="100"/>
  <c r="FL47" i="100" s="1"/>
  <c r="DT54" i="100"/>
  <c r="FL54" i="100" s="1"/>
  <c r="DT53" i="100"/>
  <c r="FL53" i="100" s="1"/>
  <c r="DT61" i="100"/>
  <c r="FL61" i="100" s="1"/>
  <c r="DT63" i="100"/>
  <c r="FL63" i="100" s="1"/>
  <c r="DT60" i="100"/>
  <c r="FL60" i="100" s="1"/>
  <c r="DT66" i="100"/>
  <c r="FL66" i="100" s="1"/>
  <c r="DT39" i="100"/>
  <c r="FL39" i="100" s="1"/>
  <c r="DT46" i="100"/>
  <c r="FL46" i="100" s="1"/>
  <c r="DT41" i="100"/>
  <c r="FL41" i="100" s="1"/>
  <c r="DT49" i="100"/>
  <c r="FL49" i="100" s="1"/>
  <c r="DT55" i="100"/>
  <c r="FL55" i="100" s="1"/>
  <c r="DT58" i="100"/>
  <c r="FL58" i="100" s="1"/>
  <c r="DT65" i="100"/>
  <c r="FL65" i="100" s="1"/>
  <c r="DT64" i="100"/>
  <c r="FL64" i="100" s="1"/>
  <c r="DT40" i="100"/>
  <c r="FL40" i="100" s="1"/>
  <c r="DT48" i="100"/>
  <c r="FL48" i="100" s="1"/>
  <c r="DT43" i="100"/>
  <c r="FL43" i="100" s="1"/>
  <c r="DT50" i="100"/>
  <c r="FL50" i="100" s="1"/>
  <c r="DT57" i="100"/>
  <c r="FL57" i="100" s="1"/>
  <c r="DT62" i="100"/>
  <c r="FL62" i="100" s="1"/>
  <c r="EN64" i="100"/>
  <c r="GF64" i="100" s="1"/>
  <c r="EN40" i="100"/>
  <c r="GF40" i="100" s="1"/>
  <c r="EN48" i="100"/>
  <c r="GF48" i="100" s="1"/>
  <c r="EN43" i="100"/>
  <c r="GF43" i="100" s="1"/>
  <c r="EN38" i="100"/>
  <c r="GF38" i="100" s="1"/>
  <c r="EN53" i="100"/>
  <c r="GF53" i="100" s="1"/>
  <c r="EN61" i="100"/>
  <c r="GF61" i="100" s="1"/>
  <c r="EN60" i="100"/>
  <c r="GF60" i="100" s="1"/>
  <c r="EN54" i="100"/>
  <c r="GF54" i="100" s="1"/>
  <c r="EN42" i="100"/>
  <c r="GF42" i="100" s="1"/>
  <c r="EN45" i="100"/>
  <c r="GF45" i="100" s="1"/>
  <c r="EN50" i="100"/>
  <c r="GF50" i="100" s="1"/>
  <c r="EN55" i="100"/>
  <c r="GF55" i="100" s="1"/>
  <c r="EN58" i="100"/>
  <c r="GF58" i="100" s="1"/>
  <c r="EN39" i="100"/>
  <c r="GF39" i="100" s="1"/>
  <c r="EN44" i="100"/>
  <c r="GF44" i="100" s="1"/>
  <c r="EN47" i="100"/>
  <c r="GF47" i="100" s="1"/>
  <c r="EN52" i="100"/>
  <c r="GF52" i="100" s="1"/>
  <c r="EN57" i="100"/>
  <c r="GF57" i="100" s="1"/>
  <c r="EN63" i="100"/>
  <c r="GF63" i="100" s="1"/>
  <c r="EN62" i="100"/>
  <c r="GF62" i="100" s="1"/>
  <c r="EN46" i="100"/>
  <c r="GF46" i="100" s="1"/>
  <c r="EN41" i="100"/>
  <c r="GF41" i="100" s="1"/>
  <c r="EN49" i="100"/>
  <c r="GF49" i="100" s="1"/>
  <c r="EN51" i="100"/>
  <c r="GF51" i="100" s="1"/>
  <c r="EN59" i="100"/>
  <c r="GF59" i="100" s="1"/>
  <c r="EN56" i="100"/>
  <c r="GF56" i="100" s="1"/>
  <c r="EN65" i="100"/>
  <c r="GF65" i="100" s="1"/>
  <c r="EB37" i="100"/>
  <c r="FT37" i="100" s="1"/>
  <c r="EB42" i="100"/>
  <c r="FT42" i="100" s="1"/>
  <c r="EB34" i="100"/>
  <c r="FT34" i="100" s="1"/>
  <c r="EB45" i="100"/>
  <c r="FT45" i="100" s="1"/>
  <c r="EB50" i="100"/>
  <c r="FT50" i="100" s="1"/>
  <c r="EB55" i="100"/>
  <c r="FT55" i="100" s="1"/>
  <c r="EB54" i="100"/>
  <c r="FT54" i="100" s="1"/>
  <c r="EB63" i="100"/>
  <c r="FT63" i="100" s="1"/>
  <c r="EB62" i="100"/>
  <c r="FT62" i="100" s="1"/>
  <c r="EB39" i="100"/>
  <c r="FT39" i="100" s="1"/>
  <c r="EB44" i="100"/>
  <c r="FT44" i="100" s="1"/>
  <c r="EB38" i="100"/>
  <c r="FT38" i="100" s="1"/>
  <c r="EB47" i="100"/>
  <c r="FT47" i="100" s="1"/>
  <c r="EB52" i="100"/>
  <c r="FT52" i="100" s="1"/>
  <c r="EB57" i="100"/>
  <c r="FT57" i="100" s="1"/>
  <c r="EB58" i="100"/>
  <c r="FT58" i="100" s="1"/>
  <c r="EB65" i="100"/>
  <c r="FT65" i="100" s="1"/>
  <c r="EB33" i="100"/>
  <c r="FT33" i="100" s="1"/>
  <c r="EB46" i="100"/>
  <c r="FT46" i="100" s="1"/>
  <c r="EB41" i="100"/>
  <c r="FT41" i="100" s="1"/>
  <c r="EB49" i="100"/>
  <c r="FT49" i="100" s="1"/>
  <c r="EB51" i="100"/>
  <c r="FT51" i="100" s="1"/>
  <c r="EB59" i="100"/>
  <c r="FT59" i="100" s="1"/>
  <c r="EB56" i="100"/>
  <c r="FT56" i="100" s="1"/>
  <c r="EB35" i="100"/>
  <c r="FT35" i="100" s="1"/>
  <c r="EB40" i="100"/>
  <c r="FT40" i="100" s="1"/>
  <c r="EB48" i="100"/>
  <c r="FT48" i="100" s="1"/>
  <c r="EB43" i="100"/>
  <c r="FT43" i="100" s="1"/>
  <c r="EB36" i="100"/>
  <c r="FT36" i="100" s="1"/>
  <c r="EB53" i="100"/>
  <c r="FT53" i="100" s="1"/>
  <c r="EB61" i="100"/>
  <c r="FT61" i="100" s="1"/>
  <c r="EB32" i="100"/>
  <c r="FT32" i="100" s="1"/>
  <c r="EB60" i="100"/>
  <c r="FT60" i="100" s="1"/>
  <c r="DM40" i="100"/>
  <c r="FE40" i="100" s="1"/>
  <c r="DM48" i="100"/>
  <c r="FE48" i="100" s="1"/>
  <c r="DM52" i="100"/>
  <c r="FE52" i="100" s="1"/>
  <c r="DM60" i="100"/>
  <c r="FE60" i="100" s="1"/>
  <c r="DM49" i="100"/>
  <c r="FE49" i="100" s="1"/>
  <c r="DM53" i="100"/>
  <c r="FE53" i="100" s="1"/>
  <c r="DM63" i="100"/>
  <c r="FE63" i="100" s="1"/>
  <c r="DM61" i="100"/>
  <c r="FE61" i="100" s="1"/>
  <c r="DM38" i="100"/>
  <c r="FE38" i="100" s="1"/>
  <c r="DM42" i="100"/>
  <c r="FE42" i="100" s="1"/>
  <c r="DM50" i="100"/>
  <c r="FE50" i="100" s="1"/>
  <c r="DM39" i="100"/>
  <c r="FE39" i="100" s="1"/>
  <c r="DM54" i="100"/>
  <c r="FE54" i="100" s="1"/>
  <c r="DM62" i="100"/>
  <c r="FE62" i="100" s="1"/>
  <c r="DM51" i="100"/>
  <c r="FE51" i="100" s="1"/>
  <c r="DM55" i="100"/>
  <c r="FE55" i="100" s="1"/>
  <c r="DM65" i="100"/>
  <c r="FE65" i="100" s="1"/>
  <c r="DM44" i="100"/>
  <c r="FE44" i="100" s="1"/>
  <c r="DM45" i="100"/>
  <c r="FE45" i="100" s="1"/>
  <c r="DM56" i="100"/>
  <c r="FE56" i="100" s="1"/>
  <c r="DM64" i="100"/>
  <c r="FE64" i="100" s="1"/>
  <c r="DM59" i="100"/>
  <c r="FE59" i="100" s="1"/>
  <c r="DM43" i="100"/>
  <c r="FE43" i="100" s="1"/>
  <c r="DM46" i="100"/>
  <c r="FE46" i="100" s="1"/>
  <c r="DM47" i="100"/>
  <c r="FE47" i="100" s="1"/>
  <c r="DM58" i="100"/>
  <c r="FE58" i="100" s="1"/>
  <c r="DM41" i="100"/>
  <c r="FE41" i="100" s="1"/>
  <c r="DM66" i="100"/>
  <c r="FE66" i="100" s="1"/>
  <c r="DM57" i="100"/>
  <c r="FE57" i="100" s="1"/>
  <c r="EK42" i="100"/>
  <c r="GC42" i="100" s="1"/>
  <c r="EK43" i="100"/>
  <c r="GC43" i="100" s="1"/>
  <c r="EK56" i="100"/>
  <c r="GC56" i="100" s="1"/>
  <c r="EK62" i="100"/>
  <c r="GC62" i="100" s="1"/>
  <c r="EK59" i="100"/>
  <c r="GC59" i="100" s="1"/>
  <c r="EK65" i="100"/>
  <c r="GC65" i="100" s="1"/>
  <c r="EK61" i="100"/>
  <c r="GC61" i="100" s="1"/>
  <c r="EK44" i="100"/>
  <c r="GC44" i="100" s="1"/>
  <c r="EK39" i="100"/>
  <c r="GC39" i="100" s="1"/>
  <c r="EK50" i="100"/>
  <c r="GC50" i="100" s="1"/>
  <c r="EK58" i="100"/>
  <c r="GC58" i="100" s="1"/>
  <c r="EK64" i="100"/>
  <c r="GC64" i="100" s="1"/>
  <c r="EK47" i="100"/>
  <c r="GC47" i="100" s="1"/>
  <c r="EK38" i="100"/>
  <c r="GC38" i="100" s="1"/>
  <c r="EK46" i="100"/>
  <c r="GC46" i="100" s="1"/>
  <c r="EK41" i="100"/>
  <c r="GC41" i="100" s="1"/>
  <c r="EK52" i="100"/>
  <c r="GC52" i="100" s="1"/>
  <c r="EK60" i="100"/>
  <c r="GC60" i="100" s="1"/>
  <c r="EK66" i="100"/>
  <c r="GC66" i="100" s="1"/>
  <c r="EK51" i="100"/>
  <c r="GC51" i="100" s="1"/>
  <c r="EK53" i="100"/>
  <c r="GC53" i="100" s="1"/>
  <c r="EK40" i="100"/>
  <c r="GC40" i="100" s="1"/>
  <c r="EK48" i="100"/>
  <c r="GC48" i="100" s="1"/>
  <c r="EK49" i="100"/>
  <c r="GC49" i="100" s="1"/>
  <c r="EK54" i="100"/>
  <c r="GC54" i="100" s="1"/>
  <c r="EK45" i="100"/>
  <c r="GC45" i="100" s="1"/>
  <c r="EK55" i="100"/>
  <c r="GC55" i="100" s="1"/>
  <c r="EK63" i="100"/>
  <c r="GC63" i="100" s="1"/>
  <c r="EK57" i="100"/>
  <c r="GC57" i="100" s="1"/>
  <c r="DR65" i="100"/>
  <c r="FJ65" i="100" s="1"/>
  <c r="EN66" i="100"/>
  <c r="GF66" i="100" s="1"/>
  <c r="DJ61" i="100"/>
  <c r="FB61" i="100" s="1"/>
  <c r="DJ59" i="100"/>
  <c r="FB59" i="100" s="1"/>
  <c r="DJ58" i="100"/>
  <c r="FB58" i="100" s="1"/>
  <c r="DJ51" i="100"/>
  <c r="FB51" i="100" s="1"/>
  <c r="DJ42" i="100"/>
  <c r="FB42" i="100" s="1"/>
  <c r="DJ49" i="100"/>
  <c r="FB49" i="100" s="1"/>
  <c r="DJ41" i="100"/>
  <c r="FB41" i="100" s="1"/>
  <c r="DN63" i="100"/>
  <c r="FF63" i="100" s="1"/>
  <c r="DN50" i="100"/>
  <c r="FF50" i="100" s="1"/>
  <c r="DN57" i="100"/>
  <c r="FF57" i="100" s="1"/>
  <c r="DN56" i="100"/>
  <c r="FF56" i="100" s="1"/>
  <c r="DN46" i="100"/>
  <c r="FF46" i="100" s="1"/>
  <c r="DN49" i="100"/>
  <c r="FF49" i="100" s="1"/>
  <c r="DN41" i="100"/>
  <c r="FF41" i="100" s="1"/>
  <c r="DR66" i="100"/>
  <c r="FJ66" i="100" s="1"/>
  <c r="DR62" i="100"/>
  <c r="FJ62" i="100" s="1"/>
  <c r="DR54" i="100"/>
  <c r="FJ54" i="100" s="1"/>
  <c r="DR51" i="100"/>
  <c r="FJ51" i="100" s="1"/>
  <c r="DR44" i="100"/>
  <c r="FJ44" i="100" s="1"/>
  <c r="DV59" i="100"/>
  <c r="FN59" i="100" s="1"/>
  <c r="DV64" i="100"/>
  <c r="FN64" i="100" s="1"/>
  <c r="DV60" i="100"/>
  <c r="FN60" i="100" s="1"/>
  <c r="DV52" i="100"/>
  <c r="FN52" i="100" s="1"/>
  <c r="DV53" i="100"/>
  <c r="FN53" i="100" s="1"/>
  <c r="DV44" i="100"/>
  <c r="FN44" i="100" s="1"/>
  <c r="DV37" i="100"/>
  <c r="FN37" i="100" s="1"/>
  <c r="DV45" i="100"/>
  <c r="FN45" i="100" s="1"/>
  <c r="DV36" i="100"/>
  <c r="FN36" i="100" s="1"/>
  <c r="DZ57" i="100"/>
  <c r="FR57" i="100" s="1"/>
  <c r="DZ59" i="100"/>
  <c r="FR59" i="100" s="1"/>
  <c r="DZ56" i="100"/>
  <c r="FR56" i="100" s="1"/>
  <c r="DZ37" i="100"/>
  <c r="FR37" i="100" s="1"/>
  <c r="DZ48" i="100"/>
  <c r="FR48" i="100" s="1"/>
  <c r="DZ40" i="100"/>
  <c r="FR40" i="100" s="1"/>
  <c r="DZ49" i="100"/>
  <c r="FR49" i="100" s="1"/>
  <c r="DZ41" i="100"/>
  <c r="FR41" i="100" s="1"/>
  <c r="DZ32" i="100"/>
  <c r="FR32" i="100" s="1"/>
  <c r="ED63" i="100"/>
  <c r="FV63" i="100" s="1"/>
  <c r="ED66" i="100"/>
  <c r="FV66" i="100" s="1"/>
  <c r="ED61" i="100"/>
  <c r="FV61" i="100" s="1"/>
  <c r="ED56" i="100"/>
  <c r="FV56" i="100" s="1"/>
  <c r="ED53" i="100"/>
  <c r="FV53" i="100" s="1"/>
  <c r="ED48" i="100"/>
  <c r="FV48" i="100" s="1"/>
  <c r="ED40" i="100"/>
  <c r="FV40" i="100" s="1"/>
  <c r="ED47" i="100"/>
  <c r="FV47" i="100" s="1"/>
  <c r="ED32" i="100"/>
  <c r="FV32" i="100" s="1"/>
  <c r="EH64" i="100"/>
  <c r="FZ64" i="100" s="1"/>
  <c r="EH60" i="100"/>
  <c r="FZ60" i="100" s="1"/>
  <c r="EH52" i="100"/>
  <c r="FZ52" i="100" s="1"/>
  <c r="EH53" i="100"/>
  <c r="FZ53" i="100" s="1"/>
  <c r="EH44" i="100"/>
  <c r="FZ44" i="100" s="1"/>
  <c r="EH39" i="100"/>
  <c r="FZ39" i="100" s="1"/>
  <c r="EL59" i="100"/>
  <c r="GD59" i="100" s="1"/>
  <c r="EL62" i="100"/>
  <c r="GD62" i="100" s="1"/>
  <c r="EL58" i="100"/>
  <c r="GD58" i="100" s="1"/>
  <c r="EL50" i="100"/>
  <c r="GD50" i="100" s="1"/>
  <c r="EL42" i="100"/>
  <c r="GD42" i="100" s="1"/>
  <c r="EL43" i="100"/>
  <c r="GD43" i="100" s="1"/>
  <c r="DS62" i="100"/>
  <c r="FK62" i="100" s="1"/>
  <c r="DS64" i="100"/>
  <c r="FK64" i="100" s="1"/>
  <c r="DS54" i="100"/>
  <c r="FK54" i="100" s="1"/>
  <c r="DS42" i="100"/>
  <c r="FK42" i="100" s="1"/>
  <c r="DS55" i="100"/>
  <c r="FK55" i="100" s="1"/>
  <c r="DS40" i="100"/>
  <c r="FK40" i="100" s="1"/>
  <c r="DS43" i="100"/>
  <c r="FK43" i="100" s="1"/>
  <c r="DS38" i="100"/>
  <c r="FK38" i="100" s="1"/>
  <c r="EI54" i="100"/>
  <c r="GA54" i="100" s="1"/>
  <c r="EI64" i="100"/>
  <c r="GA64" i="100" s="1"/>
  <c r="EI65" i="100"/>
  <c r="GA65" i="100" s="1"/>
  <c r="EI61" i="100"/>
  <c r="GA61" i="100" s="1"/>
  <c r="EI53" i="100"/>
  <c r="GA53" i="100" s="1"/>
  <c r="EI46" i="100"/>
  <c r="GA46" i="100" s="1"/>
  <c r="EB66" i="100"/>
  <c r="FT66" i="100" s="1"/>
  <c r="DK62" i="100"/>
  <c r="FC62" i="100" s="1"/>
  <c r="DK66" i="100"/>
  <c r="FC66" i="100" s="1"/>
  <c r="DK56" i="100"/>
  <c r="FC56" i="100" s="1"/>
  <c r="DK50" i="100"/>
  <c r="FC50" i="100" s="1"/>
  <c r="DK57" i="100"/>
  <c r="FC57" i="100" s="1"/>
  <c r="DK44" i="100"/>
  <c r="FC44" i="100" s="1"/>
  <c r="DK49" i="100"/>
  <c r="FC49" i="100" s="1"/>
  <c r="EA54" i="100"/>
  <c r="FS54" i="100" s="1"/>
  <c r="EA52" i="100"/>
  <c r="FS52" i="100" s="1"/>
  <c r="EA50" i="100"/>
  <c r="FS50" i="100" s="1"/>
  <c r="EA40" i="100"/>
  <c r="FS40" i="100" s="1"/>
  <c r="EA57" i="100"/>
  <c r="FS57" i="100" s="1"/>
  <c r="EA44" i="100"/>
  <c r="FS44" i="100" s="1"/>
  <c r="EA47" i="100"/>
  <c r="FS47" i="100" s="1"/>
  <c r="EA35" i="100"/>
  <c r="FS35" i="100" s="1"/>
  <c r="DH60" i="100"/>
  <c r="EZ60" i="100" s="1"/>
  <c r="DH38" i="100"/>
  <c r="EZ38" i="100" s="1"/>
  <c r="DH44" i="100"/>
  <c r="EZ44" i="100" s="1"/>
  <c r="Y5" i="85" l="1"/>
  <c r="Y6" i="85"/>
  <c r="Y7" i="85"/>
  <c r="Y8" i="85"/>
  <c r="Y9" i="85"/>
  <c r="Y10" i="85"/>
  <c r="Y11" i="85"/>
  <c r="Y12" i="85"/>
  <c r="Y13" i="85"/>
  <c r="Y14" i="85"/>
  <c r="Y15" i="85"/>
  <c r="Y16" i="85"/>
  <c r="Y17" i="85"/>
  <c r="Y18" i="85"/>
  <c r="Y19" i="85"/>
  <c r="Y20" i="85"/>
  <c r="Y21" i="85"/>
  <c r="Y22" i="85"/>
  <c r="Y23" i="85"/>
  <c r="Y24" i="85"/>
  <c r="Y25" i="85"/>
  <c r="Y26" i="85"/>
  <c r="Y27" i="85"/>
  <c r="Y28" i="85"/>
  <c r="Y29" i="85"/>
  <c r="Y30" i="85"/>
  <c r="Y31" i="85"/>
  <c r="Y32" i="85"/>
  <c r="Y4" i="85"/>
  <c r="AO6" i="83"/>
  <c r="AO7" i="83"/>
  <c r="AO8" i="83"/>
  <c r="AO9" i="83"/>
  <c r="AO10" i="83"/>
  <c r="AO11" i="83"/>
  <c r="AO12" i="83"/>
  <c r="AO13" i="83"/>
  <c r="AO14" i="83"/>
  <c r="AO15" i="83"/>
  <c r="AO16" i="83"/>
  <c r="AO17" i="83"/>
  <c r="AO18" i="83"/>
  <c r="AO19" i="83"/>
  <c r="AO20" i="83"/>
  <c r="AO21" i="83"/>
  <c r="AO22" i="83"/>
  <c r="AO23" i="83"/>
  <c r="AO24" i="83"/>
  <c r="AO25" i="83"/>
  <c r="AO26" i="83"/>
  <c r="AO27" i="83"/>
  <c r="AO28" i="83"/>
  <c r="AO29" i="83"/>
  <c r="AO30" i="83"/>
  <c r="AO31" i="83"/>
  <c r="AO32" i="83"/>
  <c r="AO33" i="83"/>
  <c r="AO34" i="83"/>
  <c r="AO35" i="83"/>
  <c r="AO36" i="83"/>
  <c r="AO37" i="83"/>
  <c r="AO38" i="83"/>
  <c r="AO39" i="83"/>
  <c r="AO40" i="83"/>
  <c r="AO41" i="83"/>
  <c r="AO42" i="83"/>
  <c r="AO43" i="83"/>
  <c r="AO44" i="83"/>
  <c r="AO45" i="83"/>
  <c r="AO46" i="83"/>
  <c r="AO47" i="83"/>
  <c r="AO48" i="83"/>
  <c r="AO49" i="83"/>
  <c r="AO50" i="83"/>
  <c r="AO51" i="83"/>
  <c r="AO52" i="83"/>
  <c r="AO53" i="83"/>
  <c r="AO54" i="83"/>
  <c r="AO55" i="83"/>
  <c r="AO56" i="83"/>
  <c r="AO57" i="83"/>
  <c r="AO58" i="83"/>
  <c r="AO59" i="83"/>
  <c r="AO60" i="83"/>
  <c r="AO61" i="83"/>
  <c r="AO62" i="83"/>
  <c r="AO63" i="83"/>
  <c r="AO64" i="83"/>
  <c r="AO65" i="83"/>
  <c r="AO66" i="83"/>
  <c r="AO67" i="83"/>
  <c r="AO68" i="83"/>
  <c r="AO69" i="83"/>
  <c r="AO70" i="83"/>
  <c r="AO71" i="83"/>
  <c r="AO72" i="83"/>
  <c r="AO73" i="83"/>
  <c r="AO74" i="83"/>
  <c r="AO75" i="83"/>
  <c r="AO76" i="83"/>
  <c r="AO77" i="83"/>
  <c r="AO78" i="83"/>
  <c r="AO79" i="83"/>
  <c r="AO80" i="83"/>
  <c r="AO81" i="83"/>
  <c r="AO82" i="83"/>
  <c r="AO83" i="83"/>
  <c r="AO84" i="83"/>
  <c r="AO85" i="83"/>
  <c r="AO86" i="83"/>
  <c r="AO87" i="83"/>
  <c r="AO88" i="83"/>
  <c r="AO89" i="83"/>
  <c r="AO90" i="83"/>
  <c r="AO91" i="83"/>
  <c r="AO92" i="83"/>
  <c r="AO93" i="83"/>
  <c r="AO94" i="83"/>
  <c r="AO95" i="83"/>
  <c r="AO96" i="83"/>
  <c r="AO97" i="83"/>
  <c r="AO98" i="83"/>
  <c r="AO99" i="83"/>
  <c r="AO100" i="83"/>
  <c r="AO101" i="83"/>
  <c r="AO102" i="83"/>
  <c r="AO103" i="83"/>
  <c r="AO104" i="83"/>
  <c r="AO5" i="83"/>
  <c r="AD6" i="83"/>
  <c r="AD7" i="83"/>
  <c r="AD8" i="83"/>
  <c r="AD9" i="83"/>
  <c r="AD10" i="83"/>
  <c r="AD11" i="83"/>
  <c r="AD12" i="83"/>
  <c r="AD13" i="83"/>
  <c r="AD14" i="83"/>
  <c r="AD15" i="83"/>
  <c r="AD16" i="83"/>
  <c r="AD17" i="83"/>
  <c r="AD18" i="83"/>
  <c r="AD19" i="83"/>
  <c r="AD20" i="83"/>
  <c r="AD21" i="83"/>
  <c r="AD22" i="83"/>
  <c r="AD23" i="83"/>
  <c r="AD24" i="83"/>
  <c r="AD25" i="83"/>
  <c r="AD26" i="83"/>
  <c r="AD27" i="83"/>
  <c r="AD28" i="83"/>
  <c r="AD29" i="83"/>
  <c r="AD30" i="83"/>
  <c r="AD31" i="83"/>
  <c r="AD32" i="83"/>
  <c r="AD33" i="83"/>
  <c r="AD34" i="83"/>
  <c r="AD35" i="83"/>
  <c r="AD36" i="83"/>
  <c r="AD37" i="83"/>
  <c r="AD38" i="83"/>
  <c r="AD39" i="83"/>
  <c r="AD40" i="83"/>
  <c r="AD41" i="83"/>
  <c r="AD42" i="83"/>
  <c r="AD43" i="83"/>
  <c r="AD44" i="83"/>
  <c r="AD45" i="83"/>
  <c r="AD46" i="83"/>
  <c r="AD47" i="83"/>
  <c r="AD48" i="83"/>
  <c r="AD49" i="83"/>
  <c r="AD50" i="83"/>
  <c r="AD51" i="83"/>
  <c r="AD52" i="83"/>
  <c r="AD53" i="83"/>
  <c r="AD54" i="83"/>
  <c r="AD55" i="83"/>
  <c r="AD56" i="83"/>
  <c r="AD57" i="83"/>
  <c r="AD58" i="83"/>
  <c r="AD59" i="83"/>
  <c r="AD60" i="83"/>
  <c r="AD61" i="83"/>
  <c r="AD62" i="83"/>
  <c r="AD63" i="83"/>
  <c r="AD64" i="83"/>
  <c r="AD65" i="83"/>
  <c r="AD66" i="83"/>
  <c r="AD67" i="83"/>
  <c r="AD68" i="83"/>
  <c r="AD69" i="83"/>
  <c r="AD70" i="83"/>
  <c r="AD71" i="83"/>
  <c r="AD72" i="83"/>
  <c r="AD73" i="83"/>
  <c r="AD74" i="83"/>
  <c r="AD75" i="83"/>
  <c r="AD76" i="83"/>
  <c r="AD77" i="83"/>
  <c r="AD78" i="83"/>
  <c r="AD79" i="83"/>
  <c r="AD80" i="83"/>
  <c r="AD81" i="83"/>
  <c r="AD82" i="83"/>
  <c r="AD83" i="83"/>
  <c r="AD84" i="83"/>
  <c r="AD85" i="83"/>
  <c r="AD86" i="83"/>
  <c r="AD87" i="83"/>
  <c r="AD88" i="83"/>
  <c r="AD89" i="83"/>
  <c r="AD90" i="83"/>
  <c r="AD91" i="83"/>
  <c r="AD92" i="83"/>
  <c r="AD93" i="83"/>
  <c r="AD94" i="83"/>
  <c r="AD95" i="83"/>
  <c r="AD96" i="83"/>
  <c r="AD97" i="83"/>
  <c r="AD98" i="83"/>
  <c r="AD99" i="83"/>
  <c r="AD100" i="83"/>
  <c r="AD101" i="83"/>
  <c r="AD102" i="83"/>
  <c r="AD103" i="83"/>
  <c r="AD104" i="83"/>
  <c r="AD5" i="83"/>
  <c r="AL6" i="83"/>
  <c r="AL7" i="83"/>
  <c r="AL8" i="83"/>
  <c r="AL9" i="83"/>
  <c r="AL10" i="83"/>
  <c r="AL11" i="83"/>
  <c r="AL12" i="83"/>
  <c r="AL13" i="83"/>
  <c r="AL14" i="83"/>
  <c r="AL15" i="83"/>
  <c r="AL16" i="83"/>
  <c r="AL17" i="83"/>
  <c r="AL18" i="83"/>
  <c r="AL19" i="83"/>
  <c r="AL20" i="83"/>
  <c r="AL21" i="83"/>
  <c r="AL22" i="83"/>
  <c r="AL23" i="83"/>
  <c r="AL24" i="83"/>
  <c r="AL25" i="83"/>
  <c r="AL26" i="83"/>
  <c r="AL27" i="83"/>
  <c r="AL28" i="83"/>
  <c r="AL29" i="83"/>
  <c r="AL30" i="83"/>
  <c r="AL31" i="83"/>
  <c r="AL32" i="83"/>
  <c r="AL33" i="83"/>
  <c r="AL34" i="83"/>
  <c r="AL35" i="83"/>
  <c r="AL36" i="83"/>
  <c r="AL37" i="83"/>
  <c r="AL38" i="83"/>
  <c r="AL39" i="83"/>
  <c r="AL40" i="83"/>
  <c r="AL41" i="83"/>
  <c r="AL42" i="83"/>
  <c r="AL43" i="83"/>
  <c r="AL44" i="83"/>
  <c r="AL45" i="83"/>
  <c r="AL46" i="83"/>
  <c r="AL47" i="83"/>
  <c r="AL48" i="83"/>
  <c r="AL49" i="83"/>
  <c r="AL50" i="83"/>
  <c r="AL51" i="83"/>
  <c r="AL52" i="83"/>
  <c r="AL53" i="83"/>
  <c r="AL54" i="83"/>
  <c r="AL55" i="83"/>
  <c r="AL56" i="83"/>
  <c r="AL57" i="83"/>
  <c r="AL58" i="83"/>
  <c r="AL59" i="83"/>
  <c r="AL60" i="83"/>
  <c r="AL61" i="83"/>
  <c r="AL62" i="83"/>
  <c r="AL63" i="83"/>
  <c r="AL64" i="83"/>
  <c r="AL65" i="83"/>
  <c r="AL66" i="83"/>
  <c r="AL67" i="83"/>
  <c r="AL68" i="83"/>
  <c r="AL69" i="83"/>
  <c r="AL70" i="83"/>
  <c r="AL71" i="83"/>
  <c r="AL72" i="83"/>
  <c r="AL73" i="83"/>
  <c r="AL74" i="83"/>
  <c r="AL75" i="83"/>
  <c r="AL76" i="83"/>
  <c r="AL77" i="83"/>
  <c r="AL78" i="83"/>
  <c r="AL79" i="83"/>
  <c r="AL80" i="83"/>
  <c r="AL81" i="83"/>
  <c r="AL82" i="83"/>
  <c r="AL83" i="83"/>
  <c r="AL84" i="83"/>
  <c r="AL85" i="83"/>
  <c r="AL86" i="83"/>
  <c r="AL87" i="83"/>
  <c r="AL88" i="83"/>
  <c r="AL89" i="83"/>
  <c r="AL90" i="83"/>
  <c r="AL91" i="83"/>
  <c r="AL92" i="83"/>
  <c r="AL93" i="83"/>
  <c r="AL94" i="83"/>
  <c r="AL95" i="83"/>
  <c r="AL96" i="83"/>
  <c r="AL97" i="83"/>
  <c r="AL98" i="83"/>
  <c r="AL99" i="83"/>
  <c r="AL100" i="83"/>
  <c r="AL101" i="83"/>
  <c r="AL102" i="83"/>
  <c r="AL103" i="83"/>
  <c r="AL104" i="83"/>
  <c r="AL5" i="83"/>
  <c r="AA6" i="83"/>
  <c r="AA7" i="83"/>
  <c r="AA8" i="83"/>
  <c r="AA9" i="83"/>
  <c r="AA10" i="83"/>
  <c r="AA11" i="83"/>
  <c r="AA12" i="83"/>
  <c r="AA13" i="83"/>
  <c r="AA14" i="83"/>
  <c r="AA15" i="83"/>
  <c r="AA16" i="83"/>
  <c r="AA17" i="83"/>
  <c r="AA18" i="83"/>
  <c r="AA19" i="83"/>
  <c r="AA20" i="83"/>
  <c r="AA21" i="83"/>
  <c r="AA22" i="83"/>
  <c r="AA23" i="83"/>
  <c r="AA24" i="83"/>
  <c r="AA25" i="83"/>
  <c r="AA26" i="83"/>
  <c r="AA27" i="83"/>
  <c r="AA28" i="83"/>
  <c r="AA29" i="83"/>
  <c r="AA30" i="83"/>
  <c r="AA31" i="83"/>
  <c r="AA32" i="83"/>
  <c r="AA33" i="83"/>
  <c r="AA34" i="83"/>
  <c r="AA35" i="83"/>
  <c r="AA36" i="83"/>
  <c r="AA37" i="83"/>
  <c r="AA38" i="83"/>
  <c r="AA39" i="83"/>
  <c r="AA40" i="83"/>
  <c r="AA41" i="83"/>
  <c r="AA42" i="83"/>
  <c r="AA43" i="83"/>
  <c r="AA44" i="83"/>
  <c r="AA45" i="83"/>
  <c r="AA46" i="83"/>
  <c r="AA47" i="83"/>
  <c r="AA48" i="83"/>
  <c r="AA49" i="83"/>
  <c r="AA50" i="83"/>
  <c r="AA51" i="83"/>
  <c r="AA52" i="83"/>
  <c r="AA53" i="83"/>
  <c r="AA54" i="83"/>
  <c r="AA55" i="83"/>
  <c r="AA56" i="83"/>
  <c r="AA57" i="83"/>
  <c r="AA58" i="83"/>
  <c r="AA59" i="83"/>
  <c r="AA60" i="83"/>
  <c r="AA61" i="83"/>
  <c r="AA62" i="83"/>
  <c r="AA63" i="83"/>
  <c r="AA64" i="83"/>
  <c r="AA65" i="83"/>
  <c r="AA66" i="83"/>
  <c r="AA67" i="83"/>
  <c r="AA68" i="83"/>
  <c r="AA69" i="83"/>
  <c r="AA70" i="83"/>
  <c r="AA71" i="83"/>
  <c r="AA72" i="83"/>
  <c r="AA73" i="83"/>
  <c r="AA74" i="83"/>
  <c r="AA75" i="83"/>
  <c r="AA76" i="83"/>
  <c r="AA77" i="83"/>
  <c r="AA78" i="83"/>
  <c r="AA79" i="83"/>
  <c r="AA80" i="83"/>
  <c r="AA81" i="83"/>
  <c r="AA82" i="83"/>
  <c r="AA83" i="83"/>
  <c r="AA84" i="83"/>
  <c r="AA85" i="83"/>
  <c r="AA86" i="83"/>
  <c r="AA87" i="83"/>
  <c r="AA88" i="83"/>
  <c r="AA89" i="83"/>
  <c r="AA90" i="83"/>
  <c r="AA91" i="83"/>
  <c r="AA92" i="83"/>
  <c r="AA93" i="83"/>
  <c r="AA94" i="83"/>
  <c r="AA95" i="83"/>
  <c r="AA96" i="83"/>
  <c r="AA97" i="83"/>
  <c r="AA98" i="83"/>
  <c r="AA99" i="83"/>
  <c r="AA100" i="83"/>
  <c r="AA101" i="83"/>
  <c r="AA102" i="83"/>
  <c r="AA103" i="83"/>
  <c r="AA104" i="83"/>
  <c r="AA5" i="83"/>
  <c r="E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P63" i="93"/>
  <c r="EQ63" i="93"/>
  <c r="ER63" i="93"/>
  <c r="ES63" i="93"/>
  <c r="ET63" i="93"/>
  <c r="EU63" i="93"/>
  <c r="EV63" i="93"/>
  <c r="EW63" i="93"/>
  <c r="EX63" i="93"/>
  <c r="EY63" i="93"/>
  <c r="EZ63" i="93"/>
  <c r="FA63" i="93"/>
  <c r="FB63" i="93"/>
  <c r="FC63" i="93"/>
  <c r="FD63" i="93"/>
  <c r="FE63" i="93"/>
  <c r="FF63" i="93"/>
  <c r="FG63" i="93"/>
  <c r="FH63" i="93"/>
  <c r="FI63" i="93"/>
  <c r="FJ63" i="93"/>
  <c r="FK63" i="93"/>
  <c r="FL63" i="93"/>
  <c r="FM63" i="93"/>
  <c r="FN63" i="93"/>
  <c r="FO63" i="93"/>
  <c r="FP63" i="93"/>
  <c r="FQ63" i="93"/>
  <c r="FR63" i="93"/>
  <c r="FS63" i="93"/>
  <c r="FT63" i="93"/>
  <c r="FU63" i="93"/>
  <c r="FV63" i="93"/>
  <c r="FW63" i="93"/>
  <c r="FX63" i="93"/>
  <c r="FY63" i="93"/>
  <c r="FZ63" i="93"/>
  <c r="GA63" i="93"/>
  <c r="GB63" i="93"/>
  <c r="GC63" i="93"/>
  <c r="GD63" i="93"/>
  <c r="EP64" i="93"/>
  <c r="EQ64" i="93"/>
  <c r="ER64" i="93"/>
  <c r="ES64" i="93"/>
  <c r="ET64" i="93"/>
  <c r="EU64" i="93"/>
  <c r="EV64" i="93"/>
  <c r="EW64" i="93"/>
  <c r="EX64" i="93"/>
  <c r="EY64" i="93"/>
  <c r="EZ64" i="93"/>
  <c r="FA64" i="93"/>
  <c r="FB64" i="93"/>
  <c r="FC64" i="93"/>
  <c r="FD64" i="93"/>
  <c r="FE64" i="93"/>
  <c r="FF64" i="93"/>
  <c r="FG64" i="93"/>
  <c r="FH64" i="93"/>
  <c r="FI64" i="93"/>
  <c r="FJ64" i="93"/>
  <c r="FK64" i="93"/>
  <c r="FL64" i="93"/>
  <c r="FM64" i="93"/>
  <c r="FN64" i="93"/>
  <c r="FO64" i="93"/>
  <c r="FP64" i="93"/>
  <c r="FQ64" i="93"/>
  <c r="FR64" i="93"/>
  <c r="FS64" i="93"/>
  <c r="FT64" i="93"/>
  <c r="FU64" i="93"/>
  <c r="FV64" i="93"/>
  <c r="FW64" i="93"/>
  <c r="FX64" i="93"/>
  <c r="FY64" i="93"/>
  <c r="FZ64" i="93"/>
  <c r="GA64" i="93"/>
  <c r="GB64" i="93"/>
  <c r="GC64" i="93"/>
  <c r="GD64" i="93"/>
  <c r="EP48" i="93"/>
  <c r="EQ48" i="93"/>
  <c r="ER48" i="93"/>
  <c r="ES48" i="93"/>
  <c r="ET48" i="93"/>
  <c r="EU48" i="93"/>
  <c r="EV48" i="93"/>
  <c r="EW48" i="93"/>
  <c r="EX48" i="93"/>
  <c r="EY48" i="93"/>
  <c r="EZ48" i="93"/>
  <c r="FA48" i="93"/>
  <c r="FB48" i="93"/>
  <c r="FC48" i="93"/>
  <c r="FD48" i="93"/>
  <c r="FE48" i="93"/>
  <c r="FF48" i="93"/>
  <c r="FG48" i="93"/>
  <c r="FH48" i="93"/>
  <c r="FI48" i="93"/>
  <c r="FJ48" i="93"/>
  <c r="FK48" i="93"/>
  <c r="FL48" i="93"/>
  <c r="FM48" i="93"/>
  <c r="FN48" i="93"/>
  <c r="FO48" i="93"/>
  <c r="FP48" i="93"/>
  <c r="FQ48" i="93"/>
  <c r="FR48" i="93"/>
  <c r="FS48" i="93"/>
  <c r="FT48" i="93"/>
  <c r="FU48" i="93"/>
  <c r="FV48" i="93"/>
  <c r="FW48" i="93"/>
  <c r="FX48" i="93"/>
  <c r="FY48" i="93"/>
  <c r="FZ48" i="93"/>
  <c r="GA48" i="93"/>
  <c r="GB48" i="93"/>
  <c r="GC48" i="93"/>
  <c r="GD48" i="93"/>
  <c r="EP49" i="93"/>
  <c r="EQ49" i="93"/>
  <c r="ER49" i="93"/>
  <c r="ES49" i="93"/>
  <c r="ET49" i="93"/>
  <c r="EU49" i="93"/>
  <c r="EV49" i="93"/>
  <c r="EW49" i="93"/>
  <c r="EX49" i="93"/>
  <c r="EY49" i="93"/>
  <c r="EZ49" i="93"/>
  <c r="FA49" i="93"/>
  <c r="FB49" i="93"/>
  <c r="FC49" i="93"/>
  <c r="FD49" i="93"/>
  <c r="FE49" i="93"/>
  <c r="FF49" i="93"/>
  <c r="FG49" i="93"/>
  <c r="FH49" i="93"/>
  <c r="FI49" i="93"/>
  <c r="FJ49" i="93"/>
  <c r="FK49" i="93"/>
  <c r="FL49" i="93"/>
  <c r="FM49" i="93"/>
  <c r="FN49" i="93"/>
  <c r="FO49" i="93"/>
  <c r="FP49" i="93"/>
  <c r="FQ49" i="93"/>
  <c r="FR49" i="93"/>
  <c r="FS49" i="93"/>
  <c r="FT49" i="93"/>
  <c r="FU49" i="93"/>
  <c r="FV49" i="93"/>
  <c r="FW49" i="93"/>
  <c r="FX49" i="93"/>
  <c r="FY49" i="93"/>
  <c r="FZ49" i="93"/>
  <c r="GA49" i="93"/>
  <c r="GB49" i="93"/>
  <c r="GC49" i="93"/>
  <c r="GD49" i="93"/>
  <c r="EP50" i="93"/>
  <c r="EQ50" i="93"/>
  <c r="ER50" i="93"/>
  <c r="ES50" i="93"/>
  <c r="ET50" i="93"/>
  <c r="EU50" i="93"/>
  <c r="EV50" i="93"/>
  <c r="EW50" i="93"/>
  <c r="EX50" i="93"/>
  <c r="EY50" i="93"/>
  <c r="EZ50" i="93"/>
  <c r="FA50" i="93"/>
  <c r="FB50" i="93"/>
  <c r="FC50" i="93"/>
  <c r="FD50" i="93"/>
  <c r="FE50" i="93"/>
  <c r="FF50" i="93"/>
  <c r="FG50" i="93"/>
  <c r="FH50" i="93"/>
  <c r="FI50" i="93"/>
  <c r="FJ50" i="93"/>
  <c r="FK50" i="93"/>
  <c r="FL50" i="93"/>
  <c r="FM50" i="93"/>
  <c r="FN50" i="93"/>
  <c r="FO50" i="93"/>
  <c r="FP50" i="93"/>
  <c r="FQ50" i="93"/>
  <c r="FR50" i="93"/>
  <c r="FS50" i="93"/>
  <c r="FT50" i="93"/>
  <c r="FU50" i="93"/>
  <c r="FV50" i="93"/>
  <c r="FW50" i="93"/>
  <c r="FX50" i="93"/>
  <c r="FY50" i="93"/>
  <c r="FZ50" i="93"/>
  <c r="GA50" i="93"/>
  <c r="GB50" i="93"/>
  <c r="GC50" i="93"/>
  <c r="GD50" i="93"/>
  <c r="EP51" i="93"/>
  <c r="EQ51" i="93"/>
  <c r="ER51" i="93"/>
  <c r="ES51" i="93"/>
  <c r="ET51" i="93"/>
  <c r="EU51" i="93"/>
  <c r="EV51" i="93"/>
  <c r="EW51" i="93"/>
  <c r="EX51" i="93"/>
  <c r="EY51" i="93"/>
  <c r="EZ51" i="93"/>
  <c r="FA51" i="93"/>
  <c r="FB51" i="93"/>
  <c r="FC51" i="93"/>
  <c r="FD51" i="93"/>
  <c r="FE51" i="93"/>
  <c r="FF51" i="93"/>
  <c r="FG51" i="93"/>
  <c r="FH51" i="93"/>
  <c r="FI51" i="93"/>
  <c r="FJ51" i="93"/>
  <c r="FK51" i="93"/>
  <c r="FL51" i="93"/>
  <c r="FM51" i="93"/>
  <c r="FN51" i="93"/>
  <c r="FO51" i="93"/>
  <c r="FP51" i="93"/>
  <c r="FQ51" i="93"/>
  <c r="FR51" i="93"/>
  <c r="FS51" i="93"/>
  <c r="FT51" i="93"/>
  <c r="FU51" i="93"/>
  <c r="FV51" i="93"/>
  <c r="FW51" i="93"/>
  <c r="FX51" i="93"/>
  <c r="FY51" i="93"/>
  <c r="FZ51" i="93"/>
  <c r="GA51" i="93"/>
  <c r="GB51" i="93"/>
  <c r="GC51" i="93"/>
  <c r="GD51" i="93"/>
  <c r="EP52" i="93"/>
  <c r="EQ52" i="93"/>
  <c r="ER52" i="93"/>
  <c r="ES52" i="93"/>
  <c r="ET52" i="93"/>
  <c r="EU52" i="93"/>
  <c r="EV52" i="93"/>
  <c r="EW52" i="93"/>
  <c r="EX52" i="93"/>
  <c r="EY52" i="93"/>
  <c r="EZ52" i="93"/>
  <c r="FA52" i="93"/>
  <c r="FB52" i="93"/>
  <c r="FC52" i="93"/>
  <c r="FD52" i="93"/>
  <c r="FE52" i="93"/>
  <c r="FF52" i="93"/>
  <c r="FG52" i="93"/>
  <c r="FH52" i="93"/>
  <c r="FI52" i="93"/>
  <c r="FJ52" i="93"/>
  <c r="FK52" i="93"/>
  <c r="FL52" i="93"/>
  <c r="FM52" i="93"/>
  <c r="FN52" i="93"/>
  <c r="FO52" i="93"/>
  <c r="FP52" i="93"/>
  <c r="FQ52" i="93"/>
  <c r="FR52" i="93"/>
  <c r="FS52" i="93"/>
  <c r="FT52" i="93"/>
  <c r="FU52" i="93"/>
  <c r="FV52" i="93"/>
  <c r="FW52" i="93"/>
  <c r="FX52" i="93"/>
  <c r="FY52" i="93"/>
  <c r="FZ52" i="93"/>
  <c r="GA52" i="93"/>
  <c r="GB52" i="93"/>
  <c r="GC52" i="93"/>
  <c r="GD52" i="93"/>
  <c r="EP53" i="93"/>
  <c r="EQ53" i="93"/>
  <c r="ER53" i="93"/>
  <c r="ES53" i="93"/>
  <c r="ET53" i="93"/>
  <c r="EU53" i="93"/>
  <c r="EV53" i="93"/>
  <c r="EW53" i="93"/>
  <c r="EX53" i="93"/>
  <c r="EY53" i="93"/>
  <c r="EZ53" i="93"/>
  <c r="FA53" i="93"/>
  <c r="FB53" i="93"/>
  <c r="FC53" i="93"/>
  <c r="FD53" i="93"/>
  <c r="FE53" i="93"/>
  <c r="FF53" i="93"/>
  <c r="FG53" i="93"/>
  <c r="FH53" i="93"/>
  <c r="FI53" i="93"/>
  <c r="FJ53" i="93"/>
  <c r="FK53" i="93"/>
  <c r="FL53" i="93"/>
  <c r="FM53" i="93"/>
  <c r="FN53" i="93"/>
  <c r="FO53" i="93"/>
  <c r="FP53" i="93"/>
  <c r="FQ53" i="93"/>
  <c r="FR53" i="93"/>
  <c r="FS53" i="93"/>
  <c r="FT53" i="93"/>
  <c r="FU53" i="93"/>
  <c r="FV53" i="93"/>
  <c r="FW53" i="93"/>
  <c r="FX53" i="93"/>
  <c r="FY53" i="93"/>
  <c r="FZ53" i="93"/>
  <c r="GA53" i="93"/>
  <c r="GB53" i="93"/>
  <c r="GC53" i="93"/>
  <c r="GD53" i="93"/>
  <c r="EP54" i="93"/>
  <c r="EQ54" i="93"/>
  <c r="ER54" i="93"/>
  <c r="ES54" i="93"/>
  <c r="ET54" i="93"/>
  <c r="EU54" i="93"/>
  <c r="EV54" i="93"/>
  <c r="EW54" i="93"/>
  <c r="EX54" i="93"/>
  <c r="EY54" i="93"/>
  <c r="EZ54" i="93"/>
  <c r="FA54" i="93"/>
  <c r="FB54" i="93"/>
  <c r="FC54" i="93"/>
  <c r="FD54" i="93"/>
  <c r="FE54" i="93"/>
  <c r="FF54" i="93"/>
  <c r="FG54" i="93"/>
  <c r="FH54" i="93"/>
  <c r="FI54" i="93"/>
  <c r="FJ54" i="93"/>
  <c r="FK54" i="93"/>
  <c r="FL54" i="93"/>
  <c r="FM54" i="93"/>
  <c r="FN54" i="93"/>
  <c r="FO54" i="93"/>
  <c r="FP54" i="93"/>
  <c r="FQ54" i="93"/>
  <c r="FR54" i="93"/>
  <c r="FS54" i="93"/>
  <c r="FT54" i="93"/>
  <c r="FU54" i="93"/>
  <c r="FV54" i="93"/>
  <c r="FW54" i="93"/>
  <c r="FX54" i="93"/>
  <c r="FY54" i="93"/>
  <c r="FZ54" i="93"/>
  <c r="GA54" i="93"/>
  <c r="GB54" i="93"/>
  <c r="GC54" i="93"/>
  <c r="GD54" i="93"/>
  <c r="EP55" i="93"/>
  <c r="EQ55" i="93"/>
  <c r="ER55" i="93"/>
  <c r="ES55" i="93"/>
  <c r="ET55" i="93"/>
  <c r="EU55" i="93"/>
  <c r="EV55" i="93"/>
  <c r="EW55" i="93"/>
  <c r="EX55" i="93"/>
  <c r="EY55" i="93"/>
  <c r="EZ55" i="93"/>
  <c r="FA55" i="93"/>
  <c r="FB55" i="93"/>
  <c r="FC55" i="93"/>
  <c r="FD55" i="93"/>
  <c r="FE55" i="93"/>
  <c r="FF55" i="93"/>
  <c r="FG55" i="93"/>
  <c r="FH55" i="93"/>
  <c r="FI55" i="93"/>
  <c r="FJ55" i="93"/>
  <c r="FK55" i="93"/>
  <c r="FL55" i="93"/>
  <c r="FM55" i="93"/>
  <c r="FN55" i="93"/>
  <c r="FO55" i="93"/>
  <c r="FP55" i="93"/>
  <c r="FQ55" i="93"/>
  <c r="FR55" i="93"/>
  <c r="FS55" i="93"/>
  <c r="FT55" i="93"/>
  <c r="FU55" i="93"/>
  <c r="FV55" i="93"/>
  <c r="FW55" i="93"/>
  <c r="FX55" i="93"/>
  <c r="FY55" i="93"/>
  <c r="FZ55" i="93"/>
  <c r="GA55" i="93"/>
  <c r="GB55" i="93"/>
  <c r="GC55" i="93"/>
  <c r="GD55" i="93"/>
  <c r="EP56" i="93"/>
  <c r="EQ56" i="93"/>
  <c r="ER56" i="93"/>
  <c r="ES56" i="93"/>
  <c r="ET56" i="93"/>
  <c r="EU56" i="93"/>
  <c r="EV56" i="93"/>
  <c r="EW56" i="93"/>
  <c r="EX56" i="93"/>
  <c r="EY56" i="93"/>
  <c r="EZ56" i="93"/>
  <c r="FA56" i="93"/>
  <c r="FB56" i="93"/>
  <c r="FC56" i="93"/>
  <c r="FD56" i="93"/>
  <c r="FE56" i="93"/>
  <c r="FF56" i="93"/>
  <c r="FG56" i="93"/>
  <c r="FH56" i="93"/>
  <c r="FI56" i="93"/>
  <c r="FJ56" i="93"/>
  <c r="FK56" i="93"/>
  <c r="FL56" i="93"/>
  <c r="FM56" i="93"/>
  <c r="FN56" i="93"/>
  <c r="FO56" i="93"/>
  <c r="FP56" i="93"/>
  <c r="FQ56" i="93"/>
  <c r="FR56" i="93"/>
  <c r="FS56" i="93"/>
  <c r="FT56" i="93"/>
  <c r="FU56" i="93"/>
  <c r="FV56" i="93"/>
  <c r="FW56" i="93"/>
  <c r="FX56" i="93"/>
  <c r="FY56" i="93"/>
  <c r="FZ56" i="93"/>
  <c r="GA56" i="93"/>
  <c r="GB56" i="93"/>
  <c r="GC56" i="93"/>
  <c r="GD56" i="93"/>
  <c r="EP57" i="93"/>
  <c r="EQ57" i="93"/>
  <c r="ER57" i="93"/>
  <c r="ES57" i="93"/>
  <c r="ET57" i="93"/>
  <c r="EU57" i="93"/>
  <c r="EV57" i="93"/>
  <c r="EW57" i="93"/>
  <c r="EX57" i="93"/>
  <c r="EY57" i="93"/>
  <c r="EZ57" i="93"/>
  <c r="FA57" i="93"/>
  <c r="FB57" i="93"/>
  <c r="FC57" i="93"/>
  <c r="FD57" i="93"/>
  <c r="FE57" i="93"/>
  <c r="FF57" i="93"/>
  <c r="FG57" i="93"/>
  <c r="FH57" i="93"/>
  <c r="FI57" i="93"/>
  <c r="FJ57" i="93"/>
  <c r="FK57" i="93"/>
  <c r="FL57" i="93"/>
  <c r="FM57" i="93"/>
  <c r="FN57" i="93"/>
  <c r="FO57" i="93"/>
  <c r="FP57" i="93"/>
  <c r="FQ57" i="93"/>
  <c r="FR57" i="93"/>
  <c r="FS57" i="93"/>
  <c r="FT57" i="93"/>
  <c r="FU57" i="93"/>
  <c r="FV57" i="93"/>
  <c r="FW57" i="93"/>
  <c r="FX57" i="93"/>
  <c r="FY57" i="93"/>
  <c r="FZ57" i="93"/>
  <c r="GA57" i="93"/>
  <c r="GB57" i="93"/>
  <c r="GC57" i="93"/>
  <c r="GD57" i="93"/>
  <c r="EP58" i="93"/>
  <c r="EQ58" i="93"/>
  <c r="ER58" i="93"/>
  <c r="ES58" i="93"/>
  <c r="ET58" i="93"/>
  <c r="EU58" i="93"/>
  <c r="EV58" i="93"/>
  <c r="EW58" i="93"/>
  <c r="EX58" i="93"/>
  <c r="EY58" i="93"/>
  <c r="EZ58" i="93"/>
  <c r="FA58" i="93"/>
  <c r="FB58" i="93"/>
  <c r="FC58" i="93"/>
  <c r="FD58" i="93"/>
  <c r="FE58" i="93"/>
  <c r="FF58" i="93"/>
  <c r="FG58" i="93"/>
  <c r="FH58" i="93"/>
  <c r="FI58" i="93"/>
  <c r="FJ58" i="93"/>
  <c r="FK58" i="93"/>
  <c r="FL58" i="93"/>
  <c r="FM58" i="93"/>
  <c r="FN58" i="93"/>
  <c r="FO58" i="93"/>
  <c r="FP58" i="93"/>
  <c r="FQ58" i="93"/>
  <c r="FR58" i="93"/>
  <c r="FS58" i="93"/>
  <c r="FT58" i="93"/>
  <c r="FU58" i="93"/>
  <c r="FV58" i="93"/>
  <c r="FW58" i="93"/>
  <c r="FX58" i="93"/>
  <c r="FY58" i="93"/>
  <c r="FZ58" i="93"/>
  <c r="GA58" i="93"/>
  <c r="GB58" i="93"/>
  <c r="GC58" i="93"/>
  <c r="GD58" i="93"/>
  <c r="EP59" i="93"/>
  <c r="EQ59" i="93"/>
  <c r="ER59" i="93"/>
  <c r="ES59" i="93"/>
  <c r="ET59" i="93"/>
  <c r="EU59" i="93"/>
  <c r="EV59" i="93"/>
  <c r="EW59" i="93"/>
  <c r="EX59" i="93"/>
  <c r="EY59" i="93"/>
  <c r="EZ59" i="93"/>
  <c r="FA59" i="93"/>
  <c r="FB59" i="93"/>
  <c r="FC59" i="93"/>
  <c r="FD59" i="93"/>
  <c r="FE59" i="93"/>
  <c r="FF59" i="93"/>
  <c r="FG59" i="93"/>
  <c r="FH59" i="93"/>
  <c r="FI59" i="93"/>
  <c r="FJ59" i="93"/>
  <c r="FK59" i="93"/>
  <c r="FL59" i="93"/>
  <c r="FM59" i="93"/>
  <c r="FN59" i="93"/>
  <c r="FO59" i="93"/>
  <c r="FP59" i="93"/>
  <c r="FQ59" i="93"/>
  <c r="FR59" i="93"/>
  <c r="FS59" i="93"/>
  <c r="FT59" i="93"/>
  <c r="FU59" i="93"/>
  <c r="FV59" i="93"/>
  <c r="FW59" i="93"/>
  <c r="FX59" i="93"/>
  <c r="FY59" i="93"/>
  <c r="FZ59" i="93"/>
  <c r="GA59" i="93"/>
  <c r="GB59" i="93"/>
  <c r="GC59" i="93"/>
  <c r="GD59" i="93"/>
  <c r="EP60" i="93"/>
  <c r="EQ60" i="93"/>
  <c r="ER60" i="93"/>
  <c r="ES60" i="93"/>
  <c r="ET60" i="93"/>
  <c r="EU60" i="93"/>
  <c r="EV60" i="93"/>
  <c r="EW60" i="93"/>
  <c r="EX60" i="93"/>
  <c r="EY60" i="93"/>
  <c r="EZ60" i="93"/>
  <c r="FA60" i="93"/>
  <c r="FB60" i="93"/>
  <c r="FC60" i="93"/>
  <c r="FD60" i="93"/>
  <c r="FE60" i="93"/>
  <c r="FF60" i="93"/>
  <c r="FG60" i="93"/>
  <c r="FH60" i="93"/>
  <c r="FI60" i="93"/>
  <c r="FJ60" i="93"/>
  <c r="FK60" i="93"/>
  <c r="FL60" i="93"/>
  <c r="FM60" i="93"/>
  <c r="FN60" i="93"/>
  <c r="FO60" i="93"/>
  <c r="FP60" i="93"/>
  <c r="FQ60" i="93"/>
  <c r="FR60" i="93"/>
  <c r="FS60" i="93"/>
  <c r="FT60" i="93"/>
  <c r="FU60" i="93"/>
  <c r="FV60" i="93"/>
  <c r="FW60" i="93"/>
  <c r="FX60" i="93"/>
  <c r="FY60" i="93"/>
  <c r="FZ60" i="93"/>
  <c r="GA60" i="93"/>
  <c r="GB60" i="93"/>
  <c r="GC60" i="93"/>
  <c r="GD60" i="93"/>
  <c r="EP61" i="93"/>
  <c r="EQ61" i="93"/>
  <c r="ER61" i="93"/>
  <c r="ES61" i="93"/>
  <c r="ET61" i="93"/>
  <c r="EU61" i="93"/>
  <c r="EV61" i="93"/>
  <c r="EW61" i="93"/>
  <c r="EX61" i="93"/>
  <c r="EY61" i="93"/>
  <c r="EZ61" i="93"/>
  <c r="FA61" i="93"/>
  <c r="FB61" i="93"/>
  <c r="FC61" i="93"/>
  <c r="FD61" i="93"/>
  <c r="FE61" i="93"/>
  <c r="FF61" i="93"/>
  <c r="FG61" i="93"/>
  <c r="FH61" i="93"/>
  <c r="FI61" i="93"/>
  <c r="FJ61" i="93"/>
  <c r="FK61" i="93"/>
  <c r="FL61" i="93"/>
  <c r="FM61" i="93"/>
  <c r="FN61" i="93"/>
  <c r="FO61" i="93"/>
  <c r="FP61" i="93"/>
  <c r="FQ61" i="93"/>
  <c r="FR61" i="93"/>
  <c r="FS61" i="93"/>
  <c r="FT61" i="93"/>
  <c r="FU61" i="93"/>
  <c r="FV61" i="93"/>
  <c r="FW61" i="93"/>
  <c r="FX61" i="93"/>
  <c r="FY61" i="93"/>
  <c r="FZ61" i="93"/>
  <c r="GA61" i="93"/>
  <c r="GB61" i="93"/>
  <c r="GC61" i="93"/>
  <c r="GD61" i="93"/>
  <c r="EP62" i="93"/>
  <c r="EQ62" i="93"/>
  <c r="ER62" i="93"/>
  <c r="ES62" i="93"/>
  <c r="ET62" i="93"/>
  <c r="EU62" i="93"/>
  <c r="EV62" i="93"/>
  <c r="EW62" i="93"/>
  <c r="EX62" i="93"/>
  <c r="EY62" i="93"/>
  <c r="EZ62" i="93"/>
  <c r="FA62" i="93"/>
  <c r="FB62" i="93"/>
  <c r="FC62" i="93"/>
  <c r="FD62" i="93"/>
  <c r="FE62" i="93"/>
  <c r="FF62" i="93"/>
  <c r="FG62" i="93"/>
  <c r="FH62" i="93"/>
  <c r="FI62" i="93"/>
  <c r="FJ62" i="93"/>
  <c r="FK62" i="93"/>
  <c r="FL62" i="93"/>
  <c r="FM62" i="93"/>
  <c r="FN62" i="93"/>
  <c r="FO62" i="93"/>
  <c r="FP62" i="93"/>
  <c r="FQ62" i="93"/>
  <c r="FR62" i="93"/>
  <c r="FS62" i="93"/>
  <c r="FT62" i="93"/>
  <c r="FU62" i="93"/>
  <c r="FV62" i="93"/>
  <c r="FW62" i="93"/>
  <c r="FX62" i="93"/>
  <c r="FY62" i="93"/>
  <c r="FZ62" i="93"/>
  <c r="GA62" i="93"/>
  <c r="GB62" i="93"/>
  <c r="GC62" i="93"/>
  <c r="GD62" i="93"/>
  <c r="EO6" i="93"/>
  <c r="EP6" i="93"/>
  <c r="EQ6" i="93"/>
  <c r="ER6" i="93"/>
  <c r="ES6" i="93"/>
  <c r="ET6" i="93"/>
  <c r="EU6" i="93"/>
  <c r="EV6" i="93"/>
  <c r="EW6" i="93"/>
  <c r="EX6" i="93"/>
  <c r="EY6" i="93"/>
  <c r="EZ6" i="93"/>
  <c r="FA6" i="93"/>
  <c r="FB6" i="93"/>
  <c r="FC6" i="93"/>
  <c r="FD6" i="93"/>
  <c r="FE6" i="93"/>
  <c r="FF6" i="93"/>
  <c r="FG6" i="93"/>
  <c r="FH6" i="93"/>
  <c r="FI6" i="93"/>
  <c r="FJ6" i="93"/>
  <c r="FK6" i="93"/>
  <c r="FL6" i="93"/>
  <c r="FM6" i="93"/>
  <c r="FN6" i="93"/>
  <c r="FO6" i="93"/>
  <c r="FP6" i="93"/>
  <c r="FQ6" i="93"/>
  <c r="FR6" i="93"/>
  <c r="FS6" i="93"/>
  <c r="FT6" i="93"/>
  <c r="FU6" i="93"/>
  <c r="FV6" i="93"/>
  <c r="FW6" i="93"/>
  <c r="FX6" i="93"/>
  <c r="FY6" i="93"/>
  <c r="FZ6" i="93"/>
  <c r="GA6" i="93"/>
  <c r="GB6" i="93"/>
  <c r="GC6" i="93"/>
  <c r="GD6" i="93"/>
  <c r="EO7" i="93"/>
  <c r="EP7" i="93"/>
  <c r="EQ7" i="93"/>
  <c r="ER7" i="93"/>
  <c r="ES7" i="93"/>
  <c r="ET7" i="93"/>
  <c r="EU7" i="93"/>
  <c r="EV7" i="93"/>
  <c r="EW7" i="93"/>
  <c r="EX7" i="93"/>
  <c r="EY7" i="93"/>
  <c r="EZ7" i="93"/>
  <c r="FA7" i="93"/>
  <c r="FB7" i="93"/>
  <c r="FC7" i="93"/>
  <c r="FD7" i="93"/>
  <c r="FE7" i="93"/>
  <c r="FF7" i="93"/>
  <c r="FG7" i="93"/>
  <c r="FH7" i="93"/>
  <c r="FI7" i="93"/>
  <c r="FJ7" i="93"/>
  <c r="FK7" i="93"/>
  <c r="FL7" i="93"/>
  <c r="FM7" i="93"/>
  <c r="FN7" i="93"/>
  <c r="FO7" i="93"/>
  <c r="FP7" i="93"/>
  <c r="FQ7" i="93"/>
  <c r="FR7" i="93"/>
  <c r="FS7" i="93"/>
  <c r="FT7" i="93"/>
  <c r="FU7" i="93"/>
  <c r="FV7" i="93"/>
  <c r="FW7" i="93"/>
  <c r="FX7" i="93"/>
  <c r="FY7" i="93"/>
  <c r="FZ7" i="93"/>
  <c r="GA7" i="93"/>
  <c r="GB7" i="93"/>
  <c r="GC7" i="93"/>
  <c r="GD7" i="93"/>
  <c r="EO8" i="93"/>
  <c r="EP8" i="93"/>
  <c r="EQ8" i="93"/>
  <c r="ER8" i="93"/>
  <c r="ES8" i="93"/>
  <c r="ET8" i="93"/>
  <c r="EU8" i="93"/>
  <c r="EV8" i="93"/>
  <c r="EW8" i="93"/>
  <c r="EX8" i="93"/>
  <c r="EY8" i="93"/>
  <c r="EZ8" i="93"/>
  <c r="FA8" i="93"/>
  <c r="FB8" i="93"/>
  <c r="FC8" i="93"/>
  <c r="FD8" i="93"/>
  <c r="FE8" i="93"/>
  <c r="FF8" i="93"/>
  <c r="FG8" i="93"/>
  <c r="FH8" i="93"/>
  <c r="FI8" i="93"/>
  <c r="FJ8" i="93"/>
  <c r="FK8" i="93"/>
  <c r="FL8" i="93"/>
  <c r="FM8" i="93"/>
  <c r="FN8" i="93"/>
  <c r="FO8" i="93"/>
  <c r="FP8" i="93"/>
  <c r="FQ8" i="93"/>
  <c r="FR8" i="93"/>
  <c r="FS8" i="93"/>
  <c r="FT8" i="93"/>
  <c r="FU8" i="93"/>
  <c r="FV8" i="93"/>
  <c r="FW8" i="93"/>
  <c r="FX8" i="93"/>
  <c r="FY8" i="93"/>
  <c r="FZ8" i="93"/>
  <c r="GA8" i="93"/>
  <c r="GB8" i="93"/>
  <c r="GC8" i="93"/>
  <c r="GD8" i="93"/>
  <c r="EO9" i="93"/>
  <c r="EP9" i="93"/>
  <c r="EQ9" i="93"/>
  <c r="ER9" i="93"/>
  <c r="ES9" i="93"/>
  <c r="ET9" i="93"/>
  <c r="EU9" i="93"/>
  <c r="EV9" i="93"/>
  <c r="EW9" i="93"/>
  <c r="EX9" i="93"/>
  <c r="EY9" i="93"/>
  <c r="EZ9" i="93"/>
  <c r="FA9" i="93"/>
  <c r="FB9" i="93"/>
  <c r="FC9" i="93"/>
  <c r="FD9" i="93"/>
  <c r="FE9" i="93"/>
  <c r="FF9" i="93"/>
  <c r="FG9" i="93"/>
  <c r="FH9" i="93"/>
  <c r="FI9" i="93"/>
  <c r="FJ9" i="93"/>
  <c r="FK9" i="93"/>
  <c r="FL9" i="93"/>
  <c r="FM9" i="93"/>
  <c r="FN9" i="93"/>
  <c r="FO9" i="93"/>
  <c r="FP9" i="93"/>
  <c r="FQ9" i="93"/>
  <c r="FR9" i="93"/>
  <c r="FS9" i="93"/>
  <c r="FT9" i="93"/>
  <c r="FU9" i="93"/>
  <c r="FV9" i="93"/>
  <c r="FW9" i="93"/>
  <c r="FX9" i="93"/>
  <c r="FY9" i="93"/>
  <c r="FZ9" i="93"/>
  <c r="GA9" i="93"/>
  <c r="GB9" i="93"/>
  <c r="GC9" i="93"/>
  <c r="GD9" i="93"/>
  <c r="EO10" i="93"/>
  <c r="EP10" i="93"/>
  <c r="EQ10" i="93"/>
  <c r="ER10" i="93"/>
  <c r="ES10" i="93"/>
  <c r="ET10" i="93"/>
  <c r="EU10" i="93"/>
  <c r="EV10" i="93"/>
  <c r="EW10" i="93"/>
  <c r="EX10" i="93"/>
  <c r="EY10" i="93"/>
  <c r="EZ10" i="93"/>
  <c r="FA10" i="93"/>
  <c r="FB10" i="93"/>
  <c r="FC10" i="93"/>
  <c r="FD10" i="93"/>
  <c r="FE10" i="93"/>
  <c r="FF10" i="93"/>
  <c r="FG10" i="93"/>
  <c r="FH10" i="93"/>
  <c r="FI10" i="93"/>
  <c r="FJ10" i="93"/>
  <c r="FK10" i="93"/>
  <c r="FL10" i="93"/>
  <c r="FM10" i="93"/>
  <c r="FN10" i="93"/>
  <c r="FO10" i="93"/>
  <c r="FP10" i="93"/>
  <c r="FQ10" i="93"/>
  <c r="FR10" i="93"/>
  <c r="FS10" i="93"/>
  <c r="FT10" i="93"/>
  <c r="FU10" i="93"/>
  <c r="FV10" i="93"/>
  <c r="FW10" i="93"/>
  <c r="FX10" i="93"/>
  <c r="FY10" i="93"/>
  <c r="FZ10" i="93"/>
  <c r="GA10" i="93"/>
  <c r="GB10" i="93"/>
  <c r="GC10" i="93"/>
  <c r="GD10" i="93"/>
  <c r="EO11" i="93"/>
  <c r="EP11" i="93"/>
  <c r="EQ11" i="93"/>
  <c r="ER11" i="93"/>
  <c r="ES11" i="93"/>
  <c r="ET11" i="93"/>
  <c r="EU11" i="93"/>
  <c r="EV11" i="93"/>
  <c r="EW11" i="93"/>
  <c r="EX11" i="93"/>
  <c r="EY11" i="93"/>
  <c r="EZ11" i="93"/>
  <c r="FA11" i="93"/>
  <c r="FB11" i="93"/>
  <c r="FC11" i="93"/>
  <c r="FD11" i="93"/>
  <c r="FE11" i="93"/>
  <c r="FF11" i="93"/>
  <c r="FG11" i="93"/>
  <c r="FH11" i="93"/>
  <c r="FI11" i="93"/>
  <c r="FJ11" i="93"/>
  <c r="FK11" i="93"/>
  <c r="FL11" i="93"/>
  <c r="FM11" i="93"/>
  <c r="FN11" i="93"/>
  <c r="FO11" i="93"/>
  <c r="FP11" i="93"/>
  <c r="FQ11" i="93"/>
  <c r="FR11" i="93"/>
  <c r="FS11" i="93"/>
  <c r="FT11" i="93"/>
  <c r="FU11" i="93"/>
  <c r="FV11" i="93"/>
  <c r="FW11" i="93"/>
  <c r="FX11" i="93"/>
  <c r="FY11" i="93"/>
  <c r="FZ11" i="93"/>
  <c r="GA11" i="93"/>
  <c r="GB11" i="93"/>
  <c r="GC11" i="93"/>
  <c r="GD11" i="93"/>
  <c r="EO12" i="93"/>
  <c r="EP12" i="93"/>
  <c r="EQ12" i="93"/>
  <c r="ER12" i="93"/>
  <c r="ES12" i="93"/>
  <c r="ET12" i="93"/>
  <c r="EU12" i="93"/>
  <c r="EV12" i="93"/>
  <c r="EW12" i="93"/>
  <c r="EX12" i="93"/>
  <c r="EY12" i="93"/>
  <c r="EZ12" i="93"/>
  <c r="FA12" i="93"/>
  <c r="FB12" i="93"/>
  <c r="FC12" i="93"/>
  <c r="FD12" i="93"/>
  <c r="FE12" i="93"/>
  <c r="FF12" i="93"/>
  <c r="FG12" i="93"/>
  <c r="FH12" i="93"/>
  <c r="FI12" i="93"/>
  <c r="FJ12" i="93"/>
  <c r="FK12" i="93"/>
  <c r="FL12" i="93"/>
  <c r="FM12" i="93"/>
  <c r="FN12" i="93"/>
  <c r="FO12" i="93"/>
  <c r="FP12" i="93"/>
  <c r="FQ12" i="93"/>
  <c r="FR12" i="93"/>
  <c r="FS12" i="93"/>
  <c r="FT12" i="93"/>
  <c r="FU12" i="93"/>
  <c r="FV12" i="93"/>
  <c r="FW12" i="93"/>
  <c r="FX12" i="93"/>
  <c r="FY12" i="93"/>
  <c r="FZ12" i="93"/>
  <c r="GA12" i="93"/>
  <c r="GB12" i="93"/>
  <c r="GC12" i="93"/>
  <c r="GD12" i="93"/>
  <c r="EO13" i="93"/>
  <c r="EP13" i="93"/>
  <c r="EQ13" i="93"/>
  <c r="ER13" i="93"/>
  <c r="ES13" i="93"/>
  <c r="ET13" i="93"/>
  <c r="EU13" i="93"/>
  <c r="EV13" i="93"/>
  <c r="EW13" i="93"/>
  <c r="EX13" i="93"/>
  <c r="EY13" i="93"/>
  <c r="EZ13" i="93"/>
  <c r="FA13" i="93"/>
  <c r="FB13" i="93"/>
  <c r="FC13" i="93"/>
  <c r="FD13" i="93"/>
  <c r="FE13" i="93"/>
  <c r="FF13" i="93"/>
  <c r="FG13" i="93"/>
  <c r="FH13" i="93"/>
  <c r="FI13" i="93"/>
  <c r="FJ13" i="93"/>
  <c r="FK13" i="93"/>
  <c r="FL13" i="93"/>
  <c r="FM13" i="93"/>
  <c r="FN13" i="93"/>
  <c r="FO13" i="93"/>
  <c r="FP13" i="93"/>
  <c r="FQ13" i="93"/>
  <c r="FR13" i="93"/>
  <c r="FS13" i="93"/>
  <c r="FT13" i="93"/>
  <c r="FU13" i="93"/>
  <c r="FV13" i="93"/>
  <c r="FW13" i="93"/>
  <c r="FX13" i="93"/>
  <c r="FY13" i="93"/>
  <c r="FZ13" i="93"/>
  <c r="GA13" i="93"/>
  <c r="GB13" i="93"/>
  <c r="GC13" i="93"/>
  <c r="GD13" i="93"/>
  <c r="EO14" i="93"/>
  <c r="EP14" i="93"/>
  <c r="EQ14" i="93"/>
  <c r="ER14" i="93"/>
  <c r="ES14" i="93"/>
  <c r="ET14" i="93"/>
  <c r="EU14" i="93"/>
  <c r="EV14" i="93"/>
  <c r="EW14" i="93"/>
  <c r="EX14" i="93"/>
  <c r="EY14" i="93"/>
  <c r="EZ14" i="93"/>
  <c r="FA14" i="93"/>
  <c r="FB14" i="93"/>
  <c r="FC14" i="93"/>
  <c r="FD14" i="93"/>
  <c r="FE14" i="93"/>
  <c r="FF14" i="93"/>
  <c r="FG14" i="93"/>
  <c r="FH14" i="93"/>
  <c r="FI14" i="93"/>
  <c r="FJ14" i="93"/>
  <c r="FK14" i="93"/>
  <c r="FL14" i="93"/>
  <c r="FM14" i="93"/>
  <c r="FN14" i="93"/>
  <c r="FO14" i="93"/>
  <c r="FP14" i="93"/>
  <c r="FQ14" i="93"/>
  <c r="FR14" i="93"/>
  <c r="FS14" i="93"/>
  <c r="FT14" i="93"/>
  <c r="FU14" i="93"/>
  <c r="FV14" i="93"/>
  <c r="FW14" i="93"/>
  <c r="FX14" i="93"/>
  <c r="FY14" i="93"/>
  <c r="FZ14" i="93"/>
  <c r="GA14" i="93"/>
  <c r="GB14" i="93"/>
  <c r="GC14" i="93"/>
  <c r="GD14" i="93"/>
  <c r="EO15" i="93"/>
  <c r="EP15" i="93"/>
  <c r="EQ15" i="93"/>
  <c r="ER15" i="93"/>
  <c r="ES15" i="93"/>
  <c r="ET15" i="93"/>
  <c r="EU15" i="93"/>
  <c r="EV15" i="93"/>
  <c r="EW15" i="93"/>
  <c r="EX15" i="93"/>
  <c r="EY15" i="93"/>
  <c r="EZ15" i="93"/>
  <c r="FA15" i="93"/>
  <c r="FB15" i="93"/>
  <c r="FC15" i="93"/>
  <c r="FD15" i="93"/>
  <c r="FE15" i="93"/>
  <c r="FF15" i="93"/>
  <c r="FG15" i="93"/>
  <c r="FH15" i="93"/>
  <c r="FI15" i="93"/>
  <c r="FJ15" i="93"/>
  <c r="FK15" i="93"/>
  <c r="FL15" i="93"/>
  <c r="FM15" i="93"/>
  <c r="FN15" i="93"/>
  <c r="FO15" i="93"/>
  <c r="FP15" i="93"/>
  <c r="FQ15" i="93"/>
  <c r="FR15" i="93"/>
  <c r="FS15" i="93"/>
  <c r="FT15" i="93"/>
  <c r="FU15" i="93"/>
  <c r="FV15" i="93"/>
  <c r="FW15" i="93"/>
  <c r="FX15" i="93"/>
  <c r="FY15" i="93"/>
  <c r="FZ15" i="93"/>
  <c r="GA15" i="93"/>
  <c r="GB15" i="93"/>
  <c r="GC15" i="93"/>
  <c r="GD15" i="93"/>
  <c r="EO16" i="93"/>
  <c r="EP16" i="93"/>
  <c r="EQ16" i="93"/>
  <c r="ER16" i="93"/>
  <c r="ES16" i="93"/>
  <c r="ET16" i="93"/>
  <c r="EU16" i="93"/>
  <c r="EV16" i="93"/>
  <c r="EW16" i="93"/>
  <c r="EX16" i="93"/>
  <c r="EY16" i="93"/>
  <c r="EZ16" i="93"/>
  <c r="FA16" i="93"/>
  <c r="FB16" i="93"/>
  <c r="FC16" i="93"/>
  <c r="FD16" i="93"/>
  <c r="FE16" i="93"/>
  <c r="FF16" i="93"/>
  <c r="FG16" i="93"/>
  <c r="FH16" i="93"/>
  <c r="FI16" i="93"/>
  <c r="FJ16" i="93"/>
  <c r="FK16" i="93"/>
  <c r="FL16" i="93"/>
  <c r="FM16" i="93"/>
  <c r="FN16" i="93"/>
  <c r="FO16" i="93"/>
  <c r="FP16" i="93"/>
  <c r="FQ16" i="93"/>
  <c r="FR16" i="93"/>
  <c r="FS16" i="93"/>
  <c r="FT16" i="93"/>
  <c r="FU16" i="93"/>
  <c r="FV16" i="93"/>
  <c r="FW16" i="93"/>
  <c r="FX16" i="93"/>
  <c r="FY16" i="93"/>
  <c r="FZ16" i="93"/>
  <c r="GA16" i="93"/>
  <c r="GB16" i="93"/>
  <c r="GC16" i="93"/>
  <c r="GD16" i="93"/>
  <c r="EO17" i="93"/>
  <c r="EP17" i="93"/>
  <c r="EQ17" i="93"/>
  <c r="ER17" i="93"/>
  <c r="ES17" i="93"/>
  <c r="ET17" i="93"/>
  <c r="EU17" i="93"/>
  <c r="EV17" i="93"/>
  <c r="EW17" i="93"/>
  <c r="EX17" i="93"/>
  <c r="EY17" i="93"/>
  <c r="EZ17" i="93"/>
  <c r="FA17" i="93"/>
  <c r="FB17" i="93"/>
  <c r="FC17" i="93"/>
  <c r="FD17" i="93"/>
  <c r="FE17" i="93"/>
  <c r="FF17" i="93"/>
  <c r="FG17" i="93"/>
  <c r="FH17" i="93"/>
  <c r="FI17" i="93"/>
  <c r="FJ17" i="93"/>
  <c r="FK17" i="93"/>
  <c r="FL17" i="93"/>
  <c r="FM17" i="93"/>
  <c r="FN17" i="93"/>
  <c r="FO17" i="93"/>
  <c r="FP17" i="93"/>
  <c r="FQ17" i="93"/>
  <c r="FR17" i="93"/>
  <c r="FS17" i="93"/>
  <c r="FT17" i="93"/>
  <c r="FU17" i="93"/>
  <c r="FV17" i="93"/>
  <c r="FW17" i="93"/>
  <c r="FX17" i="93"/>
  <c r="FY17" i="93"/>
  <c r="FZ17" i="93"/>
  <c r="GA17" i="93"/>
  <c r="GB17" i="93"/>
  <c r="GC17" i="93"/>
  <c r="GD17" i="93"/>
  <c r="EO18" i="93"/>
  <c r="EP18" i="93"/>
  <c r="EQ18" i="93"/>
  <c r="ER18" i="93"/>
  <c r="ES18" i="93"/>
  <c r="ET18" i="93"/>
  <c r="EU18" i="93"/>
  <c r="EV18" i="93"/>
  <c r="EW18" i="93"/>
  <c r="EX18" i="93"/>
  <c r="EY18" i="93"/>
  <c r="EZ18" i="93"/>
  <c r="FA18" i="93"/>
  <c r="FB18" i="93"/>
  <c r="FC18" i="93"/>
  <c r="FD18" i="93"/>
  <c r="FE18" i="93"/>
  <c r="FF18" i="93"/>
  <c r="FG18" i="93"/>
  <c r="FH18" i="93"/>
  <c r="FI18" i="93"/>
  <c r="FJ18" i="93"/>
  <c r="FK18" i="93"/>
  <c r="FL18" i="93"/>
  <c r="FM18" i="93"/>
  <c r="FN18" i="93"/>
  <c r="FO18" i="93"/>
  <c r="FP18" i="93"/>
  <c r="FQ18" i="93"/>
  <c r="FR18" i="93"/>
  <c r="FS18" i="93"/>
  <c r="FT18" i="93"/>
  <c r="FU18" i="93"/>
  <c r="FV18" i="93"/>
  <c r="FW18" i="93"/>
  <c r="FX18" i="93"/>
  <c r="FY18" i="93"/>
  <c r="FZ18" i="93"/>
  <c r="GA18" i="93"/>
  <c r="GB18" i="93"/>
  <c r="GC18" i="93"/>
  <c r="GD18" i="93"/>
  <c r="EO19" i="93"/>
  <c r="EP19" i="93"/>
  <c r="EQ19" i="93"/>
  <c r="ER19" i="93"/>
  <c r="ES19" i="93"/>
  <c r="ET19" i="93"/>
  <c r="EU19" i="93"/>
  <c r="EV19" i="93"/>
  <c r="EW19" i="93"/>
  <c r="EX19" i="93"/>
  <c r="EY19" i="93"/>
  <c r="EZ19" i="93"/>
  <c r="FA19" i="93"/>
  <c r="FB19" i="93"/>
  <c r="FC19" i="93"/>
  <c r="FD19" i="93"/>
  <c r="FE19" i="93"/>
  <c r="FF19" i="93"/>
  <c r="FG19" i="93"/>
  <c r="FH19" i="93"/>
  <c r="FI19" i="93"/>
  <c r="FJ19" i="93"/>
  <c r="FK19" i="93"/>
  <c r="FL19" i="93"/>
  <c r="FM19" i="93"/>
  <c r="FN19" i="93"/>
  <c r="FO19" i="93"/>
  <c r="FP19" i="93"/>
  <c r="FQ19" i="93"/>
  <c r="FR19" i="93"/>
  <c r="FS19" i="93"/>
  <c r="FT19" i="93"/>
  <c r="FU19" i="93"/>
  <c r="FV19" i="93"/>
  <c r="FW19" i="93"/>
  <c r="FX19" i="93"/>
  <c r="FY19" i="93"/>
  <c r="FZ19" i="93"/>
  <c r="GA19" i="93"/>
  <c r="GB19" i="93"/>
  <c r="GC19" i="93"/>
  <c r="GD19" i="93"/>
  <c r="EO20" i="93"/>
  <c r="EP20" i="93"/>
  <c r="EQ20" i="93"/>
  <c r="ER20" i="93"/>
  <c r="ES20" i="93"/>
  <c r="ET20" i="93"/>
  <c r="EU20" i="93"/>
  <c r="EV20" i="93"/>
  <c r="EW20" i="93"/>
  <c r="EX20" i="93"/>
  <c r="EY20" i="93"/>
  <c r="EZ20" i="93"/>
  <c r="FA20" i="93"/>
  <c r="FB20" i="93"/>
  <c r="FC20" i="93"/>
  <c r="FD20" i="93"/>
  <c r="FE20" i="93"/>
  <c r="FF20" i="93"/>
  <c r="FG20" i="93"/>
  <c r="FH20" i="93"/>
  <c r="FI20" i="93"/>
  <c r="FJ20" i="93"/>
  <c r="FK20" i="93"/>
  <c r="FL20" i="93"/>
  <c r="FM20" i="93"/>
  <c r="FN20" i="93"/>
  <c r="FO20" i="93"/>
  <c r="FP20" i="93"/>
  <c r="FQ20" i="93"/>
  <c r="FR20" i="93"/>
  <c r="FS20" i="93"/>
  <c r="FT20" i="93"/>
  <c r="FU20" i="93"/>
  <c r="FV20" i="93"/>
  <c r="FW20" i="93"/>
  <c r="FX20" i="93"/>
  <c r="FY20" i="93"/>
  <c r="FZ20" i="93"/>
  <c r="GA20" i="93"/>
  <c r="GB20" i="93"/>
  <c r="GC20" i="93"/>
  <c r="GD20" i="93"/>
  <c r="EO21" i="93"/>
  <c r="EP21" i="93"/>
  <c r="EQ21" i="93"/>
  <c r="ER21" i="93"/>
  <c r="ES21" i="93"/>
  <c r="ET21" i="93"/>
  <c r="EU21" i="93"/>
  <c r="EV21" i="93"/>
  <c r="EW21" i="93"/>
  <c r="EX21" i="93"/>
  <c r="EY21" i="93"/>
  <c r="EZ21" i="93"/>
  <c r="FA21" i="93"/>
  <c r="FB21" i="93"/>
  <c r="FC21" i="93"/>
  <c r="FD21" i="93"/>
  <c r="FE21" i="93"/>
  <c r="FF21" i="93"/>
  <c r="FG21" i="93"/>
  <c r="FH21" i="93"/>
  <c r="FI21" i="93"/>
  <c r="FJ21" i="93"/>
  <c r="FK21" i="93"/>
  <c r="FL21" i="93"/>
  <c r="FM21" i="93"/>
  <c r="FN21" i="93"/>
  <c r="FO21" i="93"/>
  <c r="FP21" i="93"/>
  <c r="FQ21" i="93"/>
  <c r="FR21" i="93"/>
  <c r="FS21" i="93"/>
  <c r="FT21" i="93"/>
  <c r="FU21" i="93"/>
  <c r="FV21" i="93"/>
  <c r="FW21" i="93"/>
  <c r="FX21" i="93"/>
  <c r="FY21" i="93"/>
  <c r="FZ21" i="93"/>
  <c r="GA21" i="93"/>
  <c r="GB21" i="93"/>
  <c r="GC21" i="93"/>
  <c r="GD21" i="93"/>
  <c r="EO22" i="93"/>
  <c r="EP22" i="93"/>
  <c r="EQ22" i="93"/>
  <c r="ER22" i="93"/>
  <c r="ES22" i="93"/>
  <c r="ET22" i="93"/>
  <c r="EU22" i="93"/>
  <c r="EV22" i="93"/>
  <c r="EW22" i="93"/>
  <c r="EX22" i="93"/>
  <c r="EY22" i="93"/>
  <c r="EZ22" i="93"/>
  <c r="FA22" i="93"/>
  <c r="FB22" i="93"/>
  <c r="FC22" i="93"/>
  <c r="FD22" i="93"/>
  <c r="FE22" i="93"/>
  <c r="FF22" i="93"/>
  <c r="FG22" i="93"/>
  <c r="FH22" i="93"/>
  <c r="FI22" i="93"/>
  <c r="FJ22" i="93"/>
  <c r="FK22" i="93"/>
  <c r="FL22" i="93"/>
  <c r="FM22" i="93"/>
  <c r="FN22" i="93"/>
  <c r="FO22" i="93"/>
  <c r="FP22" i="93"/>
  <c r="FQ22" i="93"/>
  <c r="FR22" i="93"/>
  <c r="FS22" i="93"/>
  <c r="FT22" i="93"/>
  <c r="FU22" i="93"/>
  <c r="FV22" i="93"/>
  <c r="FW22" i="93"/>
  <c r="FX22" i="93"/>
  <c r="FY22" i="93"/>
  <c r="FZ22" i="93"/>
  <c r="GA22" i="93"/>
  <c r="GB22" i="93"/>
  <c r="GC22" i="93"/>
  <c r="GD22" i="93"/>
  <c r="EO23" i="93"/>
  <c r="EP23" i="93"/>
  <c r="EQ23" i="93"/>
  <c r="ER23" i="93"/>
  <c r="ES23" i="93"/>
  <c r="ET23" i="93"/>
  <c r="EU23" i="93"/>
  <c r="EV23" i="93"/>
  <c r="EW23" i="93"/>
  <c r="EX23" i="93"/>
  <c r="EY23" i="93"/>
  <c r="EZ23" i="93"/>
  <c r="FA23" i="93"/>
  <c r="FB23" i="93"/>
  <c r="FC23" i="93"/>
  <c r="FD23" i="93"/>
  <c r="FE23" i="93"/>
  <c r="FF23" i="93"/>
  <c r="FG23" i="93"/>
  <c r="FH23" i="93"/>
  <c r="FI23" i="93"/>
  <c r="FJ23" i="93"/>
  <c r="FK23" i="93"/>
  <c r="FL23" i="93"/>
  <c r="FM23" i="93"/>
  <c r="FN23" i="93"/>
  <c r="FO23" i="93"/>
  <c r="FP23" i="93"/>
  <c r="FQ23" i="93"/>
  <c r="FR23" i="93"/>
  <c r="FS23" i="93"/>
  <c r="FT23" i="93"/>
  <c r="FU23" i="93"/>
  <c r="FV23" i="93"/>
  <c r="FW23" i="93"/>
  <c r="FX23" i="93"/>
  <c r="FY23" i="93"/>
  <c r="FZ23" i="93"/>
  <c r="GA23" i="93"/>
  <c r="GB23" i="93"/>
  <c r="GC23" i="93"/>
  <c r="GD23" i="93"/>
  <c r="EO24" i="93"/>
  <c r="EP24" i="93"/>
  <c r="EQ24" i="93"/>
  <c r="ER24" i="93"/>
  <c r="ES24" i="93"/>
  <c r="ET24" i="93"/>
  <c r="EU24" i="93"/>
  <c r="EV24" i="93"/>
  <c r="EW24" i="93"/>
  <c r="EX24" i="93"/>
  <c r="EY24" i="93"/>
  <c r="EZ24" i="93"/>
  <c r="FA24" i="93"/>
  <c r="FB24" i="93"/>
  <c r="FC24" i="93"/>
  <c r="FD24" i="93"/>
  <c r="FE24" i="93"/>
  <c r="FF24" i="93"/>
  <c r="FG24" i="93"/>
  <c r="FH24" i="93"/>
  <c r="FI24" i="93"/>
  <c r="FJ24" i="93"/>
  <c r="FK24" i="93"/>
  <c r="FL24" i="93"/>
  <c r="FM24" i="93"/>
  <c r="FN24" i="93"/>
  <c r="FO24" i="93"/>
  <c r="FP24" i="93"/>
  <c r="FQ24" i="93"/>
  <c r="FR24" i="93"/>
  <c r="FS24" i="93"/>
  <c r="FT24" i="93"/>
  <c r="FU24" i="93"/>
  <c r="FV24" i="93"/>
  <c r="FW24" i="93"/>
  <c r="FX24" i="93"/>
  <c r="FY24" i="93"/>
  <c r="FZ24" i="93"/>
  <c r="GA24" i="93"/>
  <c r="GB24" i="93"/>
  <c r="GC24" i="93"/>
  <c r="GD24" i="93"/>
  <c r="EO25" i="93"/>
  <c r="EP25" i="93"/>
  <c r="EQ25" i="93"/>
  <c r="ER25" i="93"/>
  <c r="ES25" i="93"/>
  <c r="ET25" i="93"/>
  <c r="EU25" i="93"/>
  <c r="EV25" i="93"/>
  <c r="EW25" i="93"/>
  <c r="EX25" i="93"/>
  <c r="EY25" i="93"/>
  <c r="EZ25" i="93"/>
  <c r="FA25" i="93"/>
  <c r="FB25" i="93"/>
  <c r="FC25" i="93"/>
  <c r="FD25" i="93"/>
  <c r="FE25" i="93"/>
  <c r="FF25" i="93"/>
  <c r="FG25" i="93"/>
  <c r="FH25" i="93"/>
  <c r="FI25" i="93"/>
  <c r="FJ25" i="93"/>
  <c r="FK25" i="93"/>
  <c r="FL25" i="93"/>
  <c r="FM25" i="93"/>
  <c r="FN25" i="93"/>
  <c r="FO25" i="93"/>
  <c r="FP25" i="93"/>
  <c r="FQ25" i="93"/>
  <c r="FR25" i="93"/>
  <c r="FS25" i="93"/>
  <c r="FT25" i="93"/>
  <c r="FU25" i="93"/>
  <c r="FV25" i="93"/>
  <c r="FW25" i="93"/>
  <c r="FX25" i="93"/>
  <c r="FY25" i="93"/>
  <c r="FZ25" i="93"/>
  <c r="GA25" i="93"/>
  <c r="GB25" i="93"/>
  <c r="GC25" i="93"/>
  <c r="GD25" i="93"/>
  <c r="EO26" i="93"/>
  <c r="EP26" i="93"/>
  <c r="EQ26" i="93"/>
  <c r="ER26" i="93"/>
  <c r="ES26" i="93"/>
  <c r="ET26" i="93"/>
  <c r="EU26" i="93"/>
  <c r="EV26" i="93"/>
  <c r="EW26" i="93"/>
  <c r="EX26" i="93"/>
  <c r="EY26" i="93"/>
  <c r="EZ26" i="93"/>
  <c r="FA26" i="93"/>
  <c r="FB26" i="93"/>
  <c r="FC26" i="93"/>
  <c r="FD26" i="93"/>
  <c r="FE26" i="93"/>
  <c r="FF26" i="93"/>
  <c r="FG26" i="93"/>
  <c r="FH26" i="93"/>
  <c r="FI26" i="93"/>
  <c r="FJ26" i="93"/>
  <c r="FK26" i="93"/>
  <c r="FL26" i="93"/>
  <c r="FM26" i="93"/>
  <c r="FN26" i="93"/>
  <c r="FO26" i="93"/>
  <c r="FP26" i="93"/>
  <c r="FQ26" i="93"/>
  <c r="FR26" i="93"/>
  <c r="FS26" i="93"/>
  <c r="FT26" i="93"/>
  <c r="FU26" i="93"/>
  <c r="FV26" i="93"/>
  <c r="FW26" i="93"/>
  <c r="FX26" i="93"/>
  <c r="FY26" i="93"/>
  <c r="FZ26" i="93"/>
  <c r="GA26" i="93"/>
  <c r="GB26" i="93"/>
  <c r="GC26" i="93"/>
  <c r="GD26" i="93"/>
  <c r="EO27" i="93"/>
  <c r="EP27" i="93"/>
  <c r="EQ27" i="93"/>
  <c r="ER27" i="93"/>
  <c r="ES27" i="93"/>
  <c r="ET27" i="93"/>
  <c r="EU27" i="93"/>
  <c r="EV27" i="93"/>
  <c r="EW27" i="93"/>
  <c r="EX27" i="93"/>
  <c r="EY27" i="93"/>
  <c r="EZ27" i="93"/>
  <c r="FA27" i="93"/>
  <c r="FB27" i="93"/>
  <c r="FC27" i="93"/>
  <c r="FD27" i="93"/>
  <c r="FE27" i="93"/>
  <c r="FF27" i="93"/>
  <c r="FG27" i="93"/>
  <c r="FH27" i="93"/>
  <c r="FI27" i="93"/>
  <c r="FJ27" i="93"/>
  <c r="FK27" i="93"/>
  <c r="FL27" i="93"/>
  <c r="FM27" i="93"/>
  <c r="FN27" i="93"/>
  <c r="FO27" i="93"/>
  <c r="FP27" i="93"/>
  <c r="FQ27" i="93"/>
  <c r="FR27" i="93"/>
  <c r="FS27" i="93"/>
  <c r="FT27" i="93"/>
  <c r="FU27" i="93"/>
  <c r="FV27" i="93"/>
  <c r="FW27" i="93"/>
  <c r="FX27" i="93"/>
  <c r="FY27" i="93"/>
  <c r="FZ27" i="93"/>
  <c r="GA27" i="93"/>
  <c r="GB27" i="93"/>
  <c r="GC27" i="93"/>
  <c r="GD27" i="93"/>
  <c r="EO28" i="93"/>
  <c r="EP28" i="93"/>
  <c r="EQ28" i="93"/>
  <c r="ER28" i="93"/>
  <c r="ES28" i="93"/>
  <c r="ET28" i="93"/>
  <c r="EU28" i="93"/>
  <c r="EV28" i="93"/>
  <c r="EW28" i="93"/>
  <c r="EX28" i="93"/>
  <c r="EY28" i="93"/>
  <c r="EZ28" i="93"/>
  <c r="FA28" i="93"/>
  <c r="FB28" i="93"/>
  <c r="FC28" i="93"/>
  <c r="FD28" i="93"/>
  <c r="FE28" i="93"/>
  <c r="FF28" i="93"/>
  <c r="FG28" i="93"/>
  <c r="FH28" i="93"/>
  <c r="FI28" i="93"/>
  <c r="FJ28" i="93"/>
  <c r="FK28" i="93"/>
  <c r="FL28" i="93"/>
  <c r="FM28" i="93"/>
  <c r="FN28" i="93"/>
  <c r="FO28" i="93"/>
  <c r="FP28" i="93"/>
  <c r="FQ28" i="93"/>
  <c r="FR28" i="93"/>
  <c r="FS28" i="93"/>
  <c r="FT28" i="93"/>
  <c r="FU28" i="93"/>
  <c r="FV28" i="93"/>
  <c r="FW28" i="93"/>
  <c r="FX28" i="93"/>
  <c r="FY28" i="93"/>
  <c r="FZ28" i="93"/>
  <c r="GA28" i="93"/>
  <c r="GB28" i="93"/>
  <c r="GC28" i="93"/>
  <c r="GD28" i="93"/>
  <c r="EO29" i="93"/>
  <c r="EP29" i="93"/>
  <c r="EQ29" i="93"/>
  <c r="ER29" i="93"/>
  <c r="ES29" i="93"/>
  <c r="ET29" i="93"/>
  <c r="EU29" i="93"/>
  <c r="EV29" i="93"/>
  <c r="EW29" i="93"/>
  <c r="EX29" i="93"/>
  <c r="EY29" i="93"/>
  <c r="EZ29" i="93"/>
  <c r="FA29" i="93"/>
  <c r="FB29" i="93"/>
  <c r="FC29" i="93"/>
  <c r="FD29" i="93"/>
  <c r="FE29" i="93"/>
  <c r="FF29" i="93"/>
  <c r="FG29" i="93"/>
  <c r="FH29" i="93"/>
  <c r="FI29" i="93"/>
  <c r="FJ29" i="93"/>
  <c r="FK29" i="93"/>
  <c r="FL29" i="93"/>
  <c r="FM29" i="93"/>
  <c r="FN29" i="93"/>
  <c r="FO29" i="93"/>
  <c r="FP29" i="93"/>
  <c r="FQ29" i="93"/>
  <c r="FR29" i="93"/>
  <c r="FS29" i="93"/>
  <c r="FT29" i="93"/>
  <c r="FU29" i="93"/>
  <c r="FV29" i="93"/>
  <c r="FW29" i="93"/>
  <c r="FX29" i="93"/>
  <c r="FY29" i="93"/>
  <c r="FZ29" i="93"/>
  <c r="GA29" i="93"/>
  <c r="GB29" i="93"/>
  <c r="GC29" i="93"/>
  <c r="GD29" i="93"/>
  <c r="EO30" i="93"/>
  <c r="EP30" i="93"/>
  <c r="EQ30" i="93"/>
  <c r="ER30" i="93"/>
  <c r="ES30" i="93"/>
  <c r="ET30" i="93"/>
  <c r="EU30" i="93"/>
  <c r="EV30" i="93"/>
  <c r="EW30" i="93"/>
  <c r="EX30" i="93"/>
  <c r="EY30" i="93"/>
  <c r="EZ30" i="93"/>
  <c r="FA30" i="93"/>
  <c r="FB30" i="93"/>
  <c r="FC30" i="93"/>
  <c r="FD30" i="93"/>
  <c r="FE30" i="93"/>
  <c r="FF30" i="93"/>
  <c r="FG30" i="93"/>
  <c r="FH30" i="93"/>
  <c r="FI30" i="93"/>
  <c r="FJ30" i="93"/>
  <c r="FK30" i="93"/>
  <c r="FL30" i="93"/>
  <c r="FM30" i="93"/>
  <c r="FN30" i="93"/>
  <c r="FO30" i="93"/>
  <c r="FP30" i="93"/>
  <c r="FQ30" i="93"/>
  <c r="FR30" i="93"/>
  <c r="FS30" i="93"/>
  <c r="FT30" i="93"/>
  <c r="FU30" i="93"/>
  <c r="FV30" i="93"/>
  <c r="FW30" i="93"/>
  <c r="FX30" i="93"/>
  <c r="FY30" i="93"/>
  <c r="FZ30" i="93"/>
  <c r="GA30" i="93"/>
  <c r="GB30" i="93"/>
  <c r="GC30" i="93"/>
  <c r="GD30" i="93"/>
  <c r="EO31" i="93"/>
  <c r="EP31" i="93"/>
  <c r="EQ31" i="93"/>
  <c r="ER31" i="93"/>
  <c r="ES31" i="93"/>
  <c r="ET31" i="93"/>
  <c r="EU31" i="93"/>
  <c r="EV31" i="93"/>
  <c r="EW31" i="93"/>
  <c r="EX31" i="93"/>
  <c r="EY31" i="93"/>
  <c r="EZ31" i="93"/>
  <c r="FA31" i="93"/>
  <c r="FB31" i="93"/>
  <c r="FC31" i="93"/>
  <c r="FD31" i="93"/>
  <c r="FE31" i="93"/>
  <c r="FF31" i="93"/>
  <c r="FG31" i="93"/>
  <c r="FH31" i="93"/>
  <c r="FI31" i="93"/>
  <c r="FJ31" i="93"/>
  <c r="FK31" i="93"/>
  <c r="FL31" i="93"/>
  <c r="FM31" i="93"/>
  <c r="FN31" i="93"/>
  <c r="FO31" i="93"/>
  <c r="FP31" i="93"/>
  <c r="FQ31" i="93"/>
  <c r="FR31" i="93"/>
  <c r="FS31" i="93"/>
  <c r="FT31" i="93"/>
  <c r="FU31" i="93"/>
  <c r="FV31" i="93"/>
  <c r="FW31" i="93"/>
  <c r="FX31" i="93"/>
  <c r="FY31" i="93"/>
  <c r="FZ31" i="93"/>
  <c r="GA31" i="93"/>
  <c r="GB31" i="93"/>
  <c r="GC31" i="93"/>
  <c r="GD31" i="93"/>
  <c r="EO32" i="93"/>
  <c r="EP32" i="93"/>
  <c r="EQ32" i="93"/>
  <c r="ER32" i="93"/>
  <c r="ES32" i="93"/>
  <c r="ET32" i="93"/>
  <c r="EU32" i="93"/>
  <c r="EV32" i="93"/>
  <c r="EW32" i="93"/>
  <c r="EX32" i="93"/>
  <c r="EY32" i="93"/>
  <c r="EZ32" i="93"/>
  <c r="FA32" i="93"/>
  <c r="FB32" i="93"/>
  <c r="FC32" i="93"/>
  <c r="FD32" i="93"/>
  <c r="FE32" i="93"/>
  <c r="FF32" i="93"/>
  <c r="FG32" i="93"/>
  <c r="FH32" i="93"/>
  <c r="FI32" i="93"/>
  <c r="FJ32" i="93"/>
  <c r="FK32" i="93"/>
  <c r="FL32" i="93"/>
  <c r="FM32" i="93"/>
  <c r="FN32" i="93"/>
  <c r="FO32" i="93"/>
  <c r="FP32" i="93"/>
  <c r="FQ32" i="93"/>
  <c r="FR32" i="93"/>
  <c r="FS32" i="93"/>
  <c r="FT32" i="93"/>
  <c r="FU32" i="93"/>
  <c r="FV32" i="93"/>
  <c r="FW32" i="93"/>
  <c r="FX32" i="93"/>
  <c r="FY32" i="93"/>
  <c r="FZ32" i="93"/>
  <c r="GA32" i="93"/>
  <c r="GB32" i="93"/>
  <c r="GC32" i="93"/>
  <c r="GD32" i="93"/>
  <c r="EO33" i="93"/>
  <c r="EP33" i="93"/>
  <c r="EQ33" i="93"/>
  <c r="ER33" i="93"/>
  <c r="ES33" i="93"/>
  <c r="ET33" i="93"/>
  <c r="EU33" i="93"/>
  <c r="EV33" i="93"/>
  <c r="EW33" i="93"/>
  <c r="EX33" i="93"/>
  <c r="EY33" i="93"/>
  <c r="EZ33" i="93"/>
  <c r="FA33" i="93"/>
  <c r="FB33" i="93"/>
  <c r="FC33" i="93"/>
  <c r="FD33" i="93"/>
  <c r="FE33" i="93"/>
  <c r="FF33" i="93"/>
  <c r="FG33" i="93"/>
  <c r="FH33" i="93"/>
  <c r="FI33" i="93"/>
  <c r="FJ33" i="93"/>
  <c r="FK33" i="93"/>
  <c r="FL33" i="93"/>
  <c r="FM33" i="93"/>
  <c r="FN33" i="93"/>
  <c r="FO33" i="93"/>
  <c r="FP33" i="93"/>
  <c r="FQ33" i="93"/>
  <c r="FR33" i="93"/>
  <c r="FS33" i="93"/>
  <c r="FT33" i="93"/>
  <c r="FU33" i="93"/>
  <c r="FV33" i="93"/>
  <c r="FW33" i="93"/>
  <c r="FX33" i="93"/>
  <c r="FY33" i="93"/>
  <c r="FZ33" i="93"/>
  <c r="GA33" i="93"/>
  <c r="GB33" i="93"/>
  <c r="GC33" i="93"/>
  <c r="GD33" i="93"/>
  <c r="EO34" i="93"/>
  <c r="EP34" i="93"/>
  <c r="EQ34" i="93"/>
  <c r="ER34" i="93"/>
  <c r="ES34" i="93"/>
  <c r="ET34" i="93"/>
  <c r="EU34" i="93"/>
  <c r="EV34" i="93"/>
  <c r="EW34" i="93"/>
  <c r="EX34" i="93"/>
  <c r="EY34" i="93"/>
  <c r="EZ34" i="93"/>
  <c r="FA34" i="93"/>
  <c r="FB34" i="93"/>
  <c r="FC34" i="93"/>
  <c r="FD34" i="93"/>
  <c r="FE34" i="93"/>
  <c r="FF34" i="93"/>
  <c r="FG34" i="93"/>
  <c r="FH34" i="93"/>
  <c r="FI34" i="93"/>
  <c r="FJ34" i="93"/>
  <c r="FK34" i="93"/>
  <c r="FL34" i="93"/>
  <c r="FM34" i="93"/>
  <c r="FN34" i="93"/>
  <c r="FO34" i="93"/>
  <c r="FP34" i="93"/>
  <c r="FQ34" i="93"/>
  <c r="FR34" i="93"/>
  <c r="FS34" i="93"/>
  <c r="FT34" i="93"/>
  <c r="FU34" i="93"/>
  <c r="FV34" i="93"/>
  <c r="FW34" i="93"/>
  <c r="FX34" i="93"/>
  <c r="FY34" i="93"/>
  <c r="FZ34" i="93"/>
  <c r="GA34" i="93"/>
  <c r="GB34" i="93"/>
  <c r="GC34" i="93"/>
  <c r="GD34" i="93"/>
  <c r="EO35" i="93"/>
  <c r="EP35" i="93"/>
  <c r="EQ35" i="93"/>
  <c r="ER35" i="93"/>
  <c r="ES35" i="93"/>
  <c r="ET35" i="93"/>
  <c r="EU35" i="93"/>
  <c r="EV35" i="93"/>
  <c r="EW35" i="93"/>
  <c r="EX35" i="93"/>
  <c r="EY35" i="93"/>
  <c r="EZ35" i="93"/>
  <c r="FA35" i="93"/>
  <c r="FB35" i="93"/>
  <c r="FC35" i="93"/>
  <c r="FD35" i="93"/>
  <c r="FE35" i="93"/>
  <c r="FF35" i="93"/>
  <c r="FG35" i="93"/>
  <c r="FH35" i="93"/>
  <c r="FI35" i="93"/>
  <c r="FJ35" i="93"/>
  <c r="FK35" i="93"/>
  <c r="FL35" i="93"/>
  <c r="FM35" i="93"/>
  <c r="FN35" i="93"/>
  <c r="FO35" i="93"/>
  <c r="FP35" i="93"/>
  <c r="FQ35" i="93"/>
  <c r="FR35" i="93"/>
  <c r="FS35" i="93"/>
  <c r="FT35" i="93"/>
  <c r="FU35" i="93"/>
  <c r="FV35" i="93"/>
  <c r="FW35" i="93"/>
  <c r="FX35" i="93"/>
  <c r="FY35" i="93"/>
  <c r="FZ35" i="93"/>
  <c r="GA35" i="93"/>
  <c r="GB35" i="93"/>
  <c r="GC35" i="93"/>
  <c r="GD35" i="93"/>
  <c r="EO36" i="93"/>
  <c r="EP36" i="93"/>
  <c r="EQ36" i="93"/>
  <c r="ER36" i="93"/>
  <c r="ES36" i="93"/>
  <c r="ET36" i="93"/>
  <c r="EU36" i="93"/>
  <c r="EV36" i="93"/>
  <c r="EW36" i="93"/>
  <c r="EX36" i="93"/>
  <c r="EY36" i="93"/>
  <c r="EZ36" i="93"/>
  <c r="FA36" i="93"/>
  <c r="FB36" i="93"/>
  <c r="FC36" i="93"/>
  <c r="FD36" i="93"/>
  <c r="FE36" i="93"/>
  <c r="FF36" i="93"/>
  <c r="FG36" i="93"/>
  <c r="FH36" i="93"/>
  <c r="FI36" i="93"/>
  <c r="FJ36" i="93"/>
  <c r="FK36" i="93"/>
  <c r="FL36" i="93"/>
  <c r="FM36" i="93"/>
  <c r="FN36" i="93"/>
  <c r="FO36" i="93"/>
  <c r="FP36" i="93"/>
  <c r="FQ36" i="93"/>
  <c r="FR36" i="93"/>
  <c r="FS36" i="93"/>
  <c r="FT36" i="93"/>
  <c r="FU36" i="93"/>
  <c r="FV36" i="93"/>
  <c r="FW36" i="93"/>
  <c r="FX36" i="93"/>
  <c r="FY36" i="93"/>
  <c r="FZ36" i="93"/>
  <c r="GA36" i="93"/>
  <c r="GB36" i="93"/>
  <c r="GC36" i="93"/>
  <c r="GD36" i="93"/>
  <c r="EO37" i="93"/>
  <c r="EP37" i="93"/>
  <c r="EQ37" i="93"/>
  <c r="ER37" i="93"/>
  <c r="ES37" i="93"/>
  <c r="ET37" i="93"/>
  <c r="EU37" i="93"/>
  <c r="EV37" i="93"/>
  <c r="EW37" i="93"/>
  <c r="EX37" i="93"/>
  <c r="EY37" i="93"/>
  <c r="EZ37" i="93"/>
  <c r="FA37" i="93"/>
  <c r="FB37" i="93"/>
  <c r="FC37" i="93"/>
  <c r="FD37" i="93"/>
  <c r="FE37" i="93"/>
  <c r="FF37" i="93"/>
  <c r="FG37" i="93"/>
  <c r="FH37" i="93"/>
  <c r="FI37" i="93"/>
  <c r="FJ37" i="93"/>
  <c r="FK37" i="93"/>
  <c r="FL37" i="93"/>
  <c r="FM37" i="93"/>
  <c r="FN37" i="93"/>
  <c r="FO37" i="93"/>
  <c r="FP37" i="93"/>
  <c r="FQ37" i="93"/>
  <c r="FR37" i="93"/>
  <c r="FS37" i="93"/>
  <c r="FT37" i="93"/>
  <c r="FU37" i="93"/>
  <c r="FV37" i="93"/>
  <c r="FW37" i="93"/>
  <c r="FX37" i="93"/>
  <c r="FY37" i="93"/>
  <c r="FZ37" i="93"/>
  <c r="GA37" i="93"/>
  <c r="GB37" i="93"/>
  <c r="GC37" i="93"/>
  <c r="GD37" i="93"/>
  <c r="EO38" i="93"/>
  <c r="EP38" i="93"/>
  <c r="EQ38" i="93"/>
  <c r="ER38" i="93"/>
  <c r="ES38" i="93"/>
  <c r="ET38" i="93"/>
  <c r="EU38" i="93"/>
  <c r="EV38" i="93"/>
  <c r="EW38" i="93"/>
  <c r="EX38" i="93"/>
  <c r="EY38" i="93"/>
  <c r="EZ38" i="93"/>
  <c r="FA38" i="93"/>
  <c r="FB38" i="93"/>
  <c r="FC38" i="93"/>
  <c r="FD38" i="93"/>
  <c r="FE38" i="93"/>
  <c r="FF38" i="93"/>
  <c r="FG38" i="93"/>
  <c r="FH38" i="93"/>
  <c r="FI38" i="93"/>
  <c r="FJ38" i="93"/>
  <c r="FK38" i="93"/>
  <c r="FL38" i="93"/>
  <c r="FM38" i="93"/>
  <c r="FN38" i="93"/>
  <c r="FO38" i="93"/>
  <c r="FP38" i="93"/>
  <c r="FQ38" i="93"/>
  <c r="FR38" i="93"/>
  <c r="FS38" i="93"/>
  <c r="FT38" i="93"/>
  <c r="FU38" i="93"/>
  <c r="FV38" i="93"/>
  <c r="FW38" i="93"/>
  <c r="FX38" i="93"/>
  <c r="FY38" i="93"/>
  <c r="FZ38" i="93"/>
  <c r="GA38" i="93"/>
  <c r="GB38" i="93"/>
  <c r="GC38" i="93"/>
  <c r="GD38" i="93"/>
  <c r="EO39" i="93"/>
  <c r="EP39" i="93"/>
  <c r="EQ39" i="93"/>
  <c r="ER39" i="93"/>
  <c r="ES39" i="93"/>
  <c r="ET39" i="93"/>
  <c r="EU39" i="93"/>
  <c r="EV39" i="93"/>
  <c r="EW39" i="93"/>
  <c r="EX39" i="93"/>
  <c r="EY39" i="93"/>
  <c r="EZ39" i="93"/>
  <c r="FA39" i="93"/>
  <c r="FB39" i="93"/>
  <c r="FC39" i="93"/>
  <c r="FD39" i="93"/>
  <c r="FE39" i="93"/>
  <c r="FF39" i="93"/>
  <c r="FG39" i="93"/>
  <c r="FH39" i="93"/>
  <c r="FI39" i="93"/>
  <c r="FJ39" i="93"/>
  <c r="FK39" i="93"/>
  <c r="FL39" i="93"/>
  <c r="FM39" i="93"/>
  <c r="FN39" i="93"/>
  <c r="FO39" i="93"/>
  <c r="FP39" i="93"/>
  <c r="FQ39" i="93"/>
  <c r="FR39" i="93"/>
  <c r="FS39" i="93"/>
  <c r="FT39" i="93"/>
  <c r="FU39" i="93"/>
  <c r="FV39" i="93"/>
  <c r="FW39" i="93"/>
  <c r="FX39" i="93"/>
  <c r="FY39" i="93"/>
  <c r="FZ39" i="93"/>
  <c r="GA39" i="93"/>
  <c r="GB39" i="93"/>
  <c r="GC39" i="93"/>
  <c r="GD39" i="93"/>
  <c r="EO40" i="93"/>
  <c r="EP40" i="93"/>
  <c r="EQ40" i="93"/>
  <c r="ER40" i="93"/>
  <c r="ES40" i="93"/>
  <c r="ET40" i="93"/>
  <c r="EU40" i="93"/>
  <c r="EV40" i="93"/>
  <c r="EW40" i="93"/>
  <c r="EX40" i="93"/>
  <c r="EY40" i="93"/>
  <c r="EZ40" i="93"/>
  <c r="FA40" i="93"/>
  <c r="FB40" i="93"/>
  <c r="FC40" i="93"/>
  <c r="FD40" i="93"/>
  <c r="FE40" i="93"/>
  <c r="FF40" i="93"/>
  <c r="FG40" i="93"/>
  <c r="FH40" i="93"/>
  <c r="FI40" i="93"/>
  <c r="FJ40" i="93"/>
  <c r="FK40" i="93"/>
  <c r="FL40" i="93"/>
  <c r="FM40" i="93"/>
  <c r="FN40" i="93"/>
  <c r="FO40" i="93"/>
  <c r="FP40" i="93"/>
  <c r="FQ40" i="93"/>
  <c r="FR40" i="93"/>
  <c r="FS40" i="93"/>
  <c r="FT40" i="93"/>
  <c r="FU40" i="93"/>
  <c r="FV40" i="93"/>
  <c r="FW40" i="93"/>
  <c r="FX40" i="93"/>
  <c r="FY40" i="93"/>
  <c r="FZ40" i="93"/>
  <c r="GA40" i="93"/>
  <c r="GB40" i="93"/>
  <c r="GC40" i="93"/>
  <c r="GD40" i="93"/>
  <c r="EO41" i="93"/>
  <c r="EP41" i="93"/>
  <c r="EQ41" i="93"/>
  <c r="ER41" i="93"/>
  <c r="ES41" i="93"/>
  <c r="ET41" i="93"/>
  <c r="EU41" i="93"/>
  <c r="EV41" i="93"/>
  <c r="EW41" i="93"/>
  <c r="EX41" i="93"/>
  <c r="EY41" i="93"/>
  <c r="EZ41" i="93"/>
  <c r="FA41" i="93"/>
  <c r="FB41" i="93"/>
  <c r="FC41" i="93"/>
  <c r="FD41" i="93"/>
  <c r="FE41" i="93"/>
  <c r="FF41" i="93"/>
  <c r="FG41" i="93"/>
  <c r="FH41" i="93"/>
  <c r="FI41" i="93"/>
  <c r="FJ41" i="93"/>
  <c r="FK41" i="93"/>
  <c r="FL41" i="93"/>
  <c r="FM41" i="93"/>
  <c r="FN41" i="93"/>
  <c r="FO41" i="93"/>
  <c r="FP41" i="93"/>
  <c r="FQ41" i="93"/>
  <c r="FR41" i="93"/>
  <c r="FS41" i="93"/>
  <c r="FT41" i="93"/>
  <c r="FU41" i="93"/>
  <c r="FV41" i="93"/>
  <c r="FW41" i="93"/>
  <c r="FX41" i="93"/>
  <c r="FY41" i="93"/>
  <c r="FZ41" i="93"/>
  <c r="GA41" i="93"/>
  <c r="GB41" i="93"/>
  <c r="GC41" i="93"/>
  <c r="GD41" i="93"/>
  <c r="EO42" i="93"/>
  <c r="EP42" i="93"/>
  <c r="EQ42" i="93"/>
  <c r="ER42" i="93"/>
  <c r="ES42" i="93"/>
  <c r="ET42" i="93"/>
  <c r="EU42" i="93"/>
  <c r="EV42" i="93"/>
  <c r="EW42" i="93"/>
  <c r="EX42" i="93"/>
  <c r="EY42" i="93"/>
  <c r="EZ42" i="93"/>
  <c r="FA42" i="93"/>
  <c r="FB42" i="93"/>
  <c r="FC42" i="93"/>
  <c r="FD42" i="93"/>
  <c r="FE42" i="93"/>
  <c r="FF42" i="93"/>
  <c r="FG42" i="93"/>
  <c r="FH42" i="93"/>
  <c r="FI42" i="93"/>
  <c r="FJ42" i="93"/>
  <c r="FK42" i="93"/>
  <c r="FL42" i="93"/>
  <c r="FM42" i="93"/>
  <c r="FN42" i="93"/>
  <c r="FO42" i="93"/>
  <c r="FP42" i="93"/>
  <c r="FQ42" i="93"/>
  <c r="FR42" i="93"/>
  <c r="FS42" i="93"/>
  <c r="FT42" i="93"/>
  <c r="FU42" i="93"/>
  <c r="FV42" i="93"/>
  <c r="FW42" i="93"/>
  <c r="FX42" i="93"/>
  <c r="FY42" i="93"/>
  <c r="FZ42" i="93"/>
  <c r="GA42" i="93"/>
  <c r="GB42" i="93"/>
  <c r="GC42" i="93"/>
  <c r="GD42" i="93"/>
  <c r="EO43" i="93"/>
  <c r="EP43" i="93"/>
  <c r="EQ43" i="93"/>
  <c r="ER43" i="93"/>
  <c r="ES43" i="93"/>
  <c r="ET43" i="93"/>
  <c r="EU43" i="93"/>
  <c r="EV43" i="93"/>
  <c r="EW43" i="93"/>
  <c r="EX43" i="93"/>
  <c r="EY43" i="93"/>
  <c r="EZ43" i="93"/>
  <c r="FA43" i="93"/>
  <c r="FB43" i="93"/>
  <c r="FC43" i="93"/>
  <c r="FD43" i="93"/>
  <c r="FE43" i="93"/>
  <c r="FF43" i="93"/>
  <c r="FG43" i="93"/>
  <c r="FH43" i="93"/>
  <c r="FI43" i="93"/>
  <c r="FJ43" i="93"/>
  <c r="FK43" i="93"/>
  <c r="FL43" i="93"/>
  <c r="FM43" i="93"/>
  <c r="FN43" i="93"/>
  <c r="FO43" i="93"/>
  <c r="FP43" i="93"/>
  <c r="FQ43" i="93"/>
  <c r="FR43" i="93"/>
  <c r="FS43" i="93"/>
  <c r="FT43" i="93"/>
  <c r="FU43" i="93"/>
  <c r="FV43" i="93"/>
  <c r="FW43" i="93"/>
  <c r="FX43" i="93"/>
  <c r="FY43" i="93"/>
  <c r="FZ43" i="93"/>
  <c r="GA43" i="93"/>
  <c r="GB43" i="93"/>
  <c r="GC43" i="93"/>
  <c r="GD43" i="93"/>
  <c r="EO44" i="93"/>
  <c r="EP44" i="93"/>
  <c r="EQ44" i="93"/>
  <c r="ER44" i="93"/>
  <c r="ES44" i="93"/>
  <c r="ET44" i="93"/>
  <c r="EU44" i="93"/>
  <c r="EV44" i="93"/>
  <c r="EW44" i="93"/>
  <c r="EX44" i="93"/>
  <c r="EY44" i="93"/>
  <c r="EZ44" i="93"/>
  <c r="FA44" i="93"/>
  <c r="FB44" i="93"/>
  <c r="FC44" i="93"/>
  <c r="FD44" i="93"/>
  <c r="FE44" i="93"/>
  <c r="FF44" i="93"/>
  <c r="FG44" i="93"/>
  <c r="FH44" i="93"/>
  <c r="FI44" i="93"/>
  <c r="FJ44" i="93"/>
  <c r="FK44" i="93"/>
  <c r="FL44" i="93"/>
  <c r="FM44" i="93"/>
  <c r="FN44" i="93"/>
  <c r="FO44" i="93"/>
  <c r="FP44" i="93"/>
  <c r="FQ44" i="93"/>
  <c r="FR44" i="93"/>
  <c r="FS44" i="93"/>
  <c r="FT44" i="93"/>
  <c r="FU44" i="93"/>
  <c r="FV44" i="93"/>
  <c r="FW44" i="93"/>
  <c r="FX44" i="93"/>
  <c r="FY44" i="93"/>
  <c r="FZ44" i="93"/>
  <c r="GA44" i="93"/>
  <c r="GB44" i="93"/>
  <c r="GC44" i="93"/>
  <c r="GD44" i="93"/>
  <c r="EO45" i="93"/>
  <c r="EP45" i="93"/>
  <c r="EQ45" i="93"/>
  <c r="ER45" i="93"/>
  <c r="ES45" i="93"/>
  <c r="ET45" i="93"/>
  <c r="EU45" i="93"/>
  <c r="EV45" i="93"/>
  <c r="EW45" i="93"/>
  <c r="EX45" i="93"/>
  <c r="EY45" i="93"/>
  <c r="EZ45" i="93"/>
  <c r="FA45" i="93"/>
  <c r="FB45" i="93"/>
  <c r="FC45" i="93"/>
  <c r="FD45" i="93"/>
  <c r="FE45" i="93"/>
  <c r="FF45" i="93"/>
  <c r="FG45" i="93"/>
  <c r="FH45" i="93"/>
  <c r="FI45" i="93"/>
  <c r="FJ45" i="93"/>
  <c r="FK45" i="93"/>
  <c r="FL45" i="93"/>
  <c r="FM45" i="93"/>
  <c r="FN45" i="93"/>
  <c r="FO45" i="93"/>
  <c r="FP45" i="93"/>
  <c r="FQ45" i="93"/>
  <c r="FR45" i="93"/>
  <c r="FS45" i="93"/>
  <c r="FT45" i="93"/>
  <c r="FU45" i="93"/>
  <c r="FV45" i="93"/>
  <c r="FW45" i="93"/>
  <c r="FX45" i="93"/>
  <c r="FY45" i="93"/>
  <c r="FZ45" i="93"/>
  <c r="GA45" i="93"/>
  <c r="GB45" i="93"/>
  <c r="GC45" i="93"/>
  <c r="GD45" i="93"/>
  <c r="EO46" i="93"/>
  <c r="EP46" i="93"/>
  <c r="EQ46" i="93"/>
  <c r="ER46" i="93"/>
  <c r="ES46" i="93"/>
  <c r="ET46" i="93"/>
  <c r="EU46" i="93"/>
  <c r="EV46" i="93"/>
  <c r="EW46" i="93"/>
  <c r="EX46" i="93"/>
  <c r="EY46" i="93"/>
  <c r="EZ46" i="93"/>
  <c r="FA46" i="93"/>
  <c r="FB46" i="93"/>
  <c r="FC46" i="93"/>
  <c r="FD46" i="93"/>
  <c r="FE46" i="93"/>
  <c r="FF46" i="93"/>
  <c r="FG46" i="93"/>
  <c r="FH46" i="93"/>
  <c r="FI46" i="93"/>
  <c r="FJ46" i="93"/>
  <c r="FK46" i="93"/>
  <c r="FL46" i="93"/>
  <c r="FM46" i="93"/>
  <c r="FN46" i="93"/>
  <c r="FO46" i="93"/>
  <c r="FP46" i="93"/>
  <c r="FQ46" i="93"/>
  <c r="FR46" i="93"/>
  <c r="FS46" i="93"/>
  <c r="FT46" i="93"/>
  <c r="FU46" i="93"/>
  <c r="FV46" i="93"/>
  <c r="FW46" i="93"/>
  <c r="FX46" i="93"/>
  <c r="FY46" i="93"/>
  <c r="FZ46" i="93"/>
  <c r="GA46" i="93"/>
  <c r="GB46" i="93"/>
  <c r="GC46" i="93"/>
  <c r="GD46" i="93"/>
  <c r="EO47" i="93"/>
  <c r="EP47" i="93"/>
  <c r="EQ47" i="93"/>
  <c r="ER47" i="93"/>
  <c r="ES47" i="93"/>
  <c r="ET47" i="93"/>
  <c r="EU47" i="93"/>
  <c r="EV47" i="93"/>
  <c r="EW47" i="93"/>
  <c r="EX47" i="93"/>
  <c r="EY47" i="93"/>
  <c r="EZ47" i="93"/>
  <c r="FA47" i="93"/>
  <c r="FB47" i="93"/>
  <c r="FC47" i="93"/>
  <c r="FD47" i="93"/>
  <c r="FE47" i="93"/>
  <c r="FF47" i="93"/>
  <c r="FG47" i="93"/>
  <c r="FH47" i="93"/>
  <c r="FI47" i="93"/>
  <c r="FJ47" i="93"/>
  <c r="FK47" i="93"/>
  <c r="FL47" i="93"/>
  <c r="FM47" i="93"/>
  <c r="FN47" i="93"/>
  <c r="FO47" i="93"/>
  <c r="FP47" i="93"/>
  <c r="FQ47" i="93"/>
  <c r="FR47" i="93"/>
  <c r="FS47" i="93"/>
  <c r="FT47" i="93"/>
  <c r="FU47" i="93"/>
  <c r="FV47" i="93"/>
  <c r="FW47" i="93"/>
  <c r="FX47" i="93"/>
  <c r="FY47" i="93"/>
  <c r="FZ47" i="93"/>
  <c r="GA47" i="93"/>
  <c r="GB47" i="93"/>
  <c r="GC47" i="93"/>
  <c r="GD47" i="93"/>
  <c r="EP5" i="93"/>
  <c r="EQ5" i="93"/>
  <c r="ER5" i="93"/>
  <c r="ES5" i="93"/>
  <c r="ET5" i="93"/>
  <c r="EU5" i="93"/>
  <c r="EV5" i="93"/>
  <c r="EW5" i="93"/>
  <c r="EX5" i="93"/>
  <c r="EY5" i="93"/>
  <c r="EZ5" i="93"/>
  <c r="FA5" i="93"/>
  <c r="FB5" i="93"/>
  <c r="FC5" i="93"/>
  <c r="FD5" i="93"/>
  <c r="FE5" i="93"/>
  <c r="FF5" i="93"/>
  <c r="FG5" i="93"/>
  <c r="FH5" i="93"/>
  <c r="FI5" i="93"/>
  <c r="FJ5" i="93"/>
  <c r="FK5" i="93"/>
  <c r="FL5" i="93"/>
  <c r="FM5" i="93"/>
  <c r="FN5" i="93"/>
  <c r="FO5" i="93"/>
  <c r="FP5" i="93"/>
  <c r="FQ5" i="93"/>
  <c r="FR5" i="93"/>
  <c r="FS5" i="93"/>
  <c r="FT5" i="93"/>
  <c r="FU5" i="93"/>
  <c r="FV5" i="93"/>
  <c r="FW5" i="93"/>
  <c r="FX5" i="93"/>
  <c r="FY5" i="93"/>
  <c r="FZ5" i="93"/>
  <c r="GA5" i="93"/>
  <c r="GB5" i="93"/>
  <c r="GC5" i="93"/>
  <c r="GD5" i="93"/>
  <c r="EO48" i="93"/>
  <c r="EO49" i="93"/>
  <c r="EO50" i="93"/>
  <c r="EO51" i="93"/>
  <c r="EO52" i="93"/>
  <c r="EO53" i="93"/>
  <c r="EO54" i="93"/>
  <c r="EO55" i="93"/>
  <c r="EO56" i="93"/>
  <c r="EO57" i="93"/>
  <c r="EO58" i="93"/>
  <c r="EO59" i="93"/>
  <c r="EO60" i="93"/>
  <c r="EO61" i="93"/>
  <c r="EO62" i="93"/>
  <c r="EO63" i="93"/>
  <c r="EO64" i="93"/>
  <c r="EO5" i="93"/>
  <c r="BF6" i="93" l="1"/>
  <c r="BG6" i="93"/>
  <c r="BH6" i="93"/>
  <c r="BI6" i="93"/>
  <c r="BJ6" i="93"/>
  <c r="BK6" i="93"/>
  <c r="BL6" i="93"/>
  <c r="BM6" i="93"/>
  <c r="BN6" i="93"/>
  <c r="BO6" i="93"/>
  <c r="BP6" i="93"/>
  <c r="BQ6" i="93"/>
  <c r="BR6" i="93"/>
  <c r="BS6" i="93"/>
  <c r="BT6" i="93"/>
  <c r="BU6" i="93"/>
  <c r="BV6" i="93"/>
  <c r="BW6" i="93"/>
  <c r="BX6" i="93"/>
  <c r="BY6" i="93"/>
  <c r="BZ6" i="93"/>
  <c r="CA6" i="93"/>
  <c r="CB6" i="93"/>
  <c r="CC6" i="93"/>
  <c r="CD6" i="93"/>
  <c r="CE6" i="93"/>
  <c r="CF6" i="93"/>
  <c r="CG6" i="93"/>
  <c r="CH6" i="93"/>
  <c r="CI6" i="93"/>
  <c r="CJ6" i="93"/>
  <c r="CK6" i="93"/>
  <c r="CL6" i="93"/>
  <c r="CM6" i="93"/>
  <c r="CN6" i="93"/>
  <c r="CO6" i="93"/>
  <c r="CP6" i="93"/>
  <c r="CQ6" i="93"/>
  <c r="CR6" i="93"/>
  <c r="CS6" i="93"/>
  <c r="CT6" i="93"/>
  <c r="CU6" i="93"/>
  <c r="BF7" i="93"/>
  <c r="BG7" i="93"/>
  <c r="BH7" i="93"/>
  <c r="BI7" i="93"/>
  <c r="BJ7" i="93"/>
  <c r="BK7" i="93"/>
  <c r="BL7" i="93"/>
  <c r="BM7" i="93"/>
  <c r="BN7" i="93"/>
  <c r="BO7" i="93"/>
  <c r="BP7" i="93"/>
  <c r="BQ7" i="93"/>
  <c r="BR7" i="93"/>
  <c r="BS7" i="93"/>
  <c r="BT7" i="93"/>
  <c r="BU7" i="93"/>
  <c r="BV7" i="93"/>
  <c r="BW7" i="93"/>
  <c r="BX7" i="93"/>
  <c r="BY7" i="93"/>
  <c r="BZ7" i="93"/>
  <c r="CA7" i="93"/>
  <c r="CB7" i="93"/>
  <c r="CC7" i="93"/>
  <c r="CD7" i="93"/>
  <c r="CE7" i="93"/>
  <c r="CF7" i="93"/>
  <c r="CG7" i="93"/>
  <c r="CH7" i="93"/>
  <c r="CI7" i="93"/>
  <c r="CJ7" i="93"/>
  <c r="CK7" i="93"/>
  <c r="CL7" i="93"/>
  <c r="CM7" i="93"/>
  <c r="CN7" i="93"/>
  <c r="CO7" i="93"/>
  <c r="CP7" i="93"/>
  <c r="CQ7" i="93"/>
  <c r="CR7" i="93"/>
  <c r="CS7" i="93"/>
  <c r="CT7" i="93"/>
  <c r="CU7" i="93"/>
  <c r="BF8" i="93"/>
  <c r="BG8" i="93"/>
  <c r="BH8" i="93"/>
  <c r="BI8" i="93"/>
  <c r="BJ8" i="93"/>
  <c r="BK8" i="93"/>
  <c r="BL8" i="93"/>
  <c r="BM8" i="93"/>
  <c r="BN8" i="93"/>
  <c r="BO8" i="93"/>
  <c r="BP8" i="93"/>
  <c r="BQ8" i="93"/>
  <c r="BR8" i="93"/>
  <c r="BS8" i="93"/>
  <c r="BT8" i="93"/>
  <c r="BU8" i="93"/>
  <c r="BV8" i="93"/>
  <c r="BW8" i="93"/>
  <c r="BX8" i="93"/>
  <c r="BY8" i="93"/>
  <c r="BZ8" i="93"/>
  <c r="CA8" i="93"/>
  <c r="CB8" i="93"/>
  <c r="CC8" i="93"/>
  <c r="CD8" i="93"/>
  <c r="CE8" i="93"/>
  <c r="CF8" i="93"/>
  <c r="CG8" i="93"/>
  <c r="CH8" i="93"/>
  <c r="CI8" i="93"/>
  <c r="CJ8" i="93"/>
  <c r="CK8" i="93"/>
  <c r="CL8" i="93"/>
  <c r="CM8" i="93"/>
  <c r="CN8" i="93"/>
  <c r="CO8" i="93"/>
  <c r="CP8" i="93"/>
  <c r="CQ8" i="93"/>
  <c r="CR8" i="93"/>
  <c r="CS8" i="93"/>
  <c r="CT8" i="93"/>
  <c r="CU8" i="93"/>
  <c r="BF9" i="93"/>
  <c r="BG9" i="93"/>
  <c r="BH9" i="93"/>
  <c r="BI9" i="93"/>
  <c r="BJ9" i="93"/>
  <c r="BK9" i="93"/>
  <c r="BL9" i="93"/>
  <c r="BM9" i="93"/>
  <c r="BN9" i="93"/>
  <c r="BO9" i="93"/>
  <c r="BP9" i="93"/>
  <c r="BQ9" i="93"/>
  <c r="BR9" i="93"/>
  <c r="BS9" i="93"/>
  <c r="BT9" i="93"/>
  <c r="BU9" i="93"/>
  <c r="BV9" i="93"/>
  <c r="BW9" i="93"/>
  <c r="BX9" i="93"/>
  <c r="BY9" i="93"/>
  <c r="BZ9" i="93"/>
  <c r="CA9" i="93"/>
  <c r="CB9" i="93"/>
  <c r="CC9" i="93"/>
  <c r="CD9" i="93"/>
  <c r="CE9" i="93"/>
  <c r="CF9" i="93"/>
  <c r="CG9" i="93"/>
  <c r="CH9" i="93"/>
  <c r="CI9" i="93"/>
  <c r="CJ9" i="93"/>
  <c r="CK9" i="93"/>
  <c r="CL9" i="93"/>
  <c r="CM9" i="93"/>
  <c r="CN9" i="93"/>
  <c r="CO9" i="93"/>
  <c r="CP9" i="93"/>
  <c r="CQ9" i="93"/>
  <c r="CR9" i="93"/>
  <c r="CS9" i="93"/>
  <c r="CT9" i="93"/>
  <c r="CU9" i="93"/>
  <c r="BF10" i="93"/>
  <c r="BG10" i="93"/>
  <c r="BH10" i="93"/>
  <c r="BI10" i="93"/>
  <c r="BJ10" i="93"/>
  <c r="BK10" i="93"/>
  <c r="BL10" i="93"/>
  <c r="BM10" i="93"/>
  <c r="BN10" i="93"/>
  <c r="BO10" i="93"/>
  <c r="BP10" i="93"/>
  <c r="BQ10" i="93"/>
  <c r="BR10" i="93"/>
  <c r="BS10" i="93"/>
  <c r="BT10" i="93"/>
  <c r="BU10" i="93"/>
  <c r="BV10" i="93"/>
  <c r="BW10" i="93"/>
  <c r="BX10" i="93"/>
  <c r="BY10" i="93"/>
  <c r="BZ10" i="93"/>
  <c r="CA10" i="93"/>
  <c r="CB10" i="93"/>
  <c r="CC10" i="93"/>
  <c r="CD10" i="93"/>
  <c r="CE10" i="93"/>
  <c r="CF10" i="93"/>
  <c r="CG10" i="93"/>
  <c r="CH10" i="93"/>
  <c r="CI10" i="93"/>
  <c r="CJ10" i="93"/>
  <c r="CK10" i="93"/>
  <c r="CL10" i="93"/>
  <c r="CM10" i="93"/>
  <c r="CN10" i="93"/>
  <c r="CO10" i="93"/>
  <c r="CP10" i="93"/>
  <c r="CQ10" i="93"/>
  <c r="CR10" i="93"/>
  <c r="CS10" i="93"/>
  <c r="CT10" i="93"/>
  <c r="CU10" i="93"/>
  <c r="BF11" i="93"/>
  <c r="BG11" i="93"/>
  <c r="BH11" i="93"/>
  <c r="BI11" i="93"/>
  <c r="BJ11" i="93"/>
  <c r="BK11" i="93"/>
  <c r="BL11" i="93"/>
  <c r="BM11" i="93"/>
  <c r="BN11" i="93"/>
  <c r="BO11" i="93"/>
  <c r="BP11" i="93"/>
  <c r="BQ11" i="93"/>
  <c r="BR11" i="93"/>
  <c r="BS11" i="93"/>
  <c r="BT11" i="93"/>
  <c r="BU11" i="93"/>
  <c r="BV11" i="93"/>
  <c r="BW11" i="93"/>
  <c r="BX11" i="93"/>
  <c r="BY11" i="93"/>
  <c r="BZ11" i="93"/>
  <c r="CA11" i="93"/>
  <c r="CB11" i="93"/>
  <c r="CC11" i="93"/>
  <c r="CD11" i="93"/>
  <c r="CE11" i="93"/>
  <c r="CF11" i="93"/>
  <c r="CG11" i="93"/>
  <c r="CH11" i="93"/>
  <c r="CI11" i="93"/>
  <c r="CJ11" i="93"/>
  <c r="CK11" i="93"/>
  <c r="CL11" i="93"/>
  <c r="CM11" i="93"/>
  <c r="CN11" i="93"/>
  <c r="CO11" i="93"/>
  <c r="CP11" i="93"/>
  <c r="CQ11" i="93"/>
  <c r="CR11" i="93"/>
  <c r="CS11" i="93"/>
  <c r="CT11" i="93"/>
  <c r="CU11" i="93"/>
  <c r="BF12" i="93"/>
  <c r="BG12" i="93"/>
  <c r="BH12" i="93"/>
  <c r="BI12" i="93"/>
  <c r="BJ12" i="93"/>
  <c r="BK12" i="93"/>
  <c r="BL12" i="93"/>
  <c r="BM12" i="93"/>
  <c r="BN12" i="93"/>
  <c r="BO12" i="93"/>
  <c r="BP12" i="93"/>
  <c r="BQ12" i="93"/>
  <c r="BR12" i="93"/>
  <c r="BS12" i="93"/>
  <c r="BT12" i="93"/>
  <c r="BU12" i="93"/>
  <c r="BV12" i="93"/>
  <c r="BW12" i="93"/>
  <c r="BX12" i="93"/>
  <c r="BY12" i="93"/>
  <c r="BZ12" i="93"/>
  <c r="CA12" i="93"/>
  <c r="CB12" i="93"/>
  <c r="CC12" i="93"/>
  <c r="CD12" i="93"/>
  <c r="CE12" i="93"/>
  <c r="CF12" i="93"/>
  <c r="CG12" i="93"/>
  <c r="CH12" i="93"/>
  <c r="CI12" i="93"/>
  <c r="CJ12" i="93"/>
  <c r="CK12" i="93"/>
  <c r="CL12" i="93"/>
  <c r="CM12" i="93"/>
  <c r="CN12" i="93"/>
  <c r="CO12" i="93"/>
  <c r="CP12" i="93"/>
  <c r="CQ12" i="93"/>
  <c r="CR12" i="93"/>
  <c r="CS12" i="93"/>
  <c r="CT12" i="93"/>
  <c r="CU12" i="93"/>
  <c r="BF13" i="93"/>
  <c r="BG13" i="93"/>
  <c r="BH13" i="93"/>
  <c r="BI13" i="93"/>
  <c r="BJ13" i="93"/>
  <c r="BK13" i="93"/>
  <c r="BL13" i="93"/>
  <c r="BM13" i="93"/>
  <c r="BN13" i="93"/>
  <c r="BO13" i="93"/>
  <c r="BP13" i="93"/>
  <c r="BQ13" i="93"/>
  <c r="BR13" i="93"/>
  <c r="BS13" i="93"/>
  <c r="BT13" i="93"/>
  <c r="BU13" i="93"/>
  <c r="BV13" i="93"/>
  <c r="BW13" i="93"/>
  <c r="BX13" i="93"/>
  <c r="BY13" i="93"/>
  <c r="BZ13" i="93"/>
  <c r="CA13" i="93"/>
  <c r="CB13" i="93"/>
  <c r="CC13" i="93"/>
  <c r="CD13" i="93"/>
  <c r="CE13" i="93"/>
  <c r="CF13" i="93"/>
  <c r="CG13" i="93"/>
  <c r="CH13" i="93"/>
  <c r="CI13" i="93"/>
  <c r="CJ13" i="93"/>
  <c r="CK13" i="93"/>
  <c r="CL13" i="93"/>
  <c r="CM13" i="93"/>
  <c r="CN13" i="93"/>
  <c r="CO13" i="93"/>
  <c r="CP13" i="93"/>
  <c r="CQ13" i="93"/>
  <c r="CR13" i="93"/>
  <c r="CS13" i="93"/>
  <c r="CT13" i="93"/>
  <c r="CU13" i="93"/>
  <c r="BF14" i="93"/>
  <c r="BG14" i="93"/>
  <c r="BH14" i="93"/>
  <c r="BI14" i="93"/>
  <c r="BJ14" i="93"/>
  <c r="BK14" i="93"/>
  <c r="BL14" i="93"/>
  <c r="BM14" i="93"/>
  <c r="BN14" i="93"/>
  <c r="BO14" i="93"/>
  <c r="BP14" i="93"/>
  <c r="BQ14" i="93"/>
  <c r="BR14" i="93"/>
  <c r="BS14" i="93"/>
  <c r="BT14" i="93"/>
  <c r="BU14" i="93"/>
  <c r="BV14" i="93"/>
  <c r="BW14" i="93"/>
  <c r="BX14" i="93"/>
  <c r="BY14" i="93"/>
  <c r="BZ14" i="93"/>
  <c r="CA14" i="93"/>
  <c r="CB14" i="93"/>
  <c r="CC14" i="93"/>
  <c r="CD14" i="93"/>
  <c r="CE14" i="93"/>
  <c r="CF14" i="93"/>
  <c r="CG14" i="93"/>
  <c r="CH14" i="93"/>
  <c r="CI14" i="93"/>
  <c r="CJ14" i="93"/>
  <c r="CK14" i="93"/>
  <c r="CL14" i="93"/>
  <c r="CM14" i="93"/>
  <c r="CN14" i="93"/>
  <c r="CO14" i="93"/>
  <c r="CP14" i="93"/>
  <c r="CQ14" i="93"/>
  <c r="CR14" i="93"/>
  <c r="CS14" i="93"/>
  <c r="CT14" i="93"/>
  <c r="CU14" i="93"/>
  <c r="BF15" i="93"/>
  <c r="BG15" i="93"/>
  <c r="BH15" i="93"/>
  <c r="BI15" i="93"/>
  <c r="BJ15" i="93"/>
  <c r="BK15" i="93"/>
  <c r="BL15" i="93"/>
  <c r="BM15" i="93"/>
  <c r="BN15" i="93"/>
  <c r="BO15" i="93"/>
  <c r="BP15" i="93"/>
  <c r="BQ15" i="93"/>
  <c r="BR15" i="93"/>
  <c r="BS15" i="93"/>
  <c r="BT15" i="93"/>
  <c r="BU15" i="93"/>
  <c r="BV15" i="93"/>
  <c r="BW15" i="93"/>
  <c r="BX15" i="93"/>
  <c r="BY15" i="93"/>
  <c r="BZ15" i="93"/>
  <c r="CA15" i="93"/>
  <c r="CB15" i="93"/>
  <c r="CC15" i="93"/>
  <c r="CD15" i="93"/>
  <c r="CE15" i="93"/>
  <c r="CF15" i="93"/>
  <c r="CG15" i="93"/>
  <c r="CH15" i="93"/>
  <c r="CI15" i="93"/>
  <c r="CJ15" i="93"/>
  <c r="CK15" i="93"/>
  <c r="CL15" i="93"/>
  <c r="CM15" i="93"/>
  <c r="CN15" i="93"/>
  <c r="CO15" i="93"/>
  <c r="CP15" i="93"/>
  <c r="CQ15" i="93"/>
  <c r="CR15" i="93"/>
  <c r="CS15" i="93"/>
  <c r="CT15" i="93"/>
  <c r="CU15" i="93"/>
  <c r="BF16" i="93"/>
  <c r="BG16" i="93"/>
  <c r="BH16" i="93"/>
  <c r="BI16" i="93"/>
  <c r="BJ16" i="93"/>
  <c r="BK16" i="93"/>
  <c r="BL16" i="93"/>
  <c r="BM16" i="93"/>
  <c r="BN16" i="93"/>
  <c r="BO16" i="93"/>
  <c r="BP16" i="93"/>
  <c r="BQ16" i="93"/>
  <c r="BR16" i="93"/>
  <c r="BS16" i="93"/>
  <c r="BT16" i="93"/>
  <c r="BU16" i="93"/>
  <c r="BV16" i="93"/>
  <c r="BW16" i="93"/>
  <c r="BX16" i="93"/>
  <c r="BY16" i="93"/>
  <c r="BZ16" i="93"/>
  <c r="CA16" i="93"/>
  <c r="CB16" i="93"/>
  <c r="CC16" i="93"/>
  <c r="CD16" i="93"/>
  <c r="CE16" i="93"/>
  <c r="CF16" i="93"/>
  <c r="CG16" i="93"/>
  <c r="CH16" i="93"/>
  <c r="CI16" i="93"/>
  <c r="CJ16" i="93"/>
  <c r="CK16" i="93"/>
  <c r="CL16" i="93"/>
  <c r="CM16" i="93"/>
  <c r="CN16" i="93"/>
  <c r="CO16" i="93"/>
  <c r="CP16" i="93"/>
  <c r="CQ16" i="93"/>
  <c r="CR16" i="93"/>
  <c r="CS16" i="93"/>
  <c r="CT16" i="93"/>
  <c r="CU16" i="93"/>
  <c r="BF17" i="93"/>
  <c r="BG17" i="93"/>
  <c r="BH17" i="93"/>
  <c r="BI17" i="93"/>
  <c r="BJ17" i="93"/>
  <c r="BK17" i="93"/>
  <c r="BL17" i="93"/>
  <c r="BM17" i="93"/>
  <c r="BN17" i="93"/>
  <c r="BO17" i="93"/>
  <c r="BP17" i="93"/>
  <c r="BQ17" i="93"/>
  <c r="BR17" i="93"/>
  <c r="BS17" i="93"/>
  <c r="BT17" i="93"/>
  <c r="BU17" i="93"/>
  <c r="BV17" i="93"/>
  <c r="BW17" i="93"/>
  <c r="BX17" i="93"/>
  <c r="BY17" i="93"/>
  <c r="BZ17" i="93"/>
  <c r="CA17" i="93"/>
  <c r="CB17" i="93"/>
  <c r="CC17" i="93"/>
  <c r="CD17" i="93"/>
  <c r="CE17" i="93"/>
  <c r="CF17" i="93"/>
  <c r="CG17" i="93"/>
  <c r="CH17" i="93"/>
  <c r="CI17" i="93"/>
  <c r="CJ17" i="93"/>
  <c r="CK17" i="93"/>
  <c r="CL17" i="93"/>
  <c r="CM17" i="93"/>
  <c r="CN17" i="93"/>
  <c r="CO17" i="93"/>
  <c r="CP17" i="93"/>
  <c r="CQ17" i="93"/>
  <c r="CR17" i="93"/>
  <c r="CS17" i="93"/>
  <c r="CT17" i="93"/>
  <c r="CU17" i="93"/>
  <c r="BF18" i="93"/>
  <c r="BG18" i="93"/>
  <c r="BH18" i="93"/>
  <c r="BI18" i="93"/>
  <c r="BJ18" i="93"/>
  <c r="BK18" i="93"/>
  <c r="BL18" i="93"/>
  <c r="BM18" i="93"/>
  <c r="BN18" i="93"/>
  <c r="BO18" i="93"/>
  <c r="BP18" i="93"/>
  <c r="BQ18" i="93"/>
  <c r="BR18" i="93"/>
  <c r="BS18" i="93"/>
  <c r="BT18" i="93"/>
  <c r="BU18" i="93"/>
  <c r="BV18" i="93"/>
  <c r="BW18" i="93"/>
  <c r="BX18" i="93"/>
  <c r="BY18" i="93"/>
  <c r="BZ18" i="93"/>
  <c r="CA18" i="93"/>
  <c r="CB18" i="93"/>
  <c r="CC18" i="93"/>
  <c r="CD18" i="93"/>
  <c r="CE18" i="93"/>
  <c r="CF18" i="93"/>
  <c r="CG18" i="93"/>
  <c r="CH18" i="93"/>
  <c r="CI18" i="93"/>
  <c r="CJ18" i="93"/>
  <c r="CK18" i="93"/>
  <c r="CL18" i="93"/>
  <c r="CM18" i="93"/>
  <c r="CN18" i="93"/>
  <c r="CO18" i="93"/>
  <c r="CP18" i="93"/>
  <c r="CQ18" i="93"/>
  <c r="CR18" i="93"/>
  <c r="CS18" i="93"/>
  <c r="CT18" i="93"/>
  <c r="CU18" i="93"/>
  <c r="BF19" i="93"/>
  <c r="BG19" i="93"/>
  <c r="BH19" i="93"/>
  <c r="BI19" i="93"/>
  <c r="BJ19" i="93"/>
  <c r="BK19" i="93"/>
  <c r="BL19" i="93"/>
  <c r="BM19" i="93"/>
  <c r="BN19" i="93"/>
  <c r="BO19" i="93"/>
  <c r="BP19" i="93"/>
  <c r="BQ19" i="93"/>
  <c r="BR19" i="93"/>
  <c r="BS19" i="93"/>
  <c r="BT19" i="93"/>
  <c r="BU19" i="93"/>
  <c r="BV19" i="93"/>
  <c r="BW19" i="93"/>
  <c r="BX19" i="93"/>
  <c r="BY19" i="93"/>
  <c r="BZ19" i="93"/>
  <c r="CA19" i="93"/>
  <c r="CB19" i="93"/>
  <c r="CC19" i="93"/>
  <c r="CD19" i="93"/>
  <c r="CE19" i="93"/>
  <c r="CF19" i="93"/>
  <c r="CG19" i="93"/>
  <c r="CH19" i="93"/>
  <c r="CI19" i="93"/>
  <c r="CJ19" i="93"/>
  <c r="CK19" i="93"/>
  <c r="CL19" i="93"/>
  <c r="CM19" i="93"/>
  <c r="CN19" i="93"/>
  <c r="CO19" i="93"/>
  <c r="CP19" i="93"/>
  <c r="CQ19" i="93"/>
  <c r="CR19" i="93"/>
  <c r="CS19" i="93"/>
  <c r="CT19" i="93"/>
  <c r="CU19" i="93"/>
  <c r="BF20" i="93"/>
  <c r="BG20" i="93"/>
  <c r="BH20" i="93"/>
  <c r="BI20" i="93"/>
  <c r="BJ20" i="93"/>
  <c r="BK20" i="93"/>
  <c r="BL20" i="93"/>
  <c r="BM20" i="93"/>
  <c r="BN20" i="93"/>
  <c r="BO20" i="93"/>
  <c r="BP20" i="93"/>
  <c r="BQ20" i="93"/>
  <c r="BR20" i="93"/>
  <c r="BS20" i="93"/>
  <c r="BT20" i="93"/>
  <c r="BU20" i="93"/>
  <c r="BV20" i="93"/>
  <c r="BW20" i="93"/>
  <c r="BX20" i="93"/>
  <c r="BY20" i="93"/>
  <c r="BZ20" i="93"/>
  <c r="CA20" i="93"/>
  <c r="CB20" i="93"/>
  <c r="CC20" i="93"/>
  <c r="CD20" i="93"/>
  <c r="CE20" i="93"/>
  <c r="CF20" i="93"/>
  <c r="CG20" i="93"/>
  <c r="CH20" i="93"/>
  <c r="CI20" i="93"/>
  <c r="CJ20" i="93"/>
  <c r="CK20" i="93"/>
  <c r="CL20" i="93"/>
  <c r="CM20" i="93"/>
  <c r="CN20" i="93"/>
  <c r="CO20" i="93"/>
  <c r="CP20" i="93"/>
  <c r="CQ20" i="93"/>
  <c r="CR20" i="93"/>
  <c r="CS20" i="93"/>
  <c r="CT20" i="93"/>
  <c r="CU20" i="93"/>
  <c r="BF21" i="93"/>
  <c r="BG21" i="93"/>
  <c r="BH21" i="93"/>
  <c r="BI21" i="93"/>
  <c r="BJ21" i="93"/>
  <c r="BK21" i="93"/>
  <c r="BL21" i="93"/>
  <c r="BM21" i="93"/>
  <c r="BN21" i="93"/>
  <c r="BO21" i="93"/>
  <c r="BP21" i="93"/>
  <c r="BQ21" i="93"/>
  <c r="BR21" i="93"/>
  <c r="BS21" i="93"/>
  <c r="BT21" i="93"/>
  <c r="BU21" i="93"/>
  <c r="BV21" i="93"/>
  <c r="BW21" i="93"/>
  <c r="BX21" i="93"/>
  <c r="BY21" i="93"/>
  <c r="BZ21" i="93"/>
  <c r="CA21" i="93"/>
  <c r="CB21" i="93"/>
  <c r="CC21" i="93"/>
  <c r="CD21" i="93"/>
  <c r="CE21" i="93"/>
  <c r="CF21" i="93"/>
  <c r="CG21" i="93"/>
  <c r="CH21" i="93"/>
  <c r="CI21" i="93"/>
  <c r="CJ21" i="93"/>
  <c r="CK21" i="93"/>
  <c r="CL21" i="93"/>
  <c r="CM21" i="93"/>
  <c r="CN21" i="93"/>
  <c r="CO21" i="93"/>
  <c r="CP21" i="93"/>
  <c r="CQ21" i="93"/>
  <c r="CR21" i="93"/>
  <c r="CS21" i="93"/>
  <c r="CT21" i="93"/>
  <c r="CU21" i="93"/>
  <c r="BF22" i="93"/>
  <c r="BG22" i="93"/>
  <c r="BH22" i="93"/>
  <c r="BI22" i="93"/>
  <c r="BJ22" i="93"/>
  <c r="BK22" i="93"/>
  <c r="BL22" i="93"/>
  <c r="BM22" i="93"/>
  <c r="BN22" i="93"/>
  <c r="BO22" i="93"/>
  <c r="BP22" i="93"/>
  <c r="BQ22" i="93"/>
  <c r="BR22" i="93"/>
  <c r="BS22" i="93"/>
  <c r="BT22" i="93"/>
  <c r="BU22" i="93"/>
  <c r="BV22" i="93"/>
  <c r="BW22" i="93"/>
  <c r="BX22" i="93"/>
  <c r="BY22" i="93"/>
  <c r="BZ22" i="93"/>
  <c r="CA22" i="93"/>
  <c r="CB22" i="93"/>
  <c r="CC22" i="93"/>
  <c r="CD22" i="93"/>
  <c r="CE22" i="93"/>
  <c r="CF22" i="93"/>
  <c r="CG22" i="93"/>
  <c r="CH22" i="93"/>
  <c r="CI22" i="93"/>
  <c r="CJ22" i="93"/>
  <c r="CK22" i="93"/>
  <c r="CL22" i="93"/>
  <c r="CM22" i="93"/>
  <c r="CN22" i="93"/>
  <c r="CO22" i="93"/>
  <c r="CP22" i="93"/>
  <c r="CQ22" i="93"/>
  <c r="CR22" i="93"/>
  <c r="CS22" i="93"/>
  <c r="CT22" i="93"/>
  <c r="CU22" i="93"/>
  <c r="BF23" i="93"/>
  <c r="BG23" i="93"/>
  <c r="BH23" i="93"/>
  <c r="BI23" i="93"/>
  <c r="BJ23" i="93"/>
  <c r="BK23" i="93"/>
  <c r="BL23" i="93"/>
  <c r="BM23" i="93"/>
  <c r="BN23" i="93"/>
  <c r="BO23" i="93"/>
  <c r="BP23" i="93"/>
  <c r="BQ23" i="93"/>
  <c r="BR23" i="93"/>
  <c r="BS23" i="93"/>
  <c r="BT23" i="93"/>
  <c r="BU23" i="93"/>
  <c r="BV23" i="93"/>
  <c r="BW23" i="93"/>
  <c r="BX23" i="93"/>
  <c r="BY23" i="93"/>
  <c r="BZ23" i="93"/>
  <c r="CA23" i="93"/>
  <c r="CB23" i="93"/>
  <c r="CC23" i="93"/>
  <c r="CD23" i="93"/>
  <c r="CE23" i="93"/>
  <c r="CF23" i="93"/>
  <c r="CG23" i="93"/>
  <c r="CH23" i="93"/>
  <c r="CI23" i="93"/>
  <c r="CJ23" i="93"/>
  <c r="CK23" i="93"/>
  <c r="CL23" i="93"/>
  <c r="CM23" i="93"/>
  <c r="CN23" i="93"/>
  <c r="CO23" i="93"/>
  <c r="CP23" i="93"/>
  <c r="CQ23" i="93"/>
  <c r="CR23" i="93"/>
  <c r="CS23" i="93"/>
  <c r="CT23" i="93"/>
  <c r="CU23" i="93"/>
  <c r="BF24" i="93"/>
  <c r="BG24" i="93"/>
  <c r="BH24" i="93"/>
  <c r="BI24" i="93"/>
  <c r="BJ24" i="93"/>
  <c r="BK24" i="93"/>
  <c r="BL24" i="93"/>
  <c r="BM24" i="93"/>
  <c r="BN24" i="93"/>
  <c r="BO24" i="93"/>
  <c r="BP24" i="93"/>
  <c r="BQ24" i="93"/>
  <c r="BR24" i="93"/>
  <c r="BS24" i="93"/>
  <c r="BT24" i="93"/>
  <c r="BU24" i="93"/>
  <c r="BV24" i="93"/>
  <c r="BW24" i="93"/>
  <c r="BX24" i="93"/>
  <c r="BY24" i="93"/>
  <c r="BZ24" i="93"/>
  <c r="CA24" i="93"/>
  <c r="CB24" i="93"/>
  <c r="CC24" i="93"/>
  <c r="CD24" i="93"/>
  <c r="CE24" i="93"/>
  <c r="CF24" i="93"/>
  <c r="CG24" i="93"/>
  <c r="CH24" i="93"/>
  <c r="CI24" i="93"/>
  <c r="CJ24" i="93"/>
  <c r="CK24" i="93"/>
  <c r="CL24" i="93"/>
  <c r="CM24" i="93"/>
  <c r="CN24" i="93"/>
  <c r="CO24" i="93"/>
  <c r="CP24" i="93"/>
  <c r="CQ24" i="93"/>
  <c r="CR24" i="93"/>
  <c r="CS24" i="93"/>
  <c r="CT24" i="93"/>
  <c r="CU24" i="93"/>
  <c r="BF25" i="93"/>
  <c r="BG25" i="93"/>
  <c r="BH25" i="93"/>
  <c r="BI25" i="93"/>
  <c r="BJ25" i="93"/>
  <c r="BK25" i="93"/>
  <c r="BL25" i="93"/>
  <c r="BM25" i="93"/>
  <c r="BN25" i="93"/>
  <c r="BO25" i="93"/>
  <c r="BP25" i="93"/>
  <c r="BQ25" i="93"/>
  <c r="BR25" i="93"/>
  <c r="BS25" i="93"/>
  <c r="BT25" i="93"/>
  <c r="BU25" i="93"/>
  <c r="BV25" i="93"/>
  <c r="BW25" i="93"/>
  <c r="BX25" i="93"/>
  <c r="BY25" i="93"/>
  <c r="BZ25" i="93"/>
  <c r="CA25" i="93"/>
  <c r="CB25" i="93"/>
  <c r="CC25" i="93"/>
  <c r="CD25" i="93"/>
  <c r="CE25" i="93"/>
  <c r="CF25" i="93"/>
  <c r="CG25" i="93"/>
  <c r="CH25" i="93"/>
  <c r="CI25" i="93"/>
  <c r="CJ25" i="93"/>
  <c r="CK25" i="93"/>
  <c r="CL25" i="93"/>
  <c r="CM25" i="93"/>
  <c r="CN25" i="93"/>
  <c r="CO25" i="93"/>
  <c r="CP25" i="93"/>
  <c r="CQ25" i="93"/>
  <c r="CR25" i="93"/>
  <c r="CS25" i="93"/>
  <c r="CT25" i="93"/>
  <c r="CU25" i="93"/>
  <c r="BF26" i="93"/>
  <c r="BG26" i="93"/>
  <c r="BH26" i="93"/>
  <c r="BI26" i="93"/>
  <c r="BJ26" i="93"/>
  <c r="BK26" i="93"/>
  <c r="BL26" i="93"/>
  <c r="BM26" i="93"/>
  <c r="BN26" i="93"/>
  <c r="BO26" i="93"/>
  <c r="BP26" i="93"/>
  <c r="BQ26" i="93"/>
  <c r="BR26" i="93"/>
  <c r="BS26" i="93"/>
  <c r="BT26" i="93"/>
  <c r="BU26" i="93"/>
  <c r="BV26" i="93"/>
  <c r="BW26" i="93"/>
  <c r="BX26" i="93"/>
  <c r="BY26" i="93"/>
  <c r="BZ26" i="93"/>
  <c r="CA26" i="93"/>
  <c r="CB26" i="93"/>
  <c r="CC26" i="93"/>
  <c r="CD26" i="93"/>
  <c r="CE26" i="93"/>
  <c r="CF26" i="93"/>
  <c r="CG26" i="93"/>
  <c r="CH26" i="93"/>
  <c r="CI26" i="93"/>
  <c r="CJ26" i="93"/>
  <c r="CK26" i="93"/>
  <c r="CL26" i="93"/>
  <c r="CM26" i="93"/>
  <c r="CN26" i="93"/>
  <c r="CO26" i="93"/>
  <c r="CP26" i="93"/>
  <c r="CQ26" i="93"/>
  <c r="CR26" i="93"/>
  <c r="CS26" i="93"/>
  <c r="CT26" i="93"/>
  <c r="CU26" i="93"/>
  <c r="BF27" i="93"/>
  <c r="BG27" i="93"/>
  <c r="BH27" i="93"/>
  <c r="BI27" i="93"/>
  <c r="BJ27" i="93"/>
  <c r="BK27" i="93"/>
  <c r="BL27" i="93"/>
  <c r="BM27" i="93"/>
  <c r="BN27" i="93"/>
  <c r="BO27" i="93"/>
  <c r="BP27" i="93"/>
  <c r="BQ27" i="93"/>
  <c r="BR27" i="93"/>
  <c r="BS27" i="93"/>
  <c r="BT27" i="93"/>
  <c r="BU27" i="93"/>
  <c r="BV27" i="93"/>
  <c r="BW27" i="93"/>
  <c r="BX27" i="93"/>
  <c r="BY27" i="93"/>
  <c r="BZ27" i="93"/>
  <c r="CA27" i="93"/>
  <c r="CB27" i="93"/>
  <c r="CC27" i="93"/>
  <c r="CD27" i="93"/>
  <c r="CE27" i="93"/>
  <c r="CF27" i="93"/>
  <c r="CG27" i="93"/>
  <c r="CH27" i="93"/>
  <c r="CI27" i="93"/>
  <c r="CJ27" i="93"/>
  <c r="CK27" i="93"/>
  <c r="CL27" i="93"/>
  <c r="CM27" i="93"/>
  <c r="CN27" i="93"/>
  <c r="CO27" i="93"/>
  <c r="CP27" i="93"/>
  <c r="CQ27" i="93"/>
  <c r="CR27" i="93"/>
  <c r="CS27" i="93"/>
  <c r="CT27" i="93"/>
  <c r="CU27" i="93"/>
  <c r="BF28" i="93"/>
  <c r="BG28" i="93"/>
  <c r="BH28" i="93"/>
  <c r="BI28" i="93"/>
  <c r="BJ28" i="93"/>
  <c r="BK28" i="93"/>
  <c r="BL28" i="93"/>
  <c r="BM28" i="93"/>
  <c r="BN28" i="93"/>
  <c r="BO28" i="93"/>
  <c r="BP28" i="93"/>
  <c r="BQ28" i="93"/>
  <c r="BR28" i="93"/>
  <c r="BS28" i="93"/>
  <c r="BT28" i="93"/>
  <c r="BU28" i="93"/>
  <c r="BV28" i="93"/>
  <c r="BW28" i="93"/>
  <c r="BX28" i="93"/>
  <c r="BY28" i="93"/>
  <c r="BZ28" i="93"/>
  <c r="CA28" i="93"/>
  <c r="CB28" i="93"/>
  <c r="CC28" i="93"/>
  <c r="CD28" i="93"/>
  <c r="CE28" i="93"/>
  <c r="CF28" i="93"/>
  <c r="CG28" i="93"/>
  <c r="CH28" i="93"/>
  <c r="CI28" i="93"/>
  <c r="CJ28" i="93"/>
  <c r="CK28" i="93"/>
  <c r="CL28" i="93"/>
  <c r="CM28" i="93"/>
  <c r="CN28" i="93"/>
  <c r="CO28" i="93"/>
  <c r="CP28" i="93"/>
  <c r="CQ28" i="93"/>
  <c r="CR28" i="93"/>
  <c r="CS28" i="93"/>
  <c r="CT28" i="93"/>
  <c r="CU28" i="93"/>
  <c r="BF29" i="93"/>
  <c r="BG29" i="93"/>
  <c r="BH29" i="93"/>
  <c r="BI29" i="93"/>
  <c r="BJ29" i="93"/>
  <c r="BK29" i="93"/>
  <c r="BL29" i="93"/>
  <c r="BM29" i="93"/>
  <c r="BN29" i="93"/>
  <c r="BO29" i="93"/>
  <c r="BP29" i="93"/>
  <c r="BQ29" i="93"/>
  <c r="BR29" i="93"/>
  <c r="BS29" i="93"/>
  <c r="BT29" i="93"/>
  <c r="BU29" i="93"/>
  <c r="BV29" i="93"/>
  <c r="BW29" i="93"/>
  <c r="BX29" i="93"/>
  <c r="BY29" i="93"/>
  <c r="BZ29" i="93"/>
  <c r="CA29" i="93"/>
  <c r="CB29" i="93"/>
  <c r="CC29" i="93"/>
  <c r="CD29" i="93"/>
  <c r="CE29" i="93"/>
  <c r="CF29" i="93"/>
  <c r="CG29" i="93"/>
  <c r="CH29" i="93"/>
  <c r="CI29" i="93"/>
  <c r="CJ29" i="93"/>
  <c r="CK29" i="93"/>
  <c r="CL29" i="93"/>
  <c r="CM29" i="93"/>
  <c r="CN29" i="93"/>
  <c r="CO29" i="93"/>
  <c r="CP29" i="93"/>
  <c r="CQ29" i="93"/>
  <c r="CR29" i="93"/>
  <c r="CS29" i="93"/>
  <c r="CT29" i="93"/>
  <c r="CU29" i="93"/>
  <c r="BF30" i="93"/>
  <c r="BG30" i="93"/>
  <c r="BH30" i="93"/>
  <c r="BI30" i="93"/>
  <c r="BJ30" i="93"/>
  <c r="BK30" i="93"/>
  <c r="BL30" i="93"/>
  <c r="BM30" i="93"/>
  <c r="BN30" i="93"/>
  <c r="BO30" i="93"/>
  <c r="BP30" i="93"/>
  <c r="BQ30" i="93"/>
  <c r="BR30" i="93"/>
  <c r="BS30" i="93"/>
  <c r="BT30" i="93"/>
  <c r="BU30" i="93"/>
  <c r="BV30" i="93"/>
  <c r="BW30" i="93"/>
  <c r="BX30" i="93"/>
  <c r="BY30" i="93"/>
  <c r="BZ30" i="93"/>
  <c r="CA30" i="93"/>
  <c r="CB30" i="93"/>
  <c r="CC30" i="93"/>
  <c r="CD30" i="93"/>
  <c r="CE30" i="93"/>
  <c r="CF30" i="93"/>
  <c r="CG30" i="93"/>
  <c r="CH30" i="93"/>
  <c r="CI30" i="93"/>
  <c r="CJ30" i="93"/>
  <c r="CK30" i="93"/>
  <c r="CL30" i="93"/>
  <c r="CM30" i="93"/>
  <c r="CN30" i="93"/>
  <c r="CO30" i="93"/>
  <c r="CP30" i="93"/>
  <c r="CQ30" i="93"/>
  <c r="CR30" i="93"/>
  <c r="CS30" i="93"/>
  <c r="CT30" i="93"/>
  <c r="CU30" i="93"/>
  <c r="BF31" i="93"/>
  <c r="BG31" i="93"/>
  <c r="BH31" i="93"/>
  <c r="BI31" i="93"/>
  <c r="BJ31" i="93"/>
  <c r="BK31" i="93"/>
  <c r="BL31" i="93"/>
  <c r="BM31" i="93"/>
  <c r="BN31" i="93"/>
  <c r="BO31" i="93"/>
  <c r="BP31" i="93"/>
  <c r="BQ31" i="93"/>
  <c r="BR31" i="93"/>
  <c r="BS31" i="93"/>
  <c r="BT31" i="93"/>
  <c r="BU31" i="93"/>
  <c r="BV31" i="93"/>
  <c r="BW31" i="93"/>
  <c r="BX31" i="93"/>
  <c r="BY31" i="93"/>
  <c r="BZ31" i="93"/>
  <c r="CA31" i="93"/>
  <c r="CB31" i="93"/>
  <c r="CC31" i="93"/>
  <c r="CD31" i="93"/>
  <c r="CE31" i="93"/>
  <c r="CF31" i="93"/>
  <c r="CG31" i="93"/>
  <c r="CH31" i="93"/>
  <c r="CI31" i="93"/>
  <c r="CJ31" i="93"/>
  <c r="CK31" i="93"/>
  <c r="CL31" i="93"/>
  <c r="CM31" i="93"/>
  <c r="CN31" i="93"/>
  <c r="CO31" i="93"/>
  <c r="CP31" i="93"/>
  <c r="CQ31" i="93"/>
  <c r="CR31" i="93"/>
  <c r="CS31" i="93"/>
  <c r="CT31" i="93"/>
  <c r="CU31" i="93"/>
  <c r="BF32" i="93"/>
  <c r="BG32" i="93"/>
  <c r="BH32" i="93"/>
  <c r="BI32" i="93"/>
  <c r="BJ32" i="93"/>
  <c r="BK32" i="93"/>
  <c r="BL32" i="93"/>
  <c r="BM32" i="93"/>
  <c r="BN32" i="93"/>
  <c r="BO32" i="93"/>
  <c r="BP32" i="93"/>
  <c r="BQ32" i="93"/>
  <c r="BR32" i="93"/>
  <c r="BS32" i="93"/>
  <c r="BT32" i="93"/>
  <c r="BU32" i="93"/>
  <c r="BV32" i="93"/>
  <c r="BW32" i="93"/>
  <c r="BX32" i="93"/>
  <c r="BY32" i="93"/>
  <c r="BZ32" i="93"/>
  <c r="CA32" i="93"/>
  <c r="CB32" i="93"/>
  <c r="CC32" i="93"/>
  <c r="CD32" i="93"/>
  <c r="CE32" i="93"/>
  <c r="CF32" i="93"/>
  <c r="CG32" i="93"/>
  <c r="CH32" i="93"/>
  <c r="CI32" i="93"/>
  <c r="CJ32" i="93"/>
  <c r="CK32" i="93"/>
  <c r="CL32" i="93"/>
  <c r="CM32" i="93"/>
  <c r="CN32" i="93"/>
  <c r="CO32" i="93"/>
  <c r="CP32" i="93"/>
  <c r="CQ32" i="93"/>
  <c r="CR32" i="93"/>
  <c r="CS32" i="93"/>
  <c r="CT32" i="93"/>
  <c r="CU32" i="93"/>
  <c r="BF33" i="93"/>
  <c r="BG33" i="93"/>
  <c r="BH33" i="93"/>
  <c r="BI33" i="93"/>
  <c r="BJ33" i="93"/>
  <c r="BK33" i="93"/>
  <c r="BL33" i="93"/>
  <c r="BM33" i="93"/>
  <c r="BN33" i="93"/>
  <c r="BO33" i="93"/>
  <c r="BP33" i="93"/>
  <c r="BQ33" i="93"/>
  <c r="BR33" i="93"/>
  <c r="BS33" i="93"/>
  <c r="BT33" i="93"/>
  <c r="BU33" i="93"/>
  <c r="BV33" i="93"/>
  <c r="BW33" i="93"/>
  <c r="BX33" i="93"/>
  <c r="BY33" i="93"/>
  <c r="BZ33" i="93"/>
  <c r="CA33" i="93"/>
  <c r="CB33" i="93"/>
  <c r="CC33" i="93"/>
  <c r="CD33" i="93"/>
  <c r="CE33" i="93"/>
  <c r="CF33" i="93"/>
  <c r="CG33" i="93"/>
  <c r="CH33" i="93"/>
  <c r="CI33" i="93"/>
  <c r="CJ33" i="93"/>
  <c r="CK33" i="93"/>
  <c r="CL33" i="93"/>
  <c r="CM33" i="93"/>
  <c r="CN33" i="93"/>
  <c r="CO33" i="93"/>
  <c r="CP33" i="93"/>
  <c r="CQ33" i="93"/>
  <c r="CR33" i="93"/>
  <c r="CS33" i="93"/>
  <c r="CT33" i="93"/>
  <c r="CU33" i="93"/>
  <c r="BF34" i="93"/>
  <c r="BG34" i="93"/>
  <c r="BH34" i="93"/>
  <c r="BI34" i="93"/>
  <c r="BJ34" i="93"/>
  <c r="BK34" i="93"/>
  <c r="BL34" i="93"/>
  <c r="BM34" i="93"/>
  <c r="BN34" i="93"/>
  <c r="BO34" i="93"/>
  <c r="BP34" i="93"/>
  <c r="BQ34" i="93"/>
  <c r="BR34" i="93"/>
  <c r="BS34" i="93"/>
  <c r="BT34" i="93"/>
  <c r="BU34" i="93"/>
  <c r="BV34" i="93"/>
  <c r="BW34" i="93"/>
  <c r="BX34" i="93"/>
  <c r="BY34" i="93"/>
  <c r="BZ34" i="93"/>
  <c r="CA34" i="93"/>
  <c r="CB34" i="93"/>
  <c r="CC34" i="93"/>
  <c r="CD34" i="93"/>
  <c r="CE34" i="93"/>
  <c r="CF34" i="93"/>
  <c r="CG34" i="93"/>
  <c r="CH34" i="93"/>
  <c r="CI34" i="93"/>
  <c r="CJ34" i="93"/>
  <c r="CK34" i="93"/>
  <c r="CL34" i="93"/>
  <c r="CM34" i="93"/>
  <c r="CN34" i="93"/>
  <c r="CO34" i="93"/>
  <c r="CP34" i="93"/>
  <c r="CQ34" i="93"/>
  <c r="CR34" i="93"/>
  <c r="CS34" i="93"/>
  <c r="CT34" i="93"/>
  <c r="CU34" i="93"/>
  <c r="BF35" i="93"/>
  <c r="BG35" i="93"/>
  <c r="BH35" i="93"/>
  <c r="BI35" i="93"/>
  <c r="BJ35" i="93"/>
  <c r="BK35" i="93"/>
  <c r="BL35" i="93"/>
  <c r="BM35" i="93"/>
  <c r="BN35" i="93"/>
  <c r="BO35" i="93"/>
  <c r="BP35" i="93"/>
  <c r="BQ35" i="93"/>
  <c r="BR35" i="93"/>
  <c r="BS35" i="93"/>
  <c r="BT35" i="93"/>
  <c r="BU35" i="93"/>
  <c r="BV35" i="93"/>
  <c r="BW35" i="93"/>
  <c r="BX35" i="93"/>
  <c r="BY35" i="93"/>
  <c r="BZ35" i="93"/>
  <c r="CA35" i="93"/>
  <c r="CB35" i="93"/>
  <c r="CC35" i="93"/>
  <c r="CD35" i="93"/>
  <c r="CE35" i="93"/>
  <c r="CF35" i="93"/>
  <c r="CG35" i="93"/>
  <c r="CH35" i="93"/>
  <c r="CI35" i="93"/>
  <c r="CJ35" i="93"/>
  <c r="CK35" i="93"/>
  <c r="CL35" i="93"/>
  <c r="CM35" i="93"/>
  <c r="CN35" i="93"/>
  <c r="CO35" i="93"/>
  <c r="CP35" i="93"/>
  <c r="CQ35" i="93"/>
  <c r="CR35" i="93"/>
  <c r="CS35" i="93"/>
  <c r="CT35" i="93"/>
  <c r="CU35" i="93"/>
  <c r="BF36" i="93"/>
  <c r="BG36" i="93"/>
  <c r="BH36" i="93"/>
  <c r="BI36" i="93"/>
  <c r="BJ36" i="93"/>
  <c r="BK36" i="93"/>
  <c r="BL36" i="93"/>
  <c r="BM36" i="93"/>
  <c r="BN36" i="93"/>
  <c r="BO36" i="93"/>
  <c r="BP36" i="93"/>
  <c r="BQ36" i="93"/>
  <c r="BR36" i="93"/>
  <c r="BS36" i="93"/>
  <c r="BT36" i="93"/>
  <c r="BU36" i="93"/>
  <c r="BV36" i="93"/>
  <c r="BW36" i="93"/>
  <c r="BX36" i="93"/>
  <c r="BY36" i="93"/>
  <c r="BZ36" i="93"/>
  <c r="CA36" i="93"/>
  <c r="CB36" i="93"/>
  <c r="CC36" i="93"/>
  <c r="CD36" i="93"/>
  <c r="CE36" i="93"/>
  <c r="CF36" i="93"/>
  <c r="CG36" i="93"/>
  <c r="CH36" i="93"/>
  <c r="CI36" i="93"/>
  <c r="CJ36" i="93"/>
  <c r="CK36" i="93"/>
  <c r="CL36" i="93"/>
  <c r="CM36" i="93"/>
  <c r="CN36" i="93"/>
  <c r="CO36" i="93"/>
  <c r="CP36" i="93"/>
  <c r="CQ36" i="93"/>
  <c r="CR36" i="93"/>
  <c r="CS36" i="93"/>
  <c r="CT36" i="93"/>
  <c r="CU36" i="93"/>
  <c r="BF37" i="93"/>
  <c r="BG37" i="93"/>
  <c r="BH37" i="93"/>
  <c r="BI37" i="93"/>
  <c r="BJ37" i="93"/>
  <c r="BK37" i="93"/>
  <c r="BL37" i="93"/>
  <c r="BM37" i="93"/>
  <c r="BN37" i="93"/>
  <c r="BO37" i="93"/>
  <c r="BP37" i="93"/>
  <c r="BQ37" i="93"/>
  <c r="BR37" i="93"/>
  <c r="BS37" i="93"/>
  <c r="BT37" i="93"/>
  <c r="BU37" i="93"/>
  <c r="BV37" i="93"/>
  <c r="BW37" i="93"/>
  <c r="BX37" i="93"/>
  <c r="BY37" i="93"/>
  <c r="BZ37" i="93"/>
  <c r="CA37" i="93"/>
  <c r="CB37" i="93"/>
  <c r="CC37" i="93"/>
  <c r="CD37" i="93"/>
  <c r="CE37" i="93"/>
  <c r="CF37" i="93"/>
  <c r="CG37" i="93"/>
  <c r="CH37" i="93"/>
  <c r="CI37" i="93"/>
  <c r="CJ37" i="93"/>
  <c r="CK37" i="93"/>
  <c r="CL37" i="93"/>
  <c r="CM37" i="93"/>
  <c r="CN37" i="93"/>
  <c r="CO37" i="93"/>
  <c r="CP37" i="93"/>
  <c r="CQ37" i="93"/>
  <c r="CR37" i="93"/>
  <c r="CS37" i="93"/>
  <c r="CT37" i="93"/>
  <c r="CU37" i="93"/>
  <c r="BF38" i="93"/>
  <c r="BG38" i="93"/>
  <c r="BH38" i="93"/>
  <c r="BI38" i="93"/>
  <c r="BJ38" i="93"/>
  <c r="BK38" i="93"/>
  <c r="BL38" i="93"/>
  <c r="BM38" i="93"/>
  <c r="BN38" i="93"/>
  <c r="BO38" i="93"/>
  <c r="BP38" i="93"/>
  <c r="BQ38" i="93"/>
  <c r="BR38" i="93"/>
  <c r="BS38" i="93"/>
  <c r="BT38" i="93"/>
  <c r="BU38" i="93"/>
  <c r="BV38" i="93"/>
  <c r="BW38" i="93"/>
  <c r="BX38" i="93"/>
  <c r="BY38" i="93"/>
  <c r="BZ38" i="93"/>
  <c r="CA38" i="93"/>
  <c r="CB38" i="93"/>
  <c r="CC38" i="93"/>
  <c r="CD38" i="93"/>
  <c r="CE38" i="93"/>
  <c r="CF38" i="93"/>
  <c r="CG38" i="93"/>
  <c r="CH38" i="93"/>
  <c r="CI38" i="93"/>
  <c r="CJ38" i="93"/>
  <c r="CK38" i="93"/>
  <c r="CL38" i="93"/>
  <c r="CM38" i="93"/>
  <c r="CN38" i="93"/>
  <c r="CO38" i="93"/>
  <c r="CP38" i="93"/>
  <c r="CQ38" i="93"/>
  <c r="CR38" i="93"/>
  <c r="CS38" i="93"/>
  <c r="CT38" i="93"/>
  <c r="CU38" i="93"/>
  <c r="BF39" i="93"/>
  <c r="BG39" i="93"/>
  <c r="BH39" i="93"/>
  <c r="BI39" i="93"/>
  <c r="BJ39" i="93"/>
  <c r="BK39" i="93"/>
  <c r="BL39" i="93"/>
  <c r="BM39" i="93"/>
  <c r="BN39" i="93"/>
  <c r="BO39" i="93"/>
  <c r="BP39" i="93"/>
  <c r="BQ39" i="93"/>
  <c r="BR39" i="93"/>
  <c r="BS39" i="93"/>
  <c r="BT39" i="93"/>
  <c r="BU39" i="93"/>
  <c r="BV39" i="93"/>
  <c r="BW39" i="93"/>
  <c r="BX39" i="93"/>
  <c r="BY39" i="93"/>
  <c r="BZ39" i="93"/>
  <c r="CA39" i="93"/>
  <c r="CB39" i="93"/>
  <c r="CC39" i="93"/>
  <c r="CD39" i="93"/>
  <c r="CE39" i="93"/>
  <c r="CF39" i="93"/>
  <c r="CG39" i="93"/>
  <c r="CH39" i="93"/>
  <c r="CI39" i="93"/>
  <c r="CJ39" i="93"/>
  <c r="CK39" i="93"/>
  <c r="CL39" i="93"/>
  <c r="CM39" i="93"/>
  <c r="CN39" i="93"/>
  <c r="CO39" i="93"/>
  <c r="CP39" i="93"/>
  <c r="CQ39" i="93"/>
  <c r="CR39" i="93"/>
  <c r="CS39" i="93"/>
  <c r="CT39" i="93"/>
  <c r="CU39" i="93"/>
  <c r="BF40" i="93"/>
  <c r="BG40" i="93"/>
  <c r="BH40" i="93"/>
  <c r="BI40" i="93"/>
  <c r="BJ40" i="93"/>
  <c r="BK40" i="93"/>
  <c r="BL40" i="93"/>
  <c r="BM40" i="93"/>
  <c r="BN40" i="93"/>
  <c r="BO40" i="93"/>
  <c r="BP40" i="93"/>
  <c r="BQ40" i="93"/>
  <c r="BR40" i="93"/>
  <c r="BS40" i="93"/>
  <c r="BT40" i="93"/>
  <c r="BU40" i="93"/>
  <c r="BV40" i="93"/>
  <c r="BW40" i="93"/>
  <c r="BX40" i="93"/>
  <c r="BY40" i="93"/>
  <c r="BZ40" i="93"/>
  <c r="CA40" i="93"/>
  <c r="CB40" i="93"/>
  <c r="CC40" i="93"/>
  <c r="CD40" i="93"/>
  <c r="CE40" i="93"/>
  <c r="CF40" i="93"/>
  <c r="CG40" i="93"/>
  <c r="CH40" i="93"/>
  <c r="CI40" i="93"/>
  <c r="CJ40" i="93"/>
  <c r="CK40" i="93"/>
  <c r="CL40" i="93"/>
  <c r="CM40" i="93"/>
  <c r="CN40" i="93"/>
  <c r="CO40" i="93"/>
  <c r="CP40" i="93"/>
  <c r="CQ40" i="93"/>
  <c r="CR40" i="93"/>
  <c r="CS40" i="93"/>
  <c r="CT40" i="93"/>
  <c r="CU40" i="93"/>
  <c r="BF41" i="93"/>
  <c r="BG41" i="93"/>
  <c r="BH41" i="93"/>
  <c r="BI41" i="93"/>
  <c r="BJ41" i="93"/>
  <c r="BK41" i="93"/>
  <c r="BL41" i="93"/>
  <c r="BM41" i="93"/>
  <c r="BN41" i="93"/>
  <c r="BO41" i="93"/>
  <c r="BP41" i="93"/>
  <c r="BQ41" i="93"/>
  <c r="BR41" i="93"/>
  <c r="BS41" i="93"/>
  <c r="BT41" i="93"/>
  <c r="BU41" i="93"/>
  <c r="BV41" i="93"/>
  <c r="BW41" i="93"/>
  <c r="BX41" i="93"/>
  <c r="BY41" i="93"/>
  <c r="BZ41" i="93"/>
  <c r="CA41" i="93"/>
  <c r="CB41" i="93"/>
  <c r="CC41" i="93"/>
  <c r="CD41" i="93"/>
  <c r="CE41" i="93"/>
  <c r="CF41" i="93"/>
  <c r="CG41" i="93"/>
  <c r="CH41" i="93"/>
  <c r="CI41" i="93"/>
  <c r="CJ41" i="93"/>
  <c r="CK41" i="93"/>
  <c r="CL41" i="93"/>
  <c r="CM41" i="93"/>
  <c r="CN41" i="93"/>
  <c r="CO41" i="93"/>
  <c r="CP41" i="93"/>
  <c r="CQ41" i="93"/>
  <c r="CR41" i="93"/>
  <c r="CS41" i="93"/>
  <c r="CT41" i="93"/>
  <c r="CU41" i="93"/>
  <c r="BF42" i="93"/>
  <c r="BG42" i="93"/>
  <c r="BH42" i="93"/>
  <c r="BI42" i="93"/>
  <c r="BJ42" i="93"/>
  <c r="BK42" i="93"/>
  <c r="BL42" i="93"/>
  <c r="BM42" i="93"/>
  <c r="BN42" i="93"/>
  <c r="BO42" i="93"/>
  <c r="BP42" i="93"/>
  <c r="BQ42" i="93"/>
  <c r="BR42" i="93"/>
  <c r="BS42" i="93"/>
  <c r="BT42" i="93"/>
  <c r="BU42" i="93"/>
  <c r="BV42" i="93"/>
  <c r="BW42" i="93"/>
  <c r="BX42" i="93"/>
  <c r="BY42" i="93"/>
  <c r="BZ42" i="93"/>
  <c r="CA42" i="93"/>
  <c r="CB42" i="93"/>
  <c r="CC42" i="93"/>
  <c r="CD42" i="93"/>
  <c r="CE42" i="93"/>
  <c r="CF42" i="93"/>
  <c r="CG42" i="93"/>
  <c r="CH42" i="93"/>
  <c r="CI42" i="93"/>
  <c r="CJ42" i="93"/>
  <c r="CK42" i="93"/>
  <c r="CL42" i="93"/>
  <c r="CM42" i="93"/>
  <c r="CN42" i="93"/>
  <c r="CO42" i="93"/>
  <c r="CP42" i="93"/>
  <c r="CQ42" i="93"/>
  <c r="CR42" i="93"/>
  <c r="CS42" i="93"/>
  <c r="CT42" i="93"/>
  <c r="CU42" i="93"/>
  <c r="BF43" i="93"/>
  <c r="BG43" i="93"/>
  <c r="BH43" i="93"/>
  <c r="BI43" i="93"/>
  <c r="BJ43" i="93"/>
  <c r="BK43" i="93"/>
  <c r="BL43" i="93"/>
  <c r="BM43" i="93"/>
  <c r="BN43" i="93"/>
  <c r="BO43" i="93"/>
  <c r="BP43" i="93"/>
  <c r="BQ43" i="93"/>
  <c r="BR43" i="93"/>
  <c r="BS43" i="93"/>
  <c r="BT43" i="93"/>
  <c r="BU43" i="93"/>
  <c r="BV43" i="93"/>
  <c r="BW43" i="93"/>
  <c r="BX43" i="93"/>
  <c r="BY43" i="93"/>
  <c r="BZ43" i="93"/>
  <c r="CA43" i="93"/>
  <c r="CB43" i="93"/>
  <c r="CC43" i="93"/>
  <c r="CD43" i="93"/>
  <c r="CE43" i="93"/>
  <c r="CF43" i="93"/>
  <c r="CG43" i="93"/>
  <c r="CH43" i="93"/>
  <c r="CI43" i="93"/>
  <c r="CJ43" i="93"/>
  <c r="CK43" i="93"/>
  <c r="CL43" i="93"/>
  <c r="CM43" i="93"/>
  <c r="CN43" i="93"/>
  <c r="CO43" i="93"/>
  <c r="CP43" i="93"/>
  <c r="CQ43" i="93"/>
  <c r="CR43" i="93"/>
  <c r="CS43" i="93"/>
  <c r="CT43" i="93"/>
  <c r="CU43" i="93"/>
  <c r="BF44" i="93"/>
  <c r="BG44" i="93"/>
  <c r="BH44" i="93"/>
  <c r="BI44" i="93"/>
  <c r="BJ44" i="93"/>
  <c r="BK44" i="93"/>
  <c r="BL44" i="93"/>
  <c r="BM44" i="93"/>
  <c r="BN44" i="93"/>
  <c r="BO44" i="93"/>
  <c r="BP44" i="93"/>
  <c r="BQ44" i="93"/>
  <c r="BR44" i="93"/>
  <c r="BS44" i="93"/>
  <c r="BT44" i="93"/>
  <c r="BU44" i="93"/>
  <c r="BV44" i="93"/>
  <c r="BW44" i="93"/>
  <c r="BX44" i="93"/>
  <c r="BY44" i="93"/>
  <c r="BZ44" i="93"/>
  <c r="CA44" i="93"/>
  <c r="CB44" i="93"/>
  <c r="CC44" i="93"/>
  <c r="CD44" i="93"/>
  <c r="CE44" i="93"/>
  <c r="CF44" i="93"/>
  <c r="CG44" i="93"/>
  <c r="CH44" i="93"/>
  <c r="CI44" i="93"/>
  <c r="CJ44" i="93"/>
  <c r="CK44" i="93"/>
  <c r="CL44" i="93"/>
  <c r="CM44" i="93"/>
  <c r="CN44" i="93"/>
  <c r="CO44" i="93"/>
  <c r="CP44" i="93"/>
  <c r="CQ44" i="93"/>
  <c r="CR44" i="93"/>
  <c r="CS44" i="93"/>
  <c r="CT44" i="93"/>
  <c r="CU44" i="93"/>
  <c r="BF45" i="93"/>
  <c r="BG45" i="93"/>
  <c r="BH45" i="93"/>
  <c r="BI45" i="93"/>
  <c r="BJ45" i="93"/>
  <c r="BK45" i="93"/>
  <c r="BL45" i="93"/>
  <c r="BM45" i="93"/>
  <c r="BN45" i="93"/>
  <c r="BO45" i="93"/>
  <c r="BP45" i="93"/>
  <c r="BQ45" i="93"/>
  <c r="BR45" i="93"/>
  <c r="BS45" i="93"/>
  <c r="BT45" i="93"/>
  <c r="BU45" i="93"/>
  <c r="BV45" i="93"/>
  <c r="BW45" i="93"/>
  <c r="BX45" i="93"/>
  <c r="BY45" i="93"/>
  <c r="BZ45" i="93"/>
  <c r="CA45" i="93"/>
  <c r="CB45" i="93"/>
  <c r="CC45" i="93"/>
  <c r="CD45" i="93"/>
  <c r="CE45" i="93"/>
  <c r="CF45" i="93"/>
  <c r="CG45" i="93"/>
  <c r="CH45" i="93"/>
  <c r="CI45" i="93"/>
  <c r="CJ45" i="93"/>
  <c r="CK45" i="93"/>
  <c r="CL45" i="93"/>
  <c r="CM45" i="93"/>
  <c r="CN45" i="93"/>
  <c r="CO45" i="93"/>
  <c r="CP45" i="93"/>
  <c r="CQ45" i="93"/>
  <c r="CR45" i="93"/>
  <c r="CS45" i="93"/>
  <c r="CT45" i="93"/>
  <c r="CU45" i="93"/>
  <c r="BF46" i="93"/>
  <c r="BG46" i="93"/>
  <c r="BH46" i="93"/>
  <c r="BI46" i="93"/>
  <c r="BJ46" i="93"/>
  <c r="BK46" i="93"/>
  <c r="BL46" i="93"/>
  <c r="BM46" i="93"/>
  <c r="BN46" i="93"/>
  <c r="BO46" i="93"/>
  <c r="BP46" i="93"/>
  <c r="BQ46" i="93"/>
  <c r="BR46" i="93"/>
  <c r="BS46" i="93"/>
  <c r="BT46" i="93"/>
  <c r="BU46" i="93"/>
  <c r="BV46" i="93"/>
  <c r="BW46" i="93"/>
  <c r="BX46" i="93"/>
  <c r="BY46" i="93"/>
  <c r="BZ46" i="93"/>
  <c r="CA46" i="93"/>
  <c r="CB46" i="93"/>
  <c r="CC46" i="93"/>
  <c r="CD46" i="93"/>
  <c r="CE46" i="93"/>
  <c r="CF46" i="93"/>
  <c r="CG46" i="93"/>
  <c r="CH46" i="93"/>
  <c r="CI46" i="93"/>
  <c r="CJ46" i="93"/>
  <c r="CK46" i="93"/>
  <c r="CL46" i="93"/>
  <c r="CM46" i="93"/>
  <c r="CN46" i="93"/>
  <c r="CO46" i="93"/>
  <c r="CP46" i="93"/>
  <c r="CQ46" i="93"/>
  <c r="CR46" i="93"/>
  <c r="CS46" i="93"/>
  <c r="CT46" i="93"/>
  <c r="CU46" i="93"/>
  <c r="BF47" i="93"/>
  <c r="BG47" i="93"/>
  <c r="BH47" i="93"/>
  <c r="BI47" i="93"/>
  <c r="BJ47" i="93"/>
  <c r="BK47" i="93"/>
  <c r="BL47" i="93"/>
  <c r="BM47" i="93"/>
  <c r="BN47" i="93"/>
  <c r="BO47" i="93"/>
  <c r="BP47" i="93"/>
  <c r="BQ47" i="93"/>
  <c r="BR47" i="93"/>
  <c r="BS47" i="93"/>
  <c r="BT47" i="93"/>
  <c r="BU47" i="93"/>
  <c r="BV47" i="93"/>
  <c r="BW47" i="93"/>
  <c r="BX47" i="93"/>
  <c r="BY47" i="93"/>
  <c r="BZ47" i="93"/>
  <c r="CA47" i="93"/>
  <c r="CB47" i="93"/>
  <c r="CC47" i="93"/>
  <c r="CD47" i="93"/>
  <c r="CE47" i="93"/>
  <c r="CF47" i="93"/>
  <c r="CG47" i="93"/>
  <c r="CH47" i="93"/>
  <c r="CI47" i="93"/>
  <c r="CJ47" i="93"/>
  <c r="CK47" i="93"/>
  <c r="CL47" i="93"/>
  <c r="CM47" i="93"/>
  <c r="CN47" i="93"/>
  <c r="CO47" i="93"/>
  <c r="CP47" i="93"/>
  <c r="CQ47" i="93"/>
  <c r="CR47" i="93"/>
  <c r="CS47" i="93"/>
  <c r="CT47" i="93"/>
  <c r="CU47" i="93"/>
  <c r="BF48" i="93"/>
  <c r="BG48" i="93"/>
  <c r="BH48" i="93"/>
  <c r="BI48" i="93"/>
  <c r="BJ48" i="93"/>
  <c r="BK48" i="93"/>
  <c r="BL48" i="93"/>
  <c r="BM48" i="93"/>
  <c r="BN48" i="93"/>
  <c r="BO48" i="93"/>
  <c r="BP48" i="93"/>
  <c r="BQ48" i="93"/>
  <c r="BR48" i="93"/>
  <c r="BS48" i="93"/>
  <c r="BT48" i="93"/>
  <c r="BU48" i="93"/>
  <c r="BV48" i="93"/>
  <c r="BW48" i="93"/>
  <c r="BX48" i="93"/>
  <c r="BY48" i="93"/>
  <c r="BZ48" i="93"/>
  <c r="CA48" i="93"/>
  <c r="CB48" i="93"/>
  <c r="CC48" i="93"/>
  <c r="CD48" i="93"/>
  <c r="CE48" i="93"/>
  <c r="CF48" i="93"/>
  <c r="CG48" i="93"/>
  <c r="CH48" i="93"/>
  <c r="CI48" i="93"/>
  <c r="CJ48" i="93"/>
  <c r="CK48" i="93"/>
  <c r="CL48" i="93"/>
  <c r="CM48" i="93"/>
  <c r="CN48" i="93"/>
  <c r="CO48" i="93"/>
  <c r="CP48" i="93"/>
  <c r="CQ48" i="93"/>
  <c r="CR48" i="93"/>
  <c r="CS48" i="93"/>
  <c r="CT48" i="93"/>
  <c r="CU48" i="93"/>
  <c r="BF49" i="93"/>
  <c r="BG49" i="93"/>
  <c r="BH49" i="93"/>
  <c r="BI49" i="93"/>
  <c r="BJ49" i="93"/>
  <c r="BK49" i="93"/>
  <c r="BL49" i="93"/>
  <c r="BM49" i="93"/>
  <c r="BN49" i="93"/>
  <c r="BO49" i="93"/>
  <c r="BP49" i="93"/>
  <c r="BQ49" i="93"/>
  <c r="BR49" i="93"/>
  <c r="BS49" i="93"/>
  <c r="BT49" i="93"/>
  <c r="BU49" i="93"/>
  <c r="BV49" i="93"/>
  <c r="BW49" i="93"/>
  <c r="BX49" i="93"/>
  <c r="BY49" i="93"/>
  <c r="BZ49" i="93"/>
  <c r="CA49" i="93"/>
  <c r="CB49" i="93"/>
  <c r="CC49" i="93"/>
  <c r="CD49" i="93"/>
  <c r="CE49" i="93"/>
  <c r="CF49" i="93"/>
  <c r="CG49" i="93"/>
  <c r="CH49" i="93"/>
  <c r="CI49" i="93"/>
  <c r="CJ49" i="93"/>
  <c r="CK49" i="93"/>
  <c r="CL49" i="93"/>
  <c r="CM49" i="93"/>
  <c r="CN49" i="93"/>
  <c r="CO49" i="93"/>
  <c r="CP49" i="93"/>
  <c r="CQ49" i="93"/>
  <c r="CR49" i="93"/>
  <c r="CS49" i="93"/>
  <c r="CT49" i="93"/>
  <c r="CU49" i="93"/>
  <c r="BF50" i="93"/>
  <c r="BG50" i="93"/>
  <c r="BH50" i="93"/>
  <c r="BI50" i="93"/>
  <c r="BJ50" i="93"/>
  <c r="BK50" i="93"/>
  <c r="BL50" i="93"/>
  <c r="BM50" i="93"/>
  <c r="BN50" i="93"/>
  <c r="BO50" i="93"/>
  <c r="BP50" i="93"/>
  <c r="BQ50" i="93"/>
  <c r="BR50" i="93"/>
  <c r="BS50" i="93"/>
  <c r="BT50" i="93"/>
  <c r="BU50" i="93"/>
  <c r="BV50" i="93"/>
  <c r="BW50" i="93"/>
  <c r="BX50" i="93"/>
  <c r="BY50" i="93"/>
  <c r="BZ50" i="93"/>
  <c r="CA50" i="93"/>
  <c r="CB50" i="93"/>
  <c r="CC50" i="93"/>
  <c r="CD50" i="93"/>
  <c r="CE50" i="93"/>
  <c r="CF50" i="93"/>
  <c r="CG50" i="93"/>
  <c r="CH50" i="93"/>
  <c r="CI50" i="93"/>
  <c r="CJ50" i="93"/>
  <c r="CK50" i="93"/>
  <c r="CL50" i="93"/>
  <c r="CM50" i="93"/>
  <c r="CN50" i="93"/>
  <c r="CO50" i="93"/>
  <c r="CP50" i="93"/>
  <c r="CQ50" i="93"/>
  <c r="CR50" i="93"/>
  <c r="CS50" i="93"/>
  <c r="CT50" i="93"/>
  <c r="CU50" i="93"/>
  <c r="BF51" i="93"/>
  <c r="BG51" i="93"/>
  <c r="BH51" i="93"/>
  <c r="BI51" i="93"/>
  <c r="BJ51" i="93"/>
  <c r="BK51" i="93"/>
  <c r="BL51" i="93"/>
  <c r="BM51" i="93"/>
  <c r="BN51" i="93"/>
  <c r="BO51" i="93"/>
  <c r="BP51" i="93"/>
  <c r="BQ51" i="93"/>
  <c r="BR51" i="93"/>
  <c r="BS51" i="93"/>
  <c r="BT51" i="93"/>
  <c r="BU51" i="93"/>
  <c r="BV51" i="93"/>
  <c r="BW51" i="93"/>
  <c r="BX51" i="93"/>
  <c r="BY51" i="93"/>
  <c r="BZ51" i="93"/>
  <c r="CA51" i="93"/>
  <c r="CB51" i="93"/>
  <c r="CC51" i="93"/>
  <c r="CD51" i="93"/>
  <c r="CE51" i="93"/>
  <c r="CF51" i="93"/>
  <c r="CG51" i="93"/>
  <c r="CH51" i="93"/>
  <c r="CI51" i="93"/>
  <c r="CJ51" i="93"/>
  <c r="CK51" i="93"/>
  <c r="CL51" i="93"/>
  <c r="CM51" i="93"/>
  <c r="CN51" i="93"/>
  <c r="CO51" i="93"/>
  <c r="CP51" i="93"/>
  <c r="CQ51" i="93"/>
  <c r="CR51" i="93"/>
  <c r="CS51" i="93"/>
  <c r="CT51" i="93"/>
  <c r="CU51" i="93"/>
  <c r="BF52" i="93"/>
  <c r="BG52" i="93"/>
  <c r="BH52" i="93"/>
  <c r="BI52" i="93"/>
  <c r="BJ52" i="93"/>
  <c r="BK52" i="93"/>
  <c r="BL52" i="93"/>
  <c r="BM52" i="93"/>
  <c r="BN52" i="93"/>
  <c r="BO52" i="93"/>
  <c r="BP52" i="93"/>
  <c r="BQ52" i="93"/>
  <c r="BR52" i="93"/>
  <c r="BS52" i="93"/>
  <c r="BT52" i="93"/>
  <c r="BU52" i="93"/>
  <c r="BV52" i="93"/>
  <c r="BW52" i="93"/>
  <c r="BX52" i="93"/>
  <c r="BY52" i="93"/>
  <c r="BZ52" i="93"/>
  <c r="CA52" i="93"/>
  <c r="CB52" i="93"/>
  <c r="CC52" i="93"/>
  <c r="CD52" i="93"/>
  <c r="CE52" i="93"/>
  <c r="CF52" i="93"/>
  <c r="CG52" i="93"/>
  <c r="CH52" i="93"/>
  <c r="CI52" i="93"/>
  <c r="CJ52" i="93"/>
  <c r="CK52" i="93"/>
  <c r="CL52" i="93"/>
  <c r="CM52" i="93"/>
  <c r="CN52" i="93"/>
  <c r="CO52" i="93"/>
  <c r="CP52" i="93"/>
  <c r="CQ52" i="93"/>
  <c r="CR52" i="93"/>
  <c r="CS52" i="93"/>
  <c r="CT52" i="93"/>
  <c r="CU52" i="93"/>
  <c r="BF53" i="93"/>
  <c r="BG53" i="93"/>
  <c r="BH53" i="93"/>
  <c r="BI53" i="93"/>
  <c r="BJ53" i="93"/>
  <c r="BK53" i="93"/>
  <c r="BL53" i="93"/>
  <c r="BM53" i="93"/>
  <c r="BN53" i="93"/>
  <c r="BO53" i="93"/>
  <c r="BP53" i="93"/>
  <c r="BQ53" i="93"/>
  <c r="BR53" i="93"/>
  <c r="BS53" i="93"/>
  <c r="BT53" i="93"/>
  <c r="BU53" i="93"/>
  <c r="BV53" i="93"/>
  <c r="BW53" i="93"/>
  <c r="BX53" i="93"/>
  <c r="BY53" i="93"/>
  <c r="BZ53" i="93"/>
  <c r="CA53" i="93"/>
  <c r="CB53" i="93"/>
  <c r="CC53" i="93"/>
  <c r="CD53" i="93"/>
  <c r="CE53" i="93"/>
  <c r="CF53" i="93"/>
  <c r="CG53" i="93"/>
  <c r="CH53" i="93"/>
  <c r="CI53" i="93"/>
  <c r="CJ53" i="93"/>
  <c r="CK53" i="93"/>
  <c r="CL53" i="93"/>
  <c r="CM53" i="93"/>
  <c r="CN53" i="93"/>
  <c r="CO53" i="93"/>
  <c r="CP53" i="93"/>
  <c r="CQ53" i="93"/>
  <c r="CR53" i="93"/>
  <c r="CS53" i="93"/>
  <c r="CT53" i="93"/>
  <c r="CU53" i="93"/>
  <c r="BF54" i="93"/>
  <c r="BG54" i="93"/>
  <c r="BH54" i="93"/>
  <c r="BI54" i="93"/>
  <c r="BJ54" i="93"/>
  <c r="BK54" i="93"/>
  <c r="BL54" i="93"/>
  <c r="BM54" i="93"/>
  <c r="BN54" i="93"/>
  <c r="BO54" i="93"/>
  <c r="BP54" i="93"/>
  <c r="BQ54" i="93"/>
  <c r="BR54" i="93"/>
  <c r="BS54" i="93"/>
  <c r="BT54" i="93"/>
  <c r="BU54" i="93"/>
  <c r="BV54" i="93"/>
  <c r="BW54" i="93"/>
  <c r="BX54" i="93"/>
  <c r="BY54" i="93"/>
  <c r="BZ54" i="93"/>
  <c r="CA54" i="93"/>
  <c r="CB54" i="93"/>
  <c r="CC54" i="93"/>
  <c r="CD54" i="93"/>
  <c r="CE54" i="93"/>
  <c r="CF54" i="93"/>
  <c r="CG54" i="93"/>
  <c r="CH54" i="93"/>
  <c r="CI54" i="93"/>
  <c r="CJ54" i="93"/>
  <c r="CK54" i="93"/>
  <c r="CL54" i="93"/>
  <c r="CM54" i="93"/>
  <c r="CN54" i="93"/>
  <c r="CO54" i="93"/>
  <c r="CP54" i="93"/>
  <c r="CQ54" i="93"/>
  <c r="CR54" i="93"/>
  <c r="CS54" i="93"/>
  <c r="CT54" i="93"/>
  <c r="CU54" i="93"/>
  <c r="BF55" i="93"/>
  <c r="BG55" i="93"/>
  <c r="BH55" i="93"/>
  <c r="BI55" i="93"/>
  <c r="BJ55" i="93"/>
  <c r="BK55" i="93"/>
  <c r="BL55" i="93"/>
  <c r="BM55" i="93"/>
  <c r="BN55" i="93"/>
  <c r="BO55" i="93"/>
  <c r="BP55" i="93"/>
  <c r="BQ55" i="93"/>
  <c r="BR55" i="93"/>
  <c r="BS55" i="93"/>
  <c r="BT55" i="93"/>
  <c r="BU55" i="93"/>
  <c r="BV55" i="93"/>
  <c r="BW55" i="93"/>
  <c r="BX55" i="93"/>
  <c r="BY55" i="93"/>
  <c r="BZ55" i="93"/>
  <c r="CA55" i="93"/>
  <c r="CB55" i="93"/>
  <c r="CC55" i="93"/>
  <c r="CD55" i="93"/>
  <c r="CE55" i="93"/>
  <c r="CF55" i="93"/>
  <c r="CG55" i="93"/>
  <c r="CH55" i="93"/>
  <c r="CI55" i="93"/>
  <c r="CJ55" i="93"/>
  <c r="CK55" i="93"/>
  <c r="CL55" i="93"/>
  <c r="CM55" i="93"/>
  <c r="CN55" i="93"/>
  <c r="CO55" i="93"/>
  <c r="CP55" i="93"/>
  <c r="CQ55" i="93"/>
  <c r="CR55" i="93"/>
  <c r="CS55" i="93"/>
  <c r="CT55" i="93"/>
  <c r="CU55" i="93"/>
  <c r="BF56" i="93"/>
  <c r="BG56" i="93"/>
  <c r="BH56" i="93"/>
  <c r="BI56" i="93"/>
  <c r="BJ56" i="93"/>
  <c r="BK56" i="93"/>
  <c r="BL56" i="93"/>
  <c r="BM56" i="93"/>
  <c r="BN56" i="93"/>
  <c r="BO56" i="93"/>
  <c r="BP56" i="93"/>
  <c r="BQ56" i="93"/>
  <c r="BR56" i="93"/>
  <c r="BS56" i="93"/>
  <c r="BT56" i="93"/>
  <c r="BU56" i="93"/>
  <c r="BV56" i="93"/>
  <c r="BW56" i="93"/>
  <c r="BX56" i="93"/>
  <c r="BY56" i="93"/>
  <c r="BZ56" i="93"/>
  <c r="CA56" i="93"/>
  <c r="CB56" i="93"/>
  <c r="CC56" i="93"/>
  <c r="CD56" i="93"/>
  <c r="CE56" i="93"/>
  <c r="CF56" i="93"/>
  <c r="CG56" i="93"/>
  <c r="CH56" i="93"/>
  <c r="CI56" i="93"/>
  <c r="CJ56" i="93"/>
  <c r="CK56" i="93"/>
  <c r="CL56" i="93"/>
  <c r="CM56" i="93"/>
  <c r="CN56" i="93"/>
  <c r="CO56" i="93"/>
  <c r="CP56" i="93"/>
  <c r="CQ56" i="93"/>
  <c r="CR56" i="93"/>
  <c r="CS56" i="93"/>
  <c r="CT56" i="93"/>
  <c r="CU56" i="93"/>
  <c r="BF57" i="93"/>
  <c r="BG57" i="93"/>
  <c r="BH57" i="93"/>
  <c r="BI57" i="93"/>
  <c r="BJ57" i="93"/>
  <c r="BK57" i="93"/>
  <c r="BL57" i="93"/>
  <c r="BM57" i="93"/>
  <c r="BN57" i="93"/>
  <c r="BO57" i="93"/>
  <c r="BP57" i="93"/>
  <c r="BQ57" i="93"/>
  <c r="BR57" i="93"/>
  <c r="BS57" i="93"/>
  <c r="BT57" i="93"/>
  <c r="BU57" i="93"/>
  <c r="BV57" i="93"/>
  <c r="BW57" i="93"/>
  <c r="BX57" i="93"/>
  <c r="BY57" i="93"/>
  <c r="BZ57" i="93"/>
  <c r="CA57" i="93"/>
  <c r="CB57" i="93"/>
  <c r="CC57" i="93"/>
  <c r="CD57" i="93"/>
  <c r="CE57" i="93"/>
  <c r="CF57" i="93"/>
  <c r="CG57" i="93"/>
  <c r="CH57" i="93"/>
  <c r="CI57" i="93"/>
  <c r="CJ57" i="93"/>
  <c r="CK57" i="93"/>
  <c r="CL57" i="93"/>
  <c r="CM57" i="93"/>
  <c r="CN57" i="93"/>
  <c r="CO57" i="93"/>
  <c r="CP57" i="93"/>
  <c r="CQ57" i="93"/>
  <c r="CR57" i="93"/>
  <c r="CS57" i="93"/>
  <c r="CT57" i="93"/>
  <c r="CU57" i="93"/>
  <c r="BF58" i="93"/>
  <c r="BG58" i="93"/>
  <c r="BH58" i="93"/>
  <c r="BI58" i="93"/>
  <c r="BJ58" i="93"/>
  <c r="BK58" i="93"/>
  <c r="BL58" i="93"/>
  <c r="BM58" i="93"/>
  <c r="BN58" i="93"/>
  <c r="BO58" i="93"/>
  <c r="BP58" i="93"/>
  <c r="BQ58" i="93"/>
  <c r="BR58" i="93"/>
  <c r="BS58" i="93"/>
  <c r="BT58" i="93"/>
  <c r="BU58" i="93"/>
  <c r="BV58" i="93"/>
  <c r="BW58" i="93"/>
  <c r="BX58" i="93"/>
  <c r="BY58" i="93"/>
  <c r="BZ58" i="93"/>
  <c r="CA58" i="93"/>
  <c r="CB58" i="93"/>
  <c r="CC58" i="93"/>
  <c r="CD58" i="93"/>
  <c r="CE58" i="93"/>
  <c r="CF58" i="93"/>
  <c r="CG58" i="93"/>
  <c r="CH58" i="93"/>
  <c r="CI58" i="93"/>
  <c r="CJ58" i="93"/>
  <c r="CK58" i="93"/>
  <c r="CL58" i="93"/>
  <c r="CM58" i="93"/>
  <c r="CN58" i="93"/>
  <c r="CO58" i="93"/>
  <c r="CP58" i="93"/>
  <c r="CQ58" i="93"/>
  <c r="CR58" i="93"/>
  <c r="CS58" i="93"/>
  <c r="CT58" i="93"/>
  <c r="CU58" i="93"/>
  <c r="BF59" i="93"/>
  <c r="BG59" i="93"/>
  <c r="BH59" i="93"/>
  <c r="BI59" i="93"/>
  <c r="BJ59" i="93"/>
  <c r="BK59" i="93"/>
  <c r="BL59" i="93"/>
  <c r="BM59" i="93"/>
  <c r="BN59" i="93"/>
  <c r="BO59" i="93"/>
  <c r="BP59" i="93"/>
  <c r="BQ59" i="93"/>
  <c r="BR59" i="93"/>
  <c r="BS59" i="93"/>
  <c r="BT59" i="93"/>
  <c r="BU59" i="93"/>
  <c r="BV59" i="93"/>
  <c r="BW59" i="93"/>
  <c r="BX59" i="93"/>
  <c r="BY59" i="93"/>
  <c r="BZ59" i="93"/>
  <c r="CA59" i="93"/>
  <c r="CB59" i="93"/>
  <c r="CC59" i="93"/>
  <c r="CD59" i="93"/>
  <c r="CE59" i="93"/>
  <c r="CF59" i="93"/>
  <c r="CG59" i="93"/>
  <c r="CH59" i="93"/>
  <c r="CI59" i="93"/>
  <c r="CJ59" i="93"/>
  <c r="CK59" i="93"/>
  <c r="CL59" i="93"/>
  <c r="CM59" i="93"/>
  <c r="CN59" i="93"/>
  <c r="CO59" i="93"/>
  <c r="CP59" i="93"/>
  <c r="CQ59" i="93"/>
  <c r="CR59" i="93"/>
  <c r="CS59" i="93"/>
  <c r="CT59" i="93"/>
  <c r="CU59" i="93"/>
  <c r="BF60" i="93"/>
  <c r="BG60" i="93"/>
  <c r="BH60" i="93"/>
  <c r="BI60" i="93"/>
  <c r="BJ60" i="93"/>
  <c r="BK60" i="93"/>
  <c r="BL60" i="93"/>
  <c r="BM60" i="93"/>
  <c r="BN60" i="93"/>
  <c r="BO60" i="93"/>
  <c r="BP60" i="93"/>
  <c r="BQ60" i="93"/>
  <c r="BR60" i="93"/>
  <c r="BS60" i="93"/>
  <c r="BT60" i="93"/>
  <c r="BU60" i="93"/>
  <c r="BV60" i="93"/>
  <c r="BW60" i="93"/>
  <c r="BX60" i="93"/>
  <c r="BY60" i="93"/>
  <c r="BZ60" i="93"/>
  <c r="CA60" i="93"/>
  <c r="CB60" i="93"/>
  <c r="CC60" i="93"/>
  <c r="CD60" i="93"/>
  <c r="CE60" i="93"/>
  <c r="CF60" i="93"/>
  <c r="CG60" i="93"/>
  <c r="CH60" i="93"/>
  <c r="CI60" i="93"/>
  <c r="CJ60" i="93"/>
  <c r="CK60" i="93"/>
  <c r="CL60" i="93"/>
  <c r="CM60" i="93"/>
  <c r="CN60" i="93"/>
  <c r="CO60" i="93"/>
  <c r="CP60" i="93"/>
  <c r="CQ60" i="93"/>
  <c r="CR60" i="93"/>
  <c r="CS60" i="93"/>
  <c r="CT60" i="93"/>
  <c r="CU60" i="93"/>
  <c r="BF61" i="93"/>
  <c r="BG61" i="93"/>
  <c r="BH61" i="93"/>
  <c r="BI61" i="93"/>
  <c r="BJ61" i="93"/>
  <c r="BK61" i="93"/>
  <c r="BL61" i="93"/>
  <c r="BM61" i="93"/>
  <c r="BN61" i="93"/>
  <c r="BO61" i="93"/>
  <c r="BP61" i="93"/>
  <c r="BQ61" i="93"/>
  <c r="BR61" i="93"/>
  <c r="BS61" i="93"/>
  <c r="BT61" i="93"/>
  <c r="BU61" i="93"/>
  <c r="BV61" i="93"/>
  <c r="BW61" i="93"/>
  <c r="BX61" i="93"/>
  <c r="BY61" i="93"/>
  <c r="BZ61" i="93"/>
  <c r="CA61" i="93"/>
  <c r="CB61" i="93"/>
  <c r="CC61" i="93"/>
  <c r="CD61" i="93"/>
  <c r="CE61" i="93"/>
  <c r="CF61" i="93"/>
  <c r="CG61" i="93"/>
  <c r="CH61" i="93"/>
  <c r="CI61" i="93"/>
  <c r="CJ61" i="93"/>
  <c r="CK61" i="93"/>
  <c r="CL61" i="93"/>
  <c r="CM61" i="93"/>
  <c r="CN61" i="93"/>
  <c r="CO61" i="93"/>
  <c r="CP61" i="93"/>
  <c r="CQ61" i="93"/>
  <c r="CR61" i="93"/>
  <c r="CS61" i="93"/>
  <c r="CT61" i="93"/>
  <c r="CU61" i="93"/>
  <c r="BF62" i="93"/>
  <c r="BG62" i="93"/>
  <c r="BH62" i="93"/>
  <c r="BI62" i="93"/>
  <c r="BJ62" i="93"/>
  <c r="BK62" i="93"/>
  <c r="BL62" i="93"/>
  <c r="BM62" i="93"/>
  <c r="BN62" i="93"/>
  <c r="BO62" i="93"/>
  <c r="BP62" i="93"/>
  <c r="BQ62" i="93"/>
  <c r="BR62" i="93"/>
  <c r="BS62" i="93"/>
  <c r="BT62" i="93"/>
  <c r="BU62" i="93"/>
  <c r="BV62" i="93"/>
  <c r="BW62" i="93"/>
  <c r="BX62" i="93"/>
  <c r="BY62" i="93"/>
  <c r="BZ62" i="93"/>
  <c r="CA62" i="93"/>
  <c r="CB62" i="93"/>
  <c r="CC62" i="93"/>
  <c r="CD62" i="93"/>
  <c r="CE62" i="93"/>
  <c r="CF62" i="93"/>
  <c r="CG62" i="93"/>
  <c r="CH62" i="93"/>
  <c r="CI62" i="93"/>
  <c r="CJ62" i="93"/>
  <c r="CK62" i="93"/>
  <c r="CL62" i="93"/>
  <c r="CM62" i="93"/>
  <c r="CN62" i="93"/>
  <c r="CO62" i="93"/>
  <c r="CP62" i="93"/>
  <c r="CQ62" i="93"/>
  <c r="CR62" i="93"/>
  <c r="CS62" i="93"/>
  <c r="CT62" i="93"/>
  <c r="CU62" i="93"/>
  <c r="BF63" i="93"/>
  <c r="BG63" i="93"/>
  <c r="BH63" i="93"/>
  <c r="BI63" i="93"/>
  <c r="BJ63" i="93"/>
  <c r="BK63" i="93"/>
  <c r="BL63" i="93"/>
  <c r="BM63" i="93"/>
  <c r="BN63" i="93"/>
  <c r="BO63" i="93"/>
  <c r="BP63" i="93"/>
  <c r="BQ63" i="93"/>
  <c r="BR63" i="93"/>
  <c r="BS63" i="93"/>
  <c r="BT63" i="93"/>
  <c r="BU63" i="93"/>
  <c r="BV63" i="93"/>
  <c r="BW63" i="93"/>
  <c r="BX63" i="93"/>
  <c r="BY63" i="93"/>
  <c r="BZ63" i="93"/>
  <c r="CA63" i="93"/>
  <c r="CB63" i="93"/>
  <c r="CC63" i="93"/>
  <c r="CD63" i="93"/>
  <c r="CE63" i="93"/>
  <c r="CF63" i="93"/>
  <c r="CG63" i="93"/>
  <c r="CH63" i="93"/>
  <c r="CI63" i="93"/>
  <c r="CJ63" i="93"/>
  <c r="CK63" i="93"/>
  <c r="CL63" i="93"/>
  <c r="CM63" i="93"/>
  <c r="CN63" i="93"/>
  <c r="CO63" i="93"/>
  <c r="CP63" i="93"/>
  <c r="CQ63" i="93"/>
  <c r="CR63" i="93"/>
  <c r="CS63" i="93"/>
  <c r="CT63" i="93"/>
  <c r="CU63" i="93"/>
  <c r="BF64" i="93"/>
  <c r="BG64" i="93"/>
  <c r="BH64" i="93"/>
  <c r="BI64" i="93"/>
  <c r="BJ64" i="93"/>
  <c r="BK64" i="93"/>
  <c r="BL64" i="93"/>
  <c r="BM64" i="93"/>
  <c r="BN64" i="93"/>
  <c r="BO64" i="93"/>
  <c r="BP64" i="93"/>
  <c r="BQ64" i="93"/>
  <c r="BR64" i="93"/>
  <c r="BS64" i="93"/>
  <c r="BT64" i="93"/>
  <c r="BU64" i="93"/>
  <c r="BV64" i="93"/>
  <c r="BW64" i="93"/>
  <c r="BX64" i="93"/>
  <c r="BY64" i="93"/>
  <c r="BZ64" i="93"/>
  <c r="CA64" i="93"/>
  <c r="CB64" i="93"/>
  <c r="CC64" i="93"/>
  <c r="CD64" i="93"/>
  <c r="CE64" i="93"/>
  <c r="CF64" i="93"/>
  <c r="CG64" i="93"/>
  <c r="CH64" i="93"/>
  <c r="CI64" i="93"/>
  <c r="CJ64" i="93"/>
  <c r="CK64" i="93"/>
  <c r="CL64" i="93"/>
  <c r="CM64" i="93"/>
  <c r="CN64" i="93"/>
  <c r="CO64" i="93"/>
  <c r="CP64" i="93"/>
  <c r="CQ64" i="93"/>
  <c r="CR64" i="93"/>
  <c r="CS64" i="93"/>
  <c r="CT64" i="93"/>
  <c r="CU64" i="93"/>
  <c r="BG5" i="93"/>
  <c r="BH5" i="93"/>
  <c r="BI5" i="93"/>
  <c r="BJ5" i="93"/>
  <c r="BK5" i="93"/>
  <c r="BL5" i="93"/>
  <c r="BM5" i="93"/>
  <c r="BN5" i="93"/>
  <c r="BO5" i="93"/>
  <c r="BP5" i="93"/>
  <c r="BQ5" i="93"/>
  <c r="BR5" i="93"/>
  <c r="BS5" i="93"/>
  <c r="BT5" i="93"/>
  <c r="BU5" i="93"/>
  <c r="BV5" i="93"/>
  <c r="BW5" i="93"/>
  <c r="BX5" i="93"/>
  <c r="BY5" i="93"/>
  <c r="BZ5" i="93"/>
  <c r="CA5" i="93"/>
  <c r="CB5" i="93"/>
  <c r="CC5" i="93"/>
  <c r="CD5" i="93"/>
  <c r="CE5" i="93"/>
  <c r="CF5" i="93"/>
  <c r="CG5" i="93"/>
  <c r="CH5" i="93"/>
  <c r="CI5" i="93"/>
  <c r="CJ5" i="93"/>
  <c r="CK5" i="93"/>
  <c r="CL5" i="93"/>
  <c r="CM5" i="93"/>
  <c r="CN5" i="93"/>
  <c r="CO5" i="93"/>
  <c r="CP5" i="93"/>
  <c r="CQ5" i="93"/>
  <c r="CR5" i="93"/>
  <c r="CS5" i="93"/>
  <c r="CT5" i="93"/>
  <c r="CU5" i="93"/>
  <c r="BF5" i="93"/>
  <c r="AD7" i="93" l="1"/>
  <c r="AD8" i="93"/>
  <c r="AD9" i="93"/>
  <c r="AD10" i="93"/>
  <c r="AD11" i="93"/>
  <c r="AD12" i="93"/>
  <c r="AD13" i="93"/>
  <c r="AD14" i="93"/>
  <c r="AD15" i="93"/>
  <c r="AD16" i="93"/>
  <c r="AD17" i="93"/>
  <c r="AD18" i="93"/>
  <c r="AD19" i="93"/>
  <c r="AD20" i="93"/>
  <c r="AD21" i="93"/>
  <c r="AD22" i="93"/>
  <c r="AD23" i="93"/>
  <c r="AD24" i="93"/>
  <c r="AD25" i="93"/>
  <c r="AD26" i="93"/>
  <c r="AD6" i="93"/>
  <c r="BB6" i="93"/>
  <c r="BC6" i="93" s="1"/>
  <c r="BB7" i="93"/>
  <c r="BC7" i="93" s="1"/>
  <c r="BB8" i="93"/>
  <c r="BC8" i="93" s="1"/>
  <c r="BB9" i="93"/>
  <c r="BC9" i="93" s="1"/>
  <c r="BB10" i="93"/>
  <c r="BC10" i="93" s="1"/>
  <c r="BB11" i="93"/>
  <c r="BC11" i="93" s="1"/>
  <c r="BB12" i="93"/>
  <c r="BC12" i="93" s="1"/>
  <c r="BB13" i="93"/>
  <c r="BC13" i="93" s="1"/>
  <c r="BB14" i="93"/>
  <c r="BC14" i="93" s="1"/>
  <c r="BB15" i="93"/>
  <c r="BC15" i="93" s="1"/>
  <c r="BB16" i="93"/>
  <c r="BC16" i="93" s="1"/>
  <c r="BB17" i="93"/>
  <c r="BC17" i="93" s="1"/>
  <c r="BB18" i="93"/>
  <c r="BC18" i="93" s="1"/>
  <c r="BB19" i="93"/>
  <c r="BC19" i="93" s="1"/>
  <c r="BB20" i="93"/>
  <c r="BC20" i="93" s="1"/>
  <c r="BB21" i="93"/>
  <c r="BC21" i="93" s="1"/>
  <c r="BB22" i="93"/>
  <c r="BC22" i="93" s="1"/>
  <c r="BB23" i="93"/>
  <c r="BC23" i="93" s="1"/>
  <c r="BB24" i="93"/>
  <c r="BC24" i="93" s="1"/>
  <c r="BB25" i="93"/>
  <c r="BC25" i="93" s="1"/>
  <c r="BB26" i="93"/>
  <c r="BC26" i="93" s="1"/>
  <c r="BB27" i="93"/>
  <c r="BC27" i="93" s="1"/>
  <c r="BB28" i="93"/>
  <c r="BC28" i="93" s="1"/>
  <c r="BB29" i="93"/>
  <c r="BC29" i="93" s="1"/>
  <c r="BB30" i="93"/>
  <c r="BC30" i="93" s="1"/>
  <c r="BB31" i="93"/>
  <c r="BC31" i="93" s="1"/>
  <c r="BB32" i="93"/>
  <c r="BC32" i="93" s="1"/>
  <c r="BB33" i="93"/>
  <c r="BC33" i="93" s="1"/>
  <c r="BB34" i="93"/>
  <c r="BC34" i="93" s="1"/>
  <c r="BB35" i="93"/>
  <c r="BC35" i="93" s="1"/>
  <c r="BB36" i="93"/>
  <c r="BC36" i="93" s="1"/>
  <c r="BB37" i="93"/>
  <c r="BC37" i="93" s="1"/>
  <c r="BB38" i="93"/>
  <c r="BC38" i="93" s="1"/>
  <c r="BB39" i="93"/>
  <c r="BC39" i="93" s="1"/>
  <c r="BB40" i="93"/>
  <c r="BC40" i="93" s="1"/>
  <c r="BB41" i="93"/>
  <c r="BC41" i="93" s="1"/>
  <c r="BB42" i="93"/>
  <c r="BC42" i="93" s="1"/>
  <c r="BB43" i="93"/>
  <c r="BC43" i="93" s="1"/>
  <c r="BB44" i="93"/>
  <c r="BC44" i="93" s="1"/>
  <c r="BB45" i="93"/>
  <c r="BC45" i="93" s="1"/>
  <c r="BB46" i="93"/>
  <c r="BC46" i="93" s="1"/>
  <c r="BB47" i="93"/>
  <c r="BC47" i="93" s="1"/>
  <c r="BB48" i="93"/>
  <c r="BC48" i="93" s="1"/>
  <c r="BB49" i="93"/>
  <c r="BC49" i="93" s="1"/>
  <c r="BB50" i="93"/>
  <c r="BC50" i="93" s="1"/>
  <c r="BB51" i="93"/>
  <c r="BC51" i="93" s="1"/>
  <c r="BB52" i="93"/>
  <c r="BC52" i="93" s="1"/>
  <c r="BB53" i="93"/>
  <c r="BC53" i="93" s="1"/>
  <c r="BB54" i="93"/>
  <c r="BC54" i="93" s="1"/>
  <c r="BB55" i="93"/>
  <c r="BC55" i="93" s="1"/>
  <c r="BB56" i="93"/>
  <c r="BC56" i="93" s="1"/>
  <c r="BB57" i="93"/>
  <c r="BC57" i="93" s="1"/>
  <c r="BB58" i="93"/>
  <c r="BC58" i="93" s="1"/>
  <c r="BB59" i="93"/>
  <c r="BC59" i="93" s="1"/>
  <c r="BB60" i="93"/>
  <c r="BC60" i="93" s="1"/>
  <c r="BB61" i="93"/>
  <c r="BC61" i="93" s="1"/>
  <c r="BB62" i="93"/>
  <c r="BC62" i="93" s="1"/>
  <c r="BB63" i="93"/>
  <c r="BC63" i="93" s="1"/>
  <c r="BB64" i="93"/>
  <c r="BC64" i="93" s="1"/>
  <c r="BB5" i="93"/>
  <c r="BC5" i="93" s="1"/>
  <c r="DC5" i="93" l="1"/>
  <c r="DM6" i="93"/>
  <c r="EC6" i="93"/>
  <c r="DJ6" i="93"/>
  <c r="DZ6" i="93"/>
  <c r="DU6" i="93"/>
  <c r="EH6" i="93"/>
  <c r="DY6" i="93"/>
  <c r="DQ6" i="93"/>
  <c r="DG6" i="93"/>
  <c r="DK5" i="93"/>
  <c r="DS5" i="93"/>
  <c r="DW6" i="93"/>
  <c r="EA6" i="93"/>
  <c r="EE5" i="93"/>
  <c r="EI5" i="93"/>
  <c r="DH5" i="93"/>
  <c r="DT6" i="93"/>
  <c r="DX6" i="93"/>
  <c r="EJ5" i="93"/>
  <c r="DD5" i="93"/>
  <c r="DK8" i="93"/>
  <c r="DO8" i="93"/>
  <c r="DS8" i="93"/>
  <c r="EF8" i="93"/>
  <c r="EK7" i="93"/>
  <c r="DV5" i="93"/>
  <c r="DO6" i="93"/>
  <c r="DO10" i="93"/>
  <c r="EI6" i="93"/>
  <c r="DK6" i="93"/>
  <c r="DZ5" i="93"/>
  <c r="DR6" i="93"/>
  <c r="DR5" i="93"/>
  <c r="DJ5" i="93"/>
  <c r="DO5" i="93"/>
  <c r="EK6" i="93"/>
  <c r="EK5" i="93"/>
  <c r="EG6" i="93"/>
  <c r="EG5" i="93"/>
  <c r="EC5" i="93"/>
  <c r="DU5" i="93"/>
  <c r="DM5" i="93"/>
  <c r="DI6" i="93"/>
  <c r="DI5" i="93"/>
  <c r="DE6" i="93"/>
  <c r="DE5" i="93"/>
  <c r="EE6" i="93"/>
  <c r="EJ6" i="93"/>
  <c r="EF6" i="93"/>
  <c r="EF5" i="93"/>
  <c r="DT5" i="93"/>
  <c r="DP6" i="93"/>
  <c r="DP5" i="93"/>
  <c r="DP7" i="93" l="1"/>
  <c r="DY5" i="93"/>
  <c r="DD6" i="93"/>
  <c r="EH5" i="93"/>
  <c r="DU7" i="93"/>
  <c r="EC8" i="93"/>
  <c r="EE9" i="93"/>
  <c r="EH11" i="93"/>
  <c r="DC6" i="93"/>
  <c r="DY10" i="93"/>
  <c r="DM7" i="93"/>
  <c r="EB6" i="93"/>
  <c r="DL6" i="93"/>
  <c r="DQ7" i="93"/>
  <c r="DR8" i="93"/>
  <c r="DE14" i="93"/>
  <c r="DX10" i="93"/>
  <c r="DH13" i="93"/>
  <c r="EA8" i="93"/>
  <c r="DS6" i="93"/>
  <c r="EJ7" i="93"/>
  <c r="DD9" i="93"/>
  <c r="DL5" i="93"/>
  <c r="EB5" i="93"/>
  <c r="DI9" i="93"/>
  <c r="DT18" i="93"/>
  <c r="DL9" i="93"/>
  <c r="EB11" i="93"/>
  <c r="EA5" i="93"/>
  <c r="EB7" i="93"/>
  <c r="DL11" i="93"/>
  <c r="DE12" i="93"/>
  <c r="DM9" i="93"/>
  <c r="DY11" i="93"/>
  <c r="DH8" i="93"/>
  <c r="DE8" i="93"/>
  <c r="DY19" i="93"/>
  <c r="EI21" i="93"/>
  <c r="EL20" i="93"/>
  <c r="DF12" i="93"/>
  <c r="EE28" i="93"/>
  <c r="EH25" i="93"/>
  <c r="DP15" i="93"/>
  <c r="DX11" i="93"/>
  <c r="DY9" i="93"/>
  <c r="DK9" i="93"/>
  <c r="ED8" i="93"/>
  <c r="EF11" i="93"/>
  <c r="EI34" i="93"/>
  <c r="DS7" i="93"/>
  <c r="DM12" i="93"/>
  <c r="EF20" i="93"/>
  <c r="EJ19" i="93"/>
  <c r="DP10" i="93"/>
  <c r="DP8" i="93"/>
  <c r="EB12" i="93"/>
  <c r="EF30" i="93"/>
  <c r="EF10" i="93"/>
  <c r="DQ8" i="93"/>
  <c r="EK10" i="93"/>
  <c r="DR10" i="93"/>
  <c r="EH8" i="93"/>
  <c r="EI13" i="93"/>
  <c r="DP13" i="93"/>
  <c r="EF21" i="93"/>
  <c r="EK20" i="93"/>
  <c r="DS9" i="93"/>
  <c r="EI20" i="93"/>
  <c r="EG24" i="93"/>
  <c r="EL33" i="93"/>
  <c r="EA23" i="93"/>
  <c r="DK18" i="93"/>
  <c r="DX27" i="93"/>
  <c r="DP11" i="93"/>
  <c r="DT19" i="93"/>
  <c r="EF17" i="93"/>
  <c r="EE10" i="93"/>
  <c r="EC17" i="93"/>
  <c r="EK18" i="93"/>
  <c r="EH9" i="93"/>
  <c r="EI10" i="93"/>
  <c r="DL10" i="93"/>
  <c r="DL8" i="93"/>
  <c r="EB14" i="93"/>
  <c r="EB20" i="93"/>
  <c r="EB8" i="93"/>
  <c r="EE15" i="93"/>
  <c r="EE8" i="93"/>
  <c r="DU14" i="93"/>
  <c r="EC10" i="93"/>
  <c r="EC7" i="93"/>
  <c r="DR7" i="93"/>
  <c r="ED25" i="93"/>
  <c r="EH14" i="93"/>
  <c r="EH23" i="93"/>
  <c r="EH12" i="93"/>
  <c r="EH7" i="93"/>
  <c r="DK15" i="93"/>
  <c r="DO9" i="93"/>
  <c r="DL13" i="93"/>
  <c r="EB16" i="93"/>
  <c r="EB13" i="93"/>
  <c r="EE22" i="93"/>
  <c r="EE11" i="93"/>
  <c r="DU21" i="93"/>
  <c r="EC9" i="93"/>
  <c r="EH28" i="93"/>
  <c r="EH26" i="93"/>
  <c r="EH18" i="93"/>
  <c r="EH10" i="93"/>
  <c r="DO16" i="93"/>
  <c r="DV19" i="93"/>
  <c r="DQ16" i="93"/>
  <c r="EL10" i="93"/>
  <c r="DL12" i="93"/>
  <c r="DL7" i="93"/>
  <c r="EB26" i="93"/>
  <c r="EB17" i="93"/>
  <c r="EB9" i="93"/>
  <c r="EE7" i="93"/>
  <c r="DU9" i="93"/>
  <c r="EC26" i="93"/>
  <c r="EA26" i="93"/>
  <c r="EH30" i="93"/>
  <c r="EH21" i="93"/>
  <c r="EH13" i="93"/>
  <c r="ED6" i="93"/>
  <c r="EG34" i="93"/>
  <c r="DJ11" i="93"/>
  <c r="DQ14" i="93"/>
  <c r="DV13" i="93"/>
  <c r="EC11" i="93"/>
  <c r="EI12" i="93"/>
  <c r="DL17" i="93"/>
  <c r="EE23" i="93"/>
  <c r="DO15" i="93"/>
  <c r="EF19" i="93"/>
  <c r="DL14" i="93"/>
  <c r="DP18" i="93"/>
  <c r="EB28" i="93"/>
  <c r="EB15" i="93"/>
  <c r="EB10" i="93"/>
  <c r="EF33" i="93"/>
  <c r="EF16" i="93"/>
  <c r="EF9" i="93"/>
  <c r="DU15" i="93"/>
  <c r="DU12" i="93"/>
  <c r="EC23" i="93"/>
  <c r="EK21" i="93"/>
  <c r="ED13" i="93"/>
  <c r="EH34" i="93"/>
  <c r="EH31" i="93"/>
  <c r="EH22" i="93"/>
  <c r="DO7" i="93"/>
  <c r="DF9" i="93"/>
  <c r="EL18" i="93"/>
  <c r="ED9" i="93"/>
  <c r="DN18" i="93"/>
  <c r="EK33" i="93"/>
  <c r="EH19" i="93"/>
  <c r="EB25" i="93"/>
  <c r="DX21" i="93"/>
  <c r="DE10" i="93"/>
  <c r="DE7" i="93"/>
  <c r="DM8" i="93"/>
  <c r="DM11" i="93"/>
  <c r="DY20" i="93"/>
  <c r="DY13" i="93"/>
  <c r="EA10" i="93"/>
  <c r="EA21" i="93"/>
  <c r="DF6" i="93"/>
  <c r="ED16" i="93"/>
  <c r="ED10" i="93"/>
  <c r="EL28" i="93"/>
  <c r="EL15" i="93"/>
  <c r="EL6" i="93"/>
  <c r="DK11" i="93"/>
  <c r="DK13" i="93"/>
  <c r="DN12" i="93"/>
  <c r="DZ18" i="93"/>
  <c r="DS21" i="93"/>
  <c r="ED20" i="93"/>
  <c r="EK31" i="93"/>
  <c r="DU22" i="93"/>
  <c r="DX8" i="93"/>
  <c r="DH7" i="93"/>
  <c r="DX23" i="93"/>
  <c r="EB27" i="93"/>
  <c r="EF31" i="93"/>
  <c r="DM15" i="93"/>
  <c r="DQ11" i="93"/>
  <c r="DY8" i="93"/>
  <c r="DY14" i="93"/>
  <c r="DY7" i="93"/>
  <c r="EK19" i="93"/>
  <c r="EK13" i="93"/>
  <c r="EK11" i="93"/>
  <c r="EA29" i="93"/>
  <c r="EA16" i="93"/>
  <c r="EA13" i="93"/>
  <c r="DF5" i="93"/>
  <c r="DF7" i="93"/>
  <c r="ED14" i="93"/>
  <c r="EH32" i="93"/>
  <c r="EH29" i="93"/>
  <c r="EH17" i="93"/>
  <c r="EH24" i="93"/>
  <c r="EH20" i="93"/>
  <c r="EL5" i="93"/>
  <c r="EL25" i="93"/>
  <c r="EL19" i="93"/>
  <c r="DK14" i="93"/>
  <c r="DK10" i="93"/>
  <c r="DK12" i="93"/>
  <c r="DS22" i="93"/>
  <c r="EI11" i="93"/>
  <c r="EB18" i="93"/>
  <c r="DK16" i="93"/>
  <c r="EH35" i="93"/>
  <c r="DL16" i="93"/>
  <c r="DX16" i="93"/>
  <c r="EE33" i="93"/>
  <c r="DI11" i="93"/>
  <c r="DM10" i="93"/>
  <c r="DY12" i="93"/>
  <c r="EC24" i="93"/>
  <c r="EA28" i="93"/>
  <c r="EA7" i="93"/>
  <c r="ED26" i="93"/>
  <c r="EH15" i="93"/>
  <c r="EH33" i="93"/>
  <c r="EH27" i="93"/>
  <c r="EH16" i="93"/>
  <c r="EL26" i="93"/>
  <c r="EL21" i="93"/>
  <c r="DK7" i="93"/>
  <c r="DK17" i="93"/>
  <c r="EI35" i="93"/>
  <c r="ED7" i="93"/>
  <c r="EG10" i="93"/>
  <c r="EG16" i="93"/>
  <c r="EG21" i="93"/>
  <c r="EG31" i="93"/>
  <c r="DQ10" i="93"/>
  <c r="DQ18" i="93"/>
  <c r="DQ19" i="93"/>
  <c r="DQ23" i="93"/>
  <c r="DQ5" i="93"/>
  <c r="EA12" i="93"/>
  <c r="EA19" i="93"/>
  <c r="EA14" i="93"/>
  <c r="EA24" i="93"/>
  <c r="EA20" i="93"/>
  <c r="DR16" i="93"/>
  <c r="DU11" i="93"/>
  <c r="DU18" i="93"/>
  <c r="DU10" i="93"/>
  <c r="DU8" i="93"/>
  <c r="DU23" i="93"/>
  <c r="DE11" i="93"/>
  <c r="DE13" i="93"/>
  <c r="DM14" i="93"/>
  <c r="DM17" i="93"/>
  <c r="DY18" i="93"/>
  <c r="DY15" i="93"/>
  <c r="DY25" i="93"/>
  <c r="DY23" i="93"/>
  <c r="DY26" i="93"/>
  <c r="DH10" i="93"/>
  <c r="DH11" i="93"/>
  <c r="DH6" i="93"/>
  <c r="DL15" i="93"/>
  <c r="DT10" i="93"/>
  <c r="DX15" i="93"/>
  <c r="DX28" i="93"/>
  <c r="DX18" i="93"/>
  <c r="DX25" i="93"/>
  <c r="DX14" i="93"/>
  <c r="DX9" i="93"/>
  <c r="EF35" i="93"/>
  <c r="EF24" i="93"/>
  <c r="EF28" i="93"/>
  <c r="EJ12" i="93"/>
  <c r="EE27" i="93"/>
  <c r="EE34" i="93"/>
  <c r="EE18" i="93"/>
  <c r="EE20" i="93"/>
  <c r="DQ21" i="93"/>
  <c r="DY29" i="93"/>
  <c r="DY16" i="93"/>
  <c r="EC29" i="93"/>
  <c r="EC15" i="93"/>
  <c r="EC13" i="93"/>
  <c r="EC20" i="93"/>
  <c r="EC12" i="93"/>
  <c r="EG33" i="93"/>
  <c r="EG9" i="93"/>
  <c r="EK34" i="93"/>
  <c r="DV15" i="93"/>
  <c r="DZ15" i="93"/>
  <c r="ED21" i="93"/>
  <c r="ED23" i="93"/>
  <c r="ED19" i="93"/>
  <c r="DS16" i="93"/>
  <c r="EI33" i="93"/>
  <c r="EI30" i="93"/>
  <c r="EI18" i="93"/>
  <c r="EI17" i="93"/>
  <c r="DV9" i="93"/>
  <c r="DV23" i="93"/>
  <c r="EK8" i="93"/>
  <c r="EK14" i="93"/>
  <c r="EK22" i="93"/>
  <c r="EK15" i="93"/>
  <c r="EK9" i="93"/>
  <c r="EK26" i="93"/>
  <c r="EK28" i="93"/>
  <c r="EI8" i="93"/>
  <c r="EI19" i="93"/>
  <c r="EI14" i="93"/>
  <c r="EI26" i="93"/>
  <c r="EI22" i="93"/>
  <c r="EI32" i="93"/>
  <c r="EI31" i="93"/>
  <c r="DS12" i="93"/>
  <c r="DS15" i="93"/>
  <c r="DS23" i="93"/>
  <c r="DS18" i="93"/>
  <c r="DS11" i="93"/>
  <c r="EL8" i="93"/>
  <c r="EL13" i="93"/>
  <c r="EL17" i="93"/>
  <c r="EL22" i="93"/>
  <c r="EL11" i="93"/>
  <c r="EL31" i="93"/>
  <c r="EL32" i="93"/>
  <c r="EL30" i="93"/>
  <c r="DF8" i="93"/>
  <c r="DF13" i="93"/>
  <c r="EE17" i="93"/>
  <c r="EE26" i="93"/>
  <c r="EE32" i="93"/>
  <c r="EE30" i="93"/>
  <c r="EE35" i="93"/>
  <c r="DO17" i="93"/>
  <c r="DO14" i="93"/>
  <c r="DG5" i="93"/>
  <c r="DH14" i="93"/>
  <c r="DH9" i="93"/>
  <c r="DL18" i="93"/>
  <c r="DP14" i="93"/>
  <c r="DP17" i="93"/>
  <c r="DP9" i="93"/>
  <c r="DT7" i="93"/>
  <c r="DX5" i="93"/>
  <c r="DX26" i="93"/>
  <c r="DX17" i="93"/>
  <c r="DX20" i="93"/>
  <c r="DX12" i="93"/>
  <c r="DX7" i="93"/>
  <c r="EB22" i="93"/>
  <c r="EB24" i="93"/>
  <c r="EB19" i="93"/>
  <c r="EF29" i="93"/>
  <c r="EF34" i="93"/>
  <c r="EF23" i="93"/>
  <c r="EF26" i="93"/>
  <c r="EF25" i="93"/>
  <c r="EF15" i="93"/>
  <c r="EF12" i="93"/>
  <c r="EF7" i="93"/>
  <c r="EJ32" i="93"/>
  <c r="EJ13" i="93"/>
  <c r="EE25" i="93"/>
  <c r="EE31" i="93"/>
  <c r="EE13" i="93"/>
  <c r="EE14" i="93"/>
  <c r="EE21" i="93"/>
  <c r="DE9" i="93"/>
  <c r="DI13" i="93"/>
  <c r="DM18" i="93"/>
  <c r="DQ15" i="93"/>
  <c r="DQ22" i="93"/>
  <c r="DQ13" i="93"/>
  <c r="DU13" i="93"/>
  <c r="DU20" i="93"/>
  <c r="DY28" i="93"/>
  <c r="DY27" i="93"/>
  <c r="DY24" i="93"/>
  <c r="EC21" i="93"/>
  <c r="EC18" i="93"/>
  <c r="EG19" i="93"/>
  <c r="EK29" i="93"/>
  <c r="EK32" i="93"/>
  <c r="EK30" i="93"/>
  <c r="EK27" i="93"/>
  <c r="EK16" i="93"/>
  <c r="EA25" i="93"/>
  <c r="EA22" i="93"/>
  <c r="EA17" i="93"/>
  <c r="EA9" i="93"/>
  <c r="DF14" i="93"/>
  <c r="DF10" i="93"/>
  <c r="DR9" i="93"/>
  <c r="DV20" i="93"/>
  <c r="DV8" i="93"/>
  <c r="DZ8" i="93"/>
  <c r="ED28" i="93"/>
  <c r="ED24" i="93"/>
  <c r="ED18" i="93"/>
  <c r="EL34" i="93"/>
  <c r="EL29" i="93"/>
  <c r="EL24" i="93"/>
  <c r="EL14" i="93"/>
  <c r="EL9" i="93"/>
  <c r="EL7" i="93"/>
  <c r="DS20" i="93"/>
  <c r="DS19" i="93"/>
  <c r="DS13" i="93"/>
  <c r="EI16" i="93"/>
  <c r="EI29" i="93"/>
  <c r="EI28" i="93"/>
  <c r="EI7" i="93"/>
  <c r="EI15" i="93"/>
  <c r="DO13" i="93"/>
  <c r="DO11" i="93"/>
  <c r="DW9" i="93"/>
  <c r="DJ7" i="93"/>
  <c r="DJ14" i="93"/>
  <c r="EC14" i="93"/>
  <c r="EC22" i="93"/>
  <c r="EC19" i="93"/>
  <c r="EC27" i="93"/>
  <c r="EC28" i="93"/>
  <c r="DW5" i="93"/>
  <c r="DH12" i="93"/>
  <c r="DP16" i="93"/>
  <c r="DP12" i="93"/>
  <c r="DX29" i="93"/>
  <c r="DX22" i="93"/>
  <c r="DX24" i="93"/>
  <c r="DX19" i="93"/>
  <c r="DX13" i="93"/>
  <c r="EB29" i="93"/>
  <c r="EB21" i="93"/>
  <c r="EB23" i="93"/>
  <c r="EF32" i="93"/>
  <c r="EF27" i="93"/>
  <c r="EF14" i="93"/>
  <c r="EF22" i="93"/>
  <c r="EF18" i="93"/>
  <c r="EF13" i="93"/>
  <c r="EJ28" i="93"/>
  <c r="EE29" i="93"/>
  <c r="EE24" i="93"/>
  <c r="EE12" i="93"/>
  <c r="EE16" i="93"/>
  <c r="EE19" i="93"/>
  <c r="DM13" i="93"/>
  <c r="DM16" i="93"/>
  <c r="DQ12" i="93"/>
  <c r="DQ17" i="93"/>
  <c r="DQ20" i="93"/>
  <c r="DQ9" i="93"/>
  <c r="DU19" i="93"/>
  <c r="DU17" i="93"/>
  <c r="DU16" i="93"/>
  <c r="DY17" i="93"/>
  <c r="DY21" i="93"/>
  <c r="DY22" i="93"/>
  <c r="EC25" i="93"/>
  <c r="EC16" i="93"/>
  <c r="EK24" i="93"/>
  <c r="EK23" i="93"/>
  <c r="EK35" i="93"/>
  <c r="EK25" i="93"/>
  <c r="EK17" i="93"/>
  <c r="EK12" i="93"/>
  <c r="DD7" i="93"/>
  <c r="EA27" i="93"/>
  <c r="EA11" i="93"/>
  <c r="EA18" i="93"/>
  <c r="EA15" i="93"/>
  <c r="DF11" i="93"/>
  <c r="DR21" i="93"/>
  <c r="DV16" i="93"/>
  <c r="DV6" i="93"/>
  <c r="ED27" i="93"/>
  <c r="ED17" i="93"/>
  <c r="EL35" i="93"/>
  <c r="EL27" i="93"/>
  <c r="EL23" i="93"/>
  <c r="EL16" i="93"/>
  <c r="EL12" i="93"/>
  <c r="DS10" i="93"/>
  <c r="DS14" i="93"/>
  <c r="DS17" i="93"/>
  <c r="EI27" i="93"/>
  <c r="EI25" i="93"/>
  <c r="EI24" i="93"/>
  <c r="EI23" i="93"/>
  <c r="EI9" i="93"/>
  <c r="DO18" i="93"/>
  <c r="DO12" i="93"/>
  <c r="DW17" i="93"/>
  <c r="ED5" i="93"/>
  <c r="ED29" i="93"/>
  <c r="ED22" i="93"/>
  <c r="ED11" i="93"/>
  <c r="ED15" i="93"/>
  <c r="ED12" i="93"/>
  <c r="DN8" i="93"/>
  <c r="DN9" i="93"/>
  <c r="DN6" i="93"/>
  <c r="DN13" i="93"/>
  <c r="DN11" i="93"/>
  <c r="DN5" i="93"/>
  <c r="DW8" i="93"/>
  <c r="DW15" i="93"/>
  <c r="DW23" i="93"/>
  <c r="DW20" i="93"/>
  <c r="DW22" i="93"/>
  <c r="DW29" i="93"/>
  <c r="DW21" i="93"/>
  <c r="DW13" i="93"/>
  <c r="DW24" i="93"/>
  <c r="DW16" i="93"/>
  <c r="DW27" i="93"/>
  <c r="DG11" i="93"/>
  <c r="DG10" i="93"/>
  <c r="DG7" i="93"/>
  <c r="DG13" i="93"/>
  <c r="DG14" i="93"/>
  <c r="DZ11" i="93"/>
  <c r="DZ14" i="93"/>
  <c r="DZ20" i="93"/>
  <c r="DZ29" i="93"/>
  <c r="DZ26" i="93"/>
  <c r="DZ19" i="93"/>
  <c r="DZ7" i="93"/>
  <c r="DZ12" i="93"/>
  <c r="DZ13" i="93"/>
  <c r="DZ21" i="93"/>
  <c r="DZ27" i="93"/>
  <c r="DZ23" i="93"/>
  <c r="DR18" i="93"/>
  <c r="DR23" i="93"/>
  <c r="DR20" i="93"/>
  <c r="DR17" i="93"/>
  <c r="DR22" i="93"/>
  <c r="DT22" i="93"/>
  <c r="DT12" i="93"/>
  <c r="DT17" i="93"/>
  <c r="DT14" i="93"/>
  <c r="DT13" i="93"/>
  <c r="DT8" i="93"/>
  <c r="EJ27" i="93"/>
  <c r="EJ35" i="93"/>
  <c r="EJ33" i="93"/>
  <c r="EJ29" i="93"/>
  <c r="EJ26" i="93"/>
  <c r="EJ8" i="93"/>
  <c r="EJ16" i="93"/>
  <c r="EJ11" i="93"/>
  <c r="DI14" i="93"/>
  <c r="DI7" i="93"/>
  <c r="EG30" i="93"/>
  <c r="EG29" i="93"/>
  <c r="EG15" i="93"/>
  <c r="EG23" i="93"/>
  <c r="EG12" i="93"/>
  <c r="EG22" i="93"/>
  <c r="EG14" i="93"/>
  <c r="EG7" i="93"/>
  <c r="DD8" i="93"/>
  <c r="DJ12" i="93"/>
  <c r="DN10" i="93"/>
  <c r="DR13" i="93"/>
  <c r="DR19" i="93"/>
  <c r="DZ28" i="93"/>
  <c r="DZ25" i="93"/>
  <c r="DZ17" i="93"/>
  <c r="DG12" i="93"/>
  <c r="DW25" i="93"/>
  <c r="DW28" i="93"/>
  <c r="DW12" i="93"/>
  <c r="DV7" i="93"/>
  <c r="DV12" i="93"/>
  <c r="DV18" i="93"/>
  <c r="DV22" i="93"/>
  <c r="DV14" i="93"/>
  <c r="DV10" i="93"/>
  <c r="DV11" i="93"/>
  <c r="DV17" i="93"/>
  <c r="DV21" i="93"/>
  <c r="DT21" i="93"/>
  <c r="DT16" i="93"/>
  <c r="DT11" i="93"/>
  <c r="EJ22" i="93"/>
  <c r="EJ17" i="93"/>
  <c r="EJ20" i="93"/>
  <c r="EJ31" i="93"/>
  <c r="EJ24" i="93"/>
  <c r="EJ25" i="93"/>
  <c r="EJ15" i="93"/>
  <c r="EJ9" i="93"/>
  <c r="DI8" i="93"/>
  <c r="DI10" i="93"/>
  <c r="EG26" i="93"/>
  <c r="EG27" i="93"/>
  <c r="EG17" i="93"/>
  <c r="EG11" i="93"/>
  <c r="EG20" i="93"/>
  <c r="EG13" i="93"/>
  <c r="DJ10" i="93"/>
  <c r="DN17" i="93"/>
  <c r="DN15" i="93"/>
  <c r="DN7" i="93"/>
  <c r="DR15" i="93"/>
  <c r="DR11" i="93"/>
  <c r="DZ24" i="93"/>
  <c r="DZ16" i="93"/>
  <c r="DW26" i="93"/>
  <c r="DW7" i="93"/>
  <c r="DW11" i="93"/>
  <c r="DT23" i="93"/>
  <c r="DT20" i="93"/>
  <c r="DT15" i="93"/>
  <c r="DT9" i="93"/>
  <c r="EJ21" i="93"/>
  <c r="EJ18" i="93"/>
  <c r="EJ34" i="93"/>
  <c r="EJ30" i="93"/>
  <c r="EJ23" i="93"/>
  <c r="EJ14" i="93"/>
  <c r="EJ10" i="93"/>
  <c r="DI12" i="93"/>
  <c r="EG32" i="93"/>
  <c r="EG28" i="93"/>
  <c r="EG35" i="93"/>
  <c r="EG25" i="93"/>
  <c r="EG8" i="93"/>
  <c r="EG18" i="93"/>
  <c r="DJ13" i="93"/>
  <c r="DJ9" i="93"/>
  <c r="DJ8" i="93"/>
  <c r="DN16" i="93"/>
  <c r="DN14" i="93"/>
  <c r="DR14" i="93"/>
  <c r="DR12" i="93"/>
  <c r="DZ22" i="93"/>
  <c r="DZ9" i="93"/>
  <c r="DZ10" i="93"/>
  <c r="DG9" i="93"/>
  <c r="DG8" i="93"/>
  <c r="DW14" i="93"/>
  <c r="DW18" i="93"/>
  <c r="DW19" i="93"/>
  <c r="DW10" i="93"/>
  <c r="DA7" i="93"/>
  <c r="DA9" i="93"/>
  <c r="DA6" i="93"/>
  <c r="DA8" i="93"/>
  <c r="DA5" i="93"/>
  <c r="CZ6" i="93"/>
  <c r="CZ8" i="93"/>
  <c r="CZ7" i="93"/>
  <c r="CZ9" i="93"/>
  <c r="CZ5" i="93"/>
  <c r="DC7" i="93"/>
  <c r="DC9" i="93"/>
  <c r="DB7" i="93"/>
  <c r="DB6" i="93"/>
  <c r="DB8" i="93"/>
  <c r="DB9" i="93"/>
  <c r="DB5" i="93"/>
  <c r="DC8" i="93"/>
  <c r="AV6" i="93"/>
  <c r="AV7" i="93"/>
  <c r="AV8" i="93"/>
  <c r="AV9" i="93"/>
  <c r="AV10" i="93"/>
  <c r="AV11" i="93"/>
  <c r="AV12" i="93"/>
  <c r="AV13" i="93"/>
  <c r="AV14" i="93"/>
  <c r="AV15" i="93"/>
  <c r="AV16" i="93"/>
  <c r="AV17" i="93"/>
  <c r="AV18" i="93"/>
  <c r="AV19" i="93"/>
  <c r="AV20" i="93"/>
  <c r="AV21" i="93"/>
  <c r="AV22" i="93"/>
  <c r="AV23" i="93"/>
  <c r="AV24" i="93"/>
  <c r="AV25" i="93"/>
  <c r="AV26" i="93"/>
  <c r="AV27" i="93"/>
  <c r="AV28" i="93"/>
  <c r="AV29" i="93"/>
  <c r="AV30" i="93"/>
  <c r="AV31" i="93"/>
  <c r="AV32" i="93"/>
  <c r="AV33" i="93"/>
  <c r="AV34" i="93"/>
  <c r="AV35" i="93"/>
  <c r="AV36" i="93"/>
  <c r="AV37" i="93"/>
  <c r="AV38" i="93"/>
  <c r="AV39" i="93"/>
  <c r="AV40" i="93"/>
  <c r="AV41" i="93"/>
  <c r="AV42" i="93"/>
  <c r="AV43" i="93"/>
  <c r="AV44" i="93"/>
  <c r="AV45" i="93"/>
  <c r="AV46" i="93"/>
  <c r="AV47" i="93"/>
  <c r="AV48" i="93"/>
  <c r="AV49" i="93"/>
  <c r="AV50" i="93"/>
  <c r="AV51" i="93"/>
  <c r="AV52" i="93"/>
  <c r="AV53" i="93"/>
  <c r="AV54" i="93"/>
  <c r="AV55" i="93"/>
  <c r="AV56" i="93"/>
  <c r="AV57" i="93"/>
  <c r="AV58" i="93"/>
  <c r="AV59" i="93"/>
  <c r="AV60" i="93"/>
  <c r="AV61" i="93"/>
  <c r="AV62" i="93"/>
  <c r="AV63" i="93"/>
  <c r="AV64" i="93"/>
  <c r="AV65" i="93"/>
  <c r="AV66" i="93"/>
  <c r="AV67" i="93"/>
  <c r="AV68" i="93"/>
  <c r="AV69" i="93"/>
  <c r="AV70" i="93"/>
  <c r="AV71" i="93"/>
  <c r="AV72" i="93"/>
  <c r="AV73" i="93"/>
  <c r="AV74" i="93"/>
  <c r="AV75" i="93"/>
  <c r="AV76" i="93"/>
  <c r="AV77" i="93"/>
  <c r="AV78" i="93"/>
  <c r="AV79" i="93"/>
  <c r="AV80" i="93"/>
  <c r="AV81" i="93"/>
  <c r="AV82" i="93"/>
  <c r="AV83" i="93"/>
  <c r="AV84" i="93"/>
  <c r="AV85" i="93"/>
  <c r="AV86" i="93"/>
  <c r="AV87" i="93"/>
  <c r="AV88" i="93"/>
  <c r="AV89" i="93"/>
  <c r="AV90" i="93"/>
  <c r="AV91" i="93"/>
  <c r="AV92" i="93"/>
  <c r="AV93" i="93"/>
  <c r="AV94" i="93"/>
  <c r="AV95" i="93"/>
  <c r="AV96" i="93"/>
  <c r="AV97" i="93"/>
  <c r="AV98" i="93"/>
  <c r="AV99" i="93"/>
  <c r="AV100" i="93"/>
  <c r="AV101" i="93"/>
  <c r="AV102" i="93"/>
  <c r="AV103" i="93"/>
  <c r="AV104" i="93"/>
  <c r="AV105" i="93"/>
  <c r="AV106" i="93"/>
  <c r="AV107" i="93"/>
  <c r="AV108" i="93"/>
  <c r="AV109" i="93"/>
  <c r="AV110" i="93"/>
  <c r="AV111" i="93"/>
  <c r="AV112" i="93"/>
  <c r="AV113" i="93"/>
  <c r="AV114" i="93"/>
  <c r="AV115" i="93"/>
  <c r="AV116" i="93"/>
  <c r="AV117" i="93"/>
  <c r="AV118" i="93"/>
  <c r="AV119" i="93"/>
  <c r="AV120" i="93"/>
  <c r="AV121" i="93"/>
  <c r="AV122" i="93"/>
  <c r="AV5" i="93"/>
  <c r="AU6" i="93"/>
  <c r="AU7" i="93"/>
  <c r="AU8" i="93"/>
  <c r="AU9" i="93"/>
  <c r="AU10" i="93"/>
  <c r="AU11" i="93"/>
  <c r="AU12" i="93"/>
  <c r="AU13" i="93"/>
  <c r="AU14" i="93"/>
  <c r="AU15" i="93"/>
  <c r="AU16" i="93"/>
  <c r="AU17" i="93"/>
  <c r="AU18" i="93"/>
  <c r="AU19" i="93"/>
  <c r="AU20" i="93"/>
  <c r="AU21" i="93"/>
  <c r="AU22" i="93"/>
  <c r="AU23" i="93"/>
  <c r="AU24" i="93"/>
  <c r="AU25" i="93"/>
  <c r="AU26" i="93"/>
  <c r="AU27" i="93"/>
  <c r="AU28" i="93"/>
  <c r="AU29" i="93"/>
  <c r="AU30" i="93"/>
  <c r="AU31" i="93"/>
  <c r="AU32" i="93"/>
  <c r="AU33" i="93"/>
  <c r="AU34" i="93"/>
  <c r="AU35" i="93"/>
  <c r="AU36" i="93"/>
  <c r="AU37" i="93"/>
  <c r="AU38" i="93"/>
  <c r="AU39" i="93"/>
  <c r="AU40" i="93"/>
  <c r="AU41" i="93"/>
  <c r="AU42" i="93"/>
  <c r="AU43" i="93"/>
  <c r="AU44" i="93"/>
  <c r="AU45" i="93"/>
  <c r="AU46" i="93"/>
  <c r="AU47" i="93"/>
  <c r="AU48" i="93"/>
  <c r="AU49" i="93"/>
  <c r="AU50" i="93"/>
  <c r="AU51" i="93"/>
  <c r="AU52" i="93"/>
  <c r="AU53" i="93"/>
  <c r="AU54" i="93"/>
  <c r="AU55" i="93"/>
  <c r="AU56" i="93"/>
  <c r="AU57" i="93"/>
  <c r="AU58" i="93"/>
  <c r="AU59" i="93"/>
  <c r="AU60" i="93"/>
  <c r="AU61" i="93"/>
  <c r="AU62" i="93"/>
  <c r="AU63" i="93"/>
  <c r="AU64" i="93"/>
  <c r="AU65" i="93"/>
  <c r="AU66" i="93"/>
  <c r="AU67" i="93"/>
  <c r="AU68" i="93"/>
  <c r="AU69" i="93"/>
  <c r="AU70" i="93"/>
  <c r="AU71" i="93"/>
  <c r="AU72" i="93"/>
  <c r="AU73" i="93"/>
  <c r="AU74" i="93"/>
  <c r="AU75" i="93"/>
  <c r="AU76" i="93"/>
  <c r="AU77" i="93"/>
  <c r="AU78" i="93"/>
  <c r="AU79" i="93"/>
  <c r="AU80" i="93"/>
  <c r="AU81" i="93"/>
  <c r="AU82" i="93"/>
  <c r="AU83" i="93"/>
  <c r="AU84" i="93"/>
  <c r="AU85" i="93"/>
  <c r="AU86" i="93"/>
  <c r="AU87" i="93"/>
  <c r="AU88" i="93"/>
  <c r="AU89" i="93"/>
  <c r="AU90" i="93"/>
  <c r="AU91" i="93"/>
  <c r="AU92" i="93"/>
  <c r="AU93" i="93"/>
  <c r="AU94" i="93"/>
  <c r="AU95" i="93"/>
  <c r="AU96" i="93"/>
  <c r="AU97" i="93"/>
  <c r="AU98" i="93"/>
  <c r="AU99" i="93"/>
  <c r="AU100" i="93"/>
  <c r="AU101" i="93"/>
  <c r="AU102" i="93"/>
  <c r="AU103" i="93"/>
  <c r="AU104" i="93"/>
  <c r="AU105" i="93"/>
  <c r="AU106" i="93"/>
  <c r="AU107" i="93"/>
  <c r="AU108" i="93"/>
  <c r="AU109" i="93"/>
  <c r="AU110" i="93"/>
  <c r="AU111" i="93"/>
  <c r="AU112" i="93"/>
  <c r="AU113" i="93"/>
  <c r="AU114" i="93"/>
  <c r="AU115" i="93"/>
  <c r="AU116" i="93"/>
  <c r="AU117" i="93"/>
  <c r="AU118" i="93"/>
  <c r="AU119" i="93"/>
  <c r="AU120" i="93"/>
  <c r="AU121" i="93"/>
  <c r="AU122" i="93"/>
  <c r="AU5" i="93"/>
  <c r="AT12" i="93"/>
  <c r="AW12" i="93" s="1"/>
  <c r="AT13" i="93"/>
  <c r="AT14" i="93"/>
  <c r="AT15" i="93"/>
  <c r="AW15" i="93" s="1"/>
  <c r="AT16" i="93"/>
  <c r="AW16" i="93" s="1"/>
  <c r="AT17" i="93"/>
  <c r="AT18" i="93"/>
  <c r="AT19" i="93"/>
  <c r="AW19" i="93" s="1"/>
  <c r="AT20" i="93"/>
  <c r="AW20" i="93" s="1"/>
  <c r="AT21" i="93"/>
  <c r="AT22" i="93"/>
  <c r="AT23" i="93"/>
  <c r="AW23" i="93" s="1"/>
  <c r="AT24" i="93"/>
  <c r="AW24" i="93" s="1"/>
  <c r="AT25" i="93"/>
  <c r="AT26" i="93"/>
  <c r="AT27" i="93"/>
  <c r="AW27" i="93" s="1"/>
  <c r="AT28" i="93"/>
  <c r="AW28" i="93" s="1"/>
  <c r="AT29" i="93"/>
  <c r="AT30" i="93"/>
  <c r="AT31" i="93"/>
  <c r="AW31" i="93" s="1"/>
  <c r="AT32" i="93"/>
  <c r="AW32" i="93" s="1"/>
  <c r="AT33" i="93"/>
  <c r="AT34" i="93"/>
  <c r="AT35" i="93"/>
  <c r="AW35" i="93" s="1"/>
  <c r="AT36" i="93"/>
  <c r="AW36" i="93" s="1"/>
  <c r="AT37" i="93"/>
  <c r="AT38" i="93"/>
  <c r="AT39" i="93"/>
  <c r="AW39" i="93" s="1"/>
  <c r="AT40" i="93"/>
  <c r="AW40" i="93" s="1"/>
  <c r="AT41" i="93"/>
  <c r="AT42" i="93"/>
  <c r="AT43" i="93"/>
  <c r="AW43" i="93" s="1"/>
  <c r="AT44" i="93"/>
  <c r="AW44" i="93" s="1"/>
  <c r="AT45" i="93"/>
  <c r="AT46" i="93"/>
  <c r="AT47" i="93"/>
  <c r="AW47" i="93" s="1"/>
  <c r="AT48" i="93"/>
  <c r="AW48" i="93" s="1"/>
  <c r="AT49" i="93"/>
  <c r="AT50" i="93"/>
  <c r="AT51" i="93"/>
  <c r="AW51" i="93" s="1"/>
  <c r="AT52" i="93"/>
  <c r="AW52" i="93" s="1"/>
  <c r="AT53" i="93"/>
  <c r="AT54" i="93"/>
  <c r="AT55" i="93"/>
  <c r="AW55" i="93" s="1"/>
  <c r="AT56" i="93"/>
  <c r="AW56" i="93" s="1"/>
  <c r="AT57" i="93"/>
  <c r="AT58" i="93"/>
  <c r="AT59" i="93"/>
  <c r="AW59" i="93" s="1"/>
  <c r="AT60" i="93"/>
  <c r="AW60" i="93" s="1"/>
  <c r="AT61" i="93"/>
  <c r="AT62" i="93"/>
  <c r="AT63" i="93"/>
  <c r="AW63" i="93" s="1"/>
  <c r="AT64" i="93"/>
  <c r="AW64" i="93" s="1"/>
  <c r="AT65" i="93"/>
  <c r="AT66" i="93"/>
  <c r="AT67" i="93"/>
  <c r="AW67" i="93" s="1"/>
  <c r="AT68" i="93"/>
  <c r="AW68" i="93" s="1"/>
  <c r="AT69" i="93"/>
  <c r="AT70" i="93"/>
  <c r="AT71" i="93"/>
  <c r="AW71" i="93" s="1"/>
  <c r="AT72" i="93"/>
  <c r="AW72" i="93" s="1"/>
  <c r="AT73" i="93"/>
  <c r="AT74" i="93"/>
  <c r="AT75" i="93"/>
  <c r="AW75" i="93" s="1"/>
  <c r="AT76" i="93"/>
  <c r="AW76" i="93" s="1"/>
  <c r="AT77" i="93"/>
  <c r="AT78" i="93"/>
  <c r="AT79" i="93"/>
  <c r="AW79" i="93" s="1"/>
  <c r="AT80" i="93"/>
  <c r="AW80" i="93" s="1"/>
  <c r="AT81" i="93"/>
  <c r="AT82" i="93"/>
  <c r="AT83" i="93"/>
  <c r="AW83" i="93" s="1"/>
  <c r="AT84" i="93"/>
  <c r="AW84" i="93" s="1"/>
  <c r="AT85" i="93"/>
  <c r="AT86" i="93"/>
  <c r="AT87" i="93"/>
  <c r="AW87" i="93" s="1"/>
  <c r="AT88" i="93"/>
  <c r="AW88" i="93" s="1"/>
  <c r="AT89" i="93"/>
  <c r="AT90" i="93"/>
  <c r="AT91" i="93"/>
  <c r="AW91" i="93" s="1"/>
  <c r="AT92" i="93"/>
  <c r="AW92" i="93" s="1"/>
  <c r="AT93" i="93"/>
  <c r="AT94" i="93"/>
  <c r="AT95" i="93"/>
  <c r="AW95" i="93" s="1"/>
  <c r="AT96" i="93"/>
  <c r="AW96" i="93" s="1"/>
  <c r="AT97" i="93"/>
  <c r="AT98" i="93"/>
  <c r="AT99" i="93"/>
  <c r="AW99" i="93" s="1"/>
  <c r="AT100" i="93"/>
  <c r="AW100" i="93" s="1"/>
  <c r="AT101" i="93"/>
  <c r="AT102" i="93"/>
  <c r="AT103" i="93"/>
  <c r="AW103" i="93" s="1"/>
  <c r="AT104" i="93"/>
  <c r="AW104" i="93" s="1"/>
  <c r="AT105" i="93"/>
  <c r="AT106" i="93"/>
  <c r="AT107" i="93"/>
  <c r="AW107" i="93" s="1"/>
  <c r="AT108" i="93"/>
  <c r="AW108" i="93" s="1"/>
  <c r="AT109" i="93"/>
  <c r="AT110" i="93"/>
  <c r="AT111" i="93"/>
  <c r="AW111" i="93" s="1"/>
  <c r="AT112" i="93"/>
  <c r="AW112" i="93" s="1"/>
  <c r="AT113" i="93"/>
  <c r="AT114" i="93"/>
  <c r="AT115" i="93"/>
  <c r="AW115" i="93" s="1"/>
  <c r="AT116" i="93"/>
  <c r="AW116" i="93" s="1"/>
  <c r="AT117" i="93"/>
  <c r="AT118" i="93"/>
  <c r="AT119" i="93"/>
  <c r="AW119" i="93" s="1"/>
  <c r="AT120" i="93"/>
  <c r="AW120" i="93" s="1"/>
  <c r="AT121" i="93"/>
  <c r="AT122" i="93"/>
  <c r="AT8" i="93"/>
  <c r="AT9" i="93"/>
  <c r="AW9" i="93" s="1"/>
  <c r="AT10" i="93"/>
  <c r="AT11" i="93"/>
  <c r="AT6" i="93"/>
  <c r="AT7" i="93"/>
  <c r="AW7" i="93" s="1"/>
  <c r="AT5" i="93"/>
  <c r="AW8" i="93" l="1"/>
  <c r="AW11" i="93"/>
  <c r="AW118" i="93"/>
  <c r="AW110" i="93"/>
  <c r="AW106" i="93"/>
  <c r="AW102" i="93"/>
  <c r="AW98" i="93"/>
  <c r="AW94" i="93"/>
  <c r="AW90" i="93"/>
  <c r="AW86" i="93"/>
  <c r="AW82" i="93"/>
  <c r="AW78" i="93"/>
  <c r="AW74" i="93"/>
  <c r="AW70" i="93"/>
  <c r="AW66" i="93"/>
  <c r="AW62" i="93"/>
  <c r="AW58" i="93"/>
  <c r="AW54" i="93"/>
  <c r="AW50" i="93"/>
  <c r="AW46" i="93"/>
  <c r="AW42" i="93"/>
  <c r="AW38" i="93"/>
  <c r="AW34" i="93"/>
  <c r="AW30" i="93"/>
  <c r="AW26" i="93"/>
  <c r="AW22" i="93"/>
  <c r="AW18" i="93"/>
  <c r="AW14" i="93"/>
  <c r="AW6" i="93"/>
  <c r="AW122" i="93"/>
  <c r="AW114" i="93"/>
  <c r="AW5" i="93"/>
  <c r="AW10" i="93"/>
  <c r="AW121" i="93"/>
  <c r="AW117" i="93"/>
  <c r="AW113" i="93"/>
  <c r="AW109" i="93"/>
  <c r="AW105" i="93"/>
  <c r="AW101" i="93"/>
  <c r="AW97" i="93"/>
  <c r="AW93" i="93"/>
  <c r="AW89" i="93"/>
  <c r="AW85" i="93"/>
  <c r="AW81" i="93"/>
  <c r="AW77" i="93"/>
  <c r="AW73" i="93"/>
  <c r="AW69" i="93"/>
  <c r="AW65" i="93"/>
  <c r="AW61" i="93"/>
  <c r="AW57" i="93"/>
  <c r="AW53" i="93"/>
  <c r="AW49" i="93"/>
  <c r="AW45" i="93"/>
  <c r="AW41" i="93"/>
  <c r="AW37" i="93"/>
  <c r="AW33" i="93"/>
  <c r="AW29" i="93"/>
  <c r="AW25" i="93"/>
  <c r="AW21" i="93"/>
  <c r="AW17" i="93"/>
  <c r="AW13" i="93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N37" i="93"/>
  <c r="N38" i="93"/>
  <c r="N39" i="93"/>
  <c r="N40" i="93"/>
  <c r="N41" i="93"/>
  <c r="N42" i="93"/>
  <c r="N43" i="93"/>
  <c r="N44" i="93"/>
  <c r="N45" i="93"/>
  <c r="N46" i="93"/>
  <c r="N5" i="93"/>
  <c r="P6" i="93"/>
  <c r="AX6" i="93" s="1"/>
  <c r="P7" i="93"/>
  <c r="AX10" i="93" s="1"/>
  <c r="P8" i="93"/>
  <c r="AX30" i="93" s="1"/>
  <c r="P9" i="93"/>
  <c r="AX12" i="93" s="1"/>
  <c r="P10" i="93"/>
  <c r="AX32" i="93" s="1"/>
  <c r="P11" i="93"/>
  <c r="AX14" i="93" s="1"/>
  <c r="P12" i="93"/>
  <c r="AX23" i="93" s="1"/>
  <c r="P13" i="93"/>
  <c r="AX35" i="93" s="1"/>
  <c r="P14" i="93"/>
  <c r="AX25" i="93" s="1"/>
  <c r="P15" i="93"/>
  <c r="AX26" i="93" s="1"/>
  <c r="P16" i="93"/>
  <c r="AX38" i="93" s="1"/>
  <c r="P17" i="93"/>
  <c r="AX28" i="93" s="1"/>
  <c r="P18" i="93"/>
  <c r="AX52" i="93" s="1"/>
  <c r="P19" i="93"/>
  <c r="AX53" i="93" s="1"/>
  <c r="P20" i="93"/>
  <c r="AX66" i="93" s="1"/>
  <c r="P21" i="93"/>
  <c r="AX67" i="93" s="1"/>
  <c r="P22" i="93"/>
  <c r="AX68" i="93" s="1"/>
  <c r="P23" i="93"/>
  <c r="AX69" i="93" s="1"/>
  <c r="P24" i="93"/>
  <c r="AX46" i="93" s="1"/>
  <c r="P25" i="93"/>
  <c r="AX85" i="93" s="1"/>
  <c r="P26" i="93"/>
  <c r="AX86" i="93" s="1"/>
  <c r="P27" i="93"/>
  <c r="AX73" i="93" s="1"/>
  <c r="P28" i="93"/>
  <c r="AX62" i="93" s="1"/>
  <c r="P29" i="93"/>
  <c r="AX89" i="93" s="1"/>
  <c r="P30" i="93"/>
  <c r="AX76" i="93" s="1"/>
  <c r="P31" i="93"/>
  <c r="AX77" i="93" s="1"/>
  <c r="P32" i="93"/>
  <c r="AX78" i="93" s="1"/>
  <c r="P33" i="93"/>
  <c r="AX79" i="93" s="1"/>
  <c r="P34" i="93"/>
  <c r="AX110" i="93" s="1"/>
  <c r="P35" i="93"/>
  <c r="AX111" i="93" s="1"/>
  <c r="P36" i="93"/>
  <c r="AX82" i="93" s="1"/>
  <c r="P37" i="93"/>
  <c r="AX83" i="93" s="1"/>
  <c r="P38" i="93"/>
  <c r="AX84" i="93" s="1"/>
  <c r="P39" i="93"/>
  <c r="AX99" i="93" s="1"/>
  <c r="P40" i="93"/>
  <c r="AX100" i="93" s="1"/>
  <c r="P41" i="93"/>
  <c r="AX117" i="93" s="1"/>
  <c r="P42" i="93"/>
  <c r="AX102" i="93" s="1"/>
  <c r="P43" i="93"/>
  <c r="AX103" i="93" s="1"/>
  <c r="P44" i="93"/>
  <c r="AX120" i="93" s="1"/>
  <c r="P45" i="93"/>
  <c r="AX121" i="93" s="1"/>
  <c r="P46" i="93"/>
  <c r="AX106" i="93" s="1"/>
  <c r="P5" i="93"/>
  <c r="AX16" i="93" s="1"/>
  <c r="AX87" i="93" l="1"/>
  <c r="AX107" i="93"/>
  <c r="AX41" i="93"/>
  <c r="AX61" i="93"/>
  <c r="AX81" i="93"/>
  <c r="AX91" i="93"/>
  <c r="AX115" i="93"/>
  <c r="AX45" i="93"/>
  <c r="AX65" i="93"/>
  <c r="AX119" i="93"/>
  <c r="AX49" i="93"/>
  <c r="AX27" i="93"/>
  <c r="AX33" i="93"/>
  <c r="AX57" i="93"/>
  <c r="AX5" i="93"/>
  <c r="AX39" i="93"/>
  <c r="AX55" i="93"/>
  <c r="AX71" i="93"/>
  <c r="AX13" i="93"/>
  <c r="AX29" i="93"/>
  <c r="AX93" i="93"/>
  <c r="AX109" i="93"/>
  <c r="AX9" i="93"/>
  <c r="AX17" i="93"/>
  <c r="DQ27" i="93"/>
  <c r="DQ35" i="93"/>
  <c r="DQ28" i="93"/>
  <c r="DQ47" i="93"/>
  <c r="DQ46" i="93"/>
  <c r="DQ50" i="93"/>
  <c r="DQ58" i="93"/>
  <c r="DQ36" i="93"/>
  <c r="DQ53" i="93"/>
  <c r="DQ61" i="93"/>
  <c r="DQ32" i="93"/>
  <c r="DQ37" i="93"/>
  <c r="DQ26" i="93"/>
  <c r="DQ49" i="93"/>
  <c r="DQ48" i="93"/>
  <c r="DQ52" i="93"/>
  <c r="DQ60" i="93"/>
  <c r="DQ55" i="93"/>
  <c r="DQ63" i="93"/>
  <c r="DQ40" i="93"/>
  <c r="DQ39" i="93"/>
  <c r="DQ43" i="93"/>
  <c r="DQ29" i="93"/>
  <c r="DQ34" i="93"/>
  <c r="DQ54" i="93"/>
  <c r="DQ62" i="93"/>
  <c r="DQ38" i="93"/>
  <c r="DQ57" i="93"/>
  <c r="DQ30" i="93"/>
  <c r="DQ24" i="93"/>
  <c r="DQ25" i="93"/>
  <c r="DQ33" i="93"/>
  <c r="DQ41" i="93"/>
  <c r="DQ45" i="93"/>
  <c r="DQ44" i="93"/>
  <c r="DQ42" i="93"/>
  <c r="DQ56" i="93"/>
  <c r="DQ64" i="93"/>
  <c r="DQ51" i="93"/>
  <c r="DQ59" i="93"/>
  <c r="DQ31" i="93"/>
  <c r="EE38" i="93"/>
  <c r="EE46" i="93"/>
  <c r="EE43" i="93"/>
  <c r="EE39" i="93"/>
  <c r="EE57" i="93"/>
  <c r="EE54" i="93"/>
  <c r="EE62" i="93"/>
  <c r="EE40" i="93"/>
  <c r="EE48" i="93"/>
  <c r="EE45" i="93"/>
  <c r="EE51" i="93"/>
  <c r="EE59" i="93"/>
  <c r="EE41" i="93"/>
  <c r="EE56" i="93"/>
  <c r="EE64" i="93"/>
  <c r="EE42" i="93"/>
  <c r="EE50" i="93"/>
  <c r="EE47" i="93"/>
  <c r="EE53" i="93"/>
  <c r="EE61" i="93"/>
  <c r="EE58" i="93"/>
  <c r="EE37" i="93"/>
  <c r="EE36" i="93"/>
  <c r="EE44" i="93"/>
  <c r="EE49" i="93"/>
  <c r="EE55" i="93"/>
  <c r="EE63" i="93"/>
  <c r="EE52" i="93"/>
  <c r="EE60" i="93"/>
  <c r="AX20" i="93"/>
  <c r="AX48" i="93"/>
  <c r="DR37" i="93"/>
  <c r="DR30" i="93"/>
  <c r="DR49" i="93"/>
  <c r="DR64" i="93"/>
  <c r="DR51" i="93"/>
  <c r="DR59" i="93"/>
  <c r="DR40" i="93"/>
  <c r="DR43" i="93"/>
  <c r="DR42" i="93"/>
  <c r="DR60" i="93"/>
  <c r="DR48" i="93"/>
  <c r="DR31" i="93"/>
  <c r="DR50" i="93"/>
  <c r="DR27" i="93"/>
  <c r="DR45" i="93"/>
  <c r="DR55" i="93"/>
  <c r="DR25" i="93"/>
  <c r="DR36" i="93"/>
  <c r="DR53" i="93"/>
  <c r="DR35" i="93"/>
  <c r="DR56" i="93"/>
  <c r="DR32" i="93"/>
  <c r="DR33" i="93"/>
  <c r="DR54" i="93"/>
  <c r="DR26" i="93"/>
  <c r="DR28" i="93"/>
  <c r="DR47" i="93"/>
  <c r="DR44" i="93"/>
  <c r="DR63" i="93"/>
  <c r="DR57" i="93"/>
  <c r="DR34" i="93"/>
  <c r="DR24" i="93"/>
  <c r="DR41" i="93"/>
  <c r="DR62" i="93"/>
  <c r="DR39" i="93"/>
  <c r="DR52" i="93"/>
  <c r="DR58" i="93"/>
  <c r="DR38" i="93"/>
  <c r="DR61" i="93"/>
  <c r="DR46" i="93"/>
  <c r="DR29" i="93"/>
  <c r="AX64" i="93"/>
  <c r="AX80" i="93"/>
  <c r="AX88" i="93"/>
  <c r="AX104" i="93"/>
  <c r="AX112" i="93"/>
  <c r="AX118" i="93"/>
  <c r="DK19" i="93"/>
  <c r="DK22" i="93"/>
  <c r="DK40" i="93"/>
  <c r="DK31" i="93"/>
  <c r="DK48" i="93"/>
  <c r="DK47" i="93"/>
  <c r="DK51" i="93"/>
  <c r="DK59" i="93"/>
  <c r="DK29" i="93"/>
  <c r="DK54" i="93"/>
  <c r="DK62" i="93"/>
  <c r="DK28" i="93"/>
  <c r="DK38" i="93"/>
  <c r="DK27" i="93"/>
  <c r="DK46" i="93"/>
  <c r="DK45" i="93"/>
  <c r="DK41" i="93"/>
  <c r="DK57" i="93"/>
  <c r="DK35" i="93"/>
  <c r="DK52" i="93"/>
  <c r="DK60" i="93"/>
  <c r="DK39" i="93"/>
  <c r="DK21" i="93"/>
  <c r="DK26" i="93"/>
  <c r="DK42" i="93"/>
  <c r="DK50" i="93"/>
  <c r="DK53" i="93"/>
  <c r="DK30" i="93"/>
  <c r="DK64" i="93"/>
  <c r="DK23" i="93"/>
  <c r="DK24" i="93"/>
  <c r="DK43" i="93"/>
  <c r="DK55" i="93"/>
  <c r="DK37" i="93"/>
  <c r="DK25" i="93"/>
  <c r="DK34" i="93"/>
  <c r="DK32" i="93"/>
  <c r="DK49" i="93"/>
  <c r="DK61" i="93"/>
  <c r="DK56" i="93"/>
  <c r="DK20" i="93"/>
  <c r="DK36" i="93"/>
  <c r="DK44" i="93"/>
  <c r="DK33" i="93"/>
  <c r="DK63" i="93"/>
  <c r="DK58" i="93"/>
  <c r="DO20" i="93"/>
  <c r="DO34" i="93"/>
  <c r="DO42" i="93"/>
  <c r="DO44" i="93"/>
  <c r="DO25" i="93"/>
  <c r="DO47" i="93"/>
  <c r="DO53" i="93"/>
  <c r="DO61" i="93"/>
  <c r="DO41" i="93"/>
  <c r="DO56" i="93"/>
  <c r="DO64" i="93"/>
  <c r="DO23" i="93"/>
  <c r="DO32" i="93"/>
  <c r="DO40" i="93"/>
  <c r="DO30" i="93"/>
  <c r="DO50" i="93"/>
  <c r="DO45" i="93"/>
  <c r="DO51" i="93"/>
  <c r="DO59" i="93"/>
  <c r="DO33" i="93"/>
  <c r="DO54" i="93"/>
  <c r="DO62" i="93"/>
  <c r="DO26" i="93"/>
  <c r="DO31" i="93"/>
  <c r="DO29" i="93"/>
  <c r="DO43" i="93"/>
  <c r="DO57" i="93"/>
  <c r="DO52" i="93"/>
  <c r="DO19" i="93"/>
  <c r="DO28" i="93"/>
  <c r="DO36" i="93"/>
  <c r="DO46" i="93"/>
  <c r="DO49" i="93"/>
  <c r="DO63" i="93"/>
  <c r="DO58" i="93"/>
  <c r="DO21" i="93"/>
  <c r="DO38" i="93"/>
  <c r="DO48" i="93"/>
  <c r="DO39" i="93"/>
  <c r="DO22" i="93"/>
  <c r="DO60" i="93"/>
  <c r="DO24" i="93"/>
  <c r="DO27" i="93"/>
  <c r="DO55" i="93"/>
  <c r="DO35" i="93"/>
  <c r="DO37" i="93"/>
  <c r="DW34" i="93"/>
  <c r="DW30" i="93"/>
  <c r="DW49" i="93"/>
  <c r="DW59" i="93"/>
  <c r="DW58" i="93"/>
  <c r="DW57" i="93"/>
  <c r="DW38" i="93"/>
  <c r="DW31" i="93"/>
  <c r="DW62" i="93"/>
  <c r="DW53" i="93"/>
  <c r="DW33" i="93"/>
  <c r="DW42" i="93"/>
  <c r="DW44" i="93"/>
  <c r="DW48" i="93"/>
  <c r="DW37" i="93"/>
  <c r="DW55" i="93"/>
  <c r="DW43" i="93"/>
  <c r="DW39" i="93"/>
  <c r="DW60" i="93"/>
  <c r="DW36" i="93"/>
  <c r="DW32" i="93"/>
  <c r="DW47" i="93"/>
  <c r="DW56" i="93"/>
  <c r="DW46" i="93"/>
  <c r="DW63" i="93"/>
  <c r="DW41" i="93"/>
  <c r="DW51" i="93"/>
  <c r="DW61" i="93"/>
  <c r="DW40" i="93"/>
  <c r="DW35" i="93"/>
  <c r="DW64" i="93"/>
  <c r="DW45" i="93"/>
  <c r="DW54" i="93"/>
  <c r="DW52" i="93"/>
  <c r="DW50" i="93"/>
  <c r="AX98" i="93"/>
  <c r="AX18" i="93"/>
  <c r="AX58" i="93"/>
  <c r="AX74" i="93"/>
  <c r="EB36" i="93"/>
  <c r="EB33" i="93"/>
  <c r="EB35" i="93"/>
  <c r="EB50" i="93"/>
  <c r="EB44" i="93"/>
  <c r="EB55" i="93"/>
  <c r="EB63" i="93"/>
  <c r="EB52" i="93"/>
  <c r="EB64" i="93"/>
  <c r="EB62" i="93"/>
  <c r="EB30" i="93"/>
  <c r="EB38" i="93"/>
  <c r="EB37" i="93"/>
  <c r="EB39" i="93"/>
  <c r="EB48" i="93"/>
  <c r="EB57" i="93"/>
  <c r="EB45" i="93"/>
  <c r="EB54" i="93"/>
  <c r="EB32" i="93"/>
  <c r="EB40" i="93"/>
  <c r="EB41" i="93"/>
  <c r="EB43" i="93"/>
  <c r="EB51" i="93"/>
  <c r="EB59" i="93"/>
  <c r="EB49" i="93"/>
  <c r="EB56" i="93"/>
  <c r="EB34" i="93"/>
  <c r="EB42" i="93"/>
  <c r="EB47" i="93"/>
  <c r="EB31" i="93"/>
  <c r="EB53" i="93"/>
  <c r="EB61" i="93"/>
  <c r="EB46" i="93"/>
  <c r="EB58" i="93"/>
  <c r="EB60" i="93"/>
  <c r="AX90" i="93"/>
  <c r="AX15" i="93"/>
  <c r="AX11" i="93"/>
  <c r="AX43" i="93"/>
  <c r="AX59" i="93"/>
  <c r="AX75" i="93"/>
  <c r="AX97" i="93"/>
  <c r="AX113" i="93"/>
  <c r="DD10" i="93"/>
  <c r="DD14" i="93"/>
  <c r="DD20" i="93"/>
  <c r="DD28" i="93"/>
  <c r="DD18" i="93"/>
  <c r="DD34" i="93"/>
  <c r="DD42" i="93"/>
  <c r="DD35" i="93"/>
  <c r="DD53" i="93"/>
  <c r="DD61" i="93"/>
  <c r="DD49" i="93"/>
  <c r="DD54" i="93"/>
  <c r="DD52" i="93"/>
  <c r="DD47" i="93"/>
  <c r="DD17" i="93"/>
  <c r="DD13" i="93"/>
  <c r="DD27" i="93"/>
  <c r="DD37" i="93"/>
  <c r="DD24" i="93"/>
  <c r="DD64" i="93"/>
  <c r="DD56" i="93"/>
  <c r="DD44" i="93"/>
  <c r="DD22" i="93"/>
  <c r="DD15" i="93"/>
  <c r="DD45" i="93"/>
  <c r="DD41" i="93"/>
  <c r="DD26" i="93"/>
  <c r="DD57" i="93"/>
  <c r="DD38" i="93"/>
  <c r="DD25" i="93"/>
  <c r="DD46" i="93"/>
  <c r="DD39" i="93"/>
  <c r="DD30" i="93"/>
  <c r="DD60" i="93"/>
  <c r="DD59" i="93"/>
  <c r="DD40" i="93"/>
  <c r="DD19" i="93"/>
  <c r="DD58" i="93"/>
  <c r="DD48" i="93"/>
  <c r="DD31" i="93"/>
  <c r="DD16" i="93"/>
  <c r="DD63" i="93"/>
  <c r="DD33" i="93"/>
  <c r="DD23" i="93"/>
  <c r="DD51" i="93"/>
  <c r="DD29" i="93"/>
  <c r="DD12" i="93"/>
  <c r="DD62" i="93"/>
  <c r="DD50" i="93"/>
  <c r="DD43" i="93"/>
  <c r="DD32" i="93"/>
  <c r="DD11" i="93"/>
  <c r="DD55" i="93"/>
  <c r="DD36" i="93"/>
  <c r="DD21" i="93"/>
  <c r="DH21" i="93"/>
  <c r="DH18" i="93"/>
  <c r="DH16" i="93"/>
  <c r="DH26" i="93"/>
  <c r="DH27" i="93"/>
  <c r="DH38" i="93"/>
  <c r="DH39" i="93"/>
  <c r="DH41" i="93"/>
  <c r="DH46" i="93"/>
  <c r="DH55" i="93"/>
  <c r="DH63" i="93"/>
  <c r="DH48" i="93"/>
  <c r="DH58" i="93"/>
  <c r="DH19" i="93"/>
  <c r="DH25" i="93"/>
  <c r="DH23" i="93"/>
  <c r="DH28" i="93"/>
  <c r="DH29" i="93"/>
  <c r="DH40" i="93"/>
  <c r="DH31" i="93"/>
  <c r="DH45" i="93"/>
  <c r="DH50" i="93"/>
  <c r="DH57" i="93"/>
  <c r="DH43" i="93"/>
  <c r="DH52" i="93"/>
  <c r="DH60" i="93"/>
  <c r="DH64" i="93"/>
  <c r="DH20" i="93"/>
  <c r="DH24" i="93"/>
  <c r="DH30" i="93"/>
  <c r="DH34" i="93"/>
  <c r="DH42" i="93"/>
  <c r="DH33" i="93"/>
  <c r="DH49" i="93"/>
  <c r="DH51" i="93"/>
  <c r="DH59" i="93"/>
  <c r="DH47" i="93"/>
  <c r="DH54" i="93"/>
  <c r="DH17" i="93"/>
  <c r="DH15" i="93"/>
  <c r="DH22" i="93"/>
  <c r="DH32" i="93"/>
  <c r="DH36" i="93"/>
  <c r="DH35" i="93"/>
  <c r="DH37" i="93"/>
  <c r="DH53" i="93"/>
  <c r="DH61" i="93"/>
  <c r="DH44" i="93"/>
  <c r="DH56" i="93"/>
  <c r="DH62" i="93"/>
  <c r="AX19" i="93"/>
  <c r="AX31" i="93"/>
  <c r="AX47" i="93"/>
  <c r="AX63" i="93"/>
  <c r="AX95" i="93"/>
  <c r="AX7" i="93"/>
  <c r="AH6" i="93" s="1"/>
  <c r="AX21" i="93"/>
  <c r="AX37" i="93"/>
  <c r="AX101" i="93"/>
  <c r="DY33" i="93"/>
  <c r="DY41" i="93"/>
  <c r="DY45" i="93"/>
  <c r="DY44" i="93"/>
  <c r="DY52" i="93"/>
  <c r="DY60" i="93"/>
  <c r="DY40" i="93"/>
  <c r="DY50" i="93"/>
  <c r="DY57" i="93"/>
  <c r="DY35" i="93"/>
  <c r="DY47" i="93"/>
  <c r="DY46" i="93"/>
  <c r="DY54" i="93"/>
  <c r="DY62" i="93"/>
  <c r="DY51" i="93"/>
  <c r="DY59" i="93"/>
  <c r="DY36" i="93"/>
  <c r="DY30" i="93"/>
  <c r="DY37" i="93"/>
  <c r="DY49" i="93"/>
  <c r="DY48" i="93"/>
  <c r="DY56" i="93"/>
  <c r="DY64" i="93"/>
  <c r="DY34" i="93"/>
  <c r="DY53" i="93"/>
  <c r="DY61" i="93"/>
  <c r="DY31" i="93"/>
  <c r="DY39" i="93"/>
  <c r="DY43" i="93"/>
  <c r="DY38" i="93"/>
  <c r="DY58" i="93"/>
  <c r="DY32" i="93"/>
  <c r="DY42" i="93"/>
  <c r="DY55" i="93"/>
  <c r="DY63" i="93"/>
  <c r="AX122" i="93"/>
  <c r="AX24" i="93"/>
  <c r="AX36" i="93"/>
  <c r="DN28" i="93"/>
  <c r="DN37" i="93"/>
  <c r="DN40" i="93"/>
  <c r="DN43" i="93"/>
  <c r="DN60" i="93"/>
  <c r="DN48" i="93"/>
  <c r="DN49" i="93"/>
  <c r="DN61" i="93"/>
  <c r="DN20" i="93"/>
  <c r="DN30" i="93"/>
  <c r="DN47" i="93"/>
  <c r="DN51" i="93"/>
  <c r="DN57" i="93"/>
  <c r="DN46" i="93"/>
  <c r="DN24" i="93"/>
  <c r="DN21" i="93"/>
  <c r="DN41" i="93"/>
  <c r="DN52" i="93"/>
  <c r="DN23" i="93"/>
  <c r="DN59" i="93"/>
  <c r="DN22" i="93"/>
  <c r="DN35" i="93"/>
  <c r="DN58" i="93"/>
  <c r="DN45" i="93"/>
  <c r="DN36" i="93"/>
  <c r="DN64" i="93"/>
  <c r="DN53" i="93"/>
  <c r="DN34" i="93"/>
  <c r="DN29" i="93"/>
  <c r="DN19" i="93"/>
  <c r="DN32" i="93"/>
  <c r="DN26" i="93"/>
  <c r="DN44" i="93"/>
  <c r="DN33" i="93"/>
  <c r="DN54" i="93"/>
  <c r="DN25" i="93"/>
  <c r="DN50" i="93"/>
  <c r="DN39" i="93"/>
  <c r="DN27" i="93"/>
  <c r="DN38" i="93"/>
  <c r="DN63" i="93"/>
  <c r="DN56" i="93"/>
  <c r="DN31" i="93"/>
  <c r="DN55" i="93"/>
  <c r="DN42" i="93"/>
  <c r="DN62" i="93"/>
  <c r="AX44" i="93"/>
  <c r="AX60" i="93"/>
  <c r="AX92" i="93"/>
  <c r="EL41" i="93"/>
  <c r="EL52" i="93"/>
  <c r="EL60" i="93"/>
  <c r="EL48" i="93"/>
  <c r="EL49" i="93"/>
  <c r="EL57" i="93"/>
  <c r="EL39" i="93"/>
  <c r="EL40" i="93"/>
  <c r="EL46" i="93"/>
  <c r="EL50" i="93"/>
  <c r="EL58" i="93"/>
  <c r="EL44" i="93"/>
  <c r="EL45" i="93"/>
  <c r="EL55" i="93"/>
  <c r="EL37" i="93"/>
  <c r="EL38" i="93"/>
  <c r="EL47" i="93"/>
  <c r="EL64" i="93"/>
  <c r="EL53" i="93"/>
  <c r="EL42" i="93"/>
  <c r="EL54" i="93"/>
  <c r="EL59" i="93"/>
  <c r="EL36" i="93"/>
  <c r="EL56" i="93"/>
  <c r="EL43" i="93"/>
  <c r="EL62" i="93"/>
  <c r="EL51" i="93"/>
  <c r="EL61" i="93"/>
  <c r="EL63" i="93"/>
  <c r="DF16" i="93"/>
  <c r="DF15" i="93"/>
  <c r="DF21" i="93"/>
  <c r="DF31" i="93"/>
  <c r="DF32" i="93"/>
  <c r="DF39" i="93"/>
  <c r="DF34" i="93"/>
  <c r="DF50" i="93"/>
  <c r="DF52" i="93"/>
  <c r="DF60" i="93"/>
  <c r="DF48" i="93"/>
  <c r="DF51" i="93"/>
  <c r="DF17" i="93"/>
  <c r="DF22" i="93"/>
  <c r="DF25" i="93"/>
  <c r="DF20" i="93"/>
  <c r="DF33" i="93"/>
  <c r="DF41" i="93"/>
  <c r="DF38" i="93"/>
  <c r="DF30" i="93"/>
  <c r="DF54" i="93"/>
  <c r="DF62" i="93"/>
  <c r="DF53" i="93"/>
  <c r="DF61" i="93"/>
  <c r="DF18" i="93"/>
  <c r="DF23" i="93"/>
  <c r="DF27" i="93"/>
  <c r="DF24" i="93"/>
  <c r="DF35" i="93"/>
  <c r="DF36" i="93"/>
  <c r="DF42" i="93"/>
  <c r="DF43" i="93"/>
  <c r="DF56" i="93"/>
  <c r="DF64" i="93"/>
  <c r="DF45" i="93"/>
  <c r="DF55" i="93"/>
  <c r="DF19" i="93"/>
  <c r="DF26" i="93"/>
  <c r="DF29" i="93"/>
  <c r="DF28" i="93"/>
  <c r="DF37" i="93"/>
  <c r="DF40" i="93"/>
  <c r="DF46" i="93"/>
  <c r="DF47" i="93"/>
  <c r="DF58" i="93"/>
  <c r="DF44" i="93"/>
  <c r="DF49" i="93"/>
  <c r="DF57" i="93"/>
  <c r="DF59" i="93"/>
  <c r="DF63" i="93"/>
  <c r="DJ26" i="93"/>
  <c r="DJ24" i="93"/>
  <c r="DJ31" i="93"/>
  <c r="DJ30" i="93"/>
  <c r="DJ39" i="93"/>
  <c r="DJ42" i="93"/>
  <c r="DJ44" i="93"/>
  <c r="DJ52" i="93"/>
  <c r="DJ60" i="93"/>
  <c r="DJ51" i="93"/>
  <c r="DJ46" i="93"/>
  <c r="DJ38" i="93"/>
  <c r="DJ19" i="93"/>
  <c r="DJ56" i="93"/>
  <c r="DJ35" i="93"/>
  <c r="DJ20" i="93"/>
  <c r="DJ43" i="93"/>
  <c r="DJ36" i="93"/>
  <c r="DJ25" i="93"/>
  <c r="DJ58" i="93"/>
  <c r="DJ37" i="93"/>
  <c r="DJ21" i="93"/>
  <c r="DJ55" i="93"/>
  <c r="DJ45" i="93"/>
  <c r="DJ22" i="93"/>
  <c r="DJ16" i="93"/>
  <c r="DJ59" i="93"/>
  <c r="DJ62" i="93"/>
  <c r="DJ41" i="93"/>
  <c r="DJ61" i="93"/>
  <c r="DJ63" i="93"/>
  <c r="DJ57" i="93"/>
  <c r="DJ49" i="93"/>
  <c r="DJ23" i="93"/>
  <c r="DJ17" i="93"/>
  <c r="DJ47" i="93"/>
  <c r="DJ40" i="93"/>
  <c r="DJ27" i="93"/>
  <c r="DJ54" i="93"/>
  <c r="DJ33" i="93"/>
  <c r="DJ15" i="93"/>
  <c r="DJ50" i="93"/>
  <c r="DJ28" i="93"/>
  <c r="DJ29" i="93"/>
  <c r="DJ64" i="93"/>
  <c r="DJ34" i="93"/>
  <c r="DJ18" i="93"/>
  <c r="DJ53" i="93"/>
  <c r="DJ48" i="93"/>
  <c r="DJ32" i="93"/>
  <c r="AX22" i="93"/>
  <c r="AX34" i="93"/>
  <c r="DL20" i="93"/>
  <c r="DL24" i="93"/>
  <c r="DL30" i="93"/>
  <c r="DL36" i="93"/>
  <c r="DL29" i="93"/>
  <c r="DL35" i="93"/>
  <c r="DL50" i="93"/>
  <c r="DL51" i="93"/>
  <c r="DL59" i="93"/>
  <c r="DL45" i="93"/>
  <c r="DL52" i="93"/>
  <c r="DL25" i="93"/>
  <c r="DL32" i="93"/>
  <c r="DL38" i="93"/>
  <c r="DL33" i="93"/>
  <c r="DL39" i="93"/>
  <c r="DL53" i="93"/>
  <c r="DL61" i="93"/>
  <c r="DL49" i="93"/>
  <c r="DL54" i="93"/>
  <c r="DL64" i="93"/>
  <c r="DL62" i="93"/>
  <c r="DL21" i="93"/>
  <c r="DL26" i="93"/>
  <c r="DL40" i="93"/>
  <c r="DL37" i="93"/>
  <c r="DL43" i="93"/>
  <c r="DL44" i="93"/>
  <c r="DL55" i="93"/>
  <c r="DL63" i="93"/>
  <c r="DL27" i="93"/>
  <c r="DL56" i="93"/>
  <c r="DL19" i="93"/>
  <c r="DL23" i="93"/>
  <c r="DL22" i="93"/>
  <c r="DL28" i="93"/>
  <c r="DL34" i="93"/>
  <c r="DL42" i="93"/>
  <c r="DL41" i="93"/>
  <c r="DL47" i="93"/>
  <c r="DL48" i="93"/>
  <c r="DL57" i="93"/>
  <c r="DL31" i="93"/>
  <c r="DL46" i="93"/>
  <c r="DL58" i="93"/>
  <c r="DL60" i="93"/>
  <c r="AX42" i="93"/>
  <c r="AX54" i="93"/>
  <c r="AX70" i="93"/>
  <c r="DX30" i="93"/>
  <c r="DX34" i="93"/>
  <c r="DX42" i="93"/>
  <c r="DX33" i="93"/>
  <c r="DX49" i="93"/>
  <c r="DX50" i="93"/>
  <c r="DX57" i="93"/>
  <c r="DX48" i="93"/>
  <c r="DX58" i="93"/>
  <c r="DX60" i="93"/>
  <c r="DX64" i="93"/>
  <c r="DX36" i="93"/>
  <c r="DX31" i="93"/>
  <c r="DX37" i="93"/>
  <c r="DX51" i="93"/>
  <c r="DX59" i="93"/>
  <c r="DX43" i="93"/>
  <c r="DX52" i="93"/>
  <c r="DX38" i="93"/>
  <c r="DX35" i="93"/>
  <c r="DX41" i="93"/>
  <c r="DX53" i="93"/>
  <c r="DX61" i="93"/>
  <c r="DX47" i="93"/>
  <c r="DX54" i="93"/>
  <c r="DX32" i="93"/>
  <c r="DX40" i="93"/>
  <c r="DX39" i="93"/>
  <c r="DX45" i="93"/>
  <c r="DX46" i="93"/>
  <c r="DX55" i="93"/>
  <c r="DX63" i="93"/>
  <c r="DX44" i="93"/>
  <c r="DX56" i="93"/>
  <c r="DX62" i="93"/>
  <c r="AX94" i="93"/>
  <c r="AX51" i="93"/>
  <c r="AX105" i="93"/>
  <c r="DM20" i="93"/>
  <c r="DM19" i="93"/>
  <c r="DM35" i="93"/>
  <c r="DM31" i="93"/>
  <c r="DM49" i="93"/>
  <c r="DM36" i="93"/>
  <c r="DM58" i="93"/>
  <c r="DM38" i="93"/>
  <c r="DM40" i="93"/>
  <c r="DM57" i="93"/>
  <c r="DM34" i="93"/>
  <c r="DM22" i="93"/>
  <c r="DM23" i="93"/>
  <c r="DM21" i="93"/>
  <c r="DM37" i="93"/>
  <c r="DM26" i="93"/>
  <c r="DM43" i="93"/>
  <c r="DM44" i="93"/>
  <c r="DM52" i="93"/>
  <c r="DM60" i="93"/>
  <c r="DM50" i="93"/>
  <c r="DM51" i="93"/>
  <c r="DM59" i="93"/>
  <c r="DM42" i="93"/>
  <c r="DM24" i="93"/>
  <c r="DM25" i="93"/>
  <c r="DM29" i="93"/>
  <c r="DM39" i="93"/>
  <c r="DM28" i="93"/>
  <c r="DM45" i="93"/>
  <c r="DM46" i="93"/>
  <c r="DM54" i="93"/>
  <c r="DM62" i="93"/>
  <c r="DM53" i="93"/>
  <c r="DM61" i="93"/>
  <c r="DM27" i="93"/>
  <c r="DM33" i="93"/>
  <c r="DM41" i="93"/>
  <c r="DM30" i="93"/>
  <c r="DM47" i="93"/>
  <c r="DM48" i="93"/>
  <c r="DM56" i="93"/>
  <c r="DM64" i="93"/>
  <c r="DM32" i="93"/>
  <c r="DM55" i="93"/>
  <c r="DM63" i="93"/>
  <c r="DU27" i="93"/>
  <c r="DU39" i="93"/>
  <c r="DU31" i="93"/>
  <c r="DU49" i="93"/>
  <c r="DU44" i="93"/>
  <c r="DU32" i="93"/>
  <c r="DU56" i="93"/>
  <c r="DU64" i="93"/>
  <c r="DU36" i="93"/>
  <c r="DU57" i="93"/>
  <c r="DU38" i="93"/>
  <c r="DU33" i="93"/>
  <c r="DU41" i="93"/>
  <c r="DU43" i="93"/>
  <c r="DU46" i="93"/>
  <c r="DU40" i="93"/>
  <c r="DU58" i="93"/>
  <c r="DU34" i="93"/>
  <c r="DU51" i="93"/>
  <c r="DU59" i="93"/>
  <c r="DU50" i="93"/>
  <c r="DU24" i="93"/>
  <c r="DU35" i="93"/>
  <c r="DU26" i="93"/>
  <c r="DU45" i="93"/>
  <c r="DU48" i="93"/>
  <c r="DU52" i="93"/>
  <c r="DU60" i="93"/>
  <c r="DU42" i="93"/>
  <c r="DU53" i="93"/>
  <c r="DU61" i="93"/>
  <c r="DU25" i="93"/>
  <c r="DU37" i="93"/>
  <c r="DU30" i="93"/>
  <c r="DU47" i="93"/>
  <c r="DU28" i="93"/>
  <c r="DU29" i="93"/>
  <c r="DU54" i="93"/>
  <c r="DU62" i="93"/>
  <c r="DU55" i="93"/>
  <c r="DU63" i="93"/>
  <c r="EC33" i="93"/>
  <c r="EC41" i="93"/>
  <c r="EC45" i="93"/>
  <c r="EC31" i="93"/>
  <c r="EC48" i="93"/>
  <c r="EC56" i="93"/>
  <c r="EC64" i="93"/>
  <c r="EC32" i="93"/>
  <c r="EC55" i="93"/>
  <c r="EC63" i="93"/>
  <c r="EC35" i="93"/>
  <c r="EC47" i="93"/>
  <c r="EC42" i="93"/>
  <c r="EC36" i="93"/>
  <c r="EC58" i="93"/>
  <c r="EC38" i="93"/>
  <c r="EC40" i="93"/>
  <c r="EC57" i="93"/>
  <c r="EC34" i="93"/>
  <c r="EC37" i="93"/>
  <c r="EC49" i="93"/>
  <c r="EC44" i="93"/>
  <c r="EC52" i="93"/>
  <c r="EC60" i="93"/>
  <c r="EC50" i="93"/>
  <c r="EC51" i="93"/>
  <c r="EC59" i="93"/>
  <c r="EC39" i="93"/>
  <c r="EC43" i="93"/>
  <c r="EC30" i="93"/>
  <c r="EC46" i="93"/>
  <c r="EC54" i="93"/>
  <c r="EC62" i="93"/>
  <c r="EC53" i="93"/>
  <c r="EC61" i="93"/>
  <c r="EI36" i="93"/>
  <c r="EI46" i="93"/>
  <c r="EI47" i="93"/>
  <c r="EI53" i="93"/>
  <c r="EI61" i="93"/>
  <c r="EI41" i="93"/>
  <c r="EI56" i="93"/>
  <c r="EI64" i="93"/>
  <c r="EI44" i="93"/>
  <c r="EI45" i="93"/>
  <c r="EI51" i="93"/>
  <c r="EI59" i="93"/>
  <c r="EI54" i="93"/>
  <c r="EI62" i="93"/>
  <c r="EI48" i="93"/>
  <c r="EI55" i="93"/>
  <c r="EI60" i="93"/>
  <c r="EI43" i="93"/>
  <c r="EI57" i="93"/>
  <c r="EI50" i="93"/>
  <c r="EI38" i="93"/>
  <c r="EI49" i="93"/>
  <c r="EI63" i="93"/>
  <c r="EI52" i="93"/>
  <c r="EI40" i="93"/>
  <c r="EI42" i="93"/>
  <c r="EI37" i="93"/>
  <c r="EI39" i="93"/>
  <c r="EI58" i="93"/>
  <c r="EH44" i="93"/>
  <c r="EH50" i="93"/>
  <c r="EH58" i="93"/>
  <c r="EH42" i="93"/>
  <c r="EH43" i="93"/>
  <c r="EH55" i="93"/>
  <c r="EH41" i="93"/>
  <c r="EH38" i="93"/>
  <c r="EH40" i="93"/>
  <c r="EH49" i="93"/>
  <c r="EH56" i="93"/>
  <c r="EH64" i="93"/>
  <c r="EH53" i="93"/>
  <c r="EH36" i="93"/>
  <c r="EH54" i="93"/>
  <c r="EH57" i="93"/>
  <c r="EH37" i="93"/>
  <c r="EH48" i="93"/>
  <c r="EH60" i="93"/>
  <c r="EH39" i="93"/>
  <c r="EH45" i="93"/>
  <c r="EH62" i="93"/>
  <c r="EH47" i="93"/>
  <c r="EH59" i="93"/>
  <c r="EH52" i="93"/>
  <c r="EH46" i="93"/>
  <c r="EH51" i="93"/>
  <c r="EH63" i="93"/>
  <c r="EH61" i="93"/>
  <c r="DE20" i="93"/>
  <c r="DE33" i="93"/>
  <c r="DE41" i="93"/>
  <c r="DE45" i="93"/>
  <c r="DE28" i="93"/>
  <c r="DE50" i="93"/>
  <c r="DE56" i="93"/>
  <c r="DE64" i="93"/>
  <c r="DE55" i="93"/>
  <c r="DE63" i="93"/>
  <c r="DE22" i="93"/>
  <c r="DE21" i="93"/>
  <c r="DE19" i="93"/>
  <c r="DE35" i="93"/>
  <c r="DE30" i="93"/>
  <c r="DE47" i="93"/>
  <c r="DE44" i="93"/>
  <c r="DE40" i="93"/>
  <c r="DE58" i="93"/>
  <c r="DE29" i="93"/>
  <c r="DE36" i="93"/>
  <c r="DE57" i="93"/>
  <c r="DE38" i="93"/>
  <c r="DE16" i="93"/>
  <c r="DE24" i="93"/>
  <c r="DE15" i="93"/>
  <c r="DE25" i="93"/>
  <c r="DE23" i="93"/>
  <c r="DE37" i="93"/>
  <c r="DE31" i="93"/>
  <c r="DE49" i="93"/>
  <c r="DE46" i="93"/>
  <c r="DE52" i="93"/>
  <c r="DE60" i="93"/>
  <c r="DE34" i="93"/>
  <c r="DE51" i="93"/>
  <c r="DE59" i="93"/>
  <c r="DE18" i="93"/>
  <c r="DE17" i="93"/>
  <c r="DE27" i="93"/>
  <c r="DE32" i="93"/>
  <c r="DE39" i="93"/>
  <c r="DE43" i="93"/>
  <c r="DE26" i="93"/>
  <c r="DE48" i="93"/>
  <c r="DE54" i="93"/>
  <c r="DE62" i="93"/>
  <c r="DE42" i="93"/>
  <c r="DE53" i="93"/>
  <c r="DE61" i="93"/>
  <c r="DI16" i="93"/>
  <c r="DI24" i="93"/>
  <c r="DI27" i="93"/>
  <c r="DI31" i="93"/>
  <c r="DI39" i="93"/>
  <c r="DI28" i="93"/>
  <c r="DI47" i="93"/>
  <c r="DI46" i="93"/>
  <c r="DI54" i="93"/>
  <c r="DI62" i="93"/>
  <c r="DI34" i="93"/>
  <c r="DI53" i="93"/>
  <c r="DI61" i="93"/>
  <c r="DI59" i="93"/>
  <c r="DI44" i="93"/>
  <c r="DI30" i="93"/>
  <c r="DI40" i="93"/>
  <c r="DI43" i="93"/>
  <c r="DI17" i="93"/>
  <c r="DI64" i="93"/>
  <c r="DI29" i="93"/>
  <c r="DI51" i="93"/>
  <c r="DI45" i="93"/>
  <c r="DI25" i="93"/>
  <c r="DI36" i="93"/>
  <c r="DI58" i="93"/>
  <c r="DI19" i="93"/>
  <c r="DI63" i="93"/>
  <c r="DI56" i="93"/>
  <c r="DI41" i="93"/>
  <c r="DI15" i="93"/>
  <c r="DI60" i="93"/>
  <c r="DI21" i="93"/>
  <c r="DI22" i="93"/>
  <c r="DI57" i="93"/>
  <c r="DI38" i="93"/>
  <c r="DI35" i="93"/>
  <c r="DI20" i="93"/>
  <c r="DI55" i="93"/>
  <c r="DI48" i="93"/>
  <c r="DI33" i="93"/>
  <c r="DI18" i="93"/>
  <c r="DI52" i="93"/>
  <c r="DI37" i="93"/>
  <c r="DI50" i="93"/>
  <c r="DI32" i="93"/>
  <c r="DI26" i="93"/>
  <c r="DI42" i="93"/>
  <c r="DI49" i="93"/>
  <c r="DI23" i="93"/>
  <c r="AX56" i="93"/>
  <c r="AX72" i="93"/>
  <c r="DZ31" i="93"/>
  <c r="DZ39" i="93"/>
  <c r="DZ56" i="93"/>
  <c r="DZ55" i="93"/>
  <c r="DZ59" i="93"/>
  <c r="DZ37" i="93"/>
  <c r="DZ54" i="93"/>
  <c r="DZ48" i="93"/>
  <c r="DZ50" i="93"/>
  <c r="DZ53" i="93"/>
  <c r="DZ33" i="93"/>
  <c r="DZ63" i="93"/>
  <c r="DZ64" i="93"/>
  <c r="DZ44" i="93"/>
  <c r="DZ61" i="93"/>
  <c r="DZ38" i="93"/>
  <c r="DZ62" i="93"/>
  <c r="DZ35" i="93"/>
  <c r="DZ52" i="93"/>
  <c r="DZ57" i="93"/>
  <c r="DZ45" i="93"/>
  <c r="DZ41" i="93"/>
  <c r="DZ40" i="93"/>
  <c r="DZ51" i="93"/>
  <c r="DZ34" i="93"/>
  <c r="DZ60" i="93"/>
  <c r="DZ49" i="93"/>
  <c r="DZ42" i="93"/>
  <c r="DZ43" i="93"/>
  <c r="DZ36" i="93"/>
  <c r="DZ46" i="93"/>
  <c r="DZ32" i="93"/>
  <c r="DZ47" i="93"/>
  <c r="DZ30" i="93"/>
  <c r="DZ58" i="93"/>
  <c r="AX96" i="93"/>
  <c r="EF62" i="93"/>
  <c r="EF40" i="93"/>
  <c r="EF37" i="93"/>
  <c r="EF53" i="93"/>
  <c r="EF61" i="93"/>
  <c r="EF47" i="93"/>
  <c r="EF52" i="93"/>
  <c r="EF41" i="93"/>
  <c r="EF42" i="93"/>
  <c r="EF55" i="93"/>
  <c r="EF63" i="93"/>
  <c r="EF44" i="93"/>
  <c r="EF54" i="93"/>
  <c r="EF60" i="93"/>
  <c r="EF36" i="93"/>
  <c r="EF39" i="93"/>
  <c r="EF45" i="93"/>
  <c r="EF46" i="93"/>
  <c r="EF57" i="93"/>
  <c r="EF48" i="93"/>
  <c r="EF56" i="93"/>
  <c r="EF38" i="93"/>
  <c r="EF49" i="93"/>
  <c r="EF51" i="93"/>
  <c r="EF59" i="93"/>
  <c r="EF43" i="93"/>
  <c r="EF50" i="93"/>
  <c r="EF64" i="93"/>
  <c r="EF58" i="93"/>
  <c r="EJ60" i="93"/>
  <c r="EJ40" i="93"/>
  <c r="EJ37" i="93"/>
  <c r="EJ39" i="93"/>
  <c r="EJ53" i="93"/>
  <c r="EJ61" i="93"/>
  <c r="EJ45" i="93"/>
  <c r="EJ50" i="93"/>
  <c r="EJ62" i="93"/>
  <c r="EJ59" i="93"/>
  <c r="EJ42" i="93"/>
  <c r="EJ43" i="93"/>
  <c r="EJ58" i="93"/>
  <c r="EJ63" i="93"/>
  <c r="EJ41" i="93"/>
  <c r="EJ56" i="93"/>
  <c r="EJ51" i="93"/>
  <c r="EJ38" i="93"/>
  <c r="EJ55" i="93"/>
  <c r="EJ46" i="93"/>
  <c r="EJ47" i="93"/>
  <c r="EJ57" i="93"/>
  <c r="EJ52" i="93"/>
  <c r="EJ44" i="93"/>
  <c r="EJ64" i="93"/>
  <c r="EJ54" i="93"/>
  <c r="EJ48" i="93"/>
  <c r="EJ36" i="93"/>
  <c r="EJ49" i="93"/>
  <c r="AX108" i="93"/>
  <c r="AX116" i="93"/>
  <c r="EG41" i="93"/>
  <c r="EG43" i="93"/>
  <c r="EG42" i="93"/>
  <c r="EG56" i="93"/>
  <c r="EG64" i="93"/>
  <c r="EG55" i="93"/>
  <c r="EG63" i="93"/>
  <c r="EG62" i="93"/>
  <c r="EG40" i="93"/>
  <c r="EG52" i="93"/>
  <c r="EG37" i="93"/>
  <c r="EG57" i="93"/>
  <c r="EG50" i="93"/>
  <c r="EG61" i="93"/>
  <c r="EG54" i="93"/>
  <c r="EG39" i="93"/>
  <c r="EG59" i="93"/>
  <c r="EG46" i="93"/>
  <c r="EG38" i="93"/>
  <c r="EG44" i="93"/>
  <c r="EG53" i="93"/>
  <c r="EG48" i="93"/>
  <c r="EG51" i="93"/>
  <c r="EG47" i="93"/>
  <c r="EG36" i="93"/>
  <c r="EG45" i="93"/>
  <c r="EG49" i="93"/>
  <c r="EG60" i="93"/>
  <c r="EG58" i="93"/>
  <c r="AX114" i="93"/>
  <c r="DG21" i="93"/>
  <c r="DG24" i="93"/>
  <c r="DG38" i="93"/>
  <c r="DG50" i="93"/>
  <c r="DG51" i="93"/>
  <c r="DG32" i="93"/>
  <c r="DG62" i="93"/>
  <c r="DG16" i="93"/>
  <c r="DG48" i="93"/>
  <c r="DG31" i="93"/>
  <c r="DG30" i="93"/>
  <c r="DG39" i="93"/>
  <c r="DG61" i="93"/>
  <c r="DG45" i="93"/>
  <c r="DG29" i="93"/>
  <c r="DG22" i="93"/>
  <c r="DG43" i="93"/>
  <c r="DG52" i="93"/>
  <c r="DG17" i="93"/>
  <c r="DG34" i="93"/>
  <c r="DG49" i="93"/>
  <c r="DG58" i="93"/>
  <c r="DG47" i="93"/>
  <c r="DG15" i="93"/>
  <c r="DG27" i="93"/>
  <c r="DG64" i="93"/>
  <c r="DG40" i="93"/>
  <c r="DG19" i="93"/>
  <c r="DG36" i="93"/>
  <c r="DG35" i="93"/>
  <c r="DG60" i="93"/>
  <c r="DG42" i="93"/>
  <c r="DG55" i="93"/>
  <c r="DG33" i="93"/>
  <c r="DG44" i="93"/>
  <c r="DG54" i="93"/>
  <c r="DG26" i="93"/>
  <c r="DG37" i="93"/>
  <c r="DG20" i="93"/>
  <c r="DG25" i="93"/>
  <c r="DG57" i="93"/>
  <c r="DG41" i="93"/>
  <c r="DG46" i="93"/>
  <c r="DG63" i="93"/>
  <c r="DG56" i="93"/>
  <c r="DG28" i="93"/>
  <c r="DG59" i="93"/>
  <c r="DG18" i="93"/>
  <c r="DG53" i="93"/>
  <c r="DG23" i="93"/>
  <c r="AX50" i="93"/>
  <c r="DT28" i="93"/>
  <c r="DT29" i="93"/>
  <c r="DT38" i="93"/>
  <c r="DT37" i="93"/>
  <c r="DT35" i="93"/>
  <c r="DT47" i="93"/>
  <c r="DT51" i="93"/>
  <c r="DT59" i="93"/>
  <c r="DT49" i="93"/>
  <c r="DT54" i="93"/>
  <c r="DT60" i="93"/>
  <c r="DT45" i="93"/>
  <c r="DT26" i="93"/>
  <c r="DT55" i="93"/>
  <c r="DT42" i="93"/>
  <c r="DT25" i="93"/>
  <c r="DT62" i="93"/>
  <c r="DT53" i="93"/>
  <c r="DT32" i="93"/>
  <c r="DT57" i="93"/>
  <c r="DT33" i="93"/>
  <c r="DT58" i="93"/>
  <c r="DT44" i="93"/>
  <c r="DT34" i="93"/>
  <c r="DT56" i="93"/>
  <c r="DT39" i="93"/>
  <c r="DT30" i="93"/>
  <c r="DT48" i="93"/>
  <c r="DT36" i="93"/>
  <c r="DT46" i="93"/>
  <c r="DT27" i="93"/>
  <c r="DT31" i="93"/>
  <c r="DT50" i="93"/>
  <c r="DT41" i="93"/>
  <c r="DT52" i="93"/>
  <c r="DT43" i="93"/>
  <c r="DT63" i="93"/>
  <c r="DT24" i="93"/>
  <c r="DT61" i="93"/>
  <c r="DT40" i="93"/>
  <c r="DT64" i="93"/>
  <c r="AX8" i="93"/>
  <c r="AX40" i="93"/>
  <c r="DV37" i="93"/>
  <c r="DV38" i="93"/>
  <c r="DV54" i="93"/>
  <c r="DV61" i="93"/>
  <c r="DV25" i="93"/>
  <c r="DV39" i="93"/>
  <c r="DV42" i="93"/>
  <c r="DV56" i="93"/>
  <c r="DV26" i="93"/>
  <c r="DV31" i="93"/>
  <c r="DV36" i="93"/>
  <c r="DV50" i="93"/>
  <c r="DV62" i="93"/>
  <c r="DV51" i="93"/>
  <c r="DV59" i="93"/>
  <c r="DV28" i="93"/>
  <c r="DV40" i="93"/>
  <c r="DV43" i="93"/>
  <c r="DV64" i="93"/>
  <c r="DV53" i="93"/>
  <c r="DV35" i="93"/>
  <c r="DV52" i="93"/>
  <c r="DV57" i="93"/>
  <c r="DV24" i="93"/>
  <c r="DV44" i="93"/>
  <c r="DV63" i="93"/>
  <c r="DV32" i="93"/>
  <c r="DV60" i="93"/>
  <c r="DV27" i="93"/>
  <c r="DV30" i="93"/>
  <c r="DV45" i="93"/>
  <c r="DV34" i="93"/>
  <c r="DV48" i="93"/>
  <c r="DV33" i="93"/>
  <c r="DV47" i="93"/>
  <c r="DV55" i="93"/>
  <c r="DV29" i="93"/>
  <c r="DV46" i="93"/>
  <c r="DV49" i="93"/>
  <c r="DV41" i="93"/>
  <c r="DV58" i="93"/>
  <c r="ED35" i="93"/>
  <c r="ED32" i="93"/>
  <c r="ED38" i="93"/>
  <c r="ED43" i="93"/>
  <c r="ED56" i="93"/>
  <c r="ED64" i="93"/>
  <c r="ED53" i="93"/>
  <c r="ED31" i="93"/>
  <c r="ED33" i="93"/>
  <c r="ED41" i="93"/>
  <c r="ED34" i="93"/>
  <c r="ED46" i="93"/>
  <c r="ED54" i="93"/>
  <c r="ED62" i="93"/>
  <c r="ED50" i="93"/>
  <c r="ED51" i="93"/>
  <c r="ED40" i="93"/>
  <c r="ED52" i="93"/>
  <c r="ED48" i="93"/>
  <c r="ED55" i="93"/>
  <c r="ED37" i="93"/>
  <c r="ED58" i="93"/>
  <c r="ED57" i="93"/>
  <c r="ED63" i="93"/>
  <c r="ED39" i="93"/>
  <c r="ED42" i="93"/>
  <c r="ED60" i="93"/>
  <c r="ED45" i="93"/>
  <c r="ED61" i="93"/>
  <c r="ED30" i="93"/>
  <c r="ED36" i="93"/>
  <c r="ED47" i="93"/>
  <c r="ED44" i="93"/>
  <c r="ED49" i="93"/>
  <c r="ED59" i="93"/>
  <c r="EK41" i="93"/>
  <c r="EK43" i="93"/>
  <c r="EK46" i="93"/>
  <c r="EK40" i="93"/>
  <c r="EK56" i="93"/>
  <c r="EK64" i="93"/>
  <c r="EK36" i="93"/>
  <c r="EK57" i="93"/>
  <c r="EK45" i="93"/>
  <c r="EK48" i="93"/>
  <c r="EK50" i="93"/>
  <c r="EK58" i="93"/>
  <c r="EK51" i="93"/>
  <c r="EK59" i="93"/>
  <c r="EK38" i="93"/>
  <c r="EK37" i="93"/>
  <c r="EK47" i="93"/>
  <c r="EK42" i="93"/>
  <c r="EK52" i="93"/>
  <c r="EK60" i="93"/>
  <c r="EK53" i="93"/>
  <c r="EK61" i="93"/>
  <c r="EK39" i="93"/>
  <c r="EK49" i="93"/>
  <c r="EK44" i="93"/>
  <c r="EK54" i="93"/>
  <c r="EK62" i="93"/>
  <c r="EK55" i="93"/>
  <c r="EK63" i="93"/>
  <c r="DS32" i="93"/>
  <c r="DS40" i="93"/>
  <c r="DS50" i="93"/>
  <c r="DS47" i="93"/>
  <c r="DS53" i="93"/>
  <c r="DS61" i="93"/>
  <c r="DS41" i="93"/>
  <c r="DS58" i="93"/>
  <c r="DS35" i="93"/>
  <c r="DS28" i="93"/>
  <c r="DS30" i="93"/>
  <c r="DS38" i="93"/>
  <c r="DS27" i="93"/>
  <c r="DS48" i="93"/>
  <c r="DS45" i="93"/>
  <c r="DS51" i="93"/>
  <c r="DS59" i="93"/>
  <c r="DS33" i="93"/>
  <c r="DS56" i="93"/>
  <c r="DS64" i="93"/>
  <c r="DS25" i="93"/>
  <c r="DS42" i="93"/>
  <c r="DS46" i="93"/>
  <c r="DS37" i="93"/>
  <c r="DS39" i="93"/>
  <c r="DS62" i="93"/>
  <c r="DS24" i="93"/>
  <c r="DS29" i="93"/>
  <c r="DS31" i="93"/>
  <c r="DS55" i="93"/>
  <c r="DS52" i="93"/>
  <c r="DS26" i="93"/>
  <c r="DS34" i="93"/>
  <c r="DS43" i="93"/>
  <c r="DS57" i="93"/>
  <c r="DS54" i="93"/>
  <c r="DS36" i="93"/>
  <c r="DS44" i="93"/>
  <c r="DS49" i="93"/>
  <c r="DS63" i="93"/>
  <c r="DS60" i="93"/>
  <c r="EA36" i="93"/>
  <c r="EA31" i="93"/>
  <c r="EA50" i="93"/>
  <c r="EA49" i="93"/>
  <c r="EA51" i="93"/>
  <c r="EA59" i="93"/>
  <c r="EA30" i="93"/>
  <c r="EA52" i="93"/>
  <c r="EA60" i="93"/>
  <c r="EA42" i="93"/>
  <c r="EA38" i="93"/>
  <c r="EA44" i="93"/>
  <c r="EA43" i="93"/>
  <c r="EA53" i="93"/>
  <c r="EA61" i="93"/>
  <c r="EA35" i="93"/>
  <c r="EA54" i="93"/>
  <c r="EA62" i="93"/>
  <c r="EA32" i="93"/>
  <c r="EA40" i="93"/>
  <c r="EA46" i="93"/>
  <c r="EA45" i="93"/>
  <c r="EA33" i="93"/>
  <c r="EA55" i="93"/>
  <c r="EA63" i="93"/>
  <c r="EA56" i="93"/>
  <c r="EA64" i="93"/>
  <c r="EA34" i="93"/>
  <c r="EA48" i="93"/>
  <c r="EA47" i="93"/>
  <c r="EA41" i="93"/>
  <c r="EA57" i="93"/>
  <c r="EA37" i="93"/>
  <c r="EA58" i="93"/>
  <c r="EA39" i="93"/>
  <c r="DP62" i="93"/>
  <c r="DP25" i="93"/>
  <c r="DP30" i="93"/>
  <c r="DP31" i="93"/>
  <c r="DP38" i="93"/>
  <c r="DP39" i="93"/>
  <c r="DP45" i="93"/>
  <c r="DP46" i="93"/>
  <c r="DP57" i="93"/>
  <c r="DP43" i="93"/>
  <c r="DP44" i="93"/>
  <c r="DP54" i="93"/>
  <c r="DP64" i="93"/>
  <c r="DP27" i="93"/>
  <c r="DP32" i="93"/>
  <c r="DP40" i="93"/>
  <c r="DP33" i="93"/>
  <c r="DP49" i="93"/>
  <c r="DP51" i="93"/>
  <c r="DP59" i="93"/>
  <c r="DP47" i="93"/>
  <c r="DP48" i="93"/>
  <c r="DP56" i="93"/>
  <c r="DP21" i="93"/>
  <c r="DP26" i="93"/>
  <c r="DP19" i="93"/>
  <c r="DP34" i="93"/>
  <c r="DP42" i="93"/>
  <c r="DP37" i="93"/>
  <c r="DP53" i="93"/>
  <c r="DP61" i="93"/>
  <c r="DP23" i="93"/>
  <c r="DP50" i="93"/>
  <c r="DP58" i="93"/>
  <c r="DP22" i="93"/>
  <c r="DP28" i="93"/>
  <c r="DP20" i="93"/>
  <c r="DP36" i="93"/>
  <c r="DP35" i="93"/>
  <c r="DP41" i="93"/>
  <c r="DP24" i="93"/>
  <c r="DP55" i="93"/>
  <c r="DP63" i="93"/>
  <c r="DP29" i="93"/>
  <c r="DP52" i="93"/>
  <c r="DP60" i="93"/>
  <c r="CX7" i="93"/>
  <c r="CX6" i="93"/>
  <c r="CX8" i="93"/>
  <c r="CX10" i="93"/>
  <c r="CX12" i="93"/>
  <c r="CX14" i="93"/>
  <c r="CX13" i="93"/>
  <c r="CX9" i="93"/>
  <c r="CX15" i="93"/>
  <c r="CX20" i="93"/>
  <c r="CX18" i="93"/>
  <c r="CX19" i="93"/>
  <c r="CX26" i="93"/>
  <c r="CX16" i="93"/>
  <c r="CX17" i="93"/>
  <c r="CX21" i="93"/>
  <c r="CX24" i="93"/>
  <c r="CX22" i="93"/>
  <c r="CX23" i="93"/>
  <c r="CX25" i="93"/>
  <c r="CX27" i="93"/>
  <c r="CX29" i="93"/>
  <c r="CX31" i="93"/>
  <c r="CX28" i="93"/>
  <c r="CX30" i="93"/>
  <c r="CX33" i="93"/>
  <c r="CX35" i="93"/>
  <c r="CX37" i="93"/>
  <c r="CX39" i="93"/>
  <c r="CX41" i="93"/>
  <c r="CX36" i="93"/>
  <c r="CX40" i="93"/>
  <c r="CX32" i="93"/>
  <c r="CX34" i="93"/>
  <c r="CX38" i="93"/>
  <c r="CX42" i="93"/>
  <c r="CX46" i="93"/>
  <c r="CX50" i="93"/>
  <c r="CX43" i="93"/>
  <c r="CX47" i="93"/>
  <c r="CX52" i="93"/>
  <c r="CX54" i="93"/>
  <c r="CX56" i="93"/>
  <c r="CX58" i="93"/>
  <c r="CX60" i="93"/>
  <c r="CX62" i="93"/>
  <c r="CX64" i="93"/>
  <c r="CX11" i="93"/>
  <c r="CX44" i="93"/>
  <c r="CX48" i="93"/>
  <c r="CX5" i="93"/>
  <c r="CX45" i="93"/>
  <c r="CX49" i="93"/>
  <c r="CX51" i="93"/>
  <c r="CX53" i="93"/>
  <c r="CX55" i="93"/>
  <c r="CX57" i="93"/>
  <c r="CX61" i="93"/>
  <c r="CX63" i="93"/>
  <c r="CX59" i="93"/>
  <c r="CW11" i="93"/>
  <c r="CW12" i="93"/>
  <c r="CW6" i="93"/>
  <c r="CW7" i="93"/>
  <c r="CW16" i="93"/>
  <c r="CW18" i="93"/>
  <c r="CW20" i="93"/>
  <c r="CW22" i="93"/>
  <c r="CW24" i="93"/>
  <c r="CW8" i="93"/>
  <c r="CW21" i="93"/>
  <c r="CW19" i="93"/>
  <c r="CW17" i="93"/>
  <c r="CW15" i="93"/>
  <c r="CW23" i="93"/>
  <c r="CW25" i="93"/>
  <c r="CW27" i="93"/>
  <c r="CW29" i="93"/>
  <c r="CW13" i="93"/>
  <c r="CW14" i="93"/>
  <c r="CW10" i="93"/>
  <c r="CW33" i="93"/>
  <c r="CW35" i="93"/>
  <c r="CW37" i="93"/>
  <c r="CW39" i="93"/>
  <c r="CW41" i="93"/>
  <c r="CW26" i="93"/>
  <c r="CW28" i="93"/>
  <c r="CW43" i="93"/>
  <c r="CW45" i="93"/>
  <c r="CW47" i="93"/>
  <c r="CW49" i="93"/>
  <c r="CW30" i="93"/>
  <c r="CW31" i="93"/>
  <c r="CW44" i="93"/>
  <c r="CW46" i="93"/>
  <c r="CW48" i="93"/>
  <c r="CW50" i="93"/>
  <c r="CW36" i="93"/>
  <c r="CW52" i="93"/>
  <c r="CW54" i="93"/>
  <c r="CW56" i="93"/>
  <c r="CW58" i="93"/>
  <c r="CW60" i="93"/>
  <c r="CW62" i="93"/>
  <c r="CW64" i="93"/>
  <c r="CW9" i="93"/>
  <c r="CW38" i="93"/>
  <c r="CW40" i="93"/>
  <c r="CW51" i="93"/>
  <c r="CW53" i="93"/>
  <c r="CW55" i="93"/>
  <c r="CW57" i="93"/>
  <c r="CW59" i="93"/>
  <c r="CW61" i="93"/>
  <c r="CW63" i="93"/>
  <c r="CW32" i="93"/>
  <c r="CW34" i="93"/>
  <c r="CW42" i="93"/>
  <c r="CW5" i="93"/>
  <c r="DA14" i="93"/>
  <c r="DA22" i="93"/>
  <c r="DA12" i="93"/>
  <c r="DA23" i="93"/>
  <c r="DA21" i="93"/>
  <c r="DA39" i="93"/>
  <c r="DA29" i="93"/>
  <c r="DA49" i="93"/>
  <c r="DA50" i="93"/>
  <c r="DA42" i="93"/>
  <c r="DA58" i="93"/>
  <c r="DA26" i="93"/>
  <c r="DA51" i="93"/>
  <c r="DA59" i="93"/>
  <c r="DA10" i="93"/>
  <c r="DA35" i="93"/>
  <c r="DA45" i="93"/>
  <c r="DA54" i="93"/>
  <c r="DA63" i="93"/>
  <c r="DA13" i="93"/>
  <c r="DA15" i="93"/>
  <c r="DA32" i="93"/>
  <c r="DA48" i="93"/>
  <c r="DA56" i="93"/>
  <c r="DA38" i="93"/>
  <c r="DA40" i="93"/>
  <c r="DA16" i="93"/>
  <c r="DA24" i="93"/>
  <c r="DA19" i="93"/>
  <c r="DA25" i="93"/>
  <c r="DA33" i="93"/>
  <c r="DA41" i="93"/>
  <c r="DA43" i="93"/>
  <c r="DA44" i="93"/>
  <c r="DA30" i="93"/>
  <c r="DA52" i="93"/>
  <c r="DA60" i="93"/>
  <c r="DA36" i="93"/>
  <c r="DA53" i="93"/>
  <c r="DA61" i="93"/>
  <c r="DA18" i="93"/>
  <c r="DA27" i="93"/>
  <c r="DA28" i="93"/>
  <c r="DA46" i="93"/>
  <c r="DA31" i="93"/>
  <c r="DA62" i="93"/>
  <c r="DA55" i="93"/>
  <c r="DA20" i="93"/>
  <c r="DA11" i="93"/>
  <c r="DA17" i="93"/>
  <c r="DA37" i="93"/>
  <c r="DA47" i="93"/>
  <c r="DA34" i="93"/>
  <c r="DA64" i="93"/>
  <c r="DA57" i="93"/>
  <c r="DB12" i="93"/>
  <c r="DB20" i="93"/>
  <c r="DB19" i="93"/>
  <c r="DB23" i="93"/>
  <c r="DB27" i="93"/>
  <c r="DB33" i="93"/>
  <c r="DB41" i="93"/>
  <c r="DB42" i="93"/>
  <c r="DB44" i="93"/>
  <c r="DB52" i="93"/>
  <c r="DB60" i="93"/>
  <c r="DB50" i="93"/>
  <c r="DB47" i="93"/>
  <c r="DB57" i="93"/>
  <c r="DB17" i="93"/>
  <c r="DB37" i="93"/>
  <c r="DB40" i="93"/>
  <c r="DB56" i="93"/>
  <c r="DB28" i="93"/>
  <c r="DB61" i="93"/>
  <c r="DB10" i="93"/>
  <c r="DB18" i="93"/>
  <c r="DB25" i="93"/>
  <c r="DB39" i="93"/>
  <c r="DB32" i="93"/>
  <c r="DB58" i="93"/>
  <c r="DB43" i="93"/>
  <c r="DB63" i="93"/>
  <c r="DB11" i="93"/>
  <c r="DB21" i="93"/>
  <c r="DB24" i="93"/>
  <c r="DB16" i="93"/>
  <c r="DB29" i="93"/>
  <c r="DB35" i="93"/>
  <c r="DB30" i="93"/>
  <c r="DB36" i="93"/>
  <c r="DB48" i="93"/>
  <c r="DB54" i="93"/>
  <c r="DB62" i="93"/>
  <c r="DB51" i="93"/>
  <c r="DB59" i="93"/>
  <c r="DB13" i="93"/>
  <c r="DB26" i="93"/>
  <c r="DB31" i="93"/>
  <c r="DB34" i="93"/>
  <c r="DB45" i="93"/>
  <c r="DB64" i="93"/>
  <c r="DB53" i="93"/>
  <c r="DB14" i="93"/>
  <c r="DB22" i="93"/>
  <c r="DB15" i="93"/>
  <c r="DB38" i="93"/>
  <c r="DB49" i="93"/>
  <c r="DB46" i="93"/>
  <c r="DB55" i="93"/>
  <c r="DC60" i="93"/>
  <c r="DC49" i="93"/>
  <c r="DC30" i="93"/>
  <c r="DC17" i="93"/>
  <c r="DC41" i="93"/>
  <c r="DC48" i="93"/>
  <c r="DC18" i="93"/>
  <c r="DC13" i="93"/>
  <c r="DC59" i="93"/>
  <c r="DC27" i="93"/>
  <c r="DC11" i="93"/>
  <c r="DC62" i="93"/>
  <c r="DC37" i="93"/>
  <c r="DC34" i="93"/>
  <c r="DC19" i="93"/>
  <c r="DC32" i="93"/>
  <c r="DC35" i="93"/>
  <c r="DC38" i="93"/>
  <c r="DC56" i="93"/>
  <c r="DC25" i="93"/>
  <c r="DC44" i="93"/>
  <c r="DC55" i="93"/>
  <c r="DC58" i="93"/>
  <c r="DC29" i="93"/>
  <c r="DC33" i="93"/>
  <c r="DC28" i="93"/>
  <c r="DC57" i="93"/>
  <c r="DC10" i="93"/>
  <c r="DC52" i="93"/>
  <c r="DC50" i="93"/>
  <c r="DC22" i="93"/>
  <c r="DC14" i="93"/>
  <c r="DC61" i="93"/>
  <c r="DC31" i="93"/>
  <c r="DC20" i="93"/>
  <c r="DC64" i="93"/>
  <c r="DC51" i="93"/>
  <c r="DC36" i="93"/>
  <c r="DC21" i="93"/>
  <c r="DC54" i="93"/>
  <c r="DC43" i="93"/>
  <c r="DC16" i="93"/>
  <c r="DC63" i="93"/>
  <c r="DC24" i="93"/>
  <c r="DC53" i="93"/>
  <c r="DC23" i="93"/>
  <c r="DC45" i="93"/>
  <c r="DC39" i="93"/>
  <c r="DC26" i="93"/>
  <c r="DC40" i="93"/>
  <c r="DC47" i="93"/>
  <c r="DC15" i="93"/>
  <c r="DC46" i="93"/>
  <c r="DC12" i="93"/>
  <c r="DC42" i="93"/>
  <c r="CZ11" i="93"/>
  <c r="CZ17" i="93"/>
  <c r="CZ22" i="93"/>
  <c r="CZ21" i="93"/>
  <c r="CZ32" i="93"/>
  <c r="CZ34" i="93"/>
  <c r="CZ42" i="93"/>
  <c r="CZ39" i="93"/>
  <c r="CZ29" i="93"/>
  <c r="CZ46" i="93"/>
  <c r="CZ55" i="93"/>
  <c r="CZ63" i="93"/>
  <c r="CZ48" i="93"/>
  <c r="CZ58" i="93"/>
  <c r="CZ12" i="93"/>
  <c r="CZ28" i="93"/>
  <c r="CZ38" i="93"/>
  <c r="CZ37" i="93"/>
  <c r="CZ51" i="93"/>
  <c r="CZ47" i="93"/>
  <c r="CZ60" i="93"/>
  <c r="CZ10" i="93"/>
  <c r="CZ20" i="93"/>
  <c r="CZ31" i="93"/>
  <c r="CZ35" i="93"/>
  <c r="CZ61" i="93"/>
  <c r="CZ56" i="93"/>
  <c r="CZ13" i="93"/>
  <c r="CZ18" i="93"/>
  <c r="CZ25" i="93"/>
  <c r="CZ26" i="93"/>
  <c r="CZ14" i="93"/>
  <c r="CZ36" i="93"/>
  <c r="CZ23" i="93"/>
  <c r="CZ33" i="93"/>
  <c r="CZ45" i="93"/>
  <c r="CZ50" i="93"/>
  <c r="CZ57" i="93"/>
  <c r="CZ43" i="93"/>
  <c r="CZ52" i="93"/>
  <c r="CZ64" i="93"/>
  <c r="CZ15" i="93"/>
  <c r="CZ19" i="93"/>
  <c r="CZ27" i="93"/>
  <c r="CZ24" i="93"/>
  <c r="CZ49" i="93"/>
  <c r="CZ59" i="93"/>
  <c r="CZ54" i="93"/>
  <c r="CZ16" i="93"/>
  <c r="CZ30" i="93"/>
  <c r="CZ40" i="93"/>
  <c r="CZ41" i="93"/>
  <c r="CZ53" i="93"/>
  <c r="CZ44" i="93"/>
  <c r="CZ62" i="93"/>
  <c r="CY8" i="93"/>
  <c r="CY14" i="93"/>
  <c r="CY6" i="93"/>
  <c r="CY10" i="93"/>
  <c r="CY11" i="93"/>
  <c r="CY15" i="93"/>
  <c r="CY17" i="93"/>
  <c r="CY19" i="93"/>
  <c r="CY21" i="93"/>
  <c r="CY23" i="93"/>
  <c r="CY9" i="93"/>
  <c r="CY16" i="93"/>
  <c r="CY20" i="93"/>
  <c r="CY18" i="93"/>
  <c r="CY26" i="93"/>
  <c r="CY28" i="93"/>
  <c r="CY24" i="93"/>
  <c r="CY7" i="93"/>
  <c r="CY12" i="93"/>
  <c r="CY31" i="93"/>
  <c r="CY32" i="93"/>
  <c r="CY34" i="93"/>
  <c r="CY36" i="93"/>
  <c r="CY38" i="93"/>
  <c r="CY40" i="93"/>
  <c r="CY42" i="93"/>
  <c r="CY29" i="93"/>
  <c r="CY30" i="93"/>
  <c r="CY22" i="93"/>
  <c r="CY25" i="93"/>
  <c r="CY44" i="93"/>
  <c r="CY46" i="93"/>
  <c r="CY48" i="93"/>
  <c r="CY50" i="93"/>
  <c r="CY27" i="93"/>
  <c r="CY43" i="93"/>
  <c r="CY45" i="93"/>
  <c r="CY47" i="93"/>
  <c r="CY49" i="93"/>
  <c r="CY39" i="93"/>
  <c r="CY51" i="93"/>
  <c r="CY53" i="93"/>
  <c r="CY55" i="93"/>
  <c r="CY57" i="93"/>
  <c r="CY59" i="93"/>
  <c r="CY61" i="93"/>
  <c r="CY63" i="93"/>
  <c r="CY33" i="93"/>
  <c r="CY41" i="93"/>
  <c r="CY35" i="93"/>
  <c r="CY52" i="93"/>
  <c r="CY54" i="93"/>
  <c r="CY56" i="93"/>
  <c r="CY58" i="93"/>
  <c r="CY60" i="93"/>
  <c r="CY62" i="93"/>
  <c r="CY64" i="93"/>
  <c r="CY13" i="93"/>
  <c r="CY37" i="93"/>
  <c r="CY5" i="93"/>
  <c r="DF22" i="98"/>
  <c r="DF24" i="98"/>
  <c r="DF27" i="98"/>
  <c r="DF32" i="98"/>
  <c r="DF33" i="98"/>
  <c r="DF37" i="98"/>
  <c r="DF39" i="98"/>
  <c r="DF41" i="98"/>
  <c r="DF42" i="98"/>
  <c r="DF45" i="98"/>
  <c r="DF48" i="98"/>
  <c r="DF49" i="98"/>
  <c r="DF52" i="98"/>
  <c r="DF54" i="98"/>
  <c r="DF56" i="98"/>
  <c r="DF57" i="98"/>
  <c r="DF58" i="98"/>
  <c r="DF61" i="98"/>
  <c r="DF62" i="98"/>
  <c r="DF63" i="98"/>
  <c r="DF64" i="98"/>
  <c r="DF66" i="98"/>
  <c r="DF68" i="98"/>
  <c r="DF69" i="98"/>
  <c r="DF70" i="98"/>
  <c r="DF71" i="98"/>
  <c r="DF73" i="98"/>
  <c r="DF74" i="98"/>
  <c r="DF76" i="98"/>
  <c r="DE22" i="98"/>
  <c r="DE24" i="98"/>
  <c r="DE27" i="98"/>
  <c r="DE32" i="98"/>
  <c r="DE33" i="98"/>
  <c r="DE37" i="98"/>
  <c r="DE39" i="98"/>
  <c r="DE41" i="98"/>
  <c r="DE42" i="98"/>
  <c r="DE45" i="98"/>
  <c r="DE48" i="98"/>
  <c r="DE49" i="98"/>
  <c r="DE52" i="98"/>
  <c r="DE54" i="98"/>
  <c r="DE56" i="98"/>
  <c r="DE57" i="98"/>
  <c r="DE58" i="98"/>
  <c r="DE61" i="98"/>
  <c r="DE62" i="98"/>
  <c r="DE63" i="98"/>
  <c r="DE64" i="98"/>
  <c r="DE66" i="98"/>
  <c r="DE68" i="98"/>
  <c r="DE69" i="98"/>
  <c r="DE70" i="98"/>
  <c r="DE71" i="98"/>
  <c r="DE73" i="98"/>
  <c r="DE74" i="98"/>
  <c r="DE76" i="98"/>
  <c r="DD22" i="98"/>
  <c r="DD24" i="98"/>
  <c r="DD27" i="98"/>
  <c r="DD32" i="98"/>
  <c r="DD33" i="98"/>
  <c r="DD37" i="98"/>
  <c r="DD39" i="98"/>
  <c r="DD41" i="98"/>
  <c r="DD42" i="98"/>
  <c r="DD45" i="98"/>
  <c r="DD48" i="98"/>
  <c r="DD49" i="98"/>
  <c r="DD52" i="98"/>
  <c r="DD54" i="98"/>
  <c r="DD56" i="98"/>
  <c r="DD57" i="98"/>
  <c r="DD58" i="98"/>
  <c r="DD61" i="98"/>
  <c r="DD62" i="98"/>
  <c r="DD63" i="98"/>
  <c r="DD64" i="98"/>
  <c r="DD66" i="98"/>
  <c r="DD68" i="98"/>
  <c r="DD69" i="98"/>
  <c r="DD70" i="98"/>
  <c r="DD71" i="98"/>
  <c r="DD73" i="98"/>
  <c r="DD74" i="98"/>
  <c r="DD76" i="98"/>
  <c r="DC22" i="98"/>
  <c r="DC24" i="98"/>
  <c r="DC27" i="98"/>
  <c r="DC32" i="98"/>
  <c r="DC33" i="98"/>
  <c r="DC37" i="98"/>
  <c r="DC39" i="98"/>
  <c r="DC41" i="98"/>
  <c r="DC42" i="98"/>
  <c r="DC45" i="98"/>
  <c r="DC48" i="98"/>
  <c r="DC49" i="98"/>
  <c r="DC52" i="98"/>
  <c r="DC54" i="98"/>
  <c r="DC56" i="98"/>
  <c r="DC57" i="98"/>
  <c r="DC58" i="98"/>
  <c r="DC61" i="98"/>
  <c r="DC62" i="98"/>
  <c r="DC63" i="98"/>
  <c r="DC64" i="98"/>
  <c r="DC66" i="98"/>
  <c r="DC68" i="98"/>
  <c r="DC69" i="98"/>
  <c r="DC70" i="98"/>
  <c r="DC71" i="98"/>
  <c r="DC73" i="98"/>
  <c r="DC74" i="98"/>
  <c r="DC76" i="98"/>
  <c r="DF17" i="98"/>
  <c r="DE17" i="98"/>
  <c r="DD17" i="98"/>
  <c r="DC17" i="98"/>
  <c r="AH7" i="93" l="1"/>
  <c r="AH13" i="93"/>
  <c r="AH11" i="93"/>
  <c r="AH9" i="93"/>
  <c r="AH12" i="93"/>
  <c r="AH8" i="93"/>
  <c r="AH10" i="93"/>
  <c r="CV66" i="98"/>
  <c r="CV67" i="98"/>
  <c r="CV68" i="98"/>
  <c r="CV69" i="98"/>
  <c r="CV70" i="98"/>
  <c r="CV71" i="98"/>
  <c r="CV72" i="98"/>
  <c r="CV73" i="98"/>
  <c r="CV74" i="98"/>
  <c r="CV75" i="98"/>
  <c r="CV76" i="98"/>
  <c r="CV7" i="98"/>
  <c r="CV8" i="98"/>
  <c r="CV9" i="98"/>
  <c r="CV10" i="98"/>
  <c r="CV11" i="98"/>
  <c r="CV12" i="98"/>
  <c r="CV13" i="98"/>
  <c r="CV14" i="98"/>
  <c r="CV15" i="98"/>
  <c r="CV16" i="98"/>
  <c r="CV17" i="98"/>
  <c r="CV18" i="98"/>
  <c r="CV19" i="98"/>
  <c r="CV20" i="98"/>
  <c r="CV21" i="98"/>
  <c r="CV22" i="98"/>
  <c r="CV23" i="98"/>
  <c r="CV24" i="98"/>
  <c r="CV25" i="98"/>
  <c r="CV26" i="98"/>
  <c r="CV27" i="98"/>
  <c r="CV28" i="98"/>
  <c r="CV29" i="98"/>
  <c r="CV30" i="98"/>
  <c r="CV31" i="98"/>
  <c r="CV32" i="98"/>
  <c r="CV33" i="98"/>
  <c r="CV34" i="98"/>
  <c r="CV35" i="98"/>
  <c r="CV36" i="98"/>
  <c r="CV37" i="98"/>
  <c r="CV38" i="98"/>
  <c r="CV39" i="98"/>
  <c r="CV40" i="98"/>
  <c r="CV41" i="98"/>
  <c r="CV42" i="98"/>
  <c r="CV43" i="98"/>
  <c r="CV44" i="98"/>
  <c r="CV45" i="98"/>
  <c r="CV46" i="98"/>
  <c r="CV47" i="98"/>
  <c r="CV48" i="98"/>
  <c r="CV49" i="98"/>
  <c r="CV50" i="98"/>
  <c r="CV51" i="98"/>
  <c r="CV52" i="98"/>
  <c r="CV53" i="98"/>
  <c r="CV54" i="98"/>
  <c r="CV55" i="98"/>
  <c r="CV56" i="98"/>
  <c r="CV57" i="98"/>
  <c r="CV58" i="98"/>
  <c r="CV59" i="98"/>
  <c r="CV60" i="98"/>
  <c r="CV61" i="98"/>
  <c r="CV62" i="98"/>
  <c r="CV63" i="98"/>
  <c r="CV64" i="98"/>
  <c r="CV65" i="98"/>
  <c r="CV6" i="98"/>
  <c r="AR9" i="98" l="1"/>
  <c r="AR8" i="98"/>
  <c r="AR7" i="98"/>
  <c r="AR6" i="98"/>
  <c r="CD7" i="98" l="1"/>
  <c r="CF7" i="98" s="1"/>
  <c r="CD8" i="98"/>
  <c r="CF8" i="98" s="1"/>
  <c r="CD9" i="98"/>
  <c r="CF9" i="98" s="1"/>
  <c r="CD10" i="98"/>
  <c r="CF10" i="98" s="1"/>
  <c r="CD11" i="98"/>
  <c r="CF11" i="98" s="1"/>
  <c r="CD12" i="98"/>
  <c r="CF12" i="98" s="1"/>
  <c r="CD13" i="98"/>
  <c r="CF13" i="98" s="1"/>
  <c r="CD14" i="98"/>
  <c r="CF14" i="98" s="1"/>
  <c r="CD15" i="98"/>
  <c r="CF15" i="98" s="1"/>
  <c r="CD16" i="98"/>
  <c r="CF16" i="98" s="1"/>
  <c r="CD17" i="98"/>
  <c r="CF17" i="98" s="1"/>
  <c r="CD18" i="98"/>
  <c r="CF18" i="98" s="1"/>
  <c r="CD19" i="98"/>
  <c r="CF19" i="98" s="1"/>
  <c r="CD20" i="98"/>
  <c r="CF20" i="98" s="1"/>
  <c r="CD21" i="98"/>
  <c r="CF21" i="98" s="1"/>
  <c r="CD22" i="98"/>
  <c r="CF22" i="98" s="1"/>
  <c r="CD23" i="98"/>
  <c r="CF23" i="98" s="1"/>
  <c r="CD24" i="98"/>
  <c r="CF24" i="98" s="1"/>
  <c r="CD25" i="98"/>
  <c r="CF25" i="98" s="1"/>
  <c r="CD26" i="98"/>
  <c r="CF26" i="98" s="1"/>
  <c r="CD27" i="98"/>
  <c r="CF27" i="98" s="1"/>
  <c r="CD28" i="98"/>
  <c r="CF28" i="98" s="1"/>
  <c r="CD29" i="98"/>
  <c r="CF29" i="98" s="1"/>
  <c r="CD30" i="98"/>
  <c r="CF30" i="98" s="1"/>
  <c r="CD31" i="98"/>
  <c r="CF31" i="98" s="1"/>
  <c r="CD32" i="98"/>
  <c r="CF32" i="98" s="1"/>
  <c r="CD33" i="98"/>
  <c r="CF33" i="98" s="1"/>
  <c r="CD34" i="98"/>
  <c r="CF34" i="98" s="1"/>
  <c r="CD35" i="98"/>
  <c r="CF35" i="98" s="1"/>
  <c r="CD36" i="98"/>
  <c r="CF36" i="98" s="1"/>
  <c r="CD37" i="98"/>
  <c r="CF37" i="98" s="1"/>
  <c r="CD38" i="98"/>
  <c r="CF38" i="98" s="1"/>
  <c r="CD39" i="98"/>
  <c r="CF39" i="98" s="1"/>
  <c r="CD40" i="98"/>
  <c r="CF40" i="98" s="1"/>
  <c r="CD41" i="98"/>
  <c r="CF41" i="98" s="1"/>
  <c r="CD42" i="98"/>
  <c r="CF42" i="98" s="1"/>
  <c r="CD43" i="98"/>
  <c r="CF43" i="98" s="1"/>
  <c r="CD44" i="98"/>
  <c r="CF44" i="98" s="1"/>
  <c r="CD45" i="98"/>
  <c r="CF45" i="98" s="1"/>
  <c r="CD46" i="98"/>
  <c r="CF46" i="98" s="1"/>
  <c r="CD47" i="98"/>
  <c r="CF47" i="98" s="1"/>
  <c r="CD48" i="98"/>
  <c r="CF48" i="98" s="1"/>
  <c r="CD49" i="98"/>
  <c r="CF49" i="98" s="1"/>
  <c r="CD50" i="98"/>
  <c r="CF50" i="98" s="1"/>
  <c r="CD51" i="98"/>
  <c r="CF51" i="98" s="1"/>
  <c r="CD52" i="98"/>
  <c r="CF52" i="98" s="1"/>
  <c r="CD53" i="98"/>
  <c r="CF53" i="98" s="1"/>
  <c r="CD54" i="98"/>
  <c r="CF54" i="98" s="1"/>
  <c r="CD55" i="98"/>
  <c r="CF55" i="98" s="1"/>
  <c r="CD56" i="98"/>
  <c r="CF56" i="98" s="1"/>
  <c r="CD57" i="98"/>
  <c r="CF57" i="98" s="1"/>
  <c r="CD58" i="98"/>
  <c r="CF58" i="98" s="1"/>
  <c r="CD59" i="98"/>
  <c r="CF59" i="98" s="1"/>
  <c r="CD60" i="98"/>
  <c r="CF60" i="98" s="1"/>
  <c r="CD61" i="98"/>
  <c r="CF61" i="98" s="1"/>
  <c r="CD62" i="98"/>
  <c r="CF62" i="98" s="1"/>
  <c r="CD63" i="98"/>
  <c r="CF63" i="98" s="1"/>
  <c r="CD64" i="98"/>
  <c r="CF64" i="98" s="1"/>
  <c r="CD65" i="98"/>
  <c r="CF65" i="98" s="1"/>
  <c r="CD6" i="98"/>
  <c r="CF6" i="98" s="1"/>
  <c r="I20" i="98"/>
  <c r="H20" i="98"/>
  <c r="G20" i="98"/>
  <c r="F20" i="98"/>
  <c r="E20" i="98"/>
  <c r="D20" i="98"/>
  <c r="C20" i="98"/>
  <c r="B20" i="98"/>
  <c r="AC8" i="98"/>
  <c r="AC9" i="98"/>
  <c r="AC10" i="98"/>
  <c r="AC11" i="98"/>
  <c r="AC12" i="98"/>
  <c r="AC13" i="98"/>
  <c r="AC14" i="98"/>
  <c r="AC15" i="98"/>
  <c r="AC7" i="98"/>
  <c r="AB8" i="98"/>
  <c r="AD8" i="98" s="1"/>
  <c r="AB9" i="98"/>
  <c r="AF9" i="98" s="1"/>
  <c r="AB10" i="98"/>
  <c r="AD10" i="98" s="1"/>
  <c r="AB11" i="98"/>
  <c r="AD11" i="98" s="1"/>
  <c r="AB12" i="98"/>
  <c r="AF12" i="98" s="1"/>
  <c r="AB13" i="98"/>
  <c r="AF13" i="98" s="1"/>
  <c r="AB14" i="98"/>
  <c r="AE14" i="98" s="1"/>
  <c r="AB15" i="98"/>
  <c r="AF15" i="98" s="1"/>
  <c r="AB7" i="98"/>
  <c r="AG7" i="98" s="1"/>
  <c r="S8" i="98"/>
  <c r="S9" i="98"/>
  <c r="S10" i="98"/>
  <c r="S11" i="98"/>
  <c r="S12" i="98"/>
  <c r="S13" i="98"/>
  <c r="S14" i="98"/>
  <c r="S15" i="98"/>
  <c r="S7" i="98"/>
  <c r="R8" i="98"/>
  <c r="T8" i="98" s="1"/>
  <c r="R9" i="98"/>
  <c r="V9" i="98" s="1"/>
  <c r="R10" i="98"/>
  <c r="T10" i="98" s="1"/>
  <c r="R11" i="98"/>
  <c r="U11" i="98" s="1"/>
  <c r="R12" i="98"/>
  <c r="V12" i="98" s="1"/>
  <c r="R13" i="98"/>
  <c r="T13" i="98" s="1"/>
  <c r="R14" i="98"/>
  <c r="T14" i="98" s="1"/>
  <c r="R15" i="98"/>
  <c r="V15" i="98" s="1"/>
  <c r="R7" i="98"/>
  <c r="U7" i="98" s="1"/>
  <c r="J8" i="98"/>
  <c r="K8" i="98"/>
  <c r="L8" i="98"/>
  <c r="M8" i="98"/>
  <c r="J9" i="98"/>
  <c r="K9" i="98"/>
  <c r="L9" i="98"/>
  <c r="M9" i="98"/>
  <c r="J10" i="98"/>
  <c r="K10" i="98"/>
  <c r="L10" i="98"/>
  <c r="M10" i="98"/>
  <c r="J11" i="98"/>
  <c r="K11" i="98"/>
  <c r="L11" i="98"/>
  <c r="M11" i="98"/>
  <c r="J12" i="98"/>
  <c r="K12" i="98"/>
  <c r="L12" i="98"/>
  <c r="M12" i="98"/>
  <c r="J13" i="98"/>
  <c r="K13" i="98"/>
  <c r="L13" i="98"/>
  <c r="M13" i="98"/>
  <c r="J14" i="98"/>
  <c r="K14" i="98"/>
  <c r="L14" i="98"/>
  <c r="M14" i="98"/>
  <c r="J15" i="98"/>
  <c r="K15" i="98"/>
  <c r="L15" i="98"/>
  <c r="M15" i="98"/>
  <c r="J16" i="98"/>
  <c r="K16" i="98"/>
  <c r="L16" i="98"/>
  <c r="M16" i="98"/>
  <c r="K7" i="98"/>
  <c r="L7" i="98"/>
  <c r="M7" i="98"/>
  <c r="J7" i="98"/>
  <c r="AU4" i="98"/>
  <c r="AV7" i="98" s="1"/>
  <c r="W15" i="98" l="1"/>
  <c r="AA15" i="98" s="1"/>
  <c r="AG11" i="98"/>
  <c r="AK11" i="98" s="1"/>
  <c r="CG21" i="98"/>
  <c r="CI60" i="98"/>
  <c r="CI32" i="98"/>
  <c r="CI31" i="98"/>
  <c r="CG19" i="98"/>
  <c r="CI59" i="98"/>
  <c r="CI58" i="98"/>
  <c r="CI33" i="98"/>
  <c r="CI30" i="98"/>
  <c r="CG18" i="98"/>
  <c r="CI57" i="98"/>
  <c r="CI29" i="98"/>
  <c r="CG17" i="98"/>
  <c r="CH44" i="98"/>
  <c r="CI55" i="98"/>
  <c r="CI53" i="98"/>
  <c r="CI64" i="98"/>
  <c r="CG16" i="98"/>
  <c r="CI56" i="98"/>
  <c r="CI65" i="98"/>
  <c r="CI63" i="98"/>
  <c r="CG15" i="98"/>
  <c r="CJ6" i="98"/>
  <c r="CG6" i="98"/>
  <c r="CH6" i="98"/>
  <c r="CI6" i="98"/>
  <c r="CI62" i="98"/>
  <c r="CI34" i="98"/>
  <c r="CG20" i="98"/>
  <c r="CI54" i="98"/>
  <c r="CI61" i="98"/>
  <c r="V14" i="98"/>
  <c r="Z14" i="98" s="1"/>
  <c r="U9" i="98"/>
  <c r="Y9" i="98" s="1"/>
  <c r="AG10" i="98"/>
  <c r="CJ15" i="98" s="1"/>
  <c r="AD9" i="98"/>
  <c r="CG9" i="98" s="1"/>
  <c r="T15" i="98"/>
  <c r="X15" i="98" s="1"/>
  <c r="AF11" i="98"/>
  <c r="AJ11" i="98" s="1"/>
  <c r="W14" i="98"/>
  <c r="AA14" i="98" s="1"/>
  <c r="AE11" i="98"/>
  <c r="AI11" i="98" s="1"/>
  <c r="U14" i="98"/>
  <c r="Y14" i="98" s="1"/>
  <c r="AE9" i="98"/>
  <c r="AI9" i="98" s="1"/>
  <c r="AG8" i="98"/>
  <c r="CJ8" i="98" s="1"/>
  <c r="AF8" i="98"/>
  <c r="AJ8" i="98" s="1"/>
  <c r="AE8" i="98"/>
  <c r="AI8" i="98" s="1"/>
  <c r="AE15" i="98"/>
  <c r="CH46" i="98" s="1"/>
  <c r="AE12" i="98"/>
  <c r="AI12" i="98" s="1"/>
  <c r="AD12" i="98"/>
  <c r="AH12" i="98" s="1"/>
  <c r="AV8" i="98"/>
  <c r="T9" i="98"/>
  <c r="X9" i="98" s="1"/>
  <c r="AD15" i="98"/>
  <c r="AH15" i="98" s="1"/>
  <c r="V8" i="98"/>
  <c r="Z8" i="98" s="1"/>
  <c r="AF14" i="98"/>
  <c r="AJ14" i="98" s="1"/>
  <c r="AD14" i="98"/>
  <c r="AH14" i="98" s="1"/>
  <c r="AG13" i="98"/>
  <c r="AF7" i="98"/>
  <c r="AJ7" i="98" s="1"/>
  <c r="AE13" i="98"/>
  <c r="AE10" i="98"/>
  <c r="AI10" i="98" s="1"/>
  <c r="AD7" i="98"/>
  <c r="AH7" i="98" s="1"/>
  <c r="AF10" i="98"/>
  <c r="AJ10" i="98" s="1"/>
  <c r="V11" i="98"/>
  <c r="Z11" i="98" s="1"/>
  <c r="AE7" i="98"/>
  <c r="AI7" i="98" s="1"/>
  <c r="AD13" i="98"/>
  <c r="AH13" i="98" s="1"/>
  <c r="T11" i="98"/>
  <c r="X11" i="98" s="1"/>
  <c r="AJ15" i="98"/>
  <c r="AG15" i="98"/>
  <c r="CJ62" i="98" s="1"/>
  <c r="AG12" i="98"/>
  <c r="AG9" i="98"/>
  <c r="AK9" i="98" s="1"/>
  <c r="AG14" i="98"/>
  <c r="AK14" i="98" s="1"/>
  <c r="W9" i="98"/>
  <c r="AA9" i="98" s="1"/>
  <c r="AH10" i="98"/>
  <c r="AJ13" i="98"/>
  <c r="AH11" i="98"/>
  <c r="AK7" i="98"/>
  <c r="AH8" i="98"/>
  <c r="AJ12" i="98"/>
  <c r="AJ9" i="98"/>
  <c r="AI14" i="98"/>
  <c r="Z15" i="98"/>
  <c r="X14" i="98"/>
  <c r="X13" i="98"/>
  <c r="Z12" i="98"/>
  <c r="Y11" i="98"/>
  <c r="Y7" i="98"/>
  <c r="X10" i="98"/>
  <c r="Z9" i="98"/>
  <c r="X8" i="98"/>
  <c r="W12" i="98"/>
  <c r="AA12" i="98" s="1"/>
  <c r="U15" i="98"/>
  <c r="Y15" i="98" s="1"/>
  <c r="U12" i="98"/>
  <c r="Y12" i="98" s="1"/>
  <c r="T12" i="98"/>
  <c r="X12" i="98" s="1"/>
  <c r="W11" i="98"/>
  <c r="AA11" i="98" s="1"/>
  <c r="W8" i="98"/>
  <c r="AA8" i="98" s="1"/>
  <c r="U8" i="98"/>
  <c r="Y8" i="98" s="1"/>
  <c r="T7" i="98"/>
  <c r="X7" i="98" s="1"/>
  <c r="W13" i="98"/>
  <c r="AA13" i="98" s="1"/>
  <c r="W10" i="98"/>
  <c r="AA10" i="98" s="1"/>
  <c r="W7" i="98"/>
  <c r="AA7" i="98" s="1"/>
  <c r="V13" i="98"/>
  <c r="Z13" i="98" s="1"/>
  <c r="V10" i="98"/>
  <c r="Z10" i="98" s="1"/>
  <c r="V7" i="98"/>
  <c r="Z7" i="98" s="1"/>
  <c r="U13" i="98"/>
  <c r="Y13" i="98" s="1"/>
  <c r="U10" i="98"/>
  <c r="Y10" i="98" s="1"/>
  <c r="AV6" i="98"/>
  <c r="AW7" i="98" s="1"/>
  <c r="AK10" i="98" l="1"/>
  <c r="CH63" i="98"/>
  <c r="CG13" i="98"/>
  <c r="CH54" i="98"/>
  <c r="CG58" i="98"/>
  <c r="CI46" i="98"/>
  <c r="CG61" i="98"/>
  <c r="CH55" i="98"/>
  <c r="CJ17" i="98"/>
  <c r="CH59" i="98"/>
  <c r="CI45" i="98"/>
  <c r="AJ16" i="98"/>
  <c r="CI27" i="98"/>
  <c r="CH65" i="98"/>
  <c r="CG11" i="98"/>
  <c r="CG14" i="98"/>
  <c r="CG7" i="98"/>
  <c r="CO7" i="98" s="1"/>
  <c r="CW7" i="98" s="1"/>
  <c r="CJ23" i="98"/>
  <c r="CJ31" i="98"/>
  <c r="CI25" i="98"/>
  <c r="CI49" i="98"/>
  <c r="CJ28" i="98"/>
  <c r="CI28" i="98"/>
  <c r="CJ18" i="98"/>
  <c r="CJ21" i="98"/>
  <c r="CI23" i="98"/>
  <c r="CG53" i="98"/>
  <c r="CJ20" i="98"/>
  <c r="CJ61" i="98"/>
  <c r="CJ64" i="98"/>
  <c r="CI26" i="98"/>
  <c r="CH61" i="98"/>
  <c r="CH62" i="98"/>
  <c r="CG63" i="98"/>
  <c r="CH53" i="98"/>
  <c r="CH57" i="98"/>
  <c r="CJ54" i="98"/>
  <c r="CJ53" i="98"/>
  <c r="CI22" i="98"/>
  <c r="CH56" i="98"/>
  <c r="CI24" i="98"/>
  <c r="CG54" i="98"/>
  <c r="CI47" i="98"/>
  <c r="CH58" i="98"/>
  <c r="CI48" i="98"/>
  <c r="CH31" i="98"/>
  <c r="CJ16" i="98"/>
  <c r="CG60" i="98"/>
  <c r="CH13" i="98"/>
  <c r="CH20" i="98"/>
  <c r="CG32" i="98"/>
  <c r="CH17" i="98"/>
  <c r="CH50" i="98"/>
  <c r="CH7" i="98"/>
  <c r="CP7" i="98" s="1"/>
  <c r="AK13" i="98"/>
  <c r="CJ7" i="98"/>
  <c r="CR7" i="98" s="1"/>
  <c r="CH38" i="98"/>
  <c r="CJ43" i="98"/>
  <c r="CI9" i="98"/>
  <c r="CG59" i="98"/>
  <c r="CG50" i="98"/>
  <c r="CG65" i="98"/>
  <c r="CJ55" i="98"/>
  <c r="CI17" i="98"/>
  <c r="CG30" i="98"/>
  <c r="CJ59" i="98"/>
  <c r="CG12" i="98"/>
  <c r="CH37" i="98"/>
  <c r="CI50" i="98"/>
  <c r="CJ65" i="98"/>
  <c r="CH28" i="98"/>
  <c r="CG55" i="98"/>
  <c r="CH42" i="98"/>
  <c r="CJ24" i="98"/>
  <c r="AK12" i="98"/>
  <c r="CH40" i="98"/>
  <c r="CH41" i="98"/>
  <c r="CG8" i="98"/>
  <c r="CJ49" i="98"/>
  <c r="CI20" i="98"/>
  <c r="CG62" i="98"/>
  <c r="CJ27" i="98"/>
  <c r="CI43" i="98"/>
  <c r="CI52" i="98"/>
  <c r="CJ57" i="98"/>
  <c r="CJ33" i="98"/>
  <c r="CH36" i="98"/>
  <c r="CH39" i="98"/>
  <c r="CI7" i="98"/>
  <c r="CQ7" i="98" s="1"/>
  <c r="AK15" i="98"/>
  <c r="CJ34" i="98"/>
  <c r="CG56" i="98"/>
  <c r="CG64" i="98"/>
  <c r="CG44" i="98"/>
  <c r="CG33" i="98"/>
  <c r="CJ60" i="98"/>
  <c r="AK8" i="98"/>
  <c r="CJ11" i="98"/>
  <c r="CI51" i="98"/>
  <c r="CJ56" i="98"/>
  <c r="CI44" i="98"/>
  <c r="CG57" i="98"/>
  <c r="CJ19" i="98"/>
  <c r="CH14" i="98"/>
  <c r="CJ63" i="98"/>
  <c r="CH64" i="98"/>
  <c r="CI10" i="98"/>
  <c r="CH35" i="98"/>
  <c r="CJ58" i="98"/>
  <c r="CH60" i="98"/>
  <c r="CJ13" i="98"/>
  <c r="CJ9" i="98"/>
  <c r="CJ30" i="98"/>
  <c r="CH32" i="98"/>
  <c r="CG49" i="98"/>
  <c r="CJ14" i="98"/>
  <c r="CJ50" i="98"/>
  <c r="CH9" i="98"/>
  <c r="CH27" i="98"/>
  <c r="CJ44" i="98"/>
  <c r="CH30" i="98"/>
  <c r="CH33" i="98"/>
  <c r="CJ32" i="98"/>
  <c r="CH24" i="98"/>
  <c r="CG28" i="98"/>
  <c r="CI13" i="98"/>
  <c r="CG27" i="98"/>
  <c r="CJ45" i="98"/>
  <c r="CH26" i="98"/>
  <c r="CH23" i="98"/>
  <c r="CJ39" i="98"/>
  <c r="CH47" i="98"/>
  <c r="CJ40" i="98"/>
  <c r="CJ10" i="98"/>
  <c r="CH29" i="98"/>
  <c r="CJ42" i="98"/>
  <c r="CJ22" i="98"/>
  <c r="CJ36" i="98"/>
  <c r="CH25" i="98"/>
  <c r="CG26" i="98"/>
  <c r="CG23" i="98"/>
  <c r="CI39" i="98"/>
  <c r="CG47" i="98"/>
  <c r="CG10" i="98"/>
  <c r="CG29" i="98"/>
  <c r="CG35" i="98"/>
  <c r="CI42" i="98"/>
  <c r="CI19" i="98"/>
  <c r="CG22" i="98"/>
  <c r="CI36" i="98"/>
  <c r="CI21" i="98"/>
  <c r="CG24" i="98"/>
  <c r="CJ25" i="98"/>
  <c r="CH45" i="98"/>
  <c r="CJ26" i="98"/>
  <c r="CJ47" i="98"/>
  <c r="CG40" i="98"/>
  <c r="CH10" i="98"/>
  <c r="CJ29" i="98"/>
  <c r="CJ35" i="98"/>
  <c r="CH22" i="98"/>
  <c r="CH21" i="98"/>
  <c r="AH9" i="98"/>
  <c r="CG25" i="98"/>
  <c r="CG45" i="98"/>
  <c r="CG39" i="98"/>
  <c r="CI40" i="98"/>
  <c r="CI35" i="98"/>
  <c r="CG42" i="98"/>
  <c r="CH19" i="98"/>
  <c r="CG36" i="98"/>
  <c r="CI14" i="98"/>
  <c r="CJ37" i="98"/>
  <c r="CJ51" i="98"/>
  <c r="CH43" i="98"/>
  <c r="CH16" i="98"/>
  <c r="CJ52" i="98"/>
  <c r="CH11" i="98"/>
  <c r="CH8" i="98"/>
  <c r="CJ12" i="98"/>
  <c r="CJ48" i="98"/>
  <c r="CJ46" i="98"/>
  <c r="CG37" i="98"/>
  <c r="CG34" i="98"/>
  <c r="CG38" i="98"/>
  <c r="CI15" i="98"/>
  <c r="CG52" i="98"/>
  <c r="CG41" i="98"/>
  <c r="CI18" i="98"/>
  <c r="CG31" i="98"/>
  <c r="CI12" i="98"/>
  <c r="CG46" i="98"/>
  <c r="CH34" i="98"/>
  <c r="CJ38" i="98"/>
  <c r="CH15" i="98"/>
  <c r="CH51" i="98"/>
  <c r="CJ41" i="98"/>
  <c r="CH18" i="98"/>
  <c r="CH12" i="98"/>
  <c r="CH48" i="98"/>
  <c r="AI13" i="98"/>
  <c r="CH49" i="98"/>
  <c r="AI15" i="98"/>
  <c r="CI37" i="98"/>
  <c r="CI38" i="98"/>
  <c r="CG51" i="98"/>
  <c r="CG43" i="98"/>
  <c r="CI16" i="98"/>
  <c r="CH52" i="98"/>
  <c r="CI11" i="98"/>
  <c r="CI41" i="98"/>
  <c r="CI8" i="98"/>
  <c r="CG48" i="98"/>
  <c r="CQ6" i="98"/>
  <c r="CY6" i="98" s="1"/>
  <c r="CP6" i="98"/>
  <c r="CX6" i="98" s="1"/>
  <c r="CO6" i="98"/>
  <c r="CW6" i="98" s="1"/>
  <c r="CR6" i="98"/>
  <c r="CZ6" i="98" s="1"/>
  <c r="AW8" i="98"/>
  <c r="CO9" i="98" l="1"/>
  <c r="AK16" i="98"/>
  <c r="BV6" i="98" s="1"/>
  <c r="BZ6" i="98" s="1"/>
  <c r="AI16" i="98"/>
  <c r="AH16" i="98"/>
  <c r="BT13" i="98" s="1"/>
  <c r="BX13" i="98" s="1"/>
  <c r="CW8" i="98"/>
  <c r="CX7" i="98"/>
  <c r="CX8" i="98"/>
  <c r="CY7" i="98"/>
  <c r="CY8" i="98"/>
  <c r="CZ7" i="98"/>
  <c r="CZ8" i="98"/>
  <c r="CW13" i="98"/>
  <c r="CW12" i="98"/>
  <c r="CQ14" i="98"/>
  <c r="CR8" i="98"/>
  <c r="CP8" i="98"/>
  <c r="CQ8" i="98"/>
  <c r="CO65" i="98"/>
  <c r="CW76" i="98" s="1"/>
  <c r="CP61" i="98"/>
  <c r="CX72" i="98" s="1"/>
  <c r="CQ37" i="98"/>
  <c r="CQ61" i="98"/>
  <c r="CY72" i="98" s="1"/>
  <c r="CR30" i="98"/>
  <c r="CO17" i="98"/>
  <c r="CR40" i="98"/>
  <c r="CP12" i="98"/>
  <c r="CQ18" i="98"/>
  <c r="CO8" i="98"/>
  <c r="CP9" i="98"/>
  <c r="CP59" i="98"/>
  <c r="CX70" i="98" s="1"/>
  <c r="CO20" i="98"/>
  <c r="CQ10" i="98"/>
  <c r="CQ30" i="98"/>
  <c r="CQ28" i="98"/>
  <c r="CO15" i="98"/>
  <c r="CW22" i="98" s="1"/>
  <c r="CR46" i="98"/>
  <c r="CP21" i="98"/>
  <c r="CQ12" i="98"/>
  <c r="CO64" i="98"/>
  <c r="CW75" i="98" s="1"/>
  <c r="CR50" i="98"/>
  <c r="CP55" i="98"/>
  <c r="CX66" i="98" s="1"/>
  <c r="CR11" i="98"/>
  <c r="CP44" i="98"/>
  <c r="CO11" i="98"/>
  <c r="CP50" i="98"/>
  <c r="CO49" i="98"/>
  <c r="CQ11" i="98"/>
  <c r="CQ63" i="98"/>
  <c r="CY74" i="98" s="1"/>
  <c r="CR21" i="98"/>
  <c r="CO14" i="98"/>
  <c r="CQ39" i="98"/>
  <c r="CQ17" i="98"/>
  <c r="CQ41" i="98"/>
  <c r="CO19" i="98"/>
  <c r="CQ24" i="98"/>
  <c r="CO18" i="98"/>
  <c r="CO10" i="98"/>
  <c r="CW14" i="98" s="1"/>
  <c r="CR9" i="98"/>
  <c r="CQ9" i="98"/>
  <c r="CP26" i="98"/>
  <c r="CQ48" i="98"/>
  <c r="CR60" i="98"/>
  <c r="CZ71" i="98" s="1"/>
  <c r="CQ42" i="98"/>
  <c r="CQ51" i="98"/>
  <c r="CR22" i="98"/>
  <c r="CR28" i="98"/>
  <c r="CO63" i="98"/>
  <c r="CW74" i="98" s="1"/>
  <c r="CO48" i="98"/>
  <c r="CO56" i="98"/>
  <c r="CW67" i="98" s="1"/>
  <c r="CO60" i="98"/>
  <c r="CW71" i="98" s="1"/>
  <c r="CO55" i="98"/>
  <c r="CW66" i="98" s="1"/>
  <c r="CR24" i="98"/>
  <c r="CP54" i="98"/>
  <c r="CP35" i="98"/>
  <c r="CP52" i="98"/>
  <c r="CP51" i="98"/>
  <c r="CP41" i="98"/>
  <c r="CR65" i="98"/>
  <c r="CZ76" i="98" s="1"/>
  <c r="CQ43" i="98"/>
  <c r="CQ19" i="98"/>
  <c r="CR47" i="98"/>
  <c r="CQ15" i="98"/>
  <c r="CO57" i="98"/>
  <c r="CW68" i="98" s="1"/>
  <c r="CP56" i="98"/>
  <c r="CX67" i="98" s="1"/>
  <c r="CO54" i="98"/>
  <c r="CO51" i="98"/>
  <c r="CP45" i="98"/>
  <c r="CP42" i="98"/>
  <c r="CR10" i="98"/>
  <c r="CO47" i="98"/>
  <c r="CO42" i="98"/>
  <c r="CO46" i="98"/>
  <c r="CP36" i="98"/>
  <c r="CP43" i="98"/>
  <c r="CP33" i="98"/>
  <c r="CP32" i="98"/>
  <c r="CQ47" i="98"/>
  <c r="CQ25" i="98"/>
  <c r="CR54" i="98"/>
  <c r="CR12" i="98"/>
  <c r="CR39" i="98"/>
  <c r="CQ56" i="98"/>
  <c r="CY67" i="98" s="1"/>
  <c r="CQ59" i="98"/>
  <c r="CY70" i="98" s="1"/>
  <c r="CQ29" i="98"/>
  <c r="CO31" i="98"/>
  <c r="CP46" i="98"/>
  <c r="CR19" i="98"/>
  <c r="CO52" i="98"/>
  <c r="CQ45" i="98"/>
  <c r="CY47" i="98" s="1"/>
  <c r="CP47" i="98"/>
  <c r="CR29" i="98"/>
  <c r="CQ27" i="98"/>
  <c r="CO30" i="98"/>
  <c r="CR61" i="98"/>
  <c r="CZ72" i="98" s="1"/>
  <c r="CO21" i="98"/>
  <c r="CO33" i="98"/>
  <c r="CR32" i="98"/>
  <c r="CP22" i="98"/>
  <c r="CP38" i="98"/>
  <c r="CP24" i="98"/>
  <c r="CP28" i="98"/>
  <c r="CR18" i="98"/>
  <c r="CQ16" i="98"/>
  <c r="CR26" i="98"/>
  <c r="CR56" i="98"/>
  <c r="CZ67" i="98" s="1"/>
  <c r="CR36" i="98"/>
  <c r="CQ20" i="98"/>
  <c r="CR41" i="98"/>
  <c r="CQ65" i="98"/>
  <c r="CY76" i="98" s="1"/>
  <c r="CR37" i="98"/>
  <c r="CQ52" i="98"/>
  <c r="CR13" i="98"/>
  <c r="CO39" i="98"/>
  <c r="CO50" i="98"/>
  <c r="CP31" i="98"/>
  <c r="CP37" i="98"/>
  <c r="CQ34" i="98"/>
  <c r="CR48" i="98"/>
  <c r="CR38" i="98"/>
  <c r="CQ33" i="98"/>
  <c r="CO45" i="98"/>
  <c r="CR34" i="98"/>
  <c r="CO36" i="98"/>
  <c r="CO43" i="98"/>
  <c r="CO41" i="98"/>
  <c r="CP27" i="98"/>
  <c r="CR16" i="98"/>
  <c r="CR27" i="98"/>
  <c r="CO27" i="98"/>
  <c r="CO12" i="98"/>
  <c r="CO38" i="98"/>
  <c r="CO24" i="98"/>
  <c r="CO37" i="98"/>
  <c r="CQ50" i="98"/>
  <c r="CP18" i="98"/>
  <c r="CP17" i="98"/>
  <c r="CP34" i="98"/>
  <c r="CP15" i="98"/>
  <c r="CP23" i="98"/>
  <c r="CQ58" i="98"/>
  <c r="CY69" i="98" s="1"/>
  <c r="CR14" i="98"/>
  <c r="CR20" i="98"/>
  <c r="CQ57" i="98"/>
  <c r="CY68" i="98" s="1"/>
  <c r="CR42" i="98"/>
  <c r="CQ54" i="98"/>
  <c r="CR31" i="98"/>
  <c r="CP63" i="98"/>
  <c r="CO32" i="98"/>
  <c r="CP13" i="98"/>
  <c r="CP19" i="98"/>
  <c r="CQ23" i="98"/>
  <c r="CO61" i="98"/>
  <c r="CW72" i="98" s="1"/>
  <c r="CP60" i="98"/>
  <c r="CX71" i="98" s="1"/>
  <c r="CQ38" i="98"/>
  <c r="CO58" i="98"/>
  <c r="CW69" i="98" s="1"/>
  <c r="CO29" i="98"/>
  <c r="CO28" i="98"/>
  <c r="CR62" i="98"/>
  <c r="CZ73" i="98" s="1"/>
  <c r="CP62" i="98"/>
  <c r="CP25" i="98"/>
  <c r="CP30" i="98"/>
  <c r="CP14" i="98"/>
  <c r="CQ40" i="98"/>
  <c r="CR15" i="98"/>
  <c r="CR45" i="98"/>
  <c r="CR44" i="98"/>
  <c r="CQ53" i="98"/>
  <c r="CR63" i="98"/>
  <c r="CO59" i="98"/>
  <c r="CW70" i="98" s="1"/>
  <c r="CP40" i="98"/>
  <c r="CR52" i="98"/>
  <c r="CP29" i="98"/>
  <c r="CQ49" i="98"/>
  <c r="CY51" i="98" s="1"/>
  <c r="CR51" i="98"/>
  <c r="CQ21" i="98"/>
  <c r="CY23" i="98" s="1"/>
  <c r="CQ60" i="98"/>
  <c r="CY71" i="98" s="1"/>
  <c r="CR43" i="98"/>
  <c r="CR25" i="98"/>
  <c r="CR35" i="98"/>
  <c r="CO22" i="98"/>
  <c r="CW24" i="98" s="1"/>
  <c r="CO25" i="98"/>
  <c r="CO35" i="98"/>
  <c r="CO23" i="98"/>
  <c r="CQ44" i="98"/>
  <c r="CP58" i="98"/>
  <c r="CX69" i="98" s="1"/>
  <c r="CP39" i="98"/>
  <c r="CP20" i="98"/>
  <c r="CP64" i="98"/>
  <c r="CX75" i="98" s="1"/>
  <c r="CP10" i="98"/>
  <c r="CQ31" i="98"/>
  <c r="CQ64" i="98"/>
  <c r="CY75" i="98" s="1"/>
  <c r="CQ36" i="98"/>
  <c r="CR53" i="98"/>
  <c r="CQ62" i="98"/>
  <c r="CR33" i="98"/>
  <c r="CO34" i="98"/>
  <c r="CR64" i="98"/>
  <c r="CZ75" i="98" s="1"/>
  <c r="CP48" i="98"/>
  <c r="CX50" i="98" s="1"/>
  <c r="CO44" i="98"/>
  <c r="CR58" i="98"/>
  <c r="CZ69" i="98" s="1"/>
  <c r="CO62" i="98"/>
  <c r="CW73" i="98" s="1"/>
  <c r="CO53" i="98"/>
  <c r="CQ32" i="98"/>
  <c r="CP53" i="98"/>
  <c r="CP16" i="98"/>
  <c r="CQ22" i="98"/>
  <c r="CQ55" i="98"/>
  <c r="CR59" i="98"/>
  <c r="CZ70" i="98" s="1"/>
  <c r="CR17" i="98"/>
  <c r="CZ19" i="98" s="1"/>
  <c r="CQ26" i="98"/>
  <c r="CR49" i="98"/>
  <c r="CR55" i="98"/>
  <c r="CZ66" i="98" s="1"/>
  <c r="CO40" i="98"/>
  <c r="CO13" i="98"/>
  <c r="CO16" i="98"/>
  <c r="CO26" i="98"/>
  <c r="CP57" i="98"/>
  <c r="CX68" i="98" s="1"/>
  <c r="CP49" i="98"/>
  <c r="CP65" i="98"/>
  <c r="CX76" i="98" s="1"/>
  <c r="CP11" i="98"/>
  <c r="CR57" i="98"/>
  <c r="CQ13" i="98"/>
  <c r="CQ46" i="98"/>
  <c r="CR23" i="98"/>
  <c r="CQ35" i="98"/>
  <c r="BU7" i="98"/>
  <c r="BU10" i="98"/>
  <c r="BU8" i="98"/>
  <c r="BU9" i="98"/>
  <c r="BU11" i="98"/>
  <c r="BU6" i="98"/>
  <c r="BU13" i="98"/>
  <c r="BU12" i="98"/>
  <c r="BV12" i="98"/>
  <c r="BZ12" i="98" s="1"/>
  <c r="BV13" i="98"/>
  <c r="BZ13" i="98" s="1"/>
  <c r="BV10" i="98" l="1"/>
  <c r="BZ10" i="98" s="1"/>
  <c r="CX55" i="98"/>
  <c r="CZ15" i="98"/>
  <c r="BV7" i="98"/>
  <c r="BZ7" i="98" s="1"/>
  <c r="R26" i="98" s="1"/>
  <c r="CY15" i="98"/>
  <c r="CW43" i="98"/>
  <c r="CW41" i="98"/>
  <c r="BS6" i="98"/>
  <c r="BW6" i="98" s="1"/>
  <c r="K23" i="98" s="1"/>
  <c r="BS7" i="98"/>
  <c r="BW7" i="98" s="1"/>
  <c r="O23" i="98" s="1"/>
  <c r="BT11" i="98"/>
  <c r="BX11" i="98" s="1"/>
  <c r="AF25" i="98" s="1"/>
  <c r="CY34" i="98"/>
  <c r="CZ54" i="98"/>
  <c r="BT7" i="98"/>
  <c r="BX7" i="98" s="1"/>
  <c r="P28" i="98" s="1"/>
  <c r="BS11" i="98"/>
  <c r="BW11" i="98" s="1"/>
  <c r="AE26" i="98" s="1"/>
  <c r="DT55" i="98" s="1"/>
  <c r="BS10" i="98"/>
  <c r="BW10" i="98" s="1"/>
  <c r="AA25" i="98" s="1"/>
  <c r="BT9" i="98"/>
  <c r="BX9" i="98" s="1"/>
  <c r="X29" i="98" s="1"/>
  <c r="DU40" i="98" s="1"/>
  <c r="AD23" i="98"/>
  <c r="AD24" i="98"/>
  <c r="AD25" i="98"/>
  <c r="AD26" i="98"/>
  <c r="DW46" i="98" s="1"/>
  <c r="AD27" i="98"/>
  <c r="DW47" i="98" s="1"/>
  <c r="AD28" i="98"/>
  <c r="DW48" i="98" s="1"/>
  <c r="AD29" i="98"/>
  <c r="DW49" i="98" s="1"/>
  <c r="AD30" i="98"/>
  <c r="DW50" i="98" s="1"/>
  <c r="AD22" i="98"/>
  <c r="CZ59" i="98"/>
  <c r="CZ68" i="98"/>
  <c r="AF23" i="98"/>
  <c r="CW36" i="98"/>
  <c r="CW25" i="98"/>
  <c r="CX64" i="98"/>
  <c r="CX73" i="98"/>
  <c r="CZ32" i="98"/>
  <c r="N23" i="98"/>
  <c r="N24" i="98"/>
  <c r="N25" i="98"/>
  <c r="N26" i="98"/>
  <c r="N27" i="98"/>
  <c r="N28" i="98"/>
  <c r="N29" i="98"/>
  <c r="DW13" i="98" s="1"/>
  <c r="N30" i="98"/>
  <c r="DW14" i="98" s="1"/>
  <c r="N22" i="98"/>
  <c r="CZ65" i="98"/>
  <c r="CZ74" i="98"/>
  <c r="AN22" i="98"/>
  <c r="AN24" i="98"/>
  <c r="AN29" i="98"/>
  <c r="DU76" i="98" s="1"/>
  <c r="AN23" i="98"/>
  <c r="AN28" i="98"/>
  <c r="DU75" i="98" s="1"/>
  <c r="AN30" i="98"/>
  <c r="DU77" i="98" s="1"/>
  <c r="AN25" i="98"/>
  <c r="DU72" i="98" s="1"/>
  <c r="AN26" i="98"/>
  <c r="DU73" i="98" s="1"/>
  <c r="AN27" i="98"/>
  <c r="DU74" i="98" s="1"/>
  <c r="AP23" i="98"/>
  <c r="AP24" i="98"/>
  <c r="AP25" i="98"/>
  <c r="DW72" i="98" s="1"/>
  <c r="EN72" i="98" s="1"/>
  <c r="AP26" i="98"/>
  <c r="DW73" i="98" s="1"/>
  <c r="EN73" i="98" s="1"/>
  <c r="AP27" i="98"/>
  <c r="DW74" i="98" s="1"/>
  <c r="EN74" i="98" s="1"/>
  <c r="AP28" i="98"/>
  <c r="DW75" i="98" s="1"/>
  <c r="EN75" i="98" s="1"/>
  <c r="AP29" i="98"/>
  <c r="DW76" i="98" s="1"/>
  <c r="EN76" i="98" s="1"/>
  <c r="AP30" i="98"/>
  <c r="DW77" i="98" s="1"/>
  <c r="EN77" i="98" s="1"/>
  <c r="AP22" i="98"/>
  <c r="BS13" i="98"/>
  <c r="BW13" i="98" s="1"/>
  <c r="BS9" i="98"/>
  <c r="BW9" i="98" s="1"/>
  <c r="BT8" i="98"/>
  <c r="BX8" i="98" s="1"/>
  <c r="BT10" i="98"/>
  <c r="BX10" i="98" s="1"/>
  <c r="CZ51" i="98"/>
  <c r="CY57" i="98"/>
  <c r="CY66" i="98"/>
  <c r="CX65" i="98"/>
  <c r="CX74" i="98"/>
  <c r="AL23" i="98"/>
  <c r="AL24" i="98"/>
  <c r="AL25" i="98"/>
  <c r="AL26" i="98"/>
  <c r="DW64" i="98" s="1"/>
  <c r="EN64" i="98" s="1"/>
  <c r="AL27" i="98"/>
  <c r="DW65" i="98" s="1"/>
  <c r="EN65" i="98" s="1"/>
  <c r="AL28" i="98"/>
  <c r="DW66" i="98" s="1"/>
  <c r="EN66" i="98" s="1"/>
  <c r="AL29" i="98"/>
  <c r="DW67" i="98" s="1"/>
  <c r="EN67" i="98" s="1"/>
  <c r="AL30" i="98"/>
  <c r="DW68" i="98" s="1"/>
  <c r="EN68" i="98" s="1"/>
  <c r="AL22" i="98"/>
  <c r="BS12" i="98"/>
  <c r="BW12" i="98" s="1"/>
  <c r="BS8" i="98"/>
  <c r="BW8" i="98" s="1"/>
  <c r="BT6" i="98"/>
  <c r="BX6" i="98" s="1"/>
  <c r="BT12" i="98"/>
  <c r="BX12" i="98" s="1"/>
  <c r="CW15" i="98"/>
  <c r="CY28" i="98"/>
  <c r="CY24" i="98"/>
  <c r="CY64" i="98"/>
  <c r="CY73" i="98"/>
  <c r="CX41" i="98"/>
  <c r="CX48" i="98"/>
  <c r="CX32" i="98"/>
  <c r="CW37" i="98"/>
  <c r="CW23" i="98"/>
  <c r="CY33" i="98"/>
  <c r="CY55" i="98"/>
  <c r="CX16" i="98"/>
  <c r="CW28" i="98"/>
  <c r="CY31" i="98"/>
  <c r="CY21" i="98"/>
  <c r="CW60" i="98"/>
  <c r="CZ40" i="98"/>
  <c r="CX63" i="98"/>
  <c r="CY37" i="98"/>
  <c r="CW59" i="98"/>
  <c r="CY62" i="98"/>
  <c r="CY60" i="98"/>
  <c r="CW46" i="98"/>
  <c r="CX60" i="98"/>
  <c r="CX15" i="98"/>
  <c r="CX36" i="98"/>
  <c r="CX30" i="98"/>
  <c r="CW56" i="98"/>
  <c r="CZ23" i="98"/>
  <c r="CZ42" i="98"/>
  <c r="CW51" i="98"/>
  <c r="CZ45" i="98"/>
  <c r="CZ16" i="98"/>
  <c r="CZ48" i="98"/>
  <c r="CW34" i="98"/>
  <c r="CZ26" i="98"/>
  <c r="CW19" i="98"/>
  <c r="CX45" i="98"/>
  <c r="CX59" i="98"/>
  <c r="CW27" i="98"/>
  <c r="CW61" i="98"/>
  <c r="CY56" i="98"/>
  <c r="CZ34" i="98"/>
  <c r="CX42" i="98"/>
  <c r="CY38" i="98"/>
  <c r="CW31" i="98"/>
  <c r="CZ43" i="98"/>
  <c r="CY45" i="98"/>
  <c r="CZ60" i="98"/>
  <c r="CW30" i="98"/>
  <c r="CY35" i="98"/>
  <c r="CW42" i="98"/>
  <c r="CY16" i="98"/>
  <c r="CY46" i="98"/>
  <c r="CX31" i="98"/>
  <c r="CX27" i="98"/>
  <c r="CX19" i="98"/>
  <c r="CX26" i="98"/>
  <c r="CW54" i="98"/>
  <c r="CY65" i="98"/>
  <c r="CZ35" i="98"/>
  <c r="CX35" i="98"/>
  <c r="CX51" i="98"/>
  <c r="CW39" i="98"/>
  <c r="CY32" i="98"/>
  <c r="CX49" i="98"/>
  <c r="CY50" i="98"/>
  <c r="CX18" i="98"/>
  <c r="CW18" i="98"/>
  <c r="CY22" i="98"/>
  <c r="CZ33" i="98"/>
  <c r="CW55" i="98"/>
  <c r="CZ22" i="98"/>
  <c r="CX56" i="98"/>
  <c r="CZ64" i="98"/>
  <c r="CX24" i="98"/>
  <c r="CZ55" i="98"/>
  <c r="CW64" i="98"/>
  <c r="CZ58" i="98"/>
  <c r="CY43" i="98"/>
  <c r="CX23" i="98"/>
  <c r="CX39" i="98"/>
  <c r="CY29" i="98"/>
  <c r="CX20" i="98"/>
  <c r="CW38" i="98"/>
  <c r="CY54" i="98"/>
  <c r="CX40" i="98"/>
  <c r="CZ21" i="98"/>
  <c r="CW57" i="98"/>
  <c r="CW17" i="98"/>
  <c r="CY49" i="98"/>
  <c r="CX58" i="98"/>
  <c r="CY52" i="98"/>
  <c r="CZ36" i="98"/>
  <c r="CZ39" i="98"/>
  <c r="CY17" i="98"/>
  <c r="CW62" i="98"/>
  <c r="CY30" i="98"/>
  <c r="CY63" i="98"/>
  <c r="CZ61" i="98"/>
  <c r="CW47" i="98"/>
  <c r="CW33" i="98"/>
  <c r="CX38" i="98"/>
  <c r="CZ49" i="98"/>
  <c r="CW58" i="98"/>
  <c r="CX52" i="98"/>
  <c r="CY39" i="98"/>
  <c r="CZ44" i="98"/>
  <c r="CW26" i="98"/>
  <c r="CW35" i="98"/>
  <c r="CW48" i="98"/>
  <c r="CW50" i="98"/>
  <c r="CW20" i="98"/>
  <c r="CZ37" i="98"/>
  <c r="CY59" i="98"/>
  <c r="CW40" i="98"/>
  <c r="CY61" i="98"/>
  <c r="CW44" i="98"/>
  <c r="CW65" i="98"/>
  <c r="CY26" i="98"/>
  <c r="CX46" i="98"/>
  <c r="CZ27" i="98"/>
  <c r="CZ46" i="98"/>
  <c r="CY40" i="98"/>
  <c r="CZ50" i="98"/>
  <c r="CZ38" i="98"/>
  <c r="CZ63" i="98"/>
  <c r="CY58" i="98"/>
  <c r="CW49" i="98"/>
  <c r="CZ30" i="98"/>
  <c r="CW21" i="98"/>
  <c r="CX61" i="98"/>
  <c r="CX28" i="98"/>
  <c r="CZ47" i="98"/>
  <c r="CX62" i="98"/>
  <c r="CW29" i="98"/>
  <c r="CY36" i="98"/>
  <c r="CW32" i="98"/>
  <c r="CZ41" i="98"/>
  <c r="CX43" i="98"/>
  <c r="CZ24" i="98"/>
  <c r="CX57" i="98"/>
  <c r="CW45" i="98"/>
  <c r="CZ25" i="98"/>
  <c r="CZ57" i="98"/>
  <c r="CZ17" i="98"/>
  <c r="CW63" i="98"/>
  <c r="CZ29" i="98"/>
  <c r="CZ28" i="98"/>
  <c r="CX44" i="98"/>
  <c r="CX53" i="98"/>
  <c r="CY53" i="98"/>
  <c r="CY19" i="98"/>
  <c r="CZ52" i="98"/>
  <c r="CX34" i="98"/>
  <c r="CY48" i="98"/>
  <c r="CX22" i="98"/>
  <c r="CY42" i="98"/>
  <c r="CY25" i="98"/>
  <c r="CX25" i="98"/>
  <c r="CZ18" i="98"/>
  <c r="CX33" i="98"/>
  <c r="CY18" i="98"/>
  <c r="CZ31" i="98"/>
  <c r="CZ56" i="98"/>
  <c r="CX47" i="98"/>
  <c r="CX54" i="98"/>
  <c r="CY44" i="98"/>
  <c r="CY41" i="98"/>
  <c r="CY20" i="98"/>
  <c r="CZ53" i="98"/>
  <c r="CX21" i="98"/>
  <c r="CX17" i="98"/>
  <c r="CX29" i="98"/>
  <c r="CW52" i="98"/>
  <c r="CZ20" i="98"/>
  <c r="CY27" i="98"/>
  <c r="CW53" i="98"/>
  <c r="CX37" i="98"/>
  <c r="CZ62" i="98"/>
  <c r="CW16" i="98"/>
  <c r="CY13" i="98"/>
  <c r="CY14" i="98"/>
  <c r="CY12" i="98"/>
  <c r="CZ13" i="98"/>
  <c r="CZ12" i="98"/>
  <c r="CZ14" i="98"/>
  <c r="CX13" i="98"/>
  <c r="CX14" i="98"/>
  <c r="CX12" i="98"/>
  <c r="CY10" i="98"/>
  <c r="CY11" i="98"/>
  <c r="CY9" i="98"/>
  <c r="CW10" i="98"/>
  <c r="CW11" i="98"/>
  <c r="CW9" i="98"/>
  <c r="CX10" i="98"/>
  <c r="CX11" i="98"/>
  <c r="CX9" i="98"/>
  <c r="CZ9" i="98"/>
  <c r="CZ10" i="98"/>
  <c r="CZ11" i="98"/>
  <c r="BV11" i="98"/>
  <c r="BZ11" i="98" s="1"/>
  <c r="BV9" i="98"/>
  <c r="BZ9" i="98" s="1"/>
  <c r="BV8" i="98"/>
  <c r="BZ8" i="98" s="1"/>
  <c r="R24" i="98" l="1"/>
  <c r="P25" i="98"/>
  <c r="R28" i="98"/>
  <c r="DW21" i="98" s="1"/>
  <c r="O29" i="98"/>
  <c r="DT22" i="98" s="1"/>
  <c r="R29" i="98"/>
  <c r="DW22" i="98" s="1"/>
  <c r="P27" i="98"/>
  <c r="DD28" i="98" s="1"/>
  <c r="R25" i="98"/>
  <c r="DF15" i="98" s="1"/>
  <c r="O26" i="98"/>
  <c r="DT19" i="98" s="1"/>
  <c r="P24" i="98"/>
  <c r="DD14" i="98" s="1"/>
  <c r="O22" i="98"/>
  <c r="DC12" i="98" s="1"/>
  <c r="R22" i="98"/>
  <c r="DW15" i="98" s="1"/>
  <c r="R27" i="98"/>
  <c r="DW20" i="98" s="1"/>
  <c r="R23" i="98"/>
  <c r="DF13" i="98" s="1"/>
  <c r="P23" i="98"/>
  <c r="DD13" i="98" s="1"/>
  <c r="P29" i="98"/>
  <c r="DU22" i="98" s="1"/>
  <c r="EN22" i="98" s="1"/>
  <c r="EJ22" i="98" s="1"/>
  <c r="FT24" i="98" s="1"/>
  <c r="P22" i="98"/>
  <c r="DU15" i="98" s="1"/>
  <c r="EN15" i="98" s="1"/>
  <c r="EJ15" i="98" s="1"/>
  <c r="FT17" i="98" s="1"/>
  <c r="O28" i="98"/>
  <c r="DT21" i="98" s="1"/>
  <c r="O24" i="98"/>
  <c r="DC14" i="98" s="1"/>
  <c r="P26" i="98"/>
  <c r="DD18" i="98" s="1"/>
  <c r="O25" i="98"/>
  <c r="DC15" i="98" s="1"/>
  <c r="R30" i="98"/>
  <c r="DW23" i="98" s="1"/>
  <c r="P30" i="98"/>
  <c r="DU23" i="98" s="1"/>
  <c r="EN23" i="98" s="1"/>
  <c r="EJ23" i="98" s="1"/>
  <c r="FT25" i="98" s="1"/>
  <c r="O30" i="98"/>
  <c r="DT23" i="98" s="1"/>
  <c r="O27" i="98"/>
  <c r="DT20" i="98" s="1"/>
  <c r="EJ77" i="98"/>
  <c r="FT85" i="98" s="1"/>
  <c r="EU77" i="98"/>
  <c r="GB85" i="98" s="1"/>
  <c r="ER77" i="98"/>
  <c r="FY85" i="98" s="1"/>
  <c r="ES77" i="98"/>
  <c r="FZ85" i="98" s="1"/>
  <c r="EV77" i="98"/>
  <c r="GC85" i="98" s="1"/>
  <c r="EX77" i="98"/>
  <c r="EU65" i="98"/>
  <c r="GB72" i="98" s="1"/>
  <c r="ER65" i="98"/>
  <c r="FY72" i="98" s="1"/>
  <c r="EX65" i="98"/>
  <c r="EJ65" i="98"/>
  <c r="FT72" i="98" s="1"/>
  <c r="ES65" i="98"/>
  <c r="FZ72" i="98" s="1"/>
  <c r="EV65" i="98"/>
  <c r="GC72" i="98" s="1"/>
  <c r="EJ72" i="98"/>
  <c r="FT80" i="98" s="1"/>
  <c r="EX72" i="98"/>
  <c r="ER72" i="98"/>
  <c r="FY80" i="98" s="1"/>
  <c r="EU72" i="98"/>
  <c r="GB80" i="98" s="1"/>
  <c r="ES72" i="98"/>
  <c r="FZ80" i="98" s="1"/>
  <c r="EV72" i="98"/>
  <c r="GC80" i="98" s="1"/>
  <c r="EX68" i="98"/>
  <c r="EV68" i="98"/>
  <c r="GC75" i="98" s="1"/>
  <c r="EU68" i="98"/>
  <c r="GB75" i="98" s="1"/>
  <c r="ES68" i="98"/>
  <c r="FZ75" i="98" s="1"/>
  <c r="EJ68" i="98"/>
  <c r="FT75" i="98" s="1"/>
  <c r="ER68" i="98"/>
  <c r="FY75" i="98" s="1"/>
  <c r="EX64" i="98"/>
  <c r="ER64" i="98"/>
  <c r="FY71" i="98" s="1"/>
  <c r="EU64" i="98"/>
  <c r="GB71" i="98" s="1"/>
  <c r="ES64" i="98"/>
  <c r="FZ71" i="98" s="1"/>
  <c r="EV64" i="98"/>
  <c r="GC71" i="98" s="1"/>
  <c r="EJ64" i="98"/>
  <c r="FT71" i="98" s="1"/>
  <c r="EJ75" i="98"/>
  <c r="FT83" i="98" s="1"/>
  <c r="EX75" i="98"/>
  <c r="EU75" i="98"/>
  <c r="GB83" i="98" s="1"/>
  <c r="ER75" i="98"/>
  <c r="FY83" i="98" s="1"/>
  <c r="EV75" i="98"/>
  <c r="GC83" i="98" s="1"/>
  <c r="ES75" i="98"/>
  <c r="FZ83" i="98" s="1"/>
  <c r="EU66" i="98"/>
  <c r="GB73" i="98" s="1"/>
  <c r="ES66" i="98"/>
  <c r="FZ73" i="98" s="1"/>
  <c r="EX66" i="98"/>
  <c r="EV66" i="98"/>
  <c r="GC73" i="98" s="1"/>
  <c r="EJ66" i="98"/>
  <c r="FT73" i="98" s="1"/>
  <c r="ER66" i="98"/>
  <c r="FY73" i="98" s="1"/>
  <c r="EJ73" i="98"/>
  <c r="FT81" i="98" s="1"/>
  <c r="EU73" i="98"/>
  <c r="GB81" i="98" s="1"/>
  <c r="ER73" i="98"/>
  <c r="FY81" i="98" s="1"/>
  <c r="EX73" i="98"/>
  <c r="EV73" i="98"/>
  <c r="GC81" i="98" s="1"/>
  <c r="ES73" i="98"/>
  <c r="FZ81" i="98" s="1"/>
  <c r="EJ76" i="98"/>
  <c r="FT84" i="98" s="1"/>
  <c r="EX76" i="98"/>
  <c r="EV76" i="98"/>
  <c r="GC84" i="98" s="1"/>
  <c r="EU76" i="98"/>
  <c r="GB84" i="98" s="1"/>
  <c r="ER76" i="98"/>
  <c r="FY84" i="98" s="1"/>
  <c r="ES76" i="98"/>
  <c r="FZ84" i="98" s="1"/>
  <c r="EJ67" i="98"/>
  <c r="FT74" i="98" s="1"/>
  <c r="EX67" i="98"/>
  <c r="EU67" i="98"/>
  <c r="GB74" i="98" s="1"/>
  <c r="ER67" i="98"/>
  <c r="FY74" i="98" s="1"/>
  <c r="ES67" i="98"/>
  <c r="FZ74" i="98" s="1"/>
  <c r="EV67" i="98"/>
  <c r="GC74" i="98" s="1"/>
  <c r="EJ74" i="98"/>
  <c r="FT82" i="98" s="1"/>
  <c r="EU74" i="98"/>
  <c r="GB82" i="98" s="1"/>
  <c r="ES74" i="98"/>
  <c r="FZ82" i="98" s="1"/>
  <c r="EX74" i="98"/>
  <c r="EV74" i="98"/>
  <c r="GC82" i="98" s="1"/>
  <c r="ER74" i="98"/>
  <c r="FY82" i="98" s="1"/>
  <c r="EU22" i="98"/>
  <c r="GB24" i="98" s="1"/>
  <c r="AF22" i="98"/>
  <c r="DU51" i="98" s="1"/>
  <c r="K29" i="98"/>
  <c r="DT13" i="98" s="1"/>
  <c r="EN13" i="98" s="1"/>
  <c r="EJ13" i="98" s="1"/>
  <c r="FT14" i="98" s="1"/>
  <c r="K26" i="98"/>
  <c r="DC11" i="98" s="1"/>
  <c r="K28" i="98"/>
  <c r="DT12" i="98" s="1"/>
  <c r="EN12" i="98" s="1"/>
  <c r="EJ12" i="98" s="1"/>
  <c r="FT13" i="98" s="1"/>
  <c r="K24" i="98"/>
  <c r="DT8" i="98" s="1"/>
  <c r="EN8" i="98" s="1"/>
  <c r="EJ8" i="98" s="1"/>
  <c r="FT9" i="98" s="1"/>
  <c r="K22" i="98"/>
  <c r="DT6" i="98" s="1"/>
  <c r="EN6" i="98" s="1"/>
  <c r="EJ6" i="98" s="1"/>
  <c r="FT7" i="98" s="1"/>
  <c r="K25" i="98"/>
  <c r="DC10" i="98" s="1"/>
  <c r="K30" i="98"/>
  <c r="DT14" i="98" s="1"/>
  <c r="EN14" i="98" s="1"/>
  <c r="EJ14" i="98" s="1"/>
  <c r="FT15" i="98" s="1"/>
  <c r="K27" i="98"/>
  <c r="DC16" i="98" s="1"/>
  <c r="AE25" i="98"/>
  <c r="DC72" i="98" s="1"/>
  <c r="AF28" i="98"/>
  <c r="DU57" i="98" s="1"/>
  <c r="AF27" i="98"/>
  <c r="DU56" i="98" s="1"/>
  <c r="DF67" i="98"/>
  <c r="DW63" i="98"/>
  <c r="EN63" i="98" s="1"/>
  <c r="DD75" i="98"/>
  <c r="DU71" i="98"/>
  <c r="DC35" i="98"/>
  <c r="DF60" i="98"/>
  <c r="DW62" i="98"/>
  <c r="EN62" i="98" s="1"/>
  <c r="DD59" i="98"/>
  <c r="DU69" i="98"/>
  <c r="DF14" i="98"/>
  <c r="DW17" i="98"/>
  <c r="AA30" i="98"/>
  <c r="DT50" i="98" s="1"/>
  <c r="DF26" i="98"/>
  <c r="DW12" i="98"/>
  <c r="DF9" i="98"/>
  <c r="DW8" i="98"/>
  <c r="DD15" i="98"/>
  <c r="DU18" i="98"/>
  <c r="EN18" i="98" s="1"/>
  <c r="EJ18" i="98" s="1"/>
  <c r="FT20" i="98" s="1"/>
  <c r="DC26" i="98"/>
  <c r="DC13" i="98"/>
  <c r="DT16" i="98"/>
  <c r="DF44" i="98"/>
  <c r="DW44" i="98"/>
  <c r="DD72" i="98"/>
  <c r="DU54" i="98"/>
  <c r="DF59" i="98"/>
  <c r="DW69" i="98"/>
  <c r="EN69" i="98" s="1"/>
  <c r="DF65" i="98"/>
  <c r="DW70" i="98"/>
  <c r="EN70" i="98" s="1"/>
  <c r="DF10" i="98"/>
  <c r="DW9" i="98"/>
  <c r="DD47" i="98"/>
  <c r="DU52" i="98"/>
  <c r="DT17" i="98"/>
  <c r="DC55" i="98"/>
  <c r="DT45" i="98"/>
  <c r="DF50" i="98"/>
  <c r="DW60" i="98"/>
  <c r="EN60" i="98" s="1"/>
  <c r="DF53" i="98"/>
  <c r="DW61" i="98"/>
  <c r="EN61" i="98" s="1"/>
  <c r="DD65" i="98"/>
  <c r="DU70" i="98"/>
  <c r="DW16" i="98"/>
  <c r="DF7" i="98"/>
  <c r="DN7" i="98" s="1"/>
  <c r="DW6" i="98"/>
  <c r="DF16" i="98"/>
  <c r="DW11" i="98"/>
  <c r="DF8" i="98"/>
  <c r="DW7" i="98"/>
  <c r="DU17" i="98"/>
  <c r="EN17" i="98" s="1"/>
  <c r="EJ17" i="98" s="1"/>
  <c r="FT19" i="98" s="1"/>
  <c r="DC8" i="98"/>
  <c r="DT7" i="98"/>
  <c r="EN7" i="98" s="1"/>
  <c r="EJ7" i="98" s="1"/>
  <c r="FT8" i="98" s="1"/>
  <c r="DF36" i="98"/>
  <c r="DW42" i="98"/>
  <c r="DF38" i="98"/>
  <c r="DW43" i="98"/>
  <c r="DD35" i="98"/>
  <c r="DU21" i="98"/>
  <c r="EN21" i="98" s="1"/>
  <c r="EJ21" i="98" s="1"/>
  <c r="FT23" i="98" s="1"/>
  <c r="DF55" i="98"/>
  <c r="DW45" i="98"/>
  <c r="DF75" i="98"/>
  <c r="DW71" i="98"/>
  <c r="EN71" i="98" s="1"/>
  <c r="DF18" i="98"/>
  <c r="DW19" i="98"/>
  <c r="DF11" i="98"/>
  <c r="DW10" i="98"/>
  <c r="DT15" i="98"/>
  <c r="AA28" i="98"/>
  <c r="DT48" i="98" s="1"/>
  <c r="AA23" i="98"/>
  <c r="AF26" i="98"/>
  <c r="DU55" i="98" s="1"/>
  <c r="AF29" i="98"/>
  <c r="DU58" i="98" s="1"/>
  <c r="AF24" i="98"/>
  <c r="X24" i="98"/>
  <c r="X27" i="98"/>
  <c r="DU38" i="98" s="1"/>
  <c r="AA27" i="98"/>
  <c r="DT47" i="98" s="1"/>
  <c r="X22" i="98"/>
  <c r="AA24" i="98"/>
  <c r="AE28" i="98"/>
  <c r="DT57" i="98" s="1"/>
  <c r="AF30" i="98"/>
  <c r="DU59" i="98" s="1"/>
  <c r="AE22" i="98"/>
  <c r="AE24" i="98"/>
  <c r="AE30" i="98"/>
  <c r="DT59" i="98" s="1"/>
  <c r="AE27" i="98"/>
  <c r="DT56" i="98" s="1"/>
  <c r="AE23" i="98"/>
  <c r="AE29" i="98"/>
  <c r="DT58" i="98" s="1"/>
  <c r="X23" i="98"/>
  <c r="X30" i="98"/>
  <c r="DU41" i="98" s="1"/>
  <c r="AA29" i="98"/>
  <c r="DT49" i="98" s="1"/>
  <c r="AA26" i="98"/>
  <c r="DT46" i="98" s="1"/>
  <c r="X25" i="98"/>
  <c r="X26" i="98"/>
  <c r="X28" i="98"/>
  <c r="DU39" i="98" s="1"/>
  <c r="AA22" i="98"/>
  <c r="Z23" i="98"/>
  <c r="Z24" i="98"/>
  <c r="Z25" i="98"/>
  <c r="Z26" i="98"/>
  <c r="DW37" i="98" s="1"/>
  <c r="Z27" i="98"/>
  <c r="DW38" i="98" s="1"/>
  <c r="Z29" i="98"/>
  <c r="DW40" i="98" s="1"/>
  <c r="Z30" i="98"/>
  <c r="DW41" i="98" s="1"/>
  <c r="Z28" i="98"/>
  <c r="DW39" i="98" s="1"/>
  <c r="Z22" i="98"/>
  <c r="AI23" i="98"/>
  <c r="AI24" i="98"/>
  <c r="AI25" i="98"/>
  <c r="AI26" i="98"/>
  <c r="DT64" i="98" s="1"/>
  <c r="AI27" i="98"/>
  <c r="DT65" i="98" s="1"/>
  <c r="AI22" i="98"/>
  <c r="AI28" i="98"/>
  <c r="DT66" i="98" s="1"/>
  <c r="AI29" i="98"/>
  <c r="DT67" i="98" s="1"/>
  <c r="AI30" i="98"/>
  <c r="DT68" i="98" s="1"/>
  <c r="T23" i="98"/>
  <c r="T24" i="98"/>
  <c r="T25" i="98"/>
  <c r="T26" i="98"/>
  <c r="T27" i="98"/>
  <c r="DU29" i="98" s="1"/>
  <c r="EN29" i="98" s="1"/>
  <c r="EJ29" i="98" s="1"/>
  <c r="FT32" i="98" s="1"/>
  <c r="T28" i="98"/>
  <c r="DU30" i="98" s="1"/>
  <c r="EN30" i="98" s="1"/>
  <c r="EJ30" i="98" s="1"/>
  <c r="FT33" i="98" s="1"/>
  <c r="T22" i="98"/>
  <c r="T29" i="98"/>
  <c r="DU31" i="98" s="1"/>
  <c r="EN31" i="98" s="1"/>
  <c r="EJ31" i="98" s="1"/>
  <c r="FT34" i="98" s="1"/>
  <c r="T30" i="98"/>
  <c r="DU32" i="98" s="1"/>
  <c r="EN32" i="98" s="1"/>
  <c r="EJ32" i="98" s="1"/>
  <c r="FT35" i="98" s="1"/>
  <c r="L23" i="98"/>
  <c r="L24" i="98"/>
  <c r="L25" i="98"/>
  <c r="L26" i="98"/>
  <c r="L27" i="98"/>
  <c r="L28" i="98"/>
  <c r="L22" i="98"/>
  <c r="L29" i="98"/>
  <c r="DU13" i="98" s="1"/>
  <c r="L30" i="98"/>
  <c r="DU14" i="98" s="1"/>
  <c r="AM23" i="98"/>
  <c r="AM24" i="98"/>
  <c r="AM25" i="98"/>
  <c r="DT72" i="98" s="1"/>
  <c r="AM26" i="98"/>
  <c r="DT73" i="98" s="1"/>
  <c r="AM27" i="98"/>
  <c r="DT74" i="98" s="1"/>
  <c r="AM22" i="98"/>
  <c r="AM28" i="98"/>
  <c r="DT75" i="98" s="1"/>
  <c r="AM29" i="98"/>
  <c r="DT76" i="98" s="1"/>
  <c r="AM30" i="98"/>
  <c r="DT77" i="98" s="1"/>
  <c r="AH23" i="98"/>
  <c r="AH24" i="98"/>
  <c r="AH25" i="98"/>
  <c r="AH26" i="98"/>
  <c r="DW55" i="98" s="1"/>
  <c r="EN55" i="98" s="1"/>
  <c r="AH27" i="98"/>
  <c r="DW56" i="98" s="1"/>
  <c r="EN56" i="98" s="1"/>
  <c r="AH28" i="98"/>
  <c r="DW57" i="98" s="1"/>
  <c r="EN57" i="98" s="1"/>
  <c r="AH29" i="98"/>
  <c r="DW58" i="98" s="1"/>
  <c r="EN58" i="98" s="1"/>
  <c r="AH30" i="98"/>
  <c r="DW59" i="98" s="1"/>
  <c r="EN59" i="98" s="1"/>
  <c r="AH22" i="98"/>
  <c r="AJ23" i="98"/>
  <c r="AJ24" i="98"/>
  <c r="AJ25" i="98"/>
  <c r="AJ26" i="98"/>
  <c r="DU64" i="98" s="1"/>
  <c r="AJ27" i="98"/>
  <c r="DU65" i="98" s="1"/>
  <c r="AJ22" i="98"/>
  <c r="AJ28" i="98"/>
  <c r="DU66" i="98" s="1"/>
  <c r="AJ29" i="98"/>
  <c r="DU67" i="98" s="1"/>
  <c r="AJ30" i="98"/>
  <c r="DU68" i="98" s="1"/>
  <c r="W23" i="98"/>
  <c r="W24" i="98"/>
  <c r="W25" i="98"/>
  <c r="W26" i="98"/>
  <c r="DT37" i="98" s="1"/>
  <c r="W27" i="98"/>
  <c r="DT38" i="98" s="1"/>
  <c r="W28" i="98"/>
  <c r="DT39" i="98" s="1"/>
  <c r="W22" i="98"/>
  <c r="W29" i="98"/>
  <c r="DT40" i="98" s="1"/>
  <c r="W30" i="98"/>
  <c r="DT41" i="98" s="1"/>
  <c r="V23" i="98"/>
  <c r="V24" i="98"/>
  <c r="V25" i="98"/>
  <c r="V26" i="98"/>
  <c r="V27" i="98"/>
  <c r="DW29" i="98" s="1"/>
  <c r="V28" i="98"/>
  <c r="DW30" i="98" s="1"/>
  <c r="V29" i="98"/>
  <c r="DW31" i="98" s="1"/>
  <c r="V30" i="98"/>
  <c r="DW32" i="98" s="1"/>
  <c r="V22" i="98"/>
  <c r="S23" i="98"/>
  <c r="S24" i="98"/>
  <c r="S25" i="98"/>
  <c r="S26" i="98"/>
  <c r="S27" i="98"/>
  <c r="DT29" i="98" s="1"/>
  <c r="S28" i="98"/>
  <c r="DT30" i="98" s="1"/>
  <c r="S22" i="98"/>
  <c r="S29" i="98"/>
  <c r="DT31" i="98" s="1"/>
  <c r="S30" i="98"/>
  <c r="DT32" i="98" s="1"/>
  <c r="AB23" i="98"/>
  <c r="AB24" i="98"/>
  <c r="AB25" i="98"/>
  <c r="AB26" i="98"/>
  <c r="DU46" i="98" s="1"/>
  <c r="AB27" i="98"/>
  <c r="DU47" i="98" s="1"/>
  <c r="AB22" i="98"/>
  <c r="AB30" i="98"/>
  <c r="DU50" i="98" s="1"/>
  <c r="AB28" i="98"/>
  <c r="DU48" i="98" s="1"/>
  <c r="AB29" i="98"/>
  <c r="DU49" i="98" s="1"/>
  <c r="E10" i="98"/>
  <c r="E13" i="98"/>
  <c r="E9" i="98"/>
  <c r="E12" i="98"/>
  <c r="E8" i="98"/>
  <c r="E15" i="98"/>
  <c r="E11" i="98"/>
  <c r="E14" i="98"/>
  <c r="E7" i="98"/>
  <c r="EL66" i="98" l="1"/>
  <c r="FV73" i="98" s="1"/>
  <c r="GE73" i="98"/>
  <c r="EL68" i="98"/>
  <c r="FV75" i="98" s="1"/>
  <c r="GE75" i="98"/>
  <c r="EL74" i="98"/>
  <c r="FV82" i="98" s="1"/>
  <c r="GE82" i="98"/>
  <c r="EL67" i="98"/>
  <c r="FV74" i="98" s="1"/>
  <c r="GE74" i="98"/>
  <c r="EL75" i="98"/>
  <c r="FV83" i="98" s="1"/>
  <c r="GE83" i="98"/>
  <c r="EL76" i="98"/>
  <c r="FV84" i="98" s="1"/>
  <c r="GE84" i="98"/>
  <c r="EL73" i="98"/>
  <c r="FV81" i="98" s="1"/>
  <c r="GE81" i="98"/>
  <c r="EL72" i="98"/>
  <c r="FV80" i="98" s="1"/>
  <c r="GE80" i="98"/>
  <c r="EL77" i="98"/>
  <c r="FV85" i="98" s="1"/>
  <c r="GE85" i="98"/>
  <c r="EL64" i="98"/>
  <c r="FV71" i="98" s="1"/>
  <c r="GE71" i="98"/>
  <c r="EL65" i="98"/>
  <c r="FV72" i="98" s="1"/>
  <c r="GE72" i="98"/>
  <c r="DF35" i="98"/>
  <c r="ES22" i="98"/>
  <c r="FZ24" i="98" s="1"/>
  <c r="EG22" i="98"/>
  <c r="DU16" i="98"/>
  <c r="EN16" i="98" s="1"/>
  <c r="EJ16" i="98" s="1"/>
  <c r="FT18" i="98" s="1"/>
  <c r="EX23" i="98"/>
  <c r="ES23" i="98"/>
  <c r="FZ25" i="98" s="1"/>
  <c r="DF12" i="98"/>
  <c r="DC18" i="98"/>
  <c r="DW18" i="98"/>
  <c r="DD43" i="98"/>
  <c r="DD12" i="98"/>
  <c r="DU19" i="98"/>
  <c r="EN19" i="98" s="1"/>
  <c r="EJ19" i="98" s="1"/>
  <c r="FT21" i="98" s="1"/>
  <c r="EX22" i="98"/>
  <c r="DT10" i="98"/>
  <c r="EN10" i="98" s="1"/>
  <c r="EJ10" i="98" s="1"/>
  <c r="FT11" i="98" s="1"/>
  <c r="DU20" i="98"/>
  <c r="EN20" i="98" s="1"/>
  <c r="EJ20" i="98" s="1"/>
  <c r="FT22" i="98" s="1"/>
  <c r="ER23" i="98"/>
  <c r="FY25" i="98" s="1"/>
  <c r="EV23" i="98"/>
  <c r="GC25" i="98" s="1"/>
  <c r="EU23" i="98"/>
  <c r="GB25" i="98" s="1"/>
  <c r="EG23" i="98"/>
  <c r="DT18" i="98"/>
  <c r="EG18" i="98" s="1"/>
  <c r="DF28" i="98"/>
  <c r="DC28" i="98"/>
  <c r="ER22" i="98"/>
  <c r="FY24" i="98" s="1"/>
  <c r="EV22" i="98"/>
  <c r="GC24" i="98" s="1"/>
  <c r="EG32" i="98"/>
  <c r="EG29" i="98"/>
  <c r="EJ59" i="98"/>
  <c r="FT65" i="98" s="1"/>
  <c r="EX59" i="98"/>
  <c r="EU59" i="98"/>
  <c r="GB65" i="98" s="1"/>
  <c r="ER59" i="98"/>
  <c r="FY65" i="98" s="1"/>
  <c r="ES59" i="98"/>
  <c r="FZ65" i="98" s="1"/>
  <c r="EV59" i="98"/>
  <c r="GC65" i="98" s="1"/>
  <c r="EJ55" i="98"/>
  <c r="FT61" i="98" s="1"/>
  <c r="EX55" i="98"/>
  <c r="EU55" i="98"/>
  <c r="GB61" i="98" s="1"/>
  <c r="ER55" i="98"/>
  <c r="FY61" i="98" s="1"/>
  <c r="EV55" i="98"/>
  <c r="GC61" i="98" s="1"/>
  <c r="ES55" i="98"/>
  <c r="FZ61" i="98" s="1"/>
  <c r="EJ71" i="98"/>
  <c r="FT79" i="98" s="1"/>
  <c r="EX71" i="98"/>
  <c r="EU71" i="98"/>
  <c r="GB79" i="98" s="1"/>
  <c r="ER71" i="98"/>
  <c r="FY79" i="98" s="1"/>
  <c r="EV71" i="98"/>
  <c r="GC79" i="98" s="1"/>
  <c r="ES71" i="98"/>
  <c r="FZ79" i="98" s="1"/>
  <c r="EJ61" i="98"/>
  <c r="FT68" i="98" s="1"/>
  <c r="EU61" i="98"/>
  <c r="GB68" i="98" s="1"/>
  <c r="ER61" i="98"/>
  <c r="FY68" i="98" s="1"/>
  <c r="ES61" i="98"/>
  <c r="FZ68" i="98" s="1"/>
  <c r="EV61" i="98"/>
  <c r="GC68" i="98" s="1"/>
  <c r="EX61" i="98"/>
  <c r="EJ70" i="98"/>
  <c r="FT78" i="98" s="1"/>
  <c r="ER70" i="98"/>
  <c r="FY78" i="98" s="1"/>
  <c r="EX70" i="98"/>
  <c r="EU70" i="98"/>
  <c r="GB78" i="98" s="1"/>
  <c r="ES70" i="98"/>
  <c r="FZ78" i="98" s="1"/>
  <c r="EV70" i="98"/>
  <c r="GC78" i="98" s="1"/>
  <c r="EJ58" i="98"/>
  <c r="FT64" i="98" s="1"/>
  <c r="EV58" i="98"/>
  <c r="GC64" i="98" s="1"/>
  <c r="ES58" i="98"/>
  <c r="FZ64" i="98" s="1"/>
  <c r="EX58" i="98"/>
  <c r="EU58" i="98"/>
  <c r="GB64" i="98" s="1"/>
  <c r="ER58" i="98"/>
  <c r="FY64" i="98" s="1"/>
  <c r="EG15" i="98"/>
  <c r="EJ56" i="98"/>
  <c r="FT62" i="98" s="1"/>
  <c r="EV56" i="98"/>
  <c r="GC62" i="98" s="1"/>
  <c r="EX56" i="98"/>
  <c r="ER56" i="98"/>
  <c r="FY62" i="98" s="1"/>
  <c r="ES56" i="98"/>
  <c r="FZ62" i="98" s="1"/>
  <c r="EU56" i="98"/>
  <c r="GB62" i="98" s="1"/>
  <c r="EJ63" i="98"/>
  <c r="FT70" i="98" s="1"/>
  <c r="EX63" i="98"/>
  <c r="EU63" i="98"/>
  <c r="GB70" i="98" s="1"/>
  <c r="ER63" i="98"/>
  <c r="FY70" i="98" s="1"/>
  <c r="EV63" i="98"/>
  <c r="GC70" i="98" s="1"/>
  <c r="ES63" i="98"/>
  <c r="FZ70" i="98" s="1"/>
  <c r="EJ57" i="98"/>
  <c r="FT63" i="98" s="1"/>
  <c r="EU57" i="98"/>
  <c r="GB63" i="98" s="1"/>
  <c r="ER57" i="98"/>
  <c r="FY63" i="98" s="1"/>
  <c r="EX57" i="98"/>
  <c r="EV57" i="98"/>
  <c r="GC63" i="98" s="1"/>
  <c r="ES57" i="98"/>
  <c r="FZ63" i="98" s="1"/>
  <c r="EX60" i="98"/>
  <c r="EV60" i="98"/>
  <c r="GC67" i="98" s="1"/>
  <c r="EJ60" i="98"/>
  <c r="FT67" i="98" s="1"/>
  <c r="ER60" i="98"/>
  <c r="FY67" i="98" s="1"/>
  <c r="ES60" i="98"/>
  <c r="FZ67" i="98" s="1"/>
  <c r="EU60" i="98"/>
  <c r="GB67" i="98" s="1"/>
  <c r="EG17" i="98"/>
  <c r="EJ69" i="98"/>
  <c r="FT77" i="98" s="1"/>
  <c r="EU69" i="98"/>
  <c r="GB77" i="98" s="1"/>
  <c r="ER69" i="98"/>
  <c r="FY77" i="98" s="1"/>
  <c r="ES69" i="98"/>
  <c r="FZ77" i="98" s="1"/>
  <c r="EV69" i="98"/>
  <c r="GC77" i="98" s="1"/>
  <c r="EX69" i="98"/>
  <c r="EG20" i="98"/>
  <c r="EJ62" i="98"/>
  <c r="FT69" i="98" s="1"/>
  <c r="ER62" i="98"/>
  <c r="FY69" i="98" s="1"/>
  <c r="EV62" i="98"/>
  <c r="GC69" i="98" s="1"/>
  <c r="ES62" i="98"/>
  <c r="FZ69" i="98" s="1"/>
  <c r="EX62" i="98"/>
  <c r="EU62" i="98"/>
  <c r="GB69" i="98" s="1"/>
  <c r="DC7" i="98"/>
  <c r="DK7" i="98" s="1"/>
  <c r="ES31" i="98"/>
  <c r="FZ34" i="98" s="1"/>
  <c r="EX31" i="98"/>
  <c r="EU31" i="98"/>
  <c r="GB34" i="98" s="1"/>
  <c r="EV31" i="98"/>
  <c r="GC34" i="98" s="1"/>
  <c r="ER31" i="98"/>
  <c r="FY34" i="98" s="1"/>
  <c r="ER16" i="98"/>
  <c r="FY18" i="98" s="1"/>
  <c r="EG31" i="98"/>
  <c r="EU30" i="98"/>
  <c r="GB33" i="98" s="1"/>
  <c r="EV30" i="98"/>
  <c r="GC33" i="98" s="1"/>
  <c r="ES30" i="98"/>
  <c r="FZ33" i="98" s="1"/>
  <c r="ER30" i="98"/>
  <c r="FY33" i="98" s="1"/>
  <c r="EX30" i="98"/>
  <c r="ER15" i="98"/>
  <c r="FY17" i="98" s="1"/>
  <c r="ES15" i="98"/>
  <c r="FZ17" i="98" s="1"/>
  <c r="EU15" i="98"/>
  <c r="GB17" i="98" s="1"/>
  <c r="EV15" i="98"/>
  <c r="GC17" i="98" s="1"/>
  <c r="EX15" i="98"/>
  <c r="EV21" i="98"/>
  <c r="GC23" i="98" s="1"/>
  <c r="ER21" i="98"/>
  <c r="FY23" i="98" s="1"/>
  <c r="EX21" i="98"/>
  <c r="ES21" i="98"/>
  <c r="FZ23" i="98" s="1"/>
  <c r="EU21" i="98"/>
  <c r="GB23" i="98" s="1"/>
  <c r="EV17" i="98"/>
  <c r="GC19" i="98" s="1"/>
  <c r="EU17" i="98"/>
  <c r="GB19" i="98" s="1"/>
  <c r="ER17" i="98"/>
  <c r="FY19" i="98" s="1"/>
  <c r="EX17" i="98"/>
  <c r="ES17" i="98"/>
  <c r="FZ19" i="98" s="1"/>
  <c r="EG21" i="98"/>
  <c r="EG30" i="98"/>
  <c r="ER32" i="98"/>
  <c r="FY35" i="98" s="1"/>
  <c r="EX32" i="98"/>
  <c r="ES32" i="98"/>
  <c r="FZ35" i="98" s="1"/>
  <c r="EV32" i="98"/>
  <c r="GC35" i="98" s="1"/>
  <c r="EU32" i="98"/>
  <c r="GB35" i="98" s="1"/>
  <c r="EV29" i="98"/>
  <c r="GC32" i="98" s="1"/>
  <c r="EU29" i="98"/>
  <c r="GB32" i="98" s="1"/>
  <c r="ER29" i="98"/>
  <c r="FY32" i="98" s="1"/>
  <c r="EX29" i="98"/>
  <c r="ES29" i="98"/>
  <c r="FZ32" i="98" s="1"/>
  <c r="EU18" i="98"/>
  <c r="GB20" i="98" s="1"/>
  <c r="EV18" i="98"/>
  <c r="GC20" i="98" s="1"/>
  <c r="ES18" i="98"/>
  <c r="FZ20" i="98" s="1"/>
  <c r="ER18" i="98"/>
  <c r="FY20" i="98" s="1"/>
  <c r="EX18" i="98"/>
  <c r="EV8" i="98"/>
  <c r="GC9" i="98" s="1"/>
  <c r="ER8" i="98"/>
  <c r="FY9" i="98" s="1"/>
  <c r="EX8" i="98"/>
  <c r="EU8" i="98"/>
  <c r="GB9" i="98" s="1"/>
  <c r="ES8" i="98"/>
  <c r="FZ9" i="98" s="1"/>
  <c r="EV12" i="98"/>
  <c r="GC13" i="98" s="1"/>
  <c r="EU12" i="98"/>
  <c r="GB13" i="98" s="1"/>
  <c r="ER12" i="98"/>
  <c r="FY13" i="98" s="1"/>
  <c r="EX12" i="98"/>
  <c r="ES12" i="98"/>
  <c r="FZ13" i="98" s="1"/>
  <c r="ER7" i="98"/>
  <c r="FY8" i="98" s="1"/>
  <c r="EX7" i="98"/>
  <c r="ES7" i="98"/>
  <c r="FZ8" i="98" s="1"/>
  <c r="EU7" i="98"/>
  <c r="GB8" i="98" s="1"/>
  <c r="EV7" i="98"/>
  <c r="GC8" i="98" s="1"/>
  <c r="EU10" i="98"/>
  <c r="GB11" i="98" s="1"/>
  <c r="ES14" i="98"/>
  <c r="FZ15" i="98" s="1"/>
  <c r="EX14" i="98"/>
  <c r="EU14" i="98"/>
  <c r="GB15" i="98" s="1"/>
  <c r="EV14" i="98"/>
  <c r="GC15" i="98" s="1"/>
  <c r="ER14" i="98"/>
  <c r="FY15" i="98" s="1"/>
  <c r="DT9" i="98"/>
  <c r="EN9" i="98" s="1"/>
  <c r="EJ9" i="98" s="1"/>
  <c r="FT10" i="98" s="1"/>
  <c r="EV6" i="98"/>
  <c r="GC7" i="98" s="1"/>
  <c r="ES6" i="98"/>
  <c r="FZ7" i="98" s="1"/>
  <c r="EU6" i="98"/>
  <c r="GB7" i="98" s="1"/>
  <c r="EU13" i="98"/>
  <c r="GB14" i="98" s="1"/>
  <c r="EV13" i="98"/>
  <c r="GC14" i="98" s="1"/>
  <c r="ES13" i="98"/>
  <c r="FZ14" i="98" s="1"/>
  <c r="ER13" i="98"/>
  <c r="FY14" i="98" s="1"/>
  <c r="EX13" i="98"/>
  <c r="EX6" i="98"/>
  <c r="ER6" i="98"/>
  <c r="FY7" i="98" s="1"/>
  <c r="DT11" i="98"/>
  <c r="EN11" i="98" s="1"/>
  <c r="EJ11" i="98" s="1"/>
  <c r="FT12" i="98" s="1"/>
  <c r="DC9" i="98"/>
  <c r="DT54" i="98"/>
  <c r="DN8" i="98"/>
  <c r="DF19" i="98"/>
  <c r="DW24" i="98"/>
  <c r="DF29" i="98"/>
  <c r="DW33" i="98"/>
  <c r="DD30" i="98"/>
  <c r="DU34" i="98"/>
  <c r="DD16" i="98"/>
  <c r="DU11" i="98"/>
  <c r="DD8" i="98"/>
  <c r="DU7" i="98"/>
  <c r="DD21" i="98"/>
  <c r="DU26" i="98"/>
  <c r="EN26" i="98" s="1"/>
  <c r="EJ26" i="98" s="1"/>
  <c r="FT29" i="98" s="1"/>
  <c r="DC67" i="98"/>
  <c r="DT63" i="98"/>
  <c r="DC36" i="98"/>
  <c r="DT42" i="98"/>
  <c r="DC51" i="98"/>
  <c r="DT53" i="98"/>
  <c r="DC44" i="98"/>
  <c r="DT44" i="98"/>
  <c r="DD31" i="98"/>
  <c r="DU35" i="98"/>
  <c r="DC38" i="98"/>
  <c r="DT43" i="98"/>
  <c r="DD67" i="98"/>
  <c r="DU63" i="98"/>
  <c r="DD26" i="98"/>
  <c r="DU12" i="98"/>
  <c r="DD19" i="98"/>
  <c r="DU24" i="98"/>
  <c r="EN24" i="98" s="1"/>
  <c r="EJ24" i="98" s="1"/>
  <c r="FT27" i="98" s="1"/>
  <c r="DD23" i="98"/>
  <c r="DU27" i="98"/>
  <c r="EN27" i="98" s="1"/>
  <c r="EJ27" i="98" s="1"/>
  <c r="FT30" i="98" s="1"/>
  <c r="DD34" i="98"/>
  <c r="DU36" i="98"/>
  <c r="DD36" i="98"/>
  <c r="DU42" i="98"/>
  <c r="DD44" i="98"/>
  <c r="DU44" i="98"/>
  <c r="DC19" i="98"/>
  <c r="DT24" i="98"/>
  <c r="DC23" i="98"/>
  <c r="DT27" i="98"/>
  <c r="DF25" i="98"/>
  <c r="DW28" i="98"/>
  <c r="DC30" i="98"/>
  <c r="DT34" i="98"/>
  <c r="DD50" i="98"/>
  <c r="DU60" i="98"/>
  <c r="DD60" i="98"/>
  <c r="DU62" i="98"/>
  <c r="DF72" i="98"/>
  <c r="DW54" i="98"/>
  <c r="EN54" i="98" s="1"/>
  <c r="DD38" i="98"/>
  <c r="DU43" i="98"/>
  <c r="DC21" i="98"/>
  <c r="DT26" i="98"/>
  <c r="EG26" i="98" s="1"/>
  <c r="DF23" i="98"/>
  <c r="DW27" i="98"/>
  <c r="DD53" i="98"/>
  <c r="DU61" i="98"/>
  <c r="DF51" i="98"/>
  <c r="DW53" i="98"/>
  <c r="EN53" i="98" s="1"/>
  <c r="DD11" i="98"/>
  <c r="DU10" i="98"/>
  <c r="DD20" i="98"/>
  <c r="DU25" i="98"/>
  <c r="EN25" i="98" s="1"/>
  <c r="EJ25" i="98" s="1"/>
  <c r="FT28" i="98" s="1"/>
  <c r="DC50" i="98"/>
  <c r="DT60" i="98"/>
  <c r="DC60" i="98"/>
  <c r="DT62" i="98"/>
  <c r="DF34" i="98"/>
  <c r="DW36" i="98"/>
  <c r="DC47" i="98"/>
  <c r="DT52" i="98"/>
  <c r="DC43" i="98"/>
  <c r="DT51" i="98"/>
  <c r="DD29" i="98"/>
  <c r="DU33" i="98"/>
  <c r="DD51" i="98"/>
  <c r="DU53" i="98"/>
  <c r="DD55" i="98"/>
  <c r="DU45" i="98"/>
  <c r="DC25" i="98"/>
  <c r="DT28" i="98"/>
  <c r="DF20" i="98"/>
  <c r="DW25" i="98"/>
  <c r="DC31" i="98"/>
  <c r="DT35" i="98"/>
  <c r="DC65" i="98"/>
  <c r="DT70" i="98"/>
  <c r="DD9" i="98"/>
  <c r="DU8" i="98"/>
  <c r="DF30" i="98"/>
  <c r="DW34" i="98"/>
  <c r="DC20" i="98"/>
  <c r="DT25" i="98"/>
  <c r="DF21" i="98"/>
  <c r="DW26" i="98"/>
  <c r="DC29" i="98"/>
  <c r="DT33" i="98"/>
  <c r="DC34" i="98"/>
  <c r="DT36" i="98"/>
  <c r="DF43" i="98"/>
  <c r="DW51" i="98"/>
  <c r="EN51" i="98" s="1"/>
  <c r="DF47" i="98"/>
  <c r="DW52" i="98"/>
  <c r="EN52" i="98" s="1"/>
  <c r="DC59" i="98"/>
  <c r="DT69" i="98"/>
  <c r="DC75" i="98"/>
  <c r="DT71" i="98"/>
  <c r="DD7" i="98"/>
  <c r="DL7" i="98" s="1"/>
  <c r="DU6" i="98"/>
  <c r="DD10" i="98"/>
  <c r="DU9" i="98"/>
  <c r="DD25" i="98"/>
  <c r="DU28" i="98"/>
  <c r="EN28" i="98" s="1"/>
  <c r="EJ28" i="98" s="1"/>
  <c r="FT31" i="98" s="1"/>
  <c r="DC53" i="98"/>
  <c r="DT61" i="98"/>
  <c r="DF31" i="98"/>
  <c r="DW35" i="98"/>
  <c r="DD40" i="98"/>
  <c r="DU37" i="98"/>
  <c r="DD46" i="98"/>
  <c r="DF46" i="98"/>
  <c r="DF40" i="98"/>
  <c r="DC46" i="98"/>
  <c r="DC40" i="98"/>
  <c r="DN15" i="98"/>
  <c r="DN16" i="98"/>
  <c r="DN13" i="98"/>
  <c r="DN11" i="98"/>
  <c r="DN12" i="98"/>
  <c r="DN9" i="98"/>
  <c r="DN10" i="98"/>
  <c r="M6" i="83"/>
  <c r="S6" i="83" s="1"/>
  <c r="M7" i="83"/>
  <c r="P7" i="83" s="1"/>
  <c r="M8" i="83"/>
  <c r="P8" i="83" s="1"/>
  <c r="M9" i="83"/>
  <c r="S9" i="83" s="1"/>
  <c r="M10" i="83"/>
  <c r="S10" i="83" s="1"/>
  <c r="M11" i="83"/>
  <c r="S11" i="83" s="1"/>
  <c r="M12" i="83"/>
  <c r="S12" i="83" s="1"/>
  <c r="M13" i="83"/>
  <c r="S13" i="83" s="1"/>
  <c r="M14" i="83"/>
  <c r="P14" i="83" s="1"/>
  <c r="M15" i="83"/>
  <c r="S15" i="83" s="1"/>
  <c r="M16" i="83"/>
  <c r="S16" i="83" s="1"/>
  <c r="M17" i="83"/>
  <c r="P17" i="83" s="1"/>
  <c r="M18" i="83"/>
  <c r="S18" i="83" s="1"/>
  <c r="M19" i="83"/>
  <c r="P19" i="83" s="1"/>
  <c r="M20" i="83"/>
  <c r="P20" i="83" s="1"/>
  <c r="M21" i="83"/>
  <c r="S21" i="83" s="1"/>
  <c r="M22" i="83"/>
  <c r="S22" i="83" s="1"/>
  <c r="M23" i="83"/>
  <c r="S23" i="83" s="1"/>
  <c r="M24" i="83"/>
  <c r="S24" i="83" s="1"/>
  <c r="M25" i="83"/>
  <c r="S25" i="83" s="1"/>
  <c r="M26" i="83"/>
  <c r="P26" i="83" s="1"/>
  <c r="M27" i="83"/>
  <c r="S27" i="83" s="1"/>
  <c r="M28" i="83"/>
  <c r="S28" i="83" s="1"/>
  <c r="M29" i="83"/>
  <c r="P29" i="83" s="1"/>
  <c r="M30" i="83"/>
  <c r="S30" i="83" s="1"/>
  <c r="M31" i="83"/>
  <c r="P31" i="83" s="1"/>
  <c r="M32" i="83"/>
  <c r="S32" i="83" s="1"/>
  <c r="M33" i="83"/>
  <c r="S33" i="83" s="1"/>
  <c r="M34" i="83"/>
  <c r="S34" i="83" s="1"/>
  <c r="M35" i="83"/>
  <c r="S35" i="83" s="1"/>
  <c r="M36" i="83"/>
  <c r="S36" i="83" s="1"/>
  <c r="M37" i="83"/>
  <c r="P37" i="83" s="1"/>
  <c r="M38" i="83"/>
  <c r="P38" i="83" s="1"/>
  <c r="M39" i="83"/>
  <c r="S39" i="83" s="1"/>
  <c r="M40" i="83"/>
  <c r="S40" i="83" s="1"/>
  <c r="M41" i="83"/>
  <c r="P41" i="83" s="1"/>
  <c r="M42" i="83"/>
  <c r="S42" i="83" s="1"/>
  <c r="M43" i="83"/>
  <c r="P43" i="83" s="1"/>
  <c r="M44" i="83"/>
  <c r="S44" i="83" s="1"/>
  <c r="M45" i="83"/>
  <c r="S45" i="83" s="1"/>
  <c r="M46" i="83"/>
  <c r="S46" i="83" s="1"/>
  <c r="M47" i="83"/>
  <c r="S47" i="83" s="1"/>
  <c r="M48" i="83"/>
  <c r="S48" i="83" s="1"/>
  <c r="M49" i="83"/>
  <c r="S49" i="83" s="1"/>
  <c r="M50" i="83"/>
  <c r="P50" i="83" s="1"/>
  <c r="M51" i="83"/>
  <c r="S51" i="83" s="1"/>
  <c r="M52" i="83"/>
  <c r="S52" i="83" s="1"/>
  <c r="M53" i="83"/>
  <c r="P53" i="83" s="1"/>
  <c r="M54" i="83"/>
  <c r="S54" i="83" s="1"/>
  <c r="M55" i="83"/>
  <c r="P55" i="83" s="1"/>
  <c r="M56" i="83"/>
  <c r="P56" i="83" s="1"/>
  <c r="M57" i="83"/>
  <c r="S57" i="83" s="1"/>
  <c r="M58" i="83"/>
  <c r="S58" i="83" s="1"/>
  <c r="M59" i="83"/>
  <c r="S59" i="83" s="1"/>
  <c r="M60" i="83"/>
  <c r="S60" i="83" s="1"/>
  <c r="M61" i="83"/>
  <c r="S61" i="83" s="1"/>
  <c r="M62" i="83"/>
  <c r="P62" i="83" s="1"/>
  <c r="M63" i="83"/>
  <c r="S63" i="83" s="1"/>
  <c r="M64" i="83"/>
  <c r="S64" i="83" s="1"/>
  <c r="M65" i="83"/>
  <c r="P65" i="83" s="1"/>
  <c r="M66" i="83"/>
  <c r="S66" i="83" s="1"/>
  <c r="M67" i="83"/>
  <c r="P67" i="83" s="1"/>
  <c r="M68" i="83"/>
  <c r="P68" i="83" s="1"/>
  <c r="M69" i="83"/>
  <c r="S69" i="83" s="1"/>
  <c r="M70" i="83"/>
  <c r="S70" i="83" s="1"/>
  <c r="M71" i="83"/>
  <c r="S71" i="83" s="1"/>
  <c r="M72" i="83"/>
  <c r="S72" i="83" s="1"/>
  <c r="M73" i="83"/>
  <c r="S73" i="83" s="1"/>
  <c r="M74" i="83"/>
  <c r="P74" i="83" s="1"/>
  <c r="M75" i="83"/>
  <c r="S75" i="83" s="1"/>
  <c r="M76" i="83"/>
  <c r="S76" i="83" s="1"/>
  <c r="M77" i="83"/>
  <c r="P77" i="83" s="1"/>
  <c r="M78" i="83"/>
  <c r="S78" i="83" s="1"/>
  <c r="M79" i="83"/>
  <c r="P79" i="83" s="1"/>
  <c r="M80" i="83"/>
  <c r="S80" i="83" s="1"/>
  <c r="M81" i="83"/>
  <c r="S81" i="83" s="1"/>
  <c r="M82" i="83"/>
  <c r="S82" i="83" s="1"/>
  <c r="M83" i="83"/>
  <c r="S83" i="83" s="1"/>
  <c r="M84" i="83"/>
  <c r="S84" i="83" s="1"/>
  <c r="M85" i="83"/>
  <c r="P85" i="83" s="1"/>
  <c r="M86" i="83"/>
  <c r="P86" i="83" s="1"/>
  <c r="M87" i="83"/>
  <c r="S87" i="83" s="1"/>
  <c r="M88" i="83"/>
  <c r="S88" i="83" s="1"/>
  <c r="M89" i="83"/>
  <c r="P89" i="83" s="1"/>
  <c r="M90" i="83"/>
  <c r="S90" i="83" s="1"/>
  <c r="M91" i="83"/>
  <c r="P91" i="83" s="1"/>
  <c r="M92" i="83"/>
  <c r="S92" i="83" s="1"/>
  <c r="M93" i="83"/>
  <c r="S93" i="83" s="1"/>
  <c r="M94" i="83"/>
  <c r="S94" i="83" s="1"/>
  <c r="M95" i="83"/>
  <c r="S95" i="83" s="1"/>
  <c r="M96" i="83"/>
  <c r="S96" i="83" s="1"/>
  <c r="M97" i="83"/>
  <c r="S97" i="83" s="1"/>
  <c r="M98" i="83"/>
  <c r="P98" i="83" s="1"/>
  <c r="M99" i="83"/>
  <c r="S99" i="83" s="1"/>
  <c r="M100" i="83"/>
  <c r="S100" i="83" s="1"/>
  <c r="M101" i="83"/>
  <c r="P101" i="83" s="1"/>
  <c r="M102" i="83"/>
  <c r="S102" i="83" s="1"/>
  <c r="M103" i="83"/>
  <c r="P103" i="83" s="1"/>
  <c r="M104" i="83"/>
  <c r="P104" i="83" s="1"/>
  <c r="M5" i="83"/>
  <c r="S5" i="83" s="1"/>
  <c r="H6" i="83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37" i="83"/>
  <c r="H38" i="83"/>
  <c r="H39" i="83"/>
  <c r="H40" i="83"/>
  <c r="H41" i="83"/>
  <c r="H42" i="83"/>
  <c r="H43" i="83"/>
  <c r="H44" i="83"/>
  <c r="H45" i="83"/>
  <c r="H46" i="83"/>
  <c r="H47" i="83"/>
  <c r="H48" i="83"/>
  <c r="H49" i="83"/>
  <c r="H50" i="83"/>
  <c r="H51" i="83"/>
  <c r="H52" i="83"/>
  <c r="H53" i="83"/>
  <c r="H54" i="83"/>
  <c r="H55" i="83"/>
  <c r="H56" i="83"/>
  <c r="H57" i="83"/>
  <c r="H58" i="83"/>
  <c r="H59" i="83"/>
  <c r="H60" i="83"/>
  <c r="H61" i="83"/>
  <c r="H62" i="83"/>
  <c r="H63" i="83"/>
  <c r="H64" i="83"/>
  <c r="H65" i="83"/>
  <c r="H66" i="83"/>
  <c r="H67" i="83"/>
  <c r="H68" i="83"/>
  <c r="H69" i="83"/>
  <c r="H70" i="83"/>
  <c r="H71" i="83"/>
  <c r="H72" i="83"/>
  <c r="H73" i="83"/>
  <c r="H74" i="83"/>
  <c r="H75" i="83"/>
  <c r="H76" i="83"/>
  <c r="H77" i="83"/>
  <c r="H78" i="83"/>
  <c r="H79" i="83"/>
  <c r="H80" i="83"/>
  <c r="H81" i="83"/>
  <c r="H82" i="83"/>
  <c r="H83" i="83"/>
  <c r="H84" i="83"/>
  <c r="H85" i="83"/>
  <c r="H86" i="83"/>
  <c r="H87" i="83"/>
  <c r="H88" i="83"/>
  <c r="H89" i="83"/>
  <c r="H90" i="83"/>
  <c r="H91" i="83"/>
  <c r="H92" i="83"/>
  <c r="H93" i="83"/>
  <c r="H94" i="83"/>
  <c r="H95" i="83"/>
  <c r="H96" i="83"/>
  <c r="H97" i="83"/>
  <c r="H98" i="83"/>
  <c r="H99" i="83"/>
  <c r="H100" i="83"/>
  <c r="H101" i="83"/>
  <c r="H102" i="83"/>
  <c r="H103" i="83"/>
  <c r="H104" i="83"/>
  <c r="H5" i="83"/>
  <c r="EL30" i="98" l="1"/>
  <c r="FV33" i="98" s="1"/>
  <c r="GE33" i="98"/>
  <c r="EL60" i="98"/>
  <c r="FV67" i="98" s="1"/>
  <c r="GE67" i="98"/>
  <c r="EL55" i="98"/>
  <c r="FV61" i="98" s="1"/>
  <c r="GE61" i="98"/>
  <c r="EL6" i="98"/>
  <c r="FV7" i="98" s="1"/>
  <c r="GE7" i="98"/>
  <c r="EL8" i="98"/>
  <c r="FV9" i="98" s="1"/>
  <c r="GE9" i="98"/>
  <c r="EL32" i="98"/>
  <c r="FV35" i="98" s="1"/>
  <c r="GE35" i="98"/>
  <c r="EL70" i="98"/>
  <c r="FV78" i="98" s="1"/>
  <c r="GE78" i="98"/>
  <c r="EL22" i="98"/>
  <c r="FV24" i="98" s="1"/>
  <c r="GE24" i="98"/>
  <c r="EL23" i="98"/>
  <c r="FV25" i="98" s="1"/>
  <c r="GE25" i="98"/>
  <c r="EL7" i="98"/>
  <c r="FV8" i="98" s="1"/>
  <c r="GE8" i="98"/>
  <c r="EL18" i="98"/>
  <c r="FV20" i="98" s="1"/>
  <c r="GE20" i="98"/>
  <c r="EL56" i="98"/>
  <c r="FV62" i="98" s="1"/>
  <c r="GE62" i="98"/>
  <c r="EL13" i="98"/>
  <c r="FV14" i="98" s="1"/>
  <c r="GE14" i="98"/>
  <c r="EL14" i="98"/>
  <c r="FV15" i="98" s="1"/>
  <c r="GE15" i="98"/>
  <c r="EL29" i="98"/>
  <c r="FV32" i="98" s="1"/>
  <c r="GE32" i="98"/>
  <c r="EL17" i="98"/>
  <c r="FV19" i="98" s="1"/>
  <c r="GE19" i="98"/>
  <c r="EL31" i="98"/>
  <c r="FV34" i="98" s="1"/>
  <c r="GE34" i="98"/>
  <c r="EL62" i="98"/>
  <c r="FV69" i="98" s="1"/>
  <c r="GE69" i="98"/>
  <c r="EL58" i="98"/>
  <c r="FV64" i="98" s="1"/>
  <c r="GE64" i="98"/>
  <c r="EL71" i="98"/>
  <c r="FV79" i="98" s="1"/>
  <c r="GE79" i="98"/>
  <c r="EL59" i="98"/>
  <c r="FV65" i="98" s="1"/>
  <c r="GE65" i="98"/>
  <c r="EL21" i="98"/>
  <c r="FV23" i="98" s="1"/>
  <c r="GE23" i="98"/>
  <c r="EL69" i="98"/>
  <c r="FV77" i="98" s="1"/>
  <c r="GE77" i="98"/>
  <c r="EL61" i="98"/>
  <c r="FV68" i="98" s="1"/>
  <c r="GE68" i="98"/>
  <c r="EL12" i="98"/>
  <c r="FV13" i="98" s="1"/>
  <c r="GE13" i="98"/>
  <c r="EL15" i="98"/>
  <c r="FV17" i="98" s="1"/>
  <c r="GE17" i="98"/>
  <c r="EL57" i="98"/>
  <c r="FV63" i="98" s="1"/>
  <c r="GE63" i="98"/>
  <c r="EL63" i="98"/>
  <c r="FV70" i="98" s="1"/>
  <c r="GE70" i="98"/>
  <c r="DN20" i="98"/>
  <c r="EG16" i="98"/>
  <c r="ES19" i="98"/>
  <c r="FZ21" i="98" s="1"/>
  <c r="DN14" i="98"/>
  <c r="DN17" i="98"/>
  <c r="DN18" i="98"/>
  <c r="EU20" i="98"/>
  <c r="GB22" i="98" s="1"/>
  <c r="EV16" i="98"/>
  <c r="GC18" i="98" s="1"/>
  <c r="DN19" i="98"/>
  <c r="ER20" i="98"/>
  <c r="FY22" i="98" s="1"/>
  <c r="EX16" i="98"/>
  <c r="EU16" i="98"/>
  <c r="GB18" i="98" s="1"/>
  <c r="ES16" i="98"/>
  <c r="FZ18" i="98" s="1"/>
  <c r="ER19" i="98"/>
  <c r="FY21" i="98" s="1"/>
  <c r="EV19" i="98"/>
  <c r="GC21" i="98" s="1"/>
  <c r="EU19" i="98"/>
  <c r="GB21" i="98" s="1"/>
  <c r="EX19" i="98"/>
  <c r="DK9" i="98"/>
  <c r="EX10" i="98"/>
  <c r="EV20" i="98"/>
  <c r="GC22" i="98" s="1"/>
  <c r="ER10" i="98"/>
  <c r="FY11" i="98" s="1"/>
  <c r="ES10" i="98"/>
  <c r="FZ11" i="98" s="1"/>
  <c r="ES20" i="98"/>
  <c r="FZ22" i="98" s="1"/>
  <c r="EV10" i="98"/>
  <c r="GC11" i="98" s="1"/>
  <c r="EX20" i="98"/>
  <c r="EG19" i="98"/>
  <c r="DK8" i="98"/>
  <c r="EJ52" i="98"/>
  <c r="FT58" i="98" s="1"/>
  <c r="EV52" i="98"/>
  <c r="GC58" i="98" s="1"/>
  <c r="EX52" i="98"/>
  <c r="ES52" i="98"/>
  <c r="FZ58" i="98" s="1"/>
  <c r="EU52" i="98"/>
  <c r="GB58" i="98" s="1"/>
  <c r="ER52" i="98"/>
  <c r="FY58" i="98" s="1"/>
  <c r="EJ53" i="98"/>
  <c r="FT59" i="98" s="1"/>
  <c r="EU53" i="98"/>
  <c r="GB59" i="98" s="1"/>
  <c r="ER53" i="98"/>
  <c r="FY59" i="98" s="1"/>
  <c r="EV53" i="98"/>
  <c r="GC59" i="98" s="1"/>
  <c r="ES53" i="98"/>
  <c r="FZ59" i="98" s="1"/>
  <c r="EX53" i="98"/>
  <c r="ER51" i="98"/>
  <c r="FY57" i="98" s="1"/>
  <c r="EX51" i="98"/>
  <c r="ES51" i="98"/>
  <c r="FZ57" i="98" s="1"/>
  <c r="EJ51" i="98"/>
  <c r="FT57" i="98" s="1"/>
  <c r="EU51" i="98"/>
  <c r="GB57" i="98" s="1"/>
  <c r="EV51" i="98"/>
  <c r="GC57" i="98" s="1"/>
  <c r="EG25" i="98"/>
  <c r="EJ54" i="98"/>
  <c r="FT60" i="98" s="1"/>
  <c r="EV54" i="98"/>
  <c r="GC60" i="98" s="1"/>
  <c r="EU54" i="98"/>
  <c r="GB60" i="98" s="1"/>
  <c r="ER54" i="98"/>
  <c r="FY60" i="98" s="1"/>
  <c r="EX54" i="98"/>
  <c r="ES54" i="98"/>
  <c r="FZ60" i="98" s="1"/>
  <c r="EG24" i="98"/>
  <c r="EG28" i="98"/>
  <c r="ES27" i="98"/>
  <c r="FZ30" i="98" s="1"/>
  <c r="ER27" i="98"/>
  <c r="FY30" i="98" s="1"/>
  <c r="EU27" i="98"/>
  <c r="GB30" i="98" s="1"/>
  <c r="EX27" i="98"/>
  <c r="EV27" i="98"/>
  <c r="GC30" i="98" s="1"/>
  <c r="ER28" i="98"/>
  <c r="FY31" i="98" s="1"/>
  <c r="EX28" i="98"/>
  <c r="ES28" i="98"/>
  <c r="FZ31" i="98" s="1"/>
  <c r="EU28" i="98"/>
  <c r="GB31" i="98" s="1"/>
  <c r="EV28" i="98"/>
  <c r="GC31" i="98" s="1"/>
  <c r="EU26" i="98"/>
  <c r="GB29" i="98" s="1"/>
  <c r="EV26" i="98"/>
  <c r="GC29" i="98" s="1"/>
  <c r="ER26" i="98"/>
  <c r="FY29" i="98" s="1"/>
  <c r="EX26" i="98"/>
  <c r="ES26" i="98"/>
  <c r="FZ29" i="98" s="1"/>
  <c r="EV25" i="98"/>
  <c r="GC28" i="98" s="1"/>
  <c r="ER25" i="98"/>
  <c r="FY28" i="98" s="1"/>
  <c r="EX25" i="98"/>
  <c r="EU25" i="98"/>
  <c r="GB28" i="98" s="1"/>
  <c r="ES25" i="98"/>
  <c r="FZ28" i="98" s="1"/>
  <c r="EG27" i="98"/>
  <c r="ER24" i="98"/>
  <c r="FY27" i="98" s="1"/>
  <c r="EX24" i="98"/>
  <c r="EV24" i="98"/>
  <c r="GC27" i="98" s="1"/>
  <c r="ES24" i="98"/>
  <c r="FZ27" i="98" s="1"/>
  <c r="EU24" i="98"/>
  <c r="GB27" i="98" s="1"/>
  <c r="EU9" i="98"/>
  <c r="GB10" i="98" s="1"/>
  <c r="ES9" i="98"/>
  <c r="FZ10" i="98" s="1"/>
  <c r="EV9" i="98"/>
  <c r="GC10" i="98" s="1"/>
  <c r="ER9" i="98"/>
  <c r="FY10" i="98" s="1"/>
  <c r="EX9" i="98"/>
  <c r="ER11" i="98"/>
  <c r="FY12" i="98" s="1"/>
  <c r="EX11" i="98"/>
  <c r="ES11" i="98"/>
  <c r="FZ12" i="98" s="1"/>
  <c r="EU11" i="98"/>
  <c r="GB12" i="98" s="1"/>
  <c r="EV11" i="98"/>
  <c r="GC12" i="98" s="1"/>
  <c r="DK13" i="98"/>
  <c r="DN21" i="98"/>
  <c r="DK18" i="98"/>
  <c r="DK10" i="98"/>
  <c r="DK17" i="98"/>
  <c r="DN22" i="98"/>
  <c r="DN23" i="98"/>
  <c r="DK14" i="98"/>
  <c r="DK12" i="98"/>
  <c r="DK39" i="98"/>
  <c r="DN39" i="98"/>
  <c r="DK29" i="98"/>
  <c r="DK11" i="98"/>
  <c r="DK16" i="98"/>
  <c r="DK15" i="98"/>
  <c r="DK20" i="98"/>
  <c r="DL17" i="98"/>
  <c r="DL21" i="98"/>
  <c r="DL40" i="98"/>
  <c r="DL75" i="98"/>
  <c r="DN34" i="98"/>
  <c r="DL20" i="98"/>
  <c r="DL44" i="98"/>
  <c r="DK24" i="98"/>
  <c r="DK19" i="98"/>
  <c r="DL41" i="98"/>
  <c r="DL52" i="98"/>
  <c r="DL43" i="98"/>
  <c r="DL29" i="98"/>
  <c r="DL71" i="98"/>
  <c r="DL34" i="98"/>
  <c r="DL64" i="98"/>
  <c r="DL9" i="98"/>
  <c r="DN42" i="98"/>
  <c r="DN37" i="98"/>
  <c r="DK32" i="98"/>
  <c r="DL65" i="98"/>
  <c r="DK35" i="98"/>
  <c r="DL53" i="98"/>
  <c r="DL56" i="98"/>
  <c r="DL19" i="98"/>
  <c r="DL62" i="98"/>
  <c r="DL58" i="98"/>
  <c r="DL49" i="98"/>
  <c r="DN24" i="98"/>
  <c r="DN27" i="98"/>
  <c r="DL25" i="98"/>
  <c r="DN31" i="98"/>
  <c r="DL36" i="98"/>
  <c r="DL27" i="98"/>
  <c r="DL26" i="98"/>
  <c r="DL67" i="98"/>
  <c r="DL69" i="98"/>
  <c r="DL45" i="98"/>
  <c r="DL54" i="98"/>
  <c r="DL12" i="98"/>
  <c r="DN32" i="98"/>
  <c r="DN26" i="98"/>
  <c r="DK25" i="98"/>
  <c r="DN45" i="98"/>
  <c r="DL11" i="98"/>
  <c r="DL42" i="98"/>
  <c r="DL66" i="98"/>
  <c r="DL46" i="98"/>
  <c r="DL61" i="98"/>
  <c r="DN40" i="98"/>
  <c r="DL33" i="98"/>
  <c r="DL22" i="98"/>
  <c r="DL48" i="98"/>
  <c r="DL24" i="98"/>
  <c r="DL30" i="98"/>
  <c r="DL60" i="98"/>
  <c r="DK23" i="98"/>
  <c r="DK34" i="98"/>
  <c r="DK36" i="98"/>
  <c r="DN38" i="98"/>
  <c r="DL76" i="98"/>
  <c r="DL39" i="98"/>
  <c r="DL63" i="98"/>
  <c r="DK62" i="98"/>
  <c r="DL51" i="98"/>
  <c r="DL37" i="98"/>
  <c r="DK38" i="98"/>
  <c r="DK30" i="98"/>
  <c r="DL10" i="98"/>
  <c r="DN28" i="98"/>
  <c r="DL18" i="98"/>
  <c r="DL15" i="98"/>
  <c r="DL28" i="98"/>
  <c r="DK37" i="98"/>
  <c r="DL23" i="98"/>
  <c r="DL70" i="98"/>
  <c r="DN33" i="98"/>
  <c r="DL32" i="98"/>
  <c r="DL74" i="98"/>
  <c r="DK26" i="98"/>
  <c r="DL57" i="98"/>
  <c r="DK31" i="98"/>
  <c r="DK22" i="98"/>
  <c r="DN66" i="98"/>
  <c r="DK21" i="98"/>
  <c r="DL50" i="98"/>
  <c r="DL59" i="98"/>
  <c r="DL55" i="98"/>
  <c r="DL73" i="98"/>
  <c r="DN29" i="98"/>
  <c r="DK28" i="98"/>
  <c r="DL14" i="98"/>
  <c r="DN30" i="98"/>
  <c r="DK27" i="98"/>
  <c r="DL16" i="98"/>
  <c r="DL35" i="98"/>
  <c r="DK33" i="98"/>
  <c r="DL47" i="98"/>
  <c r="DN25" i="98"/>
  <c r="DL72" i="98"/>
  <c r="DL31" i="98"/>
  <c r="DN36" i="98"/>
  <c r="DL68" i="98"/>
  <c r="DL13" i="98"/>
  <c r="DN35" i="98"/>
  <c r="DK50" i="98"/>
  <c r="DN43" i="98"/>
  <c r="DN55" i="98"/>
  <c r="DL8" i="98"/>
  <c r="DN44" i="98"/>
  <c r="DN41" i="98"/>
  <c r="DN54" i="98"/>
  <c r="DL38" i="98"/>
  <c r="DK67" i="98"/>
  <c r="DK57" i="98"/>
  <c r="DK54" i="98"/>
  <c r="DN61" i="98"/>
  <c r="DK43" i="98"/>
  <c r="DN48" i="98"/>
  <c r="DK60" i="98"/>
  <c r="DN62" i="98"/>
  <c r="DN60" i="98"/>
  <c r="DK47" i="98"/>
  <c r="DK42" i="98"/>
  <c r="DK48" i="98"/>
  <c r="DK69" i="98"/>
  <c r="DK44" i="98"/>
  <c r="DK61" i="98"/>
  <c r="DK73" i="98"/>
  <c r="DK66" i="98"/>
  <c r="DK75" i="98"/>
  <c r="DK63" i="98"/>
  <c r="DK76" i="98"/>
  <c r="DK65" i="98"/>
  <c r="DK45" i="98"/>
  <c r="DK52" i="98"/>
  <c r="DK58" i="98"/>
  <c r="DK72" i="98"/>
  <c r="DK64" i="98"/>
  <c r="DK56" i="98"/>
  <c r="DK74" i="98"/>
  <c r="DK40" i="98"/>
  <c r="DK51" i="98"/>
  <c r="DK41" i="98"/>
  <c r="DK70" i="98"/>
  <c r="DK59" i="98"/>
  <c r="DK55" i="98"/>
  <c r="DK53" i="98"/>
  <c r="DK71" i="98"/>
  <c r="DK46" i="98"/>
  <c r="DN70" i="98"/>
  <c r="DN57" i="98"/>
  <c r="DN65" i="98"/>
  <c r="DN53" i="98"/>
  <c r="DN46" i="98"/>
  <c r="DN59" i="98"/>
  <c r="DN68" i="98"/>
  <c r="DN67" i="98"/>
  <c r="DN64" i="98"/>
  <c r="DN50" i="98"/>
  <c r="DN76" i="98"/>
  <c r="DN51" i="98"/>
  <c r="DN58" i="98"/>
  <c r="DN72" i="98"/>
  <c r="DN56" i="98"/>
  <c r="DN73" i="98"/>
  <c r="DN47" i="98"/>
  <c r="DK49" i="98"/>
  <c r="DN63" i="98"/>
  <c r="DK68" i="98"/>
  <c r="DN52" i="98"/>
  <c r="DN75" i="98"/>
  <c r="DN69" i="98"/>
  <c r="DN49" i="98"/>
  <c r="DN71" i="98"/>
  <c r="DN74" i="98"/>
  <c r="P100" i="83"/>
  <c r="P92" i="83"/>
  <c r="P81" i="83"/>
  <c r="P73" i="83"/>
  <c r="P63" i="83"/>
  <c r="P52" i="83"/>
  <c r="P44" i="83"/>
  <c r="P33" i="83"/>
  <c r="P25" i="83"/>
  <c r="P15" i="83"/>
  <c r="S104" i="83"/>
  <c r="S91" i="83"/>
  <c r="S56" i="83"/>
  <c r="S43" i="83"/>
  <c r="S8" i="83"/>
  <c r="P99" i="83"/>
  <c r="P88" i="83"/>
  <c r="P80" i="83"/>
  <c r="P69" i="83"/>
  <c r="P61" i="83"/>
  <c r="P51" i="83"/>
  <c r="P40" i="83"/>
  <c r="P32" i="83"/>
  <c r="P21" i="83"/>
  <c r="P13" i="83"/>
  <c r="S103" i="83"/>
  <c r="S85" i="83"/>
  <c r="S68" i="83"/>
  <c r="S55" i="83"/>
  <c r="S37" i="83"/>
  <c r="S20" i="83"/>
  <c r="S7" i="83"/>
  <c r="P5" i="83"/>
  <c r="P97" i="83"/>
  <c r="P87" i="83"/>
  <c r="P76" i="83"/>
  <c r="P57" i="83"/>
  <c r="P49" i="83"/>
  <c r="P39" i="83"/>
  <c r="P28" i="83"/>
  <c r="P9" i="83"/>
  <c r="S67" i="83"/>
  <c r="S19" i="83"/>
  <c r="P93" i="83"/>
  <c r="P75" i="83"/>
  <c r="P64" i="83"/>
  <c r="P45" i="83"/>
  <c r="P27" i="83"/>
  <c r="P16" i="83"/>
  <c r="S79" i="83"/>
  <c r="S31" i="83"/>
  <c r="S89" i="83"/>
  <c r="S17" i="83"/>
  <c r="P96" i="83"/>
  <c r="P84" i="83"/>
  <c r="P72" i="83"/>
  <c r="P60" i="83"/>
  <c r="P48" i="83"/>
  <c r="P36" i="83"/>
  <c r="P24" i="83"/>
  <c r="P12" i="83"/>
  <c r="S101" i="83"/>
  <c r="S65" i="83"/>
  <c r="S29" i="83"/>
  <c r="P95" i="83"/>
  <c r="P83" i="83"/>
  <c r="P71" i="83"/>
  <c r="P59" i="83"/>
  <c r="P47" i="83"/>
  <c r="P35" i="83"/>
  <c r="P23" i="83"/>
  <c r="P11" i="83"/>
  <c r="S77" i="83"/>
  <c r="S53" i="83"/>
  <c r="S41" i="83"/>
  <c r="P94" i="83"/>
  <c r="P82" i="83"/>
  <c r="P70" i="83"/>
  <c r="P58" i="83"/>
  <c r="P46" i="83"/>
  <c r="P34" i="83"/>
  <c r="P22" i="83"/>
  <c r="P10" i="83"/>
  <c r="S98" i="83"/>
  <c r="S86" i="83"/>
  <c r="S74" i="83"/>
  <c r="S62" i="83"/>
  <c r="S50" i="83"/>
  <c r="S38" i="83"/>
  <c r="S26" i="83"/>
  <c r="S14" i="83"/>
  <c r="P102" i="83"/>
  <c r="P90" i="83"/>
  <c r="P78" i="83"/>
  <c r="P66" i="83"/>
  <c r="P54" i="83"/>
  <c r="P42" i="83"/>
  <c r="P30" i="83"/>
  <c r="P18" i="83"/>
  <c r="P6" i="83"/>
  <c r="AD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6" i="82"/>
  <c r="AB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6" i="82"/>
  <c r="Z26" i="82"/>
  <c r="Z27" i="82"/>
  <c r="Z28" i="82"/>
  <c r="Z29" i="82"/>
  <c r="Z30" i="82"/>
  <c r="Z31" i="82"/>
  <c r="Z32" i="82"/>
  <c r="Z33" i="82"/>
  <c r="Z34" i="82"/>
  <c r="EL26" i="98" l="1"/>
  <c r="FV29" i="98" s="1"/>
  <c r="GE29" i="98"/>
  <c r="EL11" i="98"/>
  <c r="FV12" i="98" s="1"/>
  <c r="GE12" i="98"/>
  <c r="EL54" i="98"/>
  <c r="FV60" i="98" s="1"/>
  <c r="GE60" i="98"/>
  <c r="EL53" i="98"/>
  <c r="FV59" i="98" s="1"/>
  <c r="GE59" i="98"/>
  <c r="EL10" i="98"/>
  <c r="FV11" i="98" s="1"/>
  <c r="GE11" i="98"/>
  <c r="EL16" i="98"/>
  <c r="FV18" i="98" s="1"/>
  <c r="GE18" i="98"/>
  <c r="EL25" i="98"/>
  <c r="FV28" i="98" s="1"/>
  <c r="GE28" i="98"/>
  <c r="EL27" i="98"/>
  <c r="FV30" i="98" s="1"/>
  <c r="GE30" i="98"/>
  <c r="EL52" i="98"/>
  <c r="FV58" i="98" s="1"/>
  <c r="GE58" i="98"/>
  <c r="EL9" i="98"/>
  <c r="FV10" i="98" s="1"/>
  <c r="GE10" i="98"/>
  <c r="EL24" i="98"/>
  <c r="FV27" i="98" s="1"/>
  <c r="GE27" i="98"/>
  <c r="EL28" i="98"/>
  <c r="FV31" i="98" s="1"/>
  <c r="GE31" i="98"/>
  <c r="EL51" i="98"/>
  <c r="FV57" i="98" s="1"/>
  <c r="GE57" i="98"/>
  <c r="EL20" i="98"/>
  <c r="FV22" i="98" s="1"/>
  <c r="GE22" i="98"/>
  <c r="EL19" i="98"/>
  <c r="FV21" i="98" s="1"/>
  <c r="GE21" i="98"/>
  <c r="V30" i="82" l="1"/>
  <c r="T31" i="82"/>
  <c r="R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6" i="82"/>
  <c r="P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6" i="82"/>
  <c r="N26" i="82"/>
  <c r="N27" i="82"/>
  <c r="N28" i="82"/>
  <c r="N29" i="82"/>
  <c r="N30" i="82"/>
  <c r="N31" i="82"/>
  <c r="N32" i="82"/>
  <c r="N33" i="82"/>
  <c r="N34" i="82"/>
  <c r="J29" i="82"/>
  <c r="J30" i="82"/>
  <c r="J31" i="82"/>
  <c r="J32" i="82"/>
  <c r="I26" i="82"/>
  <c r="V26" i="82" s="1"/>
  <c r="I27" i="82"/>
  <c r="T27" i="82" s="1"/>
  <c r="I28" i="82"/>
  <c r="J28" i="82" s="1"/>
  <c r="I29" i="82"/>
  <c r="V29" i="82" s="1"/>
  <c r="I30" i="82"/>
  <c r="I31" i="82"/>
  <c r="I32" i="82"/>
  <c r="I33" i="82"/>
  <c r="V33" i="82" s="1"/>
  <c r="I34" i="82"/>
  <c r="V34" i="82" s="1"/>
  <c r="G26" i="82"/>
  <c r="G27" i="82"/>
  <c r="G28" i="82"/>
  <c r="G29" i="82"/>
  <c r="G30" i="82"/>
  <c r="G31" i="82"/>
  <c r="G32" i="82"/>
  <c r="G33" i="82"/>
  <c r="G34" i="82"/>
  <c r="V28" i="82" l="1"/>
  <c r="AH32" i="82"/>
  <c r="AF32" i="82"/>
  <c r="V27" i="82"/>
  <c r="T33" i="82"/>
  <c r="T34" i="82"/>
  <c r="AF31" i="82"/>
  <c r="AH31" i="82"/>
  <c r="AF30" i="82"/>
  <c r="AH30" i="82"/>
  <c r="J27" i="82"/>
  <c r="T32" i="82"/>
  <c r="AF29" i="82"/>
  <c r="AH29" i="82"/>
  <c r="AF28" i="82"/>
  <c r="AH28" i="82"/>
  <c r="T30" i="82"/>
  <c r="T29" i="82"/>
  <c r="AH34" i="82"/>
  <c r="AF34" i="82"/>
  <c r="T28" i="82"/>
  <c r="J34" i="82"/>
  <c r="V32" i="82"/>
  <c r="AH33" i="82"/>
  <c r="AF33" i="82"/>
  <c r="AF27" i="82"/>
  <c r="AH27" i="82"/>
  <c r="AH26" i="82"/>
  <c r="AF26" i="82"/>
  <c r="J33" i="82"/>
  <c r="T26" i="82"/>
  <c r="V31" i="82"/>
  <c r="H20" i="85"/>
  <c r="H21" i="85"/>
  <c r="H22" i="85"/>
  <c r="H23" i="85"/>
  <c r="H24" i="85"/>
  <c r="H25" i="85"/>
  <c r="H26" i="85"/>
  <c r="X17" i="89" l="1"/>
  <c r="Y17" i="89"/>
  <c r="X18" i="89"/>
  <c r="Y18" i="89"/>
  <c r="X19" i="89"/>
  <c r="Y19" i="89"/>
  <c r="X20" i="89"/>
  <c r="Y20" i="89"/>
  <c r="X21" i="89"/>
  <c r="Y21" i="89"/>
  <c r="X22" i="89"/>
  <c r="Y22" i="89"/>
  <c r="X23" i="89"/>
  <c r="Y23" i="89"/>
  <c r="X24" i="89"/>
  <c r="Y24" i="89"/>
  <c r="X25" i="89"/>
  <c r="Y25" i="89"/>
  <c r="X26" i="89"/>
  <c r="Y26" i="89"/>
  <c r="X27" i="89"/>
  <c r="Y27" i="89"/>
  <c r="X28" i="89"/>
  <c r="Y28" i="89"/>
  <c r="X29" i="89"/>
  <c r="Y29" i="89"/>
  <c r="X30" i="89"/>
  <c r="Y30" i="89"/>
  <c r="X31" i="89"/>
  <c r="Y31" i="89"/>
  <c r="X32" i="89"/>
  <c r="Y32" i="89"/>
  <c r="X33" i="89"/>
  <c r="Y33" i="89"/>
  <c r="X34" i="89"/>
  <c r="Y34" i="89"/>
  <c r="X35" i="89"/>
  <c r="Y35" i="89"/>
  <c r="X36" i="89"/>
  <c r="Y36" i="89"/>
  <c r="Z27" i="89"/>
  <c r="AA27" i="89"/>
  <c r="AB27" i="89"/>
  <c r="AC27" i="89"/>
  <c r="AD27" i="89"/>
  <c r="AE27" i="89"/>
  <c r="AF27" i="89"/>
  <c r="Z28" i="89"/>
  <c r="AA28" i="89"/>
  <c r="AB28" i="89"/>
  <c r="AC28" i="89"/>
  <c r="AD28" i="89"/>
  <c r="AE28" i="89"/>
  <c r="AF28" i="89"/>
  <c r="Z29" i="89"/>
  <c r="AA29" i="89"/>
  <c r="AB29" i="89"/>
  <c r="AC29" i="89"/>
  <c r="AD29" i="89"/>
  <c r="AE29" i="89"/>
  <c r="AF29" i="89"/>
  <c r="Z30" i="89"/>
  <c r="AA30" i="89"/>
  <c r="AB30" i="89"/>
  <c r="AC30" i="89"/>
  <c r="AD30" i="89"/>
  <c r="AE30" i="89"/>
  <c r="AF30" i="89"/>
  <c r="Z31" i="89"/>
  <c r="AA31" i="89"/>
  <c r="AB31" i="89"/>
  <c r="AC31" i="89"/>
  <c r="AD31" i="89"/>
  <c r="AE31" i="89"/>
  <c r="AF31" i="89"/>
  <c r="Z32" i="89"/>
  <c r="AA32" i="89"/>
  <c r="AB32" i="89"/>
  <c r="AC32" i="89"/>
  <c r="AD32" i="89"/>
  <c r="AE32" i="89"/>
  <c r="AF32" i="89"/>
  <c r="Z33" i="89"/>
  <c r="AA33" i="89"/>
  <c r="AB33" i="89"/>
  <c r="AC33" i="89"/>
  <c r="AD33" i="89"/>
  <c r="AE33" i="89"/>
  <c r="AF33" i="89"/>
  <c r="Z34" i="89"/>
  <c r="AA34" i="89"/>
  <c r="AB34" i="89"/>
  <c r="AC34" i="89"/>
  <c r="AD34" i="89"/>
  <c r="AE34" i="89"/>
  <c r="AF34" i="89"/>
  <c r="Z35" i="89"/>
  <c r="AA35" i="89"/>
  <c r="AB35" i="89"/>
  <c r="AC35" i="89"/>
  <c r="AD35" i="89"/>
  <c r="AE35" i="89"/>
  <c r="AF35" i="89"/>
  <c r="Z36" i="89"/>
  <c r="AA36" i="89"/>
  <c r="AB36" i="89"/>
  <c r="AC36" i="89"/>
  <c r="AD36" i="89"/>
  <c r="AE36" i="89"/>
  <c r="AF36" i="89"/>
  <c r="X9" i="89"/>
  <c r="Y9" i="89"/>
  <c r="Z9" i="89"/>
  <c r="AA9" i="89"/>
  <c r="AB9" i="89"/>
  <c r="AC9" i="89"/>
  <c r="AD9" i="89"/>
  <c r="AE9" i="89"/>
  <c r="AF9" i="89"/>
  <c r="X10" i="89"/>
  <c r="Y10" i="89"/>
  <c r="Z10" i="89"/>
  <c r="AA10" i="89"/>
  <c r="AB10" i="89"/>
  <c r="AC10" i="89"/>
  <c r="AD10" i="89"/>
  <c r="AE10" i="89"/>
  <c r="AF10" i="89"/>
  <c r="X11" i="89"/>
  <c r="Y11" i="89"/>
  <c r="Z11" i="89"/>
  <c r="AA11" i="89"/>
  <c r="AB11" i="89"/>
  <c r="AC11" i="89"/>
  <c r="AD11" i="89"/>
  <c r="AE11" i="89"/>
  <c r="AF11" i="89"/>
  <c r="X12" i="89"/>
  <c r="Y12" i="89"/>
  <c r="Z12" i="89"/>
  <c r="AA12" i="89"/>
  <c r="AB12" i="89"/>
  <c r="AC12" i="89"/>
  <c r="AD12" i="89"/>
  <c r="AE12" i="89"/>
  <c r="AF12" i="89"/>
  <c r="X13" i="89"/>
  <c r="Y13" i="89"/>
  <c r="Z13" i="89"/>
  <c r="AA13" i="89"/>
  <c r="AB13" i="89"/>
  <c r="AC13" i="89"/>
  <c r="AD13" i="89"/>
  <c r="AE13" i="89"/>
  <c r="AF13" i="89"/>
  <c r="X14" i="89"/>
  <c r="Y14" i="89"/>
  <c r="Z14" i="89"/>
  <c r="AA14" i="89"/>
  <c r="AB14" i="89"/>
  <c r="AC14" i="89"/>
  <c r="AD14" i="89"/>
  <c r="AE14" i="89"/>
  <c r="AF14" i="89"/>
  <c r="X15" i="89"/>
  <c r="Y15" i="89"/>
  <c r="Z15" i="89"/>
  <c r="AA15" i="89"/>
  <c r="AB15" i="89"/>
  <c r="AC15" i="89"/>
  <c r="AD15" i="89"/>
  <c r="AE15" i="89"/>
  <c r="AF15" i="89"/>
  <c r="X16" i="89"/>
  <c r="Y16" i="89"/>
  <c r="Z16" i="89"/>
  <c r="AA16" i="89"/>
  <c r="AB16" i="89"/>
  <c r="AC16" i="89"/>
  <c r="AD16" i="89"/>
  <c r="AE16" i="89"/>
  <c r="AF16" i="89"/>
  <c r="Z17" i="89"/>
  <c r="AA17" i="89"/>
  <c r="AB17" i="89"/>
  <c r="AC17" i="89"/>
  <c r="AD17" i="89"/>
  <c r="AE17" i="89"/>
  <c r="AF17" i="89"/>
  <c r="Z18" i="89"/>
  <c r="AA18" i="89"/>
  <c r="AB18" i="89"/>
  <c r="AC18" i="89"/>
  <c r="AD18" i="89"/>
  <c r="AE18" i="89"/>
  <c r="AF18" i="89"/>
  <c r="Z19" i="89"/>
  <c r="AA19" i="89"/>
  <c r="AB19" i="89"/>
  <c r="AC19" i="89"/>
  <c r="AD19" i="89"/>
  <c r="AE19" i="89"/>
  <c r="AF19" i="89"/>
  <c r="Z20" i="89"/>
  <c r="AA20" i="89"/>
  <c r="AB20" i="89"/>
  <c r="AC20" i="89"/>
  <c r="AD20" i="89"/>
  <c r="AE20" i="89"/>
  <c r="AF20" i="89"/>
  <c r="Z21" i="89"/>
  <c r="AA21" i="89"/>
  <c r="AB21" i="89"/>
  <c r="AC21" i="89"/>
  <c r="AD21" i="89"/>
  <c r="AE21" i="89"/>
  <c r="AF21" i="89"/>
  <c r="Z22" i="89"/>
  <c r="AA22" i="89"/>
  <c r="AB22" i="89"/>
  <c r="AC22" i="89"/>
  <c r="AD22" i="89"/>
  <c r="AE22" i="89"/>
  <c r="AF22" i="89"/>
  <c r="Z23" i="89"/>
  <c r="AA23" i="89"/>
  <c r="AB23" i="89"/>
  <c r="AC23" i="89"/>
  <c r="AD23" i="89"/>
  <c r="AE23" i="89"/>
  <c r="AF23" i="89"/>
  <c r="Z24" i="89"/>
  <c r="AA24" i="89"/>
  <c r="AB24" i="89"/>
  <c r="AC24" i="89"/>
  <c r="AD24" i="89"/>
  <c r="AE24" i="89"/>
  <c r="AF24" i="89"/>
  <c r="Z25" i="89"/>
  <c r="AA25" i="89"/>
  <c r="AB25" i="89"/>
  <c r="AC25" i="89"/>
  <c r="AD25" i="89"/>
  <c r="AE25" i="89"/>
  <c r="AF25" i="89"/>
  <c r="Z26" i="89"/>
  <c r="AA26" i="89"/>
  <c r="AB26" i="89"/>
  <c r="AC26" i="89"/>
  <c r="AD26" i="89"/>
  <c r="AE26" i="89"/>
  <c r="AF26" i="89"/>
  <c r="Y8" i="89"/>
  <c r="Z8" i="89"/>
  <c r="AA8" i="89"/>
  <c r="AB8" i="89"/>
  <c r="AC8" i="89"/>
  <c r="AD8" i="89"/>
  <c r="AE8" i="89"/>
  <c r="AF8" i="89"/>
  <c r="X8" i="89"/>
  <c r="G28" i="89" l="1"/>
  <c r="G29" i="89"/>
  <c r="G30" i="89"/>
  <c r="G31" i="89"/>
  <c r="G32" i="89"/>
  <c r="G33" i="89"/>
  <c r="G34" i="89"/>
  <c r="G35" i="89"/>
  <c r="G36" i="89"/>
  <c r="CG6" i="85" l="1"/>
  <c r="CG7" i="85"/>
  <c r="CG8" i="85"/>
  <c r="CH8" i="85" s="1"/>
  <c r="CG9" i="85"/>
  <c r="CG10" i="85"/>
  <c r="CH10" i="85" s="1"/>
  <c r="CG11" i="85"/>
  <c r="CG12" i="85"/>
  <c r="CH12" i="85" s="1"/>
  <c r="CG13" i="85"/>
  <c r="CG14" i="85"/>
  <c r="CH14" i="85" s="1"/>
  <c r="CG15" i="85"/>
  <c r="CG16" i="85"/>
  <c r="CH16" i="85" s="1"/>
  <c r="CG17" i="85"/>
  <c r="CH17" i="85" s="1"/>
  <c r="CG18" i="85"/>
  <c r="CG19" i="85"/>
  <c r="CG20" i="85"/>
  <c r="CH20" i="85" s="1"/>
  <c r="CG21" i="85"/>
  <c r="CG22" i="85"/>
  <c r="CH22" i="85" s="1"/>
  <c r="CG23" i="85"/>
  <c r="CG5" i="85"/>
  <c r="CG4" i="85"/>
  <c r="BJ5" i="85"/>
  <c r="AM7" i="89" s="1"/>
  <c r="AM66" i="89" s="1"/>
  <c r="BJ6" i="85"/>
  <c r="AM8" i="89" s="1"/>
  <c r="AM67" i="89" s="1"/>
  <c r="BJ7" i="85"/>
  <c r="AM9" i="89" s="1"/>
  <c r="AM68" i="89" s="1"/>
  <c r="BJ8" i="85"/>
  <c r="AM10" i="89" s="1"/>
  <c r="AM69" i="89" s="1"/>
  <c r="BJ9" i="85"/>
  <c r="AM11" i="89" s="1"/>
  <c r="AM70" i="89" s="1"/>
  <c r="BJ10" i="85"/>
  <c r="AM12" i="89" s="1"/>
  <c r="AM71" i="89" s="1"/>
  <c r="BJ11" i="85"/>
  <c r="AM13" i="89" s="1"/>
  <c r="AM72" i="89" s="1"/>
  <c r="BJ12" i="85"/>
  <c r="AM14" i="89" s="1"/>
  <c r="AM73" i="89" s="1"/>
  <c r="BJ13" i="85"/>
  <c r="AM15" i="89" s="1"/>
  <c r="AM74" i="89" s="1"/>
  <c r="BJ14" i="85"/>
  <c r="AM16" i="89" s="1"/>
  <c r="AM75" i="89" s="1"/>
  <c r="BJ15" i="85"/>
  <c r="AM17" i="89" s="1"/>
  <c r="AM76" i="89" s="1"/>
  <c r="BJ16" i="85"/>
  <c r="AM18" i="89" s="1"/>
  <c r="AM77" i="89" s="1"/>
  <c r="BJ17" i="85"/>
  <c r="AM19" i="89" s="1"/>
  <c r="AM78" i="89" s="1"/>
  <c r="BJ18" i="85"/>
  <c r="AM20" i="89" s="1"/>
  <c r="AM79" i="89" s="1"/>
  <c r="BJ19" i="85"/>
  <c r="AM21" i="89" s="1"/>
  <c r="AM80" i="89" s="1"/>
  <c r="BJ20" i="85"/>
  <c r="AM22" i="89" s="1"/>
  <c r="AM81" i="89" s="1"/>
  <c r="BJ21" i="85"/>
  <c r="AM23" i="89" s="1"/>
  <c r="AM82" i="89" s="1"/>
  <c r="BJ22" i="85"/>
  <c r="AM24" i="89" s="1"/>
  <c r="AM83" i="89" s="1"/>
  <c r="BJ23" i="85"/>
  <c r="AM25" i="89" s="1"/>
  <c r="AM84" i="89" s="1"/>
  <c r="BJ24" i="85"/>
  <c r="AM26" i="89" s="1"/>
  <c r="AM85" i="89" s="1"/>
  <c r="BJ25" i="85"/>
  <c r="AM27" i="89" s="1"/>
  <c r="AM86" i="89" s="1"/>
  <c r="BJ26" i="85"/>
  <c r="AM28" i="89" s="1"/>
  <c r="AM87" i="89" s="1"/>
  <c r="BJ27" i="85"/>
  <c r="AM29" i="89" s="1"/>
  <c r="AM88" i="89" s="1"/>
  <c r="BJ28" i="85"/>
  <c r="AM30" i="89" s="1"/>
  <c r="AM89" i="89" s="1"/>
  <c r="BJ29" i="85"/>
  <c r="AM31" i="89" s="1"/>
  <c r="AM90" i="89" s="1"/>
  <c r="BJ30" i="85"/>
  <c r="AM32" i="89" s="1"/>
  <c r="AM91" i="89" s="1"/>
  <c r="BJ31" i="85"/>
  <c r="AM33" i="89" s="1"/>
  <c r="AM92" i="89" s="1"/>
  <c r="BJ32" i="85"/>
  <c r="AM34" i="89" s="1"/>
  <c r="AM93" i="89" s="1"/>
  <c r="BJ33" i="85"/>
  <c r="AM35" i="89" s="1"/>
  <c r="AM94" i="89" s="1"/>
  <c r="BJ34" i="85"/>
  <c r="AM36" i="89" s="1"/>
  <c r="AM95" i="89" s="1"/>
  <c r="BJ35" i="85"/>
  <c r="AM37" i="89" s="1"/>
  <c r="AM96" i="89" s="1"/>
  <c r="BJ36" i="85"/>
  <c r="AM38" i="89" s="1"/>
  <c r="AM97" i="89" s="1"/>
  <c r="BJ37" i="85"/>
  <c r="AM39" i="89" s="1"/>
  <c r="AM98" i="89" s="1"/>
  <c r="BJ38" i="85"/>
  <c r="AM40" i="89" s="1"/>
  <c r="AM99" i="89" s="1"/>
  <c r="BJ39" i="85"/>
  <c r="AM41" i="89" s="1"/>
  <c r="AM100" i="89" s="1"/>
  <c r="BJ40" i="85"/>
  <c r="AM42" i="89" s="1"/>
  <c r="AM101" i="89" s="1"/>
  <c r="BJ41" i="85"/>
  <c r="AM43" i="89" s="1"/>
  <c r="AM102" i="89" s="1"/>
  <c r="BJ42" i="85"/>
  <c r="AM44" i="89" s="1"/>
  <c r="AM103" i="89" s="1"/>
  <c r="BJ43" i="85"/>
  <c r="AM45" i="89" s="1"/>
  <c r="AM104" i="89" s="1"/>
  <c r="BJ44" i="85"/>
  <c r="AM46" i="89" s="1"/>
  <c r="AM105" i="89" s="1"/>
  <c r="BJ45" i="85"/>
  <c r="AM47" i="89" s="1"/>
  <c r="AM106" i="89" s="1"/>
  <c r="BJ46" i="85"/>
  <c r="AM48" i="89" s="1"/>
  <c r="AM107" i="89" s="1"/>
  <c r="BJ47" i="85"/>
  <c r="AM49" i="89" s="1"/>
  <c r="AM108" i="89" s="1"/>
  <c r="BJ48" i="85"/>
  <c r="AM50" i="89" s="1"/>
  <c r="AM109" i="89" s="1"/>
  <c r="BJ49" i="85"/>
  <c r="AM51" i="89" s="1"/>
  <c r="AM110" i="89" s="1"/>
  <c r="BJ50" i="85"/>
  <c r="AM52" i="89" s="1"/>
  <c r="AM111" i="89" s="1"/>
  <c r="BJ51" i="85"/>
  <c r="AM53" i="89" s="1"/>
  <c r="AM112" i="89" s="1"/>
  <c r="BJ52" i="85"/>
  <c r="AM54" i="89" s="1"/>
  <c r="AM113" i="89" s="1"/>
  <c r="BJ53" i="85"/>
  <c r="AM55" i="89" s="1"/>
  <c r="AM114" i="89" s="1"/>
  <c r="BJ54" i="85"/>
  <c r="AM56" i="89" s="1"/>
  <c r="AM115" i="89" s="1"/>
  <c r="BJ55" i="85"/>
  <c r="AM57" i="89" s="1"/>
  <c r="AM116" i="89" s="1"/>
  <c r="BJ4" i="85"/>
  <c r="AM6" i="89" s="1"/>
  <c r="AM65" i="89" s="1"/>
  <c r="BF11" i="85"/>
  <c r="BF8" i="85"/>
  <c r="BF9" i="85"/>
  <c r="BF10" i="85"/>
  <c r="BF5" i="85"/>
  <c r="BF6" i="85"/>
  <c r="BF7" i="85"/>
  <c r="BF4" i="85"/>
  <c r="CH15" i="85" l="1"/>
  <c r="CH4" i="85"/>
  <c r="AK10" i="89"/>
  <c r="AK22" i="89"/>
  <c r="AK34" i="89"/>
  <c r="AK46" i="89"/>
  <c r="AK6" i="89"/>
  <c r="AK41" i="89"/>
  <c r="AK20" i="89"/>
  <c r="AK11" i="89"/>
  <c r="AK23" i="89"/>
  <c r="AK35" i="89"/>
  <c r="AK47" i="89"/>
  <c r="AK45" i="89"/>
  <c r="AK12" i="89"/>
  <c r="AK24" i="89"/>
  <c r="AK36" i="89"/>
  <c r="AK48" i="89"/>
  <c r="AK21" i="89"/>
  <c r="AK13" i="89"/>
  <c r="AK25" i="89"/>
  <c r="AK37" i="89"/>
  <c r="AK49" i="89"/>
  <c r="AK8" i="89"/>
  <c r="AK14" i="89"/>
  <c r="AK26" i="89"/>
  <c r="AK38" i="89"/>
  <c r="AK50" i="89"/>
  <c r="AK44" i="89"/>
  <c r="AK9" i="89"/>
  <c r="AK15" i="89"/>
  <c r="AK27" i="89"/>
  <c r="AK39" i="89"/>
  <c r="AK51" i="89"/>
  <c r="AK53" i="89"/>
  <c r="AK32" i="89"/>
  <c r="AK16" i="89"/>
  <c r="AK28" i="89"/>
  <c r="AK40" i="89"/>
  <c r="AK52" i="89"/>
  <c r="AK17" i="89"/>
  <c r="AK33" i="89"/>
  <c r="AK29" i="89"/>
  <c r="AK18" i="89"/>
  <c r="AK30" i="89"/>
  <c r="AK42" i="89"/>
  <c r="AK54" i="89"/>
  <c r="AK7" i="89"/>
  <c r="AK19" i="89"/>
  <c r="AK31" i="89"/>
  <c r="AK43" i="89"/>
  <c r="AK55" i="89"/>
  <c r="AK56" i="89"/>
  <c r="AK57" i="89"/>
  <c r="CH13" i="85"/>
  <c r="CH5" i="85"/>
  <c r="CH23" i="85"/>
  <c r="CH11" i="85"/>
  <c r="CH21" i="85"/>
  <c r="CH9" i="85"/>
  <c r="CH19" i="85"/>
  <c r="CH7" i="85"/>
  <c r="CH18" i="85"/>
  <c r="CH6" i="85"/>
  <c r="AZ64" i="85"/>
  <c r="AZ65" i="85"/>
  <c r="AZ66" i="85"/>
  <c r="AZ67" i="85"/>
  <c r="AZ68" i="85"/>
  <c r="AZ69" i="85"/>
  <c r="AZ70" i="85"/>
  <c r="AZ71" i="85"/>
  <c r="AZ72" i="85"/>
  <c r="AZ73" i="85"/>
  <c r="AZ74" i="85"/>
  <c r="AZ75" i="85"/>
  <c r="AZ76" i="85"/>
  <c r="AZ77" i="85"/>
  <c r="AZ78" i="85"/>
  <c r="AZ79" i="85"/>
  <c r="AZ80" i="85"/>
  <c r="AZ81" i="85"/>
  <c r="AZ82" i="85"/>
  <c r="AZ83" i="85"/>
  <c r="AZ84" i="85"/>
  <c r="AZ85" i="85"/>
  <c r="AZ86" i="85"/>
  <c r="AZ87" i="85"/>
  <c r="AZ88" i="85"/>
  <c r="AZ89" i="85"/>
  <c r="AZ90" i="85"/>
  <c r="AZ91" i="85"/>
  <c r="AZ92" i="85"/>
  <c r="AZ93" i="85"/>
  <c r="AZ94" i="85"/>
  <c r="AZ95" i="85"/>
  <c r="AZ96" i="85"/>
  <c r="AZ97" i="85"/>
  <c r="AZ98" i="85"/>
  <c r="AZ99" i="85"/>
  <c r="AZ100" i="85"/>
  <c r="AZ101" i="85"/>
  <c r="AZ102" i="85"/>
  <c r="AZ103" i="85"/>
  <c r="AZ104" i="85"/>
  <c r="AZ105" i="85"/>
  <c r="AZ106" i="85"/>
  <c r="AZ107" i="85"/>
  <c r="AZ108" i="85"/>
  <c r="AZ109" i="85"/>
  <c r="AZ110" i="85"/>
  <c r="AZ111" i="85"/>
  <c r="AW85" i="85"/>
  <c r="AW86" i="85"/>
  <c r="AW87" i="85"/>
  <c r="AW88" i="85"/>
  <c r="AW89" i="85"/>
  <c r="AW90" i="85"/>
  <c r="AW91" i="85"/>
  <c r="AW92" i="85"/>
  <c r="AW93" i="85"/>
  <c r="AW94" i="85"/>
  <c r="AW95" i="85"/>
  <c r="AW96" i="85"/>
  <c r="AW97" i="85"/>
  <c r="AW98" i="85"/>
  <c r="AW99" i="85"/>
  <c r="AW100" i="85"/>
  <c r="AW101" i="85"/>
  <c r="AW102" i="85"/>
  <c r="AW103" i="85"/>
  <c r="AW104" i="85"/>
  <c r="AW105" i="85"/>
  <c r="AW106" i="85"/>
  <c r="AW107" i="85"/>
  <c r="AW108" i="85"/>
  <c r="AW109" i="85"/>
  <c r="AW110" i="85"/>
  <c r="AW111" i="85"/>
  <c r="R27" i="85" l="1"/>
  <c r="T27" i="85"/>
  <c r="V27" i="85"/>
  <c r="R28" i="85"/>
  <c r="T28" i="85"/>
  <c r="V28" i="85"/>
  <c r="R29" i="85"/>
  <c r="T29" i="85"/>
  <c r="V29" i="85"/>
  <c r="R30" i="85"/>
  <c r="T30" i="85"/>
  <c r="V30" i="85"/>
  <c r="R31" i="85"/>
  <c r="T31" i="85"/>
  <c r="V31" i="85"/>
  <c r="R32" i="85"/>
  <c r="T32" i="85"/>
  <c r="V32" i="85"/>
  <c r="T23" i="85"/>
  <c r="V23" i="85"/>
  <c r="T24" i="85"/>
  <c r="V24" i="85"/>
  <c r="T25" i="85"/>
  <c r="V25" i="85"/>
  <c r="T26" i="85"/>
  <c r="V26" i="85"/>
  <c r="R23" i="85"/>
  <c r="R24" i="85"/>
  <c r="R25" i="85"/>
  <c r="R26" i="85"/>
  <c r="V5" i="85"/>
  <c r="V6" i="85"/>
  <c r="V7" i="85"/>
  <c r="V8" i="85"/>
  <c r="V9" i="85"/>
  <c r="V10" i="85"/>
  <c r="V11" i="85"/>
  <c r="V12" i="85"/>
  <c r="V13" i="85"/>
  <c r="V14" i="85"/>
  <c r="V15" i="85"/>
  <c r="V16" i="85"/>
  <c r="V17" i="85"/>
  <c r="V18" i="85"/>
  <c r="V19" i="85"/>
  <c r="V20" i="85"/>
  <c r="V21" i="85"/>
  <c r="V22" i="85"/>
  <c r="T5" i="85"/>
  <c r="T6" i="85"/>
  <c r="T7" i="85"/>
  <c r="T8" i="85"/>
  <c r="T9" i="85"/>
  <c r="T10" i="85"/>
  <c r="T11" i="85"/>
  <c r="T12" i="85"/>
  <c r="T13" i="85"/>
  <c r="T14" i="85"/>
  <c r="T15" i="85"/>
  <c r="T16" i="85"/>
  <c r="T17" i="85"/>
  <c r="T18" i="85"/>
  <c r="T19" i="85"/>
  <c r="T20" i="85"/>
  <c r="T21" i="85"/>
  <c r="T22" i="85"/>
  <c r="V4" i="85"/>
  <c r="T4" i="85"/>
  <c r="R5" i="85"/>
  <c r="R6" i="85"/>
  <c r="R7" i="85"/>
  <c r="R8" i="85"/>
  <c r="R9" i="85"/>
  <c r="R10" i="85"/>
  <c r="R11" i="85"/>
  <c r="R12" i="85"/>
  <c r="R13" i="85"/>
  <c r="R14" i="85"/>
  <c r="R15" i="85"/>
  <c r="R16" i="85"/>
  <c r="R17" i="85"/>
  <c r="R18" i="85"/>
  <c r="R19" i="85"/>
  <c r="R20" i="85"/>
  <c r="R21" i="85"/>
  <c r="R22" i="85"/>
  <c r="R4" i="85"/>
  <c r="B11" i="85"/>
  <c r="B8" i="85"/>
  <c r="W28" i="85" l="1"/>
  <c r="W29" i="85"/>
  <c r="AI136" i="85" s="1"/>
  <c r="AO138" i="85" s="1"/>
  <c r="S28" i="85"/>
  <c r="U28" i="85"/>
  <c r="E32" i="89" s="1"/>
  <c r="U27" i="85"/>
  <c r="E31" i="89" s="1"/>
  <c r="S27" i="85"/>
  <c r="W27" i="85"/>
  <c r="U32" i="85"/>
  <c r="E36" i="89" s="1"/>
  <c r="S31" i="85"/>
  <c r="AI144" i="85" s="1"/>
  <c r="U29" i="85"/>
  <c r="E33" i="89" s="1"/>
  <c r="W30" i="85"/>
  <c r="AI141" i="85" s="1"/>
  <c r="S32" i="85"/>
  <c r="W31" i="85"/>
  <c r="AI146" i="85" s="1"/>
  <c r="U30" i="85"/>
  <c r="S29" i="85"/>
  <c r="AI134" i="85" s="1"/>
  <c r="W32" i="85"/>
  <c r="U31" i="85"/>
  <c r="S30" i="85"/>
  <c r="AI139" i="85" s="1"/>
  <c r="W26" i="85"/>
  <c r="U25" i="85"/>
  <c r="E29" i="89" s="1"/>
  <c r="S25" i="85"/>
  <c r="AI114" i="85" s="1"/>
  <c r="W25" i="85"/>
  <c r="W23" i="85"/>
  <c r="S24" i="85"/>
  <c r="AI109" i="85" s="1"/>
  <c r="S26" i="85"/>
  <c r="AI119" i="85" s="1"/>
  <c r="U23" i="85"/>
  <c r="E27" i="89" s="1"/>
  <c r="S23" i="85"/>
  <c r="U24" i="85"/>
  <c r="U26" i="85"/>
  <c r="W24" i="85"/>
  <c r="AI111" i="85" s="1"/>
  <c r="AI145" i="85" l="1"/>
  <c r="E35" i="89"/>
  <c r="AI110" i="85"/>
  <c r="E28" i="89"/>
  <c r="AI120" i="85"/>
  <c r="E30" i="89"/>
  <c r="AI140" i="85"/>
  <c r="AM142" i="85" s="1"/>
  <c r="E34" i="89"/>
  <c r="AO137" i="85"/>
  <c r="AO135" i="85"/>
  <c r="AO134" i="85"/>
  <c r="AO136" i="85"/>
  <c r="AI125" i="85"/>
  <c r="AI115" i="85"/>
  <c r="AM118" i="85" s="1"/>
  <c r="AI149" i="85"/>
  <c r="AK150" i="85" s="1"/>
  <c r="AI150" i="85"/>
  <c r="AM151" i="85" s="1"/>
  <c r="AI121" i="85"/>
  <c r="AO119" i="85" s="1"/>
  <c r="AI126" i="85"/>
  <c r="AO124" i="85" s="1"/>
  <c r="AI129" i="85"/>
  <c r="AK132" i="85" s="1"/>
  <c r="AI130" i="85"/>
  <c r="AM133" i="85" s="1"/>
  <c r="AI151" i="85"/>
  <c r="AO149" i="85" s="1"/>
  <c r="AI116" i="85"/>
  <c r="AO118" i="85" s="1"/>
  <c r="AI135" i="85"/>
  <c r="AM134" i="85" s="1"/>
  <c r="AI124" i="85"/>
  <c r="AK127" i="85" s="1"/>
  <c r="AI131" i="85"/>
  <c r="AM116" i="85"/>
  <c r="AM110" i="85"/>
  <c r="AM111" i="85"/>
  <c r="AM112" i="85"/>
  <c r="AM113" i="85"/>
  <c r="AM109" i="85"/>
  <c r="AO123" i="85"/>
  <c r="AO121" i="85"/>
  <c r="AO122" i="85"/>
  <c r="AK137" i="85"/>
  <c r="AK138" i="85"/>
  <c r="AK134" i="85"/>
  <c r="AK135" i="85"/>
  <c r="AK136" i="85"/>
  <c r="AO143" i="85"/>
  <c r="AO139" i="85"/>
  <c r="AO140" i="85"/>
  <c r="AO141" i="85"/>
  <c r="AO142" i="85"/>
  <c r="AK113" i="85"/>
  <c r="AK109" i="85"/>
  <c r="AK110" i="85"/>
  <c r="AK111" i="85"/>
  <c r="AK112" i="85"/>
  <c r="AO111" i="85"/>
  <c r="AO112" i="85"/>
  <c r="AO113" i="85"/>
  <c r="AO109" i="85"/>
  <c r="AO110" i="85"/>
  <c r="AK141" i="85"/>
  <c r="AK142" i="85"/>
  <c r="AK143" i="85"/>
  <c r="AK139" i="85"/>
  <c r="AK140" i="85"/>
  <c r="AM122" i="85"/>
  <c r="AM123" i="85"/>
  <c r="AM119" i="85"/>
  <c r="AM120" i="85"/>
  <c r="AM121" i="85"/>
  <c r="AK121" i="85"/>
  <c r="AK122" i="85"/>
  <c r="AK123" i="85"/>
  <c r="AK119" i="85"/>
  <c r="AK120" i="85"/>
  <c r="AK117" i="85"/>
  <c r="AK118" i="85"/>
  <c r="AK114" i="85"/>
  <c r="AK115" i="85"/>
  <c r="AK116" i="85"/>
  <c r="AM146" i="85"/>
  <c r="AM147" i="85"/>
  <c r="AM148" i="85"/>
  <c r="AM144" i="85"/>
  <c r="AM145" i="85"/>
  <c r="AO147" i="85"/>
  <c r="AO148" i="85"/>
  <c r="AO144" i="85"/>
  <c r="AO145" i="85"/>
  <c r="AO146" i="85"/>
  <c r="AK145" i="85"/>
  <c r="AK146" i="85"/>
  <c r="AK147" i="85"/>
  <c r="AK148" i="85"/>
  <c r="AK144" i="85"/>
  <c r="AM126" i="85"/>
  <c r="AM127" i="85"/>
  <c r="AM128" i="85"/>
  <c r="AM124" i="85"/>
  <c r="AM125" i="85"/>
  <c r="AK124" i="85" l="1"/>
  <c r="AO116" i="85"/>
  <c r="AM141" i="85"/>
  <c r="AM140" i="85"/>
  <c r="AM139" i="85"/>
  <c r="AM138" i="85"/>
  <c r="AM143" i="85"/>
  <c r="AO153" i="85"/>
  <c r="AK126" i="85"/>
  <c r="AK125" i="85"/>
  <c r="AM150" i="85"/>
  <c r="AM130" i="85"/>
  <c r="AM137" i="85"/>
  <c r="AO117" i="85"/>
  <c r="AO128" i="85"/>
  <c r="AK149" i="85"/>
  <c r="AO114" i="85"/>
  <c r="AO115" i="85"/>
  <c r="AM115" i="85"/>
  <c r="AM114" i="85"/>
  <c r="AM149" i="85"/>
  <c r="AO152" i="85"/>
  <c r="AM136" i="85"/>
  <c r="AK153" i="85"/>
  <c r="AM135" i="85"/>
  <c r="AK152" i="85"/>
  <c r="AK128" i="85"/>
  <c r="AO125" i="85"/>
  <c r="AO120" i="85"/>
  <c r="AM152" i="85"/>
  <c r="AK151" i="85"/>
  <c r="AO150" i="85"/>
  <c r="AO151" i="85"/>
  <c r="AM132" i="85"/>
  <c r="AM131" i="85"/>
  <c r="AO129" i="85"/>
  <c r="AO131" i="85"/>
  <c r="AO130" i="85"/>
  <c r="AO132" i="85"/>
  <c r="AO133" i="85"/>
  <c r="AO126" i="85"/>
  <c r="AO127" i="85"/>
  <c r="AM153" i="85"/>
  <c r="AM117" i="85"/>
  <c r="AM129" i="85"/>
  <c r="AK133" i="85"/>
  <c r="AK129" i="85"/>
  <c r="AK130" i="85"/>
  <c r="AK131" i="85"/>
  <c r="N271" i="81"/>
  <c r="O271" i="81" s="1"/>
  <c r="N257" i="81"/>
  <c r="O257" i="81" s="1"/>
  <c r="N243" i="81"/>
  <c r="O243" i="81" s="1"/>
  <c r="N229" i="81"/>
  <c r="O229" i="81" s="1"/>
  <c r="N215" i="81"/>
  <c r="O215" i="81" s="1"/>
  <c r="N200" i="81"/>
  <c r="O200" i="81" s="1"/>
  <c r="N186" i="81"/>
  <c r="O186" i="81" s="1"/>
  <c r="N172" i="81"/>
  <c r="O172" i="81" s="1"/>
  <c r="N158" i="81"/>
  <c r="O158" i="81" s="1"/>
  <c r="N144" i="81"/>
  <c r="O144" i="81" s="1"/>
  <c r="N130" i="81"/>
  <c r="O130" i="81" s="1"/>
  <c r="N117" i="81"/>
  <c r="O117" i="81" s="1"/>
  <c r="N104" i="81"/>
  <c r="O104" i="81" s="1"/>
  <c r="N91" i="81"/>
  <c r="O91" i="81" s="1"/>
  <c r="N77" i="81"/>
  <c r="O77" i="81" s="1"/>
  <c r="N63" i="81"/>
  <c r="O63" i="81" s="1"/>
  <c r="N50" i="81"/>
  <c r="O50" i="81" s="1"/>
  <c r="N37" i="81"/>
  <c r="O37" i="81" s="1"/>
  <c r="N24" i="81"/>
  <c r="O24" i="81" s="1"/>
  <c r="N11" i="81"/>
  <c r="O11" i="81" s="1"/>
  <c r="O10" i="81" l="1"/>
  <c r="N9" i="81"/>
  <c r="N8" i="81"/>
  <c r="N7" i="81"/>
  <c r="N6" i="81"/>
  <c r="O23" i="81"/>
  <c r="N22" i="81"/>
  <c r="N21" i="81"/>
  <c r="N20" i="81"/>
  <c r="N19" i="81"/>
  <c r="O36" i="81"/>
  <c r="N35" i="81"/>
  <c r="N34" i="81"/>
  <c r="N33" i="81"/>
  <c r="O49" i="81"/>
  <c r="N48" i="81"/>
  <c r="N47" i="81"/>
  <c r="O62" i="81"/>
  <c r="O270" i="81"/>
  <c r="N269" i="81"/>
  <c r="N268" i="81"/>
  <c r="N267" i="81"/>
  <c r="N266" i="81"/>
  <c r="R263" i="81"/>
  <c r="O256" i="81"/>
  <c r="N255" i="81"/>
  <c r="N254" i="81"/>
  <c r="N253" i="81"/>
  <c r="N252" i="81"/>
  <c r="R249" i="81"/>
  <c r="O242" i="81"/>
  <c r="N240" i="81"/>
  <c r="N239" i="81"/>
  <c r="N238" i="81"/>
  <c r="R235" i="81"/>
  <c r="O228" i="81"/>
  <c r="N225" i="81"/>
  <c r="N224" i="81"/>
  <c r="R221" i="81"/>
  <c r="O214" i="81"/>
  <c r="N211" i="81"/>
  <c r="N210" i="81"/>
  <c r="R207" i="81"/>
  <c r="O199" i="81"/>
  <c r="N195" i="81"/>
  <c r="O185" i="81"/>
  <c r="N181" i="81"/>
  <c r="O171" i="81"/>
  <c r="O157" i="81"/>
  <c r="O143" i="81"/>
  <c r="O129" i="81"/>
  <c r="O116" i="81"/>
  <c r="O103" i="81"/>
  <c r="O90" i="81"/>
  <c r="N61" i="81"/>
  <c r="Z6" i="82"/>
  <c r="Z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5" i="82"/>
  <c r="N6" i="82"/>
  <c r="N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5" i="82"/>
  <c r="BB5" i="82" l="1"/>
  <c r="BC5" i="82" s="1"/>
  <c r="BB165" i="82"/>
  <c r="BC165" i="82" s="1"/>
  <c r="AT15" i="82"/>
  <c r="AU15" i="82" s="1"/>
  <c r="BB60" i="82"/>
  <c r="BC60" i="82" s="1"/>
  <c r="AT275" i="82"/>
  <c r="AU275" i="82" s="1"/>
  <c r="AT263" i="82"/>
  <c r="AU263" i="82" s="1"/>
  <c r="AT251" i="82"/>
  <c r="AU251" i="82" s="1"/>
  <c r="AT236" i="82"/>
  <c r="AU236" i="82" s="1"/>
  <c r="AT226" i="82"/>
  <c r="AU226" i="82" s="1"/>
  <c r="AT220" i="82"/>
  <c r="AU220" i="82" s="1"/>
  <c r="AT202" i="82"/>
  <c r="AU202" i="82" s="1"/>
  <c r="AT181" i="82"/>
  <c r="AU181" i="82" s="1"/>
  <c r="AT149" i="82"/>
  <c r="AU149" i="82" s="1"/>
  <c r="AT138" i="82"/>
  <c r="AU138" i="82" s="1"/>
  <c r="AT117" i="82"/>
  <c r="AU117" i="82" s="1"/>
  <c r="AT106" i="82"/>
  <c r="AU106" i="82" s="1"/>
  <c r="AT85" i="82"/>
  <c r="AU85" i="82" s="1"/>
  <c r="AT74" i="82"/>
  <c r="AU74" i="82" s="1"/>
  <c r="AT61" i="82"/>
  <c r="AU61" i="82" s="1"/>
  <c r="AT45" i="82"/>
  <c r="AU45" i="82" s="1"/>
  <c r="AT7" i="82"/>
  <c r="AU7" i="82" s="1"/>
  <c r="BB281" i="82"/>
  <c r="BB9" i="82"/>
  <c r="BC9" i="82" s="1"/>
  <c r="BB13" i="82"/>
  <c r="BC13" i="82" s="1"/>
  <c r="BB17" i="82"/>
  <c r="BC17" i="82" s="1"/>
  <c r="BB21" i="82"/>
  <c r="BC21" i="82" s="1"/>
  <c r="BB25" i="82"/>
  <c r="BC25" i="82" s="1"/>
  <c r="BB29" i="82"/>
  <c r="BC29" i="82" s="1"/>
  <c r="BB33" i="82"/>
  <c r="BC33" i="82" s="1"/>
  <c r="BB37" i="82"/>
  <c r="BC37" i="82" s="1"/>
  <c r="BB41" i="82"/>
  <c r="BC41" i="82" s="1"/>
  <c r="BB45" i="82"/>
  <c r="BC45" i="82" s="1"/>
  <c r="BB49" i="82"/>
  <c r="BC49" i="82" s="1"/>
  <c r="BB53" i="82"/>
  <c r="BC53" i="82" s="1"/>
  <c r="BB57" i="82"/>
  <c r="BC57" i="82" s="1"/>
  <c r="BB61" i="82"/>
  <c r="BC61" i="82" s="1"/>
  <c r="BB65" i="82"/>
  <c r="BC65" i="82" s="1"/>
  <c r="BB69" i="82"/>
  <c r="BC69" i="82" s="1"/>
  <c r="BB73" i="82"/>
  <c r="BC73" i="82" s="1"/>
  <c r="BB76" i="82"/>
  <c r="BC76" i="82" s="1"/>
  <c r="BB79" i="82"/>
  <c r="BC79" i="82" s="1"/>
  <c r="BB82" i="82"/>
  <c r="BC82" i="82" s="1"/>
  <c r="BB89" i="82"/>
  <c r="BC89" i="82" s="1"/>
  <c r="BB92" i="82"/>
  <c r="BC92" i="82" s="1"/>
  <c r="BB95" i="82"/>
  <c r="BC95" i="82" s="1"/>
  <c r="BB98" i="82"/>
  <c r="BC98" i="82" s="1"/>
  <c r="BB105" i="82"/>
  <c r="BC105" i="82" s="1"/>
  <c r="BB108" i="82"/>
  <c r="BC108" i="82" s="1"/>
  <c r="BB111" i="82"/>
  <c r="BC111" i="82" s="1"/>
  <c r="BB114" i="82"/>
  <c r="BC114" i="82" s="1"/>
  <c r="BB121" i="82"/>
  <c r="BC121" i="82" s="1"/>
  <c r="BB124" i="82"/>
  <c r="BC124" i="82" s="1"/>
  <c r="BB127" i="82"/>
  <c r="BC127" i="82" s="1"/>
  <c r="BB130" i="82"/>
  <c r="BC130" i="82" s="1"/>
  <c r="BB137" i="82"/>
  <c r="BC137" i="82" s="1"/>
  <c r="BB140" i="82"/>
  <c r="BC140" i="82" s="1"/>
  <c r="BB143" i="82"/>
  <c r="BC143" i="82" s="1"/>
  <c r="BB146" i="82"/>
  <c r="BC146" i="82" s="1"/>
  <c r="BB153" i="82"/>
  <c r="BC153" i="82" s="1"/>
  <c r="BB156" i="82"/>
  <c r="BC156" i="82" s="1"/>
  <c r="BB159" i="82"/>
  <c r="BC159" i="82" s="1"/>
  <c r="BB162" i="82"/>
  <c r="BC162" i="82" s="1"/>
  <c r="BB169" i="82"/>
  <c r="BC169" i="82" s="1"/>
  <c r="BB172" i="82"/>
  <c r="BC172" i="82" s="1"/>
  <c r="BB175" i="82"/>
  <c r="BC175" i="82" s="1"/>
  <c r="BB179" i="82"/>
  <c r="BC179" i="82" s="1"/>
  <c r="BB183" i="82"/>
  <c r="BC183" i="82" s="1"/>
  <c r="BB187" i="82"/>
  <c r="BC187" i="82" s="1"/>
  <c r="BB191" i="82"/>
  <c r="BC191" i="82" s="1"/>
  <c r="BB195" i="82"/>
  <c r="BC195" i="82" s="1"/>
  <c r="BB199" i="82"/>
  <c r="BC199" i="82" s="1"/>
  <c r="BB203" i="82"/>
  <c r="BC203" i="82" s="1"/>
  <c r="BB207" i="82"/>
  <c r="BC207" i="82" s="1"/>
  <c r="BB211" i="82"/>
  <c r="BC211" i="82" s="1"/>
  <c r="BB215" i="82"/>
  <c r="BC215" i="82" s="1"/>
  <c r="BB219" i="82"/>
  <c r="BC219" i="82" s="1"/>
  <c r="BB223" i="82"/>
  <c r="BC223" i="82" s="1"/>
  <c r="BB227" i="82"/>
  <c r="BC227" i="82" s="1"/>
  <c r="BB231" i="82"/>
  <c r="BC231" i="82" s="1"/>
  <c r="BB235" i="82"/>
  <c r="BC235" i="82" s="1"/>
  <c r="BB239" i="82"/>
  <c r="BC239" i="82" s="1"/>
  <c r="BB243" i="82"/>
  <c r="BC243" i="82" s="1"/>
  <c r="BB247" i="82"/>
  <c r="BC247" i="82" s="1"/>
  <c r="BB251" i="82"/>
  <c r="BC251" i="82" s="1"/>
  <c r="BB255" i="82"/>
  <c r="BC255" i="82" s="1"/>
  <c r="BB259" i="82"/>
  <c r="BC259" i="82" s="1"/>
  <c r="BB263" i="82"/>
  <c r="BC263" i="82" s="1"/>
  <c r="BB267" i="82"/>
  <c r="BC267" i="82" s="1"/>
  <c r="BB6" i="82"/>
  <c r="BC6" i="82" s="1"/>
  <c r="BB10" i="82"/>
  <c r="BC10" i="82" s="1"/>
  <c r="BB14" i="82"/>
  <c r="BC14" i="82" s="1"/>
  <c r="BB18" i="82"/>
  <c r="BC18" i="82" s="1"/>
  <c r="BB22" i="82"/>
  <c r="BC22" i="82" s="1"/>
  <c r="BB26" i="82"/>
  <c r="BC26" i="82" s="1"/>
  <c r="BB30" i="82"/>
  <c r="BC30" i="82" s="1"/>
  <c r="BB34" i="82"/>
  <c r="BC34" i="82" s="1"/>
  <c r="BB38" i="82"/>
  <c r="BC38" i="82" s="1"/>
  <c r="BB42" i="82"/>
  <c r="BC42" i="82" s="1"/>
  <c r="BB46" i="82"/>
  <c r="BC46" i="82" s="1"/>
  <c r="BB50" i="82"/>
  <c r="BC50" i="82" s="1"/>
  <c r="BB54" i="82"/>
  <c r="BC54" i="82" s="1"/>
  <c r="BB58" i="82"/>
  <c r="BC58" i="82" s="1"/>
  <c r="BB62" i="82"/>
  <c r="BC62" i="82" s="1"/>
  <c r="BB66" i="82"/>
  <c r="BC66" i="82" s="1"/>
  <c r="BB70" i="82"/>
  <c r="BC70" i="82" s="1"/>
  <c r="BB77" i="82"/>
  <c r="BC77" i="82" s="1"/>
  <c r="BB80" i="82"/>
  <c r="BC80" i="82" s="1"/>
  <c r="BB83" i="82"/>
  <c r="BC83" i="82" s="1"/>
  <c r="BB86" i="82"/>
  <c r="BC86" i="82" s="1"/>
  <c r="BB93" i="82"/>
  <c r="BC93" i="82" s="1"/>
  <c r="BB96" i="82"/>
  <c r="BC96" i="82" s="1"/>
  <c r="BB99" i="82"/>
  <c r="BC99" i="82" s="1"/>
  <c r="BB102" i="82"/>
  <c r="BC102" i="82" s="1"/>
  <c r="BB109" i="82"/>
  <c r="BC109" i="82" s="1"/>
  <c r="BB112" i="82"/>
  <c r="BC112" i="82" s="1"/>
  <c r="BB115" i="82"/>
  <c r="BC115" i="82" s="1"/>
  <c r="BB118" i="82"/>
  <c r="BC118" i="82" s="1"/>
  <c r="BB125" i="82"/>
  <c r="BC125" i="82" s="1"/>
  <c r="BB128" i="82"/>
  <c r="BC128" i="82" s="1"/>
  <c r="BB131" i="82"/>
  <c r="BC131" i="82" s="1"/>
  <c r="BB134" i="82"/>
  <c r="BC134" i="82" s="1"/>
  <c r="BB141" i="82"/>
  <c r="BC141" i="82" s="1"/>
  <c r="BB144" i="82"/>
  <c r="BC144" i="82" s="1"/>
  <c r="BB147" i="82"/>
  <c r="BC147" i="82" s="1"/>
  <c r="BB150" i="82"/>
  <c r="BC150" i="82" s="1"/>
  <c r="BB157" i="82"/>
  <c r="BC157" i="82" s="1"/>
  <c r="BB160" i="82"/>
  <c r="BC160" i="82" s="1"/>
  <c r="BB163" i="82"/>
  <c r="BC163" i="82" s="1"/>
  <c r="BB166" i="82"/>
  <c r="BC166" i="82" s="1"/>
  <c r="BB173" i="82"/>
  <c r="BC173" i="82" s="1"/>
  <c r="BB176" i="82"/>
  <c r="BC176" i="82" s="1"/>
  <c r="BB180" i="82"/>
  <c r="BC180" i="82" s="1"/>
  <c r="BB184" i="82"/>
  <c r="BC184" i="82" s="1"/>
  <c r="BB188" i="82"/>
  <c r="BC188" i="82" s="1"/>
  <c r="BB192" i="82"/>
  <c r="BC192" i="82" s="1"/>
  <c r="BB196" i="82"/>
  <c r="BC196" i="82" s="1"/>
  <c r="BB200" i="82"/>
  <c r="BC200" i="82" s="1"/>
  <c r="BB204" i="82"/>
  <c r="BC204" i="82" s="1"/>
  <c r="BB208" i="82"/>
  <c r="BC208" i="82" s="1"/>
  <c r="BB212" i="82"/>
  <c r="BC212" i="82" s="1"/>
  <c r="BB216" i="82"/>
  <c r="BC216" i="82" s="1"/>
  <c r="BB220" i="82"/>
  <c r="BC220" i="82" s="1"/>
  <c r="BB224" i="82"/>
  <c r="BC224" i="82" s="1"/>
  <c r="BB228" i="82"/>
  <c r="BC228" i="82" s="1"/>
  <c r="BB232" i="82"/>
  <c r="BC232" i="82" s="1"/>
  <c r="BB236" i="82"/>
  <c r="BC236" i="82" s="1"/>
  <c r="BB240" i="82"/>
  <c r="BC240" i="82" s="1"/>
  <c r="BB244" i="82"/>
  <c r="BC244" i="82" s="1"/>
  <c r="BB248" i="82"/>
  <c r="BC248" i="82" s="1"/>
  <c r="BB252" i="82"/>
  <c r="BC252" i="82" s="1"/>
  <c r="BB256" i="82"/>
  <c r="BC256" i="82" s="1"/>
  <c r="BB260" i="82"/>
  <c r="BC260" i="82" s="1"/>
  <c r="BB264" i="82"/>
  <c r="BC264" i="82" s="1"/>
  <c r="BB268" i="82"/>
  <c r="BC268" i="82" s="1"/>
  <c r="BB272" i="82"/>
  <c r="BC272" i="82" s="1"/>
  <c r="BB276" i="82"/>
  <c r="BC276" i="82" s="1"/>
  <c r="BB280" i="82"/>
  <c r="BC280" i="82" s="1"/>
  <c r="BB7" i="82"/>
  <c r="BC7" i="82" s="1"/>
  <c r="BB11" i="82"/>
  <c r="BC11" i="82" s="1"/>
  <c r="BB15" i="82"/>
  <c r="BC15" i="82" s="1"/>
  <c r="BB19" i="82"/>
  <c r="BC19" i="82" s="1"/>
  <c r="BB23" i="82"/>
  <c r="BC23" i="82" s="1"/>
  <c r="BB27" i="82"/>
  <c r="BC27" i="82" s="1"/>
  <c r="BB31" i="82"/>
  <c r="BC31" i="82" s="1"/>
  <c r="BB35" i="82"/>
  <c r="BC35" i="82" s="1"/>
  <c r="BB39" i="82"/>
  <c r="BC39" i="82" s="1"/>
  <c r="BB43" i="82"/>
  <c r="BC43" i="82" s="1"/>
  <c r="BB47" i="82"/>
  <c r="BC47" i="82" s="1"/>
  <c r="BB51" i="82"/>
  <c r="BC51" i="82" s="1"/>
  <c r="BB55" i="82"/>
  <c r="BC55" i="82" s="1"/>
  <c r="BB59" i="82"/>
  <c r="BC59" i="82" s="1"/>
  <c r="BB63" i="82"/>
  <c r="BC63" i="82" s="1"/>
  <c r="BB67" i="82"/>
  <c r="BC67" i="82" s="1"/>
  <c r="BB71" i="82"/>
  <c r="BC71" i="82" s="1"/>
  <c r="BB74" i="82"/>
  <c r="BC74" i="82" s="1"/>
  <c r="BB81" i="82"/>
  <c r="BC81" i="82" s="1"/>
  <c r="BB84" i="82"/>
  <c r="BC84" i="82" s="1"/>
  <c r="BB87" i="82"/>
  <c r="BC87" i="82" s="1"/>
  <c r="BB90" i="82"/>
  <c r="BC90" i="82" s="1"/>
  <c r="BB97" i="82"/>
  <c r="BC97" i="82" s="1"/>
  <c r="BB100" i="82"/>
  <c r="BC100" i="82" s="1"/>
  <c r="BB103" i="82"/>
  <c r="BC103" i="82" s="1"/>
  <c r="BB106" i="82"/>
  <c r="BC106" i="82" s="1"/>
  <c r="BB113" i="82"/>
  <c r="BC113" i="82" s="1"/>
  <c r="BB116" i="82"/>
  <c r="BC116" i="82" s="1"/>
  <c r="BB119" i="82"/>
  <c r="BC119" i="82" s="1"/>
  <c r="BB122" i="82"/>
  <c r="BC122" i="82" s="1"/>
  <c r="BB129" i="82"/>
  <c r="BC129" i="82" s="1"/>
  <c r="BB132" i="82"/>
  <c r="BC132" i="82" s="1"/>
  <c r="BB135" i="82"/>
  <c r="BC135" i="82" s="1"/>
  <c r="BB138" i="82"/>
  <c r="BC138" i="82" s="1"/>
  <c r="BB145" i="82"/>
  <c r="BC145" i="82" s="1"/>
  <c r="BB148" i="82"/>
  <c r="BC148" i="82" s="1"/>
  <c r="BB151" i="82"/>
  <c r="BC151" i="82" s="1"/>
  <c r="BB154" i="82"/>
  <c r="BC154" i="82" s="1"/>
  <c r="BB161" i="82"/>
  <c r="BC161" i="82" s="1"/>
  <c r="BB164" i="82"/>
  <c r="BC164" i="82" s="1"/>
  <c r="BB167" i="82"/>
  <c r="BC167" i="82" s="1"/>
  <c r="BB170" i="82"/>
  <c r="BC170" i="82" s="1"/>
  <c r="BB177" i="82"/>
  <c r="BC177" i="82" s="1"/>
  <c r="BB181" i="82"/>
  <c r="BC181" i="82" s="1"/>
  <c r="BB185" i="82"/>
  <c r="BC185" i="82" s="1"/>
  <c r="BB189" i="82"/>
  <c r="BC189" i="82" s="1"/>
  <c r="BB193" i="82"/>
  <c r="BC193" i="82" s="1"/>
  <c r="BB197" i="82"/>
  <c r="BC197" i="82" s="1"/>
  <c r="BB201" i="82"/>
  <c r="BC201" i="82" s="1"/>
  <c r="BB205" i="82"/>
  <c r="BC205" i="82" s="1"/>
  <c r="BB209" i="82"/>
  <c r="BC209" i="82" s="1"/>
  <c r="BB213" i="82"/>
  <c r="BC213" i="82" s="1"/>
  <c r="BB217" i="82"/>
  <c r="BC217" i="82" s="1"/>
  <c r="BB221" i="82"/>
  <c r="BC221" i="82" s="1"/>
  <c r="BB225" i="82"/>
  <c r="BC225" i="82" s="1"/>
  <c r="BB229" i="82"/>
  <c r="BC229" i="82" s="1"/>
  <c r="BB233" i="82"/>
  <c r="BC233" i="82" s="1"/>
  <c r="BB237" i="82"/>
  <c r="BC237" i="82" s="1"/>
  <c r="BB241" i="82"/>
  <c r="BC241" i="82" s="1"/>
  <c r="BB245" i="82"/>
  <c r="BC245" i="82" s="1"/>
  <c r="BB249" i="82"/>
  <c r="BC249" i="82" s="1"/>
  <c r="BB253" i="82"/>
  <c r="BC253" i="82" s="1"/>
  <c r="BB257" i="82"/>
  <c r="BC257" i="82" s="1"/>
  <c r="BB261" i="82"/>
  <c r="BC261" i="82" s="1"/>
  <c r="BB265" i="82"/>
  <c r="BC265" i="82" s="1"/>
  <c r="BB269" i="82"/>
  <c r="BC269" i="82" s="1"/>
  <c r="BB273" i="82"/>
  <c r="BC273" i="82" s="1"/>
  <c r="BB277" i="82"/>
  <c r="BC277" i="82" s="1"/>
  <c r="BB282" i="82"/>
  <c r="BB16" i="82"/>
  <c r="BC16" i="82" s="1"/>
  <c r="BB32" i="82"/>
  <c r="BC32" i="82" s="1"/>
  <c r="BB48" i="82"/>
  <c r="BC48" i="82" s="1"/>
  <c r="BB64" i="82"/>
  <c r="BC64" i="82" s="1"/>
  <c r="BB78" i="82"/>
  <c r="BC78" i="82" s="1"/>
  <c r="BB91" i="82"/>
  <c r="BC91" i="82" s="1"/>
  <c r="BB104" i="82"/>
  <c r="BC104" i="82" s="1"/>
  <c r="BB117" i="82"/>
  <c r="BC117" i="82" s="1"/>
  <c r="BB142" i="82"/>
  <c r="BC142" i="82" s="1"/>
  <c r="BB155" i="82"/>
  <c r="BC155" i="82" s="1"/>
  <c r="BB168" i="82"/>
  <c r="BC168" i="82" s="1"/>
  <c r="BB182" i="82"/>
  <c r="BC182" i="82" s="1"/>
  <c r="BB198" i="82"/>
  <c r="BC198" i="82" s="1"/>
  <c r="BB214" i="82"/>
  <c r="BC214" i="82" s="1"/>
  <c r="BB230" i="82"/>
  <c r="BC230" i="82" s="1"/>
  <c r="BB283" i="82"/>
  <c r="BB20" i="82"/>
  <c r="BC20" i="82" s="1"/>
  <c r="BB36" i="82"/>
  <c r="BC36" i="82" s="1"/>
  <c r="BB52" i="82"/>
  <c r="BC52" i="82" s="1"/>
  <c r="BB68" i="82"/>
  <c r="BC68" i="82" s="1"/>
  <c r="BB94" i="82"/>
  <c r="BC94" i="82" s="1"/>
  <c r="BB107" i="82"/>
  <c r="BC107" i="82" s="1"/>
  <c r="BB120" i="82"/>
  <c r="BC120" i="82" s="1"/>
  <c r="BB133" i="82"/>
  <c r="BC133" i="82" s="1"/>
  <c r="BB158" i="82"/>
  <c r="BC158" i="82" s="1"/>
  <c r="BB171" i="82"/>
  <c r="BC171" i="82" s="1"/>
  <c r="BB186" i="82"/>
  <c r="BC186" i="82" s="1"/>
  <c r="BB202" i="82"/>
  <c r="BC202" i="82" s="1"/>
  <c r="BB218" i="82"/>
  <c r="BC218" i="82" s="1"/>
  <c r="BB234" i="82"/>
  <c r="BC234" i="82" s="1"/>
  <c r="BB250" i="82"/>
  <c r="BC250" i="82" s="1"/>
  <c r="BB266" i="82"/>
  <c r="BC266" i="82" s="1"/>
  <c r="BB275" i="82"/>
  <c r="BC275" i="82" s="1"/>
  <c r="BB8" i="82"/>
  <c r="BC8" i="82" s="1"/>
  <c r="BB24" i="82"/>
  <c r="BC24" i="82" s="1"/>
  <c r="BB40" i="82"/>
  <c r="BC40" i="82" s="1"/>
  <c r="BB56" i="82"/>
  <c r="BC56" i="82" s="1"/>
  <c r="BB72" i="82"/>
  <c r="BC72" i="82" s="1"/>
  <c r="BB85" i="82"/>
  <c r="BC85" i="82" s="1"/>
  <c r="BB110" i="82"/>
  <c r="BC110" i="82" s="1"/>
  <c r="BB123" i="82"/>
  <c r="BC123" i="82" s="1"/>
  <c r="BB136" i="82"/>
  <c r="BC136" i="82" s="1"/>
  <c r="BB149" i="82"/>
  <c r="BC149" i="82" s="1"/>
  <c r="BB174" i="82"/>
  <c r="BC174" i="82" s="1"/>
  <c r="BB190" i="82"/>
  <c r="BC190" i="82" s="1"/>
  <c r="BB206" i="82"/>
  <c r="BC206" i="82" s="1"/>
  <c r="BB222" i="82"/>
  <c r="BC222" i="82" s="1"/>
  <c r="BB238" i="82"/>
  <c r="BC238" i="82" s="1"/>
  <c r="BB254" i="82"/>
  <c r="BC254" i="82" s="1"/>
  <c r="BB270" i="82"/>
  <c r="BC270" i="82" s="1"/>
  <c r="BB278" i="82"/>
  <c r="BC278" i="82" s="1"/>
  <c r="AT286" i="82"/>
  <c r="AU286" i="82" s="1"/>
  <c r="AT282" i="82"/>
  <c r="AU282" i="82" s="1"/>
  <c r="AT278" i="82"/>
  <c r="AU278" i="82" s="1"/>
  <c r="AT274" i="82"/>
  <c r="AU274" i="82" s="1"/>
  <c r="AT270" i="82"/>
  <c r="AU270" i="82" s="1"/>
  <c r="AT266" i="82"/>
  <c r="AU266" i="82" s="1"/>
  <c r="AT262" i="82"/>
  <c r="AU262" i="82" s="1"/>
  <c r="AT258" i="82"/>
  <c r="AU258" i="82" s="1"/>
  <c r="AT254" i="82"/>
  <c r="AU254" i="82" s="1"/>
  <c r="AT250" i="82"/>
  <c r="AU250" i="82" s="1"/>
  <c r="AT246" i="82"/>
  <c r="AU246" i="82" s="1"/>
  <c r="AT242" i="82"/>
  <c r="AU242" i="82" s="1"/>
  <c r="AT238" i="82"/>
  <c r="AU238" i="82" s="1"/>
  <c r="AT235" i="82"/>
  <c r="AU235" i="82" s="1"/>
  <c r="AT232" i="82"/>
  <c r="AU232" i="82" s="1"/>
  <c r="AT229" i="82"/>
  <c r="AU229" i="82" s="1"/>
  <c r="AT222" i="82"/>
  <c r="AU222" i="82" s="1"/>
  <c r="AT219" i="82"/>
  <c r="AU219" i="82" s="1"/>
  <c r="AT216" i="82"/>
  <c r="AU216" i="82" s="1"/>
  <c r="AT213" i="82"/>
  <c r="AU213" i="82" s="1"/>
  <c r="AT207" i="82"/>
  <c r="AU207" i="82" s="1"/>
  <c r="AT196" i="82"/>
  <c r="AU196" i="82" s="1"/>
  <c r="AT180" i="82"/>
  <c r="AU180" i="82" s="1"/>
  <c r="AT175" i="82"/>
  <c r="AU175" i="82" s="1"/>
  <c r="AT164" i="82"/>
  <c r="AU164" i="82" s="1"/>
  <c r="AT159" i="82"/>
  <c r="AU159" i="82" s="1"/>
  <c r="AT148" i="82"/>
  <c r="AU148" i="82" s="1"/>
  <c r="AT143" i="82"/>
  <c r="AU143" i="82" s="1"/>
  <c r="AT132" i="82"/>
  <c r="AU132" i="82" s="1"/>
  <c r="AT127" i="82"/>
  <c r="AU127" i="82" s="1"/>
  <c r="AT116" i="82"/>
  <c r="AU116" i="82" s="1"/>
  <c r="AT111" i="82"/>
  <c r="AU111" i="82" s="1"/>
  <c r="AT100" i="82"/>
  <c r="AU100" i="82" s="1"/>
  <c r="AT95" i="82"/>
  <c r="AU95" i="82" s="1"/>
  <c r="AT84" i="82"/>
  <c r="AU84" i="82" s="1"/>
  <c r="AT79" i="82"/>
  <c r="AU79" i="82" s="1"/>
  <c r="AT68" i="82"/>
  <c r="AU68" i="82" s="1"/>
  <c r="AT60" i="82"/>
  <c r="AU60" i="82" s="1"/>
  <c r="AT52" i="82"/>
  <c r="AU52" i="82" s="1"/>
  <c r="AT44" i="82"/>
  <c r="AU44" i="82" s="1"/>
  <c r="AT36" i="82"/>
  <c r="AU36" i="82" s="1"/>
  <c r="AT20" i="82"/>
  <c r="AU20" i="82" s="1"/>
  <c r="BB279" i="82"/>
  <c r="BC279" i="82" s="1"/>
  <c r="BB258" i="82"/>
  <c r="BC258" i="82" s="1"/>
  <c r="BB210" i="82"/>
  <c r="BC210" i="82" s="1"/>
  <c r="BB152" i="82"/>
  <c r="BC152" i="82" s="1"/>
  <c r="BB101" i="82"/>
  <c r="BC101" i="82" s="1"/>
  <c r="BB44" i="82"/>
  <c r="BC44" i="82" s="1"/>
  <c r="AT283" i="82"/>
  <c r="AU283" i="82" s="1"/>
  <c r="AT271" i="82"/>
  <c r="AU271" i="82" s="1"/>
  <c r="AT255" i="82"/>
  <c r="AU255" i="82" s="1"/>
  <c r="AT243" i="82"/>
  <c r="AU243" i="82" s="1"/>
  <c r="AT233" i="82"/>
  <c r="AU233" i="82" s="1"/>
  <c r="AT223" i="82"/>
  <c r="AU223" i="82" s="1"/>
  <c r="AT208" i="82"/>
  <c r="AU208" i="82" s="1"/>
  <c r="AT197" i="82"/>
  <c r="AU197" i="82" s="1"/>
  <c r="AT170" i="82"/>
  <c r="AU170" i="82" s="1"/>
  <c r="AT154" i="82"/>
  <c r="AU154" i="82" s="1"/>
  <c r="AT133" i="82"/>
  <c r="AU133" i="82" s="1"/>
  <c r="AT122" i="82"/>
  <c r="AU122" i="82" s="1"/>
  <c r="AT101" i="82"/>
  <c r="AU101" i="82" s="1"/>
  <c r="AT90" i="82"/>
  <c r="AU90" i="82" s="1"/>
  <c r="AT69" i="82"/>
  <c r="AU69" i="82" s="1"/>
  <c r="AT53" i="82"/>
  <c r="AU53" i="82" s="1"/>
  <c r="AT37" i="82"/>
  <c r="AU37" i="82" s="1"/>
  <c r="AT23" i="82"/>
  <c r="AU23" i="82" s="1"/>
  <c r="BB262" i="82"/>
  <c r="BC262" i="82" s="1"/>
  <c r="BB226" i="82"/>
  <c r="BC226" i="82" s="1"/>
  <c r="AT285" i="82"/>
  <c r="AU285" i="82" s="1"/>
  <c r="AT281" i="82"/>
  <c r="AT277" i="82"/>
  <c r="AU277" i="82" s="1"/>
  <c r="AT273" i="82"/>
  <c r="AU273" i="82" s="1"/>
  <c r="AT269" i="82"/>
  <c r="AU269" i="82" s="1"/>
  <c r="AT265" i="82"/>
  <c r="AU265" i="82" s="1"/>
  <c r="AT261" i="82"/>
  <c r="AU261" i="82" s="1"/>
  <c r="AT257" i="82"/>
  <c r="AU257" i="82" s="1"/>
  <c r="AT253" i="82"/>
  <c r="AU253" i="82" s="1"/>
  <c r="AT249" i="82"/>
  <c r="AU249" i="82" s="1"/>
  <c r="AT245" i="82"/>
  <c r="AU245" i="82" s="1"/>
  <c r="AT241" i="82"/>
  <c r="AU241" i="82" s="1"/>
  <c r="AT234" i="82"/>
  <c r="AU234" i="82" s="1"/>
  <c r="AT231" i="82"/>
  <c r="AU231" i="82" s="1"/>
  <c r="AT228" i="82"/>
  <c r="AU228" i="82" s="1"/>
  <c r="AT225" i="82"/>
  <c r="AU225" i="82" s="1"/>
  <c r="AT218" i="82"/>
  <c r="AU218" i="82" s="1"/>
  <c r="AT215" i="82"/>
  <c r="AU215" i="82" s="1"/>
  <c r="AT211" i="82"/>
  <c r="AU211" i="82" s="1"/>
  <c r="AT205" i="82"/>
  <c r="AU205" i="82" s="1"/>
  <c r="AT178" i="82"/>
  <c r="AU178" i="82" s="1"/>
  <c r="AT173" i="82"/>
  <c r="AU173" i="82" s="1"/>
  <c r="AT162" i="82"/>
  <c r="AU162" i="82" s="1"/>
  <c r="AT157" i="82"/>
  <c r="AU157" i="82" s="1"/>
  <c r="AT146" i="82"/>
  <c r="AU146" i="82" s="1"/>
  <c r="AT141" i="82"/>
  <c r="AU141" i="82" s="1"/>
  <c r="AT130" i="82"/>
  <c r="AU130" i="82" s="1"/>
  <c r="AT125" i="82"/>
  <c r="AU125" i="82" s="1"/>
  <c r="AT114" i="82"/>
  <c r="AU114" i="82" s="1"/>
  <c r="AT109" i="82"/>
  <c r="AU109" i="82" s="1"/>
  <c r="AT98" i="82"/>
  <c r="AU98" i="82" s="1"/>
  <c r="AT93" i="82"/>
  <c r="AU93" i="82" s="1"/>
  <c r="AT82" i="82"/>
  <c r="AU82" i="82" s="1"/>
  <c r="AT77" i="82"/>
  <c r="AU77" i="82" s="1"/>
  <c r="AT65" i="82"/>
  <c r="AU65" i="82" s="1"/>
  <c r="AT57" i="82"/>
  <c r="AU57" i="82" s="1"/>
  <c r="AT49" i="82"/>
  <c r="AU49" i="82" s="1"/>
  <c r="AT41" i="82"/>
  <c r="AU41" i="82" s="1"/>
  <c r="AT31" i="82"/>
  <c r="AU31" i="82" s="1"/>
  <c r="BB274" i="82"/>
  <c r="BC274" i="82" s="1"/>
  <c r="BB246" i="82"/>
  <c r="BC246" i="82" s="1"/>
  <c r="BB194" i="82"/>
  <c r="BC194" i="82" s="1"/>
  <c r="BB139" i="82"/>
  <c r="BC139" i="82" s="1"/>
  <c r="BB88" i="82"/>
  <c r="BC88" i="82" s="1"/>
  <c r="BB28" i="82"/>
  <c r="BC28" i="82" s="1"/>
  <c r="AT9" i="82"/>
  <c r="AU9" i="82" s="1"/>
  <c r="AT13" i="82"/>
  <c r="AU13" i="82" s="1"/>
  <c r="AT17" i="82"/>
  <c r="AU17" i="82" s="1"/>
  <c r="AT21" i="82"/>
  <c r="AU21" i="82" s="1"/>
  <c r="AT25" i="82"/>
  <c r="AU25" i="82" s="1"/>
  <c r="AT29" i="82"/>
  <c r="AU29" i="82" s="1"/>
  <c r="AT33" i="82"/>
  <c r="AU33" i="82" s="1"/>
  <c r="AT6" i="82"/>
  <c r="AU6" i="82" s="1"/>
  <c r="AT10" i="82"/>
  <c r="AU10" i="82" s="1"/>
  <c r="AT14" i="82"/>
  <c r="AU14" i="82" s="1"/>
  <c r="AT18" i="82"/>
  <c r="AU18" i="82" s="1"/>
  <c r="AT22" i="82"/>
  <c r="AU22" i="82" s="1"/>
  <c r="AT26" i="82"/>
  <c r="AU26" i="82" s="1"/>
  <c r="AT30" i="82"/>
  <c r="AU30" i="82" s="1"/>
  <c r="AT34" i="82"/>
  <c r="AU34" i="82" s="1"/>
  <c r="AT8" i="82"/>
  <c r="AU8" i="82" s="1"/>
  <c r="AT16" i="82"/>
  <c r="AU16" i="82" s="1"/>
  <c r="AT24" i="82"/>
  <c r="AU24" i="82" s="1"/>
  <c r="AT32" i="82"/>
  <c r="AU32" i="82" s="1"/>
  <c r="AT38" i="82"/>
  <c r="AU38" i="82" s="1"/>
  <c r="AT42" i="82"/>
  <c r="AU42" i="82" s="1"/>
  <c r="AT46" i="82"/>
  <c r="AU46" i="82" s="1"/>
  <c r="AT50" i="82"/>
  <c r="AU50" i="82" s="1"/>
  <c r="AT54" i="82"/>
  <c r="AU54" i="82" s="1"/>
  <c r="AT58" i="82"/>
  <c r="AU58" i="82" s="1"/>
  <c r="AT62" i="82"/>
  <c r="AU62" i="82" s="1"/>
  <c r="AT66" i="82"/>
  <c r="AU66" i="82" s="1"/>
  <c r="AT70" i="82"/>
  <c r="AU70" i="82" s="1"/>
  <c r="AT72" i="82"/>
  <c r="AU72" i="82" s="1"/>
  <c r="AT75" i="82"/>
  <c r="AU75" i="82" s="1"/>
  <c r="AT80" i="82"/>
  <c r="AU80" i="82" s="1"/>
  <c r="AT83" i="82"/>
  <c r="AU83" i="82" s="1"/>
  <c r="AT88" i="82"/>
  <c r="AU88" i="82" s="1"/>
  <c r="AT91" i="82"/>
  <c r="AU91" i="82" s="1"/>
  <c r="AT96" i="82"/>
  <c r="AU96" i="82" s="1"/>
  <c r="AT99" i="82"/>
  <c r="AU99" i="82" s="1"/>
  <c r="AT104" i="82"/>
  <c r="AU104" i="82" s="1"/>
  <c r="AT107" i="82"/>
  <c r="AU107" i="82" s="1"/>
  <c r="AT112" i="82"/>
  <c r="AU112" i="82" s="1"/>
  <c r="AT115" i="82"/>
  <c r="AU115" i="82" s="1"/>
  <c r="AT120" i="82"/>
  <c r="AU120" i="82" s="1"/>
  <c r="AT123" i="82"/>
  <c r="AU123" i="82" s="1"/>
  <c r="AT128" i="82"/>
  <c r="AU128" i="82" s="1"/>
  <c r="AT131" i="82"/>
  <c r="AU131" i="82" s="1"/>
  <c r="AT136" i="82"/>
  <c r="AU136" i="82" s="1"/>
  <c r="AT139" i="82"/>
  <c r="AU139" i="82" s="1"/>
  <c r="AT144" i="82"/>
  <c r="AU144" i="82" s="1"/>
  <c r="AT147" i="82"/>
  <c r="AU147" i="82" s="1"/>
  <c r="AT152" i="82"/>
  <c r="AU152" i="82" s="1"/>
  <c r="AT155" i="82"/>
  <c r="AU155" i="82" s="1"/>
  <c r="AT160" i="82"/>
  <c r="AU160" i="82" s="1"/>
  <c r="AT163" i="82"/>
  <c r="AU163" i="82" s="1"/>
  <c r="AT168" i="82"/>
  <c r="AU168" i="82" s="1"/>
  <c r="AT171" i="82"/>
  <c r="AU171" i="82" s="1"/>
  <c r="AT176" i="82"/>
  <c r="AU176" i="82" s="1"/>
  <c r="AT179" i="82"/>
  <c r="AU179" i="82" s="1"/>
  <c r="AT184" i="82"/>
  <c r="AU184" i="82" s="1"/>
  <c r="AT200" i="82"/>
  <c r="AU200" i="82" s="1"/>
  <c r="AT203" i="82"/>
  <c r="AU203" i="82" s="1"/>
  <c r="AT209" i="82"/>
  <c r="AU209" i="82" s="1"/>
  <c r="AT212" i="82"/>
  <c r="AU212" i="82" s="1"/>
  <c r="AT11" i="82"/>
  <c r="AU11" i="82" s="1"/>
  <c r="AT19" i="82"/>
  <c r="AU19" i="82" s="1"/>
  <c r="AT27" i="82"/>
  <c r="AU27" i="82" s="1"/>
  <c r="AT35" i="82"/>
  <c r="AU35" i="82" s="1"/>
  <c r="AT39" i="82"/>
  <c r="AU39" i="82" s="1"/>
  <c r="AT43" i="82"/>
  <c r="AU43" i="82" s="1"/>
  <c r="AT47" i="82"/>
  <c r="AU47" i="82" s="1"/>
  <c r="AT51" i="82"/>
  <c r="AU51" i="82" s="1"/>
  <c r="AT55" i="82"/>
  <c r="AU55" i="82" s="1"/>
  <c r="AT59" i="82"/>
  <c r="AU59" i="82" s="1"/>
  <c r="AT63" i="82"/>
  <c r="AU63" i="82" s="1"/>
  <c r="AT67" i="82"/>
  <c r="AU67" i="82" s="1"/>
  <c r="AT73" i="82"/>
  <c r="AU73" i="82" s="1"/>
  <c r="AT78" i="82"/>
  <c r="AU78" i="82" s="1"/>
  <c r="AT81" i="82"/>
  <c r="AU81" i="82" s="1"/>
  <c r="AT86" i="82"/>
  <c r="AU86" i="82" s="1"/>
  <c r="AT89" i="82"/>
  <c r="AU89" i="82" s="1"/>
  <c r="AT94" i="82"/>
  <c r="AU94" i="82" s="1"/>
  <c r="AT97" i="82"/>
  <c r="AU97" i="82" s="1"/>
  <c r="AT102" i="82"/>
  <c r="AU102" i="82" s="1"/>
  <c r="AT105" i="82"/>
  <c r="AU105" i="82" s="1"/>
  <c r="AT110" i="82"/>
  <c r="AU110" i="82" s="1"/>
  <c r="AT113" i="82"/>
  <c r="AU113" i="82" s="1"/>
  <c r="AT118" i="82"/>
  <c r="AU118" i="82" s="1"/>
  <c r="AT121" i="82"/>
  <c r="AU121" i="82" s="1"/>
  <c r="AT126" i="82"/>
  <c r="AU126" i="82" s="1"/>
  <c r="AT129" i="82"/>
  <c r="AU129" i="82" s="1"/>
  <c r="AT134" i="82"/>
  <c r="AU134" i="82" s="1"/>
  <c r="AT137" i="82"/>
  <c r="AU137" i="82" s="1"/>
  <c r="AT142" i="82"/>
  <c r="AU142" i="82" s="1"/>
  <c r="AT145" i="82"/>
  <c r="AU145" i="82" s="1"/>
  <c r="AT150" i="82"/>
  <c r="AU150" i="82" s="1"/>
  <c r="AT153" i="82"/>
  <c r="AU153" i="82" s="1"/>
  <c r="AT158" i="82"/>
  <c r="AU158" i="82" s="1"/>
  <c r="AT161" i="82"/>
  <c r="AU161" i="82" s="1"/>
  <c r="AT166" i="82"/>
  <c r="AU166" i="82" s="1"/>
  <c r="AT169" i="82"/>
  <c r="AU169" i="82" s="1"/>
  <c r="AT174" i="82"/>
  <c r="AU174" i="82" s="1"/>
  <c r="AT177" i="82"/>
  <c r="AU177" i="82" s="1"/>
  <c r="AT182" i="82"/>
  <c r="AU182" i="82" s="1"/>
  <c r="AT198" i="82"/>
  <c r="AU198" i="82" s="1"/>
  <c r="AT201" i="82"/>
  <c r="AU201" i="82" s="1"/>
  <c r="AT206" i="82"/>
  <c r="AU206" i="82" s="1"/>
  <c r="AT279" i="82"/>
  <c r="AU279" i="82" s="1"/>
  <c r="AT267" i="82"/>
  <c r="AU267" i="82" s="1"/>
  <c r="AT259" i="82"/>
  <c r="AU259" i="82" s="1"/>
  <c r="AT247" i="82"/>
  <c r="AU247" i="82" s="1"/>
  <c r="AT239" i="82"/>
  <c r="AU239" i="82" s="1"/>
  <c r="AT217" i="82"/>
  <c r="AU217" i="82" s="1"/>
  <c r="AT165" i="82"/>
  <c r="AU165" i="82" s="1"/>
  <c r="AT5" i="82"/>
  <c r="AU5" i="82" s="1"/>
  <c r="AT284" i="82"/>
  <c r="AU284" i="82" s="1"/>
  <c r="AT280" i="82"/>
  <c r="AU280" i="82" s="1"/>
  <c r="AT276" i="82"/>
  <c r="AU276" i="82" s="1"/>
  <c r="AT272" i="82"/>
  <c r="AU272" i="82" s="1"/>
  <c r="AT268" i="82"/>
  <c r="AU268" i="82" s="1"/>
  <c r="AT264" i="82"/>
  <c r="AU264" i="82" s="1"/>
  <c r="AT260" i="82"/>
  <c r="AU260" i="82" s="1"/>
  <c r="AT256" i="82"/>
  <c r="AU256" i="82" s="1"/>
  <c r="AT252" i="82"/>
  <c r="AU252" i="82" s="1"/>
  <c r="AT248" i="82"/>
  <c r="AU248" i="82" s="1"/>
  <c r="AT244" i="82"/>
  <c r="AU244" i="82" s="1"/>
  <c r="AT240" i="82"/>
  <c r="AU240" i="82" s="1"/>
  <c r="AT237" i="82"/>
  <c r="AU237" i="82" s="1"/>
  <c r="AT230" i="82"/>
  <c r="AU230" i="82" s="1"/>
  <c r="AT227" i="82"/>
  <c r="AU227" i="82" s="1"/>
  <c r="AT224" i="82"/>
  <c r="AU224" i="82" s="1"/>
  <c r="AT221" i="82"/>
  <c r="AU221" i="82" s="1"/>
  <c r="AT214" i="82"/>
  <c r="AU214" i="82" s="1"/>
  <c r="AT210" i="82"/>
  <c r="AU210" i="82" s="1"/>
  <c r="AT204" i="82"/>
  <c r="AU204" i="82" s="1"/>
  <c r="AT199" i="82"/>
  <c r="AU199" i="82" s="1"/>
  <c r="AT183" i="82"/>
  <c r="AU183" i="82" s="1"/>
  <c r="AT172" i="82"/>
  <c r="AU172" i="82" s="1"/>
  <c r="AT167" i="82"/>
  <c r="AU167" i="82" s="1"/>
  <c r="AT156" i="82"/>
  <c r="AU156" i="82" s="1"/>
  <c r="AT151" i="82"/>
  <c r="AU151" i="82" s="1"/>
  <c r="AT140" i="82"/>
  <c r="AU140" i="82" s="1"/>
  <c r="AT135" i="82"/>
  <c r="AU135" i="82" s="1"/>
  <c r="AT124" i="82"/>
  <c r="AU124" i="82" s="1"/>
  <c r="AT119" i="82"/>
  <c r="AU119" i="82" s="1"/>
  <c r="AT108" i="82"/>
  <c r="AU108" i="82" s="1"/>
  <c r="AT103" i="82"/>
  <c r="AU103" i="82" s="1"/>
  <c r="AT92" i="82"/>
  <c r="AU92" i="82" s="1"/>
  <c r="AT87" i="82"/>
  <c r="AU87" i="82" s="1"/>
  <c r="AT76" i="82"/>
  <c r="AU76" i="82" s="1"/>
  <c r="AT71" i="82"/>
  <c r="AU71" i="82" s="1"/>
  <c r="AT64" i="82"/>
  <c r="AU64" i="82" s="1"/>
  <c r="AT56" i="82"/>
  <c r="AU56" i="82" s="1"/>
  <c r="AT48" i="82"/>
  <c r="AU48" i="82" s="1"/>
  <c r="AT40" i="82"/>
  <c r="AU40" i="82" s="1"/>
  <c r="AT28" i="82"/>
  <c r="AU28" i="82" s="1"/>
  <c r="AT12" i="82"/>
  <c r="AU12" i="82" s="1"/>
  <c r="BB271" i="82"/>
  <c r="BC271" i="82" s="1"/>
  <c r="BB242" i="82"/>
  <c r="BC242" i="82" s="1"/>
  <c r="BB178" i="82"/>
  <c r="BC178" i="82" s="1"/>
  <c r="BB126" i="82"/>
  <c r="BC126" i="82" s="1"/>
  <c r="BB75" i="82"/>
  <c r="BC75" i="82" s="1"/>
  <c r="BB12" i="82"/>
  <c r="BC12" i="82" s="1"/>
  <c r="AU281" i="82"/>
  <c r="AG206" i="90"/>
  <c r="AG205" i="90"/>
  <c r="AF204" i="90"/>
  <c r="AG196" i="90"/>
  <c r="AG195" i="90"/>
  <c r="AF194" i="90"/>
  <c r="AG186" i="90"/>
  <c r="AG185" i="90"/>
  <c r="AF184" i="90"/>
  <c r="AG176" i="90"/>
  <c r="AG175" i="90"/>
  <c r="AF174" i="90"/>
  <c r="AG165" i="90"/>
  <c r="AF164" i="90"/>
  <c r="AG166" i="90"/>
  <c r="N5" i="81" l="1"/>
  <c r="P5" i="81"/>
  <c r="BC283" i="82"/>
  <c r="BC282" i="82"/>
  <c r="BC281" i="82"/>
  <c r="T92" i="82"/>
  <c r="P84" i="82"/>
  <c r="T84" i="82" s="1"/>
  <c r="P85" i="82"/>
  <c r="T85" i="82" s="1"/>
  <c r="P86" i="82"/>
  <c r="T86" i="82" s="1"/>
  <c r="P87" i="82"/>
  <c r="T87" i="82" s="1"/>
  <c r="P88" i="82"/>
  <c r="T88" i="82" s="1"/>
  <c r="P89" i="82"/>
  <c r="T89" i="82" s="1"/>
  <c r="P90" i="82"/>
  <c r="T90" i="82" s="1"/>
  <c r="P91" i="82"/>
  <c r="T91" i="82" s="1"/>
  <c r="P92" i="82"/>
  <c r="P93" i="82"/>
  <c r="T93" i="82" s="1"/>
  <c r="P94" i="82"/>
  <c r="T94" i="82" s="1"/>
  <c r="P95" i="82"/>
  <c r="T95" i="82" s="1"/>
  <c r="P96" i="82"/>
  <c r="T96" i="82" s="1"/>
  <c r="P97" i="82"/>
  <c r="T97" i="82" s="1"/>
  <c r="P98" i="82"/>
  <c r="T98" i="82" s="1"/>
  <c r="O95" i="82"/>
  <c r="O98" i="82" s="1"/>
  <c r="O94" i="82"/>
  <c r="O97" i="82" s="1"/>
  <c r="O93" i="82"/>
  <c r="O96" i="82" s="1"/>
  <c r="O92" i="82"/>
  <c r="O91" i="82"/>
  <c r="O90" i="82"/>
  <c r="O89" i="82"/>
  <c r="O88" i="82"/>
  <c r="O87" i="82"/>
  <c r="O86" i="82"/>
  <c r="O85" i="82"/>
  <c r="O84" i="82"/>
  <c r="O83" i="82"/>
  <c r="O82" i="82"/>
  <c r="O81" i="82"/>
  <c r="N13" i="81" l="1"/>
  <c r="O12" i="81" s="1"/>
  <c r="H75" i="82"/>
  <c r="H79" i="82"/>
  <c r="D98" i="82"/>
  <c r="C98" i="82"/>
  <c r="H98" i="82" s="1"/>
  <c r="D97" i="82"/>
  <c r="C97" i="82"/>
  <c r="D96" i="82"/>
  <c r="C96" i="82"/>
  <c r="D95" i="82"/>
  <c r="C95" i="82"/>
  <c r="H95" i="82" s="1"/>
  <c r="D94" i="82"/>
  <c r="C94" i="82"/>
  <c r="H94" i="82" s="1"/>
  <c r="D93" i="82"/>
  <c r="C93" i="82"/>
  <c r="D92" i="82"/>
  <c r="C92" i="82"/>
  <c r="D91" i="82"/>
  <c r="C91" i="82"/>
  <c r="H91" i="82" s="1"/>
  <c r="D90" i="82"/>
  <c r="C90" i="82"/>
  <c r="H90" i="82" s="1"/>
  <c r="D89" i="82"/>
  <c r="C89" i="82"/>
  <c r="D88" i="82"/>
  <c r="C88" i="82"/>
  <c r="D87" i="82"/>
  <c r="C87" i="82"/>
  <c r="H87" i="82" s="1"/>
  <c r="C40" i="82"/>
  <c r="C41" i="82"/>
  <c r="J41" i="82" s="1"/>
  <c r="C42" i="82"/>
  <c r="J42" i="82" s="1"/>
  <c r="C43" i="82"/>
  <c r="J43" i="82" s="1"/>
  <c r="C44" i="82"/>
  <c r="C45" i="82"/>
  <c r="J45" i="82" s="1"/>
  <c r="C46" i="82"/>
  <c r="J46" i="82" s="1"/>
  <c r="C47" i="82"/>
  <c r="J47" i="82" s="1"/>
  <c r="C48" i="82"/>
  <c r="C49" i="82"/>
  <c r="J49" i="82" s="1"/>
  <c r="C50" i="82"/>
  <c r="J50" i="82" s="1"/>
  <c r="C51" i="82"/>
  <c r="J51" i="82" s="1"/>
  <c r="C52" i="82"/>
  <c r="C53" i="82"/>
  <c r="J53" i="82" s="1"/>
  <c r="C54" i="82"/>
  <c r="J54" i="82" s="1"/>
  <c r="C55" i="82"/>
  <c r="J55" i="82" s="1"/>
  <c r="C56" i="82"/>
  <c r="C57" i="82"/>
  <c r="J57" i="82" s="1"/>
  <c r="C58" i="82"/>
  <c r="J58" i="82" s="1"/>
  <c r="C59" i="82"/>
  <c r="J59" i="82" s="1"/>
  <c r="C60" i="82"/>
  <c r="C61" i="82"/>
  <c r="J61" i="82" s="1"/>
  <c r="C62" i="82"/>
  <c r="J62" i="82" s="1"/>
  <c r="C63" i="82"/>
  <c r="J63" i="82" s="1"/>
  <c r="C64" i="82"/>
  <c r="C65" i="82"/>
  <c r="J65" i="82" s="1"/>
  <c r="C66" i="82"/>
  <c r="J66" i="82" s="1"/>
  <c r="C67" i="82"/>
  <c r="J67" i="82" s="1"/>
  <c r="C68" i="82"/>
  <c r="C69" i="82"/>
  <c r="J69" i="82" s="1"/>
  <c r="C70" i="82"/>
  <c r="J70" i="82" s="1"/>
  <c r="C71" i="82"/>
  <c r="J71" i="82" s="1"/>
  <c r="C72" i="82"/>
  <c r="C73" i="82"/>
  <c r="J73" i="82" s="1"/>
  <c r="C74" i="82"/>
  <c r="J74" i="82" s="1"/>
  <c r="C75" i="82"/>
  <c r="J75" i="82" s="1"/>
  <c r="C76" i="82"/>
  <c r="C77" i="82"/>
  <c r="J77" i="82" s="1"/>
  <c r="C78" i="82"/>
  <c r="J78" i="82" s="1"/>
  <c r="C79" i="82"/>
  <c r="J79" i="82" s="1"/>
  <c r="C80" i="82"/>
  <c r="C81" i="82"/>
  <c r="J81" i="82" s="1"/>
  <c r="C82" i="82"/>
  <c r="J82" i="82" s="1"/>
  <c r="C83" i="82"/>
  <c r="H83" i="82" s="1"/>
  <c r="C84" i="82"/>
  <c r="C85" i="82"/>
  <c r="H85" i="82" s="1"/>
  <c r="C86" i="82"/>
  <c r="H86" i="82" s="1"/>
  <c r="C39" i="82"/>
  <c r="J39" i="82" s="1"/>
  <c r="D86" i="82"/>
  <c r="D85" i="82"/>
  <c r="D84" i="82"/>
  <c r="AN273" i="82"/>
  <c r="AN274" i="82"/>
  <c r="AN275" i="82"/>
  <c r="AN276" i="82"/>
  <c r="AN277" i="82"/>
  <c r="AN278" i="82"/>
  <c r="AN279" i="82"/>
  <c r="AN280" i="82"/>
  <c r="AN281" i="82"/>
  <c r="AN282" i="82"/>
  <c r="AN283" i="82"/>
  <c r="AN284" i="82"/>
  <c r="AN285" i="82"/>
  <c r="AN286" i="82"/>
  <c r="AN272" i="82"/>
  <c r="AN257" i="82"/>
  <c r="AN258" i="82"/>
  <c r="AN259" i="82"/>
  <c r="AN260" i="82"/>
  <c r="AN261" i="82"/>
  <c r="AN262" i="82"/>
  <c r="AN263" i="82"/>
  <c r="AN264" i="82"/>
  <c r="AN265" i="82"/>
  <c r="AN266" i="82"/>
  <c r="AN267" i="82"/>
  <c r="AN268" i="82"/>
  <c r="AN269" i="82"/>
  <c r="AN270" i="82"/>
  <c r="AN271" i="82"/>
  <c r="AN242" i="82"/>
  <c r="AN243" i="82"/>
  <c r="AN244" i="82"/>
  <c r="AN245" i="82"/>
  <c r="AN246" i="82"/>
  <c r="AN247" i="82"/>
  <c r="AN248" i="82"/>
  <c r="AN249" i="82"/>
  <c r="AN250" i="82"/>
  <c r="AN251" i="82"/>
  <c r="AN252" i="82"/>
  <c r="AN253" i="82"/>
  <c r="AN254" i="82"/>
  <c r="AN255" i="82"/>
  <c r="AN256" i="82"/>
  <c r="AN227" i="82"/>
  <c r="AN228" i="82"/>
  <c r="AN229" i="82"/>
  <c r="AN230" i="82"/>
  <c r="AN231" i="82"/>
  <c r="AN232" i="82"/>
  <c r="AN233" i="82"/>
  <c r="AN234" i="82"/>
  <c r="AN235" i="82"/>
  <c r="AN236" i="82"/>
  <c r="AN237" i="82"/>
  <c r="AN238" i="82"/>
  <c r="AN239" i="82"/>
  <c r="AN240" i="82"/>
  <c r="AN241" i="82"/>
  <c r="AN6" i="82"/>
  <c r="AN7" i="82"/>
  <c r="AN8" i="82"/>
  <c r="AN9" i="82"/>
  <c r="AN10" i="82"/>
  <c r="AN11" i="82"/>
  <c r="AN12" i="82"/>
  <c r="AN13" i="82"/>
  <c r="AN14" i="82"/>
  <c r="AN15" i="82"/>
  <c r="AN16" i="82"/>
  <c r="AN17" i="82"/>
  <c r="AN18" i="82"/>
  <c r="AN19" i="82"/>
  <c r="AN20" i="82"/>
  <c r="AN21" i="82"/>
  <c r="AN22" i="82"/>
  <c r="AN23" i="82"/>
  <c r="AN24" i="82"/>
  <c r="AN25" i="82"/>
  <c r="AN26" i="82"/>
  <c r="AN27" i="82"/>
  <c r="AN28" i="82"/>
  <c r="AN29" i="82"/>
  <c r="AN30" i="82"/>
  <c r="AN31" i="82"/>
  <c r="AN32" i="82"/>
  <c r="AN33" i="82"/>
  <c r="AN34" i="82"/>
  <c r="AN35" i="82"/>
  <c r="AN36" i="82"/>
  <c r="AN37" i="82"/>
  <c r="AN38" i="82"/>
  <c r="AN39" i="82"/>
  <c r="AN40" i="82"/>
  <c r="AN41" i="82"/>
  <c r="AN42" i="82"/>
  <c r="AN43" i="82"/>
  <c r="AN44" i="82"/>
  <c r="AN45" i="82"/>
  <c r="AN46" i="82"/>
  <c r="AN47" i="82"/>
  <c r="AN48" i="82"/>
  <c r="AN49" i="82"/>
  <c r="AN50" i="82"/>
  <c r="AN51" i="82"/>
  <c r="AN52" i="82"/>
  <c r="AN53" i="82"/>
  <c r="AN54" i="82"/>
  <c r="AN55" i="82"/>
  <c r="AN56" i="82"/>
  <c r="AN57" i="82"/>
  <c r="AN58" i="82"/>
  <c r="AN59" i="82"/>
  <c r="AN60" i="82"/>
  <c r="AN61" i="82"/>
  <c r="AN62" i="82"/>
  <c r="AN63" i="82"/>
  <c r="AN64" i="82"/>
  <c r="AN65" i="82"/>
  <c r="AN66" i="82"/>
  <c r="AN67" i="82"/>
  <c r="AN68" i="82"/>
  <c r="AN69" i="82"/>
  <c r="AN70" i="82"/>
  <c r="AN71" i="82"/>
  <c r="AN72" i="82"/>
  <c r="AN73" i="82"/>
  <c r="AN74" i="82"/>
  <c r="AN75" i="82"/>
  <c r="AN76" i="82"/>
  <c r="AN77" i="82"/>
  <c r="AN78" i="82"/>
  <c r="AN79" i="82"/>
  <c r="AN80" i="82"/>
  <c r="AN81" i="82"/>
  <c r="AN82" i="82"/>
  <c r="AN83" i="82"/>
  <c r="AN84" i="82"/>
  <c r="AN85" i="82"/>
  <c r="AN86" i="82"/>
  <c r="AN87" i="82"/>
  <c r="AN88" i="82"/>
  <c r="AN89" i="82"/>
  <c r="AN90" i="82"/>
  <c r="AN91" i="82"/>
  <c r="AN92" i="82"/>
  <c r="AN93" i="82"/>
  <c r="AN94" i="82"/>
  <c r="AN95" i="82"/>
  <c r="AN96" i="82"/>
  <c r="AN97" i="82"/>
  <c r="AN98" i="82"/>
  <c r="AN99" i="82"/>
  <c r="AN100" i="82"/>
  <c r="AN101" i="82"/>
  <c r="AN102" i="82"/>
  <c r="AN103" i="82"/>
  <c r="AN104" i="82"/>
  <c r="AN105" i="82"/>
  <c r="AN106" i="82"/>
  <c r="AN107" i="82"/>
  <c r="AN108" i="82"/>
  <c r="AN109" i="82"/>
  <c r="AN110" i="82"/>
  <c r="AN111" i="82"/>
  <c r="AN112" i="82"/>
  <c r="AN113" i="82"/>
  <c r="AN114" i="82"/>
  <c r="AN115" i="82"/>
  <c r="AN116" i="82"/>
  <c r="AN117" i="82"/>
  <c r="AN118" i="82"/>
  <c r="AN119" i="82"/>
  <c r="AN120" i="82"/>
  <c r="AN121" i="82"/>
  <c r="AN122" i="82"/>
  <c r="AN123" i="82"/>
  <c r="AN124" i="82"/>
  <c r="AN125" i="82"/>
  <c r="AN126" i="82"/>
  <c r="AN127" i="82"/>
  <c r="AN128" i="82"/>
  <c r="AN129" i="82"/>
  <c r="AN130" i="82"/>
  <c r="AN131" i="82"/>
  <c r="AN132" i="82"/>
  <c r="AN133" i="82"/>
  <c r="AN134" i="82"/>
  <c r="AN135" i="82"/>
  <c r="AN136" i="82"/>
  <c r="AN137" i="82"/>
  <c r="AN138" i="82"/>
  <c r="AN139" i="82"/>
  <c r="AN140" i="82"/>
  <c r="AN141" i="82"/>
  <c r="AN142" i="82"/>
  <c r="AN143" i="82"/>
  <c r="AN144" i="82"/>
  <c r="AN145" i="82"/>
  <c r="AN146" i="82"/>
  <c r="AN147" i="82"/>
  <c r="AN148" i="82"/>
  <c r="AN149" i="82"/>
  <c r="AN150" i="82"/>
  <c r="AN151" i="82"/>
  <c r="AN152" i="82"/>
  <c r="AN153" i="82"/>
  <c r="AN154" i="82"/>
  <c r="AN155" i="82"/>
  <c r="AN156" i="82"/>
  <c r="AN157" i="82"/>
  <c r="AN158" i="82"/>
  <c r="AN159" i="82"/>
  <c r="AN160" i="82"/>
  <c r="AN161" i="82"/>
  <c r="AN162" i="82"/>
  <c r="AN163" i="82"/>
  <c r="AN164" i="82"/>
  <c r="AN165" i="82"/>
  <c r="AN166" i="82"/>
  <c r="AN167" i="82"/>
  <c r="AN168" i="82"/>
  <c r="AN169" i="82"/>
  <c r="AN170" i="82"/>
  <c r="AN171" i="82"/>
  <c r="AN172" i="82"/>
  <c r="AN173" i="82"/>
  <c r="AN174" i="82"/>
  <c r="AN175" i="82"/>
  <c r="AN176" i="82"/>
  <c r="AN177" i="82"/>
  <c r="AN178" i="82"/>
  <c r="AN179" i="82"/>
  <c r="AN180" i="82"/>
  <c r="AN181" i="82"/>
  <c r="AN182" i="82"/>
  <c r="AN183" i="82"/>
  <c r="AN184" i="82"/>
  <c r="AN185" i="82"/>
  <c r="AN186" i="82"/>
  <c r="AN187" i="82"/>
  <c r="AN188" i="82"/>
  <c r="AN189" i="82"/>
  <c r="AN190" i="82"/>
  <c r="AN191" i="82"/>
  <c r="AN192" i="82"/>
  <c r="AN193" i="82"/>
  <c r="AN194" i="82"/>
  <c r="AN195" i="82"/>
  <c r="AN196" i="82"/>
  <c r="AN197" i="82"/>
  <c r="AN198" i="82"/>
  <c r="AN199" i="82"/>
  <c r="AN200" i="82"/>
  <c r="AN201" i="82"/>
  <c r="AN202" i="82"/>
  <c r="AN203" i="82"/>
  <c r="AN204" i="82"/>
  <c r="AN205" i="82"/>
  <c r="AN206" i="82"/>
  <c r="AN207" i="82"/>
  <c r="AN208" i="82"/>
  <c r="AN209" i="82"/>
  <c r="AN210" i="82"/>
  <c r="AN211" i="82"/>
  <c r="AN212" i="82"/>
  <c r="AN213" i="82"/>
  <c r="AN214" i="82"/>
  <c r="AN215" i="82"/>
  <c r="AN216" i="82"/>
  <c r="AN217" i="82"/>
  <c r="AN218" i="82"/>
  <c r="AN219" i="82"/>
  <c r="AN220" i="82"/>
  <c r="AN221" i="82"/>
  <c r="AN222" i="82"/>
  <c r="AN223" i="82"/>
  <c r="AN224" i="82"/>
  <c r="AN225" i="82"/>
  <c r="AN226" i="82"/>
  <c r="AN5" i="82"/>
  <c r="C19" i="88"/>
  <c r="D19" i="88" s="1"/>
  <c r="C20" i="88"/>
  <c r="D20" i="88" s="1"/>
  <c r="C21" i="88"/>
  <c r="D21" i="88" s="1"/>
  <c r="C22" i="88"/>
  <c r="D22" i="88" s="1"/>
  <c r="C23" i="88"/>
  <c r="D23" i="88" s="1"/>
  <c r="H71" i="82" l="1"/>
  <c r="H67" i="82"/>
  <c r="H63" i="82"/>
  <c r="H59" i="82"/>
  <c r="H55" i="82"/>
  <c r="H51" i="82"/>
  <c r="H47" i="82"/>
  <c r="H43" i="82"/>
  <c r="R84" i="82"/>
  <c r="J84" i="82"/>
  <c r="H84" i="82"/>
  <c r="J80" i="82"/>
  <c r="H80" i="82"/>
  <c r="J76" i="82"/>
  <c r="H76" i="82"/>
  <c r="J72" i="82"/>
  <c r="H72" i="82"/>
  <c r="J68" i="82"/>
  <c r="H68" i="82"/>
  <c r="J64" i="82"/>
  <c r="H64" i="82"/>
  <c r="J60" i="82"/>
  <c r="H60" i="82"/>
  <c r="J56" i="82"/>
  <c r="H56" i="82"/>
  <c r="J52" i="82"/>
  <c r="H52" i="82"/>
  <c r="J48" i="82"/>
  <c r="H48" i="82"/>
  <c r="J44" i="82"/>
  <c r="H44" i="82"/>
  <c r="J40" i="82"/>
  <c r="H40" i="82"/>
  <c r="R83" i="82"/>
  <c r="J83" i="82"/>
  <c r="R87" i="82"/>
  <c r="J87" i="82"/>
  <c r="R89" i="82"/>
  <c r="J89" i="82"/>
  <c r="R91" i="82"/>
  <c r="J91" i="82"/>
  <c r="R93" i="82"/>
  <c r="J93" i="82"/>
  <c r="R95" i="82"/>
  <c r="J95" i="82"/>
  <c r="R97" i="82"/>
  <c r="J97" i="82"/>
  <c r="H82" i="82"/>
  <c r="H78" i="82"/>
  <c r="H74" i="82"/>
  <c r="H70" i="82"/>
  <c r="H66" i="82"/>
  <c r="H62" i="82"/>
  <c r="H58" i="82"/>
  <c r="H54" i="82"/>
  <c r="H50" i="82"/>
  <c r="H46" i="82"/>
  <c r="H42" i="82"/>
  <c r="R86" i="82"/>
  <c r="J86" i="82"/>
  <c r="H97" i="82"/>
  <c r="H93" i="82"/>
  <c r="H89" i="82"/>
  <c r="H81" i="82"/>
  <c r="H77" i="82"/>
  <c r="H73" i="82"/>
  <c r="H69" i="82"/>
  <c r="H65" i="82"/>
  <c r="H61" i="82"/>
  <c r="H57" i="82"/>
  <c r="H53" i="82"/>
  <c r="H49" i="82"/>
  <c r="H45" i="82"/>
  <c r="H41" i="82"/>
  <c r="R85" i="82"/>
  <c r="J85" i="82"/>
  <c r="J88" i="82"/>
  <c r="R88" i="82"/>
  <c r="R90" i="82"/>
  <c r="J90" i="82"/>
  <c r="J92" i="82"/>
  <c r="R92" i="82"/>
  <c r="R94" i="82"/>
  <c r="J94" i="82"/>
  <c r="R96" i="82"/>
  <c r="J96" i="82"/>
  <c r="R98" i="82"/>
  <c r="J98" i="82"/>
  <c r="H96" i="82"/>
  <c r="H92" i="82"/>
  <c r="H88" i="82"/>
  <c r="H39" i="82"/>
  <c r="AF7" i="89" l="1"/>
  <c r="AB7" i="89"/>
  <c r="S23" i="89"/>
  <c r="S24" i="89"/>
  <c r="S25" i="89"/>
  <c r="S26" i="89"/>
  <c r="S27" i="89"/>
  <c r="G21" i="82"/>
  <c r="I21" i="82"/>
  <c r="G22" i="82"/>
  <c r="I22" i="82"/>
  <c r="G23" i="82"/>
  <c r="I23" i="82"/>
  <c r="G24" i="82"/>
  <c r="I24" i="82"/>
  <c r="G25" i="82"/>
  <c r="I25" i="82"/>
  <c r="H244" i="89"/>
  <c r="I244" i="89"/>
  <c r="J244" i="89"/>
  <c r="K244" i="89"/>
  <c r="L244" i="89"/>
  <c r="M244" i="89"/>
  <c r="N244" i="89"/>
  <c r="O244" i="89"/>
  <c r="P244" i="89"/>
  <c r="Q244" i="89"/>
  <c r="H245" i="89"/>
  <c r="I245" i="89"/>
  <c r="J245" i="89"/>
  <c r="K245" i="89"/>
  <c r="L245" i="89"/>
  <c r="M245" i="89"/>
  <c r="N245" i="89"/>
  <c r="O245" i="89"/>
  <c r="P245" i="89"/>
  <c r="Q245" i="89"/>
  <c r="H246" i="89"/>
  <c r="I246" i="89"/>
  <c r="J246" i="89"/>
  <c r="K246" i="89"/>
  <c r="L246" i="89"/>
  <c r="M246" i="89"/>
  <c r="N246" i="89"/>
  <c r="O246" i="89"/>
  <c r="P246" i="89"/>
  <c r="Q246" i="89"/>
  <c r="H247" i="89"/>
  <c r="I247" i="89"/>
  <c r="J247" i="89"/>
  <c r="K247" i="89"/>
  <c r="L247" i="89"/>
  <c r="M247" i="89"/>
  <c r="N247" i="89"/>
  <c r="O247" i="89"/>
  <c r="P247" i="89"/>
  <c r="Q247" i="89"/>
  <c r="H248" i="89"/>
  <c r="I248" i="89"/>
  <c r="J248" i="89"/>
  <c r="K248" i="89"/>
  <c r="L248" i="89"/>
  <c r="M248" i="89"/>
  <c r="N248" i="89"/>
  <c r="O248" i="89"/>
  <c r="P248" i="89"/>
  <c r="Q248" i="89"/>
  <c r="H249" i="89"/>
  <c r="I249" i="89"/>
  <c r="J249" i="89"/>
  <c r="K249" i="89"/>
  <c r="L249" i="89"/>
  <c r="M249" i="89"/>
  <c r="N249" i="89"/>
  <c r="O249" i="89"/>
  <c r="P249" i="89"/>
  <c r="Q249" i="89"/>
  <c r="H250" i="89"/>
  <c r="I250" i="89"/>
  <c r="J250" i="89"/>
  <c r="K250" i="89"/>
  <c r="L250" i="89"/>
  <c r="M250" i="89"/>
  <c r="N250" i="89"/>
  <c r="O250" i="89"/>
  <c r="P250" i="89"/>
  <c r="Q250" i="89"/>
  <c r="H251" i="89"/>
  <c r="I251" i="89"/>
  <c r="J251" i="89"/>
  <c r="K251" i="89"/>
  <c r="L251" i="89"/>
  <c r="M251" i="89"/>
  <c r="N251" i="89"/>
  <c r="O251" i="89"/>
  <c r="P251" i="89"/>
  <c r="Q251" i="89"/>
  <c r="H252" i="89"/>
  <c r="I252" i="89"/>
  <c r="J252" i="89"/>
  <c r="K252" i="89"/>
  <c r="L252" i="89"/>
  <c r="M252" i="89"/>
  <c r="N252" i="89"/>
  <c r="O252" i="89"/>
  <c r="P252" i="89"/>
  <c r="Q252" i="89"/>
  <c r="H253" i="89"/>
  <c r="I253" i="89"/>
  <c r="J253" i="89"/>
  <c r="K253" i="89"/>
  <c r="L253" i="89"/>
  <c r="M253" i="89"/>
  <c r="N253" i="89"/>
  <c r="O253" i="89"/>
  <c r="P253" i="89"/>
  <c r="Q253" i="89"/>
  <c r="H254" i="89"/>
  <c r="I254" i="89"/>
  <c r="J254" i="89"/>
  <c r="K254" i="89"/>
  <c r="L254" i="89"/>
  <c r="M254" i="89"/>
  <c r="N254" i="89"/>
  <c r="O254" i="89"/>
  <c r="P254" i="89"/>
  <c r="Q254" i="89"/>
  <c r="H255" i="89"/>
  <c r="I255" i="89"/>
  <c r="J255" i="89"/>
  <c r="K255" i="89"/>
  <c r="L255" i="89"/>
  <c r="M255" i="89"/>
  <c r="N255" i="89"/>
  <c r="O255" i="89"/>
  <c r="P255" i="89"/>
  <c r="Q255" i="89"/>
  <c r="H256" i="89"/>
  <c r="I256" i="89"/>
  <c r="J256" i="89"/>
  <c r="K256" i="89"/>
  <c r="L256" i="89"/>
  <c r="M256" i="89"/>
  <c r="N256" i="89"/>
  <c r="O256" i="89"/>
  <c r="P256" i="89"/>
  <c r="Q256" i="89"/>
  <c r="H257" i="89"/>
  <c r="I257" i="89"/>
  <c r="J257" i="89"/>
  <c r="K257" i="89"/>
  <c r="L257" i="89"/>
  <c r="M257" i="89"/>
  <c r="N257" i="89"/>
  <c r="O257" i="89"/>
  <c r="P257" i="89"/>
  <c r="Q257" i="89"/>
  <c r="H258" i="89"/>
  <c r="I258" i="89"/>
  <c r="J258" i="89"/>
  <c r="K258" i="89"/>
  <c r="L258" i="89"/>
  <c r="M258" i="89"/>
  <c r="N258" i="89"/>
  <c r="O258" i="89"/>
  <c r="P258" i="89"/>
  <c r="Q258" i="89"/>
  <c r="H259" i="89"/>
  <c r="I259" i="89"/>
  <c r="J259" i="89"/>
  <c r="K259" i="89"/>
  <c r="L259" i="89"/>
  <c r="M259" i="89"/>
  <c r="N259" i="89"/>
  <c r="O259" i="89"/>
  <c r="P259" i="89"/>
  <c r="Q259" i="89"/>
  <c r="H260" i="89"/>
  <c r="I260" i="89"/>
  <c r="J260" i="89"/>
  <c r="K260" i="89"/>
  <c r="L260" i="89"/>
  <c r="M260" i="89"/>
  <c r="N260" i="89"/>
  <c r="O260" i="89"/>
  <c r="P260" i="89"/>
  <c r="Q260" i="89"/>
  <c r="H261" i="89"/>
  <c r="I261" i="89"/>
  <c r="J261" i="89"/>
  <c r="K261" i="89"/>
  <c r="L261" i="89"/>
  <c r="M261" i="89"/>
  <c r="N261" i="89"/>
  <c r="O261" i="89"/>
  <c r="P261" i="89"/>
  <c r="Q261" i="89"/>
  <c r="H262" i="89"/>
  <c r="I262" i="89"/>
  <c r="J262" i="89"/>
  <c r="K262" i="89"/>
  <c r="L262" i="89"/>
  <c r="M262" i="89"/>
  <c r="N262" i="89"/>
  <c r="O262" i="89"/>
  <c r="P262" i="89"/>
  <c r="Q262" i="89"/>
  <c r="H263" i="89"/>
  <c r="I263" i="89"/>
  <c r="J263" i="89"/>
  <c r="K263" i="89"/>
  <c r="L263" i="89"/>
  <c r="M263" i="89"/>
  <c r="N263" i="89"/>
  <c r="O263" i="89"/>
  <c r="P263" i="89"/>
  <c r="Q263" i="89"/>
  <c r="H264" i="89"/>
  <c r="I264" i="89"/>
  <c r="J264" i="89"/>
  <c r="K264" i="89"/>
  <c r="L264" i="89"/>
  <c r="M264" i="89"/>
  <c r="N264" i="89"/>
  <c r="O264" i="89"/>
  <c r="P264" i="89"/>
  <c r="Q264" i="89"/>
  <c r="H265" i="89"/>
  <c r="I265" i="89"/>
  <c r="J265" i="89"/>
  <c r="K265" i="89"/>
  <c r="L265" i="89"/>
  <c r="M265" i="89"/>
  <c r="N265" i="89"/>
  <c r="O265" i="89"/>
  <c r="P265" i="89"/>
  <c r="Q265" i="89"/>
  <c r="H266" i="89"/>
  <c r="I266" i="89"/>
  <c r="J266" i="89"/>
  <c r="K266" i="89"/>
  <c r="L266" i="89"/>
  <c r="M266" i="89"/>
  <c r="N266" i="89"/>
  <c r="O266" i="89"/>
  <c r="P266" i="89"/>
  <c r="Q266" i="89"/>
  <c r="H267" i="89"/>
  <c r="I267" i="89"/>
  <c r="J267" i="89"/>
  <c r="K267" i="89"/>
  <c r="L267" i="89"/>
  <c r="M267" i="89"/>
  <c r="N267" i="89"/>
  <c r="O267" i="89"/>
  <c r="P267" i="89"/>
  <c r="Q267" i="89"/>
  <c r="H268" i="89"/>
  <c r="I268" i="89"/>
  <c r="J268" i="89"/>
  <c r="K268" i="89"/>
  <c r="L268" i="89"/>
  <c r="M268" i="89"/>
  <c r="N268" i="89"/>
  <c r="O268" i="89"/>
  <c r="P268" i="89"/>
  <c r="Q268" i="89"/>
  <c r="H269" i="89"/>
  <c r="I269" i="89"/>
  <c r="J269" i="89"/>
  <c r="K269" i="89"/>
  <c r="L269" i="89"/>
  <c r="M269" i="89"/>
  <c r="N269" i="89"/>
  <c r="O269" i="89"/>
  <c r="P269" i="89"/>
  <c r="Q269" i="89"/>
  <c r="H270" i="89"/>
  <c r="I270" i="89"/>
  <c r="J270" i="89"/>
  <c r="K270" i="89"/>
  <c r="L270" i="89"/>
  <c r="M270" i="89"/>
  <c r="N270" i="89"/>
  <c r="O270" i="89"/>
  <c r="P270" i="89"/>
  <c r="Q270" i="89"/>
  <c r="H271" i="89"/>
  <c r="I271" i="89"/>
  <c r="J271" i="89"/>
  <c r="K271" i="89"/>
  <c r="L271" i="89"/>
  <c r="M271" i="89"/>
  <c r="N271" i="89"/>
  <c r="O271" i="89"/>
  <c r="P271" i="89"/>
  <c r="Q271" i="89"/>
  <c r="H272" i="89"/>
  <c r="I272" i="89"/>
  <c r="J272" i="89"/>
  <c r="K272" i="89"/>
  <c r="L272" i="89"/>
  <c r="M272" i="89"/>
  <c r="N272" i="89"/>
  <c r="O272" i="89"/>
  <c r="P272" i="89"/>
  <c r="Q272" i="89"/>
  <c r="H273" i="89"/>
  <c r="I273" i="89"/>
  <c r="J273" i="89"/>
  <c r="K273" i="89"/>
  <c r="L273" i="89"/>
  <c r="M273" i="89"/>
  <c r="N273" i="89"/>
  <c r="O273" i="89"/>
  <c r="P273" i="89"/>
  <c r="Q273" i="89"/>
  <c r="H274" i="89"/>
  <c r="I274" i="89"/>
  <c r="J274" i="89"/>
  <c r="K274" i="89"/>
  <c r="L274" i="89"/>
  <c r="M274" i="89"/>
  <c r="N274" i="89"/>
  <c r="O274" i="89"/>
  <c r="P274" i="89"/>
  <c r="Q274" i="89"/>
  <c r="H275" i="89"/>
  <c r="I275" i="89"/>
  <c r="J275" i="89"/>
  <c r="K275" i="89"/>
  <c r="L275" i="89"/>
  <c r="M275" i="89"/>
  <c r="N275" i="89"/>
  <c r="O275" i="89"/>
  <c r="P275" i="89"/>
  <c r="Q275" i="89"/>
  <c r="H276" i="89"/>
  <c r="I276" i="89"/>
  <c r="J276" i="89"/>
  <c r="K276" i="89"/>
  <c r="L276" i="89"/>
  <c r="M276" i="89"/>
  <c r="N276" i="89"/>
  <c r="O276" i="89"/>
  <c r="P276" i="89"/>
  <c r="Q276" i="89"/>
  <c r="H277" i="89"/>
  <c r="I277" i="89"/>
  <c r="J277" i="89"/>
  <c r="K277" i="89"/>
  <c r="L277" i="89"/>
  <c r="M277" i="89"/>
  <c r="N277" i="89"/>
  <c r="O277" i="89"/>
  <c r="P277" i="89"/>
  <c r="Q277" i="89"/>
  <c r="H278" i="89"/>
  <c r="I278" i="89"/>
  <c r="J278" i="89"/>
  <c r="K278" i="89"/>
  <c r="L278" i="89"/>
  <c r="M278" i="89"/>
  <c r="N278" i="89"/>
  <c r="O278" i="89"/>
  <c r="P278" i="89"/>
  <c r="Q278" i="89"/>
  <c r="H279" i="89"/>
  <c r="I279" i="89"/>
  <c r="J279" i="89"/>
  <c r="K279" i="89"/>
  <c r="L279" i="89"/>
  <c r="M279" i="89"/>
  <c r="N279" i="89"/>
  <c r="O279" i="89"/>
  <c r="P279" i="89"/>
  <c r="Q279" i="89"/>
  <c r="H280" i="89"/>
  <c r="I280" i="89"/>
  <c r="J280" i="89"/>
  <c r="K280" i="89"/>
  <c r="L280" i="89"/>
  <c r="M280" i="89"/>
  <c r="N280" i="89"/>
  <c r="O280" i="89"/>
  <c r="P280" i="89"/>
  <c r="Q280" i="89"/>
  <c r="H281" i="89"/>
  <c r="I281" i="89"/>
  <c r="J281" i="89"/>
  <c r="K281" i="89"/>
  <c r="L281" i="89"/>
  <c r="M281" i="89"/>
  <c r="N281" i="89"/>
  <c r="O281" i="89"/>
  <c r="P281" i="89"/>
  <c r="Q281" i="89"/>
  <c r="H282" i="89"/>
  <c r="I282" i="89"/>
  <c r="J282" i="89"/>
  <c r="K282" i="89"/>
  <c r="L282" i="89"/>
  <c r="M282" i="89"/>
  <c r="N282" i="89"/>
  <c r="O282" i="89"/>
  <c r="P282" i="89"/>
  <c r="Q282" i="89"/>
  <c r="H283" i="89"/>
  <c r="I283" i="89"/>
  <c r="J283" i="89"/>
  <c r="K283" i="89"/>
  <c r="L283" i="89"/>
  <c r="M283" i="89"/>
  <c r="N283" i="89"/>
  <c r="O283" i="89"/>
  <c r="P283" i="89"/>
  <c r="Q283" i="89"/>
  <c r="H284" i="89"/>
  <c r="I284" i="89"/>
  <c r="J284" i="89"/>
  <c r="K284" i="89"/>
  <c r="L284" i="89"/>
  <c r="M284" i="89"/>
  <c r="N284" i="89"/>
  <c r="O284" i="89"/>
  <c r="P284" i="89"/>
  <c r="Q284" i="89"/>
  <c r="H285" i="89"/>
  <c r="I285" i="89"/>
  <c r="J285" i="89"/>
  <c r="K285" i="89"/>
  <c r="L285" i="89"/>
  <c r="M285" i="89"/>
  <c r="N285" i="89"/>
  <c r="O285" i="89"/>
  <c r="P285" i="89"/>
  <c r="Q285" i="89"/>
  <c r="H286" i="89"/>
  <c r="I286" i="89"/>
  <c r="J286" i="89"/>
  <c r="K286" i="89"/>
  <c r="L286" i="89"/>
  <c r="M286" i="89"/>
  <c r="N286" i="89"/>
  <c r="O286" i="89"/>
  <c r="P286" i="89"/>
  <c r="Q286" i="89"/>
  <c r="H287" i="89"/>
  <c r="I287" i="89"/>
  <c r="J287" i="89"/>
  <c r="K287" i="89"/>
  <c r="L287" i="89"/>
  <c r="M287" i="89"/>
  <c r="N287" i="89"/>
  <c r="O287" i="89"/>
  <c r="P287" i="89"/>
  <c r="Q287" i="89"/>
  <c r="H288" i="89"/>
  <c r="I288" i="89"/>
  <c r="J288" i="89"/>
  <c r="K288" i="89"/>
  <c r="L288" i="89"/>
  <c r="M288" i="89"/>
  <c r="N288" i="89"/>
  <c r="O288" i="89"/>
  <c r="P288" i="89"/>
  <c r="Q288" i="89"/>
  <c r="H289" i="89"/>
  <c r="I289" i="89"/>
  <c r="J289" i="89"/>
  <c r="K289" i="89"/>
  <c r="L289" i="89"/>
  <c r="M289" i="89"/>
  <c r="N289" i="89"/>
  <c r="O289" i="89"/>
  <c r="P289" i="89"/>
  <c r="Q289" i="89"/>
  <c r="H290" i="89"/>
  <c r="I290" i="89"/>
  <c r="J290" i="89"/>
  <c r="K290" i="89"/>
  <c r="L290" i="89"/>
  <c r="M290" i="89"/>
  <c r="N290" i="89"/>
  <c r="O290" i="89"/>
  <c r="P290" i="89"/>
  <c r="Q290" i="89"/>
  <c r="H291" i="89"/>
  <c r="I291" i="89"/>
  <c r="J291" i="89"/>
  <c r="K291" i="89"/>
  <c r="L291" i="89"/>
  <c r="M291" i="89"/>
  <c r="N291" i="89"/>
  <c r="O291" i="89"/>
  <c r="P291" i="89"/>
  <c r="Q291" i="89"/>
  <c r="H292" i="89"/>
  <c r="I292" i="89"/>
  <c r="J292" i="89"/>
  <c r="K292" i="89"/>
  <c r="L292" i="89"/>
  <c r="M292" i="89"/>
  <c r="N292" i="89"/>
  <c r="O292" i="89"/>
  <c r="P292" i="89"/>
  <c r="Q292" i="89"/>
  <c r="H293" i="89"/>
  <c r="I293" i="89"/>
  <c r="J293" i="89"/>
  <c r="K293" i="89"/>
  <c r="L293" i="89"/>
  <c r="M293" i="89"/>
  <c r="N293" i="89"/>
  <c r="O293" i="89"/>
  <c r="P293" i="89"/>
  <c r="Q293" i="89"/>
  <c r="H294" i="89"/>
  <c r="I294" i="89"/>
  <c r="J294" i="89"/>
  <c r="K294" i="89"/>
  <c r="L294" i="89"/>
  <c r="M294" i="89"/>
  <c r="N294" i="89"/>
  <c r="O294" i="89"/>
  <c r="P294" i="89"/>
  <c r="Q294" i="89"/>
  <c r="H295" i="89"/>
  <c r="I295" i="89"/>
  <c r="J295" i="89"/>
  <c r="K295" i="89"/>
  <c r="L295" i="89"/>
  <c r="M295" i="89"/>
  <c r="N295" i="89"/>
  <c r="O295" i="89"/>
  <c r="P295" i="89"/>
  <c r="Q295" i="89"/>
  <c r="H296" i="89"/>
  <c r="I296" i="89"/>
  <c r="J296" i="89"/>
  <c r="K296" i="89"/>
  <c r="L296" i="89"/>
  <c r="M296" i="89"/>
  <c r="N296" i="89"/>
  <c r="O296" i="89"/>
  <c r="P296" i="89"/>
  <c r="Q296" i="89"/>
  <c r="H297" i="89"/>
  <c r="I297" i="89"/>
  <c r="J297" i="89"/>
  <c r="K297" i="89"/>
  <c r="L297" i="89"/>
  <c r="M297" i="89"/>
  <c r="N297" i="89"/>
  <c r="O297" i="89"/>
  <c r="P297" i="89"/>
  <c r="Q297" i="89"/>
  <c r="H298" i="89"/>
  <c r="I298" i="89"/>
  <c r="J298" i="89"/>
  <c r="K298" i="89"/>
  <c r="L298" i="89"/>
  <c r="M298" i="89"/>
  <c r="N298" i="89"/>
  <c r="O298" i="89"/>
  <c r="P298" i="89"/>
  <c r="Q298" i="89"/>
  <c r="H299" i="89"/>
  <c r="I299" i="89"/>
  <c r="J299" i="89"/>
  <c r="K299" i="89"/>
  <c r="L299" i="89"/>
  <c r="M299" i="89"/>
  <c r="N299" i="89"/>
  <c r="O299" i="89"/>
  <c r="P299" i="89"/>
  <c r="Q299" i="89"/>
  <c r="H300" i="89"/>
  <c r="I300" i="89"/>
  <c r="J300" i="89"/>
  <c r="K300" i="89"/>
  <c r="L300" i="89"/>
  <c r="M300" i="89"/>
  <c r="N300" i="89"/>
  <c r="O300" i="89"/>
  <c r="P300" i="89"/>
  <c r="Q300" i="89"/>
  <c r="H301" i="89"/>
  <c r="I301" i="89"/>
  <c r="J301" i="89"/>
  <c r="K301" i="89"/>
  <c r="L301" i="89"/>
  <c r="M301" i="89"/>
  <c r="N301" i="89"/>
  <c r="O301" i="89"/>
  <c r="P301" i="89"/>
  <c r="Q301" i="89"/>
  <c r="H302" i="89"/>
  <c r="I302" i="89"/>
  <c r="J302" i="89"/>
  <c r="K302" i="89"/>
  <c r="L302" i="89"/>
  <c r="M302" i="89"/>
  <c r="N302" i="89"/>
  <c r="O302" i="89"/>
  <c r="P302" i="89"/>
  <c r="Q302" i="89"/>
  <c r="H303" i="89"/>
  <c r="I303" i="89"/>
  <c r="J303" i="89"/>
  <c r="K303" i="89"/>
  <c r="L303" i="89"/>
  <c r="M303" i="89"/>
  <c r="N303" i="89"/>
  <c r="O303" i="89"/>
  <c r="P303" i="89"/>
  <c r="Q303" i="89"/>
  <c r="H304" i="89"/>
  <c r="I304" i="89"/>
  <c r="J304" i="89"/>
  <c r="K304" i="89"/>
  <c r="L304" i="89"/>
  <c r="M304" i="89"/>
  <c r="N304" i="89"/>
  <c r="O304" i="89"/>
  <c r="P304" i="89"/>
  <c r="Q304" i="89"/>
  <c r="H305" i="89"/>
  <c r="I305" i="89"/>
  <c r="J305" i="89"/>
  <c r="K305" i="89"/>
  <c r="L305" i="89"/>
  <c r="M305" i="89"/>
  <c r="N305" i="89"/>
  <c r="O305" i="89"/>
  <c r="P305" i="89"/>
  <c r="Q305" i="89"/>
  <c r="H306" i="89"/>
  <c r="I306" i="89"/>
  <c r="J306" i="89"/>
  <c r="K306" i="89"/>
  <c r="L306" i="89"/>
  <c r="M306" i="89"/>
  <c r="N306" i="89"/>
  <c r="O306" i="89"/>
  <c r="P306" i="89"/>
  <c r="Q306" i="89"/>
  <c r="H307" i="89"/>
  <c r="I307" i="89"/>
  <c r="J307" i="89"/>
  <c r="K307" i="89"/>
  <c r="L307" i="89"/>
  <c r="M307" i="89"/>
  <c r="N307" i="89"/>
  <c r="O307" i="89"/>
  <c r="P307" i="89"/>
  <c r="Q307" i="89"/>
  <c r="H308" i="89"/>
  <c r="I308" i="89"/>
  <c r="J308" i="89"/>
  <c r="K308" i="89"/>
  <c r="L308" i="89"/>
  <c r="M308" i="89"/>
  <c r="N308" i="89"/>
  <c r="O308" i="89"/>
  <c r="P308" i="89"/>
  <c r="Q308" i="89"/>
  <c r="H309" i="89"/>
  <c r="I309" i="89"/>
  <c r="J309" i="89"/>
  <c r="K309" i="89"/>
  <c r="L309" i="89"/>
  <c r="M309" i="89"/>
  <c r="N309" i="89"/>
  <c r="O309" i="89"/>
  <c r="P309" i="89"/>
  <c r="Q309" i="89"/>
  <c r="H310" i="89"/>
  <c r="I310" i="89"/>
  <c r="J310" i="89"/>
  <c r="K310" i="89"/>
  <c r="L310" i="89"/>
  <c r="M310" i="89"/>
  <c r="N310" i="89"/>
  <c r="O310" i="89"/>
  <c r="P310" i="89"/>
  <c r="Q310" i="89"/>
  <c r="H311" i="89"/>
  <c r="I311" i="89"/>
  <c r="J311" i="89"/>
  <c r="K311" i="89"/>
  <c r="L311" i="89"/>
  <c r="M311" i="89"/>
  <c r="N311" i="89"/>
  <c r="O311" i="89"/>
  <c r="P311" i="89"/>
  <c r="Q311" i="89"/>
  <c r="H312" i="89"/>
  <c r="I312" i="89"/>
  <c r="J312" i="89"/>
  <c r="K312" i="89"/>
  <c r="L312" i="89"/>
  <c r="M312" i="89"/>
  <c r="N312" i="89"/>
  <c r="O312" i="89"/>
  <c r="P312" i="89"/>
  <c r="Q312" i="89"/>
  <c r="H313" i="89"/>
  <c r="I313" i="89"/>
  <c r="J313" i="89"/>
  <c r="K313" i="89"/>
  <c r="L313" i="89"/>
  <c r="M313" i="89"/>
  <c r="N313" i="89"/>
  <c r="O313" i="89"/>
  <c r="P313" i="89"/>
  <c r="Q313" i="89"/>
  <c r="H314" i="89"/>
  <c r="I314" i="89"/>
  <c r="J314" i="89"/>
  <c r="K314" i="89"/>
  <c r="L314" i="89"/>
  <c r="M314" i="89"/>
  <c r="N314" i="89"/>
  <c r="O314" i="89"/>
  <c r="P314" i="89"/>
  <c r="Q314" i="89"/>
  <c r="H315" i="89"/>
  <c r="I315" i="89"/>
  <c r="J315" i="89"/>
  <c r="K315" i="89"/>
  <c r="L315" i="89"/>
  <c r="M315" i="89"/>
  <c r="N315" i="89"/>
  <c r="O315" i="89"/>
  <c r="P315" i="89"/>
  <c r="Q315" i="89"/>
  <c r="H316" i="89"/>
  <c r="I316" i="89"/>
  <c r="J316" i="89"/>
  <c r="K316" i="89"/>
  <c r="L316" i="89"/>
  <c r="M316" i="89"/>
  <c r="N316" i="89"/>
  <c r="O316" i="89"/>
  <c r="P316" i="89"/>
  <c r="Q316" i="89"/>
  <c r="H317" i="89"/>
  <c r="I317" i="89"/>
  <c r="J317" i="89"/>
  <c r="K317" i="89"/>
  <c r="L317" i="89"/>
  <c r="M317" i="89"/>
  <c r="N317" i="89"/>
  <c r="O317" i="89"/>
  <c r="P317" i="89"/>
  <c r="Q317" i="89"/>
  <c r="H318" i="89"/>
  <c r="I318" i="89"/>
  <c r="J318" i="89"/>
  <c r="K318" i="89"/>
  <c r="L318" i="89"/>
  <c r="M318" i="89"/>
  <c r="N318" i="89"/>
  <c r="O318" i="89"/>
  <c r="P318" i="89"/>
  <c r="Q318" i="89"/>
  <c r="H50" i="89"/>
  <c r="I50" i="89"/>
  <c r="J50" i="89"/>
  <c r="K50" i="89"/>
  <c r="L50" i="89"/>
  <c r="M50" i="89"/>
  <c r="N50" i="89"/>
  <c r="O50" i="89"/>
  <c r="P50" i="89"/>
  <c r="Q50" i="89"/>
  <c r="H51" i="89"/>
  <c r="I51" i="89"/>
  <c r="J51" i="89"/>
  <c r="K51" i="89"/>
  <c r="L51" i="89"/>
  <c r="M51" i="89"/>
  <c r="N51" i="89"/>
  <c r="O51" i="89"/>
  <c r="P51" i="89"/>
  <c r="Q51" i="89"/>
  <c r="H52" i="89"/>
  <c r="I52" i="89"/>
  <c r="J52" i="89"/>
  <c r="K52" i="89"/>
  <c r="L52" i="89"/>
  <c r="M52" i="89"/>
  <c r="N52" i="89"/>
  <c r="O52" i="89"/>
  <c r="P52" i="89"/>
  <c r="Q52" i="89"/>
  <c r="H53" i="89"/>
  <c r="I53" i="89"/>
  <c r="J53" i="89"/>
  <c r="K53" i="89"/>
  <c r="L53" i="89"/>
  <c r="M53" i="89"/>
  <c r="N53" i="89"/>
  <c r="O53" i="89"/>
  <c r="P53" i="89"/>
  <c r="Q53" i="89"/>
  <c r="H54" i="89"/>
  <c r="I54" i="89"/>
  <c r="J54" i="89"/>
  <c r="K54" i="89"/>
  <c r="L54" i="89"/>
  <c r="M54" i="89"/>
  <c r="N54" i="89"/>
  <c r="O54" i="89"/>
  <c r="P54" i="89"/>
  <c r="Q54" i="89"/>
  <c r="H55" i="89"/>
  <c r="I55" i="89"/>
  <c r="J55" i="89"/>
  <c r="K55" i="89"/>
  <c r="L55" i="89"/>
  <c r="M55" i="89"/>
  <c r="N55" i="89"/>
  <c r="O55" i="89"/>
  <c r="P55" i="89"/>
  <c r="Q55" i="89"/>
  <c r="H56" i="89"/>
  <c r="I56" i="89"/>
  <c r="J56" i="89"/>
  <c r="K56" i="89"/>
  <c r="L56" i="89"/>
  <c r="M56" i="89"/>
  <c r="N56" i="89"/>
  <c r="O56" i="89"/>
  <c r="P56" i="89"/>
  <c r="Q56" i="89"/>
  <c r="H57" i="89"/>
  <c r="I57" i="89"/>
  <c r="J57" i="89"/>
  <c r="K57" i="89"/>
  <c r="L57" i="89"/>
  <c r="M57" i="89"/>
  <c r="N57" i="89"/>
  <c r="O57" i="89"/>
  <c r="P57" i="89"/>
  <c r="Q57" i="89"/>
  <c r="H58" i="89"/>
  <c r="I58" i="89"/>
  <c r="J58" i="89"/>
  <c r="K58" i="89"/>
  <c r="L58" i="89"/>
  <c r="M58" i="89"/>
  <c r="N58" i="89"/>
  <c r="O58" i="89"/>
  <c r="P58" i="89"/>
  <c r="Q58" i="89"/>
  <c r="H59" i="89"/>
  <c r="I59" i="89"/>
  <c r="J59" i="89"/>
  <c r="K59" i="89"/>
  <c r="L59" i="89"/>
  <c r="M59" i="89"/>
  <c r="N59" i="89"/>
  <c r="O59" i="89"/>
  <c r="P59" i="89"/>
  <c r="Q59" i="89"/>
  <c r="H60" i="89"/>
  <c r="I60" i="89"/>
  <c r="J60" i="89"/>
  <c r="K60" i="89"/>
  <c r="L60" i="89"/>
  <c r="M60" i="89"/>
  <c r="N60" i="89"/>
  <c r="O60" i="89"/>
  <c r="P60" i="89"/>
  <c r="Q60" i="89"/>
  <c r="H61" i="89"/>
  <c r="I61" i="89"/>
  <c r="J61" i="89"/>
  <c r="K61" i="89"/>
  <c r="L61" i="89"/>
  <c r="M61" i="89"/>
  <c r="N61" i="89"/>
  <c r="O61" i="89"/>
  <c r="P61" i="89"/>
  <c r="Q61" i="89"/>
  <c r="H62" i="89"/>
  <c r="I62" i="89"/>
  <c r="J62" i="89"/>
  <c r="K62" i="89"/>
  <c r="L62" i="89"/>
  <c r="M62" i="89"/>
  <c r="N62" i="89"/>
  <c r="O62" i="89"/>
  <c r="P62" i="89"/>
  <c r="Q62" i="89"/>
  <c r="H63" i="89"/>
  <c r="I63" i="89"/>
  <c r="J63" i="89"/>
  <c r="K63" i="89"/>
  <c r="L63" i="89"/>
  <c r="M63" i="89"/>
  <c r="N63" i="89"/>
  <c r="O63" i="89"/>
  <c r="P63" i="89"/>
  <c r="Q63" i="89"/>
  <c r="H64" i="89"/>
  <c r="I64" i="89"/>
  <c r="J64" i="89"/>
  <c r="K64" i="89"/>
  <c r="L64" i="89"/>
  <c r="M64" i="89"/>
  <c r="N64" i="89"/>
  <c r="O64" i="89"/>
  <c r="P64" i="89"/>
  <c r="Q64" i="89"/>
  <c r="H65" i="89"/>
  <c r="I65" i="89"/>
  <c r="J65" i="89"/>
  <c r="K65" i="89"/>
  <c r="L65" i="89"/>
  <c r="M65" i="89"/>
  <c r="N65" i="89"/>
  <c r="O65" i="89"/>
  <c r="P65" i="89"/>
  <c r="Q65" i="89"/>
  <c r="H66" i="89"/>
  <c r="I66" i="89"/>
  <c r="J66" i="89"/>
  <c r="K66" i="89"/>
  <c r="L66" i="89"/>
  <c r="M66" i="89"/>
  <c r="N66" i="89"/>
  <c r="O66" i="89"/>
  <c r="P66" i="89"/>
  <c r="Q66" i="89"/>
  <c r="H67" i="89"/>
  <c r="I67" i="89"/>
  <c r="J67" i="89"/>
  <c r="K67" i="89"/>
  <c r="L67" i="89"/>
  <c r="M67" i="89"/>
  <c r="N67" i="89"/>
  <c r="O67" i="89"/>
  <c r="P67" i="89"/>
  <c r="Q67" i="89"/>
  <c r="H68" i="89"/>
  <c r="I68" i="89"/>
  <c r="J68" i="89"/>
  <c r="K68" i="89"/>
  <c r="L68" i="89"/>
  <c r="M68" i="89"/>
  <c r="N68" i="89"/>
  <c r="O68" i="89"/>
  <c r="P68" i="89"/>
  <c r="Q68" i="89"/>
  <c r="H69" i="89"/>
  <c r="I69" i="89"/>
  <c r="J69" i="89"/>
  <c r="K69" i="89"/>
  <c r="L69" i="89"/>
  <c r="M69" i="89"/>
  <c r="N69" i="89"/>
  <c r="O69" i="89"/>
  <c r="P69" i="89"/>
  <c r="Q69" i="89"/>
  <c r="H70" i="89"/>
  <c r="I70" i="89"/>
  <c r="J70" i="89"/>
  <c r="K70" i="89"/>
  <c r="L70" i="89"/>
  <c r="M70" i="89"/>
  <c r="N70" i="89"/>
  <c r="O70" i="89"/>
  <c r="P70" i="89"/>
  <c r="Q70" i="89"/>
  <c r="H71" i="89"/>
  <c r="I71" i="89"/>
  <c r="J71" i="89"/>
  <c r="K71" i="89"/>
  <c r="L71" i="89"/>
  <c r="M71" i="89"/>
  <c r="N71" i="89"/>
  <c r="O71" i="89"/>
  <c r="P71" i="89"/>
  <c r="Q71" i="89"/>
  <c r="H72" i="89"/>
  <c r="I72" i="89"/>
  <c r="J72" i="89"/>
  <c r="K72" i="89"/>
  <c r="L72" i="89"/>
  <c r="M72" i="89"/>
  <c r="N72" i="89"/>
  <c r="O72" i="89"/>
  <c r="P72" i="89"/>
  <c r="Q72" i="89"/>
  <c r="H73" i="89"/>
  <c r="I73" i="89"/>
  <c r="J73" i="89"/>
  <c r="K73" i="89"/>
  <c r="L73" i="89"/>
  <c r="M73" i="89"/>
  <c r="N73" i="89"/>
  <c r="O73" i="89"/>
  <c r="P73" i="89"/>
  <c r="Q73" i="89"/>
  <c r="H74" i="89"/>
  <c r="I74" i="89"/>
  <c r="J74" i="89"/>
  <c r="K74" i="89"/>
  <c r="L74" i="89"/>
  <c r="M74" i="89"/>
  <c r="N74" i="89"/>
  <c r="O74" i="89"/>
  <c r="P74" i="89"/>
  <c r="Q74" i="89"/>
  <c r="H75" i="89"/>
  <c r="I75" i="89"/>
  <c r="J75" i="89"/>
  <c r="K75" i="89"/>
  <c r="L75" i="89"/>
  <c r="M75" i="89"/>
  <c r="N75" i="89"/>
  <c r="O75" i="89"/>
  <c r="P75" i="89"/>
  <c r="Q75" i="89"/>
  <c r="H76" i="89"/>
  <c r="I76" i="89"/>
  <c r="J76" i="89"/>
  <c r="K76" i="89"/>
  <c r="L76" i="89"/>
  <c r="M76" i="89"/>
  <c r="N76" i="89"/>
  <c r="O76" i="89"/>
  <c r="P76" i="89"/>
  <c r="Q76" i="89"/>
  <c r="H77" i="89"/>
  <c r="I77" i="89"/>
  <c r="J77" i="89"/>
  <c r="K77" i="89"/>
  <c r="L77" i="89"/>
  <c r="M77" i="89"/>
  <c r="N77" i="89"/>
  <c r="O77" i="89"/>
  <c r="P77" i="89"/>
  <c r="Q77" i="89"/>
  <c r="H78" i="89"/>
  <c r="I78" i="89"/>
  <c r="J78" i="89"/>
  <c r="K78" i="89"/>
  <c r="L78" i="89"/>
  <c r="M78" i="89"/>
  <c r="N78" i="89"/>
  <c r="O78" i="89"/>
  <c r="P78" i="89"/>
  <c r="Q78" i="89"/>
  <c r="H79" i="89"/>
  <c r="I79" i="89"/>
  <c r="J79" i="89"/>
  <c r="K79" i="89"/>
  <c r="L79" i="89"/>
  <c r="M79" i="89"/>
  <c r="N79" i="89"/>
  <c r="O79" i="89"/>
  <c r="P79" i="89"/>
  <c r="Q79" i="89"/>
  <c r="H80" i="89"/>
  <c r="I80" i="89"/>
  <c r="J80" i="89"/>
  <c r="K80" i="89"/>
  <c r="L80" i="89"/>
  <c r="M80" i="89"/>
  <c r="N80" i="89"/>
  <c r="O80" i="89"/>
  <c r="P80" i="89"/>
  <c r="Q80" i="89"/>
  <c r="H81" i="89"/>
  <c r="I81" i="89"/>
  <c r="J81" i="89"/>
  <c r="K81" i="89"/>
  <c r="L81" i="89"/>
  <c r="M81" i="89"/>
  <c r="N81" i="89"/>
  <c r="O81" i="89"/>
  <c r="P81" i="89"/>
  <c r="Q81" i="89"/>
  <c r="H82" i="89"/>
  <c r="I82" i="89"/>
  <c r="J82" i="89"/>
  <c r="K82" i="89"/>
  <c r="L82" i="89"/>
  <c r="M82" i="89"/>
  <c r="N82" i="89"/>
  <c r="O82" i="89"/>
  <c r="P82" i="89"/>
  <c r="Q82" i="89"/>
  <c r="H83" i="89"/>
  <c r="I83" i="89"/>
  <c r="J83" i="89"/>
  <c r="K83" i="89"/>
  <c r="L83" i="89"/>
  <c r="M83" i="89"/>
  <c r="N83" i="89"/>
  <c r="O83" i="89"/>
  <c r="P83" i="89"/>
  <c r="Q83" i="89"/>
  <c r="H84" i="89"/>
  <c r="I84" i="89"/>
  <c r="J84" i="89"/>
  <c r="K84" i="89"/>
  <c r="L84" i="89"/>
  <c r="M84" i="89"/>
  <c r="N84" i="89"/>
  <c r="O84" i="89"/>
  <c r="P84" i="89"/>
  <c r="Q84" i="89"/>
  <c r="H85" i="89"/>
  <c r="I85" i="89"/>
  <c r="J85" i="89"/>
  <c r="K85" i="89"/>
  <c r="L85" i="89"/>
  <c r="M85" i="89"/>
  <c r="N85" i="89"/>
  <c r="O85" i="89"/>
  <c r="P85" i="89"/>
  <c r="Q85" i="89"/>
  <c r="H86" i="89"/>
  <c r="I86" i="89"/>
  <c r="J86" i="89"/>
  <c r="K86" i="89"/>
  <c r="L86" i="89"/>
  <c r="M86" i="89"/>
  <c r="N86" i="89"/>
  <c r="O86" i="89"/>
  <c r="P86" i="89"/>
  <c r="Q86" i="89"/>
  <c r="H87" i="89"/>
  <c r="I87" i="89"/>
  <c r="J87" i="89"/>
  <c r="K87" i="89"/>
  <c r="L87" i="89"/>
  <c r="M87" i="89"/>
  <c r="N87" i="89"/>
  <c r="O87" i="89"/>
  <c r="P87" i="89"/>
  <c r="Q87" i="89"/>
  <c r="H88" i="89"/>
  <c r="I88" i="89"/>
  <c r="J88" i="89"/>
  <c r="K88" i="89"/>
  <c r="L88" i="89"/>
  <c r="M88" i="89"/>
  <c r="N88" i="89"/>
  <c r="O88" i="89"/>
  <c r="P88" i="89"/>
  <c r="Q88" i="89"/>
  <c r="H89" i="89"/>
  <c r="I89" i="89"/>
  <c r="J89" i="89"/>
  <c r="K89" i="89"/>
  <c r="L89" i="89"/>
  <c r="M89" i="89"/>
  <c r="N89" i="89"/>
  <c r="O89" i="89"/>
  <c r="P89" i="89"/>
  <c r="Q89" i="89"/>
  <c r="H90" i="89"/>
  <c r="I90" i="89"/>
  <c r="J90" i="89"/>
  <c r="K90" i="89"/>
  <c r="L90" i="89"/>
  <c r="M90" i="89"/>
  <c r="N90" i="89"/>
  <c r="O90" i="89"/>
  <c r="P90" i="89"/>
  <c r="Q90" i="89"/>
  <c r="H91" i="89"/>
  <c r="I91" i="89"/>
  <c r="J91" i="89"/>
  <c r="K91" i="89"/>
  <c r="L91" i="89"/>
  <c r="M91" i="89"/>
  <c r="N91" i="89"/>
  <c r="O91" i="89"/>
  <c r="P91" i="89"/>
  <c r="Q91" i="89"/>
  <c r="H92" i="89"/>
  <c r="I92" i="89"/>
  <c r="J92" i="89"/>
  <c r="K92" i="89"/>
  <c r="L92" i="89"/>
  <c r="M92" i="89"/>
  <c r="N92" i="89"/>
  <c r="O92" i="89"/>
  <c r="P92" i="89"/>
  <c r="Q92" i="89"/>
  <c r="H93" i="89"/>
  <c r="I93" i="89"/>
  <c r="J93" i="89"/>
  <c r="K93" i="89"/>
  <c r="L93" i="89"/>
  <c r="M93" i="89"/>
  <c r="N93" i="89"/>
  <c r="O93" i="89"/>
  <c r="P93" i="89"/>
  <c r="Q93" i="89"/>
  <c r="H94" i="89"/>
  <c r="I94" i="89"/>
  <c r="J94" i="89"/>
  <c r="K94" i="89"/>
  <c r="L94" i="89"/>
  <c r="M94" i="89"/>
  <c r="N94" i="89"/>
  <c r="O94" i="89"/>
  <c r="P94" i="89"/>
  <c r="Q94" i="89"/>
  <c r="H95" i="89"/>
  <c r="I95" i="89"/>
  <c r="J95" i="89"/>
  <c r="K95" i="89"/>
  <c r="L95" i="89"/>
  <c r="M95" i="89"/>
  <c r="N95" i="89"/>
  <c r="O95" i="89"/>
  <c r="P95" i="89"/>
  <c r="Q95" i="89"/>
  <c r="H96" i="89"/>
  <c r="I96" i="89"/>
  <c r="J96" i="89"/>
  <c r="K96" i="89"/>
  <c r="L96" i="89"/>
  <c r="M96" i="89"/>
  <c r="N96" i="89"/>
  <c r="O96" i="89"/>
  <c r="P96" i="89"/>
  <c r="Q96" i="89"/>
  <c r="H97" i="89"/>
  <c r="I97" i="89"/>
  <c r="J97" i="89"/>
  <c r="K97" i="89"/>
  <c r="L97" i="89"/>
  <c r="M97" i="89"/>
  <c r="N97" i="89"/>
  <c r="O97" i="89"/>
  <c r="P97" i="89"/>
  <c r="Q97" i="89"/>
  <c r="H98" i="89"/>
  <c r="I98" i="89"/>
  <c r="J98" i="89"/>
  <c r="K98" i="89"/>
  <c r="L98" i="89"/>
  <c r="M98" i="89"/>
  <c r="N98" i="89"/>
  <c r="O98" i="89"/>
  <c r="P98" i="89"/>
  <c r="Q98" i="89"/>
  <c r="H99" i="89"/>
  <c r="I99" i="89"/>
  <c r="J99" i="89"/>
  <c r="K99" i="89"/>
  <c r="L99" i="89"/>
  <c r="M99" i="89"/>
  <c r="N99" i="89"/>
  <c r="O99" i="89"/>
  <c r="P99" i="89"/>
  <c r="Q99" i="89"/>
  <c r="H100" i="89"/>
  <c r="I100" i="89"/>
  <c r="J100" i="89"/>
  <c r="K100" i="89"/>
  <c r="L100" i="89"/>
  <c r="M100" i="89"/>
  <c r="N100" i="89"/>
  <c r="O100" i="89"/>
  <c r="P100" i="89"/>
  <c r="Q100" i="89"/>
  <c r="H101" i="89"/>
  <c r="I101" i="89"/>
  <c r="J101" i="89"/>
  <c r="K101" i="89"/>
  <c r="L101" i="89"/>
  <c r="M101" i="89"/>
  <c r="N101" i="89"/>
  <c r="O101" i="89"/>
  <c r="P101" i="89"/>
  <c r="Q101" i="89"/>
  <c r="H102" i="89"/>
  <c r="I102" i="89"/>
  <c r="J102" i="89"/>
  <c r="K102" i="89"/>
  <c r="L102" i="89"/>
  <c r="M102" i="89"/>
  <c r="N102" i="89"/>
  <c r="O102" i="89"/>
  <c r="P102" i="89"/>
  <c r="Q102" i="89"/>
  <c r="H103" i="89"/>
  <c r="I103" i="89"/>
  <c r="J103" i="89"/>
  <c r="K103" i="89"/>
  <c r="L103" i="89"/>
  <c r="M103" i="89"/>
  <c r="N103" i="89"/>
  <c r="O103" i="89"/>
  <c r="P103" i="89"/>
  <c r="Q103" i="89"/>
  <c r="H104" i="89"/>
  <c r="I104" i="89"/>
  <c r="J104" i="89"/>
  <c r="K104" i="89"/>
  <c r="L104" i="89"/>
  <c r="M104" i="89"/>
  <c r="N104" i="89"/>
  <c r="O104" i="89"/>
  <c r="P104" i="89"/>
  <c r="Q104" i="89"/>
  <c r="H105" i="89"/>
  <c r="I105" i="89"/>
  <c r="J105" i="89"/>
  <c r="K105" i="89"/>
  <c r="L105" i="89"/>
  <c r="M105" i="89"/>
  <c r="N105" i="89"/>
  <c r="O105" i="89"/>
  <c r="P105" i="89"/>
  <c r="Q105" i="89"/>
  <c r="H106" i="89"/>
  <c r="I106" i="89"/>
  <c r="J106" i="89"/>
  <c r="K106" i="89"/>
  <c r="L106" i="89"/>
  <c r="M106" i="89"/>
  <c r="N106" i="89"/>
  <c r="O106" i="89"/>
  <c r="P106" i="89"/>
  <c r="Q106" i="89"/>
  <c r="H107" i="89"/>
  <c r="I107" i="89"/>
  <c r="J107" i="89"/>
  <c r="K107" i="89"/>
  <c r="L107" i="89"/>
  <c r="M107" i="89"/>
  <c r="N107" i="89"/>
  <c r="O107" i="89"/>
  <c r="P107" i="89"/>
  <c r="Q107" i="89"/>
  <c r="H108" i="89"/>
  <c r="I108" i="89"/>
  <c r="J108" i="89"/>
  <c r="K108" i="89"/>
  <c r="L108" i="89"/>
  <c r="M108" i="89"/>
  <c r="N108" i="89"/>
  <c r="O108" i="89"/>
  <c r="P108" i="89"/>
  <c r="Q108" i="89"/>
  <c r="H109" i="89"/>
  <c r="I109" i="89"/>
  <c r="J109" i="89"/>
  <c r="K109" i="89"/>
  <c r="L109" i="89"/>
  <c r="M109" i="89"/>
  <c r="N109" i="89"/>
  <c r="O109" i="89"/>
  <c r="P109" i="89"/>
  <c r="Q109" i="89"/>
  <c r="H110" i="89"/>
  <c r="I110" i="89"/>
  <c r="J110" i="89"/>
  <c r="K110" i="89"/>
  <c r="L110" i="89"/>
  <c r="M110" i="89"/>
  <c r="N110" i="89"/>
  <c r="O110" i="89"/>
  <c r="P110" i="89"/>
  <c r="Q110" i="89"/>
  <c r="H111" i="89"/>
  <c r="I111" i="89"/>
  <c r="J111" i="89"/>
  <c r="K111" i="89"/>
  <c r="L111" i="89"/>
  <c r="M111" i="89"/>
  <c r="N111" i="89"/>
  <c r="O111" i="89"/>
  <c r="P111" i="89"/>
  <c r="Q111" i="89"/>
  <c r="H112" i="89"/>
  <c r="I112" i="89"/>
  <c r="J112" i="89"/>
  <c r="K112" i="89"/>
  <c r="L112" i="89"/>
  <c r="M112" i="89"/>
  <c r="N112" i="89"/>
  <c r="O112" i="89"/>
  <c r="P112" i="89"/>
  <c r="Q112" i="89"/>
  <c r="H113" i="89"/>
  <c r="I113" i="89"/>
  <c r="J113" i="89"/>
  <c r="K113" i="89"/>
  <c r="L113" i="89"/>
  <c r="M113" i="89"/>
  <c r="N113" i="89"/>
  <c r="O113" i="89"/>
  <c r="P113" i="89"/>
  <c r="Q113" i="89"/>
  <c r="H114" i="89"/>
  <c r="I114" i="89"/>
  <c r="J114" i="89"/>
  <c r="K114" i="89"/>
  <c r="L114" i="89"/>
  <c r="M114" i="89"/>
  <c r="N114" i="89"/>
  <c r="O114" i="89"/>
  <c r="P114" i="89"/>
  <c r="Q114" i="89"/>
  <c r="H115" i="89"/>
  <c r="I115" i="89"/>
  <c r="J115" i="89"/>
  <c r="K115" i="89"/>
  <c r="L115" i="89"/>
  <c r="M115" i="89"/>
  <c r="N115" i="89"/>
  <c r="O115" i="89"/>
  <c r="P115" i="89"/>
  <c r="Q115" i="89"/>
  <c r="H116" i="89"/>
  <c r="I116" i="89"/>
  <c r="J116" i="89"/>
  <c r="K116" i="89"/>
  <c r="L116" i="89"/>
  <c r="M116" i="89"/>
  <c r="N116" i="89"/>
  <c r="O116" i="89"/>
  <c r="P116" i="89"/>
  <c r="Q116" i="89"/>
  <c r="H117" i="89"/>
  <c r="I117" i="89"/>
  <c r="J117" i="89"/>
  <c r="K117" i="89"/>
  <c r="L117" i="89"/>
  <c r="M117" i="89"/>
  <c r="N117" i="89"/>
  <c r="O117" i="89"/>
  <c r="P117" i="89"/>
  <c r="Q117" i="89"/>
  <c r="H118" i="89"/>
  <c r="I118" i="89"/>
  <c r="J118" i="89"/>
  <c r="K118" i="89"/>
  <c r="L118" i="89"/>
  <c r="M118" i="89"/>
  <c r="N118" i="89"/>
  <c r="O118" i="89"/>
  <c r="P118" i="89"/>
  <c r="Q118" i="89"/>
  <c r="H119" i="89"/>
  <c r="I119" i="89"/>
  <c r="J119" i="89"/>
  <c r="K119" i="89"/>
  <c r="L119" i="89"/>
  <c r="M119" i="89"/>
  <c r="N119" i="89"/>
  <c r="O119" i="89"/>
  <c r="P119" i="89"/>
  <c r="Q119" i="89"/>
  <c r="H120" i="89"/>
  <c r="I120" i="89"/>
  <c r="J120" i="89"/>
  <c r="K120" i="89"/>
  <c r="L120" i="89"/>
  <c r="M120" i="89"/>
  <c r="N120" i="89"/>
  <c r="O120" i="89"/>
  <c r="P120" i="89"/>
  <c r="Q120" i="89"/>
  <c r="H121" i="89"/>
  <c r="I121" i="89"/>
  <c r="J121" i="89"/>
  <c r="K121" i="89"/>
  <c r="L121" i="89"/>
  <c r="M121" i="89"/>
  <c r="N121" i="89"/>
  <c r="O121" i="89"/>
  <c r="P121" i="89"/>
  <c r="Q121" i="89"/>
  <c r="H122" i="89"/>
  <c r="I122" i="89"/>
  <c r="J122" i="89"/>
  <c r="K122" i="89"/>
  <c r="L122" i="89"/>
  <c r="M122" i="89"/>
  <c r="N122" i="89"/>
  <c r="O122" i="89"/>
  <c r="P122" i="89"/>
  <c r="Q122" i="89"/>
  <c r="H123" i="89"/>
  <c r="I123" i="89"/>
  <c r="J123" i="89"/>
  <c r="K123" i="89"/>
  <c r="L123" i="89"/>
  <c r="M123" i="89"/>
  <c r="N123" i="89"/>
  <c r="O123" i="89"/>
  <c r="P123" i="89"/>
  <c r="Q123" i="89"/>
  <c r="H124" i="89"/>
  <c r="I124" i="89"/>
  <c r="J124" i="89"/>
  <c r="K124" i="89"/>
  <c r="L124" i="89"/>
  <c r="M124" i="89"/>
  <c r="N124" i="89"/>
  <c r="O124" i="89"/>
  <c r="P124" i="89"/>
  <c r="Q124" i="89"/>
  <c r="H125" i="89"/>
  <c r="I125" i="89"/>
  <c r="J125" i="89"/>
  <c r="K125" i="89"/>
  <c r="L125" i="89"/>
  <c r="M125" i="89"/>
  <c r="N125" i="89"/>
  <c r="O125" i="89"/>
  <c r="P125" i="89"/>
  <c r="Q125" i="89"/>
  <c r="H126" i="89"/>
  <c r="I126" i="89"/>
  <c r="J126" i="89"/>
  <c r="K126" i="89"/>
  <c r="L126" i="89"/>
  <c r="M126" i="89"/>
  <c r="N126" i="89"/>
  <c r="O126" i="89"/>
  <c r="P126" i="89"/>
  <c r="Q126" i="89"/>
  <c r="H127" i="89"/>
  <c r="I127" i="89"/>
  <c r="J127" i="89"/>
  <c r="K127" i="89"/>
  <c r="L127" i="89"/>
  <c r="M127" i="89"/>
  <c r="N127" i="89"/>
  <c r="O127" i="89"/>
  <c r="P127" i="89"/>
  <c r="Q127" i="89"/>
  <c r="H128" i="89"/>
  <c r="I128" i="89"/>
  <c r="J128" i="89"/>
  <c r="K128" i="89"/>
  <c r="L128" i="89"/>
  <c r="M128" i="89"/>
  <c r="N128" i="89"/>
  <c r="O128" i="89"/>
  <c r="P128" i="89"/>
  <c r="Q128" i="89"/>
  <c r="H129" i="89"/>
  <c r="I129" i="89"/>
  <c r="J129" i="89"/>
  <c r="K129" i="89"/>
  <c r="L129" i="89"/>
  <c r="M129" i="89"/>
  <c r="N129" i="89"/>
  <c r="O129" i="89"/>
  <c r="P129" i="89"/>
  <c r="Q129" i="89"/>
  <c r="H130" i="89"/>
  <c r="I130" i="89"/>
  <c r="J130" i="89"/>
  <c r="K130" i="89"/>
  <c r="L130" i="89"/>
  <c r="M130" i="89"/>
  <c r="N130" i="89"/>
  <c r="O130" i="89"/>
  <c r="P130" i="89"/>
  <c r="Q130" i="89"/>
  <c r="H131" i="89"/>
  <c r="I131" i="89"/>
  <c r="J131" i="89"/>
  <c r="K131" i="89"/>
  <c r="L131" i="89"/>
  <c r="M131" i="89"/>
  <c r="N131" i="89"/>
  <c r="O131" i="89"/>
  <c r="P131" i="89"/>
  <c r="Q131" i="89"/>
  <c r="H132" i="89"/>
  <c r="I132" i="89"/>
  <c r="J132" i="89"/>
  <c r="K132" i="89"/>
  <c r="L132" i="89"/>
  <c r="M132" i="89"/>
  <c r="N132" i="89"/>
  <c r="O132" i="89"/>
  <c r="P132" i="89"/>
  <c r="Q132" i="89"/>
  <c r="H133" i="89"/>
  <c r="I133" i="89"/>
  <c r="J133" i="89"/>
  <c r="K133" i="89"/>
  <c r="L133" i="89"/>
  <c r="M133" i="89"/>
  <c r="N133" i="89"/>
  <c r="O133" i="89"/>
  <c r="P133" i="89"/>
  <c r="Q133" i="89"/>
  <c r="H134" i="89"/>
  <c r="I134" i="89"/>
  <c r="J134" i="89"/>
  <c r="K134" i="89"/>
  <c r="L134" i="89"/>
  <c r="M134" i="89"/>
  <c r="N134" i="89"/>
  <c r="O134" i="89"/>
  <c r="P134" i="89"/>
  <c r="Q134" i="89"/>
  <c r="H135" i="89"/>
  <c r="I135" i="89"/>
  <c r="J135" i="89"/>
  <c r="K135" i="89"/>
  <c r="L135" i="89"/>
  <c r="M135" i="89"/>
  <c r="N135" i="89"/>
  <c r="O135" i="89"/>
  <c r="P135" i="89"/>
  <c r="Q135" i="89"/>
  <c r="H136" i="89"/>
  <c r="I136" i="89"/>
  <c r="J136" i="89"/>
  <c r="K136" i="89"/>
  <c r="L136" i="89"/>
  <c r="M136" i="89"/>
  <c r="N136" i="89"/>
  <c r="O136" i="89"/>
  <c r="P136" i="89"/>
  <c r="Q136" i="89"/>
  <c r="H137" i="89"/>
  <c r="I137" i="89"/>
  <c r="J137" i="89"/>
  <c r="K137" i="89"/>
  <c r="L137" i="89"/>
  <c r="M137" i="89"/>
  <c r="N137" i="89"/>
  <c r="O137" i="89"/>
  <c r="P137" i="89"/>
  <c r="Q137" i="89"/>
  <c r="H138" i="89"/>
  <c r="I138" i="89"/>
  <c r="J138" i="89"/>
  <c r="K138" i="89"/>
  <c r="L138" i="89"/>
  <c r="M138" i="89"/>
  <c r="N138" i="89"/>
  <c r="O138" i="89"/>
  <c r="P138" i="89"/>
  <c r="Q138" i="89"/>
  <c r="H139" i="89"/>
  <c r="I139" i="89"/>
  <c r="J139" i="89"/>
  <c r="K139" i="89"/>
  <c r="L139" i="89"/>
  <c r="M139" i="89"/>
  <c r="N139" i="89"/>
  <c r="O139" i="89"/>
  <c r="P139" i="89"/>
  <c r="Q139" i="89"/>
  <c r="H140" i="89"/>
  <c r="I140" i="89"/>
  <c r="J140" i="89"/>
  <c r="K140" i="89"/>
  <c r="L140" i="89"/>
  <c r="M140" i="89"/>
  <c r="N140" i="89"/>
  <c r="O140" i="89"/>
  <c r="P140" i="89"/>
  <c r="Q140" i="89"/>
  <c r="H141" i="89"/>
  <c r="I141" i="89"/>
  <c r="J141" i="89"/>
  <c r="K141" i="89"/>
  <c r="L141" i="89"/>
  <c r="M141" i="89"/>
  <c r="N141" i="89"/>
  <c r="O141" i="89"/>
  <c r="P141" i="89"/>
  <c r="Q141" i="89"/>
  <c r="H142" i="89"/>
  <c r="I142" i="89"/>
  <c r="J142" i="89"/>
  <c r="K142" i="89"/>
  <c r="L142" i="89"/>
  <c r="M142" i="89"/>
  <c r="N142" i="89"/>
  <c r="O142" i="89"/>
  <c r="P142" i="89"/>
  <c r="Q142" i="89"/>
  <c r="H143" i="89"/>
  <c r="I143" i="89"/>
  <c r="J143" i="89"/>
  <c r="K143" i="89"/>
  <c r="L143" i="89"/>
  <c r="M143" i="89"/>
  <c r="N143" i="89"/>
  <c r="O143" i="89"/>
  <c r="P143" i="89"/>
  <c r="Q143" i="89"/>
  <c r="H144" i="89"/>
  <c r="I144" i="89"/>
  <c r="J144" i="89"/>
  <c r="K144" i="89"/>
  <c r="L144" i="89"/>
  <c r="M144" i="89"/>
  <c r="N144" i="89"/>
  <c r="O144" i="89"/>
  <c r="P144" i="89"/>
  <c r="Q144" i="89"/>
  <c r="H145" i="89"/>
  <c r="I145" i="89"/>
  <c r="J145" i="89"/>
  <c r="K145" i="89"/>
  <c r="L145" i="89"/>
  <c r="M145" i="89"/>
  <c r="N145" i="89"/>
  <c r="O145" i="89"/>
  <c r="P145" i="89"/>
  <c r="Q145" i="89"/>
  <c r="H146" i="89"/>
  <c r="I146" i="89"/>
  <c r="J146" i="89"/>
  <c r="K146" i="89"/>
  <c r="L146" i="89"/>
  <c r="M146" i="89"/>
  <c r="N146" i="89"/>
  <c r="O146" i="89"/>
  <c r="P146" i="89"/>
  <c r="Q146" i="89"/>
  <c r="H147" i="89"/>
  <c r="I147" i="89"/>
  <c r="J147" i="89"/>
  <c r="K147" i="89"/>
  <c r="L147" i="89"/>
  <c r="M147" i="89"/>
  <c r="N147" i="89"/>
  <c r="O147" i="89"/>
  <c r="P147" i="89"/>
  <c r="Q147" i="89"/>
  <c r="H148" i="89"/>
  <c r="I148" i="89"/>
  <c r="J148" i="89"/>
  <c r="K148" i="89"/>
  <c r="L148" i="89"/>
  <c r="M148" i="89"/>
  <c r="N148" i="89"/>
  <c r="O148" i="89"/>
  <c r="P148" i="89"/>
  <c r="Q148" i="89"/>
  <c r="H149" i="89"/>
  <c r="I149" i="89"/>
  <c r="J149" i="89"/>
  <c r="K149" i="89"/>
  <c r="L149" i="89"/>
  <c r="M149" i="89"/>
  <c r="N149" i="89"/>
  <c r="O149" i="89"/>
  <c r="P149" i="89"/>
  <c r="Q149" i="89"/>
  <c r="H150" i="89"/>
  <c r="I150" i="89"/>
  <c r="J150" i="89"/>
  <c r="K150" i="89"/>
  <c r="L150" i="89"/>
  <c r="M150" i="89"/>
  <c r="N150" i="89"/>
  <c r="O150" i="89"/>
  <c r="P150" i="89"/>
  <c r="Q150" i="89"/>
  <c r="H151" i="89"/>
  <c r="I151" i="89"/>
  <c r="J151" i="89"/>
  <c r="K151" i="89"/>
  <c r="L151" i="89"/>
  <c r="M151" i="89"/>
  <c r="N151" i="89"/>
  <c r="O151" i="89"/>
  <c r="P151" i="89"/>
  <c r="Q151" i="89"/>
  <c r="H152" i="89"/>
  <c r="I152" i="89"/>
  <c r="J152" i="89"/>
  <c r="K152" i="89"/>
  <c r="L152" i="89"/>
  <c r="M152" i="89"/>
  <c r="N152" i="89"/>
  <c r="O152" i="89"/>
  <c r="P152" i="89"/>
  <c r="Q152" i="89"/>
  <c r="H153" i="89"/>
  <c r="I153" i="89"/>
  <c r="J153" i="89"/>
  <c r="K153" i="89"/>
  <c r="L153" i="89"/>
  <c r="M153" i="89"/>
  <c r="N153" i="89"/>
  <c r="O153" i="89"/>
  <c r="P153" i="89"/>
  <c r="Q153" i="89"/>
  <c r="H154" i="89"/>
  <c r="I154" i="89"/>
  <c r="J154" i="89"/>
  <c r="K154" i="89"/>
  <c r="L154" i="89"/>
  <c r="M154" i="89"/>
  <c r="N154" i="89"/>
  <c r="O154" i="89"/>
  <c r="P154" i="89"/>
  <c r="Q154" i="89"/>
  <c r="H155" i="89"/>
  <c r="I155" i="89"/>
  <c r="J155" i="89"/>
  <c r="K155" i="89"/>
  <c r="L155" i="89"/>
  <c r="M155" i="89"/>
  <c r="N155" i="89"/>
  <c r="O155" i="89"/>
  <c r="P155" i="89"/>
  <c r="Q155" i="89"/>
  <c r="H156" i="89"/>
  <c r="I156" i="89"/>
  <c r="J156" i="89"/>
  <c r="K156" i="89"/>
  <c r="L156" i="89"/>
  <c r="M156" i="89"/>
  <c r="N156" i="89"/>
  <c r="O156" i="89"/>
  <c r="P156" i="89"/>
  <c r="Q156" i="89"/>
  <c r="H157" i="89"/>
  <c r="I157" i="89"/>
  <c r="J157" i="89"/>
  <c r="K157" i="89"/>
  <c r="L157" i="89"/>
  <c r="M157" i="89"/>
  <c r="N157" i="89"/>
  <c r="O157" i="89"/>
  <c r="P157" i="89"/>
  <c r="Q157" i="89"/>
  <c r="H158" i="89"/>
  <c r="I158" i="89"/>
  <c r="J158" i="89"/>
  <c r="K158" i="89"/>
  <c r="L158" i="89"/>
  <c r="M158" i="89"/>
  <c r="N158" i="89"/>
  <c r="O158" i="89"/>
  <c r="P158" i="89"/>
  <c r="Q158" i="89"/>
  <c r="H159" i="89"/>
  <c r="I159" i="89"/>
  <c r="J159" i="89"/>
  <c r="K159" i="89"/>
  <c r="L159" i="89"/>
  <c r="M159" i="89"/>
  <c r="N159" i="89"/>
  <c r="O159" i="89"/>
  <c r="P159" i="89"/>
  <c r="Q159" i="89"/>
  <c r="H160" i="89"/>
  <c r="I160" i="89"/>
  <c r="J160" i="89"/>
  <c r="K160" i="89"/>
  <c r="L160" i="89"/>
  <c r="M160" i="89"/>
  <c r="N160" i="89"/>
  <c r="O160" i="89"/>
  <c r="P160" i="89"/>
  <c r="Q160" i="89"/>
  <c r="H161" i="89"/>
  <c r="I161" i="89"/>
  <c r="J161" i="89"/>
  <c r="K161" i="89"/>
  <c r="L161" i="89"/>
  <c r="M161" i="89"/>
  <c r="N161" i="89"/>
  <c r="O161" i="89"/>
  <c r="P161" i="89"/>
  <c r="Q161" i="89"/>
  <c r="H162" i="89"/>
  <c r="I162" i="89"/>
  <c r="J162" i="89"/>
  <c r="K162" i="89"/>
  <c r="L162" i="89"/>
  <c r="M162" i="89"/>
  <c r="N162" i="89"/>
  <c r="O162" i="89"/>
  <c r="P162" i="89"/>
  <c r="Q162" i="89"/>
  <c r="H163" i="89"/>
  <c r="I163" i="89"/>
  <c r="J163" i="89"/>
  <c r="K163" i="89"/>
  <c r="L163" i="89"/>
  <c r="M163" i="89"/>
  <c r="N163" i="89"/>
  <c r="O163" i="89"/>
  <c r="P163" i="89"/>
  <c r="Q163" i="89"/>
  <c r="H164" i="89"/>
  <c r="I164" i="89"/>
  <c r="J164" i="89"/>
  <c r="K164" i="89"/>
  <c r="L164" i="89"/>
  <c r="M164" i="89"/>
  <c r="N164" i="89"/>
  <c r="O164" i="89"/>
  <c r="P164" i="89"/>
  <c r="Q164" i="89"/>
  <c r="H165" i="89"/>
  <c r="I165" i="89"/>
  <c r="J165" i="89"/>
  <c r="K165" i="89"/>
  <c r="L165" i="89"/>
  <c r="M165" i="89"/>
  <c r="N165" i="89"/>
  <c r="O165" i="89"/>
  <c r="P165" i="89"/>
  <c r="Q165" i="89"/>
  <c r="H166" i="89"/>
  <c r="I166" i="89"/>
  <c r="J166" i="89"/>
  <c r="K166" i="89"/>
  <c r="L166" i="89"/>
  <c r="M166" i="89"/>
  <c r="N166" i="89"/>
  <c r="O166" i="89"/>
  <c r="P166" i="89"/>
  <c r="Q166" i="89"/>
  <c r="H167" i="89"/>
  <c r="I167" i="89"/>
  <c r="J167" i="89"/>
  <c r="K167" i="89"/>
  <c r="L167" i="89"/>
  <c r="M167" i="89"/>
  <c r="N167" i="89"/>
  <c r="O167" i="89"/>
  <c r="P167" i="89"/>
  <c r="Q167" i="89"/>
  <c r="H168" i="89"/>
  <c r="I168" i="89"/>
  <c r="J168" i="89"/>
  <c r="K168" i="89"/>
  <c r="L168" i="89"/>
  <c r="M168" i="89"/>
  <c r="N168" i="89"/>
  <c r="O168" i="89"/>
  <c r="P168" i="89"/>
  <c r="Q168" i="89"/>
  <c r="H169" i="89"/>
  <c r="I169" i="89"/>
  <c r="J169" i="89"/>
  <c r="K169" i="89"/>
  <c r="L169" i="89"/>
  <c r="M169" i="89"/>
  <c r="N169" i="89"/>
  <c r="O169" i="89"/>
  <c r="P169" i="89"/>
  <c r="Q169" i="89"/>
  <c r="H170" i="89"/>
  <c r="I170" i="89"/>
  <c r="J170" i="89"/>
  <c r="K170" i="89"/>
  <c r="L170" i="89"/>
  <c r="M170" i="89"/>
  <c r="N170" i="89"/>
  <c r="O170" i="89"/>
  <c r="P170" i="89"/>
  <c r="Q170" i="89"/>
  <c r="H171" i="89"/>
  <c r="I171" i="89"/>
  <c r="J171" i="89"/>
  <c r="K171" i="89"/>
  <c r="L171" i="89"/>
  <c r="M171" i="89"/>
  <c r="N171" i="89"/>
  <c r="O171" i="89"/>
  <c r="P171" i="89"/>
  <c r="Q171" i="89"/>
  <c r="H172" i="89"/>
  <c r="I172" i="89"/>
  <c r="J172" i="89"/>
  <c r="K172" i="89"/>
  <c r="L172" i="89"/>
  <c r="M172" i="89"/>
  <c r="N172" i="89"/>
  <c r="O172" i="89"/>
  <c r="P172" i="89"/>
  <c r="Q172" i="89"/>
  <c r="H173" i="89"/>
  <c r="I173" i="89"/>
  <c r="J173" i="89"/>
  <c r="K173" i="89"/>
  <c r="L173" i="89"/>
  <c r="M173" i="89"/>
  <c r="N173" i="89"/>
  <c r="O173" i="89"/>
  <c r="P173" i="89"/>
  <c r="Q173" i="89"/>
  <c r="H174" i="89"/>
  <c r="I174" i="89"/>
  <c r="J174" i="89"/>
  <c r="K174" i="89"/>
  <c r="L174" i="89"/>
  <c r="M174" i="89"/>
  <c r="N174" i="89"/>
  <c r="O174" i="89"/>
  <c r="P174" i="89"/>
  <c r="Q174" i="89"/>
  <c r="H175" i="89"/>
  <c r="I175" i="89"/>
  <c r="J175" i="89"/>
  <c r="K175" i="89"/>
  <c r="L175" i="89"/>
  <c r="M175" i="89"/>
  <c r="N175" i="89"/>
  <c r="O175" i="89"/>
  <c r="P175" i="89"/>
  <c r="Q175" i="89"/>
  <c r="H176" i="89"/>
  <c r="I176" i="89"/>
  <c r="J176" i="89"/>
  <c r="K176" i="89"/>
  <c r="L176" i="89"/>
  <c r="M176" i="89"/>
  <c r="N176" i="89"/>
  <c r="O176" i="89"/>
  <c r="P176" i="89"/>
  <c r="Q176" i="89"/>
  <c r="H177" i="89"/>
  <c r="I177" i="89"/>
  <c r="J177" i="89"/>
  <c r="K177" i="89"/>
  <c r="L177" i="89"/>
  <c r="M177" i="89"/>
  <c r="N177" i="89"/>
  <c r="O177" i="89"/>
  <c r="P177" i="89"/>
  <c r="Q177" i="89"/>
  <c r="H178" i="89"/>
  <c r="I178" i="89"/>
  <c r="J178" i="89"/>
  <c r="K178" i="89"/>
  <c r="L178" i="89"/>
  <c r="M178" i="89"/>
  <c r="N178" i="89"/>
  <c r="O178" i="89"/>
  <c r="P178" i="89"/>
  <c r="Q178" i="89"/>
  <c r="H179" i="89"/>
  <c r="I179" i="89"/>
  <c r="J179" i="89"/>
  <c r="K179" i="89"/>
  <c r="L179" i="89"/>
  <c r="M179" i="89"/>
  <c r="N179" i="89"/>
  <c r="O179" i="89"/>
  <c r="P179" i="89"/>
  <c r="Q179" i="89"/>
  <c r="H180" i="89"/>
  <c r="I180" i="89"/>
  <c r="J180" i="89"/>
  <c r="K180" i="89"/>
  <c r="L180" i="89"/>
  <c r="M180" i="89"/>
  <c r="N180" i="89"/>
  <c r="O180" i="89"/>
  <c r="P180" i="89"/>
  <c r="Q180" i="89"/>
  <c r="H181" i="89"/>
  <c r="I181" i="89"/>
  <c r="J181" i="89"/>
  <c r="K181" i="89"/>
  <c r="L181" i="89"/>
  <c r="M181" i="89"/>
  <c r="N181" i="89"/>
  <c r="O181" i="89"/>
  <c r="P181" i="89"/>
  <c r="Q181" i="89"/>
  <c r="H182" i="89"/>
  <c r="I182" i="89"/>
  <c r="J182" i="89"/>
  <c r="K182" i="89"/>
  <c r="L182" i="89"/>
  <c r="M182" i="89"/>
  <c r="N182" i="89"/>
  <c r="O182" i="89"/>
  <c r="P182" i="89"/>
  <c r="Q182" i="89"/>
  <c r="H183" i="89"/>
  <c r="I183" i="89"/>
  <c r="J183" i="89"/>
  <c r="K183" i="89"/>
  <c r="L183" i="89"/>
  <c r="M183" i="89"/>
  <c r="N183" i="89"/>
  <c r="O183" i="89"/>
  <c r="P183" i="89"/>
  <c r="Q183" i="89"/>
  <c r="H184" i="89"/>
  <c r="I184" i="89"/>
  <c r="J184" i="89"/>
  <c r="K184" i="89"/>
  <c r="L184" i="89"/>
  <c r="M184" i="89"/>
  <c r="N184" i="89"/>
  <c r="O184" i="89"/>
  <c r="P184" i="89"/>
  <c r="Q184" i="89"/>
  <c r="H185" i="89"/>
  <c r="I185" i="89"/>
  <c r="J185" i="89"/>
  <c r="K185" i="89"/>
  <c r="L185" i="89"/>
  <c r="M185" i="89"/>
  <c r="N185" i="89"/>
  <c r="O185" i="89"/>
  <c r="P185" i="89"/>
  <c r="Q185" i="89"/>
  <c r="H186" i="89"/>
  <c r="I186" i="89"/>
  <c r="J186" i="89"/>
  <c r="K186" i="89"/>
  <c r="L186" i="89"/>
  <c r="M186" i="89"/>
  <c r="N186" i="89"/>
  <c r="O186" i="89"/>
  <c r="P186" i="89"/>
  <c r="Q186" i="89"/>
  <c r="H187" i="89"/>
  <c r="I187" i="89"/>
  <c r="J187" i="89"/>
  <c r="K187" i="89"/>
  <c r="L187" i="89"/>
  <c r="M187" i="89"/>
  <c r="N187" i="89"/>
  <c r="O187" i="89"/>
  <c r="P187" i="89"/>
  <c r="Q187" i="89"/>
  <c r="H188" i="89"/>
  <c r="I188" i="89"/>
  <c r="J188" i="89"/>
  <c r="K188" i="89"/>
  <c r="L188" i="89"/>
  <c r="M188" i="89"/>
  <c r="N188" i="89"/>
  <c r="O188" i="89"/>
  <c r="P188" i="89"/>
  <c r="Q188" i="89"/>
  <c r="H189" i="89"/>
  <c r="I189" i="89"/>
  <c r="J189" i="89"/>
  <c r="K189" i="89"/>
  <c r="L189" i="89"/>
  <c r="M189" i="89"/>
  <c r="N189" i="89"/>
  <c r="O189" i="89"/>
  <c r="P189" i="89"/>
  <c r="Q189" i="89"/>
  <c r="H190" i="89"/>
  <c r="I190" i="89"/>
  <c r="J190" i="89"/>
  <c r="K190" i="89"/>
  <c r="L190" i="89"/>
  <c r="M190" i="89"/>
  <c r="N190" i="89"/>
  <c r="O190" i="89"/>
  <c r="P190" i="89"/>
  <c r="Q190" i="89"/>
  <c r="H191" i="89"/>
  <c r="I191" i="89"/>
  <c r="J191" i="89"/>
  <c r="K191" i="89"/>
  <c r="L191" i="89"/>
  <c r="M191" i="89"/>
  <c r="N191" i="89"/>
  <c r="O191" i="89"/>
  <c r="P191" i="89"/>
  <c r="Q191" i="89"/>
  <c r="H192" i="89"/>
  <c r="I192" i="89"/>
  <c r="J192" i="89"/>
  <c r="K192" i="89"/>
  <c r="L192" i="89"/>
  <c r="M192" i="89"/>
  <c r="N192" i="89"/>
  <c r="O192" i="89"/>
  <c r="P192" i="89"/>
  <c r="Q192" i="89"/>
  <c r="H193" i="89"/>
  <c r="I193" i="89"/>
  <c r="J193" i="89"/>
  <c r="K193" i="89"/>
  <c r="L193" i="89"/>
  <c r="M193" i="89"/>
  <c r="N193" i="89"/>
  <c r="O193" i="89"/>
  <c r="P193" i="89"/>
  <c r="Q193" i="89"/>
  <c r="H194" i="89"/>
  <c r="I194" i="89"/>
  <c r="J194" i="89"/>
  <c r="K194" i="89"/>
  <c r="L194" i="89"/>
  <c r="M194" i="89"/>
  <c r="N194" i="89"/>
  <c r="O194" i="89"/>
  <c r="P194" i="89"/>
  <c r="Q194" i="89"/>
  <c r="H195" i="89"/>
  <c r="I195" i="89"/>
  <c r="J195" i="89"/>
  <c r="K195" i="89"/>
  <c r="L195" i="89"/>
  <c r="M195" i="89"/>
  <c r="N195" i="89"/>
  <c r="O195" i="89"/>
  <c r="P195" i="89"/>
  <c r="Q195" i="89"/>
  <c r="H196" i="89"/>
  <c r="I196" i="89"/>
  <c r="J196" i="89"/>
  <c r="K196" i="89"/>
  <c r="L196" i="89"/>
  <c r="M196" i="89"/>
  <c r="N196" i="89"/>
  <c r="O196" i="89"/>
  <c r="P196" i="89"/>
  <c r="Q196" i="89"/>
  <c r="H197" i="89"/>
  <c r="I197" i="89"/>
  <c r="J197" i="89"/>
  <c r="K197" i="89"/>
  <c r="L197" i="89"/>
  <c r="M197" i="89"/>
  <c r="N197" i="89"/>
  <c r="O197" i="89"/>
  <c r="P197" i="89"/>
  <c r="Q197" i="89"/>
  <c r="H198" i="89"/>
  <c r="I198" i="89"/>
  <c r="J198" i="89"/>
  <c r="K198" i="89"/>
  <c r="L198" i="89"/>
  <c r="M198" i="89"/>
  <c r="N198" i="89"/>
  <c r="O198" i="89"/>
  <c r="P198" i="89"/>
  <c r="Q198" i="89"/>
  <c r="H199" i="89"/>
  <c r="I199" i="89"/>
  <c r="J199" i="89"/>
  <c r="K199" i="89"/>
  <c r="L199" i="89"/>
  <c r="M199" i="89"/>
  <c r="N199" i="89"/>
  <c r="O199" i="89"/>
  <c r="P199" i="89"/>
  <c r="Q199" i="89"/>
  <c r="H200" i="89"/>
  <c r="I200" i="89"/>
  <c r="J200" i="89"/>
  <c r="K200" i="89"/>
  <c r="L200" i="89"/>
  <c r="M200" i="89"/>
  <c r="N200" i="89"/>
  <c r="O200" i="89"/>
  <c r="P200" i="89"/>
  <c r="Q200" i="89"/>
  <c r="H201" i="89"/>
  <c r="I201" i="89"/>
  <c r="J201" i="89"/>
  <c r="K201" i="89"/>
  <c r="L201" i="89"/>
  <c r="M201" i="89"/>
  <c r="N201" i="89"/>
  <c r="O201" i="89"/>
  <c r="P201" i="89"/>
  <c r="Q201" i="89"/>
  <c r="H202" i="89"/>
  <c r="I202" i="89"/>
  <c r="J202" i="89"/>
  <c r="K202" i="89"/>
  <c r="L202" i="89"/>
  <c r="M202" i="89"/>
  <c r="N202" i="89"/>
  <c r="O202" i="89"/>
  <c r="P202" i="89"/>
  <c r="Q202" i="89"/>
  <c r="H203" i="89"/>
  <c r="I203" i="89"/>
  <c r="J203" i="89"/>
  <c r="K203" i="89"/>
  <c r="L203" i="89"/>
  <c r="M203" i="89"/>
  <c r="N203" i="89"/>
  <c r="O203" i="89"/>
  <c r="P203" i="89"/>
  <c r="Q203" i="89"/>
  <c r="H204" i="89"/>
  <c r="I204" i="89"/>
  <c r="J204" i="89"/>
  <c r="K204" i="89"/>
  <c r="L204" i="89"/>
  <c r="M204" i="89"/>
  <c r="N204" i="89"/>
  <c r="O204" i="89"/>
  <c r="P204" i="89"/>
  <c r="Q204" i="89"/>
  <c r="H205" i="89"/>
  <c r="I205" i="89"/>
  <c r="J205" i="89"/>
  <c r="K205" i="89"/>
  <c r="L205" i="89"/>
  <c r="M205" i="89"/>
  <c r="N205" i="89"/>
  <c r="O205" i="89"/>
  <c r="P205" i="89"/>
  <c r="Q205" i="89"/>
  <c r="H206" i="89"/>
  <c r="I206" i="89"/>
  <c r="J206" i="89"/>
  <c r="K206" i="89"/>
  <c r="L206" i="89"/>
  <c r="M206" i="89"/>
  <c r="N206" i="89"/>
  <c r="O206" i="89"/>
  <c r="P206" i="89"/>
  <c r="Q206" i="89"/>
  <c r="H207" i="89"/>
  <c r="I207" i="89"/>
  <c r="J207" i="89"/>
  <c r="K207" i="89"/>
  <c r="L207" i="89"/>
  <c r="M207" i="89"/>
  <c r="N207" i="89"/>
  <c r="O207" i="89"/>
  <c r="P207" i="89"/>
  <c r="Q207" i="89"/>
  <c r="H208" i="89"/>
  <c r="I208" i="89"/>
  <c r="J208" i="89"/>
  <c r="K208" i="89"/>
  <c r="L208" i="89"/>
  <c r="M208" i="89"/>
  <c r="N208" i="89"/>
  <c r="O208" i="89"/>
  <c r="P208" i="89"/>
  <c r="Q208" i="89"/>
  <c r="H209" i="89"/>
  <c r="I209" i="89"/>
  <c r="J209" i="89"/>
  <c r="K209" i="89"/>
  <c r="L209" i="89"/>
  <c r="M209" i="89"/>
  <c r="N209" i="89"/>
  <c r="O209" i="89"/>
  <c r="P209" i="89"/>
  <c r="Q209" i="89"/>
  <c r="H210" i="89"/>
  <c r="I210" i="89"/>
  <c r="J210" i="89"/>
  <c r="K210" i="89"/>
  <c r="L210" i="89"/>
  <c r="M210" i="89"/>
  <c r="N210" i="89"/>
  <c r="O210" i="89"/>
  <c r="P210" i="89"/>
  <c r="Q210" i="89"/>
  <c r="H211" i="89"/>
  <c r="I211" i="89"/>
  <c r="J211" i="89"/>
  <c r="K211" i="89"/>
  <c r="L211" i="89"/>
  <c r="M211" i="89"/>
  <c r="N211" i="89"/>
  <c r="O211" i="89"/>
  <c r="P211" i="89"/>
  <c r="Q211" i="89"/>
  <c r="H212" i="89"/>
  <c r="I212" i="89"/>
  <c r="J212" i="89"/>
  <c r="K212" i="89"/>
  <c r="L212" i="89"/>
  <c r="M212" i="89"/>
  <c r="N212" i="89"/>
  <c r="O212" i="89"/>
  <c r="P212" i="89"/>
  <c r="Q212" i="89"/>
  <c r="H213" i="89"/>
  <c r="I213" i="89"/>
  <c r="J213" i="89"/>
  <c r="K213" i="89"/>
  <c r="L213" i="89"/>
  <c r="M213" i="89"/>
  <c r="N213" i="89"/>
  <c r="O213" i="89"/>
  <c r="P213" i="89"/>
  <c r="Q213" i="89"/>
  <c r="H214" i="89"/>
  <c r="I214" i="89"/>
  <c r="J214" i="89"/>
  <c r="K214" i="89"/>
  <c r="L214" i="89"/>
  <c r="M214" i="89"/>
  <c r="N214" i="89"/>
  <c r="O214" i="89"/>
  <c r="P214" i="89"/>
  <c r="Q214" i="89"/>
  <c r="H215" i="89"/>
  <c r="I215" i="89"/>
  <c r="J215" i="89"/>
  <c r="K215" i="89"/>
  <c r="L215" i="89"/>
  <c r="M215" i="89"/>
  <c r="N215" i="89"/>
  <c r="O215" i="89"/>
  <c r="P215" i="89"/>
  <c r="Q215" i="89"/>
  <c r="H216" i="89"/>
  <c r="I216" i="89"/>
  <c r="J216" i="89"/>
  <c r="K216" i="89"/>
  <c r="L216" i="89"/>
  <c r="M216" i="89"/>
  <c r="N216" i="89"/>
  <c r="O216" i="89"/>
  <c r="P216" i="89"/>
  <c r="Q216" i="89"/>
  <c r="H217" i="89"/>
  <c r="I217" i="89"/>
  <c r="J217" i="89"/>
  <c r="K217" i="89"/>
  <c r="L217" i="89"/>
  <c r="M217" i="89"/>
  <c r="N217" i="89"/>
  <c r="O217" i="89"/>
  <c r="P217" i="89"/>
  <c r="Q217" i="89"/>
  <c r="H218" i="89"/>
  <c r="I218" i="89"/>
  <c r="J218" i="89"/>
  <c r="K218" i="89"/>
  <c r="L218" i="89"/>
  <c r="M218" i="89"/>
  <c r="N218" i="89"/>
  <c r="O218" i="89"/>
  <c r="P218" i="89"/>
  <c r="Q218" i="89"/>
  <c r="H219" i="89"/>
  <c r="I219" i="89"/>
  <c r="J219" i="89"/>
  <c r="K219" i="89"/>
  <c r="L219" i="89"/>
  <c r="M219" i="89"/>
  <c r="N219" i="89"/>
  <c r="O219" i="89"/>
  <c r="P219" i="89"/>
  <c r="Q219" i="89"/>
  <c r="H220" i="89"/>
  <c r="I220" i="89"/>
  <c r="J220" i="89"/>
  <c r="K220" i="89"/>
  <c r="L220" i="89"/>
  <c r="M220" i="89"/>
  <c r="N220" i="89"/>
  <c r="O220" i="89"/>
  <c r="P220" i="89"/>
  <c r="Q220" i="89"/>
  <c r="H221" i="89"/>
  <c r="I221" i="89"/>
  <c r="J221" i="89"/>
  <c r="K221" i="89"/>
  <c r="L221" i="89"/>
  <c r="M221" i="89"/>
  <c r="N221" i="89"/>
  <c r="O221" i="89"/>
  <c r="P221" i="89"/>
  <c r="Q221" i="89"/>
  <c r="H222" i="89"/>
  <c r="I222" i="89"/>
  <c r="J222" i="89"/>
  <c r="K222" i="89"/>
  <c r="L222" i="89"/>
  <c r="M222" i="89"/>
  <c r="N222" i="89"/>
  <c r="O222" i="89"/>
  <c r="P222" i="89"/>
  <c r="Q222" i="89"/>
  <c r="H223" i="89"/>
  <c r="I223" i="89"/>
  <c r="J223" i="89"/>
  <c r="K223" i="89"/>
  <c r="L223" i="89"/>
  <c r="M223" i="89"/>
  <c r="N223" i="89"/>
  <c r="O223" i="89"/>
  <c r="P223" i="89"/>
  <c r="Q223" i="89"/>
  <c r="H224" i="89"/>
  <c r="I224" i="89"/>
  <c r="J224" i="89"/>
  <c r="K224" i="89"/>
  <c r="L224" i="89"/>
  <c r="M224" i="89"/>
  <c r="N224" i="89"/>
  <c r="O224" i="89"/>
  <c r="P224" i="89"/>
  <c r="Q224" i="89"/>
  <c r="H225" i="89"/>
  <c r="I225" i="89"/>
  <c r="J225" i="89"/>
  <c r="K225" i="89"/>
  <c r="L225" i="89"/>
  <c r="M225" i="89"/>
  <c r="N225" i="89"/>
  <c r="O225" i="89"/>
  <c r="P225" i="89"/>
  <c r="Q225" i="89"/>
  <c r="H226" i="89"/>
  <c r="I226" i="89"/>
  <c r="J226" i="89"/>
  <c r="K226" i="89"/>
  <c r="L226" i="89"/>
  <c r="M226" i="89"/>
  <c r="N226" i="89"/>
  <c r="O226" i="89"/>
  <c r="P226" i="89"/>
  <c r="Q226" i="89"/>
  <c r="H227" i="89"/>
  <c r="I227" i="89"/>
  <c r="J227" i="89"/>
  <c r="K227" i="89"/>
  <c r="L227" i="89"/>
  <c r="M227" i="89"/>
  <c r="N227" i="89"/>
  <c r="O227" i="89"/>
  <c r="P227" i="89"/>
  <c r="Q227" i="89"/>
  <c r="H228" i="89"/>
  <c r="I228" i="89"/>
  <c r="J228" i="89"/>
  <c r="K228" i="89"/>
  <c r="L228" i="89"/>
  <c r="M228" i="89"/>
  <c r="N228" i="89"/>
  <c r="O228" i="89"/>
  <c r="P228" i="89"/>
  <c r="Q228" i="89"/>
  <c r="H229" i="89"/>
  <c r="I229" i="89"/>
  <c r="J229" i="89"/>
  <c r="K229" i="89"/>
  <c r="L229" i="89"/>
  <c r="M229" i="89"/>
  <c r="N229" i="89"/>
  <c r="O229" i="89"/>
  <c r="P229" i="89"/>
  <c r="Q229" i="89"/>
  <c r="H230" i="89"/>
  <c r="I230" i="89"/>
  <c r="J230" i="89"/>
  <c r="K230" i="89"/>
  <c r="L230" i="89"/>
  <c r="M230" i="89"/>
  <c r="N230" i="89"/>
  <c r="O230" i="89"/>
  <c r="P230" i="89"/>
  <c r="Q230" i="89"/>
  <c r="H231" i="89"/>
  <c r="I231" i="89"/>
  <c r="J231" i="89"/>
  <c r="K231" i="89"/>
  <c r="L231" i="89"/>
  <c r="M231" i="89"/>
  <c r="N231" i="89"/>
  <c r="O231" i="89"/>
  <c r="P231" i="89"/>
  <c r="Q231" i="89"/>
  <c r="H232" i="89"/>
  <c r="I232" i="89"/>
  <c r="J232" i="89"/>
  <c r="K232" i="89"/>
  <c r="L232" i="89"/>
  <c r="M232" i="89"/>
  <c r="N232" i="89"/>
  <c r="O232" i="89"/>
  <c r="P232" i="89"/>
  <c r="Q232" i="89"/>
  <c r="H233" i="89"/>
  <c r="I233" i="89"/>
  <c r="J233" i="89"/>
  <c r="K233" i="89"/>
  <c r="L233" i="89"/>
  <c r="M233" i="89"/>
  <c r="N233" i="89"/>
  <c r="O233" i="89"/>
  <c r="P233" i="89"/>
  <c r="Q233" i="89"/>
  <c r="H234" i="89"/>
  <c r="I234" i="89"/>
  <c r="J234" i="89"/>
  <c r="K234" i="89"/>
  <c r="L234" i="89"/>
  <c r="M234" i="89"/>
  <c r="N234" i="89"/>
  <c r="O234" i="89"/>
  <c r="P234" i="89"/>
  <c r="Q234" i="89"/>
  <c r="H235" i="89"/>
  <c r="I235" i="89"/>
  <c r="J235" i="89"/>
  <c r="K235" i="89"/>
  <c r="L235" i="89"/>
  <c r="M235" i="89"/>
  <c r="N235" i="89"/>
  <c r="O235" i="89"/>
  <c r="P235" i="89"/>
  <c r="Q235" i="89"/>
  <c r="H236" i="89"/>
  <c r="I236" i="89"/>
  <c r="J236" i="89"/>
  <c r="K236" i="89"/>
  <c r="L236" i="89"/>
  <c r="M236" i="89"/>
  <c r="N236" i="89"/>
  <c r="O236" i="89"/>
  <c r="P236" i="89"/>
  <c r="Q236" i="89"/>
  <c r="H237" i="89"/>
  <c r="I237" i="89"/>
  <c r="J237" i="89"/>
  <c r="K237" i="89"/>
  <c r="L237" i="89"/>
  <c r="M237" i="89"/>
  <c r="N237" i="89"/>
  <c r="O237" i="89"/>
  <c r="P237" i="89"/>
  <c r="Q237" i="89"/>
  <c r="H238" i="89"/>
  <c r="I238" i="89"/>
  <c r="J238" i="89"/>
  <c r="K238" i="89"/>
  <c r="L238" i="89"/>
  <c r="M238" i="89"/>
  <c r="N238" i="89"/>
  <c r="O238" i="89"/>
  <c r="P238" i="89"/>
  <c r="Q238" i="89"/>
  <c r="H239" i="89"/>
  <c r="I239" i="89"/>
  <c r="J239" i="89"/>
  <c r="K239" i="89"/>
  <c r="L239" i="89"/>
  <c r="M239" i="89"/>
  <c r="N239" i="89"/>
  <c r="O239" i="89"/>
  <c r="P239" i="89"/>
  <c r="Q239" i="89"/>
  <c r="H240" i="89"/>
  <c r="I240" i="89"/>
  <c r="J240" i="89"/>
  <c r="K240" i="89"/>
  <c r="L240" i="89"/>
  <c r="M240" i="89"/>
  <c r="N240" i="89"/>
  <c r="O240" i="89"/>
  <c r="P240" i="89"/>
  <c r="Q240" i="89"/>
  <c r="H241" i="89"/>
  <c r="I241" i="89"/>
  <c r="J241" i="89"/>
  <c r="K241" i="89"/>
  <c r="L241" i="89"/>
  <c r="M241" i="89"/>
  <c r="N241" i="89"/>
  <c r="O241" i="89"/>
  <c r="P241" i="89"/>
  <c r="Q241" i="89"/>
  <c r="H242" i="89"/>
  <c r="I242" i="89"/>
  <c r="J242" i="89"/>
  <c r="K242" i="89"/>
  <c r="L242" i="89"/>
  <c r="M242" i="89"/>
  <c r="N242" i="89"/>
  <c r="O242" i="89"/>
  <c r="P242" i="89"/>
  <c r="Q242" i="89"/>
  <c r="H243" i="89"/>
  <c r="I243" i="89"/>
  <c r="J243" i="89"/>
  <c r="K243" i="89"/>
  <c r="L243" i="89"/>
  <c r="M243" i="89"/>
  <c r="N243" i="89"/>
  <c r="O243" i="89"/>
  <c r="P243" i="89"/>
  <c r="Q243" i="89"/>
  <c r="I49" i="89"/>
  <c r="J49" i="89"/>
  <c r="K49" i="89"/>
  <c r="L49" i="89"/>
  <c r="M49" i="89"/>
  <c r="N49" i="89"/>
  <c r="O49" i="89"/>
  <c r="P49" i="89"/>
  <c r="Q49" i="89"/>
  <c r="H49" i="89"/>
  <c r="L2" i="89"/>
  <c r="G23" i="89"/>
  <c r="G24" i="89"/>
  <c r="G25" i="89"/>
  <c r="G26" i="89"/>
  <c r="G27" i="89"/>
  <c r="AH22" i="82" l="1"/>
  <c r="AF22" i="82"/>
  <c r="V22" i="82"/>
  <c r="T22" i="82"/>
  <c r="R23" i="89"/>
  <c r="AH21" i="82"/>
  <c r="AF21" i="82"/>
  <c r="V21" i="82"/>
  <c r="T21" i="82"/>
  <c r="AH25" i="82"/>
  <c r="AF25" i="82"/>
  <c r="J26" i="82"/>
  <c r="T25" i="82"/>
  <c r="V25" i="82"/>
  <c r="AH24" i="82"/>
  <c r="AF24" i="82"/>
  <c r="V24" i="82"/>
  <c r="T24" i="82"/>
  <c r="AH23" i="82"/>
  <c r="AF23" i="82"/>
  <c r="V23" i="82"/>
  <c r="T23" i="82"/>
  <c r="J25" i="82"/>
  <c r="AX222" i="82"/>
  <c r="BD207" i="82"/>
  <c r="BD206" i="82"/>
  <c r="BD208" i="82"/>
  <c r="BD195" i="82"/>
  <c r="BD197" i="82"/>
  <c r="BD199" i="82"/>
  <c r="BD201" i="82"/>
  <c r="BD203" i="82"/>
  <c r="BD205" i="82"/>
  <c r="BD194" i="82"/>
  <c r="BD196" i="82"/>
  <c r="BD198" i="82"/>
  <c r="BD200" i="82"/>
  <c r="BD202" i="82"/>
  <c r="BD204" i="82"/>
  <c r="BD75" i="82"/>
  <c r="BD77" i="82"/>
  <c r="BD74" i="82"/>
  <c r="BD76" i="82"/>
  <c r="BD78" i="82"/>
  <c r="BD80" i="82"/>
  <c r="BD82" i="82"/>
  <c r="BD84" i="82"/>
  <c r="BD86" i="82"/>
  <c r="BD88" i="82"/>
  <c r="BD81" i="82"/>
  <c r="BD79" i="82"/>
  <c r="BD87" i="82"/>
  <c r="BD85" i="82"/>
  <c r="BD83" i="82"/>
  <c r="BE207" i="82"/>
  <c r="BE195" i="82"/>
  <c r="BE197" i="82"/>
  <c r="BE199" i="82"/>
  <c r="BE201" i="82"/>
  <c r="BE203" i="82"/>
  <c r="BE205" i="82"/>
  <c r="BE206" i="82"/>
  <c r="BE208" i="82"/>
  <c r="BE198" i="82"/>
  <c r="BE200" i="82"/>
  <c r="BE194" i="82"/>
  <c r="BE202" i="82"/>
  <c r="BE196" i="82"/>
  <c r="BE204" i="82"/>
  <c r="BE26" i="82"/>
  <c r="BE30" i="82"/>
  <c r="BE34" i="82"/>
  <c r="BE27" i="82"/>
  <c r="BE31" i="82"/>
  <c r="BE28" i="82"/>
  <c r="BE32" i="82"/>
  <c r="BE29" i="82"/>
  <c r="BE33" i="82"/>
  <c r="AO276" i="82"/>
  <c r="AO280" i="82"/>
  <c r="AO284" i="82"/>
  <c r="AO275" i="82"/>
  <c r="AO279" i="82"/>
  <c r="AO283" i="82"/>
  <c r="AO272" i="82"/>
  <c r="AO274" i="82"/>
  <c r="AO278" i="82"/>
  <c r="AO282" i="82"/>
  <c r="AO286" i="82"/>
  <c r="AO273" i="82"/>
  <c r="AO281" i="82"/>
  <c r="AO277" i="82"/>
  <c r="AO285" i="82"/>
  <c r="J23" i="82"/>
  <c r="AP248" i="82" s="1"/>
  <c r="U23" i="90"/>
  <c r="AO229" i="82"/>
  <c r="AO233" i="82"/>
  <c r="AO237" i="82"/>
  <c r="AO241" i="82"/>
  <c r="AO228" i="82"/>
  <c r="AO232" i="82"/>
  <c r="AO236" i="82"/>
  <c r="AO240" i="82"/>
  <c r="AO227" i="82"/>
  <c r="AO231" i="82"/>
  <c r="AO235" i="82"/>
  <c r="AO239" i="82"/>
  <c r="AO230" i="82"/>
  <c r="AO238" i="82"/>
  <c r="AO234" i="82"/>
  <c r="AX268" i="82"/>
  <c r="BD239" i="82"/>
  <c r="BD241" i="82"/>
  <c r="BD243" i="82"/>
  <c r="BD245" i="82"/>
  <c r="BD247" i="82"/>
  <c r="BD249" i="82"/>
  <c r="BD251" i="82"/>
  <c r="BD253" i="82"/>
  <c r="BD240" i="82"/>
  <c r="BD242" i="82"/>
  <c r="BD244" i="82"/>
  <c r="BD246" i="82"/>
  <c r="BD248" i="82"/>
  <c r="BD250" i="82"/>
  <c r="BD252" i="82"/>
  <c r="BD179" i="82"/>
  <c r="BD181" i="82"/>
  <c r="BD183" i="82"/>
  <c r="BD185" i="82"/>
  <c r="BD187" i="82"/>
  <c r="BD189" i="82"/>
  <c r="BD191" i="82"/>
  <c r="BD193" i="82"/>
  <c r="BD180" i="82"/>
  <c r="BD182" i="82"/>
  <c r="BD184" i="82"/>
  <c r="BD186" i="82"/>
  <c r="BD188" i="82"/>
  <c r="BD190" i="82"/>
  <c r="BD192" i="82"/>
  <c r="BD119" i="82"/>
  <c r="BD121" i="82"/>
  <c r="BD123" i="82"/>
  <c r="BD125" i="82"/>
  <c r="BD127" i="82"/>
  <c r="BD129" i="82"/>
  <c r="BD131" i="82"/>
  <c r="BD133" i="82"/>
  <c r="BD120" i="82"/>
  <c r="BD122" i="82"/>
  <c r="BD124" i="82"/>
  <c r="BD126" i="82"/>
  <c r="BD128" i="82"/>
  <c r="BD130" i="82"/>
  <c r="BD132" i="82"/>
  <c r="BD59" i="82"/>
  <c r="BD61" i="82"/>
  <c r="BD63" i="82"/>
  <c r="BD65" i="82"/>
  <c r="BD67" i="82"/>
  <c r="BD69" i="82"/>
  <c r="BD71" i="82"/>
  <c r="BD73" i="82"/>
  <c r="BD60" i="82"/>
  <c r="BD62" i="82"/>
  <c r="BD64" i="82"/>
  <c r="BD66" i="82"/>
  <c r="BD68" i="82"/>
  <c r="BD70" i="82"/>
  <c r="BD72" i="82"/>
  <c r="BD17" i="82"/>
  <c r="BD19" i="82"/>
  <c r="BD21" i="82"/>
  <c r="BD23" i="82"/>
  <c r="BD25" i="82"/>
  <c r="BD18" i="82"/>
  <c r="BD20" i="82"/>
  <c r="BD22" i="82"/>
  <c r="BD24" i="82"/>
  <c r="BE239" i="82"/>
  <c r="BE241" i="82"/>
  <c r="BE242" i="82"/>
  <c r="BE246" i="82"/>
  <c r="BE250" i="82"/>
  <c r="BE243" i="82"/>
  <c r="BE247" i="82"/>
  <c r="BE251" i="82"/>
  <c r="BE244" i="82"/>
  <c r="BE248" i="82"/>
  <c r="BE252" i="82"/>
  <c r="BE240" i="82"/>
  <c r="BE245" i="82"/>
  <c r="BE249" i="82"/>
  <c r="BE253" i="82"/>
  <c r="BE179" i="82"/>
  <c r="BE181" i="82"/>
  <c r="BE183" i="82"/>
  <c r="BE185" i="82"/>
  <c r="BE187" i="82"/>
  <c r="BE189" i="82"/>
  <c r="BE191" i="82"/>
  <c r="BE193" i="82"/>
  <c r="BE182" i="82"/>
  <c r="BE190" i="82"/>
  <c r="BE184" i="82"/>
  <c r="BE192" i="82"/>
  <c r="BE186" i="82"/>
  <c r="BE180" i="82"/>
  <c r="BE188" i="82"/>
  <c r="BE119" i="82"/>
  <c r="BE121" i="82"/>
  <c r="BE123" i="82"/>
  <c r="BE125" i="82"/>
  <c r="BE127" i="82"/>
  <c r="BE129" i="82"/>
  <c r="BE131" i="82"/>
  <c r="BE133" i="82"/>
  <c r="BE126" i="82"/>
  <c r="BE120" i="82"/>
  <c r="BE128" i="82"/>
  <c r="BE122" i="82"/>
  <c r="BE130" i="82"/>
  <c r="BE124" i="82"/>
  <c r="BE132" i="82"/>
  <c r="BE62" i="82"/>
  <c r="BE66" i="82"/>
  <c r="BE70" i="82"/>
  <c r="BE59" i="82"/>
  <c r="BE63" i="82"/>
  <c r="BE67" i="82"/>
  <c r="BE71" i="82"/>
  <c r="BE60" i="82"/>
  <c r="BE64" i="82"/>
  <c r="BE68" i="82"/>
  <c r="BE72" i="82"/>
  <c r="BE61" i="82"/>
  <c r="BE65" i="82"/>
  <c r="BE69" i="82"/>
  <c r="BE73" i="82"/>
  <c r="BE18" i="82"/>
  <c r="BE22" i="82"/>
  <c r="BE19" i="82"/>
  <c r="BE23" i="82"/>
  <c r="BE20" i="82"/>
  <c r="BE24" i="82"/>
  <c r="BE17" i="82"/>
  <c r="BE21" i="82"/>
  <c r="BE25" i="82"/>
  <c r="R27" i="89"/>
  <c r="R25" i="89"/>
  <c r="U22" i="90"/>
  <c r="BD135" i="82"/>
  <c r="BD137" i="82"/>
  <c r="BD139" i="82"/>
  <c r="BD141" i="82"/>
  <c r="BD143" i="82"/>
  <c r="BD145" i="82"/>
  <c r="BD147" i="82"/>
  <c r="BD134" i="82"/>
  <c r="BD136" i="82"/>
  <c r="BD138" i="82"/>
  <c r="BD140" i="82"/>
  <c r="BD142" i="82"/>
  <c r="BD144" i="82"/>
  <c r="BD146" i="82"/>
  <c r="BD148" i="82"/>
  <c r="BE254" i="82"/>
  <c r="BE258" i="82"/>
  <c r="BE262" i="82"/>
  <c r="BE266" i="82"/>
  <c r="BE255" i="82"/>
  <c r="BE259" i="82"/>
  <c r="BE263" i="82"/>
  <c r="BE267" i="82"/>
  <c r="BE256" i="82"/>
  <c r="BE260" i="82"/>
  <c r="BE264" i="82"/>
  <c r="BE268" i="82"/>
  <c r="BE257" i="82"/>
  <c r="BE261" i="82"/>
  <c r="BE265" i="82"/>
  <c r="BE74" i="82"/>
  <c r="BE78" i="82"/>
  <c r="BE83" i="82"/>
  <c r="BE86" i="82"/>
  <c r="BE75" i="82"/>
  <c r="BE81" i="82"/>
  <c r="BE84" i="82"/>
  <c r="BE76" i="82"/>
  <c r="BE79" i="82"/>
  <c r="BE82" i="82"/>
  <c r="BE87" i="82"/>
  <c r="BE85" i="82"/>
  <c r="BE88" i="82"/>
  <c r="BE77" i="82"/>
  <c r="BE80" i="82"/>
  <c r="J24" i="82"/>
  <c r="AP258" i="82" s="1"/>
  <c r="AO243" i="82"/>
  <c r="AO247" i="82"/>
  <c r="AO251" i="82"/>
  <c r="AO255" i="82"/>
  <c r="AO242" i="82"/>
  <c r="AO246" i="82"/>
  <c r="AO250" i="82"/>
  <c r="AO254" i="82"/>
  <c r="AO245" i="82"/>
  <c r="AO249" i="82"/>
  <c r="AO253" i="82"/>
  <c r="AO244" i="82"/>
  <c r="AO252" i="82"/>
  <c r="AO248" i="82"/>
  <c r="AO256" i="82"/>
  <c r="U21" i="90"/>
  <c r="AX255" i="82"/>
  <c r="BD225" i="82"/>
  <c r="BD227" i="82"/>
  <c r="BD229" i="82"/>
  <c r="BD231" i="82"/>
  <c r="BD233" i="82"/>
  <c r="BD235" i="82"/>
  <c r="BD237" i="82"/>
  <c r="BD224" i="82"/>
  <c r="BD226" i="82"/>
  <c r="BD228" i="82"/>
  <c r="BD230" i="82"/>
  <c r="BD232" i="82"/>
  <c r="BD234" i="82"/>
  <c r="BD236" i="82"/>
  <c r="BD238" i="82"/>
  <c r="BD165" i="82"/>
  <c r="BD167" i="82"/>
  <c r="BD169" i="82"/>
  <c r="BD171" i="82"/>
  <c r="BD173" i="82"/>
  <c r="BD175" i="82"/>
  <c r="BD177" i="82"/>
  <c r="BD164" i="82"/>
  <c r="BD166" i="82"/>
  <c r="BD168" i="82"/>
  <c r="BD170" i="82"/>
  <c r="BD172" i="82"/>
  <c r="BD174" i="82"/>
  <c r="BD176" i="82"/>
  <c r="BD178" i="82"/>
  <c r="BD105" i="82"/>
  <c r="BD107" i="82"/>
  <c r="BD109" i="82"/>
  <c r="BD111" i="82"/>
  <c r="BD113" i="82"/>
  <c r="BD115" i="82"/>
  <c r="BD117" i="82"/>
  <c r="BD104" i="82"/>
  <c r="BD106" i="82"/>
  <c r="BD108" i="82"/>
  <c r="BD110" i="82"/>
  <c r="BD112" i="82"/>
  <c r="BD114" i="82"/>
  <c r="BD116" i="82"/>
  <c r="BD118" i="82"/>
  <c r="BD45" i="82"/>
  <c r="BD47" i="82"/>
  <c r="BD49" i="82"/>
  <c r="BD51" i="82"/>
  <c r="BD53" i="82"/>
  <c r="BD55" i="82"/>
  <c r="BD57" i="82"/>
  <c r="BD44" i="82"/>
  <c r="BD46" i="82"/>
  <c r="BD48" i="82"/>
  <c r="BD50" i="82"/>
  <c r="BD52" i="82"/>
  <c r="BD54" i="82"/>
  <c r="BD56" i="82"/>
  <c r="BD58" i="82"/>
  <c r="BE225" i="82"/>
  <c r="BE227" i="82"/>
  <c r="BE229" i="82"/>
  <c r="BE231" i="82"/>
  <c r="BE233" i="82"/>
  <c r="BE235" i="82"/>
  <c r="BE237" i="82"/>
  <c r="BE226" i="82"/>
  <c r="BE234" i="82"/>
  <c r="BE228" i="82"/>
  <c r="BE236" i="82"/>
  <c r="BE230" i="82"/>
  <c r="BE238" i="82"/>
  <c r="BE224" i="82"/>
  <c r="BE232" i="82"/>
  <c r="BE165" i="82"/>
  <c r="BE167" i="82"/>
  <c r="BE169" i="82"/>
  <c r="BE171" i="82"/>
  <c r="BE173" i="82"/>
  <c r="BE175" i="82"/>
  <c r="BE177" i="82"/>
  <c r="BE166" i="82"/>
  <c r="BE174" i="82"/>
  <c r="BE168" i="82"/>
  <c r="BE176" i="82"/>
  <c r="BE170" i="82"/>
  <c r="BE178" i="82"/>
  <c r="BE164" i="82"/>
  <c r="BE172" i="82"/>
  <c r="BE105" i="82"/>
  <c r="BE107" i="82"/>
  <c r="BE109" i="82"/>
  <c r="BE111" i="82"/>
  <c r="BE113" i="82"/>
  <c r="BE115" i="82"/>
  <c r="BE117" i="82"/>
  <c r="BE104" i="82"/>
  <c r="BE106" i="82"/>
  <c r="BE108" i="82"/>
  <c r="BE110" i="82"/>
  <c r="BE112" i="82"/>
  <c r="BE114" i="82"/>
  <c r="BE116" i="82"/>
  <c r="BE118" i="82"/>
  <c r="BE46" i="82"/>
  <c r="BE50" i="82"/>
  <c r="BE54" i="82"/>
  <c r="BE58" i="82"/>
  <c r="BE47" i="82"/>
  <c r="BE51" i="82"/>
  <c r="BE55" i="82"/>
  <c r="BE44" i="82"/>
  <c r="BE48" i="82"/>
  <c r="BE52" i="82"/>
  <c r="BE56" i="82"/>
  <c r="BE45" i="82"/>
  <c r="BE49" i="82"/>
  <c r="BE53" i="82"/>
  <c r="BE57" i="82"/>
  <c r="BF281" i="82"/>
  <c r="BF222" i="82"/>
  <c r="AO257" i="82"/>
  <c r="AO261" i="82"/>
  <c r="AO265" i="82"/>
  <c r="AO269" i="82"/>
  <c r="AO260" i="82"/>
  <c r="AO264" i="82"/>
  <c r="AO268" i="82"/>
  <c r="AO259" i="82"/>
  <c r="AO263" i="82"/>
  <c r="AO267" i="82"/>
  <c r="AO271" i="82"/>
  <c r="AO258" i="82"/>
  <c r="AO266" i="82"/>
  <c r="AO262" i="82"/>
  <c r="AO270" i="82"/>
  <c r="AX285" i="82"/>
  <c r="BD255" i="82"/>
  <c r="BD257" i="82"/>
  <c r="BD259" i="82"/>
  <c r="BD261" i="82"/>
  <c r="BD263" i="82"/>
  <c r="BD265" i="82"/>
  <c r="BD267" i="82"/>
  <c r="BD254" i="82"/>
  <c r="BD256" i="82"/>
  <c r="BD258" i="82"/>
  <c r="BD260" i="82"/>
  <c r="BD262" i="82"/>
  <c r="BD264" i="82"/>
  <c r="BD266" i="82"/>
  <c r="BD268" i="82"/>
  <c r="BD27" i="82"/>
  <c r="BD29" i="82"/>
  <c r="BD31" i="82"/>
  <c r="BD33" i="82"/>
  <c r="BD26" i="82"/>
  <c r="BD28" i="82"/>
  <c r="BD30" i="82"/>
  <c r="BD32" i="82"/>
  <c r="BD34" i="82"/>
  <c r="BE135" i="82"/>
  <c r="BE137" i="82"/>
  <c r="BE139" i="82"/>
  <c r="BE141" i="82"/>
  <c r="BE143" i="82"/>
  <c r="BE145" i="82"/>
  <c r="BE147" i="82"/>
  <c r="BE134" i="82"/>
  <c r="BE142" i="82"/>
  <c r="BE136" i="82"/>
  <c r="BE144" i="82"/>
  <c r="BE138" i="82"/>
  <c r="BE146" i="82"/>
  <c r="BE140" i="82"/>
  <c r="BE148" i="82"/>
  <c r="U24" i="90"/>
  <c r="AP273" i="82"/>
  <c r="AP277" i="82"/>
  <c r="AP281" i="82"/>
  <c r="AP285" i="82"/>
  <c r="AP276" i="82"/>
  <c r="AP280" i="82"/>
  <c r="AP284" i="82"/>
  <c r="AP275" i="82"/>
  <c r="AP279" i="82"/>
  <c r="AP283" i="82"/>
  <c r="AP272" i="82"/>
  <c r="AP278" i="82"/>
  <c r="AP286" i="82"/>
  <c r="AP274" i="82"/>
  <c r="AP282" i="82"/>
  <c r="J22" i="82"/>
  <c r="AP230" i="82" s="1"/>
  <c r="AO214" i="82"/>
  <c r="AO216" i="82"/>
  <c r="AO220" i="82"/>
  <c r="AO224" i="82"/>
  <c r="AO212" i="82"/>
  <c r="AO218" i="82"/>
  <c r="AO222" i="82"/>
  <c r="AO226" i="82"/>
  <c r="AO215" i="82"/>
  <c r="AO223" i="82"/>
  <c r="AO219" i="82"/>
  <c r="AO225" i="82"/>
  <c r="AO213" i="82"/>
  <c r="AO221" i="82"/>
  <c r="AO217" i="82"/>
  <c r="AX229" i="82"/>
  <c r="BD281" i="82"/>
  <c r="BD282" i="82"/>
  <c r="BD283" i="82"/>
  <c r="BD269" i="82"/>
  <c r="BD271" i="82"/>
  <c r="BD273" i="82"/>
  <c r="BD275" i="82"/>
  <c r="BD277" i="82"/>
  <c r="BD279" i="82"/>
  <c r="BD270" i="82"/>
  <c r="BD272" i="82"/>
  <c r="BD274" i="82"/>
  <c r="BD276" i="82"/>
  <c r="BD278" i="82"/>
  <c r="BD280" i="82"/>
  <c r="BD209" i="82"/>
  <c r="BD211" i="82"/>
  <c r="BD213" i="82"/>
  <c r="BD215" i="82"/>
  <c r="BD217" i="82"/>
  <c r="BD219" i="82"/>
  <c r="BD221" i="82"/>
  <c r="BD223" i="82"/>
  <c r="BD210" i="82"/>
  <c r="BD212" i="82"/>
  <c r="BD214" i="82"/>
  <c r="BD216" i="82"/>
  <c r="BD218" i="82"/>
  <c r="BD220" i="82"/>
  <c r="BD222" i="82"/>
  <c r="BD149" i="82"/>
  <c r="BD151" i="82"/>
  <c r="BD153" i="82"/>
  <c r="BD155" i="82"/>
  <c r="BD157" i="82"/>
  <c r="BD159" i="82"/>
  <c r="BD161" i="82"/>
  <c r="BD163" i="82"/>
  <c r="BD150" i="82"/>
  <c r="BD152" i="82"/>
  <c r="BD154" i="82"/>
  <c r="BD156" i="82"/>
  <c r="BD158" i="82"/>
  <c r="BD160" i="82"/>
  <c r="BD162" i="82"/>
  <c r="BD90" i="82"/>
  <c r="BD92" i="82"/>
  <c r="BD94" i="82"/>
  <c r="BD96" i="82"/>
  <c r="BD89" i="82"/>
  <c r="BD97" i="82"/>
  <c r="BD99" i="82"/>
  <c r="BD101" i="82"/>
  <c r="BD103" i="82"/>
  <c r="BD95" i="82"/>
  <c r="BD93" i="82"/>
  <c r="BD98" i="82"/>
  <c r="BD100" i="82"/>
  <c r="BD102" i="82"/>
  <c r="BD91" i="82"/>
  <c r="BD35" i="82"/>
  <c r="BD37" i="82"/>
  <c r="BD39" i="82"/>
  <c r="BD41" i="82"/>
  <c r="BD43" i="82"/>
  <c r="BD36" i="82"/>
  <c r="BD38" i="82"/>
  <c r="BD40" i="82"/>
  <c r="BD42" i="82"/>
  <c r="BE283" i="82"/>
  <c r="BE281" i="82"/>
  <c r="BE282" i="82"/>
  <c r="BE270" i="82"/>
  <c r="BE274" i="82"/>
  <c r="BE278" i="82"/>
  <c r="BE271" i="82"/>
  <c r="BE275" i="82"/>
  <c r="BE279" i="82"/>
  <c r="BE272" i="82"/>
  <c r="BE276" i="82"/>
  <c r="BE280" i="82"/>
  <c r="BE269" i="82"/>
  <c r="BE273" i="82"/>
  <c r="BE277" i="82"/>
  <c r="BE209" i="82"/>
  <c r="BE211" i="82"/>
  <c r="BE213" i="82"/>
  <c r="BE215" i="82"/>
  <c r="BE217" i="82"/>
  <c r="BE219" i="82"/>
  <c r="BE221" i="82"/>
  <c r="BE223" i="82"/>
  <c r="BE210" i="82"/>
  <c r="BE218" i="82"/>
  <c r="BE212" i="82"/>
  <c r="BE220" i="82"/>
  <c r="BE214" i="82"/>
  <c r="BE222" i="82"/>
  <c r="BE216" i="82"/>
  <c r="BE149" i="82"/>
  <c r="BE151" i="82"/>
  <c r="BE153" i="82"/>
  <c r="BE155" i="82"/>
  <c r="BE157" i="82"/>
  <c r="BE159" i="82"/>
  <c r="BE161" i="82"/>
  <c r="BE163" i="82"/>
  <c r="BE150" i="82"/>
  <c r="BE158" i="82"/>
  <c r="BE152" i="82"/>
  <c r="BE160" i="82"/>
  <c r="BE154" i="82"/>
  <c r="BE162" i="82"/>
  <c r="BE156" i="82"/>
  <c r="BE91" i="82"/>
  <c r="BE94" i="82"/>
  <c r="BE89" i="82"/>
  <c r="BE92" i="82"/>
  <c r="BE97" i="82"/>
  <c r="BE99" i="82"/>
  <c r="BE101" i="82"/>
  <c r="BE103" i="82"/>
  <c r="BE90" i="82"/>
  <c r="BE95" i="82"/>
  <c r="BE93" i="82"/>
  <c r="BE96" i="82"/>
  <c r="BE98" i="82"/>
  <c r="BE100" i="82"/>
  <c r="BE102" i="82"/>
  <c r="BE38" i="82"/>
  <c r="BE42" i="82"/>
  <c r="BE35" i="82"/>
  <c r="BE39" i="82"/>
  <c r="BE43" i="82"/>
  <c r="BE36" i="82"/>
  <c r="BE40" i="82"/>
  <c r="BE37" i="82"/>
  <c r="BE41" i="82"/>
  <c r="BF266" i="82"/>
  <c r="R26" i="89"/>
  <c r="R24" i="89"/>
  <c r="R269" i="89" s="1"/>
  <c r="BD16" i="82"/>
  <c r="BD14" i="82"/>
  <c r="BD15" i="82"/>
  <c r="BE15" i="82"/>
  <c r="BE14" i="82"/>
  <c r="BE16" i="82"/>
  <c r="AV284" i="82"/>
  <c r="AV285" i="82"/>
  <c r="AV282" i="82"/>
  <c r="AV283" i="82"/>
  <c r="AV281" i="82"/>
  <c r="AV286" i="82"/>
  <c r="AW281" i="82"/>
  <c r="AW285" i="82"/>
  <c r="AW283" i="82"/>
  <c r="AW282" i="82"/>
  <c r="AW284" i="82"/>
  <c r="AW286" i="82"/>
  <c r="AX281" i="82"/>
  <c r="BF256" i="82"/>
  <c r="BF226" i="82"/>
  <c r="BF230" i="82"/>
  <c r="BF234" i="82"/>
  <c r="BF238" i="82"/>
  <c r="BF225" i="82"/>
  <c r="BF229" i="82"/>
  <c r="BF233" i="82"/>
  <c r="BF237" i="82"/>
  <c r="BF227" i="82"/>
  <c r="BF235" i="82"/>
  <c r="BF224" i="82"/>
  <c r="BF232" i="82"/>
  <c r="BF231" i="82"/>
  <c r="BF228" i="82"/>
  <c r="BF236" i="82"/>
  <c r="BF242" i="82"/>
  <c r="BF246" i="82"/>
  <c r="BF250" i="82"/>
  <c r="BF241" i="82"/>
  <c r="BF245" i="82"/>
  <c r="BF249" i="82"/>
  <c r="BF253" i="82"/>
  <c r="BF243" i="82"/>
  <c r="BF251" i="82"/>
  <c r="BF240" i="82"/>
  <c r="BF248" i="82"/>
  <c r="BF247" i="82"/>
  <c r="BF239" i="82"/>
  <c r="BF244" i="82"/>
  <c r="BF252" i="82"/>
  <c r="AV223" i="82"/>
  <c r="AV227" i="82"/>
  <c r="AV231" i="82"/>
  <c r="AV235" i="82"/>
  <c r="AV222" i="82"/>
  <c r="AV226" i="82"/>
  <c r="AV230" i="82"/>
  <c r="AV234" i="82"/>
  <c r="AV228" i="82"/>
  <c r="AV233" i="82"/>
  <c r="AV221" i="82"/>
  <c r="AV229" i="82"/>
  <c r="AV224" i="82"/>
  <c r="AV232" i="82"/>
  <c r="AV225" i="82"/>
  <c r="AV163" i="82"/>
  <c r="AV167" i="82"/>
  <c r="AV171" i="82"/>
  <c r="AV175" i="82"/>
  <c r="AV165" i="82"/>
  <c r="AV169" i="82"/>
  <c r="AV173" i="82"/>
  <c r="AV162" i="82"/>
  <c r="AV166" i="82"/>
  <c r="AV170" i="82"/>
  <c r="AV174" i="82"/>
  <c r="AV161" i="82"/>
  <c r="AV172" i="82"/>
  <c r="AV168" i="82"/>
  <c r="AV164" i="82"/>
  <c r="AV102" i="82"/>
  <c r="AV106" i="82"/>
  <c r="AV110" i="82"/>
  <c r="AV114" i="82"/>
  <c r="AV101" i="82"/>
  <c r="AV105" i="82"/>
  <c r="AV109" i="82"/>
  <c r="AV113" i="82"/>
  <c r="AV104" i="82"/>
  <c r="AV108" i="82"/>
  <c r="AV112" i="82"/>
  <c r="AV107" i="82"/>
  <c r="AV103" i="82"/>
  <c r="AV115" i="82"/>
  <c r="AV111" i="82"/>
  <c r="AV42" i="82"/>
  <c r="AV46" i="82"/>
  <c r="AV50" i="82"/>
  <c r="AV54" i="82"/>
  <c r="AV41" i="82"/>
  <c r="AV45" i="82"/>
  <c r="AV49" i="82"/>
  <c r="AV53" i="82"/>
  <c r="AV44" i="82"/>
  <c r="AV48" i="82"/>
  <c r="AV52" i="82"/>
  <c r="AV43" i="82"/>
  <c r="AV51" i="82"/>
  <c r="AV55" i="82"/>
  <c r="AV47" i="82"/>
  <c r="AW224" i="82"/>
  <c r="AW228" i="82"/>
  <c r="AW232" i="82"/>
  <c r="AW223" i="82"/>
  <c r="AW227" i="82"/>
  <c r="AW231" i="82"/>
  <c r="AW235" i="82"/>
  <c r="AW225" i="82"/>
  <c r="AW233" i="82"/>
  <c r="AW222" i="82"/>
  <c r="AW226" i="82"/>
  <c r="AW234" i="82"/>
  <c r="AW221" i="82"/>
  <c r="AW229" i="82"/>
  <c r="AW230" i="82"/>
  <c r="AW164" i="82"/>
  <c r="AW168" i="82"/>
  <c r="AW172" i="82"/>
  <c r="AW162" i="82"/>
  <c r="AW163" i="82"/>
  <c r="AW167" i="82"/>
  <c r="AW171" i="82"/>
  <c r="AW175" i="82"/>
  <c r="AW166" i="82"/>
  <c r="AW170" i="82"/>
  <c r="AW174" i="82"/>
  <c r="AW165" i="82"/>
  <c r="AW161" i="82"/>
  <c r="AW173" i="82"/>
  <c r="AW169" i="82"/>
  <c r="AW103" i="82"/>
  <c r="AW107" i="82"/>
  <c r="AW111" i="82"/>
  <c r="AW115" i="82"/>
  <c r="AW102" i="82"/>
  <c r="AW106" i="82"/>
  <c r="AW110" i="82"/>
  <c r="AW114" i="82"/>
  <c r="AW101" i="82"/>
  <c r="AW105" i="82"/>
  <c r="AW109" i="82"/>
  <c r="AW113" i="82"/>
  <c r="AW112" i="82"/>
  <c r="AW104" i="82"/>
  <c r="AW108" i="82"/>
  <c r="AW43" i="82"/>
  <c r="AW47" i="82"/>
  <c r="AW51" i="82"/>
  <c r="AW55" i="82"/>
  <c r="AW42" i="82"/>
  <c r="AW46" i="82"/>
  <c r="AW50" i="82"/>
  <c r="AW54" i="82"/>
  <c r="AW41" i="82"/>
  <c r="AW45" i="82"/>
  <c r="AW49" i="82"/>
  <c r="AW53" i="82"/>
  <c r="AW48" i="82"/>
  <c r="AW44" i="82"/>
  <c r="AW52" i="82"/>
  <c r="AX225" i="82"/>
  <c r="AX224" i="82"/>
  <c r="AX230" i="82"/>
  <c r="AX223" i="82"/>
  <c r="AX226" i="82"/>
  <c r="AX234" i="82"/>
  <c r="AV267" i="82"/>
  <c r="AV271" i="82"/>
  <c r="AV275" i="82"/>
  <c r="AV279" i="82"/>
  <c r="AV266" i="82"/>
  <c r="AV270" i="82"/>
  <c r="AV274" i="82"/>
  <c r="AV278" i="82"/>
  <c r="AV268" i="82"/>
  <c r="AV276" i="82"/>
  <c r="AV273" i="82"/>
  <c r="AV269" i="82"/>
  <c r="AV277" i="82"/>
  <c r="AV272" i="82"/>
  <c r="AV280" i="82"/>
  <c r="AV207" i="82"/>
  <c r="AV211" i="82"/>
  <c r="AV215" i="82"/>
  <c r="AV219" i="82"/>
  <c r="AV206" i="82"/>
  <c r="AV210" i="82"/>
  <c r="AV214" i="82"/>
  <c r="AV218" i="82"/>
  <c r="AV212" i="82"/>
  <c r="AV220" i="82"/>
  <c r="AV217" i="82"/>
  <c r="AV213" i="82"/>
  <c r="AV208" i="82"/>
  <c r="AV216" i="82"/>
  <c r="AV209" i="82"/>
  <c r="AV147" i="82"/>
  <c r="AV151" i="82"/>
  <c r="AV155" i="82"/>
  <c r="AV159" i="82"/>
  <c r="AV153" i="82"/>
  <c r="AV146" i="82"/>
  <c r="AV150" i="82"/>
  <c r="AV154" i="82"/>
  <c r="AV158" i="82"/>
  <c r="AV149" i="82"/>
  <c r="AV157" i="82"/>
  <c r="AV160" i="82"/>
  <c r="AV156" i="82"/>
  <c r="AV152" i="82"/>
  <c r="AV148" i="82"/>
  <c r="AV86" i="82"/>
  <c r="AV90" i="82"/>
  <c r="AV94" i="82"/>
  <c r="AV98" i="82"/>
  <c r="AV89" i="82"/>
  <c r="AV93" i="82"/>
  <c r="AV97" i="82"/>
  <c r="AV88" i="82"/>
  <c r="AV92" i="82"/>
  <c r="AV96" i="82"/>
  <c r="AV100" i="82"/>
  <c r="AV91" i="82"/>
  <c r="AV87" i="82"/>
  <c r="AV99" i="82"/>
  <c r="AV95" i="82"/>
  <c r="AV34" i="82"/>
  <c r="AV38" i="82"/>
  <c r="AV33" i="82"/>
  <c r="AV37" i="82"/>
  <c r="AV32" i="82"/>
  <c r="AV36" i="82"/>
  <c r="AV40" i="82"/>
  <c r="AV39" i="82"/>
  <c r="AV35" i="82"/>
  <c r="AW268" i="82"/>
  <c r="AW272" i="82"/>
  <c r="AW276" i="82"/>
  <c r="AW280" i="82"/>
  <c r="AW267" i="82"/>
  <c r="AW271" i="82"/>
  <c r="AW275" i="82"/>
  <c r="AW279" i="82"/>
  <c r="AW273" i="82"/>
  <c r="AW266" i="82"/>
  <c r="AW274" i="82"/>
  <c r="AW269" i="82"/>
  <c r="AW277" i="82"/>
  <c r="AW270" i="82"/>
  <c r="AW278" i="82"/>
  <c r="AW208" i="82"/>
  <c r="AW212" i="82"/>
  <c r="AW216" i="82"/>
  <c r="AW220" i="82"/>
  <c r="AW207" i="82"/>
  <c r="AW211" i="82"/>
  <c r="AW215" i="82"/>
  <c r="AW219" i="82"/>
  <c r="AW209" i="82"/>
  <c r="AW217" i="82"/>
  <c r="AW206" i="82"/>
  <c r="AW210" i="82"/>
  <c r="AW218" i="82"/>
  <c r="AW213" i="82"/>
  <c r="AW214" i="82"/>
  <c r="AW148" i="82"/>
  <c r="AW152" i="82"/>
  <c r="AW156" i="82"/>
  <c r="AW160" i="82"/>
  <c r="AW150" i="82"/>
  <c r="AW158" i="82"/>
  <c r="AW147" i="82"/>
  <c r="AW151" i="82"/>
  <c r="AW155" i="82"/>
  <c r="AW159" i="82"/>
  <c r="AW146" i="82"/>
  <c r="AW154" i="82"/>
  <c r="AW149" i="82"/>
  <c r="AW157" i="82"/>
  <c r="AW153" i="82"/>
  <c r="AW87" i="82"/>
  <c r="AW91" i="82"/>
  <c r="AW95" i="82"/>
  <c r="AW99" i="82"/>
  <c r="AW86" i="82"/>
  <c r="AW90" i="82"/>
  <c r="AW94" i="82"/>
  <c r="AW98" i="82"/>
  <c r="AW89" i="82"/>
  <c r="AW93" i="82"/>
  <c r="AW97" i="82"/>
  <c r="AW96" i="82"/>
  <c r="AW92" i="82"/>
  <c r="AW88" i="82"/>
  <c r="AW100" i="82"/>
  <c r="AW35" i="82"/>
  <c r="AW39" i="82"/>
  <c r="AW34" i="82"/>
  <c r="AW38" i="82"/>
  <c r="AW33" i="82"/>
  <c r="AW37" i="82"/>
  <c r="AW32" i="82"/>
  <c r="AW40" i="82"/>
  <c r="AW36" i="82"/>
  <c r="AX272" i="82"/>
  <c r="AX279" i="82"/>
  <c r="AX266" i="82"/>
  <c r="AX213" i="82"/>
  <c r="AX216" i="82"/>
  <c r="AX220" i="82"/>
  <c r="AX218" i="82"/>
  <c r="AX219" i="82"/>
  <c r="AV251" i="82"/>
  <c r="AV255" i="82"/>
  <c r="AV259" i="82"/>
  <c r="AV263" i="82"/>
  <c r="AV254" i="82"/>
  <c r="AV258" i="82"/>
  <c r="AV262" i="82"/>
  <c r="AV252" i="82"/>
  <c r="AV260" i="82"/>
  <c r="AV257" i="82"/>
  <c r="AV265" i="82"/>
  <c r="AV253" i="82"/>
  <c r="AV261" i="82"/>
  <c r="AV256" i="82"/>
  <c r="AV264" i="82"/>
  <c r="AV199" i="82"/>
  <c r="AV203" i="82"/>
  <c r="AV198" i="82"/>
  <c r="AV202" i="82"/>
  <c r="AV196" i="82"/>
  <c r="AV204" i="82"/>
  <c r="AV201" i="82"/>
  <c r="AV197" i="82"/>
  <c r="AV205" i="82"/>
  <c r="AV200" i="82"/>
  <c r="AV131" i="82"/>
  <c r="AV135" i="82"/>
  <c r="AV139" i="82"/>
  <c r="AV143" i="82"/>
  <c r="AV137" i="82"/>
  <c r="AV145" i="82"/>
  <c r="AV134" i="82"/>
  <c r="AV138" i="82"/>
  <c r="AV142" i="82"/>
  <c r="AV133" i="82"/>
  <c r="AV141" i="82"/>
  <c r="AV144" i="82"/>
  <c r="AV140" i="82"/>
  <c r="AV136" i="82"/>
  <c r="AV132" i="82"/>
  <c r="AV74" i="82"/>
  <c r="AV78" i="82"/>
  <c r="AV82" i="82"/>
  <c r="AV73" i="82"/>
  <c r="AV77" i="82"/>
  <c r="AV81" i="82"/>
  <c r="AV85" i="82"/>
  <c r="AV72" i="82"/>
  <c r="AV76" i="82"/>
  <c r="AV80" i="82"/>
  <c r="AV84" i="82"/>
  <c r="AV75" i="82"/>
  <c r="AV83" i="82"/>
  <c r="AV71" i="82"/>
  <c r="AV79" i="82"/>
  <c r="AV26" i="82"/>
  <c r="AV30" i="82"/>
  <c r="AV25" i="82"/>
  <c r="AV29" i="82"/>
  <c r="AV24" i="82"/>
  <c r="AV28" i="82"/>
  <c r="AV27" i="82"/>
  <c r="AV23" i="82"/>
  <c r="AV31" i="82"/>
  <c r="AW252" i="82"/>
  <c r="AW256" i="82"/>
  <c r="AW260" i="82"/>
  <c r="AW264" i="82"/>
  <c r="AW251" i="82"/>
  <c r="AW255" i="82"/>
  <c r="AW259" i="82"/>
  <c r="AW263" i="82"/>
  <c r="AW257" i="82"/>
  <c r="AW265" i="82"/>
  <c r="AW258" i="82"/>
  <c r="AW253" i="82"/>
  <c r="AW261" i="82"/>
  <c r="AW254" i="82"/>
  <c r="AW262" i="82"/>
  <c r="AW196" i="82"/>
  <c r="AW200" i="82"/>
  <c r="AW204" i="82"/>
  <c r="AW199" i="82"/>
  <c r="AW203" i="82"/>
  <c r="AW201" i="82"/>
  <c r="AW202" i="82"/>
  <c r="AW197" i="82"/>
  <c r="AW205" i="82"/>
  <c r="AW198" i="82"/>
  <c r="AW132" i="82"/>
  <c r="AW136" i="82"/>
  <c r="AW140" i="82"/>
  <c r="AW144" i="82"/>
  <c r="AW134" i="82"/>
  <c r="AW142" i="82"/>
  <c r="AW131" i="82"/>
  <c r="AW135" i="82"/>
  <c r="AW139" i="82"/>
  <c r="AW143" i="82"/>
  <c r="AW138" i="82"/>
  <c r="AW133" i="82"/>
  <c r="AW145" i="82"/>
  <c r="AW141" i="82"/>
  <c r="AW137" i="82"/>
  <c r="AW71" i="82"/>
  <c r="AW75" i="82"/>
  <c r="AW79" i="82"/>
  <c r="AW83" i="82"/>
  <c r="AW74" i="82"/>
  <c r="AW78" i="82"/>
  <c r="AW82" i="82"/>
  <c r="AW73" i="82"/>
  <c r="AW77" i="82"/>
  <c r="AW81" i="82"/>
  <c r="AW85" i="82"/>
  <c r="AW80" i="82"/>
  <c r="AW72" i="82"/>
  <c r="AW76" i="82"/>
  <c r="AW84" i="82"/>
  <c r="AW23" i="82"/>
  <c r="AW27" i="82"/>
  <c r="AW31" i="82"/>
  <c r="AW26" i="82"/>
  <c r="AW30" i="82"/>
  <c r="AW25" i="82"/>
  <c r="AW29" i="82"/>
  <c r="AW24" i="82"/>
  <c r="AW28" i="82"/>
  <c r="AX265" i="82"/>
  <c r="AX259" i="82"/>
  <c r="AV239" i="82"/>
  <c r="AV243" i="82"/>
  <c r="AV247" i="82"/>
  <c r="AV238" i="82"/>
  <c r="AV242" i="82"/>
  <c r="AV246" i="82"/>
  <c r="AV250" i="82"/>
  <c r="AV236" i="82"/>
  <c r="AV244" i="82"/>
  <c r="AV249" i="82"/>
  <c r="AV237" i="82"/>
  <c r="AV245" i="82"/>
  <c r="AV240" i="82"/>
  <c r="AV248" i="82"/>
  <c r="AV241" i="82"/>
  <c r="AV179" i="82"/>
  <c r="AV183" i="82"/>
  <c r="AV181" i="82"/>
  <c r="AV178" i="82"/>
  <c r="AV182" i="82"/>
  <c r="AV177" i="82"/>
  <c r="AV176" i="82"/>
  <c r="AV184" i="82"/>
  <c r="AV180" i="82"/>
  <c r="AV118" i="82"/>
  <c r="AV122" i="82"/>
  <c r="AV126" i="82"/>
  <c r="AV117" i="82"/>
  <c r="AV121" i="82"/>
  <c r="AV125" i="82"/>
  <c r="AV116" i="82"/>
  <c r="AV120" i="82"/>
  <c r="AV124" i="82"/>
  <c r="AV128" i="82"/>
  <c r="AV123" i="82"/>
  <c r="AV129" i="82"/>
  <c r="AV119" i="82"/>
  <c r="AV130" i="82"/>
  <c r="AV127" i="82"/>
  <c r="AV58" i="82"/>
  <c r="AV62" i="82"/>
  <c r="AV66" i="82"/>
  <c r="AV70" i="82"/>
  <c r="AV57" i="82"/>
  <c r="AV61" i="82"/>
  <c r="AV65" i="82"/>
  <c r="AV69" i="82"/>
  <c r="AV56" i="82"/>
  <c r="AV60" i="82"/>
  <c r="AV64" i="82"/>
  <c r="AV68" i="82"/>
  <c r="AV59" i="82"/>
  <c r="AV67" i="82"/>
  <c r="AV63" i="82"/>
  <c r="AV18" i="82"/>
  <c r="AV22" i="82"/>
  <c r="AV17" i="82"/>
  <c r="AV21" i="82"/>
  <c r="AV16" i="82"/>
  <c r="AV20" i="82"/>
  <c r="AV14" i="82"/>
  <c r="AV19" i="82"/>
  <c r="AV15" i="82"/>
  <c r="AW236" i="82"/>
  <c r="AW240" i="82"/>
  <c r="AW244" i="82"/>
  <c r="AW248" i="82"/>
  <c r="AW239" i="82"/>
  <c r="AW243" i="82"/>
  <c r="AW247" i="82"/>
  <c r="AW241" i="82"/>
  <c r="AW249" i="82"/>
  <c r="AW238" i="82"/>
  <c r="AW242" i="82"/>
  <c r="AW250" i="82"/>
  <c r="AW237" i="82"/>
  <c r="AW245" i="82"/>
  <c r="AW246" i="82"/>
  <c r="AW176" i="82"/>
  <c r="AW180" i="82"/>
  <c r="AW184" i="82"/>
  <c r="AW178" i="82"/>
  <c r="AW179" i="82"/>
  <c r="AW183" i="82"/>
  <c r="AW182" i="82"/>
  <c r="AW181" i="82"/>
  <c r="AW177" i="82"/>
  <c r="AW119" i="82"/>
  <c r="AW123" i="82"/>
  <c r="AW127" i="82"/>
  <c r="AW118" i="82"/>
  <c r="AW122" i="82"/>
  <c r="AW126" i="82"/>
  <c r="AW117" i="82"/>
  <c r="AW121" i="82"/>
  <c r="AW125" i="82"/>
  <c r="AW128" i="82"/>
  <c r="AW120" i="82"/>
  <c r="AW124" i="82"/>
  <c r="AW130" i="82"/>
  <c r="AW129" i="82"/>
  <c r="AW116" i="82"/>
  <c r="AW59" i="82"/>
  <c r="AW63" i="82"/>
  <c r="AW67" i="82"/>
  <c r="AW58" i="82"/>
  <c r="AW62" i="82"/>
  <c r="AW66" i="82"/>
  <c r="AW70" i="82"/>
  <c r="AW57" i="82"/>
  <c r="AW61" i="82"/>
  <c r="AW65" i="82"/>
  <c r="AW69" i="82"/>
  <c r="AW64" i="82"/>
  <c r="AW60" i="82"/>
  <c r="AW56" i="82"/>
  <c r="AW68" i="82"/>
  <c r="AW15" i="82"/>
  <c r="AW19" i="82"/>
  <c r="AW18" i="82"/>
  <c r="AW22" i="82"/>
  <c r="AW17" i="82"/>
  <c r="AW21" i="82"/>
  <c r="AW16" i="82"/>
  <c r="AW20" i="82"/>
  <c r="AW14" i="82"/>
  <c r="AX236" i="82"/>
  <c r="S289" i="89"/>
  <c r="S265" i="89"/>
  <c r="S309" i="89"/>
  <c r="S293" i="89"/>
  <c r="S277" i="89"/>
  <c r="S261" i="89"/>
  <c r="S317" i="89"/>
  <c r="S301" i="89"/>
  <c r="S285" i="89"/>
  <c r="S269" i="89"/>
  <c r="S313" i="89"/>
  <c r="S305" i="89"/>
  <c r="S297" i="89"/>
  <c r="S281" i="89"/>
  <c r="S273" i="89"/>
  <c r="S307" i="89"/>
  <c r="S275" i="89"/>
  <c r="S260" i="89"/>
  <c r="S315" i="89"/>
  <c r="S311" i="89"/>
  <c r="S303" i="89"/>
  <c r="S299" i="89"/>
  <c r="S295" i="89"/>
  <c r="S291" i="89"/>
  <c r="S287" i="89"/>
  <c r="S283" i="89"/>
  <c r="S279" i="89"/>
  <c r="S271" i="89"/>
  <c r="S267" i="89"/>
  <c r="S263" i="89"/>
  <c r="S259" i="89"/>
  <c r="S292" i="89"/>
  <c r="S284" i="89"/>
  <c r="S314" i="89"/>
  <c r="S310" i="89"/>
  <c r="S306" i="89"/>
  <c r="S304" i="89"/>
  <c r="S300" i="89"/>
  <c r="S294" i="89"/>
  <c r="S290" i="89"/>
  <c r="S288" i="89"/>
  <c r="S286" i="89"/>
  <c r="S282" i="89"/>
  <c r="S280" i="89"/>
  <c r="S278" i="89"/>
  <c r="S276" i="89"/>
  <c r="S274" i="89"/>
  <c r="S272" i="89"/>
  <c r="S270" i="89"/>
  <c r="S268" i="89"/>
  <c r="S266" i="89"/>
  <c r="S264" i="89"/>
  <c r="S262" i="89"/>
  <c r="S318" i="89"/>
  <c r="S316" i="89"/>
  <c r="S312" i="89"/>
  <c r="S308" i="89"/>
  <c r="S302" i="89"/>
  <c r="S298" i="89"/>
  <c r="S296" i="89"/>
  <c r="R309" i="89" l="1"/>
  <c r="R259" i="89"/>
  <c r="R270" i="89"/>
  <c r="R312" i="89"/>
  <c r="R260" i="89"/>
  <c r="R262" i="89"/>
  <c r="R265" i="89"/>
  <c r="R317" i="89"/>
  <c r="R264" i="89"/>
  <c r="R280" i="89"/>
  <c r="R267" i="89"/>
  <c r="R273" i="89"/>
  <c r="R272" i="89"/>
  <c r="R263" i="89"/>
  <c r="R266" i="89"/>
  <c r="R310" i="89"/>
  <c r="R283" i="89"/>
  <c r="R313" i="89"/>
  <c r="AX215" i="82"/>
  <c r="AX212" i="82"/>
  <c r="AX221" i="82"/>
  <c r="BF274" i="82"/>
  <c r="AX214" i="82"/>
  <c r="AX217" i="82"/>
  <c r="AX270" i="82"/>
  <c r="BF282" i="82"/>
  <c r="AX239" i="82"/>
  <c r="AX277" i="82"/>
  <c r="R304" i="89"/>
  <c r="R314" i="89"/>
  <c r="R307" i="89"/>
  <c r="AX238" i="82"/>
  <c r="AX237" i="82"/>
  <c r="AX274" i="82"/>
  <c r="AX241" i="82"/>
  <c r="AX278" i="82"/>
  <c r="BF258" i="82"/>
  <c r="AX282" i="82"/>
  <c r="R306" i="89"/>
  <c r="R318" i="89"/>
  <c r="R311" i="89"/>
  <c r="R305" i="89"/>
  <c r="AX240" i="82"/>
  <c r="AX280" i="82"/>
  <c r="AX227" i="82"/>
  <c r="BF268" i="82"/>
  <c r="R299" i="89"/>
  <c r="R298" i="89"/>
  <c r="R301" i="89"/>
  <c r="AX246" i="82"/>
  <c r="AX251" i="82"/>
  <c r="R281" i="89"/>
  <c r="AX242" i="82"/>
  <c r="AP249" i="82"/>
  <c r="AX228" i="82"/>
  <c r="BF262" i="82"/>
  <c r="AX284" i="82"/>
  <c r="AP243" i="82"/>
  <c r="BF217" i="82"/>
  <c r="BF218" i="82"/>
  <c r="BF264" i="82"/>
  <c r="BF220" i="82"/>
  <c r="BF279" i="82"/>
  <c r="BF216" i="82"/>
  <c r="BF277" i="82"/>
  <c r="R289" i="89"/>
  <c r="R268" i="89"/>
  <c r="R288" i="89"/>
  <c r="R308" i="89"/>
  <c r="R316" i="89"/>
  <c r="R271" i="89"/>
  <c r="R315" i="89"/>
  <c r="R261" i="89"/>
  <c r="R274" i="89"/>
  <c r="BF280" i="82"/>
  <c r="BF273" i="82"/>
  <c r="BF270" i="82"/>
  <c r="AP254" i="82"/>
  <c r="AP256" i="82"/>
  <c r="R292" i="89"/>
  <c r="R287" i="89"/>
  <c r="R276" i="89"/>
  <c r="R294" i="89"/>
  <c r="R302" i="89"/>
  <c r="R291" i="89"/>
  <c r="R285" i="89"/>
  <c r="BF276" i="82"/>
  <c r="BF272" i="82"/>
  <c r="BF269" i="82"/>
  <c r="BF283" i="82"/>
  <c r="R275" i="89"/>
  <c r="AP242" i="82"/>
  <c r="AP244" i="82"/>
  <c r="R282" i="89"/>
  <c r="R300" i="89"/>
  <c r="R303" i="89"/>
  <c r="R277" i="89"/>
  <c r="R297" i="89"/>
  <c r="R284" i="89"/>
  <c r="R278" i="89"/>
  <c r="R286" i="89"/>
  <c r="R296" i="89"/>
  <c r="R290" i="89"/>
  <c r="R279" i="89"/>
  <c r="R295" i="89"/>
  <c r="R293" i="89"/>
  <c r="BF265" i="82"/>
  <c r="BF271" i="82"/>
  <c r="BF275" i="82"/>
  <c r="BF278" i="82"/>
  <c r="AP255" i="82"/>
  <c r="AX262" i="82"/>
  <c r="AX261" i="82"/>
  <c r="AX269" i="82"/>
  <c r="BF255" i="82"/>
  <c r="BF261" i="82"/>
  <c r="BF212" i="82"/>
  <c r="BF219" i="82"/>
  <c r="BF213" i="82"/>
  <c r="BF214" i="82"/>
  <c r="AX258" i="82"/>
  <c r="AX264" i="82"/>
  <c r="AX257" i="82"/>
  <c r="AX267" i="82"/>
  <c r="AX271" i="82"/>
  <c r="BF223" i="82"/>
  <c r="BF211" i="82"/>
  <c r="BF209" i="82"/>
  <c r="BF210" i="82"/>
  <c r="P265" i="81"/>
  <c r="P237" i="81"/>
  <c r="AX263" i="82"/>
  <c r="AX260" i="82"/>
  <c r="BF215" i="82"/>
  <c r="BF221" i="82"/>
  <c r="P138" i="81"/>
  <c r="AP227" i="82"/>
  <c r="AP228" i="82"/>
  <c r="AP229" i="82"/>
  <c r="AP263" i="82"/>
  <c r="AP269" i="82"/>
  <c r="AX247" i="82"/>
  <c r="AX256" i="82"/>
  <c r="P166" i="81"/>
  <c r="P44" i="81"/>
  <c r="P180" i="81"/>
  <c r="AP239" i="82"/>
  <c r="AP240" i="82"/>
  <c r="AP241" i="82"/>
  <c r="AP238" i="82"/>
  <c r="P85" i="81"/>
  <c r="AP267" i="82"/>
  <c r="AP268" i="82"/>
  <c r="AP265" i="82"/>
  <c r="AP266" i="82"/>
  <c r="P98" i="81"/>
  <c r="P209" i="81"/>
  <c r="P223" i="81"/>
  <c r="AX248" i="82"/>
  <c r="AX249" i="82"/>
  <c r="AX254" i="82"/>
  <c r="AX252" i="82"/>
  <c r="AX253" i="82"/>
  <c r="AX231" i="82"/>
  <c r="AX233" i="82"/>
  <c r="BF260" i="82"/>
  <c r="BF267" i="82"/>
  <c r="BF257" i="82"/>
  <c r="BF254" i="82"/>
  <c r="AX283" i="82"/>
  <c r="AX286" i="82"/>
  <c r="P111" i="81"/>
  <c r="P124" i="81"/>
  <c r="AP231" i="82"/>
  <c r="AP236" i="82"/>
  <c r="AP237" i="82"/>
  <c r="AP234" i="82"/>
  <c r="P152" i="81"/>
  <c r="AP253" i="82"/>
  <c r="AP250" i="82"/>
  <c r="AP251" i="82"/>
  <c r="AP252" i="82"/>
  <c r="P31" i="81"/>
  <c r="P251" i="81"/>
  <c r="AP259" i="82"/>
  <c r="AP264" i="82"/>
  <c r="AP261" i="82"/>
  <c r="AP262" i="82"/>
  <c r="AP270" i="82"/>
  <c r="AX250" i="82"/>
  <c r="AX243" i="82"/>
  <c r="AX244" i="82"/>
  <c r="AX245" i="82"/>
  <c r="AX275" i="82"/>
  <c r="AX276" i="82"/>
  <c r="AX273" i="82"/>
  <c r="AX235" i="82"/>
  <c r="AX232" i="82"/>
  <c r="BF263" i="82"/>
  <c r="BF259" i="82"/>
  <c r="P57" i="81"/>
  <c r="P71" i="81"/>
  <c r="AP235" i="82"/>
  <c r="AP232" i="82"/>
  <c r="AP233" i="82"/>
  <c r="AP245" i="82"/>
  <c r="AP246" i="82"/>
  <c r="AP247" i="82"/>
  <c r="P194" i="81"/>
  <c r="AP271" i="82"/>
  <c r="AP260" i="82"/>
  <c r="AP257" i="82"/>
  <c r="N152" i="81"/>
  <c r="N209" i="81"/>
  <c r="N180" i="81"/>
  <c r="N237" i="81"/>
  <c r="N31" i="81"/>
  <c r="N57" i="81"/>
  <c r="N124" i="81"/>
  <c r="N138" i="81"/>
  <c r="N98" i="81"/>
  <c r="N265" i="81"/>
  <c r="N273" i="81" s="1"/>
  <c r="O272" i="81" s="1"/>
  <c r="N111" i="81"/>
  <c r="N223" i="81"/>
  <c r="P18" i="81"/>
  <c r="N18" i="81"/>
  <c r="N71" i="81"/>
  <c r="N85" i="81"/>
  <c r="N194" i="81"/>
  <c r="N251" i="81"/>
  <c r="N44" i="81"/>
  <c r="N166" i="81"/>
  <c r="Y7" i="89"/>
  <c r="Z7" i="89"/>
  <c r="AA7" i="89"/>
  <c r="AC7" i="89"/>
  <c r="AD7" i="89"/>
  <c r="AE7" i="89"/>
  <c r="X7" i="89"/>
  <c r="N259" i="81" l="1"/>
  <c r="O258" i="81" s="1"/>
  <c r="N26" i="81"/>
  <c r="O25" i="81" s="1"/>
  <c r="S20" i="85"/>
  <c r="W22" i="85"/>
  <c r="AI106" i="85" l="1"/>
  <c r="W21" i="85"/>
  <c r="S21" i="85"/>
  <c r="AI94" i="85" s="1"/>
  <c r="U21" i="85"/>
  <c r="E25" i="89" s="1"/>
  <c r="U22" i="85"/>
  <c r="E26" i="89" s="1"/>
  <c r="S22" i="85"/>
  <c r="W20" i="85"/>
  <c r="U20" i="85"/>
  <c r="E24" i="89" s="1"/>
  <c r="I2" i="89"/>
  <c r="J2" i="89"/>
  <c r="K2" i="89"/>
  <c r="M2" i="89"/>
  <c r="N2" i="89"/>
  <c r="O2" i="89"/>
  <c r="H2" i="89"/>
  <c r="AI99" i="85" l="1"/>
  <c r="AI104" i="85"/>
  <c r="AI100" i="85"/>
  <c r="AM99" i="85" s="1"/>
  <c r="AI105" i="85"/>
  <c r="AI96" i="85"/>
  <c r="AO95" i="85" s="1"/>
  <c r="AO104" i="85"/>
  <c r="AO107" i="85"/>
  <c r="AO106" i="85"/>
  <c r="AO108" i="85"/>
  <c r="AO105" i="85"/>
  <c r="AI95" i="85"/>
  <c r="AM97" i="85" s="1"/>
  <c r="AI101" i="85"/>
  <c r="AK101" i="85"/>
  <c r="AK102" i="85"/>
  <c r="AK103" i="85"/>
  <c r="AK99" i="85"/>
  <c r="AK100" i="85"/>
  <c r="AK98" i="85"/>
  <c r="AK97" i="85"/>
  <c r="AK94" i="85"/>
  <c r="AK96" i="85"/>
  <c r="AK95" i="85"/>
  <c r="AM102" i="85"/>
  <c r="AM103" i="85"/>
  <c r="AO96" i="85"/>
  <c r="B21" i="88"/>
  <c r="B20" i="88"/>
  <c r="B23" i="88"/>
  <c r="B22" i="88"/>
  <c r="AO94" i="85" l="1"/>
  <c r="AO98" i="85"/>
  <c r="AO97" i="85"/>
  <c r="AM94" i="85"/>
  <c r="AM98" i="85"/>
  <c r="AM101" i="85"/>
  <c r="AM100" i="85"/>
  <c r="AM95" i="85"/>
  <c r="AM96" i="85"/>
  <c r="AK108" i="85"/>
  <c r="AK106" i="85"/>
  <c r="AK107" i="85"/>
  <c r="AK105" i="85"/>
  <c r="AK104" i="85"/>
  <c r="AO99" i="85"/>
  <c r="AO100" i="85"/>
  <c r="AO101" i="85"/>
  <c r="AO103" i="85"/>
  <c r="AO102" i="85"/>
  <c r="AM104" i="85"/>
  <c r="AM107" i="85"/>
  <c r="AM108" i="85"/>
  <c r="AM106" i="85"/>
  <c r="AM105" i="85"/>
  <c r="C2" i="84" l="1"/>
  <c r="G10" i="77" l="1"/>
  <c r="G11" i="77"/>
  <c r="G9" i="77"/>
  <c r="CA47" i="83" l="1"/>
  <c r="CA46" i="83"/>
  <c r="CA45" i="83"/>
  <c r="CA44" i="83"/>
  <c r="CA43" i="83"/>
  <c r="CA42" i="83"/>
  <c r="CA41" i="83"/>
  <c r="CA40" i="83"/>
  <c r="CA39" i="83"/>
  <c r="CA38" i="83"/>
  <c r="CA37" i="83"/>
  <c r="CA36" i="83"/>
  <c r="CA35" i="83"/>
  <c r="CA34" i="83"/>
  <c r="CA33" i="83"/>
  <c r="CA32" i="83"/>
  <c r="CA31" i="83"/>
  <c r="CA30" i="83"/>
  <c r="CA29" i="83"/>
  <c r="CA28" i="83"/>
  <c r="CA27" i="83"/>
  <c r="CA26" i="83"/>
  <c r="CA25" i="83"/>
  <c r="CA24" i="83"/>
  <c r="CA23" i="83"/>
  <c r="CA22" i="83"/>
  <c r="CA21" i="83"/>
  <c r="CA20" i="83"/>
  <c r="CA19" i="83"/>
  <c r="CA18" i="83"/>
  <c r="CA17" i="83"/>
  <c r="CA16" i="83"/>
  <c r="CA15" i="83"/>
  <c r="CA14" i="83"/>
  <c r="CA13" i="83"/>
  <c r="CA12" i="83"/>
  <c r="CA11" i="83"/>
  <c r="CA10" i="83"/>
  <c r="CA9" i="83"/>
  <c r="CA8" i="83"/>
  <c r="CA7" i="83"/>
  <c r="CA6" i="83"/>
  <c r="AG156" i="90" l="1"/>
  <c r="AG155" i="90"/>
  <c r="AF154" i="90"/>
  <c r="AG146" i="90"/>
  <c r="AJ146" i="90" s="1"/>
  <c r="AG145" i="90"/>
  <c r="AF144" i="90"/>
  <c r="AG136" i="90"/>
  <c r="AJ137" i="90" s="1"/>
  <c r="AG135" i="90"/>
  <c r="AF134" i="90"/>
  <c r="AG126" i="90"/>
  <c r="AJ126" i="90" s="1"/>
  <c r="AG125" i="90"/>
  <c r="AF124" i="90"/>
  <c r="AG116" i="90"/>
  <c r="AJ117" i="90" s="1"/>
  <c r="AG115" i="90"/>
  <c r="AF114" i="90"/>
  <c r="AG106" i="90"/>
  <c r="AJ106" i="90" s="1"/>
  <c r="AG105" i="90"/>
  <c r="AF104" i="90"/>
  <c r="AG96" i="90"/>
  <c r="AJ94" i="90" s="1"/>
  <c r="AG95" i="90"/>
  <c r="AF94" i="90"/>
  <c r="AG86" i="90"/>
  <c r="AJ86" i="90" s="1"/>
  <c r="AG85" i="90"/>
  <c r="AF84" i="90"/>
  <c r="AG76" i="90"/>
  <c r="AJ74" i="90" s="1"/>
  <c r="AG75" i="90"/>
  <c r="AF74" i="90"/>
  <c r="AG66" i="90"/>
  <c r="AJ66" i="90" s="1"/>
  <c r="AG65" i="90"/>
  <c r="AF64" i="90"/>
  <c r="AG56" i="90"/>
  <c r="AJ54" i="90" s="1"/>
  <c r="AG55" i="90"/>
  <c r="AF54" i="90"/>
  <c r="AG46" i="90"/>
  <c r="AJ46" i="90" s="1"/>
  <c r="AG45" i="90"/>
  <c r="AF44" i="90"/>
  <c r="AG28" i="90"/>
  <c r="AJ26" i="90" s="1"/>
  <c r="AG27" i="90"/>
  <c r="AF26" i="90"/>
  <c r="AG18" i="90"/>
  <c r="AJ18" i="90" s="1"/>
  <c r="AG8" i="90"/>
  <c r="AJ8" i="90" s="1"/>
  <c r="AG17" i="90"/>
  <c r="AF16" i="90"/>
  <c r="AF6" i="90"/>
  <c r="U5" i="90"/>
  <c r="AJ155" i="90" l="1"/>
  <c r="AJ210" i="90"/>
  <c r="AJ201" i="90"/>
  <c r="AJ192" i="90"/>
  <c r="AJ183" i="90"/>
  <c r="AJ165" i="90"/>
  <c r="AJ189" i="90"/>
  <c r="AJ209" i="90"/>
  <c r="AJ200" i="90"/>
  <c r="AJ191" i="90"/>
  <c r="AJ182" i="90"/>
  <c r="AJ173" i="90"/>
  <c r="AJ164" i="90"/>
  <c r="AJ198" i="90"/>
  <c r="AJ180" i="90"/>
  <c r="AJ193" i="90"/>
  <c r="AJ208" i="90"/>
  <c r="AJ199" i="90"/>
  <c r="AJ190" i="90"/>
  <c r="AJ181" i="90"/>
  <c r="AJ163" i="90"/>
  <c r="AJ207" i="90"/>
  <c r="AJ211" i="90"/>
  <c r="AJ206" i="90"/>
  <c r="AJ197" i="90"/>
  <c r="AJ188" i="90"/>
  <c r="AJ179" i="90"/>
  <c r="AJ172" i="90"/>
  <c r="AJ187" i="90"/>
  <c r="AJ178" i="90"/>
  <c r="AJ171" i="90"/>
  <c r="AJ205" i="90"/>
  <c r="AJ177" i="90"/>
  <c r="AJ170" i="90"/>
  <c r="AJ196" i="90"/>
  <c r="AJ202" i="90"/>
  <c r="AJ174" i="90"/>
  <c r="AJ186" i="90"/>
  <c r="AJ195" i="90"/>
  <c r="AJ176" i="90"/>
  <c r="AJ169" i="90"/>
  <c r="AJ184" i="90"/>
  <c r="AJ166" i="90"/>
  <c r="AJ204" i="90"/>
  <c r="AJ185" i="90"/>
  <c r="AJ168" i="90"/>
  <c r="AJ194" i="90"/>
  <c r="AJ175" i="90"/>
  <c r="AJ167" i="90"/>
  <c r="AJ212" i="90"/>
  <c r="AJ203" i="90"/>
  <c r="AJ57" i="90"/>
  <c r="AJ100" i="90"/>
  <c r="AJ140" i="90"/>
  <c r="AJ154" i="90"/>
  <c r="AJ101" i="90"/>
  <c r="AJ97" i="90"/>
  <c r="AJ133" i="90"/>
  <c r="AJ139" i="90"/>
  <c r="AJ136" i="90"/>
  <c r="AJ135" i="90"/>
  <c r="AJ161" i="90"/>
  <c r="AJ158" i="90"/>
  <c r="AJ17" i="90"/>
  <c r="AJ157" i="90"/>
  <c r="AJ16" i="90"/>
  <c r="AJ143" i="90"/>
  <c r="AJ60" i="90"/>
  <c r="AJ152" i="90"/>
  <c r="AJ149" i="90"/>
  <c r="AJ148" i="90"/>
  <c r="AJ145" i="90"/>
  <c r="AJ144" i="90"/>
  <c r="AJ96" i="90"/>
  <c r="AJ162" i="90"/>
  <c r="AJ15" i="90"/>
  <c r="AJ24" i="90"/>
  <c r="AJ21" i="90"/>
  <c r="AJ20" i="90"/>
  <c r="AJ160" i="90"/>
  <c r="AJ156" i="90"/>
  <c r="AJ153" i="90"/>
  <c r="AJ159" i="90"/>
  <c r="AJ151" i="90"/>
  <c r="AJ147" i="90"/>
  <c r="AJ150" i="90"/>
  <c r="AJ142" i="90"/>
  <c r="AJ138" i="90"/>
  <c r="AJ134" i="90"/>
  <c r="AJ141" i="90"/>
  <c r="AJ129" i="90"/>
  <c r="AJ125" i="90"/>
  <c r="AJ123" i="90"/>
  <c r="AJ132" i="90"/>
  <c r="AJ128" i="90"/>
  <c r="AJ124" i="90"/>
  <c r="AJ131" i="90"/>
  <c r="AJ127" i="90"/>
  <c r="AJ130" i="90"/>
  <c r="AJ120" i="90"/>
  <c r="AJ116" i="90"/>
  <c r="AJ113" i="90"/>
  <c r="AJ119" i="90"/>
  <c r="AJ115" i="90"/>
  <c r="AJ122" i="90"/>
  <c r="AJ118" i="90"/>
  <c r="AJ114" i="90"/>
  <c r="AJ121" i="90"/>
  <c r="AJ109" i="90"/>
  <c r="AJ112" i="90"/>
  <c r="AJ108" i="90"/>
  <c r="AJ111" i="90"/>
  <c r="AJ107" i="90"/>
  <c r="AJ103" i="90"/>
  <c r="AJ105" i="90"/>
  <c r="AJ104" i="90"/>
  <c r="AJ110" i="90"/>
  <c r="AJ93" i="90"/>
  <c r="AJ99" i="90"/>
  <c r="AJ95" i="90"/>
  <c r="AJ102" i="90"/>
  <c r="AJ98" i="90"/>
  <c r="AJ84" i="90"/>
  <c r="AJ83" i="90"/>
  <c r="AJ85" i="90"/>
  <c r="AJ92" i="90"/>
  <c r="AJ89" i="90"/>
  <c r="AJ88" i="90"/>
  <c r="AJ91" i="90"/>
  <c r="AJ87" i="90"/>
  <c r="AJ90" i="90"/>
  <c r="AJ81" i="90"/>
  <c r="AJ69" i="90"/>
  <c r="AJ68" i="90"/>
  <c r="AJ80" i="90"/>
  <c r="AJ77" i="90"/>
  <c r="AJ76" i="90"/>
  <c r="AJ63" i="90"/>
  <c r="AJ65" i="90"/>
  <c r="AJ72" i="90"/>
  <c r="AJ64" i="90"/>
  <c r="AJ56" i="90"/>
  <c r="AJ61" i="90"/>
  <c r="AJ45" i="90"/>
  <c r="AJ44" i="90"/>
  <c r="AJ49" i="90"/>
  <c r="AJ43" i="90"/>
  <c r="AJ52" i="90"/>
  <c r="AJ48" i="90"/>
  <c r="AJ33" i="90"/>
  <c r="AJ32" i="90"/>
  <c r="AJ29" i="90"/>
  <c r="AJ28" i="90"/>
  <c r="AJ7" i="90"/>
  <c r="AJ5" i="90"/>
  <c r="AJ6" i="90"/>
  <c r="AJ11" i="90"/>
  <c r="AJ23" i="90"/>
  <c r="AJ19" i="90"/>
  <c r="AJ25" i="90"/>
  <c r="AJ31" i="90"/>
  <c r="AJ27" i="90"/>
  <c r="AJ51" i="90"/>
  <c r="AJ47" i="90"/>
  <c r="AJ53" i="90"/>
  <c r="AJ59" i="90"/>
  <c r="AJ55" i="90"/>
  <c r="AJ71" i="90"/>
  <c r="AJ67" i="90"/>
  <c r="AJ73" i="90"/>
  <c r="AJ79" i="90"/>
  <c r="AJ75" i="90"/>
  <c r="AJ10" i="90"/>
  <c r="AJ14" i="90"/>
  <c r="AJ22" i="90"/>
  <c r="AJ34" i="90"/>
  <c r="AJ30" i="90"/>
  <c r="AJ50" i="90"/>
  <c r="AJ62" i="90"/>
  <c r="AJ58" i="90"/>
  <c r="AJ70" i="90"/>
  <c r="AJ82" i="90"/>
  <c r="AJ78" i="90"/>
  <c r="AJ13" i="90"/>
  <c r="AJ9" i="90"/>
  <c r="AJ12" i="90"/>
  <c r="P40" i="82" l="1"/>
  <c r="P44" i="82"/>
  <c r="P48" i="82"/>
  <c r="P52" i="82"/>
  <c r="P60" i="82"/>
  <c r="P64" i="82"/>
  <c r="P68" i="82"/>
  <c r="P72" i="82"/>
  <c r="P76" i="82"/>
  <c r="P80" i="82"/>
  <c r="P41" i="82"/>
  <c r="P42" i="82"/>
  <c r="P43" i="82"/>
  <c r="P45" i="82"/>
  <c r="P46" i="82"/>
  <c r="P47" i="82"/>
  <c r="P49" i="82"/>
  <c r="P50" i="82"/>
  <c r="P51" i="82"/>
  <c r="P53" i="82"/>
  <c r="P54" i="82"/>
  <c r="P55" i="82"/>
  <c r="P57" i="82"/>
  <c r="P58" i="82"/>
  <c r="P59" i="82"/>
  <c r="P61" i="82"/>
  <c r="P62" i="82"/>
  <c r="P63" i="82"/>
  <c r="P65" i="82"/>
  <c r="P66" i="82"/>
  <c r="P67" i="82"/>
  <c r="P69" i="82"/>
  <c r="P70" i="82"/>
  <c r="P71" i="82"/>
  <c r="P73" i="82"/>
  <c r="P74" i="82"/>
  <c r="P75" i="82"/>
  <c r="P77" i="82"/>
  <c r="P78" i="82"/>
  <c r="P79" i="82"/>
  <c r="P81" i="82"/>
  <c r="T81" i="82" s="1"/>
  <c r="P82" i="82"/>
  <c r="T82" i="82" s="1"/>
  <c r="P83" i="82"/>
  <c r="T83" i="82" s="1"/>
  <c r="P39" i="82"/>
  <c r="O40" i="82"/>
  <c r="O41" i="82"/>
  <c r="O42" i="82"/>
  <c r="O43" i="82"/>
  <c r="O44" i="82"/>
  <c r="O45" i="82"/>
  <c r="O46" i="82"/>
  <c r="O47" i="82"/>
  <c r="O48" i="82"/>
  <c r="O49" i="82"/>
  <c r="O50" i="82"/>
  <c r="O51" i="82"/>
  <c r="O52" i="82"/>
  <c r="O53" i="82"/>
  <c r="O54" i="82"/>
  <c r="O55" i="82"/>
  <c r="O56" i="82"/>
  <c r="O57" i="82"/>
  <c r="O58" i="82"/>
  <c r="O59" i="82"/>
  <c r="O60" i="82"/>
  <c r="O61" i="82"/>
  <c r="O62" i="82"/>
  <c r="O63" i="82"/>
  <c r="O64" i="82"/>
  <c r="O65" i="82"/>
  <c r="R65" i="82" s="1"/>
  <c r="O66" i="82"/>
  <c r="O67" i="82"/>
  <c r="O68" i="82"/>
  <c r="O69" i="82"/>
  <c r="O70" i="82"/>
  <c r="O71" i="82"/>
  <c r="O72" i="82"/>
  <c r="O73" i="82"/>
  <c r="O74" i="82"/>
  <c r="O75" i="82"/>
  <c r="O76" i="82"/>
  <c r="O77" i="82"/>
  <c r="O78" i="82"/>
  <c r="O79" i="82"/>
  <c r="O80" i="82"/>
  <c r="O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39" i="82"/>
  <c r="R40" i="82"/>
  <c r="R46" i="82"/>
  <c r="N47" i="82"/>
  <c r="T47" i="82" s="1"/>
  <c r="N48" i="82"/>
  <c r="T48" i="82" s="1"/>
  <c r="N49" i="82"/>
  <c r="T49" i="82" s="1"/>
  <c r="N51" i="82"/>
  <c r="T51" i="82" s="1"/>
  <c r="N53" i="82"/>
  <c r="T53" i="82" s="1"/>
  <c r="N56" i="82"/>
  <c r="N57" i="82"/>
  <c r="T57" i="82" s="1"/>
  <c r="R58" i="82"/>
  <c r="N59" i="82"/>
  <c r="T59" i="82" s="1"/>
  <c r="R62" i="82"/>
  <c r="R64" i="82"/>
  <c r="R68" i="82"/>
  <c r="N69" i="82"/>
  <c r="T69" i="82" s="1"/>
  <c r="R71" i="82"/>
  <c r="N73" i="82"/>
  <c r="T73" i="82" s="1"/>
  <c r="N75" i="82"/>
  <c r="T75" i="82" s="1"/>
  <c r="R76" i="82"/>
  <c r="R82" i="82"/>
  <c r="R41" i="82" l="1"/>
  <c r="N42" i="82"/>
  <c r="T42" i="82" s="1"/>
  <c r="R56" i="82"/>
  <c r="R49" i="82"/>
  <c r="R48" i="82"/>
  <c r="N64" i="82"/>
  <c r="T64" i="82" s="1"/>
  <c r="N63" i="82"/>
  <c r="T63" i="82" s="1"/>
  <c r="N62" i="82"/>
  <c r="T62" i="82" s="1"/>
  <c r="N43" i="82"/>
  <c r="T43" i="82" s="1"/>
  <c r="R78" i="82"/>
  <c r="R66" i="82"/>
  <c r="R42" i="82"/>
  <c r="R81" i="82"/>
  <c r="N80" i="82"/>
  <c r="T80" i="82" s="1"/>
  <c r="R80" i="82"/>
  <c r="N79" i="82"/>
  <c r="T79" i="82" s="1"/>
  <c r="N58" i="82"/>
  <c r="T58" i="82" s="1"/>
  <c r="R52" i="82"/>
  <c r="N74" i="82"/>
  <c r="T74" i="82" s="1"/>
  <c r="N70" i="82"/>
  <c r="T70" i="82" s="1"/>
  <c r="N50" i="82"/>
  <c r="T50" i="82" s="1"/>
  <c r="R75" i="82"/>
  <c r="N68" i="82"/>
  <c r="T68" i="82" s="1"/>
  <c r="R79" i="82"/>
  <c r="N54" i="82"/>
  <c r="T54" i="82" s="1"/>
  <c r="N67" i="82"/>
  <c r="T67" i="82" s="1"/>
  <c r="N78" i="82"/>
  <c r="T78" i="82" s="1"/>
  <c r="N52" i="82"/>
  <c r="T52" i="82" s="1"/>
  <c r="R57" i="82"/>
  <c r="N66" i="82"/>
  <c r="T66" i="82" s="1"/>
  <c r="N46" i="82"/>
  <c r="T46" i="82" s="1"/>
  <c r="P56" i="82"/>
  <c r="T56" i="82" s="1"/>
  <c r="N77" i="82"/>
  <c r="T77" i="82" s="1"/>
  <c r="N65" i="82"/>
  <c r="T65" i="82" s="1"/>
  <c r="N61" i="82"/>
  <c r="T61" i="82" s="1"/>
  <c r="N45" i="82"/>
  <c r="T45" i="82" s="1"/>
  <c r="N41" i="82"/>
  <c r="T41" i="82" s="1"/>
  <c r="R69" i="82"/>
  <c r="N39" i="82"/>
  <c r="T39" i="82" s="1"/>
  <c r="R73" i="82"/>
  <c r="R61" i="82"/>
  <c r="R53" i="82"/>
  <c r="R45" i="82"/>
  <c r="N72" i="82"/>
  <c r="T72" i="82" s="1"/>
  <c r="N40" i="82"/>
  <c r="T40" i="82" s="1"/>
  <c r="R63" i="82"/>
  <c r="R59" i="82"/>
  <c r="R55" i="82"/>
  <c r="R51" i="82"/>
  <c r="R47" i="82"/>
  <c r="R43" i="82"/>
  <c r="R77" i="82"/>
  <c r="R72" i="82"/>
  <c r="R67" i="82"/>
  <c r="R60" i="82"/>
  <c r="R44" i="82"/>
  <c r="N76" i="82"/>
  <c r="T76" i="82" s="1"/>
  <c r="N71" i="82"/>
  <c r="T71" i="82" s="1"/>
  <c r="N60" i="82"/>
  <c r="T60" i="82" s="1"/>
  <c r="N55" i="82"/>
  <c r="T55" i="82" s="1"/>
  <c r="N44" i="82"/>
  <c r="T44" i="82" s="1"/>
  <c r="R74" i="82"/>
  <c r="R70" i="82"/>
  <c r="R54" i="82"/>
  <c r="R50" i="82"/>
  <c r="R39" i="82"/>
  <c r="R192" i="81" l="1"/>
  <c r="R178" i="81"/>
  <c r="R164" i="81"/>
  <c r="R150" i="81"/>
  <c r="R136" i="81"/>
  <c r="S8" i="89" l="1"/>
  <c r="S9" i="89"/>
  <c r="S10" i="89"/>
  <c r="S11" i="89"/>
  <c r="S12" i="89"/>
  <c r="S13" i="89"/>
  <c r="S14" i="89"/>
  <c r="S15" i="89"/>
  <c r="S16" i="89"/>
  <c r="S17" i="89"/>
  <c r="S18" i="89"/>
  <c r="S19" i="89"/>
  <c r="S20" i="89"/>
  <c r="S21" i="89"/>
  <c r="S22" i="89"/>
  <c r="S7" i="89"/>
  <c r="R7" i="89"/>
  <c r="S200" i="89" l="1"/>
  <c r="S202" i="89"/>
  <c r="S204" i="89"/>
  <c r="S206" i="89"/>
  <c r="S208" i="89"/>
  <c r="S210" i="89"/>
  <c r="S212" i="89"/>
  <c r="S201" i="89"/>
  <c r="S209" i="89"/>
  <c r="S199" i="89"/>
  <c r="S207" i="89"/>
  <c r="S213" i="89"/>
  <c r="S205" i="89"/>
  <c r="S211" i="89"/>
  <c r="S203" i="89"/>
  <c r="S70" i="89"/>
  <c r="S72" i="89"/>
  <c r="S74" i="89"/>
  <c r="S76" i="89"/>
  <c r="S78" i="89"/>
  <c r="S71" i="89"/>
  <c r="S75" i="89"/>
  <c r="S73" i="89"/>
  <c r="S77" i="89"/>
  <c r="S50" i="89"/>
  <c r="S52" i="89"/>
  <c r="S51" i="89"/>
  <c r="S49" i="89"/>
  <c r="S80" i="89"/>
  <c r="S82" i="89"/>
  <c r="S84" i="89"/>
  <c r="S86" i="89"/>
  <c r="S88" i="89"/>
  <c r="S90" i="89"/>
  <c r="S92" i="89"/>
  <c r="S79" i="89"/>
  <c r="S83" i="89"/>
  <c r="S87" i="89"/>
  <c r="S91" i="89"/>
  <c r="S81" i="89"/>
  <c r="S85" i="89"/>
  <c r="S89" i="89"/>
  <c r="S93" i="89"/>
  <c r="S184" i="89"/>
  <c r="S186" i="89"/>
  <c r="S188" i="89"/>
  <c r="S190" i="89"/>
  <c r="S192" i="89"/>
  <c r="S194" i="89"/>
  <c r="S196" i="89"/>
  <c r="S198" i="89"/>
  <c r="S187" i="89"/>
  <c r="S193" i="89"/>
  <c r="S191" i="89"/>
  <c r="S185" i="89"/>
  <c r="S197" i="89"/>
  <c r="S189" i="89"/>
  <c r="S195" i="89"/>
  <c r="S110" i="89"/>
  <c r="S112" i="89"/>
  <c r="S114" i="89"/>
  <c r="S116" i="89"/>
  <c r="S118" i="89"/>
  <c r="S120" i="89"/>
  <c r="S122" i="89"/>
  <c r="S111" i="89"/>
  <c r="S115" i="89"/>
  <c r="S119" i="89"/>
  <c r="S123" i="89"/>
  <c r="S109" i="89"/>
  <c r="S117" i="89"/>
  <c r="S113" i="89"/>
  <c r="S121" i="89"/>
  <c r="S62" i="89"/>
  <c r="S64" i="89"/>
  <c r="S66" i="89"/>
  <c r="S68" i="89"/>
  <c r="S63" i="89"/>
  <c r="S67" i="89"/>
  <c r="S61" i="89"/>
  <c r="S65" i="89"/>
  <c r="S69" i="89"/>
  <c r="S140" i="89"/>
  <c r="S142" i="89"/>
  <c r="S144" i="89"/>
  <c r="S146" i="89"/>
  <c r="S148" i="89"/>
  <c r="S150" i="89"/>
  <c r="S152" i="89"/>
  <c r="S139" i="89"/>
  <c r="S143" i="89"/>
  <c r="S147" i="89"/>
  <c r="S151" i="89"/>
  <c r="S141" i="89"/>
  <c r="S149" i="89"/>
  <c r="S145" i="89"/>
  <c r="S153" i="89"/>
  <c r="S244" i="89"/>
  <c r="S246" i="89"/>
  <c r="S248" i="89"/>
  <c r="S250" i="89"/>
  <c r="S252" i="89"/>
  <c r="S254" i="89"/>
  <c r="S256" i="89"/>
  <c r="S258" i="89"/>
  <c r="S245" i="89"/>
  <c r="S249" i="89"/>
  <c r="S253" i="89"/>
  <c r="S257" i="89"/>
  <c r="S247" i="89"/>
  <c r="S251" i="89"/>
  <c r="S255" i="89"/>
  <c r="S124" i="89"/>
  <c r="S126" i="89"/>
  <c r="S128" i="89"/>
  <c r="S130" i="89"/>
  <c r="S132" i="89"/>
  <c r="S134" i="89"/>
  <c r="S136" i="89"/>
  <c r="S138" i="89"/>
  <c r="S127" i="89"/>
  <c r="S131" i="89"/>
  <c r="S135" i="89"/>
  <c r="S125" i="89"/>
  <c r="S133" i="89"/>
  <c r="S129" i="89"/>
  <c r="S137" i="89"/>
  <c r="S230" i="89"/>
  <c r="S232" i="89"/>
  <c r="S234" i="89"/>
  <c r="S236" i="89"/>
  <c r="S238" i="89"/>
  <c r="S240" i="89"/>
  <c r="S242" i="89"/>
  <c r="S229" i="89"/>
  <c r="S233" i="89"/>
  <c r="S237" i="89"/>
  <c r="S241" i="89"/>
  <c r="S231" i="89"/>
  <c r="S235" i="89"/>
  <c r="S239" i="89"/>
  <c r="S243" i="89"/>
  <c r="S170" i="89"/>
  <c r="S172" i="89"/>
  <c r="S174" i="89"/>
  <c r="S176" i="89"/>
  <c r="S178" i="89"/>
  <c r="S180" i="89"/>
  <c r="S182" i="89"/>
  <c r="S171" i="89"/>
  <c r="S175" i="89"/>
  <c r="S179" i="89"/>
  <c r="S183" i="89"/>
  <c r="S169" i="89"/>
  <c r="S177" i="89"/>
  <c r="S173" i="89"/>
  <c r="S181" i="89"/>
  <c r="S214" i="89"/>
  <c r="S216" i="89"/>
  <c r="S218" i="89"/>
  <c r="S217" i="89"/>
  <c r="S215" i="89"/>
  <c r="S220" i="89"/>
  <c r="S222" i="89"/>
  <c r="S224" i="89"/>
  <c r="S226" i="89"/>
  <c r="S228" i="89"/>
  <c r="S221" i="89"/>
  <c r="S225" i="89"/>
  <c r="S219" i="89"/>
  <c r="S223" i="89"/>
  <c r="S227" i="89"/>
  <c r="S154" i="89"/>
  <c r="S156" i="89"/>
  <c r="S158" i="89"/>
  <c r="S160" i="89"/>
  <c r="S162" i="89"/>
  <c r="S164" i="89"/>
  <c r="S166" i="89"/>
  <c r="S168" i="89"/>
  <c r="S155" i="89"/>
  <c r="S159" i="89"/>
  <c r="S163" i="89"/>
  <c r="S167" i="89"/>
  <c r="S157" i="89"/>
  <c r="S165" i="89"/>
  <c r="S161" i="89"/>
  <c r="S94" i="89"/>
  <c r="S96" i="89"/>
  <c r="S98" i="89"/>
  <c r="S100" i="89"/>
  <c r="S102" i="89"/>
  <c r="S104" i="89"/>
  <c r="S106" i="89"/>
  <c r="S108" i="89"/>
  <c r="S95" i="89"/>
  <c r="S99" i="89"/>
  <c r="S103" i="89"/>
  <c r="S107" i="89"/>
  <c r="S101" i="89"/>
  <c r="S97" i="89"/>
  <c r="S105" i="89"/>
  <c r="S54" i="89"/>
  <c r="S56" i="89"/>
  <c r="S58" i="89"/>
  <c r="S60" i="89"/>
  <c r="S55" i="89"/>
  <c r="S59" i="89"/>
  <c r="S57" i="89"/>
  <c r="S53" i="89"/>
  <c r="G8" i="89"/>
  <c r="G9" i="89" l="1"/>
  <c r="G10" i="89"/>
  <c r="G11" i="89"/>
  <c r="G12" i="89"/>
  <c r="G13" i="89"/>
  <c r="G14" i="89"/>
  <c r="G15" i="89"/>
  <c r="G16" i="89"/>
  <c r="G17" i="89"/>
  <c r="G18" i="89"/>
  <c r="G19" i="89"/>
  <c r="G20" i="89"/>
  <c r="G21" i="89"/>
  <c r="G22" i="89"/>
  <c r="S37" i="89" l="1"/>
  <c r="S42" i="89" s="1"/>
  <c r="P37" i="89"/>
  <c r="L37" i="89"/>
  <c r="L42" i="89" s="1"/>
  <c r="N37" i="89"/>
  <c r="N42" i="89" s="1"/>
  <c r="Q37" i="89"/>
  <c r="Q42" i="89" s="1"/>
  <c r="I37" i="89"/>
  <c r="I42" i="89" s="1"/>
  <c r="K37" i="89"/>
  <c r="K42" i="89" s="1"/>
  <c r="M37" i="89"/>
  <c r="M42" i="89" s="1"/>
  <c r="O37" i="89"/>
  <c r="O42" i="89" s="1"/>
  <c r="H37" i="89"/>
  <c r="H42" i="89" s="1"/>
  <c r="J37" i="89"/>
  <c r="J42" i="89" s="1"/>
  <c r="P42" i="89"/>
  <c r="L5" i="88" l="1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R122" i="81" l="1"/>
  <c r="R109" i="81"/>
  <c r="S113" i="81" s="1"/>
  <c r="R96" i="81"/>
  <c r="S101" i="81" s="1"/>
  <c r="R83" i="81"/>
  <c r="S90" i="81" s="1"/>
  <c r="R69" i="81"/>
  <c r="S76" i="81" s="1"/>
  <c r="R55" i="81"/>
  <c r="S60" i="81" s="1"/>
  <c r="G16" i="82"/>
  <c r="I7" i="82"/>
  <c r="I8" i="82"/>
  <c r="I9" i="82"/>
  <c r="I10" i="82"/>
  <c r="I11" i="82"/>
  <c r="I12" i="82"/>
  <c r="I13" i="82"/>
  <c r="I14" i="82"/>
  <c r="I15" i="82"/>
  <c r="I16" i="82"/>
  <c r="I17" i="82"/>
  <c r="I18" i="82"/>
  <c r="I19" i="82"/>
  <c r="I20" i="82"/>
  <c r="I6" i="82"/>
  <c r="AH11" i="82" l="1"/>
  <c r="AF11" i="82"/>
  <c r="V11" i="82"/>
  <c r="T11" i="82"/>
  <c r="AH10" i="82"/>
  <c r="AF10" i="82"/>
  <c r="V10" i="82"/>
  <c r="T10" i="82"/>
  <c r="AH13" i="82"/>
  <c r="AF13" i="82"/>
  <c r="V13" i="82"/>
  <c r="T13" i="82"/>
  <c r="AH6" i="82"/>
  <c r="AF6" i="82"/>
  <c r="V6" i="82"/>
  <c r="T6" i="82"/>
  <c r="AH9" i="82"/>
  <c r="AF9" i="82"/>
  <c r="V9" i="82"/>
  <c r="T9" i="82"/>
  <c r="AH12" i="82"/>
  <c r="AF12" i="82"/>
  <c r="V12" i="82"/>
  <c r="T12" i="82"/>
  <c r="AH20" i="82"/>
  <c r="AF20" i="82"/>
  <c r="V20" i="82"/>
  <c r="T20" i="82"/>
  <c r="AH8" i="82"/>
  <c r="AF8" i="82"/>
  <c r="V8" i="82"/>
  <c r="T8" i="82"/>
  <c r="AF7" i="82"/>
  <c r="AH7" i="82"/>
  <c r="V7" i="82"/>
  <c r="T7" i="82"/>
  <c r="AF17" i="82"/>
  <c r="AH17" i="82"/>
  <c r="T17" i="82"/>
  <c r="V17" i="82"/>
  <c r="AF16" i="82"/>
  <c r="AH16" i="82"/>
  <c r="T16" i="82"/>
  <c r="V16" i="82"/>
  <c r="AF15" i="82"/>
  <c r="AH15" i="82"/>
  <c r="T15" i="82"/>
  <c r="V15" i="82"/>
  <c r="AF19" i="82"/>
  <c r="AH19" i="82"/>
  <c r="V19" i="82"/>
  <c r="T19" i="82"/>
  <c r="AF18" i="82"/>
  <c r="AH18" i="82"/>
  <c r="V18" i="82"/>
  <c r="T18" i="82"/>
  <c r="AF14" i="82"/>
  <c r="AH14" i="82"/>
  <c r="T14" i="82"/>
  <c r="V14" i="82"/>
  <c r="N167" i="81"/>
  <c r="N112" i="81"/>
  <c r="N73" i="81"/>
  <c r="N113" i="81"/>
  <c r="N140" i="81"/>
  <c r="N168" i="81"/>
  <c r="N102" i="81"/>
  <c r="N156" i="81"/>
  <c r="N184" i="81"/>
  <c r="N213" i="81"/>
  <c r="N241" i="81"/>
  <c r="N245" i="81" s="1"/>
  <c r="N196" i="81"/>
  <c r="AX7" i="82"/>
  <c r="H5" i="88"/>
  <c r="F4" i="88"/>
  <c r="U17" i="90"/>
  <c r="H16" i="88"/>
  <c r="U13" i="90"/>
  <c r="F11" i="88"/>
  <c r="H12" i="88"/>
  <c r="U9" i="90"/>
  <c r="F7" i="88"/>
  <c r="N125" i="81"/>
  <c r="U15" i="90"/>
  <c r="H14" i="88"/>
  <c r="N32" i="81"/>
  <c r="N39" i="81" s="1"/>
  <c r="O38" i="81" s="1"/>
  <c r="U20" i="90"/>
  <c r="F18" i="88"/>
  <c r="J21" i="82"/>
  <c r="AP214" i="82" s="1"/>
  <c r="U16" i="90"/>
  <c r="U12" i="90"/>
  <c r="F10" i="88"/>
  <c r="U8" i="90"/>
  <c r="F6" i="88"/>
  <c r="U19" i="90"/>
  <c r="H18" i="88"/>
  <c r="U11" i="90"/>
  <c r="H10" i="88"/>
  <c r="U7" i="90"/>
  <c r="U18" i="90"/>
  <c r="H17" i="88"/>
  <c r="U10" i="90"/>
  <c r="H9" i="88"/>
  <c r="AO138" i="82"/>
  <c r="AO142" i="82"/>
  <c r="AO146" i="82"/>
  <c r="AO150" i="82"/>
  <c r="AO137" i="82"/>
  <c r="AO141" i="82"/>
  <c r="AO145" i="82"/>
  <c r="AO149" i="82"/>
  <c r="AO143" i="82"/>
  <c r="AO151" i="82"/>
  <c r="AO140" i="82"/>
  <c r="AO144" i="82"/>
  <c r="AO148" i="82"/>
  <c r="AO139" i="82"/>
  <c r="AO147" i="82"/>
  <c r="N141" i="81"/>
  <c r="N197" i="81"/>
  <c r="N226" i="81"/>
  <c r="N88" i="81"/>
  <c r="N169" i="81"/>
  <c r="N99" i="81"/>
  <c r="N72" i="81"/>
  <c r="N153" i="81"/>
  <c r="N86" i="81"/>
  <c r="N58" i="81"/>
  <c r="N139" i="81"/>
  <c r="N45" i="81"/>
  <c r="N75" i="81"/>
  <c r="N170" i="81"/>
  <c r="N198" i="81"/>
  <c r="N227" i="81"/>
  <c r="N128" i="81"/>
  <c r="N89" i="81"/>
  <c r="N142" i="81"/>
  <c r="N115" i="81"/>
  <c r="N114" i="81"/>
  <c r="N155" i="81"/>
  <c r="N183" i="81"/>
  <c r="N212" i="81"/>
  <c r="N217" i="81" s="1"/>
  <c r="N60" i="81"/>
  <c r="N74" i="81"/>
  <c r="N127" i="81"/>
  <c r="N101" i="81"/>
  <c r="N46" i="81"/>
  <c r="N126" i="81"/>
  <c r="N154" i="81"/>
  <c r="N182" i="81"/>
  <c r="N100" i="81"/>
  <c r="N59" i="81"/>
  <c r="N87" i="81"/>
  <c r="S271" i="81"/>
  <c r="T271" i="81" s="1"/>
  <c r="S269" i="81"/>
  <c r="T269" i="81" s="1"/>
  <c r="S267" i="81"/>
  <c r="T267" i="81" s="1"/>
  <c r="S257" i="81"/>
  <c r="T257" i="81" s="1"/>
  <c r="S274" i="81"/>
  <c r="T274" i="81" s="1"/>
  <c r="S265" i="81"/>
  <c r="T265" i="81" s="1"/>
  <c r="S260" i="81"/>
  <c r="T260" i="81" s="1"/>
  <c r="S255" i="81"/>
  <c r="T255" i="81" s="1"/>
  <c r="S253" i="81"/>
  <c r="T253" i="81" s="1"/>
  <c r="S251" i="81"/>
  <c r="T251" i="81" s="1"/>
  <c r="S258" i="81"/>
  <c r="T258" i="81" s="1"/>
  <c r="S254" i="81"/>
  <c r="T254" i="81" s="1"/>
  <c r="S252" i="81"/>
  <c r="T252" i="81" s="1"/>
  <c r="S273" i="81"/>
  <c r="T273" i="81" s="1"/>
  <c r="S270" i="81"/>
  <c r="T270" i="81" s="1"/>
  <c r="S268" i="81"/>
  <c r="T268" i="81" s="1"/>
  <c r="S266" i="81"/>
  <c r="T266" i="81" s="1"/>
  <c r="S259" i="81"/>
  <c r="T259" i="81" s="1"/>
  <c r="S256" i="81"/>
  <c r="T256" i="81" s="1"/>
  <c r="S272" i="81"/>
  <c r="T272" i="81" s="1"/>
  <c r="S128" i="81"/>
  <c r="S242" i="81"/>
  <c r="S230" i="81"/>
  <c r="S226" i="81"/>
  <c r="S223" i="81"/>
  <c r="S218" i="81"/>
  <c r="S213" i="81"/>
  <c r="S246" i="81"/>
  <c r="T246" i="81" s="1"/>
  <c r="S243" i="81"/>
  <c r="T243" i="81" s="1"/>
  <c r="S240" i="81"/>
  <c r="S237" i="81"/>
  <c r="T237" i="81" s="1"/>
  <c r="S232" i="81"/>
  <c r="S229" i="81"/>
  <c r="S224" i="81"/>
  <c r="S217" i="81"/>
  <c r="S214" i="81"/>
  <c r="S211" i="81"/>
  <c r="S245" i="81"/>
  <c r="T245" i="81" s="1"/>
  <c r="S238" i="81"/>
  <c r="T238" i="81" s="1"/>
  <c r="S231" i="81"/>
  <c r="S227" i="81"/>
  <c r="S216" i="81"/>
  <c r="S212" i="81"/>
  <c r="S209" i="81"/>
  <c r="S244" i="81"/>
  <c r="T244" i="81" s="1"/>
  <c r="S241" i="81"/>
  <c r="T241" i="81" s="1"/>
  <c r="S239" i="81"/>
  <c r="T239" i="81" s="1"/>
  <c r="S228" i="81"/>
  <c r="S225" i="81"/>
  <c r="S215" i="81"/>
  <c r="S210" i="81"/>
  <c r="S89" i="81"/>
  <c r="AW13" i="82"/>
  <c r="AW12" i="82"/>
  <c r="H13" i="88"/>
  <c r="U14" i="90"/>
  <c r="S88" i="81"/>
  <c r="U6" i="90"/>
  <c r="S66" i="81"/>
  <c r="S74" i="81"/>
  <c r="S99" i="81"/>
  <c r="S62" i="81"/>
  <c r="S73" i="81"/>
  <c r="S72" i="81"/>
  <c r="S125" i="81"/>
  <c r="S203" i="81"/>
  <c r="S199" i="81"/>
  <c r="S188" i="81"/>
  <c r="S184" i="81"/>
  <c r="S182" i="81"/>
  <c r="S180" i="81"/>
  <c r="S173" i="81"/>
  <c r="S167" i="81"/>
  <c r="S160" i="81"/>
  <c r="S156" i="81"/>
  <c r="S154" i="81"/>
  <c r="S147" i="81"/>
  <c r="S143" i="81"/>
  <c r="S153" i="81"/>
  <c r="S146" i="81"/>
  <c r="S142" i="81"/>
  <c r="S175" i="81"/>
  <c r="S171" i="81"/>
  <c r="S158" i="81"/>
  <c r="S155" i="81"/>
  <c r="S152" i="81"/>
  <c r="S145" i="81"/>
  <c r="S139" i="81"/>
  <c r="S189" i="81"/>
  <c r="S185" i="81"/>
  <c r="S138" i="81"/>
  <c r="S202" i="81"/>
  <c r="S198" i="81"/>
  <c r="S196" i="81"/>
  <c r="S194" i="81"/>
  <c r="S187" i="81"/>
  <c r="S181" i="81"/>
  <c r="S172" i="81"/>
  <c r="S169" i="81"/>
  <c r="S166" i="81"/>
  <c r="S159" i="81"/>
  <c r="S140" i="81"/>
  <c r="S195" i="81"/>
  <c r="S186" i="81"/>
  <c r="S183" i="81"/>
  <c r="S144" i="81"/>
  <c r="S141" i="81"/>
  <c r="S201" i="81"/>
  <c r="S200" i="81"/>
  <c r="S197" i="81"/>
  <c r="S174" i="81"/>
  <c r="S170" i="81"/>
  <c r="S168" i="81"/>
  <c r="S161" i="81"/>
  <c r="S157" i="81"/>
  <c r="S75" i="81"/>
  <c r="S100" i="81"/>
  <c r="S133" i="81"/>
  <c r="S111" i="81"/>
  <c r="S112" i="81"/>
  <c r="S93" i="81"/>
  <c r="S124" i="81"/>
  <c r="S61" i="81"/>
  <c r="S87" i="81"/>
  <c r="S86" i="81"/>
  <c r="S79" i="81"/>
  <c r="S104" i="81"/>
  <c r="S65" i="81"/>
  <c r="S59" i="81"/>
  <c r="S98" i="81"/>
  <c r="S120" i="81"/>
  <c r="S132" i="81"/>
  <c r="S107" i="81"/>
  <c r="S119" i="81"/>
  <c r="S131" i="81"/>
  <c r="S71" i="81"/>
  <c r="S85" i="81"/>
  <c r="S106" i="81"/>
  <c r="S118" i="81"/>
  <c r="S130" i="81"/>
  <c r="S80" i="81"/>
  <c r="S94" i="81"/>
  <c r="S105" i="81"/>
  <c r="S117" i="81"/>
  <c r="S129" i="81"/>
  <c r="S116" i="81"/>
  <c r="S78" i="81"/>
  <c r="S92" i="81"/>
  <c r="S103" i="81"/>
  <c r="S115" i="81"/>
  <c r="S127" i="81"/>
  <c r="S77" i="81"/>
  <c r="S91" i="81"/>
  <c r="S102" i="81"/>
  <c r="S114" i="81"/>
  <c r="S126" i="81"/>
  <c r="S57" i="81"/>
  <c r="F12" i="88"/>
  <c r="R16" i="89"/>
  <c r="F15" i="88"/>
  <c r="R19" i="89"/>
  <c r="R15" i="89"/>
  <c r="H8" i="88"/>
  <c r="R11" i="89"/>
  <c r="F16" i="88"/>
  <c r="R20" i="89"/>
  <c r="R22" i="89"/>
  <c r="H15" i="88"/>
  <c r="F14" i="88"/>
  <c r="R18" i="89"/>
  <c r="H11" i="88"/>
  <c r="R14" i="89"/>
  <c r="H7" i="88"/>
  <c r="R10" i="89"/>
  <c r="F8" i="88"/>
  <c r="R12" i="89"/>
  <c r="BF10" i="82"/>
  <c r="R8" i="89"/>
  <c r="F17" i="88"/>
  <c r="R21" i="89"/>
  <c r="F13" i="88"/>
  <c r="R17" i="89"/>
  <c r="F9" i="88"/>
  <c r="R13" i="89"/>
  <c r="H6" i="88"/>
  <c r="F5" i="88"/>
  <c r="R9" i="89"/>
  <c r="S63" i="81"/>
  <c r="S58" i="81"/>
  <c r="S64" i="81"/>
  <c r="AW7" i="82"/>
  <c r="AW11" i="82"/>
  <c r="AW8" i="82"/>
  <c r="AW5" i="82"/>
  <c r="AW6" i="82"/>
  <c r="AW10" i="82"/>
  <c r="AW9" i="82"/>
  <c r="AX10" i="82"/>
  <c r="J20" i="82"/>
  <c r="AP199" i="82" s="1"/>
  <c r="G18" i="82"/>
  <c r="G10" i="82"/>
  <c r="G12" i="82"/>
  <c r="J18" i="82"/>
  <c r="AP179" i="82" s="1"/>
  <c r="J14" i="82"/>
  <c r="AP119" i="82" s="1"/>
  <c r="J10" i="82"/>
  <c r="AP59" i="82" s="1"/>
  <c r="G17" i="82"/>
  <c r="G9" i="82"/>
  <c r="J16" i="82"/>
  <c r="AP147" i="82" s="1"/>
  <c r="J8" i="82"/>
  <c r="AP18" i="82" s="1"/>
  <c r="G14" i="82"/>
  <c r="G20" i="82"/>
  <c r="J19" i="82"/>
  <c r="AP183" i="82" s="1"/>
  <c r="J11" i="82"/>
  <c r="AP67" i="82" s="1"/>
  <c r="J6" i="82"/>
  <c r="J17" i="82"/>
  <c r="AP155" i="82" s="1"/>
  <c r="J13" i="82"/>
  <c r="AP95" i="82" s="1"/>
  <c r="J9" i="82"/>
  <c r="AP32" i="82" s="1"/>
  <c r="G8" i="82"/>
  <c r="J15" i="82"/>
  <c r="AP127" i="82" s="1"/>
  <c r="J7" i="82"/>
  <c r="AP10" i="82" s="1"/>
  <c r="G19" i="82"/>
  <c r="G15" i="82"/>
  <c r="G11" i="82"/>
  <c r="G7" i="82"/>
  <c r="G6" i="82"/>
  <c r="G13" i="82"/>
  <c r="J12" i="82"/>
  <c r="AP79" i="82" s="1"/>
  <c r="T240" i="81" l="1"/>
  <c r="O244" i="81"/>
  <c r="T242" i="81"/>
  <c r="N231" i="81"/>
  <c r="T227" i="81" s="1"/>
  <c r="AX5" i="82"/>
  <c r="AX11" i="82"/>
  <c r="AP223" i="82"/>
  <c r="AX9" i="82"/>
  <c r="N146" i="81"/>
  <c r="T139" i="81" s="1"/>
  <c r="N174" i="81"/>
  <c r="T175" i="81" s="1"/>
  <c r="AP217" i="82"/>
  <c r="AP213" i="82"/>
  <c r="AP219" i="82"/>
  <c r="N202" i="81"/>
  <c r="T195" i="81" s="1"/>
  <c r="AP220" i="82"/>
  <c r="AP226" i="82"/>
  <c r="AP212" i="82"/>
  <c r="AP222" i="82"/>
  <c r="AO62" i="82"/>
  <c r="AO66" i="82"/>
  <c r="AO70" i="82"/>
  <c r="AO74" i="82"/>
  <c r="AO64" i="82"/>
  <c r="AO67" i="82"/>
  <c r="AO72" i="82"/>
  <c r="AO75" i="82"/>
  <c r="AO69" i="82"/>
  <c r="AO68" i="82"/>
  <c r="AO71" i="82"/>
  <c r="AO76" i="82"/>
  <c r="AO63" i="82"/>
  <c r="AO65" i="82"/>
  <c r="AO73" i="82"/>
  <c r="AO198" i="82"/>
  <c r="AO202" i="82"/>
  <c r="AO206" i="82"/>
  <c r="AO210" i="82"/>
  <c r="AO197" i="82"/>
  <c r="AO205" i="82"/>
  <c r="AO209" i="82"/>
  <c r="AO201" i="82"/>
  <c r="AO204" i="82"/>
  <c r="AO208" i="82"/>
  <c r="AO199" i="82"/>
  <c r="AO203" i="82"/>
  <c r="AO211" i="82"/>
  <c r="AO200" i="82"/>
  <c r="AO207" i="82"/>
  <c r="AO33" i="82"/>
  <c r="AO34" i="82"/>
  <c r="AO38" i="82"/>
  <c r="AO42" i="82"/>
  <c r="AO46" i="82"/>
  <c r="AO35" i="82"/>
  <c r="AO40" i="82"/>
  <c r="AO43" i="82"/>
  <c r="AO36" i="82"/>
  <c r="AO39" i="82"/>
  <c r="AO44" i="82"/>
  <c r="AO37" i="82"/>
  <c r="AO45" i="82"/>
  <c r="AO32" i="82"/>
  <c r="AO41" i="82"/>
  <c r="AO94" i="82"/>
  <c r="AO98" i="82"/>
  <c r="AO102" i="82"/>
  <c r="AO106" i="82"/>
  <c r="AO96" i="82"/>
  <c r="AO99" i="82"/>
  <c r="AO104" i="82"/>
  <c r="AO93" i="82"/>
  <c r="AO101" i="82"/>
  <c r="AO105" i="82"/>
  <c r="AO100" i="82"/>
  <c r="AO92" i="82"/>
  <c r="AO103" i="82"/>
  <c r="AO95" i="82"/>
  <c r="AO97" i="82"/>
  <c r="AO122" i="82"/>
  <c r="AO126" i="82"/>
  <c r="AO130" i="82"/>
  <c r="AO134" i="82"/>
  <c r="AO125" i="82"/>
  <c r="AO129" i="82"/>
  <c r="AO133" i="82"/>
  <c r="AO123" i="82"/>
  <c r="AO127" i="82"/>
  <c r="AO135" i="82"/>
  <c r="AO124" i="82"/>
  <c r="AO128" i="82"/>
  <c r="AO132" i="82"/>
  <c r="AO136" i="82"/>
  <c r="AO131" i="82"/>
  <c r="AO17" i="82"/>
  <c r="AO21" i="82"/>
  <c r="AO25" i="82"/>
  <c r="AO29" i="82"/>
  <c r="AO18" i="82"/>
  <c r="AO23" i="82"/>
  <c r="AO26" i="82"/>
  <c r="AO31" i="82"/>
  <c r="AO22" i="82"/>
  <c r="AO30" i="82"/>
  <c r="AO20" i="82"/>
  <c r="AO24" i="82"/>
  <c r="AO28" i="82"/>
  <c r="AO19" i="82"/>
  <c r="AO27" i="82"/>
  <c r="AP7" i="82"/>
  <c r="AP6" i="82"/>
  <c r="AP8" i="82"/>
  <c r="AP5" i="82"/>
  <c r="AO107" i="82"/>
  <c r="AO110" i="82"/>
  <c r="AO114" i="82"/>
  <c r="AO118" i="82"/>
  <c r="AO109" i="82"/>
  <c r="AO113" i="82"/>
  <c r="AO117" i="82"/>
  <c r="AO121" i="82"/>
  <c r="AO111" i="82"/>
  <c r="AO108" i="82"/>
  <c r="AO112" i="82"/>
  <c r="AO116" i="82"/>
  <c r="AO120" i="82"/>
  <c r="AO115" i="82"/>
  <c r="AO119" i="82"/>
  <c r="AO154" i="82"/>
  <c r="AO158" i="82"/>
  <c r="AO162" i="82"/>
  <c r="AO166" i="82"/>
  <c r="AO161" i="82"/>
  <c r="AO165" i="82"/>
  <c r="AO153" i="82"/>
  <c r="AO157" i="82"/>
  <c r="AO159" i="82"/>
  <c r="AO152" i="82"/>
  <c r="AO156" i="82"/>
  <c r="AO160" i="82"/>
  <c r="AO164" i="82"/>
  <c r="AO155" i="82"/>
  <c r="AO163" i="82"/>
  <c r="AO78" i="82"/>
  <c r="AO82" i="82"/>
  <c r="AO86" i="82"/>
  <c r="AO90" i="82"/>
  <c r="AO80" i="82"/>
  <c r="AO83" i="82"/>
  <c r="AO88" i="82"/>
  <c r="AO91" i="82"/>
  <c r="AO77" i="82"/>
  <c r="AO85" i="82"/>
  <c r="AO89" i="82"/>
  <c r="AO84" i="82"/>
  <c r="AO87" i="82"/>
  <c r="AO79" i="82"/>
  <c r="AO81" i="82"/>
  <c r="BF44" i="82"/>
  <c r="BF48" i="82"/>
  <c r="BF52" i="82"/>
  <c r="BF56" i="82"/>
  <c r="BF47" i="82"/>
  <c r="BF51" i="82"/>
  <c r="BF55" i="82"/>
  <c r="BF46" i="82"/>
  <c r="BF54" i="82"/>
  <c r="BF45" i="82"/>
  <c r="BF53" i="82"/>
  <c r="BF58" i="82"/>
  <c r="BF50" i="82"/>
  <c r="BF57" i="82"/>
  <c r="BF49" i="82"/>
  <c r="AP72" i="82"/>
  <c r="AP66" i="82"/>
  <c r="AP62" i="82"/>
  <c r="AP63" i="82"/>
  <c r="BF104" i="82"/>
  <c r="BF108" i="82"/>
  <c r="BF112" i="82"/>
  <c r="BF116" i="82"/>
  <c r="BF107" i="82"/>
  <c r="BF111" i="82"/>
  <c r="BF115" i="82"/>
  <c r="BF110" i="82"/>
  <c r="BF118" i="82"/>
  <c r="BF109" i="82"/>
  <c r="BF117" i="82"/>
  <c r="BF106" i="82"/>
  <c r="BF114" i="82"/>
  <c r="BF105" i="82"/>
  <c r="BF113" i="82"/>
  <c r="AP128" i="82"/>
  <c r="AP125" i="82"/>
  <c r="AP122" i="82"/>
  <c r="AP123" i="82"/>
  <c r="AP184" i="82"/>
  <c r="AP194" i="82"/>
  <c r="AP195" i="82"/>
  <c r="BF20" i="82"/>
  <c r="BF24" i="82"/>
  <c r="BF19" i="82"/>
  <c r="BF23" i="82"/>
  <c r="BF22" i="82"/>
  <c r="BF21" i="82"/>
  <c r="BF25" i="82"/>
  <c r="BF18" i="82"/>
  <c r="BF17" i="82"/>
  <c r="AP27" i="82"/>
  <c r="AP17" i="82"/>
  <c r="AP30" i="82"/>
  <c r="BF60" i="82"/>
  <c r="BF64" i="82"/>
  <c r="BF68" i="82"/>
  <c r="BF72" i="82"/>
  <c r="BF59" i="82"/>
  <c r="BF63" i="82"/>
  <c r="BF67" i="82"/>
  <c r="BF71" i="82"/>
  <c r="BF62" i="82"/>
  <c r="BF70" i="82"/>
  <c r="BF61" i="82"/>
  <c r="BF69" i="82"/>
  <c r="BF66" i="82"/>
  <c r="BF73" i="82"/>
  <c r="BF65" i="82"/>
  <c r="AP82" i="82"/>
  <c r="AP89" i="82"/>
  <c r="AP91" i="82"/>
  <c r="BF180" i="82"/>
  <c r="BF184" i="82"/>
  <c r="BF188" i="82"/>
  <c r="BF192" i="82"/>
  <c r="BF179" i="82"/>
  <c r="BF183" i="82"/>
  <c r="BF187" i="82"/>
  <c r="BF191" i="82"/>
  <c r="BF182" i="82"/>
  <c r="BF190" i="82"/>
  <c r="BF185" i="82"/>
  <c r="BF189" i="82"/>
  <c r="BF186" i="82"/>
  <c r="BF181" i="82"/>
  <c r="BF193" i="82"/>
  <c r="AP209" i="82"/>
  <c r="AP210" i="82"/>
  <c r="AP211" i="82"/>
  <c r="BF28" i="82"/>
  <c r="BF32" i="82"/>
  <c r="BF27" i="82"/>
  <c r="BF31" i="82"/>
  <c r="BF30" i="82"/>
  <c r="BF29" i="82"/>
  <c r="BF26" i="82"/>
  <c r="BF34" i="82"/>
  <c r="BF33" i="82"/>
  <c r="AP42" i="82"/>
  <c r="AP46" i="82"/>
  <c r="AP43" i="82"/>
  <c r="BF76" i="82"/>
  <c r="BF80" i="82"/>
  <c r="BF84" i="82"/>
  <c r="BF88" i="82"/>
  <c r="BF75" i="82"/>
  <c r="BF79" i="82"/>
  <c r="BF83" i="82"/>
  <c r="BF87" i="82"/>
  <c r="BF78" i="82"/>
  <c r="BF86" i="82"/>
  <c r="BF77" i="82"/>
  <c r="BF85" i="82"/>
  <c r="BF74" i="82"/>
  <c r="BF82" i="82"/>
  <c r="BF81" i="82"/>
  <c r="AP100" i="82"/>
  <c r="AP96" i="82"/>
  <c r="AP94" i="82"/>
  <c r="BF136" i="82"/>
  <c r="BF140" i="82"/>
  <c r="BF144" i="82"/>
  <c r="BF148" i="82"/>
  <c r="BF135" i="82"/>
  <c r="BF139" i="82"/>
  <c r="BF143" i="82"/>
  <c r="BF147" i="82"/>
  <c r="BF134" i="82"/>
  <c r="BF142" i="82"/>
  <c r="BF141" i="82"/>
  <c r="BF138" i="82"/>
  <c r="BF146" i="82"/>
  <c r="BF137" i="82"/>
  <c r="BF145" i="82"/>
  <c r="AP152" i="82"/>
  <c r="AP153" i="82"/>
  <c r="AP154" i="82"/>
  <c r="AP225" i="82"/>
  <c r="AP224" i="82"/>
  <c r="AP218" i="82"/>
  <c r="AP215" i="82"/>
  <c r="AX124" i="82"/>
  <c r="AX129" i="82"/>
  <c r="AX131" i="82"/>
  <c r="AX127" i="82"/>
  <c r="AX130" i="82"/>
  <c r="AX132" i="82"/>
  <c r="AX135" i="82"/>
  <c r="AX134" i="82"/>
  <c r="AX122" i="82"/>
  <c r="AX128" i="82"/>
  <c r="AX133" i="82"/>
  <c r="AX136" i="82"/>
  <c r="AX123" i="82"/>
  <c r="AX126" i="82"/>
  <c r="AX125" i="82"/>
  <c r="AP144" i="82"/>
  <c r="AP141" i="82"/>
  <c r="AP150" i="82"/>
  <c r="AP143" i="82"/>
  <c r="AP60" i="82"/>
  <c r="AP56" i="82"/>
  <c r="AP57" i="82"/>
  <c r="AP55" i="82"/>
  <c r="AP120" i="82"/>
  <c r="AP121" i="82"/>
  <c r="AP118" i="82"/>
  <c r="AP115" i="82"/>
  <c r="AP180" i="82"/>
  <c r="AP181" i="82"/>
  <c r="AP174" i="82"/>
  <c r="AP175" i="82"/>
  <c r="AP12" i="82"/>
  <c r="AP16" i="82"/>
  <c r="AO182" i="82"/>
  <c r="AO186" i="82"/>
  <c r="AO190" i="82"/>
  <c r="AO194" i="82"/>
  <c r="AO185" i="82"/>
  <c r="AO193" i="82"/>
  <c r="AO189" i="82"/>
  <c r="AO196" i="82"/>
  <c r="AO183" i="82"/>
  <c r="AO191" i="82"/>
  <c r="AO184" i="82"/>
  <c r="AO188" i="82"/>
  <c r="AO192" i="82"/>
  <c r="AO187" i="82"/>
  <c r="AO195" i="82"/>
  <c r="AO50" i="82"/>
  <c r="AO54" i="82"/>
  <c r="AO58" i="82"/>
  <c r="AO48" i="82"/>
  <c r="AO51" i="82"/>
  <c r="AO56" i="82"/>
  <c r="AO59" i="82"/>
  <c r="AO55" i="82"/>
  <c r="AO60" i="82"/>
  <c r="AO53" i="82"/>
  <c r="AO61" i="82"/>
  <c r="AO47" i="82"/>
  <c r="AO52" i="82"/>
  <c r="AO57" i="82"/>
  <c r="AO49" i="82"/>
  <c r="AP64" i="82"/>
  <c r="AP73" i="82"/>
  <c r="AP75" i="82"/>
  <c r="AP124" i="82"/>
  <c r="AP134" i="82"/>
  <c r="AP135" i="82"/>
  <c r="BF164" i="82"/>
  <c r="BF168" i="82"/>
  <c r="BF172" i="82"/>
  <c r="BF176" i="82"/>
  <c r="BF167" i="82"/>
  <c r="BF171" i="82"/>
  <c r="BF175" i="82"/>
  <c r="BF166" i="82"/>
  <c r="BF174" i="82"/>
  <c r="BF173" i="82"/>
  <c r="BF178" i="82"/>
  <c r="BF169" i="82"/>
  <c r="BF165" i="82"/>
  <c r="BF170" i="82"/>
  <c r="BF177" i="82"/>
  <c r="AP196" i="82"/>
  <c r="AP193" i="82"/>
  <c r="AP186" i="82"/>
  <c r="AP191" i="82"/>
  <c r="AP20" i="82"/>
  <c r="AP25" i="82"/>
  <c r="AP29" i="82"/>
  <c r="AP26" i="82"/>
  <c r="AP90" i="82"/>
  <c r="AP88" i="82"/>
  <c r="AP86" i="82"/>
  <c r="AP87" i="82"/>
  <c r="AP208" i="82"/>
  <c r="AP205" i="82"/>
  <c r="AP206" i="82"/>
  <c r="AP207" i="82"/>
  <c r="AP36" i="82"/>
  <c r="AP37" i="82"/>
  <c r="AP41" i="82"/>
  <c r="AP39" i="82"/>
  <c r="AP106" i="82"/>
  <c r="AP98" i="82"/>
  <c r="AP105" i="82"/>
  <c r="AP103" i="82"/>
  <c r="AP164" i="82"/>
  <c r="AP165" i="82"/>
  <c r="AP166" i="82"/>
  <c r="AP163" i="82"/>
  <c r="BF206" i="82"/>
  <c r="BF196" i="82"/>
  <c r="BF200" i="82"/>
  <c r="BF204" i="82"/>
  <c r="BF195" i="82"/>
  <c r="BF199" i="82"/>
  <c r="BF203" i="82"/>
  <c r="BF198" i="82"/>
  <c r="BF208" i="82"/>
  <c r="BF205" i="82"/>
  <c r="BF207" i="82"/>
  <c r="BF201" i="82"/>
  <c r="BF197" i="82"/>
  <c r="BF202" i="82"/>
  <c r="BF194" i="82"/>
  <c r="AP221" i="82"/>
  <c r="AP216" i="82"/>
  <c r="AP140" i="82"/>
  <c r="AP137" i="82"/>
  <c r="AP142" i="82"/>
  <c r="AP139" i="82"/>
  <c r="AX43" i="82"/>
  <c r="AX42" i="82"/>
  <c r="AX40" i="82"/>
  <c r="AX38" i="82"/>
  <c r="AX44" i="82"/>
  <c r="AX46" i="82"/>
  <c r="AX35" i="82"/>
  <c r="AX37" i="82"/>
  <c r="AX41" i="82"/>
  <c r="AX45" i="82"/>
  <c r="AX39" i="82"/>
  <c r="AX36" i="82"/>
  <c r="AP52" i="82"/>
  <c r="AP48" i="82"/>
  <c r="AP54" i="82"/>
  <c r="AP51" i="82"/>
  <c r="AX105" i="82"/>
  <c r="AX92" i="82"/>
  <c r="AX97" i="82"/>
  <c r="AX103" i="82"/>
  <c r="AX102" i="82"/>
  <c r="AX101" i="82"/>
  <c r="AX96" i="82"/>
  <c r="AX95" i="82"/>
  <c r="AX94" i="82"/>
  <c r="AX104" i="82"/>
  <c r="AX106" i="82"/>
  <c r="AX100" i="82"/>
  <c r="AX99" i="82"/>
  <c r="AX98" i="82"/>
  <c r="AX93" i="82"/>
  <c r="AP116" i="82"/>
  <c r="AP117" i="82"/>
  <c r="AP114" i="82"/>
  <c r="AP111" i="82"/>
  <c r="AX165" i="82"/>
  <c r="AX163" i="82"/>
  <c r="AX162" i="82"/>
  <c r="AX155" i="82"/>
  <c r="AX160" i="82"/>
  <c r="AX161" i="82"/>
  <c r="AX164" i="82"/>
  <c r="AX153" i="82"/>
  <c r="AX166" i="82"/>
  <c r="AX157" i="82"/>
  <c r="AX152" i="82"/>
  <c r="AX159" i="82"/>
  <c r="AX158" i="82"/>
  <c r="AX156" i="82"/>
  <c r="AX154" i="82"/>
  <c r="AP176" i="82"/>
  <c r="AP177" i="82"/>
  <c r="AP178" i="82"/>
  <c r="AP171" i="82"/>
  <c r="BF16" i="82"/>
  <c r="BF14" i="82"/>
  <c r="BF15" i="82"/>
  <c r="AP15" i="82"/>
  <c r="AP13" i="82"/>
  <c r="AO6" i="82"/>
  <c r="AO7" i="82"/>
  <c r="AO8" i="82"/>
  <c r="AO5" i="82"/>
  <c r="AO9" i="82"/>
  <c r="AO13" i="82"/>
  <c r="AO10" i="82"/>
  <c r="AO15" i="82"/>
  <c r="AO12" i="82"/>
  <c r="AO16" i="82"/>
  <c r="AO14" i="82"/>
  <c r="AO11" i="82"/>
  <c r="AO170" i="82"/>
  <c r="AO174" i="82"/>
  <c r="AO178" i="82"/>
  <c r="AO173" i="82"/>
  <c r="AO181" i="82"/>
  <c r="AO169" i="82"/>
  <c r="AO177" i="82"/>
  <c r="AO167" i="82"/>
  <c r="AO175" i="82"/>
  <c r="AO168" i="82"/>
  <c r="AO172" i="82"/>
  <c r="AO176" i="82"/>
  <c r="AO180" i="82"/>
  <c r="AO171" i="82"/>
  <c r="AO179" i="82"/>
  <c r="AX53" i="82"/>
  <c r="AX58" i="82"/>
  <c r="AX52" i="82"/>
  <c r="AX54" i="82"/>
  <c r="AX57" i="82"/>
  <c r="AX47" i="82"/>
  <c r="AX49" i="82"/>
  <c r="AX56" i="82"/>
  <c r="AX59" i="82"/>
  <c r="AX61" i="82"/>
  <c r="AX55" i="82"/>
  <c r="AX48" i="82"/>
  <c r="AX51" i="82"/>
  <c r="AX50" i="82"/>
  <c r="AX60" i="82"/>
  <c r="AP68" i="82"/>
  <c r="AP74" i="82"/>
  <c r="AP70" i="82"/>
  <c r="AP71" i="82"/>
  <c r="AX112" i="82"/>
  <c r="AX115" i="82"/>
  <c r="AX114" i="82"/>
  <c r="AX118" i="82"/>
  <c r="AX121" i="82"/>
  <c r="AX108" i="82"/>
  <c r="AX111" i="82"/>
  <c r="AX110" i="82"/>
  <c r="AX109" i="82"/>
  <c r="AX120" i="82"/>
  <c r="AX117" i="82"/>
  <c r="AX119" i="82"/>
  <c r="AX107" i="82"/>
  <c r="AX113" i="82"/>
  <c r="AX116" i="82"/>
  <c r="AP136" i="82"/>
  <c r="AP133" i="82"/>
  <c r="AP130" i="82"/>
  <c r="AP131" i="82"/>
  <c r="AX175" i="82"/>
  <c r="AX181" i="82"/>
  <c r="AX176" i="82"/>
  <c r="AX179" i="82"/>
  <c r="AX167" i="82"/>
  <c r="AX172" i="82"/>
  <c r="AX177" i="82"/>
  <c r="AX169" i="82"/>
  <c r="AX171" i="82"/>
  <c r="AX174" i="82"/>
  <c r="AX180" i="82"/>
  <c r="AX178" i="82"/>
  <c r="AX173" i="82"/>
  <c r="AX168" i="82"/>
  <c r="AX170" i="82"/>
  <c r="AP192" i="82"/>
  <c r="AP189" i="82"/>
  <c r="AP182" i="82"/>
  <c r="AP187" i="82"/>
  <c r="AX16" i="82"/>
  <c r="AX18" i="82"/>
  <c r="AX14" i="82"/>
  <c r="AX19" i="82"/>
  <c r="AX17" i="82"/>
  <c r="AX20" i="82"/>
  <c r="AX22" i="82"/>
  <c r="AX15" i="82"/>
  <c r="AX21" i="82"/>
  <c r="AP28" i="82"/>
  <c r="AP23" i="82"/>
  <c r="AP24" i="82"/>
  <c r="AP22" i="82"/>
  <c r="AX73" i="82"/>
  <c r="AX68" i="82"/>
  <c r="AX69" i="82"/>
  <c r="AX75" i="82"/>
  <c r="AX64" i="82"/>
  <c r="AX67" i="82"/>
  <c r="AX70" i="82"/>
  <c r="AX62" i="82"/>
  <c r="AX76" i="82"/>
  <c r="AX72" i="82"/>
  <c r="AX71" i="82"/>
  <c r="AX74" i="82"/>
  <c r="AX63" i="82"/>
  <c r="AX66" i="82"/>
  <c r="AX65" i="82"/>
  <c r="AP85" i="82"/>
  <c r="AP80" i="82"/>
  <c r="AP81" i="82"/>
  <c r="AP83" i="82"/>
  <c r="AX182" i="82"/>
  <c r="AX183" i="82"/>
  <c r="AX196" i="82"/>
  <c r="AX184" i="82"/>
  <c r="AP204" i="82"/>
  <c r="AP201" i="82"/>
  <c r="AP198" i="82"/>
  <c r="AP203" i="82"/>
  <c r="AX27" i="82"/>
  <c r="AX29" i="82"/>
  <c r="AX23" i="82"/>
  <c r="AX24" i="82"/>
  <c r="AX31" i="82"/>
  <c r="AX25" i="82"/>
  <c r="AX30" i="82"/>
  <c r="AX32" i="82"/>
  <c r="AX33" i="82"/>
  <c r="AX28" i="82"/>
  <c r="AX26" i="82"/>
  <c r="AX34" i="82"/>
  <c r="AP44" i="82"/>
  <c r="AP40" i="82"/>
  <c r="AP38" i="82"/>
  <c r="AP35" i="82"/>
  <c r="AX91" i="82"/>
  <c r="AX90" i="82"/>
  <c r="AX80" i="82"/>
  <c r="AX79" i="82"/>
  <c r="AX82" i="82"/>
  <c r="AX78" i="82"/>
  <c r="AX89" i="82"/>
  <c r="AX84" i="82"/>
  <c r="AX83" i="82"/>
  <c r="AX85" i="82"/>
  <c r="AX77" i="82"/>
  <c r="AX81" i="82"/>
  <c r="AX88" i="82"/>
  <c r="AX87" i="82"/>
  <c r="AX86" i="82"/>
  <c r="AP101" i="82"/>
  <c r="AP93" i="82"/>
  <c r="AP102" i="82"/>
  <c r="AP99" i="82"/>
  <c r="AX149" i="82"/>
  <c r="AX150" i="82"/>
  <c r="AX137" i="82"/>
  <c r="AX139" i="82"/>
  <c r="AX144" i="82"/>
  <c r="AX142" i="82"/>
  <c r="AX140" i="82"/>
  <c r="AX138" i="82"/>
  <c r="AX148" i="82"/>
  <c r="AX151" i="82"/>
  <c r="AX146" i="82"/>
  <c r="AX141" i="82"/>
  <c r="AX145" i="82"/>
  <c r="AX143" i="82"/>
  <c r="AX147" i="82"/>
  <c r="AP160" i="82"/>
  <c r="AP161" i="82"/>
  <c r="AP162" i="82"/>
  <c r="AP159" i="82"/>
  <c r="BF120" i="82"/>
  <c r="BF124" i="82"/>
  <c r="BF128" i="82"/>
  <c r="BF132" i="82"/>
  <c r="BF119" i="82"/>
  <c r="BF123" i="82"/>
  <c r="BF127" i="82"/>
  <c r="BF131" i="82"/>
  <c r="BF126" i="82"/>
  <c r="BF125" i="82"/>
  <c r="BF133" i="82"/>
  <c r="BF122" i="82"/>
  <c r="BF121" i="82"/>
  <c r="BF130" i="82"/>
  <c r="BF129" i="82"/>
  <c r="AP149" i="82"/>
  <c r="AP146" i="82"/>
  <c r="AP151" i="82"/>
  <c r="AP61" i="82"/>
  <c r="AP53" i="82"/>
  <c r="AP49" i="82"/>
  <c r="AP47" i="82"/>
  <c r="AP112" i="82"/>
  <c r="AP113" i="82"/>
  <c r="AP110" i="82"/>
  <c r="AP107" i="82"/>
  <c r="AP172" i="82"/>
  <c r="AP173" i="82"/>
  <c r="AP170" i="82"/>
  <c r="AP167" i="82"/>
  <c r="AP11" i="82"/>
  <c r="AP14" i="82"/>
  <c r="AP76" i="82"/>
  <c r="AP69" i="82"/>
  <c r="AP65" i="82"/>
  <c r="AP132" i="82"/>
  <c r="AP129" i="82"/>
  <c r="AP126" i="82"/>
  <c r="AP188" i="82"/>
  <c r="AP185" i="82"/>
  <c r="AP190" i="82"/>
  <c r="AP31" i="82"/>
  <c r="AP19" i="82"/>
  <c r="AP21" i="82"/>
  <c r="AP84" i="82"/>
  <c r="AP77" i="82"/>
  <c r="AP78" i="82"/>
  <c r="AP200" i="82"/>
  <c r="AP197" i="82"/>
  <c r="AP202" i="82"/>
  <c r="AP45" i="82"/>
  <c r="AP34" i="82"/>
  <c r="AP33" i="82"/>
  <c r="AP92" i="82"/>
  <c r="AP104" i="82"/>
  <c r="AP97" i="82"/>
  <c r="AP156" i="82"/>
  <c r="AP157" i="82"/>
  <c r="AP158" i="82"/>
  <c r="AX208" i="82"/>
  <c r="AX206" i="82"/>
  <c r="AX198" i="82"/>
  <c r="AX205" i="82"/>
  <c r="AX204" i="82"/>
  <c r="AX199" i="82"/>
  <c r="AX209" i="82"/>
  <c r="AX210" i="82"/>
  <c r="AX197" i="82"/>
  <c r="AX202" i="82"/>
  <c r="AX211" i="82"/>
  <c r="AX201" i="82"/>
  <c r="AX200" i="82"/>
  <c r="AX203" i="82"/>
  <c r="AX207" i="82"/>
  <c r="AP148" i="82"/>
  <c r="AP145" i="82"/>
  <c r="AP138" i="82"/>
  <c r="BF36" i="82"/>
  <c r="BF40" i="82"/>
  <c r="BF35" i="82"/>
  <c r="BF39" i="82"/>
  <c r="BF43" i="82"/>
  <c r="BF38" i="82"/>
  <c r="BF37" i="82"/>
  <c r="BF42" i="82"/>
  <c r="BF41" i="82"/>
  <c r="AP58" i="82"/>
  <c r="AP50" i="82"/>
  <c r="BF92" i="82"/>
  <c r="BF96" i="82"/>
  <c r="BF100" i="82"/>
  <c r="BF91" i="82"/>
  <c r="BF95" i="82"/>
  <c r="BF99" i="82"/>
  <c r="BF103" i="82"/>
  <c r="BF94" i="82"/>
  <c r="BF102" i="82"/>
  <c r="BF93" i="82"/>
  <c r="BF101" i="82"/>
  <c r="BF90" i="82"/>
  <c r="BF89" i="82"/>
  <c r="BF98" i="82"/>
  <c r="BF97" i="82"/>
  <c r="AP108" i="82"/>
  <c r="AP109" i="82"/>
  <c r="BF152" i="82"/>
  <c r="BF156" i="82"/>
  <c r="BF160" i="82"/>
  <c r="BF151" i="82"/>
  <c r="BF155" i="82"/>
  <c r="BF159" i="82"/>
  <c r="BF163" i="82"/>
  <c r="BF150" i="82"/>
  <c r="BF158" i="82"/>
  <c r="BF149" i="82"/>
  <c r="BF157" i="82"/>
  <c r="BF154" i="82"/>
  <c r="BF153" i="82"/>
  <c r="BF162" i="82"/>
  <c r="BF161" i="82"/>
  <c r="AP168" i="82"/>
  <c r="AP169" i="82"/>
  <c r="AP9" i="82"/>
  <c r="R37" i="89"/>
  <c r="N52" i="81"/>
  <c r="O51" i="81" s="1"/>
  <c r="N188" i="81"/>
  <c r="T184" i="81" s="1"/>
  <c r="N160" i="81"/>
  <c r="T156" i="81" s="1"/>
  <c r="N119" i="81"/>
  <c r="T118" i="81" s="1"/>
  <c r="N93" i="81"/>
  <c r="T91" i="81" s="1"/>
  <c r="T210" i="81"/>
  <c r="T211" i="81"/>
  <c r="T213" i="81"/>
  <c r="T217" i="81"/>
  <c r="T218" i="81"/>
  <c r="T212" i="81"/>
  <c r="T209" i="81"/>
  <c r="O216" i="81"/>
  <c r="T215" i="81"/>
  <c r="T216" i="81"/>
  <c r="T214" i="81"/>
  <c r="N106" i="81"/>
  <c r="T99" i="81" s="1"/>
  <c r="N132" i="81"/>
  <c r="T125" i="81" s="1"/>
  <c r="AX8" i="82"/>
  <c r="AX6" i="82"/>
  <c r="R199" i="89"/>
  <c r="R204" i="89"/>
  <c r="R207" i="89"/>
  <c r="R212" i="89"/>
  <c r="R202" i="89"/>
  <c r="R205" i="89"/>
  <c r="R210" i="89"/>
  <c r="R213" i="89"/>
  <c r="R203" i="89"/>
  <c r="R208" i="89"/>
  <c r="R200" i="89"/>
  <c r="R211" i="89"/>
  <c r="R201" i="89"/>
  <c r="R206" i="89"/>
  <c r="R209" i="89"/>
  <c r="R62" i="89"/>
  <c r="R64" i="89"/>
  <c r="R66" i="89"/>
  <c r="R68" i="89"/>
  <c r="R61" i="89"/>
  <c r="R65" i="89"/>
  <c r="R69" i="89"/>
  <c r="R63" i="89"/>
  <c r="R67" i="89"/>
  <c r="R110" i="89"/>
  <c r="R112" i="89"/>
  <c r="R114" i="89"/>
  <c r="R116" i="89"/>
  <c r="R118" i="89"/>
  <c r="R120" i="89"/>
  <c r="R122" i="89"/>
  <c r="R109" i="89"/>
  <c r="R113" i="89"/>
  <c r="R117" i="89"/>
  <c r="R121" i="89"/>
  <c r="R119" i="89"/>
  <c r="R111" i="89"/>
  <c r="R115" i="89"/>
  <c r="R123" i="89"/>
  <c r="R170" i="89"/>
  <c r="R172" i="89"/>
  <c r="R174" i="89"/>
  <c r="R176" i="89"/>
  <c r="R178" i="89"/>
  <c r="R180" i="89"/>
  <c r="R182" i="89"/>
  <c r="R169" i="89"/>
  <c r="R173" i="89"/>
  <c r="R177" i="89"/>
  <c r="R181" i="89"/>
  <c r="R175" i="89"/>
  <c r="R183" i="89"/>
  <c r="R171" i="89"/>
  <c r="R179" i="89"/>
  <c r="R230" i="89"/>
  <c r="R232" i="89"/>
  <c r="R234" i="89"/>
  <c r="R236" i="89"/>
  <c r="R238" i="89"/>
  <c r="R240" i="89"/>
  <c r="R242" i="89"/>
  <c r="R231" i="89"/>
  <c r="R235" i="89"/>
  <c r="R239" i="89"/>
  <c r="R243" i="89"/>
  <c r="R229" i="89"/>
  <c r="R233" i="89"/>
  <c r="R237" i="89"/>
  <c r="R241" i="89"/>
  <c r="R54" i="89"/>
  <c r="R56" i="89"/>
  <c r="R58" i="89"/>
  <c r="R60" i="89"/>
  <c r="R53" i="89"/>
  <c r="R57" i="89"/>
  <c r="R55" i="89"/>
  <c r="R59" i="89"/>
  <c r="R49" i="89"/>
  <c r="R50" i="89"/>
  <c r="R52" i="89"/>
  <c r="R51" i="89"/>
  <c r="R215" i="89"/>
  <c r="R220" i="89"/>
  <c r="R222" i="89"/>
  <c r="R224" i="89"/>
  <c r="R226" i="89"/>
  <c r="R228" i="89"/>
  <c r="R218" i="89"/>
  <c r="R219" i="89"/>
  <c r="R223" i="89"/>
  <c r="R227" i="89"/>
  <c r="R216" i="89"/>
  <c r="R221" i="89"/>
  <c r="R225" i="89"/>
  <c r="R217" i="89"/>
  <c r="R214" i="89"/>
  <c r="R154" i="89"/>
  <c r="R156" i="89"/>
  <c r="R158" i="89"/>
  <c r="R160" i="89"/>
  <c r="R162" i="89"/>
  <c r="R164" i="89"/>
  <c r="R166" i="89"/>
  <c r="R168" i="89"/>
  <c r="R157" i="89"/>
  <c r="R161" i="89"/>
  <c r="R165" i="89"/>
  <c r="R167" i="89"/>
  <c r="R159" i="89"/>
  <c r="R163" i="89"/>
  <c r="R155" i="89"/>
  <c r="R80" i="89"/>
  <c r="R82" i="89"/>
  <c r="R84" i="89"/>
  <c r="R86" i="89"/>
  <c r="R88" i="89"/>
  <c r="R90" i="89"/>
  <c r="R92" i="89"/>
  <c r="R81" i="89"/>
  <c r="R85" i="89"/>
  <c r="R89" i="89"/>
  <c r="R93" i="89"/>
  <c r="R87" i="89"/>
  <c r="R79" i="89"/>
  <c r="R83" i="89"/>
  <c r="R91" i="89"/>
  <c r="R70" i="89"/>
  <c r="R72" i="89"/>
  <c r="R74" i="89"/>
  <c r="R76" i="89"/>
  <c r="R78" i="89"/>
  <c r="R73" i="89"/>
  <c r="R77" i="89"/>
  <c r="R71" i="89"/>
  <c r="R75" i="89"/>
  <c r="R124" i="89"/>
  <c r="R126" i="89"/>
  <c r="R128" i="89"/>
  <c r="R130" i="89"/>
  <c r="R132" i="89"/>
  <c r="R134" i="89"/>
  <c r="R136" i="89"/>
  <c r="R138" i="89"/>
  <c r="R125" i="89"/>
  <c r="R129" i="89"/>
  <c r="R133" i="89"/>
  <c r="R137" i="89"/>
  <c r="R135" i="89"/>
  <c r="R127" i="89"/>
  <c r="R131" i="89"/>
  <c r="R184" i="89"/>
  <c r="R186" i="89"/>
  <c r="R188" i="89"/>
  <c r="R191" i="89"/>
  <c r="R196" i="89"/>
  <c r="R185" i="89"/>
  <c r="R189" i="89"/>
  <c r="R194" i="89"/>
  <c r="R197" i="89"/>
  <c r="R192" i="89"/>
  <c r="R195" i="89"/>
  <c r="R190" i="89"/>
  <c r="R187" i="89"/>
  <c r="R193" i="89"/>
  <c r="R198" i="89"/>
  <c r="R244" i="89"/>
  <c r="R246" i="89"/>
  <c r="R248" i="89"/>
  <c r="R250" i="89"/>
  <c r="R252" i="89"/>
  <c r="R254" i="89"/>
  <c r="R256" i="89"/>
  <c r="R258" i="89"/>
  <c r="R247" i="89"/>
  <c r="R251" i="89"/>
  <c r="R255" i="89"/>
  <c r="R245" i="89"/>
  <c r="R249" i="89"/>
  <c r="R253" i="89"/>
  <c r="R257" i="89"/>
  <c r="R140" i="89"/>
  <c r="R142" i="89"/>
  <c r="R144" i="89"/>
  <c r="R146" i="89"/>
  <c r="R148" i="89"/>
  <c r="R150" i="89"/>
  <c r="R152" i="89"/>
  <c r="R141" i="89"/>
  <c r="R145" i="89"/>
  <c r="R149" i="89"/>
  <c r="R153" i="89"/>
  <c r="R151" i="89"/>
  <c r="R143" i="89"/>
  <c r="R147" i="89"/>
  <c r="R139" i="89"/>
  <c r="R94" i="89"/>
  <c r="R96" i="89"/>
  <c r="R98" i="89"/>
  <c r="R100" i="89"/>
  <c r="R102" i="89"/>
  <c r="R104" i="89"/>
  <c r="R106" i="89"/>
  <c r="R108" i="89"/>
  <c r="R97" i="89"/>
  <c r="R101" i="89"/>
  <c r="R105" i="89"/>
  <c r="R103" i="89"/>
  <c r="R95" i="89"/>
  <c r="R99" i="89"/>
  <c r="R107" i="89"/>
  <c r="BE11" i="82"/>
  <c r="BE12" i="82"/>
  <c r="BE13" i="82"/>
  <c r="BF5" i="82"/>
  <c r="BF11" i="82"/>
  <c r="BF13" i="82"/>
  <c r="BF12" i="82"/>
  <c r="AX12" i="82"/>
  <c r="AX13" i="82"/>
  <c r="BF7" i="82"/>
  <c r="BF8" i="82"/>
  <c r="BF9" i="82"/>
  <c r="BF6" i="82"/>
  <c r="E17" i="88"/>
  <c r="E9" i="88"/>
  <c r="G6" i="88"/>
  <c r="G8" i="88"/>
  <c r="G7" i="88"/>
  <c r="G18" i="88"/>
  <c r="G12" i="88"/>
  <c r="G16" i="88"/>
  <c r="G17" i="88"/>
  <c r="E5" i="88"/>
  <c r="E4" i="88"/>
  <c r="P4" i="88" s="1"/>
  <c r="E12" i="88"/>
  <c r="G9" i="88"/>
  <c r="E13" i="88"/>
  <c r="G10" i="88"/>
  <c r="G11" i="88"/>
  <c r="BE9" i="82"/>
  <c r="BE8" i="82"/>
  <c r="BE5" i="82"/>
  <c r="BE6" i="82"/>
  <c r="BE7" i="82"/>
  <c r="BE10" i="82"/>
  <c r="T226" i="81" l="1"/>
  <c r="O230" i="81"/>
  <c r="T147" i="81"/>
  <c r="T141" i="81"/>
  <c r="T142" i="81"/>
  <c r="T224" i="81"/>
  <c r="T232" i="81"/>
  <c r="T228" i="81"/>
  <c r="T230" i="81"/>
  <c r="T225" i="81"/>
  <c r="T223" i="81"/>
  <c r="T231" i="81"/>
  <c r="T229" i="81"/>
  <c r="Y23" i="90"/>
  <c r="T166" i="81"/>
  <c r="T170" i="81"/>
  <c r="T196" i="81"/>
  <c r="T173" i="81"/>
  <c r="T168" i="81"/>
  <c r="T197" i="81"/>
  <c r="T169" i="81"/>
  <c r="O173" i="81"/>
  <c r="T174" i="81"/>
  <c r="T167" i="81"/>
  <c r="T172" i="81"/>
  <c r="T171" i="81"/>
  <c r="W22" i="90"/>
  <c r="Y21" i="90"/>
  <c r="Y22" i="90"/>
  <c r="Y24" i="90"/>
  <c r="W20" i="90"/>
  <c r="W24" i="90"/>
  <c r="W21" i="90"/>
  <c r="W23" i="90"/>
  <c r="T144" i="81"/>
  <c r="O145" i="81"/>
  <c r="T145" i="81"/>
  <c r="T140" i="81"/>
  <c r="T143" i="81"/>
  <c r="T138" i="81"/>
  <c r="T146" i="81"/>
  <c r="T203" i="81"/>
  <c r="T200" i="81"/>
  <c r="T199" i="81"/>
  <c r="T194" i="81"/>
  <c r="T201" i="81"/>
  <c r="T202" i="81"/>
  <c r="T198" i="81"/>
  <c r="O201" i="81"/>
  <c r="Y14" i="90"/>
  <c r="W6" i="90"/>
  <c r="W13" i="90"/>
  <c r="W16" i="90"/>
  <c r="W12" i="90"/>
  <c r="Y10" i="90"/>
  <c r="Y13" i="90"/>
  <c r="Y15" i="90"/>
  <c r="W11" i="90"/>
  <c r="W7" i="90"/>
  <c r="W17" i="90"/>
  <c r="Y20" i="90"/>
  <c r="Z20" i="90" s="1"/>
  <c r="AB20" i="90" s="1"/>
  <c r="AG164" i="90" s="1"/>
  <c r="Y16" i="90"/>
  <c r="Y8" i="90"/>
  <c r="Y19" i="90"/>
  <c r="Y9" i="90"/>
  <c r="W19" i="90"/>
  <c r="W15" i="90"/>
  <c r="W10" i="90"/>
  <c r="W9" i="90"/>
  <c r="Y18" i="90"/>
  <c r="Y17" i="90"/>
  <c r="W18" i="90"/>
  <c r="W8" i="90"/>
  <c r="W14" i="90"/>
  <c r="Y12" i="90"/>
  <c r="Y11" i="90"/>
  <c r="Y7" i="90"/>
  <c r="T181" i="81"/>
  <c r="T180" i="81"/>
  <c r="T186" i="81"/>
  <c r="T183" i="81"/>
  <c r="T188" i="81"/>
  <c r="T182" i="81"/>
  <c r="T189" i="81"/>
  <c r="T185" i="81"/>
  <c r="T187" i="81"/>
  <c r="O187" i="81"/>
  <c r="T158" i="81"/>
  <c r="O159" i="81"/>
  <c r="T160" i="81"/>
  <c r="T111" i="81"/>
  <c r="T114" i="81"/>
  <c r="T131" i="81"/>
  <c r="T116" i="81"/>
  <c r="T119" i="81"/>
  <c r="T153" i="81"/>
  <c r="T155" i="81"/>
  <c r="T152" i="81"/>
  <c r="T159" i="81"/>
  <c r="T161" i="81"/>
  <c r="T157" i="81"/>
  <c r="T120" i="81"/>
  <c r="O118" i="81"/>
  <c r="T112" i="81"/>
  <c r="T154" i="81"/>
  <c r="T115" i="81"/>
  <c r="T113" i="81"/>
  <c r="T117" i="81"/>
  <c r="T89" i="81"/>
  <c r="T90" i="81"/>
  <c r="T129" i="81"/>
  <c r="T128" i="81"/>
  <c r="T93" i="81"/>
  <c r="O92" i="81"/>
  <c r="T87" i="81"/>
  <c r="T88" i="81"/>
  <c r="T86" i="81"/>
  <c r="T92" i="81"/>
  <c r="O131" i="81"/>
  <c r="T94" i="81"/>
  <c r="T85" i="81"/>
  <c r="T133" i="81"/>
  <c r="T104" i="81"/>
  <c r="T102" i="81"/>
  <c r="T101" i="81"/>
  <c r="T126" i="81"/>
  <c r="T132" i="81"/>
  <c r="O105" i="81"/>
  <c r="T105" i="81"/>
  <c r="T130" i="81"/>
  <c r="T100" i="81"/>
  <c r="T106" i="81"/>
  <c r="T98" i="81"/>
  <c r="T127" i="81"/>
  <c r="T124" i="81"/>
  <c r="T107" i="81"/>
  <c r="T103" i="81"/>
  <c r="W5" i="90"/>
  <c r="Z5" i="90" s="1"/>
  <c r="Y6" i="90"/>
  <c r="E6" i="88"/>
  <c r="P6" i="88" s="1"/>
  <c r="G14" i="88"/>
  <c r="E7" i="88"/>
  <c r="G13" i="88"/>
  <c r="E16" i="88"/>
  <c r="E18" i="88"/>
  <c r="E10" i="88"/>
  <c r="E11" i="88"/>
  <c r="G5" i="88"/>
  <c r="P5" i="88" s="1"/>
  <c r="G15" i="88"/>
  <c r="E14" i="88"/>
  <c r="E15" i="88"/>
  <c r="E8" i="88"/>
  <c r="S5" i="85"/>
  <c r="AI14" i="85" s="1"/>
  <c r="W4" i="85"/>
  <c r="AI6" i="85" s="1"/>
  <c r="S4" i="85"/>
  <c r="AI4" i="85" s="1"/>
  <c r="Z23" i="90" l="1"/>
  <c r="AB23" i="90" s="1"/>
  <c r="AG194" i="90" s="1"/>
  <c r="Z22" i="90"/>
  <c r="AB22" i="90" s="1"/>
  <c r="AG184" i="90" s="1"/>
  <c r="AK190" i="90" s="1"/>
  <c r="Z9" i="90"/>
  <c r="Z24" i="90"/>
  <c r="AB24" i="90" s="1"/>
  <c r="AG204" i="90" s="1"/>
  <c r="AK209" i="90" s="1"/>
  <c r="Z21" i="90"/>
  <c r="AB21" i="90" s="1"/>
  <c r="AG174" i="90" s="1"/>
  <c r="AK175" i="90" s="1"/>
  <c r="AK194" i="90"/>
  <c r="AK199" i="90"/>
  <c r="AK202" i="90"/>
  <c r="AK196" i="90"/>
  <c r="AK197" i="90"/>
  <c r="AK193" i="90"/>
  <c r="AK200" i="90"/>
  <c r="AK195" i="90"/>
  <c r="AK198" i="90"/>
  <c r="AK201" i="90"/>
  <c r="Z16" i="90"/>
  <c r="AB16" i="90" s="1"/>
  <c r="AG124" i="90" s="1"/>
  <c r="Z18" i="90"/>
  <c r="AB18" i="90" s="1"/>
  <c r="AG144" i="90" s="1"/>
  <c r="AK172" i="90"/>
  <c r="AK167" i="90"/>
  <c r="AK170" i="90"/>
  <c r="AK166" i="90"/>
  <c r="AK168" i="90"/>
  <c r="AK171" i="90"/>
  <c r="AK163" i="90"/>
  <c r="AK164" i="90"/>
  <c r="AK165" i="90"/>
  <c r="AK169" i="90"/>
  <c r="AK8" i="85"/>
  <c r="AK9" i="85"/>
  <c r="AK4" i="85"/>
  <c r="AK12" i="85"/>
  <c r="AK13" i="85"/>
  <c r="AK7" i="85"/>
  <c r="AK11" i="85"/>
  <c r="AK6" i="85"/>
  <c r="AK5" i="85"/>
  <c r="AK10" i="85"/>
  <c r="W6" i="85"/>
  <c r="AI21" i="85" s="1"/>
  <c r="AO5" i="85"/>
  <c r="AO10" i="85"/>
  <c r="AO11" i="85"/>
  <c r="AO9" i="85"/>
  <c r="AO4" i="85"/>
  <c r="AO8" i="85"/>
  <c r="AO13" i="85"/>
  <c r="AO12" i="85"/>
  <c r="AO7" i="85"/>
  <c r="AO6" i="85"/>
  <c r="U5" i="85"/>
  <c r="U10" i="85"/>
  <c r="E14" i="89" s="1"/>
  <c r="S11" i="85"/>
  <c r="S8" i="85"/>
  <c r="W17" i="85"/>
  <c r="W13" i="85"/>
  <c r="AI56" i="85" s="1"/>
  <c r="U16" i="85"/>
  <c r="W11" i="85"/>
  <c r="U12" i="85"/>
  <c r="E16" i="89" s="1"/>
  <c r="S13" i="85"/>
  <c r="S15" i="85"/>
  <c r="AI64" i="85" s="1"/>
  <c r="W9" i="85"/>
  <c r="U11" i="85"/>
  <c r="E15" i="89" s="1"/>
  <c r="S12" i="85"/>
  <c r="U17" i="85"/>
  <c r="S16" i="85"/>
  <c r="W10" i="85"/>
  <c r="AI41" i="85" s="1"/>
  <c r="W18" i="85"/>
  <c r="AI81" i="85" s="1"/>
  <c r="W19" i="85"/>
  <c r="W14" i="85"/>
  <c r="U4" i="85"/>
  <c r="U6" i="85"/>
  <c r="U7" i="85"/>
  <c r="S9" i="85"/>
  <c r="AI34" i="85" s="1"/>
  <c r="U18" i="85"/>
  <c r="E22" i="89" s="1"/>
  <c r="U19" i="85"/>
  <c r="E23" i="89" s="1"/>
  <c r="S17" i="85"/>
  <c r="AI74" i="85" s="1"/>
  <c r="W15" i="85"/>
  <c r="AI66" i="85" s="1"/>
  <c r="U14" i="85"/>
  <c r="E18" i="89" s="1"/>
  <c r="W8" i="85"/>
  <c r="AI31" i="85" s="1"/>
  <c r="S6" i="85"/>
  <c r="U8" i="85"/>
  <c r="S7" i="85"/>
  <c r="W5" i="85"/>
  <c r="AI16" i="85" s="1"/>
  <c r="U9" i="85"/>
  <c r="E13" i="89" s="1"/>
  <c r="S10" i="85"/>
  <c r="AI39" i="85" s="1"/>
  <c r="W12" i="85"/>
  <c r="AI51" i="85" s="1"/>
  <c r="U13" i="85"/>
  <c r="S18" i="85"/>
  <c r="AI79" i="85" s="1"/>
  <c r="S19" i="85"/>
  <c r="W16" i="85"/>
  <c r="U15" i="85"/>
  <c r="S14" i="85"/>
  <c r="AI59" i="85" s="1"/>
  <c r="AB5" i="90"/>
  <c r="AG6" i="90" s="1"/>
  <c r="AB9" i="90"/>
  <c r="AG54" i="90" s="1"/>
  <c r="Z6" i="90"/>
  <c r="Z17" i="90"/>
  <c r="Z11" i="90"/>
  <c r="Z8" i="90"/>
  <c r="Z12" i="90"/>
  <c r="Z7" i="90"/>
  <c r="Z13" i="90"/>
  <c r="Z19" i="90"/>
  <c r="Z10" i="90"/>
  <c r="Z14" i="90"/>
  <c r="Z15" i="90"/>
  <c r="AK187" i="90" l="1"/>
  <c r="AK178" i="90"/>
  <c r="AK186" i="90"/>
  <c r="AK182" i="90"/>
  <c r="AK176" i="90"/>
  <c r="AK184" i="90"/>
  <c r="AK180" i="90"/>
  <c r="AK177" i="90"/>
  <c r="AK188" i="90"/>
  <c r="AK189" i="90"/>
  <c r="AK179" i="90"/>
  <c r="AK173" i="90"/>
  <c r="AK181" i="90"/>
  <c r="AK192" i="90"/>
  <c r="AK191" i="90"/>
  <c r="AK185" i="90"/>
  <c r="AK174" i="90"/>
  <c r="AK204" i="90"/>
  <c r="AK183" i="90"/>
  <c r="AI55" i="85"/>
  <c r="AI75" i="85"/>
  <c r="AI15" i="85"/>
  <c r="E9" i="89"/>
  <c r="AI25" i="85"/>
  <c r="E11" i="89"/>
  <c r="AI20" i="85"/>
  <c r="E10" i="89"/>
  <c r="AI30" i="85"/>
  <c r="AI5" i="85"/>
  <c r="AI65" i="85"/>
  <c r="E19" i="89"/>
  <c r="AI70" i="85"/>
  <c r="AK212" i="90"/>
  <c r="AK206" i="90"/>
  <c r="AK210" i="90"/>
  <c r="AK205" i="90"/>
  <c r="AK203" i="90"/>
  <c r="AK208" i="90"/>
  <c r="AK207" i="90"/>
  <c r="AK211" i="90"/>
  <c r="AI85" i="85"/>
  <c r="AI90" i="85"/>
  <c r="AI61" i="85"/>
  <c r="AO61" i="85" s="1"/>
  <c r="AI26" i="85"/>
  <c r="AO24" i="85" s="1"/>
  <c r="AI45" i="85"/>
  <c r="AI50" i="85"/>
  <c r="AM53" i="85" s="1"/>
  <c r="AI76" i="85"/>
  <c r="AO76" i="85" s="1"/>
  <c r="AI84" i="85"/>
  <c r="AK85" i="85" s="1"/>
  <c r="AI89" i="85"/>
  <c r="AI44" i="85"/>
  <c r="AK46" i="85" s="1"/>
  <c r="AI35" i="85"/>
  <c r="AM38" i="85" s="1"/>
  <c r="AI49" i="85"/>
  <c r="AK53" i="85" s="1"/>
  <c r="AI54" i="85"/>
  <c r="AI40" i="85"/>
  <c r="AM41" i="85" s="1"/>
  <c r="AI71" i="85"/>
  <c r="AO71" i="85" s="1"/>
  <c r="AI24" i="85"/>
  <c r="AK27" i="85" s="1"/>
  <c r="AI60" i="85"/>
  <c r="AI80" i="85"/>
  <c r="AM82" i="85" s="1"/>
  <c r="AI86" i="85"/>
  <c r="AO85" i="85" s="1"/>
  <c r="AI91" i="85"/>
  <c r="AI69" i="85"/>
  <c r="AI36" i="85"/>
  <c r="AO36" i="85" s="1"/>
  <c r="AI46" i="85"/>
  <c r="AO48" i="85" s="1"/>
  <c r="AI29" i="85"/>
  <c r="AK29" i="85" s="1"/>
  <c r="B4" i="88"/>
  <c r="S4" i="88" s="1"/>
  <c r="T4" i="88" s="1"/>
  <c r="Z26" i="85"/>
  <c r="F30" i="89" s="1"/>
  <c r="Z32" i="85"/>
  <c r="F36" i="89" s="1"/>
  <c r="Z28" i="85"/>
  <c r="F32" i="89" s="1"/>
  <c r="Z27" i="85"/>
  <c r="F31" i="89" s="1"/>
  <c r="Z31" i="85"/>
  <c r="F35" i="89" s="1"/>
  <c r="Z29" i="85"/>
  <c r="F33" i="89" s="1"/>
  <c r="AK42" i="85"/>
  <c r="AK40" i="85"/>
  <c r="AK41" i="85"/>
  <c r="AK43" i="85"/>
  <c r="AK39" i="85"/>
  <c r="AM33" i="85"/>
  <c r="AM32" i="85"/>
  <c r="AM29" i="85"/>
  <c r="AM30" i="85"/>
  <c r="AM31" i="85"/>
  <c r="AO64" i="85"/>
  <c r="AO68" i="85"/>
  <c r="AO67" i="85"/>
  <c r="AO66" i="85"/>
  <c r="AO65" i="85"/>
  <c r="AO80" i="85"/>
  <c r="AO79" i="85"/>
  <c r="AO83" i="85"/>
  <c r="AO82" i="85"/>
  <c r="AO81" i="85"/>
  <c r="AM75" i="85"/>
  <c r="AM74" i="85"/>
  <c r="AM78" i="85"/>
  <c r="AM77" i="85"/>
  <c r="AM76" i="85"/>
  <c r="AK68" i="85"/>
  <c r="AK67" i="85"/>
  <c r="AK66" i="85"/>
  <c r="AK65" i="85"/>
  <c r="AK64" i="85"/>
  <c r="AM73" i="85"/>
  <c r="AM72" i="85"/>
  <c r="AM71" i="85"/>
  <c r="AM70" i="85"/>
  <c r="AM69" i="85"/>
  <c r="AK62" i="85"/>
  <c r="AK61" i="85"/>
  <c r="AK60" i="85"/>
  <c r="AK59" i="85"/>
  <c r="AK63" i="85"/>
  <c r="AK83" i="85"/>
  <c r="AK82" i="85"/>
  <c r="AK81" i="85"/>
  <c r="AK80" i="85"/>
  <c r="AK79" i="85"/>
  <c r="AM36" i="85"/>
  <c r="AK16" i="85"/>
  <c r="AI19" i="85"/>
  <c r="AK78" i="85"/>
  <c r="AK77" i="85"/>
  <c r="AK76" i="85"/>
  <c r="AK75" i="85"/>
  <c r="AK74" i="85"/>
  <c r="AK38" i="85"/>
  <c r="AK36" i="85"/>
  <c r="AK34" i="85"/>
  <c r="AK35" i="85"/>
  <c r="AK37" i="85"/>
  <c r="AO42" i="85"/>
  <c r="AO40" i="85"/>
  <c r="AO43" i="85"/>
  <c r="AO39" i="85"/>
  <c r="AO41" i="85"/>
  <c r="AK54" i="85"/>
  <c r="AK58" i="85"/>
  <c r="AK57" i="85"/>
  <c r="AK56" i="85"/>
  <c r="AK55" i="85"/>
  <c r="AO56" i="85"/>
  <c r="AO55" i="85"/>
  <c r="AO54" i="85"/>
  <c r="AO58" i="85"/>
  <c r="AO57" i="85"/>
  <c r="AM43" i="85"/>
  <c r="AM39" i="85"/>
  <c r="AM40" i="85"/>
  <c r="AM42" i="85"/>
  <c r="AO22" i="85"/>
  <c r="AO20" i="85"/>
  <c r="AO23" i="85"/>
  <c r="AO21" i="85"/>
  <c r="AO19" i="85"/>
  <c r="AM67" i="85"/>
  <c r="AM66" i="85"/>
  <c r="AM65" i="85"/>
  <c r="AM64" i="85"/>
  <c r="AM68" i="85"/>
  <c r="AM58" i="85"/>
  <c r="AM57" i="85"/>
  <c r="AM56" i="85"/>
  <c r="AM55" i="85"/>
  <c r="AM54" i="85"/>
  <c r="AO32" i="85"/>
  <c r="AO29" i="85"/>
  <c r="AO30" i="85"/>
  <c r="AO31" i="85"/>
  <c r="AO33" i="85"/>
  <c r="AM88" i="85"/>
  <c r="AM87" i="85"/>
  <c r="AM86" i="85"/>
  <c r="AM85" i="85"/>
  <c r="AM84" i="85"/>
  <c r="AM28" i="85"/>
  <c r="AM27" i="85"/>
  <c r="AM25" i="85"/>
  <c r="AM26" i="85"/>
  <c r="AM24" i="85"/>
  <c r="AM47" i="85"/>
  <c r="AM45" i="85"/>
  <c r="AM46" i="85"/>
  <c r="AM48" i="85"/>
  <c r="AM44" i="85"/>
  <c r="AM51" i="85"/>
  <c r="AM50" i="85"/>
  <c r="AM49" i="85"/>
  <c r="AM52" i="85"/>
  <c r="AO77" i="85"/>
  <c r="AO53" i="85"/>
  <c r="AO52" i="85"/>
  <c r="AO51" i="85"/>
  <c r="AO50" i="85"/>
  <c r="AO49" i="85"/>
  <c r="AM59" i="85"/>
  <c r="AM63" i="85"/>
  <c r="AM62" i="85"/>
  <c r="AM61" i="85"/>
  <c r="AM60" i="85"/>
  <c r="AM83" i="85"/>
  <c r="AM81" i="85"/>
  <c r="AM80" i="85"/>
  <c r="AM79" i="85"/>
  <c r="AM23" i="85"/>
  <c r="AM21" i="85"/>
  <c r="AM19" i="85"/>
  <c r="AM22" i="85"/>
  <c r="AM20" i="85"/>
  <c r="AO86" i="85"/>
  <c r="AK70" i="85"/>
  <c r="AK69" i="85"/>
  <c r="AK73" i="85"/>
  <c r="AK72" i="85"/>
  <c r="AK71" i="85"/>
  <c r="AO38" i="85"/>
  <c r="AO34" i="85"/>
  <c r="AO35" i="85"/>
  <c r="AO37" i="85"/>
  <c r="AL12" i="85"/>
  <c r="AL13" i="85"/>
  <c r="AL4" i="85"/>
  <c r="AL11" i="85"/>
  <c r="AL9" i="85"/>
  <c r="AL10" i="85"/>
  <c r="AK15" i="85"/>
  <c r="AK14" i="85"/>
  <c r="AL14" i="85" s="1"/>
  <c r="AK17" i="85"/>
  <c r="AK18" i="85"/>
  <c r="AP9" i="85"/>
  <c r="AP11" i="85"/>
  <c r="AP13" i="85"/>
  <c r="AP10" i="85"/>
  <c r="AP12" i="85"/>
  <c r="AM7" i="85"/>
  <c r="AM12" i="85"/>
  <c r="AM13" i="85"/>
  <c r="AM11" i="85"/>
  <c r="AM4" i="85"/>
  <c r="AM6" i="85"/>
  <c r="AM10" i="85"/>
  <c r="AM5" i="85"/>
  <c r="AM9" i="85"/>
  <c r="AM8" i="85"/>
  <c r="B19" i="88"/>
  <c r="AO16" i="85"/>
  <c r="AO17" i="85"/>
  <c r="AO14" i="85"/>
  <c r="AP14" i="85" s="1"/>
  <c r="AO18" i="85"/>
  <c r="AO15" i="85"/>
  <c r="AL8" i="85"/>
  <c r="AL5" i="85"/>
  <c r="AL6" i="85"/>
  <c r="AL7" i="85"/>
  <c r="AP5" i="85"/>
  <c r="AP6" i="85"/>
  <c r="AP7" i="85"/>
  <c r="AP8" i="85"/>
  <c r="AP4" i="85"/>
  <c r="Z21" i="85"/>
  <c r="F25" i="89" s="1"/>
  <c r="Z19" i="85"/>
  <c r="F23" i="89" s="1"/>
  <c r="Z22" i="85"/>
  <c r="F26" i="89" s="1"/>
  <c r="Z20" i="85"/>
  <c r="F24" i="89" s="1"/>
  <c r="AK124" i="90"/>
  <c r="AK129" i="90"/>
  <c r="AK127" i="90"/>
  <c r="AK125" i="90"/>
  <c r="AK128" i="90"/>
  <c r="AK123" i="90"/>
  <c r="AK131" i="90"/>
  <c r="AK132" i="90"/>
  <c r="AK126" i="90"/>
  <c r="AK130" i="90"/>
  <c r="AK56" i="90"/>
  <c r="AK59" i="90"/>
  <c r="AK53" i="90"/>
  <c r="AK61" i="90"/>
  <c r="AK60" i="90"/>
  <c r="AK54" i="90"/>
  <c r="AK58" i="90"/>
  <c r="AK57" i="90"/>
  <c r="AK62" i="90"/>
  <c r="AK55" i="90"/>
  <c r="AK152" i="90"/>
  <c r="AK146" i="90"/>
  <c r="AK148" i="90"/>
  <c r="AK151" i="90"/>
  <c r="AK145" i="90"/>
  <c r="AK150" i="90"/>
  <c r="AK144" i="90"/>
  <c r="AK149" i="90"/>
  <c r="AK147" i="90"/>
  <c r="AK143" i="90"/>
  <c r="AK9" i="90"/>
  <c r="AK14" i="90"/>
  <c r="AK12" i="90"/>
  <c r="AK10" i="90"/>
  <c r="AK13" i="90"/>
  <c r="AK7" i="90"/>
  <c r="AK8" i="90"/>
  <c r="AK11" i="90"/>
  <c r="AK5" i="90"/>
  <c r="AL5" i="90" s="1"/>
  <c r="AK6" i="90"/>
  <c r="AB8" i="90"/>
  <c r="AG44" i="90" s="1"/>
  <c r="AB11" i="90"/>
  <c r="AG74" i="90" s="1"/>
  <c r="AB14" i="90"/>
  <c r="AG104" i="90" s="1"/>
  <c r="AB7" i="90"/>
  <c r="AG26" i="90" s="1"/>
  <c r="AB17" i="90"/>
  <c r="AG134" i="90" s="1"/>
  <c r="AB19" i="90"/>
  <c r="AG154" i="90" s="1"/>
  <c r="AB15" i="90"/>
  <c r="AG114" i="90" s="1"/>
  <c r="AB13" i="90"/>
  <c r="AG94" i="90" s="1"/>
  <c r="AB10" i="90"/>
  <c r="AG64" i="90" s="1"/>
  <c r="AB12" i="90"/>
  <c r="AG84" i="90" s="1"/>
  <c r="AB6" i="90"/>
  <c r="AG16" i="90" s="1"/>
  <c r="C7" i="97"/>
  <c r="C5" i="97"/>
  <c r="C8" i="97"/>
  <c r="C6" i="97"/>
  <c r="Z17" i="85"/>
  <c r="F21" i="89" s="1"/>
  <c r="B15" i="88"/>
  <c r="Z10" i="85"/>
  <c r="F14" i="89" s="1"/>
  <c r="Z9" i="85"/>
  <c r="F13" i="89" s="1"/>
  <c r="Z18" i="85"/>
  <c r="F22" i="89" s="1"/>
  <c r="Z8" i="85"/>
  <c r="F12" i="89" s="1"/>
  <c r="Z6" i="85"/>
  <c r="F10" i="89" s="1"/>
  <c r="Z11" i="85"/>
  <c r="F15" i="89" s="1"/>
  <c r="Z7" i="85"/>
  <c r="F11" i="89" s="1"/>
  <c r="Z16" i="85"/>
  <c r="F20" i="89" s="1"/>
  <c r="B5" i="88"/>
  <c r="S5" i="88" s="1"/>
  <c r="T5" i="88" s="1"/>
  <c r="Z5" i="85"/>
  <c r="F9" i="89" s="1"/>
  <c r="Z15" i="85"/>
  <c r="F19" i="89" s="1"/>
  <c r="Z12" i="85"/>
  <c r="F16" i="89" s="1"/>
  <c r="Z14" i="85"/>
  <c r="F18" i="89" s="1"/>
  <c r="Z13" i="85"/>
  <c r="F17" i="89" s="1"/>
  <c r="O29" i="88"/>
  <c r="B7" i="88"/>
  <c r="B16" i="88"/>
  <c r="B12" i="88"/>
  <c r="B14" i="88"/>
  <c r="B9" i="88"/>
  <c r="B18" i="88"/>
  <c r="B6" i="88"/>
  <c r="S6" i="88" s="1"/>
  <c r="T6" i="88" s="1"/>
  <c r="B11" i="88"/>
  <c r="B13" i="88"/>
  <c r="B17" i="88"/>
  <c r="B10" i="88"/>
  <c r="B8" i="88"/>
  <c r="E12" i="89" l="1"/>
  <c r="Z24" i="85"/>
  <c r="F28" i="89" s="1"/>
  <c r="E20" i="89"/>
  <c r="AK47" i="85"/>
  <c r="Z23" i="85"/>
  <c r="F27" i="89" s="1"/>
  <c r="AK45" i="85"/>
  <c r="Z30" i="85"/>
  <c r="F34" i="89" s="1"/>
  <c r="E21" i="89"/>
  <c r="AK44" i="85"/>
  <c r="AK48" i="85"/>
  <c r="AK86" i="85"/>
  <c r="E8" i="89"/>
  <c r="Z4" i="85"/>
  <c r="F8" i="89" s="1"/>
  <c r="E17" i="89"/>
  <c r="Z25" i="85"/>
  <c r="F29" i="89" s="1"/>
  <c r="AO87" i="85"/>
  <c r="AO73" i="85"/>
  <c r="AO59" i="85"/>
  <c r="AM35" i="85"/>
  <c r="AO45" i="85"/>
  <c r="AO74" i="85"/>
  <c r="AO62" i="85"/>
  <c r="AO44" i="85"/>
  <c r="AO69" i="85"/>
  <c r="AO78" i="85"/>
  <c r="AO63" i="85"/>
  <c r="AM37" i="85"/>
  <c r="AO72" i="85"/>
  <c r="AO28" i="85"/>
  <c r="AO26" i="85"/>
  <c r="AK50" i="85"/>
  <c r="AK31" i="85"/>
  <c r="AK28" i="85"/>
  <c r="AK87" i="85"/>
  <c r="AO93" i="85"/>
  <c r="AO89" i="85"/>
  <c r="AO92" i="85"/>
  <c r="AO91" i="85"/>
  <c r="AO90" i="85"/>
  <c r="AK33" i="85"/>
  <c r="AK24" i="85"/>
  <c r="AO25" i="85"/>
  <c r="AK51" i="85"/>
  <c r="AK88" i="85"/>
  <c r="AK30" i="85"/>
  <c r="AK32" i="85"/>
  <c r="AO46" i="85"/>
  <c r="AO84" i="85"/>
  <c r="AO88" i="85"/>
  <c r="AK25" i="85"/>
  <c r="AK26" i="85"/>
  <c r="AO70" i="85"/>
  <c r="AO75" i="85"/>
  <c r="AO27" i="85"/>
  <c r="AO60" i="85"/>
  <c r="AK52" i="85"/>
  <c r="AM34" i="85"/>
  <c r="AK84" i="85"/>
  <c r="AM93" i="85"/>
  <c r="AM89" i="85"/>
  <c r="AM91" i="85"/>
  <c r="AM92" i="85"/>
  <c r="AM90" i="85"/>
  <c r="AO47" i="85"/>
  <c r="AK49" i="85"/>
  <c r="AK93" i="85"/>
  <c r="AK89" i="85"/>
  <c r="AK92" i="85"/>
  <c r="AK91" i="85"/>
  <c r="AK90" i="85"/>
  <c r="AP20" i="85"/>
  <c r="AP19" i="85"/>
  <c r="AP22" i="85"/>
  <c r="AP21" i="85"/>
  <c r="AK22" i="85"/>
  <c r="AK20" i="85"/>
  <c r="AK23" i="85"/>
  <c r="AK21" i="85"/>
  <c r="AK19" i="85"/>
  <c r="AP24" i="85"/>
  <c r="AP23" i="85"/>
  <c r="AL18" i="85"/>
  <c r="AL15" i="85"/>
  <c r="AL17" i="85"/>
  <c r="AL16" i="85"/>
  <c r="AN11" i="85"/>
  <c r="AN9" i="85"/>
  <c r="AN12" i="85"/>
  <c r="AN10" i="85"/>
  <c r="AN13" i="85"/>
  <c r="AM16" i="85"/>
  <c r="AM17" i="85"/>
  <c r="AM18" i="85"/>
  <c r="AM14" i="85"/>
  <c r="AM15" i="85"/>
  <c r="AP18" i="85"/>
  <c r="AP16" i="85"/>
  <c r="AP15" i="85"/>
  <c r="AP17" i="85"/>
  <c r="AN6" i="85"/>
  <c r="AN7" i="85"/>
  <c r="AN8" i="85"/>
  <c r="AN5" i="85"/>
  <c r="AN4" i="85"/>
  <c r="N65" i="81"/>
  <c r="O64" i="81" s="1"/>
  <c r="AL6" i="90"/>
  <c r="AK16" i="90"/>
  <c r="AK17" i="90"/>
  <c r="AK18" i="90"/>
  <c r="AK72" i="90"/>
  <c r="AK71" i="90"/>
  <c r="AK65" i="90"/>
  <c r="AK66" i="90"/>
  <c r="AK70" i="90"/>
  <c r="AK64" i="90"/>
  <c r="AK69" i="90"/>
  <c r="AK67" i="90"/>
  <c r="AK68" i="90"/>
  <c r="AK63" i="90"/>
  <c r="AL12" i="90"/>
  <c r="AK23" i="90"/>
  <c r="AK24" i="90"/>
  <c r="AL9" i="90"/>
  <c r="AL14" i="90"/>
  <c r="AK22" i="90"/>
  <c r="AK15" i="90"/>
  <c r="AL15" i="90" s="1"/>
  <c r="AK20" i="90"/>
  <c r="AL7" i="90"/>
  <c r="AK19" i="90"/>
  <c r="AK21" i="90"/>
  <c r="AK95" i="90"/>
  <c r="AK93" i="90"/>
  <c r="AK97" i="90"/>
  <c r="AK96" i="90"/>
  <c r="AK100" i="90"/>
  <c r="AK94" i="90"/>
  <c r="AK99" i="90"/>
  <c r="AK101" i="90"/>
  <c r="AK98" i="90"/>
  <c r="AK92" i="90"/>
  <c r="AK121" i="90"/>
  <c r="AK118" i="90"/>
  <c r="AK120" i="90"/>
  <c r="AK115" i="90"/>
  <c r="AK122" i="90"/>
  <c r="AK116" i="90"/>
  <c r="AK114" i="90"/>
  <c r="AK119" i="90"/>
  <c r="AK117" i="90"/>
  <c r="AK113" i="90"/>
  <c r="AK107" i="90"/>
  <c r="AK112" i="90"/>
  <c r="AK106" i="90"/>
  <c r="AK104" i="90"/>
  <c r="AK105" i="90"/>
  <c r="AK103" i="90"/>
  <c r="AK108" i="90"/>
  <c r="AK111" i="90"/>
  <c r="AK110" i="90"/>
  <c r="AK109" i="90"/>
  <c r="AK102" i="90"/>
  <c r="AK161" i="90"/>
  <c r="AK153" i="90"/>
  <c r="AK158" i="90"/>
  <c r="AK157" i="90"/>
  <c r="AK156" i="90"/>
  <c r="AK154" i="90"/>
  <c r="AK155" i="90"/>
  <c r="AK160" i="90"/>
  <c r="AK159" i="90"/>
  <c r="AK162" i="90"/>
  <c r="AK75" i="90"/>
  <c r="AK91" i="90"/>
  <c r="AK74" i="90"/>
  <c r="AK89" i="90"/>
  <c r="AK81" i="90"/>
  <c r="AK86" i="90"/>
  <c r="AK83" i="90"/>
  <c r="AK80" i="90"/>
  <c r="AK88" i="90"/>
  <c r="AK84" i="90"/>
  <c r="AK90" i="90"/>
  <c r="AK85" i="90"/>
  <c r="AK82" i="90"/>
  <c r="AK79" i="90"/>
  <c r="AK76" i="90"/>
  <c r="AK73" i="90"/>
  <c r="AK78" i="90"/>
  <c r="AK87" i="90"/>
  <c r="AK77" i="90"/>
  <c r="AK32" i="90"/>
  <c r="AK25" i="90"/>
  <c r="AK34" i="90"/>
  <c r="AK33" i="90"/>
  <c r="AK28" i="90"/>
  <c r="AK26" i="90"/>
  <c r="AK29" i="90"/>
  <c r="AK30" i="90"/>
  <c r="AK31" i="90"/>
  <c r="AK27" i="90"/>
  <c r="AK141" i="90"/>
  <c r="AK139" i="90"/>
  <c r="AK140" i="90"/>
  <c r="AK135" i="90"/>
  <c r="AK142" i="90"/>
  <c r="AK136" i="90"/>
  <c r="AK134" i="90"/>
  <c r="AK133" i="90"/>
  <c r="AK138" i="90"/>
  <c r="AK137" i="90"/>
  <c r="AK48" i="90"/>
  <c r="AK43" i="90"/>
  <c r="AK46" i="90"/>
  <c r="AK45" i="90"/>
  <c r="AK44" i="90"/>
  <c r="AK51" i="90"/>
  <c r="AK52" i="90"/>
  <c r="AK47" i="90"/>
  <c r="AK50" i="90"/>
  <c r="AK49" i="90"/>
  <c r="AL13" i="90"/>
  <c r="AL8" i="90"/>
  <c r="AL11" i="90"/>
  <c r="AL10" i="90"/>
  <c r="N15" i="88"/>
  <c r="P15" i="88" s="1"/>
  <c r="S15" i="88" s="1"/>
  <c r="T15" i="88" s="1"/>
  <c r="O30" i="88"/>
  <c r="N8" i="88"/>
  <c r="P8" i="88" s="1"/>
  <c r="N17" i="88"/>
  <c r="P17" i="88" s="1"/>
  <c r="O31" i="88"/>
  <c r="N9" i="88"/>
  <c r="P9" i="88" s="1"/>
  <c r="N12" i="88"/>
  <c r="P12" i="88" s="1"/>
  <c r="N7" i="88"/>
  <c r="P7" i="88" s="1"/>
  <c r="N10" i="88"/>
  <c r="P10" i="88" s="1"/>
  <c r="N13" i="88"/>
  <c r="P13" i="88" s="1"/>
  <c r="N11" i="88"/>
  <c r="P11" i="88" s="1"/>
  <c r="N18" i="88"/>
  <c r="P18" i="88" s="1"/>
  <c r="N14" i="88"/>
  <c r="P14" i="88" s="1"/>
  <c r="N16" i="88"/>
  <c r="P16" i="88" s="1"/>
  <c r="AB37" i="89" l="1"/>
  <c r="AU62" i="89" s="1"/>
  <c r="Y37" i="89"/>
  <c r="AR62" i="89" s="1"/>
  <c r="AA37" i="89"/>
  <c r="AT62" i="89" s="1"/>
  <c r="AF37" i="89"/>
  <c r="X37" i="89"/>
  <c r="AQ62" i="89" s="1"/>
  <c r="AQ65" i="89" s="1"/>
  <c r="AC37" i="89"/>
  <c r="AV62" i="89" s="1"/>
  <c r="Z37" i="89"/>
  <c r="AS62" i="89" s="1"/>
  <c r="AD37" i="89"/>
  <c r="AW62" i="89" s="1"/>
  <c r="AE37" i="89"/>
  <c r="AX62" i="89" s="1"/>
  <c r="AP74" i="85"/>
  <c r="AP27" i="85"/>
  <c r="AP42" i="85"/>
  <c r="AP137" i="85"/>
  <c r="AP37" i="85"/>
  <c r="AP46" i="85"/>
  <c r="AP41" i="85"/>
  <c r="AP78" i="85"/>
  <c r="AP151" i="85"/>
  <c r="AP90" i="85"/>
  <c r="AP133" i="85"/>
  <c r="AP67" i="85"/>
  <c r="AP71" i="85"/>
  <c r="AP111" i="85"/>
  <c r="AP51" i="85"/>
  <c r="AP152" i="85"/>
  <c r="AP147" i="85"/>
  <c r="AP84" i="85"/>
  <c r="AP102" i="85"/>
  <c r="AP85" i="85"/>
  <c r="AP94" i="85"/>
  <c r="AP81" i="85"/>
  <c r="AP80" i="85"/>
  <c r="AP122" i="85"/>
  <c r="AP132" i="85"/>
  <c r="AP28" i="85"/>
  <c r="AP118" i="85"/>
  <c r="AP55" i="85"/>
  <c r="AP117" i="85"/>
  <c r="AP121" i="85"/>
  <c r="AP138" i="85"/>
  <c r="AP148" i="85"/>
  <c r="AP95" i="85"/>
  <c r="AP48" i="85"/>
  <c r="AP29" i="85"/>
  <c r="AP77" i="85"/>
  <c r="AP146" i="85"/>
  <c r="AP38" i="85"/>
  <c r="AP58" i="85"/>
  <c r="AP101" i="85"/>
  <c r="AP83" i="85"/>
  <c r="AP136" i="85"/>
  <c r="AP68" i="85"/>
  <c r="AP33" i="85"/>
  <c r="AP61" i="85"/>
  <c r="AP135" i="85"/>
  <c r="AP34" i="85"/>
  <c r="AP25" i="85"/>
  <c r="AP98" i="85"/>
  <c r="AP40" i="85"/>
  <c r="AP66" i="85"/>
  <c r="AP72" i="85"/>
  <c r="AP109" i="85"/>
  <c r="AP139" i="85"/>
  <c r="AP75" i="85"/>
  <c r="AP114" i="85"/>
  <c r="AP144" i="85"/>
  <c r="AP96" i="85"/>
  <c r="AP30" i="85"/>
  <c r="AP43" i="85"/>
  <c r="AP126" i="85"/>
  <c r="AP99" i="85"/>
  <c r="AP145" i="85"/>
  <c r="AP73" i="85"/>
  <c r="AP104" i="85"/>
  <c r="AP44" i="85"/>
  <c r="AP82" i="85"/>
  <c r="AP88" i="85"/>
  <c r="AP125" i="85"/>
  <c r="AP93" i="85"/>
  <c r="AP59" i="85"/>
  <c r="AP130" i="85"/>
  <c r="AP103" i="85"/>
  <c r="AP86" i="85"/>
  <c r="AP92" i="85"/>
  <c r="AP39" i="85"/>
  <c r="AP26" i="85"/>
  <c r="AP110" i="85"/>
  <c r="AP140" i="85"/>
  <c r="AP129" i="85"/>
  <c r="AP89" i="85"/>
  <c r="AP63" i="85"/>
  <c r="AP52" i="85"/>
  <c r="AP141" i="85"/>
  <c r="AP100" i="85"/>
  <c r="AP119" i="85"/>
  <c r="AP64" i="85"/>
  <c r="AP131" i="85"/>
  <c r="AP106" i="85"/>
  <c r="AP62" i="85"/>
  <c r="AP116" i="85"/>
  <c r="AP105" i="85"/>
  <c r="AP87" i="85"/>
  <c r="AP47" i="85"/>
  <c r="AP142" i="85"/>
  <c r="AP115" i="85"/>
  <c r="AP57" i="85"/>
  <c r="AP120" i="85"/>
  <c r="AP32" i="85"/>
  <c r="AP45" i="85"/>
  <c r="AP134" i="85"/>
  <c r="AP107" i="85"/>
  <c r="AP153" i="85"/>
  <c r="AP65" i="85"/>
  <c r="AP112" i="85"/>
  <c r="AP70" i="85"/>
  <c r="AP76" i="85"/>
  <c r="AP35" i="85"/>
  <c r="AP53" i="85"/>
  <c r="AP124" i="85"/>
  <c r="AP113" i="85"/>
  <c r="AP143" i="85"/>
  <c r="AP79" i="85"/>
  <c r="AP36" i="85"/>
  <c r="AP50" i="85"/>
  <c r="AP56" i="85"/>
  <c r="AP150" i="85"/>
  <c r="AP123" i="85"/>
  <c r="AP91" i="85"/>
  <c r="AP49" i="85"/>
  <c r="AP128" i="85"/>
  <c r="AP54" i="85"/>
  <c r="AP60" i="85"/>
  <c r="AP31" i="85"/>
  <c r="AP149" i="85"/>
  <c r="AP69" i="85"/>
  <c r="AP108" i="85"/>
  <c r="AP97" i="85"/>
  <c r="AP127" i="85"/>
  <c r="AL93" i="85"/>
  <c r="AN96" i="85"/>
  <c r="AL68" i="85"/>
  <c r="AL74" i="85"/>
  <c r="AL37" i="85"/>
  <c r="AL26" i="85"/>
  <c r="AL110" i="85"/>
  <c r="AL148" i="85"/>
  <c r="AL115" i="85"/>
  <c r="AL153" i="85"/>
  <c r="AL69" i="85"/>
  <c r="AN127" i="85"/>
  <c r="AN102" i="85"/>
  <c r="AN134" i="85"/>
  <c r="AN82" i="85"/>
  <c r="AN50" i="85"/>
  <c r="AN129" i="85"/>
  <c r="AN104" i="85"/>
  <c r="AN136" i="85"/>
  <c r="AN84" i="85"/>
  <c r="AN52" i="85"/>
  <c r="AN123" i="85"/>
  <c r="AN98" i="85"/>
  <c r="AN130" i="85"/>
  <c r="AN86" i="85"/>
  <c r="AN54" i="85"/>
  <c r="AN125" i="85"/>
  <c r="AN100" i="85"/>
  <c r="AN132" i="85"/>
  <c r="AN80" i="85"/>
  <c r="AN19" i="85"/>
  <c r="AN27" i="85"/>
  <c r="AN26" i="85"/>
  <c r="AN75" i="85"/>
  <c r="AN30" i="85"/>
  <c r="AN38" i="85"/>
  <c r="AN46" i="85"/>
  <c r="AN69" i="85"/>
  <c r="AN55" i="85"/>
  <c r="AN87" i="85"/>
  <c r="AN33" i="85"/>
  <c r="AN41" i="85"/>
  <c r="AN49" i="85"/>
  <c r="AN81" i="85"/>
  <c r="AL36" i="85"/>
  <c r="AL56" i="85"/>
  <c r="AL62" i="85"/>
  <c r="AL111" i="85"/>
  <c r="AL149" i="85"/>
  <c r="AL73" i="85"/>
  <c r="AL55" i="85"/>
  <c r="AL136" i="85"/>
  <c r="AL42" i="85"/>
  <c r="AL80" i="85"/>
  <c r="AL86" i="85"/>
  <c r="AL135" i="85"/>
  <c r="AL83" i="85"/>
  <c r="C9" i="98" s="1"/>
  <c r="AL100" i="85"/>
  <c r="AL122" i="85"/>
  <c r="AL105" i="85"/>
  <c r="AL40" i="85"/>
  <c r="AL72" i="85"/>
  <c r="AL78" i="85"/>
  <c r="AL127" i="85"/>
  <c r="AL91" i="85"/>
  <c r="AL57" i="85"/>
  <c r="AL114" i="85"/>
  <c r="AL152" i="85"/>
  <c r="AL46" i="85"/>
  <c r="AL96" i="85"/>
  <c r="AL29" i="85"/>
  <c r="AL151" i="85"/>
  <c r="AL67" i="85"/>
  <c r="AL116" i="85"/>
  <c r="AL138" i="85"/>
  <c r="AL121" i="85"/>
  <c r="AN103" i="85"/>
  <c r="AN135" i="85"/>
  <c r="AN110" i="85"/>
  <c r="AN142" i="85"/>
  <c r="AN74" i="85"/>
  <c r="AN105" i="85"/>
  <c r="AN137" i="85"/>
  <c r="AN112" i="85"/>
  <c r="AN144" i="85"/>
  <c r="AN76" i="85"/>
  <c r="AN99" i="85"/>
  <c r="AN131" i="85"/>
  <c r="AN106" i="85"/>
  <c r="AN138" i="85"/>
  <c r="AN78" i="85"/>
  <c r="AN101" i="85"/>
  <c r="AN133" i="85"/>
  <c r="AN108" i="85"/>
  <c r="AN140" i="85"/>
  <c r="AN72" i="85"/>
  <c r="AN21" i="85"/>
  <c r="AN20" i="85"/>
  <c r="AN51" i="85"/>
  <c r="AN83" i="85"/>
  <c r="AN32" i="85"/>
  <c r="AN40" i="85"/>
  <c r="AN48" i="85"/>
  <c r="AN77" i="85"/>
  <c r="AN63" i="85"/>
  <c r="AN95" i="85"/>
  <c r="AN35" i="85"/>
  <c r="AN43" i="85"/>
  <c r="AN57" i="85"/>
  <c r="AN89" i="85"/>
  <c r="AL92" i="85"/>
  <c r="AL28" i="85"/>
  <c r="AL43" i="85"/>
  <c r="AL23" i="85"/>
  <c r="AL134" i="85"/>
  <c r="AL117" i="85"/>
  <c r="AL139" i="85"/>
  <c r="AL87" i="85"/>
  <c r="AL104" i="85"/>
  <c r="AL34" i="85"/>
  <c r="AL49" i="85"/>
  <c r="AL54" i="85"/>
  <c r="AL103" i="85"/>
  <c r="AL141" i="85"/>
  <c r="AL81" i="85"/>
  <c r="AL63" i="85"/>
  <c r="AL128" i="85"/>
  <c r="AL32" i="85"/>
  <c r="AL47" i="85"/>
  <c r="AL27" i="85"/>
  <c r="AL150" i="85"/>
  <c r="AL133" i="85"/>
  <c r="AL89" i="85"/>
  <c r="AL71" i="85"/>
  <c r="AL120" i="85"/>
  <c r="AL38" i="85"/>
  <c r="AL64" i="85"/>
  <c r="AL70" i="85"/>
  <c r="AL119" i="85"/>
  <c r="AL97" i="85"/>
  <c r="AL65" i="85"/>
  <c r="AL106" i="85"/>
  <c r="AL144" i="85"/>
  <c r="AN111" i="85"/>
  <c r="AN143" i="85"/>
  <c r="AN118" i="85"/>
  <c r="AN150" i="85"/>
  <c r="AN66" i="85"/>
  <c r="AN113" i="85"/>
  <c r="AN145" i="85"/>
  <c r="AN120" i="85"/>
  <c r="AN152" i="85"/>
  <c r="AN68" i="85"/>
  <c r="AN107" i="85"/>
  <c r="AN139" i="85"/>
  <c r="AN114" i="85"/>
  <c r="AN146" i="85"/>
  <c r="AN70" i="85"/>
  <c r="AN109" i="85"/>
  <c r="AN141" i="85"/>
  <c r="AN116" i="85"/>
  <c r="AN148" i="85"/>
  <c r="AN64" i="85"/>
  <c r="AN23" i="85"/>
  <c r="AN22" i="85"/>
  <c r="AN59" i="85"/>
  <c r="AN91" i="85"/>
  <c r="AN34" i="85"/>
  <c r="AN42" i="85"/>
  <c r="AN53" i="85"/>
  <c r="AN85" i="85"/>
  <c r="AN71" i="85"/>
  <c r="AN29" i="85"/>
  <c r="AN37" i="85"/>
  <c r="AN45" i="85"/>
  <c r="AN65" i="85"/>
  <c r="AN97" i="85"/>
  <c r="AL60" i="85"/>
  <c r="AL66" i="85"/>
  <c r="AL35" i="85"/>
  <c r="AL24" i="85"/>
  <c r="AL102" i="85"/>
  <c r="AL140" i="85"/>
  <c r="AL107" i="85"/>
  <c r="AL145" i="85"/>
  <c r="AL77" i="85"/>
  <c r="AL84" i="85"/>
  <c r="AL90" i="85"/>
  <c r="AL41" i="85"/>
  <c r="AL21" i="85"/>
  <c r="AL126" i="85"/>
  <c r="AL109" i="85"/>
  <c r="AL131" i="85"/>
  <c r="AL95" i="85"/>
  <c r="AL53" i="85"/>
  <c r="C7" i="98" s="1"/>
  <c r="AL76" i="85"/>
  <c r="AL82" i="85"/>
  <c r="AL39" i="85"/>
  <c r="AL19" i="85"/>
  <c r="AL118" i="85"/>
  <c r="AL101" i="85"/>
  <c r="AL123" i="85"/>
  <c r="C12" i="98" s="1"/>
  <c r="AL98" i="85"/>
  <c r="C10" i="98" s="1"/>
  <c r="AL61" i="85"/>
  <c r="AL30" i="85"/>
  <c r="AL45" i="85"/>
  <c r="AL25" i="85"/>
  <c r="AL142" i="85"/>
  <c r="AL125" i="85"/>
  <c r="AL147" i="85"/>
  <c r="AL79" i="85"/>
  <c r="AL112" i="85"/>
  <c r="AN119" i="85"/>
  <c r="AN151" i="85"/>
  <c r="AN126" i="85"/>
  <c r="AN90" i="85"/>
  <c r="AN58" i="85"/>
  <c r="AN121" i="85"/>
  <c r="AN153" i="85"/>
  <c r="AN128" i="85"/>
  <c r="AN92" i="85"/>
  <c r="AN60" i="85"/>
  <c r="AN115" i="85"/>
  <c r="AN147" i="85"/>
  <c r="AN122" i="85"/>
  <c r="AN94" i="85"/>
  <c r="AN62" i="85"/>
  <c r="AN117" i="85"/>
  <c r="AN149" i="85"/>
  <c r="AN124" i="85"/>
  <c r="AN88" i="85"/>
  <c r="AN56" i="85"/>
  <c r="AN25" i="85"/>
  <c r="AN24" i="85"/>
  <c r="AN67" i="85"/>
  <c r="AN28" i="85"/>
  <c r="AN36" i="85"/>
  <c r="AN44" i="85"/>
  <c r="AN61" i="85"/>
  <c r="AN93" i="85"/>
  <c r="AN79" i="85"/>
  <c r="AN31" i="85"/>
  <c r="AN39" i="85"/>
  <c r="AN47" i="85"/>
  <c r="AN73" i="85"/>
  <c r="AL44" i="85"/>
  <c r="AL88" i="85"/>
  <c r="AL94" i="85"/>
  <c r="AL143" i="85"/>
  <c r="C14" i="98" s="1"/>
  <c r="AL75" i="85"/>
  <c r="AL108" i="85"/>
  <c r="AL130" i="85"/>
  <c r="AL113" i="85"/>
  <c r="AL52" i="85"/>
  <c r="AL58" i="85"/>
  <c r="AL33" i="85"/>
  <c r="AL22" i="85"/>
  <c r="AL51" i="85"/>
  <c r="AL132" i="85"/>
  <c r="AL99" i="85"/>
  <c r="AL137" i="85"/>
  <c r="AL85" i="85"/>
  <c r="AL48" i="85"/>
  <c r="AL50" i="85"/>
  <c r="AL31" i="85"/>
  <c r="AL20" i="85"/>
  <c r="AL59" i="85"/>
  <c r="AL124" i="85"/>
  <c r="AL146" i="85"/>
  <c r="AL129" i="85"/>
  <c r="AN18" i="85"/>
  <c r="AN14" i="85"/>
  <c r="AN17" i="85"/>
  <c r="AN16" i="85"/>
  <c r="AN15" i="85"/>
  <c r="T59" i="81"/>
  <c r="T60" i="81"/>
  <c r="T63" i="81"/>
  <c r="AL28" i="90"/>
  <c r="AL101" i="90"/>
  <c r="AL209" i="90"/>
  <c r="AL199" i="90"/>
  <c r="AL156" i="90"/>
  <c r="AL88" i="90"/>
  <c r="AL30" i="90"/>
  <c r="AL17" i="90"/>
  <c r="AL171" i="90"/>
  <c r="AL182" i="90"/>
  <c r="AL141" i="90"/>
  <c r="AL102" i="90"/>
  <c r="AL16" i="90"/>
  <c r="AL136" i="90"/>
  <c r="AL60" i="90"/>
  <c r="AL18" i="90"/>
  <c r="AL114" i="90"/>
  <c r="AL132" i="90"/>
  <c r="AL135" i="90"/>
  <c r="AL151" i="90"/>
  <c r="AL155" i="90"/>
  <c r="AL154" i="90"/>
  <c r="AL82" i="90"/>
  <c r="AL81" i="90"/>
  <c r="AL95" i="90"/>
  <c r="AL49" i="90"/>
  <c r="AL27" i="90"/>
  <c r="AL26" i="90"/>
  <c r="AL20" i="90"/>
  <c r="AL175" i="90"/>
  <c r="AL201" i="90"/>
  <c r="AL204" i="90"/>
  <c r="AL143" i="90"/>
  <c r="AL142" i="90"/>
  <c r="AL159" i="90"/>
  <c r="AL70" i="90"/>
  <c r="AL54" i="90"/>
  <c r="AL25" i="90"/>
  <c r="AL29" i="90"/>
  <c r="AL23" i="90"/>
  <c r="AL24" i="90"/>
  <c r="AL187" i="90"/>
  <c r="AL185" i="90"/>
  <c r="AL194" i="90"/>
  <c r="AL115" i="90"/>
  <c r="AL120" i="90"/>
  <c r="AL153" i="90"/>
  <c r="AL144" i="90"/>
  <c r="AL79" i="90"/>
  <c r="AL74" i="90"/>
  <c r="AL80" i="90"/>
  <c r="AL99" i="90"/>
  <c r="AL31" i="90"/>
  <c r="AL34" i="90"/>
  <c r="AL21" i="90"/>
  <c r="AL19" i="90"/>
  <c r="AL22" i="90"/>
  <c r="AL177" i="90"/>
  <c r="AL169" i="90"/>
  <c r="AL205" i="90"/>
  <c r="AL167" i="90"/>
  <c r="AL128" i="90"/>
  <c r="AL103" i="90"/>
  <c r="AL129" i="90"/>
  <c r="AL147" i="90"/>
  <c r="AL160" i="90"/>
  <c r="AL130" i="90"/>
  <c r="AL139" i="90"/>
  <c r="AL112" i="90"/>
  <c r="AL108" i="90"/>
  <c r="AL126" i="90"/>
  <c r="AL158" i="90"/>
  <c r="AL121" i="90"/>
  <c r="AL106" i="90"/>
  <c r="AL162" i="90"/>
  <c r="AL93" i="90"/>
  <c r="AL92" i="90"/>
  <c r="AL76" i="90"/>
  <c r="AL100" i="90"/>
  <c r="AL94" i="90"/>
  <c r="AL71" i="90"/>
  <c r="AL98" i="90"/>
  <c r="AL97" i="90"/>
  <c r="AL73" i="90"/>
  <c r="AL66" i="90"/>
  <c r="AL51" i="90"/>
  <c r="AL59" i="90"/>
  <c r="AL61" i="90"/>
  <c r="AL52" i="90"/>
  <c r="AL50" i="90"/>
  <c r="AL45" i="90"/>
  <c r="AL44" i="90"/>
  <c r="AL168" i="90"/>
  <c r="AL210" i="90"/>
  <c r="AL191" i="90"/>
  <c r="AL174" i="90"/>
  <c r="AL165" i="90"/>
  <c r="AL198" i="90"/>
  <c r="AL186" i="90"/>
  <c r="AL197" i="90"/>
  <c r="AL180" i="90"/>
  <c r="AL164" i="90"/>
  <c r="AL193" i="90"/>
  <c r="AL211" i="90"/>
  <c r="AL208" i="90"/>
  <c r="AL188" i="90"/>
  <c r="AL137" i="90"/>
  <c r="AL149" i="90"/>
  <c r="AL122" i="90"/>
  <c r="AL125" i="90"/>
  <c r="AL146" i="90"/>
  <c r="AL111" i="90"/>
  <c r="AL104" i="90"/>
  <c r="AL145" i="90"/>
  <c r="AL119" i="90"/>
  <c r="AL150" i="90"/>
  <c r="AL127" i="90"/>
  <c r="AL134" i="90"/>
  <c r="AL131" i="90"/>
  <c r="AL140" i="90"/>
  <c r="AL78" i="90"/>
  <c r="AL89" i="90"/>
  <c r="AL90" i="90"/>
  <c r="AL72" i="90"/>
  <c r="AL87" i="90"/>
  <c r="AL96" i="90"/>
  <c r="AL85" i="90"/>
  <c r="AL86" i="90"/>
  <c r="AL64" i="90"/>
  <c r="AL48" i="90"/>
  <c r="AL58" i="90"/>
  <c r="AL65" i="90"/>
  <c r="AL53" i="90"/>
  <c r="AL57" i="90"/>
  <c r="AL33" i="90"/>
  <c r="AL43" i="90"/>
  <c r="AL206" i="90"/>
  <c r="AL184" i="90"/>
  <c r="AL172" i="90"/>
  <c r="AL203" i="90"/>
  <c r="AL202" i="90"/>
  <c r="AL189" i="90"/>
  <c r="AL166" i="90"/>
  <c r="AL192" i="90"/>
  <c r="AL163" i="90"/>
  <c r="AL195" i="90"/>
  <c r="AL179" i="90"/>
  <c r="AL207" i="90"/>
  <c r="AL117" i="90"/>
  <c r="AL138" i="90"/>
  <c r="AL124" i="90"/>
  <c r="AL107" i="90"/>
  <c r="AL118" i="90"/>
  <c r="AL105" i="90"/>
  <c r="AL152" i="90"/>
  <c r="AL110" i="90"/>
  <c r="AL157" i="90"/>
  <c r="AL109" i="90"/>
  <c r="AL161" i="90"/>
  <c r="AL113" i="90"/>
  <c r="AL133" i="90"/>
  <c r="AL148" i="90"/>
  <c r="AL116" i="90"/>
  <c r="AL77" i="90"/>
  <c r="AL91" i="90"/>
  <c r="AL83" i="90"/>
  <c r="AL123" i="90"/>
  <c r="AL67" i="90"/>
  <c r="AL75" i="90"/>
  <c r="AL69" i="90"/>
  <c r="AL84" i="90"/>
  <c r="AL68" i="90"/>
  <c r="AL62" i="90"/>
  <c r="AL55" i="90"/>
  <c r="AL46" i="90"/>
  <c r="AL56" i="90"/>
  <c r="AL32" i="90"/>
  <c r="AL47" i="90"/>
  <c r="AL63" i="90"/>
  <c r="AL190" i="90"/>
  <c r="AL173" i="90"/>
  <c r="AL176" i="90"/>
  <c r="AL200" i="90"/>
  <c r="AL183" i="90"/>
  <c r="AL170" i="90"/>
  <c r="AL181" i="90"/>
  <c r="AL212" i="90"/>
  <c r="AL196" i="90"/>
  <c r="AL178" i="90"/>
  <c r="T57" i="81"/>
  <c r="T66" i="81"/>
  <c r="T58" i="81"/>
  <c r="T62" i="81"/>
  <c r="T61" i="81"/>
  <c r="T65" i="81"/>
  <c r="T64" i="81"/>
  <c r="S16" i="88"/>
  <c r="T16" i="88" s="1"/>
  <c r="S18" i="88"/>
  <c r="T18" i="88" s="1"/>
  <c r="C29" i="88"/>
  <c r="S13" i="88"/>
  <c r="T13" i="88" s="1"/>
  <c r="S9" i="88"/>
  <c r="T9" i="88" s="1"/>
  <c r="S17" i="88"/>
  <c r="T17" i="88" s="1"/>
  <c r="S8" i="88"/>
  <c r="T8" i="88" s="1"/>
  <c r="S11" i="88"/>
  <c r="T11" i="88" s="1"/>
  <c r="S10" i="88"/>
  <c r="T10" i="88" s="1"/>
  <c r="S12" i="88"/>
  <c r="T12" i="88" s="1"/>
  <c r="N10" i="98" l="1"/>
  <c r="P10" i="98"/>
  <c r="Q10" i="98"/>
  <c r="O10" i="98"/>
  <c r="P12" i="98"/>
  <c r="N12" i="98"/>
  <c r="O12" i="98"/>
  <c r="Q12" i="98"/>
  <c r="N14" i="98"/>
  <c r="O14" i="98"/>
  <c r="P14" i="98"/>
  <c r="Q14" i="98"/>
  <c r="P7" i="98"/>
  <c r="N7" i="98"/>
  <c r="O7" i="98"/>
  <c r="Q7" i="98"/>
  <c r="N9" i="98"/>
  <c r="O9" i="98"/>
  <c r="P9" i="98"/>
  <c r="Q9" i="98"/>
  <c r="C13" i="98"/>
  <c r="AV76" i="89"/>
  <c r="AV94" i="89"/>
  <c r="AV103" i="89"/>
  <c r="AV115" i="89"/>
  <c r="AV67" i="89"/>
  <c r="AV70" i="89"/>
  <c r="AV82" i="89"/>
  <c r="AV109" i="89"/>
  <c r="AV65" i="89"/>
  <c r="AV69" i="89"/>
  <c r="AV72" i="89"/>
  <c r="AV75" i="89"/>
  <c r="AV78" i="89"/>
  <c r="AV81" i="89"/>
  <c r="AV84" i="89"/>
  <c r="AV87" i="89"/>
  <c r="AV90" i="89"/>
  <c r="AV93" i="89"/>
  <c r="AV96" i="89"/>
  <c r="AV99" i="89"/>
  <c r="AV102" i="89"/>
  <c r="AV105" i="89"/>
  <c r="AV108" i="89"/>
  <c r="AV111" i="89"/>
  <c r="AV114" i="89"/>
  <c r="AV100" i="89"/>
  <c r="AV88" i="89"/>
  <c r="AV91" i="89"/>
  <c r="AV112" i="89"/>
  <c r="AV66" i="89"/>
  <c r="AV106" i="89"/>
  <c r="AV71" i="89"/>
  <c r="AV74" i="89"/>
  <c r="AV77" i="89"/>
  <c r="AV80" i="89"/>
  <c r="AV83" i="89"/>
  <c r="AV86" i="89"/>
  <c r="AV89" i="89"/>
  <c r="AV92" i="89"/>
  <c r="AV95" i="89"/>
  <c r="AV98" i="89"/>
  <c r="AV101" i="89"/>
  <c r="AV104" i="89"/>
  <c r="AV107" i="89"/>
  <c r="AV110" i="89"/>
  <c r="AV113" i="89"/>
  <c r="AV116" i="89"/>
  <c r="AV73" i="89"/>
  <c r="AV79" i="89"/>
  <c r="AV85" i="89"/>
  <c r="AV97" i="89"/>
  <c r="AV68" i="89"/>
  <c r="AQ67" i="89"/>
  <c r="AQ72" i="89"/>
  <c r="AQ75" i="89"/>
  <c r="AQ78" i="89"/>
  <c r="AQ81" i="89"/>
  <c r="AQ84" i="89"/>
  <c r="AQ87" i="89"/>
  <c r="AQ90" i="89"/>
  <c r="AQ93" i="89"/>
  <c r="AQ96" i="89"/>
  <c r="AQ99" i="89"/>
  <c r="AQ102" i="89"/>
  <c r="AQ105" i="89"/>
  <c r="AQ108" i="89"/>
  <c r="AQ111" i="89"/>
  <c r="AQ114" i="89"/>
  <c r="AQ68" i="89"/>
  <c r="AQ69" i="89"/>
  <c r="AQ71" i="89"/>
  <c r="AQ74" i="89"/>
  <c r="AQ77" i="89"/>
  <c r="AQ80" i="89"/>
  <c r="AQ83" i="89"/>
  <c r="AQ86" i="89"/>
  <c r="AQ89" i="89"/>
  <c r="AQ92" i="89"/>
  <c r="AQ95" i="89"/>
  <c r="AQ98" i="89"/>
  <c r="AQ101" i="89"/>
  <c r="AQ104" i="89"/>
  <c r="AQ107" i="89"/>
  <c r="AQ110" i="89"/>
  <c r="AQ113" i="89"/>
  <c r="AQ116" i="89"/>
  <c r="AQ66" i="89"/>
  <c r="AQ70" i="89"/>
  <c r="AQ73" i="89"/>
  <c r="AQ76" i="89"/>
  <c r="AQ79" i="89"/>
  <c r="AQ82" i="89"/>
  <c r="AQ85" i="89"/>
  <c r="AQ88" i="89"/>
  <c r="AQ91" i="89"/>
  <c r="AQ94" i="89"/>
  <c r="AQ97" i="89"/>
  <c r="AQ100" i="89"/>
  <c r="AQ103" i="89"/>
  <c r="AQ106" i="89"/>
  <c r="AQ109" i="89"/>
  <c r="AQ112" i="89"/>
  <c r="AQ115" i="89"/>
  <c r="C15" i="98"/>
  <c r="AT65" i="89"/>
  <c r="AT67" i="89"/>
  <c r="AT69" i="89"/>
  <c r="AT72" i="89"/>
  <c r="AT75" i="89"/>
  <c r="AT78" i="89"/>
  <c r="AT81" i="89"/>
  <c r="AT84" i="89"/>
  <c r="AT87" i="89"/>
  <c r="AT90" i="89"/>
  <c r="AT93" i="89"/>
  <c r="AT96" i="89"/>
  <c r="AT99" i="89"/>
  <c r="AT102" i="89"/>
  <c r="AT105" i="89"/>
  <c r="AT108" i="89"/>
  <c r="AT111" i="89"/>
  <c r="AT114" i="89"/>
  <c r="AT66" i="89"/>
  <c r="AT71" i="89"/>
  <c r="AT74" i="89"/>
  <c r="AT77" i="89"/>
  <c r="AT80" i="89"/>
  <c r="AT83" i="89"/>
  <c r="AT86" i="89"/>
  <c r="AT89" i="89"/>
  <c r="AT92" i="89"/>
  <c r="AT95" i="89"/>
  <c r="AT98" i="89"/>
  <c r="AT101" i="89"/>
  <c r="AT104" i="89"/>
  <c r="AT107" i="89"/>
  <c r="AT110" i="89"/>
  <c r="AT113" i="89"/>
  <c r="AT116" i="89"/>
  <c r="AT68" i="89"/>
  <c r="AT70" i="89"/>
  <c r="AT73" i="89"/>
  <c r="AT76" i="89"/>
  <c r="AT79" i="89"/>
  <c r="AT82" i="89"/>
  <c r="AT85" i="89"/>
  <c r="AT88" i="89"/>
  <c r="AT91" i="89"/>
  <c r="AT94" i="89"/>
  <c r="AT97" i="89"/>
  <c r="AT100" i="89"/>
  <c r="AT103" i="89"/>
  <c r="AT106" i="89"/>
  <c r="AT109" i="89"/>
  <c r="AT112" i="89"/>
  <c r="AT115" i="89"/>
  <c r="AR71" i="89"/>
  <c r="AR83" i="89"/>
  <c r="AR95" i="89"/>
  <c r="AR107" i="89"/>
  <c r="AR70" i="89"/>
  <c r="AR72" i="89"/>
  <c r="AR84" i="89"/>
  <c r="AR96" i="89"/>
  <c r="AR108" i="89"/>
  <c r="AR69" i="89"/>
  <c r="AR65" i="89"/>
  <c r="AR73" i="89"/>
  <c r="AR85" i="89"/>
  <c r="AR97" i="89"/>
  <c r="AR109" i="89"/>
  <c r="AR74" i="89"/>
  <c r="AR86" i="89"/>
  <c r="AR98" i="89"/>
  <c r="AR110" i="89"/>
  <c r="AR105" i="89"/>
  <c r="AR75" i="89"/>
  <c r="AR87" i="89"/>
  <c r="AR99" i="89"/>
  <c r="AR111" i="89"/>
  <c r="AR76" i="89"/>
  <c r="AR88" i="89"/>
  <c r="AR100" i="89"/>
  <c r="AR112" i="89"/>
  <c r="AR77" i="89"/>
  <c r="AR89" i="89"/>
  <c r="AR101" i="89"/>
  <c r="AR113" i="89"/>
  <c r="AR66" i="89"/>
  <c r="AR78" i="89"/>
  <c r="AR90" i="89"/>
  <c r="AR102" i="89"/>
  <c r="AR114" i="89"/>
  <c r="AR93" i="89"/>
  <c r="AR82" i="89"/>
  <c r="AR106" i="89"/>
  <c r="AR67" i="89"/>
  <c r="AR79" i="89"/>
  <c r="AR91" i="89"/>
  <c r="AR103" i="89"/>
  <c r="AR115" i="89"/>
  <c r="AR81" i="89"/>
  <c r="AR94" i="89"/>
  <c r="AR68" i="89"/>
  <c r="AR80" i="89"/>
  <c r="AR92" i="89"/>
  <c r="AR104" i="89"/>
  <c r="AR116" i="89"/>
  <c r="AU67" i="89"/>
  <c r="AU103" i="89"/>
  <c r="AU65" i="89"/>
  <c r="AU79" i="89"/>
  <c r="AU69" i="89"/>
  <c r="AU72" i="89"/>
  <c r="AU75" i="89"/>
  <c r="AU78" i="89"/>
  <c r="AU81" i="89"/>
  <c r="AU84" i="89"/>
  <c r="AU87" i="89"/>
  <c r="AU90" i="89"/>
  <c r="AU93" i="89"/>
  <c r="AU96" i="89"/>
  <c r="AU99" i="89"/>
  <c r="AU102" i="89"/>
  <c r="AU105" i="89"/>
  <c r="AU108" i="89"/>
  <c r="AU111" i="89"/>
  <c r="AU114" i="89"/>
  <c r="AU88" i="89"/>
  <c r="AU100" i="89"/>
  <c r="AU70" i="89"/>
  <c r="AU85" i="89"/>
  <c r="AU115" i="89"/>
  <c r="AU66" i="89"/>
  <c r="AU76" i="89"/>
  <c r="AU91" i="89"/>
  <c r="AU106" i="89"/>
  <c r="AU71" i="89"/>
  <c r="AU74" i="89"/>
  <c r="AU77" i="89"/>
  <c r="AU80" i="89"/>
  <c r="AU83" i="89"/>
  <c r="AU86" i="89"/>
  <c r="AU89" i="89"/>
  <c r="AU92" i="89"/>
  <c r="AU95" i="89"/>
  <c r="AU98" i="89"/>
  <c r="AU101" i="89"/>
  <c r="AU104" i="89"/>
  <c r="AU107" i="89"/>
  <c r="AU110" i="89"/>
  <c r="AU113" i="89"/>
  <c r="AU116" i="89"/>
  <c r="AU68" i="89"/>
  <c r="AU109" i="89"/>
  <c r="AU82" i="89"/>
  <c r="AU97" i="89"/>
  <c r="AU73" i="89"/>
  <c r="AU94" i="89"/>
  <c r="AU112" i="89"/>
  <c r="C8" i="98"/>
  <c r="AX70" i="89"/>
  <c r="AX73" i="89"/>
  <c r="AX76" i="89"/>
  <c r="AX79" i="89"/>
  <c r="AX82" i="89"/>
  <c r="AX85" i="89"/>
  <c r="AX88" i="89"/>
  <c r="AX91" i="89"/>
  <c r="AX94" i="89"/>
  <c r="AX97" i="89"/>
  <c r="AX100" i="89"/>
  <c r="AX103" i="89"/>
  <c r="AX106" i="89"/>
  <c r="AX109" i="89"/>
  <c r="AX112" i="89"/>
  <c r="AX115" i="89"/>
  <c r="AX68" i="89"/>
  <c r="AX67" i="89"/>
  <c r="AX65" i="89"/>
  <c r="AX69" i="89"/>
  <c r="AX72" i="89"/>
  <c r="AX75" i="89"/>
  <c r="AX78" i="89"/>
  <c r="AX81" i="89"/>
  <c r="AX84" i="89"/>
  <c r="AX87" i="89"/>
  <c r="AX90" i="89"/>
  <c r="AX93" i="89"/>
  <c r="AX96" i="89"/>
  <c r="AX99" i="89"/>
  <c r="AX102" i="89"/>
  <c r="AX105" i="89"/>
  <c r="AX108" i="89"/>
  <c r="AX111" i="89"/>
  <c r="AX114" i="89"/>
  <c r="AX66" i="89"/>
  <c r="AX71" i="89"/>
  <c r="AX74" i="89"/>
  <c r="AX77" i="89"/>
  <c r="AX80" i="89"/>
  <c r="AX83" i="89"/>
  <c r="AX86" i="89"/>
  <c r="AX89" i="89"/>
  <c r="AX92" i="89"/>
  <c r="AX95" i="89"/>
  <c r="AX98" i="89"/>
  <c r="AX101" i="89"/>
  <c r="AX104" i="89"/>
  <c r="AX107" i="89"/>
  <c r="AX110" i="89"/>
  <c r="AX113" i="89"/>
  <c r="AX116" i="89"/>
  <c r="AW70" i="89"/>
  <c r="AW73" i="89"/>
  <c r="AW76" i="89"/>
  <c r="AW79" i="89"/>
  <c r="AW82" i="89"/>
  <c r="AW85" i="89"/>
  <c r="AW88" i="89"/>
  <c r="AW91" i="89"/>
  <c r="AW94" i="89"/>
  <c r="AW97" i="89"/>
  <c r="AW100" i="89"/>
  <c r="AW103" i="89"/>
  <c r="AW106" i="89"/>
  <c r="AW109" i="89"/>
  <c r="AW112" i="89"/>
  <c r="AW115" i="89"/>
  <c r="AW67" i="89"/>
  <c r="AW65" i="89"/>
  <c r="AW69" i="89"/>
  <c r="AW72" i="89"/>
  <c r="AW75" i="89"/>
  <c r="AW78" i="89"/>
  <c r="AW81" i="89"/>
  <c r="AW84" i="89"/>
  <c r="AW87" i="89"/>
  <c r="AW90" i="89"/>
  <c r="AW93" i="89"/>
  <c r="AW96" i="89"/>
  <c r="AW99" i="89"/>
  <c r="AW102" i="89"/>
  <c r="AW105" i="89"/>
  <c r="AW108" i="89"/>
  <c r="AW111" i="89"/>
  <c r="AW114" i="89"/>
  <c r="AW66" i="89"/>
  <c r="AW71" i="89"/>
  <c r="AW74" i="89"/>
  <c r="AW77" i="89"/>
  <c r="AW80" i="89"/>
  <c r="AW83" i="89"/>
  <c r="AW86" i="89"/>
  <c r="AW89" i="89"/>
  <c r="AW92" i="89"/>
  <c r="AW95" i="89"/>
  <c r="AW98" i="89"/>
  <c r="AW101" i="89"/>
  <c r="AW104" i="89"/>
  <c r="AW107" i="89"/>
  <c r="AW110" i="89"/>
  <c r="AW113" i="89"/>
  <c r="AW116" i="89"/>
  <c r="AW68" i="89"/>
  <c r="C11" i="98"/>
  <c r="AS75" i="89"/>
  <c r="AS87" i="89"/>
  <c r="AS99" i="89"/>
  <c r="AS111" i="89"/>
  <c r="AS76" i="89"/>
  <c r="AS88" i="89"/>
  <c r="AS100" i="89"/>
  <c r="AS112" i="89"/>
  <c r="AS110" i="89"/>
  <c r="AS77" i="89"/>
  <c r="AS89" i="89"/>
  <c r="AS101" i="89"/>
  <c r="AS113" i="89"/>
  <c r="AS85" i="89"/>
  <c r="AS66" i="89"/>
  <c r="AS78" i="89"/>
  <c r="AS90" i="89"/>
  <c r="AS102" i="89"/>
  <c r="AS114" i="89"/>
  <c r="AS109" i="89"/>
  <c r="AS67" i="89"/>
  <c r="AS79" i="89"/>
  <c r="AS91" i="89"/>
  <c r="AS103" i="89"/>
  <c r="AS115" i="89"/>
  <c r="AS97" i="89"/>
  <c r="AS68" i="89"/>
  <c r="AS80" i="89"/>
  <c r="AS92" i="89"/>
  <c r="AS104" i="89"/>
  <c r="AS116" i="89"/>
  <c r="AS73" i="89"/>
  <c r="AS86" i="89"/>
  <c r="AS69" i="89"/>
  <c r="AS81" i="89"/>
  <c r="AS93" i="89"/>
  <c r="AS105" i="89"/>
  <c r="AS65" i="89"/>
  <c r="AS98" i="89"/>
  <c r="AS70" i="89"/>
  <c r="AS82" i="89"/>
  <c r="AS94" i="89"/>
  <c r="AS106" i="89"/>
  <c r="AS71" i="89"/>
  <c r="AS83" i="89"/>
  <c r="AS95" i="89"/>
  <c r="AS107" i="89"/>
  <c r="AS72" i="89"/>
  <c r="AS84" i="89"/>
  <c r="AS96" i="89"/>
  <c r="AS108" i="89"/>
  <c r="AS74" i="89"/>
  <c r="BW7" i="85"/>
  <c r="AY38" i="85"/>
  <c r="AZ38" i="85" s="1"/>
  <c r="BA38" i="85" s="1"/>
  <c r="AY17" i="85"/>
  <c r="AZ17" i="85" s="1"/>
  <c r="BA17" i="85" s="1"/>
  <c r="AY27" i="85"/>
  <c r="AZ27" i="85" s="1"/>
  <c r="BA27" i="85" s="1"/>
  <c r="AY60" i="85"/>
  <c r="AZ60" i="85" s="1"/>
  <c r="BA60" i="85" s="1"/>
  <c r="BW47" i="85"/>
  <c r="AY12" i="85"/>
  <c r="AZ12" i="85" s="1"/>
  <c r="BA12" i="85" s="1"/>
  <c r="BW57" i="85"/>
  <c r="BW10" i="85"/>
  <c r="BW21" i="85"/>
  <c r="AY5" i="85"/>
  <c r="AZ5" i="85" s="1"/>
  <c r="BA5" i="85" s="1"/>
  <c r="AY4" i="85"/>
  <c r="AZ4" i="85" s="1"/>
  <c r="BA4" i="85" s="1"/>
  <c r="BW42" i="85"/>
  <c r="BW26" i="85"/>
  <c r="BW34" i="85"/>
  <c r="BW8" i="85"/>
  <c r="BW48" i="85"/>
  <c r="AY6" i="85"/>
  <c r="AZ6" i="85" s="1"/>
  <c r="BA6" i="85" s="1"/>
  <c r="AY8" i="85"/>
  <c r="AZ8" i="85" s="1"/>
  <c r="BA8" i="85" s="1"/>
  <c r="AY22" i="85"/>
  <c r="AZ22" i="85" s="1"/>
  <c r="BA22" i="85" s="1"/>
  <c r="AY33" i="85"/>
  <c r="AZ33" i="85" s="1"/>
  <c r="BA33" i="85" s="1"/>
  <c r="AY28" i="85"/>
  <c r="AZ28" i="85" s="1"/>
  <c r="BA28" i="85" s="1"/>
  <c r="AY43" i="85"/>
  <c r="AZ43" i="85" s="1"/>
  <c r="BA43" i="85" s="1"/>
  <c r="AY54" i="85"/>
  <c r="AZ54" i="85" s="1"/>
  <c r="BA54" i="85" s="1"/>
  <c r="BW30" i="85"/>
  <c r="BW16" i="85"/>
  <c r="BW59" i="85"/>
  <c r="BW61" i="85"/>
  <c r="BW11" i="85"/>
  <c r="BW23" i="85"/>
  <c r="BW37" i="85"/>
  <c r="BW63" i="85"/>
  <c r="BW22" i="85"/>
  <c r="AY11" i="85"/>
  <c r="AZ11" i="85" s="1"/>
  <c r="BA11" i="85" s="1"/>
  <c r="BW5" i="85"/>
  <c r="AY49" i="85"/>
  <c r="AZ49" i="85" s="1"/>
  <c r="BA49" i="85" s="1"/>
  <c r="AY44" i="85"/>
  <c r="AZ44" i="85" s="1"/>
  <c r="BA44" i="85" s="1"/>
  <c r="AY59" i="85"/>
  <c r="AZ59" i="85" s="1"/>
  <c r="BA59" i="85" s="1"/>
  <c r="AY7" i="85"/>
  <c r="AZ7" i="85" s="1"/>
  <c r="BA7" i="85" s="1"/>
  <c r="BW17" i="85"/>
  <c r="BW32" i="85"/>
  <c r="BW12" i="85"/>
  <c r="BW38" i="85"/>
  <c r="AY45" i="85"/>
  <c r="AZ45" i="85" s="1"/>
  <c r="BA45" i="85" s="1"/>
  <c r="AY23" i="85"/>
  <c r="AZ23" i="85" s="1"/>
  <c r="BA23" i="85" s="1"/>
  <c r="AY50" i="85"/>
  <c r="AZ50" i="85" s="1"/>
  <c r="BA50" i="85" s="1"/>
  <c r="AY57" i="85"/>
  <c r="AZ57" i="85" s="1"/>
  <c r="BA57" i="85" s="1"/>
  <c r="AY41" i="85"/>
  <c r="AZ41" i="85" s="1"/>
  <c r="BA41" i="85" s="1"/>
  <c r="AY25" i="85"/>
  <c r="AZ25" i="85" s="1"/>
  <c r="BA25" i="85" s="1"/>
  <c r="AY9" i="85"/>
  <c r="AZ9" i="85" s="1"/>
  <c r="BA9" i="85" s="1"/>
  <c r="AY52" i="85"/>
  <c r="AZ52" i="85" s="1"/>
  <c r="BA52" i="85" s="1"/>
  <c r="AY36" i="85"/>
  <c r="AZ36" i="85" s="1"/>
  <c r="BA36" i="85" s="1"/>
  <c r="AY20" i="85"/>
  <c r="AZ20" i="85" s="1"/>
  <c r="BA20" i="85" s="1"/>
  <c r="AY63" i="85"/>
  <c r="AZ63" i="85" s="1"/>
  <c r="BA63" i="85" s="1"/>
  <c r="AY51" i="85"/>
  <c r="AZ51" i="85" s="1"/>
  <c r="BA51" i="85" s="1"/>
  <c r="AY35" i="85"/>
  <c r="AZ35" i="85" s="1"/>
  <c r="BA35" i="85" s="1"/>
  <c r="AY19" i="85"/>
  <c r="AZ19" i="85" s="1"/>
  <c r="BA19" i="85" s="1"/>
  <c r="AY62" i="85"/>
  <c r="AZ62" i="85" s="1"/>
  <c r="BA62" i="85" s="1"/>
  <c r="AY46" i="85"/>
  <c r="AZ46" i="85" s="1"/>
  <c r="BA46" i="85" s="1"/>
  <c r="AY30" i="85"/>
  <c r="AZ30" i="85" s="1"/>
  <c r="BA30" i="85" s="1"/>
  <c r="AY14" i="85"/>
  <c r="AZ14" i="85" s="1"/>
  <c r="BA14" i="85" s="1"/>
  <c r="BW9" i="85"/>
  <c r="BW15" i="85"/>
  <c r="BW4" i="85"/>
  <c r="BW46" i="85"/>
  <c r="BW6" i="85"/>
  <c r="BW29" i="85"/>
  <c r="BW24" i="85"/>
  <c r="BW31" i="85"/>
  <c r="BW36" i="85"/>
  <c r="BW53" i="85"/>
  <c r="BW20" i="85"/>
  <c r="BW39" i="85"/>
  <c r="BW44" i="85"/>
  <c r="BW56" i="85"/>
  <c r="AY61" i="85"/>
  <c r="AZ61" i="85" s="1"/>
  <c r="BA61" i="85" s="1"/>
  <c r="AY29" i="85"/>
  <c r="AZ29" i="85" s="1"/>
  <c r="BA29" i="85" s="1"/>
  <c r="AY13" i="85"/>
  <c r="AZ13" i="85" s="1"/>
  <c r="BA13" i="85" s="1"/>
  <c r="AY56" i="85"/>
  <c r="AZ56" i="85" s="1"/>
  <c r="BA56" i="85" s="1"/>
  <c r="AY40" i="85"/>
  <c r="AZ40" i="85" s="1"/>
  <c r="BA40" i="85" s="1"/>
  <c r="AY24" i="85"/>
  <c r="AZ24" i="85" s="1"/>
  <c r="BA24" i="85" s="1"/>
  <c r="AY55" i="85"/>
  <c r="AZ55" i="85" s="1"/>
  <c r="BA55" i="85" s="1"/>
  <c r="AY39" i="85"/>
  <c r="AZ39" i="85" s="1"/>
  <c r="BA39" i="85" s="1"/>
  <c r="AY34" i="85"/>
  <c r="AZ34" i="85" s="1"/>
  <c r="BA34" i="85" s="1"/>
  <c r="AY18" i="85"/>
  <c r="AZ18" i="85" s="1"/>
  <c r="BA18" i="85" s="1"/>
  <c r="BW49" i="85"/>
  <c r="BW60" i="85"/>
  <c r="BW58" i="85"/>
  <c r="BW51" i="85"/>
  <c r="BW18" i="85"/>
  <c r="BW14" i="85"/>
  <c r="BW27" i="85"/>
  <c r="BW35" i="85"/>
  <c r="BW40" i="85"/>
  <c r="BW62" i="85"/>
  <c r="BW43" i="85"/>
  <c r="BW55" i="85"/>
  <c r="AY53" i="85"/>
  <c r="AZ53" i="85" s="1"/>
  <c r="BA53" i="85" s="1"/>
  <c r="AY37" i="85"/>
  <c r="AZ37" i="85" s="1"/>
  <c r="BA37" i="85" s="1"/>
  <c r="AY21" i="85"/>
  <c r="AZ21" i="85" s="1"/>
  <c r="BA21" i="85" s="1"/>
  <c r="AY48" i="85"/>
  <c r="AZ48" i="85" s="1"/>
  <c r="BA48" i="85" s="1"/>
  <c r="AY32" i="85"/>
  <c r="AZ32" i="85" s="1"/>
  <c r="BA32" i="85" s="1"/>
  <c r="AY16" i="85"/>
  <c r="AZ16" i="85" s="1"/>
  <c r="BA16" i="85" s="1"/>
  <c r="AY47" i="85"/>
  <c r="AZ47" i="85" s="1"/>
  <c r="BA47" i="85" s="1"/>
  <c r="AY31" i="85"/>
  <c r="AZ31" i="85" s="1"/>
  <c r="BA31" i="85" s="1"/>
  <c r="AY15" i="85"/>
  <c r="AZ15" i="85" s="1"/>
  <c r="BA15" i="85" s="1"/>
  <c r="AY58" i="85"/>
  <c r="AZ58" i="85" s="1"/>
  <c r="BA58" i="85" s="1"/>
  <c r="AY42" i="85"/>
  <c r="AZ42" i="85" s="1"/>
  <c r="BA42" i="85" s="1"/>
  <c r="AY26" i="85"/>
  <c r="AZ26" i="85" s="1"/>
  <c r="BA26" i="85" s="1"/>
  <c r="AY10" i="85"/>
  <c r="AZ10" i="85" s="1"/>
  <c r="BA10" i="85" s="1"/>
  <c r="BW13" i="85"/>
  <c r="BW19" i="85"/>
  <c r="BW28" i="85"/>
  <c r="BW50" i="85"/>
  <c r="BW52" i="85"/>
  <c r="BW25" i="85"/>
  <c r="BW33" i="85"/>
  <c r="BW54" i="85"/>
  <c r="BW41" i="85"/>
  <c r="BW45" i="85"/>
  <c r="BR84" i="85"/>
  <c r="BR73" i="85"/>
  <c r="BR71" i="85"/>
  <c r="BR70" i="85"/>
  <c r="BR68" i="85"/>
  <c r="BR59" i="85"/>
  <c r="BR58" i="85"/>
  <c r="BR51" i="85"/>
  <c r="BR50" i="85"/>
  <c r="BR46" i="85"/>
  <c r="BR18" i="85"/>
  <c r="BR17" i="85"/>
  <c r="BR16" i="85"/>
  <c r="BR15" i="85"/>
  <c r="BR9" i="85"/>
  <c r="BR8" i="85"/>
  <c r="BR83" i="85"/>
  <c r="BR82" i="85"/>
  <c r="BR80" i="85"/>
  <c r="BR69" i="85"/>
  <c r="BR67" i="85"/>
  <c r="BR66" i="85"/>
  <c r="BR64" i="85"/>
  <c r="BR57" i="85"/>
  <c r="BR56" i="85"/>
  <c r="BR49" i="85"/>
  <c r="BR48" i="85"/>
  <c r="BR47" i="85"/>
  <c r="BR45" i="85"/>
  <c r="BR44" i="85"/>
  <c r="BR42" i="85"/>
  <c r="BR22" i="85"/>
  <c r="BR21" i="85"/>
  <c r="BR20" i="85"/>
  <c r="BR19" i="85"/>
  <c r="BR76" i="85"/>
  <c r="BR75" i="85"/>
  <c r="BR63" i="85"/>
  <c r="BR54" i="85"/>
  <c r="BR43" i="85"/>
  <c r="BR41" i="85"/>
  <c r="BR39" i="85"/>
  <c r="BR37" i="85"/>
  <c r="BR25" i="85"/>
  <c r="BR23" i="85"/>
  <c r="BR81" i="85"/>
  <c r="BR61" i="85"/>
  <c r="BR52" i="85"/>
  <c r="BR35" i="85"/>
  <c r="BR33" i="85"/>
  <c r="BR31" i="85"/>
  <c r="BR29" i="85"/>
  <c r="BR27" i="85"/>
  <c r="BR14" i="85"/>
  <c r="BR12" i="85"/>
  <c r="BR10" i="85"/>
  <c r="BR7" i="85"/>
  <c r="BR6" i="85"/>
  <c r="BR79" i="85"/>
  <c r="BR65" i="85"/>
  <c r="BR62" i="85"/>
  <c r="BR55" i="85"/>
  <c r="BR40" i="85"/>
  <c r="BR36" i="85"/>
  <c r="BR24" i="85"/>
  <c r="BR4" i="85"/>
  <c r="BR77" i="85"/>
  <c r="BR72" i="85"/>
  <c r="BR32" i="85"/>
  <c r="BR28" i="85"/>
  <c r="BR11" i="85"/>
  <c r="BR78" i="85"/>
  <c r="BR74" i="85"/>
  <c r="BR38" i="85"/>
  <c r="BR34" i="85"/>
  <c r="BR26" i="85"/>
  <c r="BR5" i="85"/>
  <c r="BR60" i="85"/>
  <c r="BR53" i="85"/>
  <c r="BR30" i="85"/>
  <c r="BR13" i="85"/>
  <c r="BM111" i="85"/>
  <c r="BM105" i="85"/>
  <c r="BM104" i="85"/>
  <c r="BM97" i="85"/>
  <c r="BM96" i="85"/>
  <c r="BM89" i="85"/>
  <c r="BM88" i="85"/>
  <c r="BM79" i="85"/>
  <c r="BM78" i="85"/>
  <c r="BM77" i="85"/>
  <c r="BM76" i="85"/>
  <c r="BM62" i="85"/>
  <c r="BM61" i="85"/>
  <c r="BM54" i="85"/>
  <c r="BM53" i="85"/>
  <c r="BM38" i="85"/>
  <c r="BM36" i="85"/>
  <c r="BM35" i="85"/>
  <c r="BM34" i="85"/>
  <c r="BM33" i="85"/>
  <c r="BM32" i="85"/>
  <c r="BM31" i="85"/>
  <c r="BM29" i="85"/>
  <c r="BM28" i="85"/>
  <c r="BM27" i="85"/>
  <c r="BM26" i="85"/>
  <c r="BM13" i="85"/>
  <c r="BM12" i="85"/>
  <c r="BM11" i="85"/>
  <c r="BM107" i="85"/>
  <c r="BM106" i="85"/>
  <c r="BM99" i="85"/>
  <c r="BM98" i="85"/>
  <c r="BM91" i="85"/>
  <c r="BM90" i="85"/>
  <c r="BM75" i="85"/>
  <c r="BM74" i="85"/>
  <c r="BM73" i="85"/>
  <c r="BM72" i="85"/>
  <c r="BM60" i="85"/>
  <c r="BM59" i="85"/>
  <c r="BM52" i="85"/>
  <c r="BM51" i="85"/>
  <c r="BM30" i="85"/>
  <c r="BM17" i="85"/>
  <c r="BM16" i="85"/>
  <c r="BM15" i="85"/>
  <c r="BM14" i="85"/>
  <c r="BM10" i="85"/>
  <c r="BM9" i="85"/>
  <c r="BM108" i="85"/>
  <c r="BM103" i="85"/>
  <c r="BM102" i="85"/>
  <c r="BM92" i="85"/>
  <c r="BM87" i="85"/>
  <c r="BM86" i="85"/>
  <c r="BM83" i="85"/>
  <c r="BM65" i="85"/>
  <c r="BM58" i="85"/>
  <c r="BM49" i="85"/>
  <c r="BM47" i="85"/>
  <c r="BM45" i="85"/>
  <c r="BM21" i="85"/>
  <c r="BM19" i="85"/>
  <c r="BM4" i="85"/>
  <c r="BM110" i="85"/>
  <c r="BM109" i="85"/>
  <c r="BM93" i="85"/>
  <c r="BM84" i="85"/>
  <c r="BM80" i="85"/>
  <c r="BM71" i="85"/>
  <c r="BM69" i="85"/>
  <c r="BM66" i="85"/>
  <c r="BM63" i="85"/>
  <c r="BM56" i="85"/>
  <c r="BM43" i="85"/>
  <c r="BM41" i="85"/>
  <c r="BM39" i="85"/>
  <c r="BM37" i="85"/>
  <c r="BM25" i="85"/>
  <c r="BM23" i="85"/>
  <c r="BM100" i="85"/>
  <c r="BM101" i="85"/>
  <c r="BM70" i="85"/>
  <c r="BM48" i="85"/>
  <c r="BM20" i="85"/>
  <c r="BM8" i="85"/>
  <c r="BM94" i="85"/>
  <c r="BM85" i="85"/>
  <c r="BM81" i="85"/>
  <c r="BM67" i="85"/>
  <c r="BM55" i="85"/>
  <c r="BM44" i="85"/>
  <c r="BM40" i="85"/>
  <c r="BM24" i="85"/>
  <c r="BM6" i="85"/>
  <c r="BM95" i="85"/>
  <c r="BM57" i="85"/>
  <c r="BM50" i="85"/>
  <c r="BM18" i="85"/>
  <c r="BM7" i="85"/>
  <c r="BM82" i="85"/>
  <c r="BM68" i="85"/>
  <c r="BM64" i="85"/>
  <c r="BM46" i="85"/>
  <c r="BM42" i="85"/>
  <c r="BM22" i="85"/>
  <c r="BM5" i="85"/>
  <c r="AV7" i="85"/>
  <c r="AW7" i="85" s="1"/>
  <c r="AX7" i="85" s="1"/>
  <c r="AV11" i="85"/>
  <c r="AW11" i="85" s="1"/>
  <c r="AX11" i="85" s="1"/>
  <c r="AV15" i="85"/>
  <c r="AW15" i="85" s="1"/>
  <c r="AX15" i="85" s="1"/>
  <c r="AV19" i="85"/>
  <c r="AW19" i="85" s="1"/>
  <c r="AX19" i="85" s="1"/>
  <c r="AV84" i="85"/>
  <c r="AW84" i="85" s="1"/>
  <c r="AX84" i="85" s="1"/>
  <c r="AV8" i="85"/>
  <c r="AW8" i="85" s="1"/>
  <c r="AX8" i="85" s="1"/>
  <c r="AV12" i="85"/>
  <c r="AW12" i="85" s="1"/>
  <c r="AX12" i="85" s="1"/>
  <c r="AV16" i="85"/>
  <c r="AW16" i="85" s="1"/>
  <c r="AX16" i="85" s="1"/>
  <c r="AV20" i="85"/>
  <c r="AW20" i="85" s="1"/>
  <c r="AX20" i="85" s="1"/>
  <c r="AV24" i="85"/>
  <c r="AW24" i="85" s="1"/>
  <c r="AX24" i="85" s="1"/>
  <c r="AV5" i="85"/>
  <c r="AW5" i="85" s="1"/>
  <c r="AX5" i="85" s="1"/>
  <c r="AV9" i="85"/>
  <c r="AW9" i="85" s="1"/>
  <c r="AX9" i="85" s="1"/>
  <c r="AV13" i="85"/>
  <c r="AW13" i="85" s="1"/>
  <c r="AX13" i="85" s="1"/>
  <c r="AV17" i="85"/>
  <c r="AW17" i="85" s="1"/>
  <c r="AX17" i="85" s="1"/>
  <c r="AV21" i="85"/>
  <c r="AW21" i="85" s="1"/>
  <c r="AX21" i="85" s="1"/>
  <c r="AV25" i="85"/>
  <c r="AW25" i="85" s="1"/>
  <c r="AX25" i="85" s="1"/>
  <c r="AV29" i="85"/>
  <c r="AW29" i="85" s="1"/>
  <c r="AX29" i="85" s="1"/>
  <c r="AV6" i="85"/>
  <c r="AW6" i="85" s="1"/>
  <c r="AX6" i="85" s="1"/>
  <c r="AV10" i="85"/>
  <c r="AW10" i="85" s="1"/>
  <c r="AX10" i="85" s="1"/>
  <c r="AV14" i="85"/>
  <c r="AW14" i="85" s="1"/>
  <c r="AX14" i="85" s="1"/>
  <c r="AV18" i="85"/>
  <c r="AW18" i="85" s="1"/>
  <c r="AX18" i="85" s="1"/>
  <c r="AV22" i="85"/>
  <c r="AW22" i="85" s="1"/>
  <c r="AX22" i="85" s="1"/>
  <c r="AV26" i="85"/>
  <c r="AW26" i="85" s="1"/>
  <c r="AX26" i="85" s="1"/>
  <c r="AV30" i="85"/>
  <c r="AW30" i="85" s="1"/>
  <c r="AX30" i="85" s="1"/>
  <c r="AV34" i="85"/>
  <c r="AW34" i="85" s="1"/>
  <c r="AX34" i="85" s="1"/>
  <c r="AV38" i="85"/>
  <c r="AW38" i="85" s="1"/>
  <c r="AX38" i="85" s="1"/>
  <c r="AV42" i="85"/>
  <c r="AW42" i="85" s="1"/>
  <c r="AX42" i="85" s="1"/>
  <c r="AV46" i="85"/>
  <c r="AW46" i="85" s="1"/>
  <c r="AX46" i="85" s="1"/>
  <c r="AV50" i="85"/>
  <c r="AW50" i="85" s="1"/>
  <c r="AX50" i="85" s="1"/>
  <c r="AV54" i="85"/>
  <c r="AW54" i="85" s="1"/>
  <c r="AX54" i="85" s="1"/>
  <c r="AV58" i="85"/>
  <c r="AW58" i="85" s="1"/>
  <c r="AX58" i="85" s="1"/>
  <c r="AV62" i="85"/>
  <c r="AW62" i="85" s="1"/>
  <c r="AX62" i="85" s="1"/>
  <c r="AV66" i="85"/>
  <c r="AW66" i="85" s="1"/>
  <c r="AX66" i="85" s="1"/>
  <c r="AV70" i="85"/>
  <c r="AW70" i="85" s="1"/>
  <c r="AX70" i="85" s="1"/>
  <c r="AV74" i="85"/>
  <c r="AW74" i="85" s="1"/>
  <c r="AX74" i="85" s="1"/>
  <c r="AV78" i="85"/>
  <c r="AW78" i="85" s="1"/>
  <c r="AX78" i="85" s="1"/>
  <c r="AV82" i="85"/>
  <c r="AW82" i="85" s="1"/>
  <c r="AX82" i="85" s="1"/>
  <c r="AV23" i="85"/>
  <c r="AW23" i="85" s="1"/>
  <c r="AX23" i="85" s="1"/>
  <c r="AV31" i="85"/>
  <c r="AW31" i="85" s="1"/>
  <c r="AX31" i="85" s="1"/>
  <c r="AV35" i="85"/>
  <c r="AW35" i="85" s="1"/>
  <c r="AX35" i="85" s="1"/>
  <c r="AV39" i="85"/>
  <c r="AW39" i="85" s="1"/>
  <c r="AX39" i="85" s="1"/>
  <c r="AV43" i="85"/>
  <c r="AW43" i="85" s="1"/>
  <c r="AX43" i="85" s="1"/>
  <c r="AV47" i="85"/>
  <c r="AW47" i="85" s="1"/>
  <c r="AX47" i="85" s="1"/>
  <c r="AV51" i="85"/>
  <c r="AW51" i="85" s="1"/>
  <c r="AX51" i="85" s="1"/>
  <c r="AV55" i="85"/>
  <c r="AW55" i="85" s="1"/>
  <c r="AX55" i="85" s="1"/>
  <c r="AV59" i="85"/>
  <c r="AW59" i="85" s="1"/>
  <c r="AX59" i="85" s="1"/>
  <c r="AV63" i="85"/>
  <c r="AW63" i="85" s="1"/>
  <c r="AX63" i="85" s="1"/>
  <c r="AV67" i="85"/>
  <c r="AW67" i="85" s="1"/>
  <c r="AX67" i="85" s="1"/>
  <c r="AV71" i="85"/>
  <c r="AW71" i="85" s="1"/>
  <c r="AX71" i="85" s="1"/>
  <c r="AV75" i="85"/>
  <c r="AW75" i="85" s="1"/>
  <c r="AX75" i="85" s="1"/>
  <c r="AV79" i="85"/>
  <c r="AW79" i="85" s="1"/>
  <c r="AX79" i="85" s="1"/>
  <c r="AV83" i="85"/>
  <c r="AW83" i="85" s="1"/>
  <c r="AX83" i="85" s="1"/>
  <c r="AV27" i="85"/>
  <c r="AW27" i="85" s="1"/>
  <c r="AX27" i="85" s="1"/>
  <c r="AV32" i="85"/>
  <c r="AW32" i="85" s="1"/>
  <c r="AX32" i="85" s="1"/>
  <c r="AV36" i="85"/>
  <c r="AW36" i="85" s="1"/>
  <c r="AX36" i="85" s="1"/>
  <c r="AV40" i="85"/>
  <c r="AW40" i="85" s="1"/>
  <c r="AX40" i="85" s="1"/>
  <c r="AV44" i="85"/>
  <c r="AW44" i="85" s="1"/>
  <c r="AX44" i="85" s="1"/>
  <c r="AV48" i="85"/>
  <c r="AW48" i="85" s="1"/>
  <c r="AX48" i="85" s="1"/>
  <c r="AV52" i="85"/>
  <c r="AW52" i="85" s="1"/>
  <c r="AX52" i="85" s="1"/>
  <c r="AV56" i="85"/>
  <c r="AW56" i="85" s="1"/>
  <c r="AX56" i="85" s="1"/>
  <c r="AV60" i="85"/>
  <c r="AW60" i="85" s="1"/>
  <c r="AX60" i="85" s="1"/>
  <c r="AV64" i="85"/>
  <c r="AW64" i="85" s="1"/>
  <c r="AX64" i="85" s="1"/>
  <c r="AV68" i="85"/>
  <c r="AW68" i="85" s="1"/>
  <c r="AX68" i="85" s="1"/>
  <c r="AV72" i="85"/>
  <c r="AW72" i="85" s="1"/>
  <c r="AX72" i="85" s="1"/>
  <c r="AV76" i="85"/>
  <c r="AW76" i="85" s="1"/>
  <c r="AX76" i="85" s="1"/>
  <c r="AV80" i="85"/>
  <c r="AW80" i="85" s="1"/>
  <c r="AX80" i="85" s="1"/>
  <c r="AV4" i="85"/>
  <c r="AW4" i="85" s="1"/>
  <c r="AX4" i="85" s="1"/>
  <c r="AV28" i="85"/>
  <c r="AW28" i="85" s="1"/>
  <c r="AX28" i="85" s="1"/>
  <c r="AV33" i="85"/>
  <c r="AW33" i="85" s="1"/>
  <c r="AX33" i="85" s="1"/>
  <c r="AV37" i="85"/>
  <c r="AW37" i="85" s="1"/>
  <c r="AX37" i="85" s="1"/>
  <c r="AV41" i="85"/>
  <c r="AW41" i="85" s="1"/>
  <c r="AX41" i="85" s="1"/>
  <c r="AV45" i="85"/>
  <c r="AW45" i="85" s="1"/>
  <c r="AX45" i="85" s="1"/>
  <c r="AV49" i="85"/>
  <c r="AW49" i="85" s="1"/>
  <c r="AX49" i="85" s="1"/>
  <c r="AV53" i="85"/>
  <c r="AW53" i="85" s="1"/>
  <c r="AX53" i="85" s="1"/>
  <c r="AV57" i="85"/>
  <c r="AW57" i="85" s="1"/>
  <c r="AX57" i="85" s="1"/>
  <c r="AV61" i="85"/>
  <c r="AW61" i="85" s="1"/>
  <c r="AX61" i="85" s="1"/>
  <c r="AV65" i="85"/>
  <c r="AW65" i="85" s="1"/>
  <c r="AX65" i="85" s="1"/>
  <c r="AV69" i="85"/>
  <c r="AW69" i="85" s="1"/>
  <c r="AX69" i="85" s="1"/>
  <c r="AV73" i="85"/>
  <c r="AW73" i="85" s="1"/>
  <c r="AX73" i="85" s="1"/>
  <c r="AV77" i="85"/>
  <c r="AW77" i="85" s="1"/>
  <c r="AX77" i="85" s="1"/>
  <c r="AV81" i="85"/>
  <c r="AW81" i="85" s="1"/>
  <c r="AX81" i="85" s="1"/>
  <c r="AS111" i="85"/>
  <c r="AT111" i="85" s="1"/>
  <c r="AU111" i="85" s="1"/>
  <c r="AS6" i="85"/>
  <c r="AT6" i="85" s="1"/>
  <c r="AU6" i="85" s="1"/>
  <c r="AS10" i="85"/>
  <c r="AT10" i="85" s="1"/>
  <c r="AU10" i="85" s="1"/>
  <c r="AS14" i="85"/>
  <c r="AT14" i="85" s="1"/>
  <c r="AU14" i="85" s="1"/>
  <c r="AS18" i="85"/>
  <c r="AT18" i="85" s="1"/>
  <c r="AU18" i="85" s="1"/>
  <c r="AS22" i="85"/>
  <c r="AT22" i="85" s="1"/>
  <c r="AU22" i="85" s="1"/>
  <c r="AS26" i="85"/>
  <c r="AT26" i="85" s="1"/>
  <c r="AU26" i="85" s="1"/>
  <c r="AS30" i="85"/>
  <c r="AT30" i="85" s="1"/>
  <c r="AU30" i="85" s="1"/>
  <c r="AS34" i="85"/>
  <c r="AT34" i="85" s="1"/>
  <c r="AU34" i="85" s="1"/>
  <c r="AS38" i="85"/>
  <c r="AT38" i="85" s="1"/>
  <c r="AU38" i="85" s="1"/>
  <c r="AS42" i="85"/>
  <c r="AT42" i="85" s="1"/>
  <c r="AU42" i="85" s="1"/>
  <c r="AS46" i="85"/>
  <c r="AT46" i="85" s="1"/>
  <c r="AU46" i="85" s="1"/>
  <c r="AS50" i="85"/>
  <c r="AT50" i="85" s="1"/>
  <c r="AU50" i="85" s="1"/>
  <c r="AS54" i="85"/>
  <c r="AT54" i="85" s="1"/>
  <c r="AU54" i="85" s="1"/>
  <c r="AS58" i="85"/>
  <c r="AT58" i="85" s="1"/>
  <c r="AU58" i="85" s="1"/>
  <c r="AS62" i="85"/>
  <c r="AT62" i="85" s="1"/>
  <c r="AU62" i="85" s="1"/>
  <c r="AS66" i="85"/>
  <c r="AT66" i="85" s="1"/>
  <c r="AU66" i="85" s="1"/>
  <c r="AS70" i="85"/>
  <c r="AT70" i="85" s="1"/>
  <c r="AU70" i="85" s="1"/>
  <c r="AS74" i="85"/>
  <c r="AT74" i="85" s="1"/>
  <c r="AU74" i="85" s="1"/>
  <c r="AS78" i="85"/>
  <c r="AT78" i="85" s="1"/>
  <c r="AU78" i="85" s="1"/>
  <c r="AS82" i="85"/>
  <c r="AT82" i="85" s="1"/>
  <c r="AU82" i="85" s="1"/>
  <c r="AS86" i="85"/>
  <c r="AT86" i="85" s="1"/>
  <c r="AU86" i="85" s="1"/>
  <c r="AS90" i="85"/>
  <c r="AT90" i="85" s="1"/>
  <c r="AU90" i="85" s="1"/>
  <c r="AS94" i="85"/>
  <c r="AT94" i="85" s="1"/>
  <c r="AU94" i="85" s="1"/>
  <c r="AS98" i="85"/>
  <c r="AT98" i="85" s="1"/>
  <c r="AU98" i="85" s="1"/>
  <c r="AS102" i="85"/>
  <c r="AT102" i="85" s="1"/>
  <c r="AU102" i="85" s="1"/>
  <c r="AS106" i="85"/>
  <c r="AT106" i="85" s="1"/>
  <c r="AU106" i="85" s="1"/>
  <c r="AS110" i="85"/>
  <c r="AT110" i="85" s="1"/>
  <c r="AU110" i="85" s="1"/>
  <c r="AS7" i="85"/>
  <c r="AT7" i="85" s="1"/>
  <c r="AU7" i="85" s="1"/>
  <c r="AS11" i="85"/>
  <c r="AT11" i="85" s="1"/>
  <c r="AU11" i="85" s="1"/>
  <c r="AS15" i="85"/>
  <c r="AT15" i="85" s="1"/>
  <c r="AU15" i="85" s="1"/>
  <c r="AS19" i="85"/>
  <c r="AT19" i="85" s="1"/>
  <c r="AU19" i="85" s="1"/>
  <c r="AS23" i="85"/>
  <c r="AT23" i="85" s="1"/>
  <c r="AU23" i="85" s="1"/>
  <c r="AS27" i="85"/>
  <c r="AT27" i="85" s="1"/>
  <c r="AU27" i="85" s="1"/>
  <c r="AS31" i="85"/>
  <c r="AT31" i="85" s="1"/>
  <c r="AU31" i="85" s="1"/>
  <c r="AS35" i="85"/>
  <c r="AT35" i="85" s="1"/>
  <c r="AU35" i="85" s="1"/>
  <c r="AS39" i="85"/>
  <c r="AT39" i="85" s="1"/>
  <c r="AU39" i="85" s="1"/>
  <c r="AS43" i="85"/>
  <c r="AT43" i="85" s="1"/>
  <c r="AU43" i="85" s="1"/>
  <c r="AS47" i="85"/>
  <c r="AT47" i="85" s="1"/>
  <c r="AU47" i="85" s="1"/>
  <c r="AS51" i="85"/>
  <c r="AT51" i="85" s="1"/>
  <c r="AU51" i="85" s="1"/>
  <c r="AS55" i="85"/>
  <c r="AT55" i="85" s="1"/>
  <c r="AU55" i="85" s="1"/>
  <c r="AS59" i="85"/>
  <c r="AT59" i="85" s="1"/>
  <c r="AU59" i="85" s="1"/>
  <c r="AS63" i="85"/>
  <c r="AT63" i="85" s="1"/>
  <c r="AU63" i="85" s="1"/>
  <c r="AS67" i="85"/>
  <c r="AT67" i="85" s="1"/>
  <c r="AU67" i="85" s="1"/>
  <c r="AS71" i="85"/>
  <c r="AT71" i="85" s="1"/>
  <c r="AU71" i="85" s="1"/>
  <c r="AS75" i="85"/>
  <c r="AT75" i="85" s="1"/>
  <c r="AU75" i="85" s="1"/>
  <c r="AS79" i="85"/>
  <c r="AT79" i="85" s="1"/>
  <c r="AU79" i="85" s="1"/>
  <c r="AS83" i="85"/>
  <c r="AT83" i="85" s="1"/>
  <c r="AU83" i="85" s="1"/>
  <c r="AS87" i="85"/>
  <c r="AT87" i="85" s="1"/>
  <c r="AU87" i="85" s="1"/>
  <c r="AS91" i="85"/>
  <c r="AT91" i="85" s="1"/>
  <c r="AU91" i="85" s="1"/>
  <c r="AS95" i="85"/>
  <c r="AT95" i="85" s="1"/>
  <c r="AU95" i="85" s="1"/>
  <c r="AS99" i="85"/>
  <c r="AT99" i="85" s="1"/>
  <c r="AU99" i="85" s="1"/>
  <c r="AS103" i="85"/>
  <c r="AT103" i="85" s="1"/>
  <c r="AU103" i="85" s="1"/>
  <c r="AS107" i="85"/>
  <c r="AT107" i="85" s="1"/>
  <c r="AU107" i="85" s="1"/>
  <c r="AS4" i="85"/>
  <c r="AT4" i="85" s="1"/>
  <c r="AU4" i="85" s="1"/>
  <c r="AS8" i="85"/>
  <c r="AT8" i="85" s="1"/>
  <c r="AU8" i="85" s="1"/>
  <c r="AS12" i="85"/>
  <c r="AT12" i="85" s="1"/>
  <c r="AU12" i="85" s="1"/>
  <c r="AS16" i="85"/>
  <c r="AT16" i="85" s="1"/>
  <c r="AU16" i="85" s="1"/>
  <c r="AS20" i="85"/>
  <c r="AT20" i="85" s="1"/>
  <c r="AU20" i="85" s="1"/>
  <c r="AS24" i="85"/>
  <c r="AT24" i="85" s="1"/>
  <c r="AU24" i="85" s="1"/>
  <c r="AS28" i="85"/>
  <c r="AT28" i="85" s="1"/>
  <c r="AU28" i="85" s="1"/>
  <c r="AS32" i="85"/>
  <c r="AT32" i="85" s="1"/>
  <c r="AU32" i="85" s="1"/>
  <c r="AS36" i="85"/>
  <c r="AT36" i="85" s="1"/>
  <c r="AU36" i="85" s="1"/>
  <c r="AS40" i="85"/>
  <c r="AT40" i="85" s="1"/>
  <c r="AU40" i="85" s="1"/>
  <c r="AS44" i="85"/>
  <c r="AT44" i="85" s="1"/>
  <c r="AU44" i="85" s="1"/>
  <c r="AS48" i="85"/>
  <c r="AT48" i="85" s="1"/>
  <c r="AU48" i="85" s="1"/>
  <c r="AS52" i="85"/>
  <c r="AT52" i="85" s="1"/>
  <c r="AU52" i="85" s="1"/>
  <c r="AS56" i="85"/>
  <c r="AT56" i="85" s="1"/>
  <c r="AU56" i="85" s="1"/>
  <c r="AS60" i="85"/>
  <c r="AT60" i="85" s="1"/>
  <c r="AU60" i="85" s="1"/>
  <c r="AS64" i="85"/>
  <c r="AT64" i="85" s="1"/>
  <c r="AU64" i="85" s="1"/>
  <c r="AS68" i="85"/>
  <c r="AT68" i="85" s="1"/>
  <c r="AU68" i="85" s="1"/>
  <c r="AS72" i="85"/>
  <c r="AT72" i="85" s="1"/>
  <c r="AU72" i="85" s="1"/>
  <c r="AS76" i="85"/>
  <c r="AT76" i="85" s="1"/>
  <c r="AU76" i="85" s="1"/>
  <c r="AS80" i="85"/>
  <c r="AT80" i="85" s="1"/>
  <c r="AU80" i="85" s="1"/>
  <c r="AS84" i="85"/>
  <c r="AT84" i="85" s="1"/>
  <c r="AU84" i="85" s="1"/>
  <c r="AS88" i="85"/>
  <c r="AT88" i="85" s="1"/>
  <c r="AU88" i="85" s="1"/>
  <c r="AS92" i="85"/>
  <c r="AT92" i="85" s="1"/>
  <c r="AU92" i="85" s="1"/>
  <c r="AS96" i="85"/>
  <c r="AT96" i="85" s="1"/>
  <c r="AU96" i="85" s="1"/>
  <c r="AS100" i="85"/>
  <c r="AT100" i="85" s="1"/>
  <c r="AU100" i="85" s="1"/>
  <c r="AS104" i="85"/>
  <c r="AT104" i="85" s="1"/>
  <c r="AU104" i="85" s="1"/>
  <c r="AS108" i="85"/>
  <c r="AT108" i="85" s="1"/>
  <c r="AU108" i="85" s="1"/>
  <c r="AS5" i="85"/>
  <c r="AT5" i="85" s="1"/>
  <c r="AU5" i="85" s="1"/>
  <c r="AS9" i="85"/>
  <c r="AT9" i="85" s="1"/>
  <c r="AU9" i="85" s="1"/>
  <c r="AS13" i="85"/>
  <c r="AT13" i="85" s="1"/>
  <c r="AU13" i="85" s="1"/>
  <c r="AS17" i="85"/>
  <c r="AT17" i="85" s="1"/>
  <c r="AU17" i="85" s="1"/>
  <c r="AS21" i="85"/>
  <c r="AT21" i="85" s="1"/>
  <c r="AU21" i="85" s="1"/>
  <c r="AS25" i="85"/>
  <c r="AT25" i="85" s="1"/>
  <c r="AU25" i="85" s="1"/>
  <c r="AS29" i="85"/>
  <c r="AT29" i="85" s="1"/>
  <c r="AU29" i="85" s="1"/>
  <c r="AS33" i="85"/>
  <c r="AT33" i="85" s="1"/>
  <c r="AU33" i="85" s="1"/>
  <c r="AS37" i="85"/>
  <c r="AT37" i="85" s="1"/>
  <c r="AU37" i="85" s="1"/>
  <c r="AS41" i="85"/>
  <c r="AT41" i="85" s="1"/>
  <c r="AU41" i="85" s="1"/>
  <c r="AS45" i="85"/>
  <c r="AT45" i="85" s="1"/>
  <c r="AU45" i="85" s="1"/>
  <c r="AS49" i="85"/>
  <c r="AT49" i="85" s="1"/>
  <c r="AU49" i="85" s="1"/>
  <c r="AS53" i="85"/>
  <c r="AT53" i="85" s="1"/>
  <c r="AU53" i="85" s="1"/>
  <c r="AS57" i="85"/>
  <c r="AT57" i="85" s="1"/>
  <c r="AU57" i="85" s="1"/>
  <c r="AS61" i="85"/>
  <c r="AT61" i="85" s="1"/>
  <c r="AU61" i="85" s="1"/>
  <c r="AS65" i="85"/>
  <c r="AT65" i="85" s="1"/>
  <c r="AU65" i="85" s="1"/>
  <c r="AS69" i="85"/>
  <c r="AT69" i="85" s="1"/>
  <c r="AU69" i="85" s="1"/>
  <c r="AS73" i="85"/>
  <c r="AT73" i="85" s="1"/>
  <c r="AU73" i="85" s="1"/>
  <c r="AS77" i="85"/>
  <c r="AT77" i="85" s="1"/>
  <c r="AU77" i="85" s="1"/>
  <c r="AS81" i="85"/>
  <c r="AT81" i="85" s="1"/>
  <c r="AU81" i="85" s="1"/>
  <c r="AS85" i="85"/>
  <c r="AT85" i="85" s="1"/>
  <c r="AU85" i="85" s="1"/>
  <c r="AS89" i="85"/>
  <c r="AT89" i="85" s="1"/>
  <c r="AU89" i="85" s="1"/>
  <c r="AS93" i="85"/>
  <c r="AT93" i="85" s="1"/>
  <c r="AU93" i="85" s="1"/>
  <c r="AS97" i="85"/>
  <c r="AT97" i="85" s="1"/>
  <c r="AU97" i="85" s="1"/>
  <c r="AS101" i="85"/>
  <c r="AT101" i="85" s="1"/>
  <c r="AU101" i="85" s="1"/>
  <c r="AS105" i="85"/>
  <c r="AT105" i="85" s="1"/>
  <c r="AU105" i="85" s="1"/>
  <c r="AS109" i="85"/>
  <c r="AT109" i="85" s="1"/>
  <c r="AU109" i="85" s="1"/>
  <c r="W29" i="88"/>
  <c r="V29" i="88"/>
  <c r="R29" i="88"/>
  <c r="U29" i="88"/>
  <c r="C33" i="88"/>
  <c r="W33" i="88" s="1"/>
  <c r="D24" i="88"/>
  <c r="O32" i="88"/>
  <c r="S7" i="88"/>
  <c r="T7" i="88" s="1"/>
  <c r="S29" i="88"/>
  <c r="T29" i="88"/>
  <c r="Q29" i="88"/>
  <c r="P29" i="88"/>
  <c r="BL5" i="89" s="1"/>
  <c r="C32" i="88"/>
  <c r="W32" i="88" s="1"/>
  <c r="S14" i="88"/>
  <c r="T14" i="88" s="1"/>
  <c r="E24" i="88"/>
  <c r="M24" i="88"/>
  <c r="N24" i="88"/>
  <c r="J24" i="88"/>
  <c r="G24" i="88"/>
  <c r="H24" i="88"/>
  <c r="K24" i="88"/>
  <c r="F24" i="88"/>
  <c r="I24" i="88"/>
  <c r="L24" i="88"/>
  <c r="C31" i="88"/>
  <c r="W31" i="88" s="1"/>
  <c r="C30" i="88"/>
  <c r="W30" i="88" s="1"/>
  <c r="O33" i="88"/>
  <c r="Z16" i="98" l="1"/>
  <c r="X16" i="98"/>
  <c r="AA16" i="98"/>
  <c r="Y16" i="98"/>
  <c r="N8" i="98"/>
  <c r="O8" i="98"/>
  <c r="P8" i="98"/>
  <c r="Q8" i="98"/>
  <c r="N11" i="98"/>
  <c r="O11" i="98"/>
  <c r="P11" i="98"/>
  <c r="Q11" i="98"/>
  <c r="N13" i="98"/>
  <c r="O13" i="98"/>
  <c r="P13" i="98"/>
  <c r="Q13" i="98"/>
  <c r="N15" i="98"/>
  <c r="P15" i="98"/>
  <c r="O15" i="98"/>
  <c r="Q15" i="98"/>
  <c r="BO50" i="85"/>
  <c r="BP50" i="85" s="1"/>
  <c r="BQ50" i="85" s="1"/>
  <c r="BN50" i="85"/>
  <c r="BO8" i="85"/>
  <c r="BP8" i="85" s="1"/>
  <c r="BQ8" i="85" s="1"/>
  <c r="BN8" i="85"/>
  <c r="BO56" i="85"/>
  <c r="BP56" i="85" s="1"/>
  <c r="BQ56" i="85" s="1"/>
  <c r="BN56" i="85"/>
  <c r="BO21" i="85"/>
  <c r="BP21" i="85" s="1"/>
  <c r="BQ21" i="85" s="1"/>
  <c r="BN21" i="85"/>
  <c r="BO108" i="85"/>
  <c r="BP108" i="85" s="1"/>
  <c r="BQ108" i="85" s="1"/>
  <c r="BN108" i="85"/>
  <c r="BO72" i="85"/>
  <c r="BP72" i="85" s="1"/>
  <c r="BQ72" i="85" s="1"/>
  <c r="BN72" i="85"/>
  <c r="BO13" i="85"/>
  <c r="BP13" i="85" s="1"/>
  <c r="BQ13" i="85" s="1"/>
  <c r="BN13" i="85"/>
  <c r="BO53" i="85"/>
  <c r="BP53" i="85" s="1"/>
  <c r="BQ53" i="85" s="1"/>
  <c r="BN53" i="85"/>
  <c r="BO104" i="85"/>
  <c r="BP104" i="85" s="1"/>
  <c r="BQ104" i="85" s="1"/>
  <c r="BN104" i="85"/>
  <c r="BT78" i="85"/>
  <c r="BU78" i="85" s="1"/>
  <c r="BV78" i="85" s="1"/>
  <c r="BS78" i="85"/>
  <c r="BT65" i="85"/>
  <c r="BU65" i="85" s="1"/>
  <c r="BV65" i="85" s="1"/>
  <c r="BS65" i="85"/>
  <c r="BT52" i="85"/>
  <c r="BU52" i="85" s="1"/>
  <c r="BV52" i="85" s="1"/>
  <c r="BS52" i="85"/>
  <c r="BT76" i="85"/>
  <c r="BU76" i="85" s="1"/>
  <c r="BV76" i="85" s="1"/>
  <c r="BS76" i="85"/>
  <c r="BT57" i="85"/>
  <c r="BU57" i="85" s="1"/>
  <c r="BV57" i="85" s="1"/>
  <c r="BS57" i="85"/>
  <c r="BT17" i="85"/>
  <c r="BU17" i="85" s="1"/>
  <c r="BV17" i="85" s="1"/>
  <c r="BS17" i="85"/>
  <c r="BO57" i="85"/>
  <c r="BP57" i="85" s="1"/>
  <c r="BQ57" i="85" s="1"/>
  <c r="BN57" i="85"/>
  <c r="BO20" i="85"/>
  <c r="BP20" i="85" s="1"/>
  <c r="BQ20" i="85" s="1"/>
  <c r="BN20" i="85"/>
  <c r="BO63" i="85"/>
  <c r="BP63" i="85" s="1"/>
  <c r="BQ63" i="85" s="1"/>
  <c r="BN63" i="85"/>
  <c r="BO45" i="85"/>
  <c r="BP45" i="85" s="1"/>
  <c r="BQ45" i="85" s="1"/>
  <c r="BN45" i="85"/>
  <c r="BO9" i="85"/>
  <c r="BP9" i="85" s="1"/>
  <c r="BQ9" i="85" s="1"/>
  <c r="BN9" i="85"/>
  <c r="BO73" i="85"/>
  <c r="BP73" i="85" s="1"/>
  <c r="BQ73" i="85" s="1"/>
  <c r="BN73" i="85"/>
  <c r="BO26" i="85"/>
  <c r="BP26" i="85" s="1"/>
  <c r="BQ26" i="85" s="1"/>
  <c r="BN26" i="85"/>
  <c r="BO54" i="85"/>
  <c r="BP54" i="85" s="1"/>
  <c r="BQ54" i="85" s="1"/>
  <c r="BN54" i="85"/>
  <c r="BO105" i="85"/>
  <c r="BP105" i="85" s="1"/>
  <c r="BQ105" i="85" s="1"/>
  <c r="BN105" i="85"/>
  <c r="BT11" i="85"/>
  <c r="BU11" i="85" s="1"/>
  <c r="BV11" i="85" s="1"/>
  <c r="BS11" i="85"/>
  <c r="BT79" i="85"/>
  <c r="BU79" i="85" s="1"/>
  <c r="BV79" i="85" s="1"/>
  <c r="BS79" i="85"/>
  <c r="BT61" i="85"/>
  <c r="BU61" i="85" s="1"/>
  <c r="BV61" i="85" s="1"/>
  <c r="BS61" i="85"/>
  <c r="BT19" i="85"/>
  <c r="BU19" i="85" s="1"/>
  <c r="BV19" i="85" s="1"/>
  <c r="BS19" i="85"/>
  <c r="BT64" i="85"/>
  <c r="BU64" i="85" s="1"/>
  <c r="BV64" i="85" s="1"/>
  <c r="BS64" i="85"/>
  <c r="BT18" i="85"/>
  <c r="BU18" i="85" s="1"/>
  <c r="BV18" i="85" s="1"/>
  <c r="BS18" i="85"/>
  <c r="BO95" i="85"/>
  <c r="BP95" i="85" s="1"/>
  <c r="BQ95" i="85" s="1"/>
  <c r="BN95" i="85"/>
  <c r="BO48" i="85"/>
  <c r="BP48" i="85" s="1"/>
  <c r="BQ48" i="85" s="1"/>
  <c r="BN48" i="85"/>
  <c r="BO66" i="85"/>
  <c r="BP66" i="85" s="1"/>
  <c r="BQ66" i="85" s="1"/>
  <c r="BN66" i="85"/>
  <c r="BO47" i="85"/>
  <c r="BP47" i="85" s="1"/>
  <c r="BQ47" i="85" s="1"/>
  <c r="BN47" i="85"/>
  <c r="BO10" i="85"/>
  <c r="BP10" i="85" s="1"/>
  <c r="BQ10" i="85" s="1"/>
  <c r="BN10" i="85"/>
  <c r="BO74" i="85"/>
  <c r="BP74" i="85" s="1"/>
  <c r="BQ74" i="85" s="1"/>
  <c r="BN74" i="85"/>
  <c r="BO27" i="85"/>
  <c r="BP27" i="85" s="1"/>
  <c r="BQ27" i="85" s="1"/>
  <c r="BN27" i="85"/>
  <c r="BO61" i="85"/>
  <c r="BP61" i="85" s="1"/>
  <c r="BQ61" i="85" s="1"/>
  <c r="BN61" i="85"/>
  <c r="BO111" i="85"/>
  <c r="BP111" i="85" s="1"/>
  <c r="BQ111" i="85" s="1"/>
  <c r="BN111" i="85"/>
  <c r="BT28" i="85"/>
  <c r="BU28" i="85" s="1"/>
  <c r="BV28" i="85" s="1"/>
  <c r="BS28" i="85"/>
  <c r="BT6" i="85"/>
  <c r="BU6" i="85" s="1"/>
  <c r="BV6" i="85" s="1"/>
  <c r="BS6" i="85"/>
  <c r="BT81" i="85"/>
  <c r="BU81" i="85" s="1"/>
  <c r="BV81" i="85" s="1"/>
  <c r="BS81" i="85"/>
  <c r="BT20" i="85"/>
  <c r="BU20" i="85" s="1"/>
  <c r="BV20" i="85" s="1"/>
  <c r="BS20" i="85"/>
  <c r="BT66" i="85"/>
  <c r="BU66" i="85" s="1"/>
  <c r="BV66" i="85" s="1"/>
  <c r="BS66" i="85"/>
  <c r="BT46" i="85"/>
  <c r="BU46" i="85" s="1"/>
  <c r="BV46" i="85" s="1"/>
  <c r="BS46" i="85"/>
  <c r="BO5" i="85"/>
  <c r="BP5" i="85" s="1"/>
  <c r="BQ5" i="85" s="1"/>
  <c r="BN5" i="85"/>
  <c r="BO6" i="85"/>
  <c r="BP6" i="85" s="1"/>
  <c r="BQ6" i="85" s="1"/>
  <c r="BN6" i="85"/>
  <c r="BO70" i="85"/>
  <c r="BP70" i="85" s="1"/>
  <c r="BQ70" i="85" s="1"/>
  <c r="BN70" i="85"/>
  <c r="BO69" i="85"/>
  <c r="BP69" i="85" s="1"/>
  <c r="BQ69" i="85" s="1"/>
  <c r="BN69" i="85"/>
  <c r="BO49" i="85"/>
  <c r="BP49" i="85" s="1"/>
  <c r="BQ49" i="85" s="1"/>
  <c r="BN49" i="85"/>
  <c r="BO14" i="85"/>
  <c r="BP14" i="85" s="1"/>
  <c r="BQ14" i="85" s="1"/>
  <c r="BN14" i="85"/>
  <c r="BO75" i="85"/>
  <c r="BP75" i="85" s="1"/>
  <c r="BQ75" i="85" s="1"/>
  <c r="BN75" i="85"/>
  <c r="BO28" i="85"/>
  <c r="BP28" i="85" s="1"/>
  <c r="BQ28" i="85" s="1"/>
  <c r="BN28" i="85"/>
  <c r="BO62" i="85"/>
  <c r="BP62" i="85" s="1"/>
  <c r="BQ62" i="85" s="1"/>
  <c r="BN62" i="85"/>
  <c r="BT13" i="85"/>
  <c r="BU13" i="85" s="1"/>
  <c r="BV13" i="85" s="1"/>
  <c r="BS13" i="85"/>
  <c r="BT32" i="85"/>
  <c r="BU32" i="85" s="1"/>
  <c r="BV32" i="85" s="1"/>
  <c r="BS32" i="85"/>
  <c r="BT7" i="85"/>
  <c r="BU7" i="85" s="1"/>
  <c r="BV7" i="85" s="1"/>
  <c r="BS7" i="85"/>
  <c r="BT23" i="85"/>
  <c r="BU23" i="85" s="1"/>
  <c r="BV23" i="85" s="1"/>
  <c r="BS23" i="85"/>
  <c r="BT21" i="85"/>
  <c r="BU21" i="85" s="1"/>
  <c r="BV21" i="85" s="1"/>
  <c r="BS21" i="85"/>
  <c r="BT67" i="85"/>
  <c r="BU67" i="85" s="1"/>
  <c r="BV67" i="85" s="1"/>
  <c r="BS67" i="85"/>
  <c r="BT50" i="85"/>
  <c r="BU50" i="85" s="1"/>
  <c r="BV50" i="85" s="1"/>
  <c r="BS50" i="85"/>
  <c r="BO22" i="85"/>
  <c r="BP22" i="85" s="1"/>
  <c r="BQ22" i="85" s="1"/>
  <c r="BN22" i="85"/>
  <c r="BO24" i="85"/>
  <c r="BP24" i="85" s="1"/>
  <c r="BQ24" i="85" s="1"/>
  <c r="BN24" i="85"/>
  <c r="BO101" i="85"/>
  <c r="BP101" i="85" s="1"/>
  <c r="BQ101" i="85" s="1"/>
  <c r="BN101" i="85"/>
  <c r="BO71" i="85"/>
  <c r="BP71" i="85" s="1"/>
  <c r="BQ71" i="85" s="1"/>
  <c r="BN71" i="85"/>
  <c r="BO58" i="85"/>
  <c r="BP58" i="85" s="1"/>
  <c r="BQ58" i="85" s="1"/>
  <c r="BN58" i="85"/>
  <c r="BO15" i="85"/>
  <c r="BP15" i="85" s="1"/>
  <c r="BQ15" i="85" s="1"/>
  <c r="BN15" i="85"/>
  <c r="BO90" i="85"/>
  <c r="BP90" i="85" s="1"/>
  <c r="BQ90" i="85" s="1"/>
  <c r="BN90" i="85"/>
  <c r="BO29" i="85"/>
  <c r="BP29" i="85" s="1"/>
  <c r="BQ29" i="85" s="1"/>
  <c r="BN29" i="85"/>
  <c r="BO76" i="85"/>
  <c r="BP76" i="85" s="1"/>
  <c r="BQ76" i="85" s="1"/>
  <c r="BN76" i="85"/>
  <c r="BT30" i="85"/>
  <c r="BU30" i="85" s="1"/>
  <c r="BV30" i="85" s="1"/>
  <c r="BS30" i="85"/>
  <c r="BT72" i="85"/>
  <c r="BU72" i="85" s="1"/>
  <c r="BV72" i="85" s="1"/>
  <c r="BS72" i="85"/>
  <c r="BT10" i="85"/>
  <c r="BU10" i="85" s="1"/>
  <c r="BV10" i="85" s="1"/>
  <c r="BS10" i="85"/>
  <c r="BT25" i="85"/>
  <c r="BU25" i="85" s="1"/>
  <c r="BV25" i="85" s="1"/>
  <c r="BS25" i="85"/>
  <c r="BT22" i="85"/>
  <c r="BU22" i="85" s="1"/>
  <c r="BV22" i="85" s="1"/>
  <c r="BS22" i="85"/>
  <c r="BT69" i="85"/>
  <c r="BU69" i="85" s="1"/>
  <c r="BV69" i="85" s="1"/>
  <c r="BS69" i="85"/>
  <c r="BT51" i="85"/>
  <c r="BU51" i="85" s="1"/>
  <c r="BV51" i="85" s="1"/>
  <c r="BS51" i="85"/>
  <c r="BO42" i="85"/>
  <c r="BP42" i="85" s="1"/>
  <c r="BQ42" i="85" s="1"/>
  <c r="BN42" i="85"/>
  <c r="BO40" i="85"/>
  <c r="BP40" i="85" s="1"/>
  <c r="BQ40" i="85" s="1"/>
  <c r="BN40" i="85"/>
  <c r="BO100" i="85"/>
  <c r="BP100" i="85" s="1"/>
  <c r="BQ100" i="85" s="1"/>
  <c r="BN100" i="85"/>
  <c r="BO80" i="85"/>
  <c r="BP80" i="85" s="1"/>
  <c r="BQ80" i="85" s="1"/>
  <c r="BN80" i="85"/>
  <c r="BO65" i="85"/>
  <c r="BP65" i="85" s="1"/>
  <c r="BQ65" i="85" s="1"/>
  <c r="BN65" i="85"/>
  <c r="BO16" i="85"/>
  <c r="BP16" i="85" s="1"/>
  <c r="BQ16" i="85" s="1"/>
  <c r="BN16" i="85"/>
  <c r="BO91" i="85"/>
  <c r="BP91" i="85" s="1"/>
  <c r="BQ91" i="85" s="1"/>
  <c r="BN91" i="85"/>
  <c r="BO31" i="85"/>
  <c r="BP31" i="85" s="1"/>
  <c r="BQ31" i="85" s="1"/>
  <c r="BN31" i="85"/>
  <c r="BO77" i="85"/>
  <c r="BP77" i="85" s="1"/>
  <c r="BQ77" i="85" s="1"/>
  <c r="BN77" i="85"/>
  <c r="BT53" i="85"/>
  <c r="BU53" i="85" s="1"/>
  <c r="BV53" i="85" s="1"/>
  <c r="BS53" i="85"/>
  <c r="BT77" i="85"/>
  <c r="BU77" i="85" s="1"/>
  <c r="BV77" i="85" s="1"/>
  <c r="BS77" i="85"/>
  <c r="BT12" i="85"/>
  <c r="BU12" i="85" s="1"/>
  <c r="BV12" i="85" s="1"/>
  <c r="BS12" i="85"/>
  <c r="BT37" i="85"/>
  <c r="BU37" i="85" s="1"/>
  <c r="BV37" i="85" s="1"/>
  <c r="BS37" i="85"/>
  <c r="BT42" i="85"/>
  <c r="BU42" i="85" s="1"/>
  <c r="BV42" i="85" s="1"/>
  <c r="BS42" i="85"/>
  <c r="BT80" i="85"/>
  <c r="BU80" i="85" s="1"/>
  <c r="BV80" i="85" s="1"/>
  <c r="BS80" i="85"/>
  <c r="BT58" i="85"/>
  <c r="BU58" i="85" s="1"/>
  <c r="BV58" i="85" s="1"/>
  <c r="BS58" i="85"/>
  <c r="BO46" i="85"/>
  <c r="BP46" i="85" s="1"/>
  <c r="BQ46" i="85" s="1"/>
  <c r="BN46" i="85"/>
  <c r="BO44" i="85"/>
  <c r="BP44" i="85" s="1"/>
  <c r="BQ44" i="85" s="1"/>
  <c r="BN44" i="85"/>
  <c r="BO23" i="85"/>
  <c r="BP23" i="85" s="1"/>
  <c r="BQ23" i="85" s="1"/>
  <c r="BN23" i="85"/>
  <c r="BO84" i="85"/>
  <c r="BP84" i="85" s="1"/>
  <c r="BQ84" i="85" s="1"/>
  <c r="BN84" i="85"/>
  <c r="BO83" i="85"/>
  <c r="BP83" i="85" s="1"/>
  <c r="BQ83" i="85" s="1"/>
  <c r="BN83" i="85"/>
  <c r="BO17" i="85"/>
  <c r="BP17" i="85" s="1"/>
  <c r="BQ17" i="85" s="1"/>
  <c r="BN17" i="85"/>
  <c r="BO98" i="85"/>
  <c r="BP98" i="85" s="1"/>
  <c r="BQ98" i="85" s="1"/>
  <c r="BN98" i="85"/>
  <c r="BO32" i="85"/>
  <c r="BP32" i="85" s="1"/>
  <c r="BQ32" i="85" s="1"/>
  <c r="BN32" i="85"/>
  <c r="BO78" i="85"/>
  <c r="BP78" i="85" s="1"/>
  <c r="BQ78" i="85" s="1"/>
  <c r="BN78" i="85"/>
  <c r="BT60" i="85"/>
  <c r="BU60" i="85" s="1"/>
  <c r="BV60" i="85" s="1"/>
  <c r="BS60" i="85"/>
  <c r="BT4" i="85"/>
  <c r="BU4" i="85" s="1"/>
  <c r="BV4" i="85" s="1"/>
  <c r="BS4" i="85"/>
  <c r="BT14" i="85"/>
  <c r="BU14" i="85" s="1"/>
  <c r="BV14" i="85" s="1"/>
  <c r="BS14" i="85"/>
  <c r="BT39" i="85"/>
  <c r="BU39" i="85" s="1"/>
  <c r="BV39" i="85" s="1"/>
  <c r="BS39" i="85"/>
  <c r="BT44" i="85"/>
  <c r="BU44" i="85" s="1"/>
  <c r="BV44" i="85" s="1"/>
  <c r="BS44" i="85"/>
  <c r="BT82" i="85"/>
  <c r="BU82" i="85" s="1"/>
  <c r="BV82" i="85" s="1"/>
  <c r="BS82" i="85"/>
  <c r="BT59" i="85"/>
  <c r="BU59" i="85" s="1"/>
  <c r="BV59" i="85" s="1"/>
  <c r="BS59" i="85"/>
  <c r="BO64" i="85"/>
  <c r="BP64" i="85" s="1"/>
  <c r="BQ64" i="85" s="1"/>
  <c r="BN64" i="85"/>
  <c r="BO55" i="85"/>
  <c r="BP55" i="85" s="1"/>
  <c r="BQ55" i="85" s="1"/>
  <c r="BN55" i="85"/>
  <c r="BO25" i="85"/>
  <c r="BP25" i="85" s="1"/>
  <c r="BQ25" i="85" s="1"/>
  <c r="BN25" i="85"/>
  <c r="BO93" i="85"/>
  <c r="BP93" i="85" s="1"/>
  <c r="BQ93" i="85" s="1"/>
  <c r="BN93" i="85"/>
  <c r="BO86" i="85"/>
  <c r="BP86" i="85" s="1"/>
  <c r="BQ86" i="85" s="1"/>
  <c r="BN86" i="85"/>
  <c r="BO30" i="85"/>
  <c r="BP30" i="85" s="1"/>
  <c r="BQ30" i="85" s="1"/>
  <c r="BN30" i="85"/>
  <c r="BO99" i="85"/>
  <c r="BP99" i="85" s="1"/>
  <c r="BQ99" i="85" s="1"/>
  <c r="BN99" i="85"/>
  <c r="BO33" i="85"/>
  <c r="BP33" i="85" s="1"/>
  <c r="BQ33" i="85" s="1"/>
  <c r="BN33" i="85"/>
  <c r="BO79" i="85"/>
  <c r="BP79" i="85" s="1"/>
  <c r="BQ79" i="85" s="1"/>
  <c r="BN79" i="85"/>
  <c r="BT5" i="85"/>
  <c r="BU5" i="85" s="1"/>
  <c r="BV5" i="85" s="1"/>
  <c r="BS5" i="85"/>
  <c r="BT24" i="85"/>
  <c r="BU24" i="85" s="1"/>
  <c r="BV24" i="85" s="1"/>
  <c r="BS24" i="85"/>
  <c r="BT27" i="85"/>
  <c r="BU27" i="85" s="1"/>
  <c r="BV27" i="85" s="1"/>
  <c r="BS27" i="85"/>
  <c r="BT41" i="85"/>
  <c r="BU41" i="85" s="1"/>
  <c r="BV41" i="85" s="1"/>
  <c r="BS41" i="85"/>
  <c r="BT45" i="85"/>
  <c r="BU45" i="85" s="1"/>
  <c r="BV45" i="85" s="1"/>
  <c r="BS45" i="85"/>
  <c r="BT83" i="85"/>
  <c r="BU83" i="85" s="1"/>
  <c r="BV83" i="85" s="1"/>
  <c r="BS83" i="85"/>
  <c r="BT68" i="85"/>
  <c r="BU68" i="85" s="1"/>
  <c r="BV68" i="85" s="1"/>
  <c r="BS68" i="85"/>
  <c r="BO68" i="85"/>
  <c r="BP68" i="85" s="1"/>
  <c r="BQ68" i="85" s="1"/>
  <c r="BN68" i="85"/>
  <c r="BO67" i="85"/>
  <c r="BP67" i="85" s="1"/>
  <c r="BQ67" i="85" s="1"/>
  <c r="BN67" i="85"/>
  <c r="BO37" i="85"/>
  <c r="BP37" i="85" s="1"/>
  <c r="BQ37" i="85" s="1"/>
  <c r="BN37" i="85"/>
  <c r="BO109" i="85"/>
  <c r="BP109" i="85" s="1"/>
  <c r="BQ109" i="85" s="1"/>
  <c r="BN109" i="85"/>
  <c r="BO87" i="85"/>
  <c r="BP87" i="85" s="1"/>
  <c r="BQ87" i="85" s="1"/>
  <c r="BN87" i="85"/>
  <c r="BO51" i="85"/>
  <c r="BP51" i="85" s="1"/>
  <c r="BQ51" i="85" s="1"/>
  <c r="BN51" i="85"/>
  <c r="BO106" i="85"/>
  <c r="BP106" i="85" s="1"/>
  <c r="BQ106" i="85" s="1"/>
  <c r="BN106" i="85"/>
  <c r="BO34" i="85"/>
  <c r="BP34" i="85" s="1"/>
  <c r="BQ34" i="85" s="1"/>
  <c r="BN34" i="85"/>
  <c r="BO88" i="85"/>
  <c r="BP88" i="85" s="1"/>
  <c r="BQ88" i="85" s="1"/>
  <c r="BN88" i="85"/>
  <c r="BT26" i="85"/>
  <c r="BU26" i="85" s="1"/>
  <c r="BV26" i="85" s="1"/>
  <c r="BS26" i="85"/>
  <c r="BT36" i="85"/>
  <c r="BU36" i="85" s="1"/>
  <c r="BV36" i="85" s="1"/>
  <c r="BS36" i="85"/>
  <c r="BT29" i="85"/>
  <c r="BU29" i="85" s="1"/>
  <c r="BV29" i="85" s="1"/>
  <c r="BS29" i="85"/>
  <c r="BT43" i="85"/>
  <c r="BU43" i="85" s="1"/>
  <c r="BV43" i="85" s="1"/>
  <c r="BS43" i="85"/>
  <c r="BT47" i="85"/>
  <c r="BU47" i="85" s="1"/>
  <c r="BV47" i="85" s="1"/>
  <c r="BS47" i="85"/>
  <c r="BT8" i="85"/>
  <c r="BU8" i="85" s="1"/>
  <c r="BV8" i="85" s="1"/>
  <c r="BS8" i="85"/>
  <c r="BT70" i="85"/>
  <c r="BU70" i="85" s="1"/>
  <c r="BV70" i="85" s="1"/>
  <c r="BS70" i="85"/>
  <c r="BO82" i="85"/>
  <c r="BP82" i="85" s="1"/>
  <c r="BQ82" i="85" s="1"/>
  <c r="BN82" i="85"/>
  <c r="BO81" i="85"/>
  <c r="BP81" i="85" s="1"/>
  <c r="BQ81" i="85" s="1"/>
  <c r="BN81" i="85"/>
  <c r="BO39" i="85"/>
  <c r="BP39" i="85" s="1"/>
  <c r="BQ39" i="85" s="1"/>
  <c r="BN39" i="85"/>
  <c r="BO110" i="85"/>
  <c r="BP110" i="85" s="1"/>
  <c r="BQ110" i="85" s="1"/>
  <c r="BN110" i="85"/>
  <c r="BO92" i="85"/>
  <c r="BP92" i="85" s="1"/>
  <c r="BQ92" i="85" s="1"/>
  <c r="BN92" i="85"/>
  <c r="BO52" i="85"/>
  <c r="BP52" i="85" s="1"/>
  <c r="BQ52" i="85" s="1"/>
  <c r="BN52" i="85"/>
  <c r="BO107" i="85"/>
  <c r="BP107" i="85" s="1"/>
  <c r="BQ107" i="85" s="1"/>
  <c r="BN107" i="85"/>
  <c r="BO35" i="85"/>
  <c r="BP35" i="85" s="1"/>
  <c r="BQ35" i="85" s="1"/>
  <c r="BN35" i="85"/>
  <c r="BO89" i="85"/>
  <c r="BP89" i="85" s="1"/>
  <c r="BQ89" i="85" s="1"/>
  <c r="BN89" i="85"/>
  <c r="BT34" i="85"/>
  <c r="BU34" i="85" s="1"/>
  <c r="BV34" i="85" s="1"/>
  <c r="BS34" i="85"/>
  <c r="BT40" i="85"/>
  <c r="BU40" i="85" s="1"/>
  <c r="BV40" i="85" s="1"/>
  <c r="BS40" i="85"/>
  <c r="BT31" i="85"/>
  <c r="BU31" i="85" s="1"/>
  <c r="BV31" i="85" s="1"/>
  <c r="BS31" i="85"/>
  <c r="BT54" i="85"/>
  <c r="BU54" i="85" s="1"/>
  <c r="BV54" i="85" s="1"/>
  <c r="BS54" i="85"/>
  <c r="BT48" i="85"/>
  <c r="BU48" i="85" s="1"/>
  <c r="BV48" i="85" s="1"/>
  <c r="BS48" i="85"/>
  <c r="BT9" i="85"/>
  <c r="BU9" i="85" s="1"/>
  <c r="BV9" i="85" s="1"/>
  <c r="BS9" i="85"/>
  <c r="BT71" i="85"/>
  <c r="BU71" i="85" s="1"/>
  <c r="BV71" i="85" s="1"/>
  <c r="BS71" i="85"/>
  <c r="BO7" i="85"/>
  <c r="BP7" i="85" s="1"/>
  <c r="BQ7" i="85" s="1"/>
  <c r="BN7" i="85"/>
  <c r="BO85" i="85"/>
  <c r="BP85" i="85" s="1"/>
  <c r="BQ85" i="85" s="1"/>
  <c r="BN85" i="85"/>
  <c r="BO41" i="85"/>
  <c r="BP41" i="85" s="1"/>
  <c r="BQ41" i="85" s="1"/>
  <c r="BN41" i="85"/>
  <c r="BO4" i="85"/>
  <c r="BP4" i="85" s="1"/>
  <c r="BQ4" i="85" s="1"/>
  <c r="BN4" i="85"/>
  <c r="BO102" i="85"/>
  <c r="BP102" i="85" s="1"/>
  <c r="BQ102" i="85" s="1"/>
  <c r="BN102" i="85"/>
  <c r="BO59" i="85"/>
  <c r="BP59" i="85" s="1"/>
  <c r="BQ59" i="85" s="1"/>
  <c r="BN59" i="85"/>
  <c r="BO11" i="85"/>
  <c r="BP11" i="85" s="1"/>
  <c r="BQ11" i="85" s="1"/>
  <c r="BN11" i="85"/>
  <c r="BO36" i="85"/>
  <c r="BP36" i="85" s="1"/>
  <c r="BQ36" i="85" s="1"/>
  <c r="BN36" i="85"/>
  <c r="BO96" i="85"/>
  <c r="BP96" i="85" s="1"/>
  <c r="BQ96" i="85" s="1"/>
  <c r="BN96" i="85"/>
  <c r="BT38" i="85"/>
  <c r="BU38" i="85" s="1"/>
  <c r="BV38" i="85" s="1"/>
  <c r="BS38" i="85"/>
  <c r="BT55" i="85"/>
  <c r="BU55" i="85" s="1"/>
  <c r="BV55" i="85" s="1"/>
  <c r="BS55" i="85"/>
  <c r="BT33" i="85"/>
  <c r="BU33" i="85" s="1"/>
  <c r="BV33" i="85" s="1"/>
  <c r="BS33" i="85"/>
  <c r="BT63" i="85"/>
  <c r="BU63" i="85" s="1"/>
  <c r="BV63" i="85" s="1"/>
  <c r="BS63" i="85"/>
  <c r="BT49" i="85"/>
  <c r="BU49" i="85" s="1"/>
  <c r="BV49" i="85" s="1"/>
  <c r="BS49" i="85"/>
  <c r="BT15" i="85"/>
  <c r="BU15" i="85" s="1"/>
  <c r="BV15" i="85" s="1"/>
  <c r="BS15" i="85"/>
  <c r="BT73" i="85"/>
  <c r="BU73" i="85" s="1"/>
  <c r="BV73" i="85" s="1"/>
  <c r="BS73" i="85"/>
  <c r="BO18" i="85"/>
  <c r="BP18" i="85" s="1"/>
  <c r="BQ18" i="85" s="1"/>
  <c r="BN18" i="85"/>
  <c r="BO94" i="85"/>
  <c r="BP94" i="85" s="1"/>
  <c r="BQ94" i="85" s="1"/>
  <c r="BN94" i="85"/>
  <c r="BO43" i="85"/>
  <c r="BP43" i="85" s="1"/>
  <c r="BQ43" i="85" s="1"/>
  <c r="BN43" i="85"/>
  <c r="BO19" i="85"/>
  <c r="BP19" i="85" s="1"/>
  <c r="BQ19" i="85" s="1"/>
  <c r="BN19" i="85"/>
  <c r="BO103" i="85"/>
  <c r="BP103" i="85" s="1"/>
  <c r="BQ103" i="85" s="1"/>
  <c r="BN103" i="85"/>
  <c r="BO60" i="85"/>
  <c r="BP60" i="85" s="1"/>
  <c r="BQ60" i="85" s="1"/>
  <c r="BN60" i="85"/>
  <c r="BO12" i="85"/>
  <c r="BP12" i="85" s="1"/>
  <c r="BQ12" i="85" s="1"/>
  <c r="BN12" i="85"/>
  <c r="BO38" i="85"/>
  <c r="BP38" i="85" s="1"/>
  <c r="BQ38" i="85" s="1"/>
  <c r="BN38" i="85"/>
  <c r="BO97" i="85"/>
  <c r="BP97" i="85" s="1"/>
  <c r="BQ97" i="85" s="1"/>
  <c r="BN97" i="85"/>
  <c r="BT74" i="85"/>
  <c r="BU74" i="85" s="1"/>
  <c r="BV74" i="85" s="1"/>
  <c r="BS74" i="85"/>
  <c r="BT62" i="85"/>
  <c r="BU62" i="85" s="1"/>
  <c r="BV62" i="85" s="1"/>
  <c r="BS62" i="85"/>
  <c r="BT35" i="85"/>
  <c r="BU35" i="85" s="1"/>
  <c r="BV35" i="85" s="1"/>
  <c r="BS35" i="85"/>
  <c r="BT75" i="85"/>
  <c r="BU75" i="85" s="1"/>
  <c r="BV75" i="85" s="1"/>
  <c r="BS75" i="85"/>
  <c r="BT56" i="85"/>
  <c r="BU56" i="85" s="1"/>
  <c r="BV56" i="85" s="1"/>
  <c r="BS56" i="85"/>
  <c r="BT16" i="85"/>
  <c r="BU16" i="85" s="1"/>
  <c r="BV16" i="85" s="1"/>
  <c r="BS16" i="85"/>
  <c r="BT84" i="85"/>
  <c r="BU84" i="85" s="1"/>
  <c r="BV84" i="85" s="1"/>
  <c r="BS84" i="85"/>
  <c r="BY45" i="85"/>
  <c r="BZ45" i="85" s="1"/>
  <c r="CA45" i="85" s="1"/>
  <c r="BX45" i="85"/>
  <c r="BY25" i="85"/>
  <c r="BZ25" i="85" s="1"/>
  <c r="CA25" i="85" s="1"/>
  <c r="BX25" i="85"/>
  <c r="BY19" i="85"/>
  <c r="BZ19" i="85" s="1"/>
  <c r="CA19" i="85" s="1"/>
  <c r="BX19" i="85"/>
  <c r="BY43" i="85"/>
  <c r="BZ43" i="85" s="1"/>
  <c r="CA43" i="85" s="1"/>
  <c r="BX43" i="85"/>
  <c r="BY27" i="85"/>
  <c r="BZ27" i="85" s="1"/>
  <c r="CA27" i="85" s="1"/>
  <c r="BX27" i="85"/>
  <c r="BY58" i="85"/>
  <c r="BZ58" i="85" s="1"/>
  <c r="CA58" i="85" s="1"/>
  <c r="BX58" i="85"/>
  <c r="BY20" i="85"/>
  <c r="BZ20" i="85" s="1"/>
  <c r="CA20" i="85" s="1"/>
  <c r="BX20" i="85"/>
  <c r="BY24" i="85"/>
  <c r="BZ24" i="85" s="1"/>
  <c r="CA24" i="85" s="1"/>
  <c r="BX24" i="85"/>
  <c r="BY4" i="85"/>
  <c r="BZ4" i="85" s="1"/>
  <c r="CA4" i="85" s="1"/>
  <c r="BX4" i="85"/>
  <c r="BY17" i="85"/>
  <c r="BZ17" i="85" s="1"/>
  <c r="CA17" i="85" s="1"/>
  <c r="BX17" i="85"/>
  <c r="BY63" i="85"/>
  <c r="BZ63" i="85" s="1"/>
  <c r="CA63" i="85" s="1"/>
  <c r="BX63" i="85"/>
  <c r="BY61" i="85"/>
  <c r="BZ61" i="85" s="1"/>
  <c r="CA61" i="85" s="1"/>
  <c r="BX61" i="85"/>
  <c r="BY8" i="85"/>
  <c r="BZ8" i="85" s="1"/>
  <c r="CA8" i="85" s="1"/>
  <c r="BX8" i="85"/>
  <c r="BY57" i="85"/>
  <c r="BZ57" i="85" s="1"/>
  <c r="CA57" i="85" s="1"/>
  <c r="BX57" i="85"/>
  <c r="BY41" i="85"/>
  <c r="BZ41" i="85" s="1"/>
  <c r="CA41" i="85" s="1"/>
  <c r="BX41" i="85"/>
  <c r="BY52" i="85"/>
  <c r="BZ52" i="85" s="1"/>
  <c r="CA52" i="85" s="1"/>
  <c r="BX52" i="85"/>
  <c r="BY13" i="85"/>
  <c r="BZ13" i="85" s="1"/>
  <c r="CA13" i="85" s="1"/>
  <c r="BX13" i="85"/>
  <c r="BY62" i="85"/>
  <c r="BZ62" i="85" s="1"/>
  <c r="CA62" i="85" s="1"/>
  <c r="BX62" i="85"/>
  <c r="BY14" i="85"/>
  <c r="BZ14" i="85" s="1"/>
  <c r="CA14" i="85" s="1"/>
  <c r="BX14" i="85"/>
  <c r="BY60" i="85"/>
  <c r="BZ60" i="85" s="1"/>
  <c r="CA60" i="85" s="1"/>
  <c r="BX60" i="85"/>
  <c r="BY56" i="85"/>
  <c r="BZ56" i="85" s="1"/>
  <c r="CA56" i="85" s="1"/>
  <c r="BX56" i="85"/>
  <c r="BY53" i="85"/>
  <c r="BZ53" i="85" s="1"/>
  <c r="CA53" i="85" s="1"/>
  <c r="BX53" i="85"/>
  <c r="BY29" i="85"/>
  <c r="BZ29" i="85" s="1"/>
  <c r="CA29" i="85" s="1"/>
  <c r="BX29" i="85"/>
  <c r="BY15" i="85"/>
  <c r="BZ15" i="85" s="1"/>
  <c r="CA15" i="85" s="1"/>
  <c r="BX15" i="85"/>
  <c r="BY38" i="85"/>
  <c r="BZ38" i="85" s="1"/>
  <c r="CA38" i="85" s="1"/>
  <c r="BX38" i="85"/>
  <c r="BY5" i="85"/>
  <c r="BZ5" i="85" s="1"/>
  <c r="CA5" i="85" s="1"/>
  <c r="BX5" i="85"/>
  <c r="BY37" i="85"/>
  <c r="BZ37" i="85" s="1"/>
  <c r="CA37" i="85" s="1"/>
  <c r="BX37" i="85"/>
  <c r="BY59" i="85"/>
  <c r="BZ59" i="85" s="1"/>
  <c r="CA59" i="85" s="1"/>
  <c r="BX59" i="85"/>
  <c r="BY34" i="85"/>
  <c r="BZ34" i="85" s="1"/>
  <c r="CA34" i="85" s="1"/>
  <c r="BX34" i="85"/>
  <c r="BY54" i="85"/>
  <c r="BZ54" i="85" s="1"/>
  <c r="CA54" i="85" s="1"/>
  <c r="BX54" i="85"/>
  <c r="BY50" i="85"/>
  <c r="BZ50" i="85" s="1"/>
  <c r="CA50" i="85" s="1"/>
  <c r="BX50" i="85"/>
  <c r="BY40" i="85"/>
  <c r="BZ40" i="85" s="1"/>
  <c r="CA40" i="85" s="1"/>
  <c r="BX40" i="85"/>
  <c r="BY18" i="85"/>
  <c r="BZ18" i="85" s="1"/>
  <c r="CA18" i="85" s="1"/>
  <c r="BX18" i="85"/>
  <c r="BY49" i="85"/>
  <c r="BZ49" i="85" s="1"/>
  <c r="CA49" i="85" s="1"/>
  <c r="BX49" i="85"/>
  <c r="BY44" i="85"/>
  <c r="BZ44" i="85" s="1"/>
  <c r="CA44" i="85" s="1"/>
  <c r="BX44" i="85"/>
  <c r="BY36" i="85"/>
  <c r="BZ36" i="85" s="1"/>
  <c r="CA36" i="85" s="1"/>
  <c r="BX36" i="85"/>
  <c r="BY6" i="85"/>
  <c r="BZ6" i="85" s="1"/>
  <c r="CA6" i="85" s="1"/>
  <c r="BX6" i="85"/>
  <c r="BY9" i="85"/>
  <c r="BZ9" i="85" s="1"/>
  <c r="CA9" i="85" s="1"/>
  <c r="BX9" i="85"/>
  <c r="BY12" i="85"/>
  <c r="BZ12" i="85" s="1"/>
  <c r="CA12" i="85" s="1"/>
  <c r="BX12" i="85"/>
  <c r="BY23" i="85"/>
  <c r="BZ23" i="85" s="1"/>
  <c r="CA23" i="85" s="1"/>
  <c r="BX23" i="85"/>
  <c r="BY16" i="85"/>
  <c r="BZ16" i="85" s="1"/>
  <c r="CA16" i="85" s="1"/>
  <c r="BX16" i="85"/>
  <c r="BY26" i="85"/>
  <c r="BZ26" i="85" s="1"/>
  <c r="CA26" i="85" s="1"/>
  <c r="BX26" i="85"/>
  <c r="BY21" i="85"/>
  <c r="BZ21" i="85" s="1"/>
  <c r="CA21" i="85" s="1"/>
  <c r="BX21" i="85"/>
  <c r="BY47" i="85"/>
  <c r="BZ47" i="85" s="1"/>
  <c r="CA47" i="85" s="1"/>
  <c r="BX47" i="85"/>
  <c r="BY33" i="85"/>
  <c r="BZ33" i="85" s="1"/>
  <c r="CA33" i="85" s="1"/>
  <c r="BX33" i="85"/>
  <c r="BY28" i="85"/>
  <c r="BZ28" i="85" s="1"/>
  <c r="CA28" i="85" s="1"/>
  <c r="BX28" i="85"/>
  <c r="BY55" i="85"/>
  <c r="BZ55" i="85" s="1"/>
  <c r="CA55" i="85" s="1"/>
  <c r="BX55" i="85"/>
  <c r="BY35" i="85"/>
  <c r="BZ35" i="85" s="1"/>
  <c r="CA35" i="85" s="1"/>
  <c r="BX35" i="85"/>
  <c r="BY51" i="85"/>
  <c r="BZ51" i="85" s="1"/>
  <c r="CA51" i="85" s="1"/>
  <c r="BX51" i="85"/>
  <c r="BY39" i="85"/>
  <c r="BZ39" i="85" s="1"/>
  <c r="CA39" i="85" s="1"/>
  <c r="BX39" i="85"/>
  <c r="BY31" i="85"/>
  <c r="BZ31" i="85" s="1"/>
  <c r="CA31" i="85" s="1"/>
  <c r="BX31" i="85"/>
  <c r="BY46" i="85"/>
  <c r="BZ46" i="85" s="1"/>
  <c r="CA46" i="85" s="1"/>
  <c r="BX46" i="85"/>
  <c r="BY32" i="85"/>
  <c r="BZ32" i="85" s="1"/>
  <c r="CA32" i="85" s="1"/>
  <c r="BX32" i="85"/>
  <c r="BY22" i="85"/>
  <c r="BZ22" i="85" s="1"/>
  <c r="CA22" i="85" s="1"/>
  <c r="BX22" i="85"/>
  <c r="BY11" i="85"/>
  <c r="BZ11" i="85" s="1"/>
  <c r="CA11" i="85" s="1"/>
  <c r="BX11" i="85"/>
  <c r="BY30" i="85"/>
  <c r="BZ30" i="85" s="1"/>
  <c r="CA30" i="85" s="1"/>
  <c r="BX30" i="85"/>
  <c r="BY48" i="85"/>
  <c r="BZ48" i="85" s="1"/>
  <c r="CA48" i="85" s="1"/>
  <c r="BX48" i="85"/>
  <c r="BY42" i="85"/>
  <c r="BZ42" i="85" s="1"/>
  <c r="CA42" i="85" s="1"/>
  <c r="BX42" i="85"/>
  <c r="BY10" i="85"/>
  <c r="BZ10" i="85" s="1"/>
  <c r="CA10" i="85" s="1"/>
  <c r="BX10" i="85"/>
  <c r="BY7" i="85"/>
  <c r="BZ7" i="85" s="1"/>
  <c r="CA7" i="85" s="1"/>
  <c r="BX7" i="85"/>
  <c r="U31" i="88"/>
  <c r="V31" i="88"/>
  <c r="U30" i="88"/>
  <c r="V30" i="88"/>
  <c r="U32" i="88"/>
  <c r="V32" i="88"/>
  <c r="V33" i="88"/>
  <c r="S33" i="88"/>
  <c r="U33" i="88"/>
  <c r="T33" i="88"/>
  <c r="Q33" i="88"/>
  <c r="R33" i="88"/>
  <c r="P33" i="88"/>
  <c r="BL20" i="89" s="1"/>
  <c r="BN20" i="89" s="1"/>
  <c r="BP20" i="89" s="1"/>
  <c r="Q30" i="88"/>
  <c r="R30" i="88"/>
  <c r="S30" i="88"/>
  <c r="P30" i="88"/>
  <c r="BL8" i="89" s="1"/>
  <c r="BN8" i="89" s="1"/>
  <c r="BP8" i="89" s="1"/>
  <c r="T30" i="88"/>
  <c r="P31" i="88"/>
  <c r="BL12" i="89" s="1"/>
  <c r="BN13" i="89" s="1"/>
  <c r="BP13" i="89" s="1"/>
  <c r="T31" i="88"/>
  <c r="Q31" i="88"/>
  <c r="R31" i="88"/>
  <c r="S31" i="88"/>
  <c r="S32" i="88"/>
  <c r="P32" i="88"/>
  <c r="BL16" i="89" s="1"/>
  <c r="BN17" i="89" s="1"/>
  <c r="BP17" i="89" s="1"/>
  <c r="T32" i="88"/>
  <c r="Q32" i="88"/>
  <c r="R32" i="88"/>
  <c r="BN7" i="89"/>
  <c r="BP7" i="89" s="1"/>
  <c r="BN5" i="89"/>
  <c r="BP5" i="89" s="1"/>
  <c r="BN6" i="89"/>
  <c r="BP6" i="89" s="1"/>
  <c r="AM6" i="83"/>
  <c r="AM7" i="83"/>
  <c r="AM8" i="83"/>
  <c r="AM9" i="83"/>
  <c r="AM10" i="83"/>
  <c r="AM11" i="83"/>
  <c r="AM12" i="83"/>
  <c r="AM13" i="83"/>
  <c r="AM14" i="83"/>
  <c r="AM15" i="83"/>
  <c r="AM16" i="83"/>
  <c r="AM17" i="83"/>
  <c r="AM18" i="83"/>
  <c r="AM19" i="83"/>
  <c r="AM20" i="83"/>
  <c r="AM21" i="83"/>
  <c r="AM22" i="83"/>
  <c r="AM23" i="83"/>
  <c r="AM24" i="83"/>
  <c r="AM25" i="83"/>
  <c r="AM26" i="83"/>
  <c r="AM27" i="83"/>
  <c r="AM28" i="83"/>
  <c r="AM29" i="83"/>
  <c r="AM30" i="83"/>
  <c r="AM31" i="83"/>
  <c r="AM32" i="83"/>
  <c r="AM33" i="83"/>
  <c r="AM34" i="83"/>
  <c r="AM35" i="83"/>
  <c r="AM36" i="83"/>
  <c r="AM37" i="83"/>
  <c r="AM38" i="83"/>
  <c r="AM39" i="83"/>
  <c r="AM40" i="83"/>
  <c r="AM41" i="83"/>
  <c r="AM42" i="83"/>
  <c r="AM43" i="83"/>
  <c r="AM44" i="83"/>
  <c r="AM45" i="83"/>
  <c r="AM46" i="83"/>
  <c r="AM47" i="83"/>
  <c r="AM48" i="83"/>
  <c r="AM49" i="83"/>
  <c r="AM50" i="83"/>
  <c r="AM51" i="83"/>
  <c r="AM52" i="83"/>
  <c r="AM53" i="83"/>
  <c r="AM54" i="83"/>
  <c r="AM55" i="83"/>
  <c r="AM56" i="83"/>
  <c r="AM57" i="83"/>
  <c r="AM58" i="83"/>
  <c r="AM59" i="83"/>
  <c r="AM60" i="83"/>
  <c r="AM61" i="83"/>
  <c r="AM62" i="83"/>
  <c r="AM63" i="83"/>
  <c r="AM64" i="83"/>
  <c r="AM65" i="83"/>
  <c r="AM66" i="83"/>
  <c r="AM67" i="83"/>
  <c r="AM68" i="83"/>
  <c r="AM69" i="83"/>
  <c r="AM70" i="83"/>
  <c r="AM71" i="83"/>
  <c r="AM72" i="83"/>
  <c r="AM73" i="83"/>
  <c r="AM74" i="83"/>
  <c r="AM75" i="83"/>
  <c r="AM76" i="83"/>
  <c r="AM77" i="83"/>
  <c r="AM78" i="83"/>
  <c r="AM79" i="83"/>
  <c r="AM80" i="83"/>
  <c r="AM81" i="83"/>
  <c r="AM82" i="83"/>
  <c r="AM83" i="83"/>
  <c r="AM84" i="83"/>
  <c r="AM85" i="83"/>
  <c r="AM86" i="83"/>
  <c r="AM87" i="83"/>
  <c r="AM88" i="83"/>
  <c r="AM89" i="83"/>
  <c r="AM90" i="83"/>
  <c r="AM91" i="83"/>
  <c r="AM92" i="83"/>
  <c r="AM93" i="83"/>
  <c r="AM94" i="83"/>
  <c r="AM95" i="83"/>
  <c r="AM96" i="83"/>
  <c r="AM97" i="83"/>
  <c r="AM98" i="83"/>
  <c r="AM99" i="83"/>
  <c r="AM100" i="83"/>
  <c r="AM101" i="83"/>
  <c r="AM102" i="83"/>
  <c r="AM103" i="83"/>
  <c r="AM104" i="83"/>
  <c r="AM5" i="83"/>
  <c r="AB6" i="83"/>
  <c r="AB7" i="83"/>
  <c r="AB8" i="83"/>
  <c r="AB9" i="83"/>
  <c r="AB10" i="83"/>
  <c r="AB11" i="83"/>
  <c r="AB12" i="83"/>
  <c r="AB13" i="83"/>
  <c r="AB14" i="83"/>
  <c r="AB15" i="83"/>
  <c r="AB16" i="83"/>
  <c r="AB17" i="83"/>
  <c r="AB18" i="83"/>
  <c r="AB19" i="83"/>
  <c r="AB20" i="83"/>
  <c r="AB21" i="83"/>
  <c r="AB22" i="83"/>
  <c r="AB23" i="83"/>
  <c r="AB24" i="83"/>
  <c r="AB25" i="83"/>
  <c r="AB26" i="83"/>
  <c r="AB27" i="83"/>
  <c r="AB28" i="83"/>
  <c r="AB29" i="83"/>
  <c r="AB30" i="83"/>
  <c r="AB31" i="83"/>
  <c r="AB32" i="83"/>
  <c r="AB33" i="83"/>
  <c r="AB34" i="83"/>
  <c r="AB35" i="83"/>
  <c r="AB36" i="83"/>
  <c r="AB37" i="83"/>
  <c r="AB38" i="83"/>
  <c r="AB39" i="83"/>
  <c r="AB40" i="83"/>
  <c r="AB41" i="83"/>
  <c r="AB42" i="83"/>
  <c r="AB43" i="83"/>
  <c r="AB44" i="83"/>
  <c r="AB45" i="83"/>
  <c r="AB46" i="83"/>
  <c r="AB47" i="83"/>
  <c r="AB48" i="83"/>
  <c r="AB49" i="83"/>
  <c r="AB50" i="83"/>
  <c r="AB51" i="83"/>
  <c r="AB52" i="83"/>
  <c r="AB53" i="83"/>
  <c r="AB54" i="83"/>
  <c r="AB55" i="83"/>
  <c r="AB56" i="83"/>
  <c r="AB57" i="83"/>
  <c r="AB58" i="83"/>
  <c r="AB59" i="83"/>
  <c r="AB60" i="83"/>
  <c r="AB61" i="83"/>
  <c r="AB62" i="83"/>
  <c r="AB63" i="83"/>
  <c r="AB64" i="83"/>
  <c r="AB65" i="83"/>
  <c r="AB66" i="83"/>
  <c r="AB67" i="83"/>
  <c r="AB68" i="83"/>
  <c r="AB69" i="83"/>
  <c r="AB70" i="83"/>
  <c r="AB71" i="83"/>
  <c r="AB72" i="83"/>
  <c r="AB73" i="83"/>
  <c r="AB74" i="83"/>
  <c r="AB75" i="83"/>
  <c r="AB76" i="83"/>
  <c r="AB77" i="83"/>
  <c r="AB78" i="83"/>
  <c r="AB79" i="83"/>
  <c r="AB80" i="83"/>
  <c r="AB81" i="83"/>
  <c r="AB82" i="83"/>
  <c r="AB83" i="83"/>
  <c r="AB84" i="83"/>
  <c r="AB85" i="83"/>
  <c r="AB86" i="83"/>
  <c r="AB87" i="83"/>
  <c r="AB88" i="83"/>
  <c r="AB89" i="83"/>
  <c r="AB90" i="83"/>
  <c r="AB91" i="83"/>
  <c r="AB92" i="83"/>
  <c r="AB93" i="83"/>
  <c r="AB94" i="83"/>
  <c r="AB95" i="83"/>
  <c r="AB96" i="83"/>
  <c r="AB97" i="83"/>
  <c r="AB98" i="83"/>
  <c r="AB99" i="83"/>
  <c r="AB100" i="83"/>
  <c r="AB101" i="83"/>
  <c r="AB102" i="83"/>
  <c r="AB103" i="83"/>
  <c r="AB104" i="83"/>
  <c r="AB5" i="83"/>
  <c r="Q6" i="83"/>
  <c r="Q7" i="83"/>
  <c r="Q8" i="83"/>
  <c r="Q9" i="83"/>
  <c r="Q10" i="83"/>
  <c r="Q11" i="83"/>
  <c r="Q12" i="83"/>
  <c r="Q13" i="83"/>
  <c r="Q14" i="83"/>
  <c r="Q15" i="83"/>
  <c r="Q16" i="83"/>
  <c r="Q17" i="83"/>
  <c r="Q18" i="83"/>
  <c r="Q19" i="83"/>
  <c r="Q20" i="83"/>
  <c r="Q21" i="83"/>
  <c r="Q22" i="83"/>
  <c r="Q23" i="83"/>
  <c r="Q24" i="83"/>
  <c r="Q25" i="83"/>
  <c r="Q26" i="83"/>
  <c r="Q27" i="83"/>
  <c r="Q28" i="83"/>
  <c r="Q29" i="83"/>
  <c r="Q30" i="83"/>
  <c r="Q31" i="83"/>
  <c r="Q32" i="83"/>
  <c r="Q33" i="83"/>
  <c r="Q34" i="83"/>
  <c r="Q35" i="83"/>
  <c r="Q36" i="83"/>
  <c r="Q37" i="83"/>
  <c r="Q38" i="83"/>
  <c r="Q39" i="83"/>
  <c r="Q40" i="83"/>
  <c r="Q41" i="83"/>
  <c r="Q42" i="83"/>
  <c r="Q43" i="83"/>
  <c r="Q44" i="83"/>
  <c r="Q45" i="83"/>
  <c r="Q46" i="83"/>
  <c r="Q47" i="83"/>
  <c r="Q48" i="83"/>
  <c r="Q49" i="83"/>
  <c r="Q50" i="83"/>
  <c r="Q51" i="83"/>
  <c r="Q52" i="83"/>
  <c r="Q53" i="83"/>
  <c r="Q54" i="83"/>
  <c r="Q55" i="83"/>
  <c r="Q56" i="83"/>
  <c r="Q57" i="83"/>
  <c r="Q58" i="83"/>
  <c r="Q59" i="83"/>
  <c r="Q60" i="83"/>
  <c r="Q61" i="83"/>
  <c r="Q62" i="83"/>
  <c r="Q63" i="83"/>
  <c r="Q64" i="83"/>
  <c r="Q65" i="83"/>
  <c r="Q66" i="83"/>
  <c r="Q67" i="83"/>
  <c r="Q68" i="83"/>
  <c r="Q69" i="83"/>
  <c r="Q70" i="83"/>
  <c r="Q71" i="83"/>
  <c r="Q72" i="83"/>
  <c r="Q73" i="83"/>
  <c r="Q74" i="83"/>
  <c r="Q75" i="83"/>
  <c r="Q76" i="83"/>
  <c r="Q77" i="83"/>
  <c r="Q78" i="83"/>
  <c r="Q79" i="83"/>
  <c r="Q80" i="83"/>
  <c r="Q81" i="83"/>
  <c r="Q82" i="83"/>
  <c r="Q83" i="83"/>
  <c r="Q84" i="83"/>
  <c r="Q85" i="83"/>
  <c r="Q86" i="83"/>
  <c r="Q87" i="83"/>
  <c r="Q88" i="83"/>
  <c r="Q89" i="83"/>
  <c r="Q90" i="83"/>
  <c r="Q91" i="83"/>
  <c r="Q92" i="83"/>
  <c r="Q93" i="83"/>
  <c r="Q94" i="83"/>
  <c r="Q95" i="83"/>
  <c r="Q96" i="83"/>
  <c r="Q97" i="83"/>
  <c r="Q98" i="83"/>
  <c r="Q99" i="83"/>
  <c r="Q100" i="83"/>
  <c r="Q101" i="83"/>
  <c r="Q102" i="83"/>
  <c r="Q103" i="83"/>
  <c r="Q104" i="83"/>
  <c r="Q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BO12" i="98" l="1"/>
  <c r="BO7" i="98"/>
  <c r="BO8" i="98"/>
  <c r="BO11" i="98"/>
  <c r="BO9" i="98"/>
  <c r="BO13" i="98"/>
  <c r="BO10" i="98"/>
  <c r="BO6" i="98"/>
  <c r="BQ7" i="98"/>
  <c r="BQ8" i="98"/>
  <c r="BQ9" i="98"/>
  <c r="BQ10" i="98"/>
  <c r="BQ11" i="98"/>
  <c r="BQ12" i="98"/>
  <c r="BQ13" i="98"/>
  <c r="BQ6" i="98"/>
  <c r="BP11" i="98"/>
  <c r="BP12" i="98"/>
  <c r="BP13" i="98"/>
  <c r="BP8" i="98"/>
  <c r="BP6" i="98"/>
  <c r="BP9" i="98"/>
  <c r="BP7" i="98"/>
  <c r="BP10" i="98"/>
  <c r="BN7" i="98"/>
  <c r="BN8" i="98"/>
  <c r="BN9" i="98"/>
  <c r="BN10" i="98"/>
  <c r="BN11" i="98"/>
  <c r="BN12" i="98"/>
  <c r="BN13" i="98"/>
  <c r="BN6" i="98"/>
  <c r="N16" i="98"/>
  <c r="P16" i="98"/>
  <c r="O16" i="98"/>
  <c r="Q16" i="98"/>
  <c r="B6" i="97"/>
  <c r="E6" i="97" s="1"/>
  <c r="B5" i="97"/>
  <c r="D5" i="97" s="1"/>
  <c r="D6" i="97"/>
  <c r="B7" i="97"/>
  <c r="B8" i="97"/>
  <c r="BN21" i="89"/>
  <c r="BP21" i="89" s="1"/>
  <c r="BN22" i="89"/>
  <c r="BP22" i="89" s="1"/>
  <c r="BN37" i="89"/>
  <c r="BP37" i="89" s="1"/>
  <c r="BN38" i="89"/>
  <c r="BP38" i="89" s="1"/>
  <c r="BN15" i="89"/>
  <c r="BP15" i="89" s="1"/>
  <c r="BN12" i="89"/>
  <c r="BP12" i="89" s="1"/>
  <c r="BN16" i="89"/>
  <c r="BP16" i="89" s="1"/>
  <c r="BN14" i="89"/>
  <c r="BP14" i="89" s="1"/>
  <c r="BN19" i="89"/>
  <c r="BP19" i="89" s="1"/>
  <c r="BN18" i="89"/>
  <c r="BP18" i="89" s="1"/>
  <c r="BN9" i="89"/>
  <c r="BP9" i="89" s="1"/>
  <c r="BN11" i="89"/>
  <c r="BP11" i="89" s="1"/>
  <c r="BN10" i="89"/>
  <c r="BP10" i="89" s="1"/>
  <c r="AN6" i="83"/>
  <c r="AN7" i="83"/>
  <c r="AN8" i="83"/>
  <c r="AN9" i="83"/>
  <c r="AN10" i="83"/>
  <c r="AN11" i="83"/>
  <c r="AN12" i="83"/>
  <c r="AN13" i="83"/>
  <c r="AN14" i="83"/>
  <c r="AN15" i="83"/>
  <c r="AN16" i="83"/>
  <c r="AN17" i="83"/>
  <c r="AN18" i="83"/>
  <c r="AN19" i="83"/>
  <c r="AN20" i="83"/>
  <c r="AN21" i="83"/>
  <c r="AN22" i="83"/>
  <c r="AN23" i="83"/>
  <c r="AN24" i="83"/>
  <c r="AN25" i="83"/>
  <c r="AN26" i="83"/>
  <c r="AN27" i="83"/>
  <c r="AN28" i="83"/>
  <c r="AN29" i="83"/>
  <c r="AN30" i="83"/>
  <c r="AN31" i="83"/>
  <c r="AN32" i="83"/>
  <c r="AN33" i="83"/>
  <c r="AN34" i="83"/>
  <c r="AN35" i="83"/>
  <c r="AN36" i="83"/>
  <c r="AN37" i="83"/>
  <c r="AN38" i="83"/>
  <c r="AN39" i="83"/>
  <c r="AN40" i="83"/>
  <c r="AN41" i="83"/>
  <c r="AN42" i="83"/>
  <c r="AN43" i="83"/>
  <c r="AN44" i="83"/>
  <c r="AN45" i="83"/>
  <c r="AN46" i="83"/>
  <c r="AN47" i="83"/>
  <c r="AN48" i="83"/>
  <c r="AN49" i="83"/>
  <c r="AN50" i="83"/>
  <c r="AN51" i="83"/>
  <c r="AN52" i="83"/>
  <c r="AN53" i="83"/>
  <c r="AN54" i="83"/>
  <c r="AN55" i="83"/>
  <c r="AN56" i="83"/>
  <c r="AN57" i="83"/>
  <c r="AN58" i="83"/>
  <c r="AN59" i="83"/>
  <c r="AN60" i="83"/>
  <c r="AN61" i="83"/>
  <c r="AN62" i="83"/>
  <c r="AN63" i="83"/>
  <c r="AN64" i="83"/>
  <c r="AN65" i="83"/>
  <c r="AN66" i="83"/>
  <c r="AN67" i="83"/>
  <c r="AN68" i="83"/>
  <c r="AN69" i="83"/>
  <c r="AN70" i="83"/>
  <c r="AN71" i="83"/>
  <c r="AN72" i="83"/>
  <c r="AN73" i="83"/>
  <c r="AN74" i="83"/>
  <c r="AN75" i="83"/>
  <c r="AN76" i="83"/>
  <c r="AN77" i="83"/>
  <c r="AN78" i="83"/>
  <c r="AN79" i="83"/>
  <c r="AN80" i="83"/>
  <c r="AN81" i="83"/>
  <c r="AN82" i="83"/>
  <c r="AN83" i="83"/>
  <c r="AN84" i="83"/>
  <c r="AN85" i="83"/>
  <c r="AN86" i="83"/>
  <c r="AN87" i="83"/>
  <c r="AN88" i="83"/>
  <c r="AN89" i="83"/>
  <c r="AN90" i="83"/>
  <c r="AN91" i="83"/>
  <c r="AN92" i="83"/>
  <c r="AN93" i="83"/>
  <c r="AN94" i="83"/>
  <c r="AN95" i="83"/>
  <c r="AN96" i="83"/>
  <c r="AN97" i="83"/>
  <c r="AN98" i="83"/>
  <c r="AN99" i="83"/>
  <c r="AN100" i="83"/>
  <c r="AN101" i="83"/>
  <c r="AN102" i="83"/>
  <c r="AN103" i="83"/>
  <c r="AN104" i="83"/>
  <c r="AN5" i="83"/>
  <c r="AC6" i="83"/>
  <c r="AC7" i="83"/>
  <c r="AC8" i="83"/>
  <c r="AC9" i="83"/>
  <c r="AC10" i="83"/>
  <c r="AC11" i="83"/>
  <c r="AC12" i="83"/>
  <c r="AC13" i="83"/>
  <c r="AC14" i="83"/>
  <c r="AC15" i="83"/>
  <c r="AC16" i="83"/>
  <c r="AC17" i="83"/>
  <c r="AC18" i="83"/>
  <c r="AC19" i="83"/>
  <c r="AC20" i="83"/>
  <c r="AC21" i="83"/>
  <c r="AC22" i="83"/>
  <c r="AC23" i="83"/>
  <c r="AC24" i="83"/>
  <c r="AC25" i="83"/>
  <c r="AC26" i="83"/>
  <c r="AC27" i="83"/>
  <c r="AC28" i="83"/>
  <c r="AC29" i="83"/>
  <c r="AC30" i="83"/>
  <c r="AC31" i="83"/>
  <c r="AC32" i="83"/>
  <c r="AC33" i="83"/>
  <c r="AC34" i="83"/>
  <c r="AC35" i="83"/>
  <c r="AC36" i="83"/>
  <c r="AC37" i="83"/>
  <c r="AC38" i="83"/>
  <c r="AC39" i="83"/>
  <c r="AC40" i="83"/>
  <c r="AC41" i="83"/>
  <c r="AC42" i="83"/>
  <c r="AC43" i="83"/>
  <c r="AC44" i="83"/>
  <c r="AC45" i="83"/>
  <c r="AC46" i="83"/>
  <c r="AC47" i="83"/>
  <c r="AC48" i="83"/>
  <c r="AC49" i="83"/>
  <c r="AC50" i="83"/>
  <c r="AC51" i="83"/>
  <c r="AC52" i="83"/>
  <c r="AC53" i="83"/>
  <c r="AC54" i="83"/>
  <c r="AC55" i="83"/>
  <c r="AC56" i="83"/>
  <c r="AC57" i="83"/>
  <c r="AC58" i="83"/>
  <c r="AC59" i="83"/>
  <c r="AC60" i="83"/>
  <c r="AC61" i="83"/>
  <c r="AC62" i="83"/>
  <c r="AC63" i="83"/>
  <c r="AC64" i="83"/>
  <c r="AC65" i="83"/>
  <c r="AC66" i="83"/>
  <c r="AC67" i="83"/>
  <c r="AC68" i="83"/>
  <c r="AC69" i="83"/>
  <c r="AC70" i="83"/>
  <c r="AC71" i="83"/>
  <c r="AC72" i="83"/>
  <c r="AC73" i="83"/>
  <c r="AC74" i="83"/>
  <c r="AC75" i="83"/>
  <c r="AC76" i="83"/>
  <c r="AC77" i="83"/>
  <c r="AC78" i="83"/>
  <c r="AC79" i="83"/>
  <c r="AC80" i="83"/>
  <c r="AC81" i="83"/>
  <c r="AC82" i="83"/>
  <c r="AC83" i="83"/>
  <c r="AC84" i="83"/>
  <c r="AC85" i="83"/>
  <c r="AC86" i="83"/>
  <c r="AC87" i="83"/>
  <c r="AC88" i="83"/>
  <c r="AC89" i="83"/>
  <c r="AC90" i="83"/>
  <c r="AC91" i="83"/>
  <c r="AC92" i="83"/>
  <c r="AC93" i="83"/>
  <c r="AC94" i="83"/>
  <c r="AC95" i="83"/>
  <c r="AC96" i="83"/>
  <c r="AC97" i="83"/>
  <c r="AC98" i="83"/>
  <c r="AC99" i="83"/>
  <c r="AC100" i="83"/>
  <c r="AC101" i="83"/>
  <c r="AC102" i="83"/>
  <c r="AC103" i="83"/>
  <c r="AC104" i="83"/>
  <c r="AC5" i="83"/>
  <c r="R6" i="83"/>
  <c r="R7" i="83"/>
  <c r="R8" i="83"/>
  <c r="R9" i="83"/>
  <c r="R10" i="83"/>
  <c r="R11" i="83"/>
  <c r="R12" i="83"/>
  <c r="R13" i="83"/>
  <c r="R14" i="83"/>
  <c r="R15" i="83"/>
  <c r="R16" i="83"/>
  <c r="R17" i="83"/>
  <c r="R18" i="83"/>
  <c r="R19" i="83"/>
  <c r="R20" i="83"/>
  <c r="R21" i="83"/>
  <c r="R22" i="83"/>
  <c r="R23" i="83"/>
  <c r="R24" i="83"/>
  <c r="R25" i="83"/>
  <c r="R26" i="83"/>
  <c r="R27" i="83"/>
  <c r="R28" i="83"/>
  <c r="R29" i="83"/>
  <c r="R30" i="83"/>
  <c r="R31" i="83"/>
  <c r="R32" i="83"/>
  <c r="R33" i="83"/>
  <c r="R34" i="83"/>
  <c r="R35" i="83"/>
  <c r="R36" i="83"/>
  <c r="R37" i="83"/>
  <c r="R38" i="83"/>
  <c r="R39" i="83"/>
  <c r="R40" i="83"/>
  <c r="R41" i="83"/>
  <c r="R42" i="83"/>
  <c r="R43" i="83"/>
  <c r="R44" i="83"/>
  <c r="R45" i="83"/>
  <c r="R46" i="83"/>
  <c r="R47" i="83"/>
  <c r="R48" i="83"/>
  <c r="R49" i="83"/>
  <c r="R50" i="83"/>
  <c r="R51" i="83"/>
  <c r="R52" i="83"/>
  <c r="R53" i="83"/>
  <c r="R54" i="83"/>
  <c r="R55" i="83"/>
  <c r="R56" i="83"/>
  <c r="R57" i="83"/>
  <c r="R58" i="83"/>
  <c r="R59" i="83"/>
  <c r="R60" i="83"/>
  <c r="R61" i="83"/>
  <c r="R62" i="83"/>
  <c r="R63" i="83"/>
  <c r="R64" i="83"/>
  <c r="R65" i="83"/>
  <c r="R66" i="83"/>
  <c r="R67" i="83"/>
  <c r="R68" i="83"/>
  <c r="R69" i="83"/>
  <c r="R70" i="83"/>
  <c r="R71" i="83"/>
  <c r="R72" i="83"/>
  <c r="R73" i="83"/>
  <c r="R74" i="83"/>
  <c r="R75" i="83"/>
  <c r="R76" i="83"/>
  <c r="R77" i="83"/>
  <c r="R78" i="83"/>
  <c r="R79" i="83"/>
  <c r="R80" i="83"/>
  <c r="R81" i="83"/>
  <c r="R82" i="83"/>
  <c r="R83" i="83"/>
  <c r="R84" i="83"/>
  <c r="R85" i="83"/>
  <c r="R86" i="83"/>
  <c r="R87" i="83"/>
  <c r="R88" i="83"/>
  <c r="R89" i="83"/>
  <c r="R90" i="83"/>
  <c r="R91" i="83"/>
  <c r="R92" i="83"/>
  <c r="R93" i="83"/>
  <c r="R94" i="83"/>
  <c r="R95" i="83"/>
  <c r="R96" i="83"/>
  <c r="R97" i="83"/>
  <c r="R98" i="83"/>
  <c r="R99" i="83"/>
  <c r="R100" i="83"/>
  <c r="R101" i="83"/>
  <c r="R102" i="83"/>
  <c r="R103" i="83"/>
  <c r="R104" i="83"/>
  <c r="R5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G5" i="83"/>
  <c r="BM8" i="98" l="1"/>
  <c r="BM9" i="98"/>
  <c r="BM10" i="98"/>
  <c r="BM11" i="98"/>
  <c r="BM12" i="98"/>
  <c r="BM13" i="98"/>
  <c r="BM6" i="98"/>
  <c r="BM7" i="98"/>
  <c r="BK7" i="98"/>
  <c r="BK8" i="98"/>
  <c r="BK9" i="98"/>
  <c r="BK10" i="98"/>
  <c r="BK11" i="98"/>
  <c r="BK12" i="98"/>
  <c r="BK6" i="98"/>
  <c r="BK13" i="98"/>
  <c r="BL12" i="98"/>
  <c r="BY12" i="98" s="1"/>
  <c r="BL13" i="98"/>
  <c r="BY13" i="98" s="1"/>
  <c r="BL6" i="98"/>
  <c r="BY6" i="98" s="1"/>
  <c r="BL7" i="98"/>
  <c r="BY7" i="98" s="1"/>
  <c r="BL11" i="98"/>
  <c r="BY11" i="98" s="1"/>
  <c r="BL8" i="98"/>
  <c r="BY8" i="98" s="1"/>
  <c r="BL9" i="98"/>
  <c r="BY9" i="98" s="1"/>
  <c r="BL10" i="98"/>
  <c r="BY10" i="98" s="1"/>
  <c r="BJ8" i="98"/>
  <c r="BJ9" i="98"/>
  <c r="BJ10" i="98"/>
  <c r="BJ7" i="98"/>
  <c r="BJ11" i="98"/>
  <c r="BJ12" i="98"/>
  <c r="BJ13" i="98"/>
  <c r="BJ6" i="98"/>
  <c r="E5" i="97"/>
  <c r="D8" i="97"/>
  <c r="E8" i="97"/>
  <c r="D7" i="97"/>
  <c r="E7" i="97"/>
  <c r="AC23" i="98" l="1"/>
  <c r="AC24" i="98"/>
  <c r="AC25" i="98"/>
  <c r="AC28" i="98"/>
  <c r="DV48" i="98" s="1"/>
  <c r="AC29" i="98"/>
  <c r="DV49" i="98" s="1"/>
  <c r="AC30" i="98"/>
  <c r="DV50" i="98" s="1"/>
  <c r="AC26" i="98"/>
  <c r="DV46" i="98" s="1"/>
  <c r="AC27" i="98"/>
  <c r="DV47" i="98" s="1"/>
  <c r="AC22" i="98"/>
  <c r="Q23" i="98"/>
  <c r="Q24" i="98"/>
  <c r="Q25" i="98"/>
  <c r="Q26" i="98"/>
  <c r="Q27" i="98"/>
  <c r="Q28" i="98"/>
  <c r="Q22" i="98"/>
  <c r="Q29" i="98"/>
  <c r="DV22" i="98" s="1"/>
  <c r="Q30" i="98"/>
  <c r="DV23" i="98" s="1"/>
  <c r="Y23" i="98"/>
  <c r="Y24" i="98"/>
  <c r="Y25" i="98"/>
  <c r="Y26" i="98"/>
  <c r="DV37" i="98" s="1"/>
  <c r="Y27" i="98"/>
  <c r="DV38" i="98" s="1"/>
  <c r="Y28" i="98"/>
  <c r="DV39" i="98" s="1"/>
  <c r="Y30" i="98"/>
  <c r="DV41" i="98" s="1"/>
  <c r="Y22" i="98"/>
  <c r="Y29" i="98"/>
  <c r="DV40" i="98" s="1"/>
  <c r="M23" i="98"/>
  <c r="M24" i="98"/>
  <c r="M25" i="98"/>
  <c r="M29" i="98"/>
  <c r="DV13" i="98" s="1"/>
  <c r="M30" i="98"/>
  <c r="DV14" i="98" s="1"/>
  <c r="M28" i="98"/>
  <c r="M22" i="98"/>
  <c r="M26" i="98"/>
  <c r="M27" i="98"/>
  <c r="U25" i="98"/>
  <c r="U23" i="98"/>
  <c r="U24" i="98"/>
  <c r="U29" i="98"/>
  <c r="DV31" i="98" s="1"/>
  <c r="U30" i="98"/>
  <c r="DV32" i="98" s="1"/>
  <c r="U27" i="98"/>
  <c r="DV29" i="98" s="1"/>
  <c r="U28" i="98"/>
  <c r="DV30" i="98" s="1"/>
  <c r="U26" i="98"/>
  <c r="U22" i="98"/>
  <c r="AO23" i="98"/>
  <c r="AO24" i="98"/>
  <c r="AO25" i="98"/>
  <c r="DV72" i="98" s="1"/>
  <c r="AO26" i="98"/>
  <c r="DV73" i="98" s="1"/>
  <c r="AO27" i="98"/>
  <c r="DV74" i="98" s="1"/>
  <c r="AO22" i="98"/>
  <c r="AO28" i="98"/>
  <c r="DV75" i="98" s="1"/>
  <c r="AO30" i="98"/>
  <c r="DV77" i="98" s="1"/>
  <c r="AO29" i="98"/>
  <c r="DV76" i="98" s="1"/>
  <c r="AG23" i="98"/>
  <c r="AG24" i="98"/>
  <c r="AG25" i="98"/>
  <c r="AG26" i="98"/>
  <c r="DV55" i="98" s="1"/>
  <c r="EG55" i="98" s="1"/>
  <c r="AG27" i="98"/>
  <c r="DV56" i="98" s="1"/>
  <c r="EG56" i="98" s="1"/>
  <c r="AG22" i="98"/>
  <c r="AG29" i="98"/>
  <c r="DV58" i="98" s="1"/>
  <c r="EG58" i="98" s="1"/>
  <c r="AG28" i="98"/>
  <c r="DV57" i="98" s="1"/>
  <c r="EG57" i="98" s="1"/>
  <c r="AG30" i="98"/>
  <c r="DV59" i="98" s="1"/>
  <c r="EG59" i="98" s="1"/>
  <c r="AK24" i="98"/>
  <c r="AK23" i="98"/>
  <c r="AK28" i="98"/>
  <c r="DV66" i="98" s="1"/>
  <c r="EG66" i="98" s="1"/>
  <c r="AK29" i="98"/>
  <c r="DV67" i="98" s="1"/>
  <c r="EG67" i="98" s="1"/>
  <c r="AK30" i="98"/>
  <c r="DV68" i="98" s="1"/>
  <c r="EG68" i="98" s="1"/>
  <c r="AK25" i="98"/>
  <c r="AK26" i="98"/>
  <c r="DV64" i="98" s="1"/>
  <c r="EG64" i="98" s="1"/>
  <c r="AK27" i="98"/>
  <c r="DV65" i="98" s="1"/>
  <c r="EG65" i="98" s="1"/>
  <c r="AK22" i="98"/>
  <c r="K17" i="90"/>
  <c r="J17" i="90"/>
  <c r="L17" i="90"/>
  <c r="M17" i="90"/>
  <c r="K14" i="90"/>
  <c r="M14" i="90"/>
  <c r="L14" i="90"/>
  <c r="J14" i="90"/>
  <c r="K15" i="90"/>
  <c r="J15" i="90"/>
  <c r="L15" i="90"/>
  <c r="M15" i="90"/>
  <c r="K16" i="90"/>
  <c r="M16" i="90"/>
  <c r="L16" i="90"/>
  <c r="J16" i="90"/>
  <c r="L13" i="90"/>
  <c r="J13" i="90"/>
  <c r="K13" i="90"/>
  <c r="EN48" i="98" l="1"/>
  <c r="EG48" i="98"/>
  <c r="EN46" i="98"/>
  <c r="EG46" i="98"/>
  <c r="EN47" i="98"/>
  <c r="EG47" i="98"/>
  <c r="EN50" i="98"/>
  <c r="EG50" i="98"/>
  <c r="EN49" i="98"/>
  <c r="EG49" i="98"/>
  <c r="EN40" i="98"/>
  <c r="EJ40" i="98" s="1"/>
  <c r="FT44" i="98" s="1"/>
  <c r="EG40" i="98"/>
  <c r="EN38" i="98"/>
  <c r="EJ38" i="98" s="1"/>
  <c r="FT42" i="98" s="1"/>
  <c r="EG38" i="98"/>
  <c r="EN39" i="98"/>
  <c r="EJ39" i="98" s="1"/>
  <c r="FT43" i="98" s="1"/>
  <c r="EG39" i="98"/>
  <c r="EN37" i="98"/>
  <c r="EJ37" i="98" s="1"/>
  <c r="FT41" i="98" s="1"/>
  <c r="EG37" i="98"/>
  <c r="EN41" i="98"/>
  <c r="EJ41" i="98" s="1"/>
  <c r="FT45" i="98" s="1"/>
  <c r="EG41" i="98"/>
  <c r="DE50" i="98"/>
  <c r="DV60" i="98"/>
  <c r="EG60" i="98" s="1"/>
  <c r="DE60" i="98"/>
  <c r="DV62" i="98"/>
  <c r="EG62" i="98" s="1"/>
  <c r="DE43" i="98"/>
  <c r="DV51" i="98"/>
  <c r="EG51" i="98" s="1"/>
  <c r="DE51" i="98"/>
  <c r="DV53" i="98"/>
  <c r="EG53" i="98" s="1"/>
  <c r="DE25" i="98"/>
  <c r="DV28" i="98"/>
  <c r="DE16" i="98"/>
  <c r="DV11" i="98"/>
  <c r="DE8" i="98"/>
  <c r="DV7" i="98"/>
  <c r="DE31" i="98"/>
  <c r="DV35" i="98"/>
  <c r="DE12" i="98"/>
  <c r="DV15" i="98"/>
  <c r="DE15" i="98"/>
  <c r="DV18" i="98"/>
  <c r="DE47" i="98"/>
  <c r="DV52" i="98"/>
  <c r="EG52" i="98" s="1"/>
  <c r="DE59" i="98"/>
  <c r="DV69" i="98"/>
  <c r="DE75" i="98"/>
  <c r="DV71" i="98"/>
  <c r="DE21" i="98"/>
  <c r="DV26" i="98"/>
  <c r="DE11" i="98"/>
  <c r="DV10" i="98"/>
  <c r="DE30" i="98"/>
  <c r="DV34" i="98"/>
  <c r="DE35" i="98"/>
  <c r="DV21" i="98"/>
  <c r="DE14" i="98"/>
  <c r="DV17" i="98"/>
  <c r="DE55" i="98"/>
  <c r="DV45" i="98"/>
  <c r="DE65" i="98"/>
  <c r="DV70" i="98"/>
  <c r="DE20" i="98"/>
  <c r="DV25" i="98"/>
  <c r="DE7" i="98"/>
  <c r="DV6" i="98"/>
  <c r="DE10" i="98"/>
  <c r="DV9" i="98"/>
  <c r="DE29" i="98"/>
  <c r="DV33" i="98"/>
  <c r="DE28" i="98"/>
  <c r="DV20" i="98"/>
  <c r="DE13" i="98"/>
  <c r="DV16" i="98"/>
  <c r="DE44" i="98"/>
  <c r="DV44" i="98"/>
  <c r="DE67" i="98"/>
  <c r="DV63" i="98"/>
  <c r="EG63" i="98" s="1"/>
  <c r="DE53" i="98"/>
  <c r="DV61" i="98"/>
  <c r="EG61" i="98" s="1"/>
  <c r="DE72" i="98"/>
  <c r="DV54" i="98"/>
  <c r="EG54" i="98" s="1"/>
  <c r="DE19" i="98"/>
  <c r="DV24" i="98"/>
  <c r="DE23" i="98"/>
  <c r="DV27" i="98"/>
  <c r="DE26" i="98"/>
  <c r="DV12" i="98"/>
  <c r="DE9" i="98"/>
  <c r="DV8" i="98"/>
  <c r="DE34" i="98"/>
  <c r="DV36" i="98"/>
  <c r="DE18" i="98"/>
  <c r="DV19" i="98"/>
  <c r="DE36" i="98"/>
  <c r="DV42" i="98"/>
  <c r="DE38" i="98"/>
  <c r="DV43" i="98"/>
  <c r="DE40" i="98"/>
  <c r="DE46" i="98"/>
  <c r="DM7" i="98"/>
  <c r="R42" i="81"/>
  <c r="S47" i="81" s="1"/>
  <c r="T47" i="81" s="1"/>
  <c r="EJ50" i="98" l="1"/>
  <c r="FT55" i="98" s="1"/>
  <c r="EV50" i="98"/>
  <c r="GC55" i="98" s="1"/>
  <c r="EX50" i="98"/>
  <c r="ER50" i="98"/>
  <c r="FY55" i="98" s="1"/>
  <c r="ES50" i="98"/>
  <c r="FZ55" i="98" s="1"/>
  <c r="EU50" i="98"/>
  <c r="GB55" i="98" s="1"/>
  <c r="EJ46" i="98"/>
  <c r="FT51" i="98" s="1"/>
  <c r="EV46" i="98"/>
  <c r="GC51" i="98" s="1"/>
  <c r="EU46" i="98"/>
  <c r="GB51" i="98" s="1"/>
  <c r="EX46" i="98"/>
  <c r="ER46" i="98"/>
  <c r="FY51" i="98" s="1"/>
  <c r="ES46" i="98"/>
  <c r="FZ51" i="98" s="1"/>
  <c r="EN42" i="98"/>
  <c r="EG42" i="98"/>
  <c r="EN44" i="98"/>
  <c r="EG44" i="98"/>
  <c r="EN45" i="98"/>
  <c r="EG45" i="98"/>
  <c r="EN43" i="98"/>
  <c r="EG43" i="98"/>
  <c r="DM8" i="98"/>
  <c r="EJ49" i="98"/>
  <c r="FT54" i="98" s="1"/>
  <c r="ER49" i="98"/>
  <c r="FY54" i="98" s="1"/>
  <c r="EX49" i="98"/>
  <c r="EV49" i="98"/>
  <c r="GC54" i="98" s="1"/>
  <c r="EU49" i="98"/>
  <c r="GB54" i="98" s="1"/>
  <c r="ES49" i="98"/>
  <c r="FZ54" i="98" s="1"/>
  <c r="EJ47" i="98"/>
  <c r="FT52" i="98" s="1"/>
  <c r="EU47" i="98"/>
  <c r="GB52" i="98" s="1"/>
  <c r="EV47" i="98"/>
  <c r="GC52" i="98" s="1"/>
  <c r="ER47" i="98"/>
  <c r="FY52" i="98" s="1"/>
  <c r="ES47" i="98"/>
  <c r="FZ52" i="98" s="1"/>
  <c r="EX47" i="98"/>
  <c r="EJ48" i="98"/>
  <c r="FT53" i="98" s="1"/>
  <c r="ES48" i="98"/>
  <c r="FZ53" i="98" s="1"/>
  <c r="EV48" i="98"/>
  <c r="GC53" i="98" s="1"/>
  <c r="ER48" i="98"/>
  <c r="FY53" i="98" s="1"/>
  <c r="EU48" i="98"/>
  <c r="GB53" i="98" s="1"/>
  <c r="EX48" i="98"/>
  <c r="EU38" i="98"/>
  <c r="GB42" i="98" s="1"/>
  <c r="EV38" i="98"/>
  <c r="GC42" i="98" s="1"/>
  <c r="ER38" i="98"/>
  <c r="FY42" i="98" s="1"/>
  <c r="EX38" i="98"/>
  <c r="ES38" i="98"/>
  <c r="FZ42" i="98" s="1"/>
  <c r="EN33" i="98"/>
  <c r="EJ33" i="98" s="1"/>
  <c r="FT37" i="98" s="1"/>
  <c r="EG33" i="98"/>
  <c r="EN34" i="98"/>
  <c r="EJ34" i="98" s="1"/>
  <c r="FT38" i="98" s="1"/>
  <c r="EG34" i="98"/>
  <c r="EN35" i="98"/>
  <c r="EJ35" i="98" s="1"/>
  <c r="FT39" i="98" s="1"/>
  <c r="EG35" i="98"/>
  <c r="EN36" i="98"/>
  <c r="EJ36" i="98" s="1"/>
  <c r="FT40" i="98" s="1"/>
  <c r="EG36" i="98"/>
  <c r="EV37" i="98"/>
  <c r="GC41" i="98" s="1"/>
  <c r="ER37" i="98"/>
  <c r="FY41" i="98" s="1"/>
  <c r="EX37" i="98"/>
  <c r="EU37" i="98"/>
  <c r="GB41" i="98" s="1"/>
  <c r="ES37" i="98"/>
  <c r="FZ41" i="98" s="1"/>
  <c r="EV41" i="98"/>
  <c r="GC45" i="98" s="1"/>
  <c r="EU41" i="98"/>
  <c r="GB45" i="98" s="1"/>
  <c r="ER41" i="98"/>
  <c r="FY45" i="98" s="1"/>
  <c r="EX41" i="98"/>
  <c r="ES41" i="98"/>
  <c r="FZ45" i="98" s="1"/>
  <c r="ES39" i="98"/>
  <c r="FZ43" i="98" s="1"/>
  <c r="ER39" i="98"/>
  <c r="FY43" i="98" s="1"/>
  <c r="EU39" i="98"/>
  <c r="GB43" i="98" s="1"/>
  <c r="EX39" i="98"/>
  <c r="EV39" i="98"/>
  <c r="GC43" i="98" s="1"/>
  <c r="ER40" i="98"/>
  <c r="FY44" i="98" s="1"/>
  <c r="EX40" i="98"/>
  <c r="ES40" i="98"/>
  <c r="FZ44" i="98" s="1"/>
  <c r="EU40" i="98"/>
  <c r="GB44" i="98" s="1"/>
  <c r="EV40" i="98"/>
  <c r="GC44" i="98" s="1"/>
  <c r="DM18" i="98"/>
  <c r="DM16" i="98"/>
  <c r="DM31" i="98"/>
  <c r="DM55" i="98"/>
  <c r="DM35" i="98"/>
  <c r="DM48" i="98"/>
  <c r="DM49" i="98"/>
  <c r="DM42" i="98"/>
  <c r="DM51" i="98"/>
  <c r="DM17" i="98"/>
  <c r="DM25" i="98"/>
  <c r="DM21" i="98"/>
  <c r="DM24" i="98"/>
  <c r="DM22" i="98"/>
  <c r="DM70" i="98"/>
  <c r="DM75" i="98"/>
  <c r="DM62" i="98"/>
  <c r="DM40" i="98"/>
  <c r="DM32" i="98"/>
  <c r="DM68" i="98"/>
  <c r="DM58" i="98"/>
  <c r="DM65" i="98"/>
  <c r="DM34" i="98"/>
  <c r="DM30" i="98"/>
  <c r="DM56" i="98"/>
  <c r="DM50" i="98"/>
  <c r="DM54" i="98"/>
  <c r="DM33" i="98"/>
  <c r="DM74" i="98"/>
  <c r="DM12" i="98"/>
  <c r="DM53" i="98"/>
  <c r="DM39" i="98"/>
  <c r="DM52" i="98"/>
  <c r="DM71" i="98"/>
  <c r="DM73" i="98"/>
  <c r="DM10" i="98"/>
  <c r="DM61" i="98"/>
  <c r="DM46" i="98"/>
  <c r="DM60" i="98"/>
  <c r="DM67" i="98"/>
  <c r="DM26" i="98"/>
  <c r="DM11" i="98"/>
  <c r="DM63" i="98"/>
  <c r="DM41" i="98"/>
  <c r="DM59" i="98"/>
  <c r="DM69" i="98"/>
  <c r="DM27" i="98"/>
  <c r="DM38" i="98"/>
  <c r="DM44" i="98"/>
  <c r="DM57" i="98"/>
  <c r="DM66" i="98"/>
  <c r="DM29" i="98"/>
  <c r="DM36" i="98"/>
  <c r="DM45" i="98"/>
  <c r="DM64" i="98"/>
  <c r="DM72" i="98"/>
  <c r="DM23" i="98"/>
  <c r="DM20" i="98"/>
  <c r="DM37" i="98"/>
  <c r="DM43" i="98"/>
  <c r="DM47" i="98"/>
  <c r="DM76" i="98"/>
  <c r="DM28" i="98"/>
  <c r="DM15" i="98"/>
  <c r="DM14" i="98"/>
  <c r="DM19" i="98"/>
  <c r="DM9" i="98"/>
  <c r="DM13" i="98"/>
  <c r="D7" i="84"/>
  <c r="E18" i="84"/>
  <c r="D18" i="84"/>
  <c r="BI144" i="83"/>
  <c r="BH359" i="83"/>
  <c r="BI469" i="83"/>
  <c r="BI435" i="83"/>
  <c r="BI493" i="83"/>
  <c r="BG413" i="83"/>
  <c r="BG451" i="83"/>
  <c r="BG473" i="83"/>
  <c r="BI433" i="83"/>
  <c r="BG487" i="83"/>
  <c r="BG419" i="83"/>
  <c r="BG455" i="83"/>
  <c r="BG502" i="83"/>
  <c r="BI446" i="83"/>
  <c r="BI414" i="83"/>
  <c r="BG450" i="83"/>
  <c r="BI499" i="83"/>
  <c r="BG501" i="83"/>
  <c r="BI117" i="83"/>
  <c r="BG112" i="83"/>
  <c r="BG148" i="83"/>
  <c r="BI139" i="83"/>
  <c r="BG137" i="83"/>
  <c r="BI128" i="83"/>
  <c r="BG120" i="83"/>
  <c r="BI160" i="83"/>
  <c r="BG222" i="83"/>
  <c r="BG276" i="83"/>
  <c r="BI359" i="83"/>
  <c r="BG161" i="83"/>
  <c r="BI249" i="83"/>
  <c r="BG323" i="83"/>
  <c r="BI171" i="83"/>
  <c r="BG232" i="83"/>
  <c r="BG286" i="83"/>
  <c r="BG363" i="83"/>
  <c r="BG172" i="83"/>
  <c r="BI268" i="83"/>
  <c r="BI334" i="83"/>
  <c r="BI399" i="83"/>
  <c r="BG188" i="83"/>
  <c r="BG242" i="83"/>
  <c r="BI309" i="83"/>
  <c r="BI390" i="83"/>
  <c r="BI192" i="83"/>
  <c r="BG295" i="83"/>
  <c r="BI348" i="83"/>
  <c r="BI379" i="83"/>
  <c r="BI206" i="83"/>
  <c r="BI260" i="83"/>
  <c r="BG342" i="83"/>
  <c r="BI370" i="83"/>
  <c r="BI229" i="83"/>
  <c r="BG314" i="83"/>
  <c r="BI364" i="83"/>
  <c r="BG207" i="83"/>
  <c r="BG261" i="83"/>
  <c r="BI164" i="83"/>
  <c r="BI261" i="83"/>
  <c r="BI332" i="83"/>
  <c r="BG160" i="83"/>
  <c r="BI253" i="83"/>
  <c r="BI329" i="83"/>
  <c r="BI398" i="83"/>
  <c r="BG398" i="83"/>
  <c r="BG280" i="83"/>
  <c r="BI239" i="83"/>
  <c r="BI203" i="83"/>
  <c r="BJ407" i="83"/>
  <c r="BJ469" i="83"/>
  <c r="BJ447" i="83"/>
  <c r="BJ467" i="83"/>
  <c r="BJ433" i="83"/>
  <c r="BJ496" i="83"/>
  <c r="BJ460" i="83"/>
  <c r="BJ482" i="83"/>
  <c r="BJ497" i="83"/>
  <c r="BJ141" i="83"/>
  <c r="BJ177" i="83"/>
  <c r="BJ213" i="83"/>
  <c r="BJ249" i="83"/>
  <c r="BJ285" i="83"/>
  <c r="BJ130" i="83"/>
  <c r="BJ166" i="83"/>
  <c r="BJ202" i="83"/>
  <c r="BJ238" i="83"/>
  <c r="BJ274" i="83"/>
  <c r="BG409" i="83"/>
  <c r="BG472" i="83"/>
  <c r="BI438" i="83"/>
  <c r="BG498" i="83"/>
  <c r="BG418" i="83"/>
  <c r="BG454" i="83"/>
  <c r="BI478" i="83"/>
  <c r="BI436" i="83"/>
  <c r="BI489" i="83"/>
  <c r="BG422" i="83"/>
  <c r="BG463" i="83"/>
  <c r="BG411" i="83"/>
  <c r="BI449" i="83"/>
  <c r="BI417" i="83"/>
  <c r="BG453" i="83"/>
  <c r="BI504" i="83"/>
  <c r="BI496" i="83"/>
  <c r="BI120" i="83"/>
  <c r="BG115" i="83"/>
  <c r="BG106" i="83"/>
  <c r="BI142" i="83"/>
  <c r="BG140" i="83"/>
  <c r="BI131" i="83"/>
  <c r="BG123" i="83"/>
  <c r="BI165" i="83"/>
  <c r="BG227" i="83"/>
  <c r="BG281" i="83"/>
  <c r="BI365" i="83"/>
  <c r="BG166" i="83"/>
  <c r="BI258" i="83"/>
  <c r="BI326" i="83"/>
  <c r="BG182" i="83"/>
  <c r="BI236" i="83"/>
  <c r="BG290" i="83"/>
  <c r="BG366" i="83"/>
  <c r="BG177" i="83"/>
  <c r="BI277" i="83"/>
  <c r="BG338" i="83"/>
  <c r="BI405" i="83"/>
  <c r="BG192" i="83"/>
  <c r="BG246" i="83"/>
  <c r="BG313" i="83"/>
  <c r="BI396" i="83"/>
  <c r="BI201" i="83"/>
  <c r="BG299" i="83"/>
  <c r="BG355" i="83"/>
  <c r="BI400" i="83"/>
  <c r="BG211" i="83"/>
  <c r="BG265" i="83"/>
  <c r="BI345" i="83"/>
  <c r="BI388" i="83"/>
  <c r="BI238" i="83"/>
  <c r="BI317" i="83"/>
  <c r="BI382" i="83"/>
  <c r="BG212" i="83"/>
  <c r="BG266" i="83"/>
  <c r="BI169" i="83"/>
  <c r="BI270" i="83"/>
  <c r="BG336" i="83"/>
  <c r="BG165" i="83"/>
  <c r="BI262" i="83"/>
  <c r="BG333" i="83"/>
  <c r="BI404" i="83"/>
  <c r="BI336" i="83"/>
  <c r="BG365" i="83"/>
  <c r="BG383" i="83"/>
  <c r="BG208" i="83"/>
  <c r="BJ414" i="83"/>
  <c r="BG407" i="83"/>
  <c r="BG483" i="83"/>
  <c r="BI441" i="83"/>
  <c r="BG408" i="83"/>
  <c r="BG421" i="83"/>
  <c r="BI459" i="83"/>
  <c r="BG484" i="83"/>
  <c r="BI439" i="83"/>
  <c r="BG416" i="83"/>
  <c r="BG425" i="83"/>
  <c r="BG471" i="83"/>
  <c r="BG414" i="83"/>
  <c r="BI452" i="83"/>
  <c r="BG420" i="83"/>
  <c r="BI458" i="83"/>
  <c r="BG417" i="83"/>
  <c r="BI501" i="83"/>
  <c r="BI123" i="83"/>
  <c r="BG118" i="83"/>
  <c r="BI109" i="83"/>
  <c r="BI145" i="83"/>
  <c r="BG143" i="83"/>
  <c r="BI134" i="83"/>
  <c r="BG126" i="83"/>
  <c r="BG176" i="83"/>
  <c r="BG231" i="83"/>
  <c r="BG285" i="83"/>
  <c r="BI371" i="83"/>
  <c r="BG171" i="83"/>
  <c r="BI267" i="83"/>
  <c r="BG330" i="83"/>
  <c r="BG187" i="83"/>
  <c r="BG241" i="83"/>
  <c r="BG298" i="83"/>
  <c r="BG369" i="83"/>
  <c r="BI182" i="83"/>
  <c r="BI286" i="83"/>
  <c r="BI344" i="83"/>
  <c r="BG325" i="83"/>
  <c r="BG197" i="83"/>
  <c r="BG251" i="83"/>
  <c r="BI327" i="83"/>
  <c r="BI402" i="83"/>
  <c r="BI210" i="83"/>
  <c r="BI302" i="83"/>
  <c r="BG361" i="83"/>
  <c r="BG158" i="83"/>
  <c r="BI215" i="83"/>
  <c r="BI269" i="83"/>
  <c r="BG352" i="83"/>
  <c r="BG153" i="83"/>
  <c r="BI247" i="83"/>
  <c r="BG321" i="83"/>
  <c r="BI153" i="83"/>
  <c r="BG216" i="83"/>
  <c r="BG270" i="83"/>
  <c r="BI174" i="83"/>
  <c r="BI279" i="83"/>
  <c r="BG343" i="83"/>
  <c r="BI170" i="83"/>
  <c r="BI271" i="83"/>
  <c r="BI343" i="83"/>
  <c r="BI350" i="83"/>
  <c r="BI346" i="83"/>
  <c r="BG374" i="83"/>
  <c r="BG190" i="83"/>
  <c r="BG262" i="83"/>
  <c r="BJ412" i="83"/>
  <c r="BJ500" i="83"/>
  <c r="BJ453" i="83"/>
  <c r="BJ486" i="83"/>
  <c r="BJ439" i="83"/>
  <c r="BJ457" i="83"/>
  <c r="BJ479" i="83"/>
  <c r="BJ455" i="83"/>
  <c r="BJ111" i="83"/>
  <c r="BJ147" i="83"/>
  <c r="BJ183" i="83"/>
  <c r="BJ219" i="83"/>
  <c r="BJ255" i="83"/>
  <c r="BJ291" i="83"/>
  <c r="BJ136" i="83"/>
  <c r="BJ172" i="83"/>
  <c r="BJ208" i="83"/>
  <c r="BJ244" i="83"/>
  <c r="BJ280" i="83"/>
  <c r="BI407" i="83"/>
  <c r="BI488" i="83"/>
  <c r="BI444" i="83"/>
  <c r="BI412" i="83"/>
  <c r="BG424" i="83"/>
  <c r="BG462" i="83"/>
  <c r="BI491" i="83"/>
  <c r="BI442" i="83"/>
  <c r="BI457" i="83"/>
  <c r="BG428" i="83"/>
  <c r="BI476" i="83"/>
  <c r="BI419" i="83"/>
  <c r="BI455" i="83"/>
  <c r="BG423" i="83"/>
  <c r="BI466" i="83"/>
  <c r="BG495" i="83"/>
  <c r="BG497" i="83"/>
  <c r="BI126" i="83"/>
  <c r="BG121" i="83"/>
  <c r="BI112" i="83"/>
  <c r="BG110" i="83"/>
  <c r="BG146" i="83"/>
  <c r="BI137" i="83"/>
  <c r="BG129" i="83"/>
  <c r="BG181" i="83"/>
  <c r="BG236" i="83"/>
  <c r="BI289" i="83"/>
  <c r="BI377" i="83"/>
  <c r="BI176" i="83"/>
  <c r="BI276" i="83"/>
  <c r="BI337" i="83"/>
  <c r="BI191" i="83"/>
  <c r="BI245" i="83"/>
  <c r="BI312" i="83"/>
  <c r="BG372" i="83"/>
  <c r="BI187" i="83"/>
  <c r="BG294" i="83"/>
  <c r="BG351" i="83"/>
  <c r="BI358" i="83"/>
  <c r="BG201" i="83"/>
  <c r="BG255" i="83"/>
  <c r="BG331" i="83"/>
  <c r="BI352" i="83"/>
  <c r="BI219" i="83"/>
  <c r="BG306" i="83"/>
  <c r="BG367" i="83"/>
  <c r="BG163" i="83"/>
  <c r="BG220" i="83"/>
  <c r="BG274" i="83"/>
  <c r="BG358" i="83"/>
  <c r="BI158" i="83"/>
  <c r="BI256" i="83"/>
  <c r="BI328" i="83"/>
  <c r="BG164" i="83"/>
  <c r="BG221" i="83"/>
  <c r="BG275" i="83"/>
  <c r="BG185" i="83"/>
  <c r="BG288" i="83"/>
  <c r="BI349" i="83"/>
  <c r="BI175" i="83"/>
  <c r="BI280" i="83"/>
  <c r="BG350" i="83"/>
  <c r="BG387" i="83"/>
  <c r="BI221" i="83"/>
  <c r="BG304" i="83"/>
  <c r="BG244" i="83"/>
  <c r="BG353" i="83"/>
  <c r="BJ417" i="83"/>
  <c r="BJ420" i="83"/>
  <c r="BJ480" i="83"/>
  <c r="BJ498" i="83"/>
  <c r="BJ442" i="83"/>
  <c r="BJ465" i="83"/>
  <c r="BJ440" i="83"/>
  <c r="BJ422" i="83"/>
  <c r="BJ114" i="83"/>
  <c r="BJ150" i="83"/>
  <c r="BJ186" i="83"/>
  <c r="BJ222" i="83"/>
  <c r="BJ258" i="83"/>
  <c r="BJ294" i="83"/>
  <c r="BJ139" i="83"/>
  <c r="BJ175" i="83"/>
  <c r="BJ211" i="83"/>
  <c r="BJ247" i="83"/>
  <c r="BJ283" i="83"/>
  <c r="BG410" i="83"/>
  <c r="BI500" i="83"/>
  <c r="BI447" i="83"/>
  <c r="BI415" i="83"/>
  <c r="BG427" i="83"/>
  <c r="BI467" i="83"/>
  <c r="BG494" i="83"/>
  <c r="BI445" i="83"/>
  <c r="BG460" i="83"/>
  <c r="BG431" i="83"/>
  <c r="BI487" i="83"/>
  <c r="BI422" i="83"/>
  <c r="BG458" i="83"/>
  <c r="BG426" i="83"/>
  <c r="BI474" i="83"/>
  <c r="BG505" i="83"/>
  <c r="BG469" i="83"/>
  <c r="BI129" i="83"/>
  <c r="BG124" i="83"/>
  <c r="BI115" i="83"/>
  <c r="BG113" i="83"/>
  <c r="BG149" i="83"/>
  <c r="BI140" i="83"/>
  <c r="BG132" i="83"/>
  <c r="BG186" i="83"/>
  <c r="BG240" i="83"/>
  <c r="BG297" i="83"/>
  <c r="BI383" i="83"/>
  <c r="BI181" i="83"/>
  <c r="BI285" i="83"/>
  <c r="BG344" i="83"/>
  <c r="BG196" i="83"/>
  <c r="BG250" i="83"/>
  <c r="BG316" i="83"/>
  <c r="BG375" i="83"/>
  <c r="BI196" i="83"/>
  <c r="BI298" i="83"/>
  <c r="BG348" i="83"/>
  <c r="BI373" i="83"/>
  <c r="BG206" i="83"/>
  <c r="BG260" i="83"/>
  <c r="BI341" i="83"/>
  <c r="BI367" i="83"/>
  <c r="BI228" i="83"/>
  <c r="BI313" i="83"/>
  <c r="BG373" i="83"/>
  <c r="BG168" i="83"/>
  <c r="BI224" i="83"/>
  <c r="BI278" i="83"/>
  <c r="BG364" i="83"/>
  <c r="BI163" i="83"/>
  <c r="BI265" i="83"/>
  <c r="BG332" i="83"/>
  <c r="BG169" i="83"/>
  <c r="BG225" i="83"/>
  <c r="BG279" i="83"/>
  <c r="BI189" i="83"/>
  <c r="BI292" i="83"/>
  <c r="BI148" i="83"/>
  <c r="BI180" i="83"/>
  <c r="BG289" i="83"/>
  <c r="BG347" i="83"/>
  <c r="BG399" i="83"/>
  <c r="BI275" i="83"/>
  <c r="BI230" i="83"/>
  <c r="BI296" i="83"/>
  <c r="BG389" i="83"/>
  <c r="BJ458" i="83"/>
  <c r="BJ423" i="83"/>
  <c r="BJ493" i="83"/>
  <c r="BJ478" i="83"/>
  <c r="BJ445" i="83"/>
  <c r="BJ473" i="83"/>
  <c r="BJ492" i="83"/>
  <c r="BJ485" i="83"/>
  <c r="BJ117" i="83"/>
  <c r="BJ153" i="83"/>
  <c r="BJ189" i="83"/>
  <c r="BJ225" i="83"/>
  <c r="BJ261" i="83"/>
  <c r="BJ297" i="83"/>
  <c r="BJ142" i="83"/>
  <c r="BJ178" i="83"/>
  <c r="BG406" i="83"/>
  <c r="BG503" i="83"/>
  <c r="BI450" i="83"/>
  <c r="BI456" i="83"/>
  <c r="BG430" i="83"/>
  <c r="BG470" i="83"/>
  <c r="BI409" i="83"/>
  <c r="BI448" i="83"/>
  <c r="BI465" i="83"/>
  <c r="BG434" i="83"/>
  <c r="BG492" i="83"/>
  <c r="BI425" i="83"/>
  <c r="BI463" i="83"/>
  <c r="BG429" i="83"/>
  <c r="BI477" i="83"/>
  <c r="BI485" i="83"/>
  <c r="BI490" i="83"/>
  <c r="BI132" i="83"/>
  <c r="BG127" i="83"/>
  <c r="BI118" i="83"/>
  <c r="BG116" i="83"/>
  <c r="BG107" i="83"/>
  <c r="BI143" i="83"/>
  <c r="BG135" i="83"/>
  <c r="BG191" i="83"/>
  <c r="BG245" i="83"/>
  <c r="BG301" i="83"/>
  <c r="BI389" i="83"/>
  <c r="BI186" i="83"/>
  <c r="BI293" i="83"/>
  <c r="BG384" i="83"/>
  <c r="BI200" i="83"/>
  <c r="BI254" i="83"/>
  <c r="BI330" i="83"/>
  <c r="BG378" i="83"/>
  <c r="BI205" i="83"/>
  <c r="BG302" i="83"/>
  <c r="BI357" i="83"/>
  <c r="BI394" i="83"/>
  <c r="BG210" i="83"/>
  <c r="BG264" i="83"/>
  <c r="BI351" i="83"/>
  <c r="BI385" i="83"/>
  <c r="BI237" i="83"/>
  <c r="BG317" i="83"/>
  <c r="BG379" i="83"/>
  <c r="BI173" i="83"/>
  <c r="BG229" i="83"/>
  <c r="BG283" i="83"/>
  <c r="BG370" i="83"/>
  <c r="BI168" i="83"/>
  <c r="BI274" i="83"/>
  <c r="BI335" i="83"/>
  <c r="BG174" i="83"/>
  <c r="BG230" i="83"/>
  <c r="BG284" i="83"/>
  <c r="BI198" i="83"/>
  <c r="BG300" i="83"/>
  <c r="BI154" i="83"/>
  <c r="BI190" i="83"/>
  <c r="BG293" i="83"/>
  <c r="BI356" i="83"/>
  <c r="BI266" i="83"/>
  <c r="BG322" i="83"/>
  <c r="BI284" i="83"/>
  <c r="BG340" i="83"/>
  <c r="BI212" i="83"/>
  <c r="BJ466" i="83"/>
  <c r="BJ426" i="83"/>
  <c r="BJ415" i="83"/>
  <c r="BJ491" i="83"/>
  <c r="BJ448" i="83"/>
  <c r="BJ484" i="83"/>
  <c r="BJ502" i="83"/>
  <c r="BJ425" i="83"/>
  <c r="BJ120" i="83"/>
  <c r="BJ156" i="83"/>
  <c r="BJ192" i="83"/>
  <c r="BJ228" i="83"/>
  <c r="BJ264" i="83"/>
  <c r="BJ109" i="83"/>
  <c r="BJ145" i="83"/>
  <c r="BJ181" i="83"/>
  <c r="BJ217" i="83"/>
  <c r="BJ253" i="83"/>
  <c r="BI408" i="83"/>
  <c r="BG412" i="83"/>
  <c r="BI453" i="83"/>
  <c r="BI464" i="83"/>
  <c r="BG433" i="83"/>
  <c r="BI475" i="83"/>
  <c r="BI413" i="83"/>
  <c r="BI451" i="83"/>
  <c r="BG468" i="83"/>
  <c r="BG437" i="83"/>
  <c r="BI416" i="83"/>
  <c r="BI428" i="83"/>
  <c r="BG466" i="83"/>
  <c r="BG432" i="83"/>
  <c r="BG480" i="83"/>
  <c r="BG500" i="83"/>
  <c r="BI497" i="83"/>
  <c r="BI135" i="83"/>
  <c r="BG130" i="83"/>
  <c r="BI121" i="83"/>
  <c r="BG119" i="83"/>
  <c r="BI110" i="83"/>
  <c r="BI146" i="83"/>
  <c r="BG138" i="83"/>
  <c r="BG195" i="83"/>
  <c r="BG249" i="83"/>
  <c r="BI315" i="83"/>
  <c r="BI395" i="83"/>
  <c r="BI195" i="83"/>
  <c r="BI297" i="83"/>
  <c r="BG396" i="83"/>
  <c r="BG205" i="83"/>
  <c r="BG259" i="83"/>
  <c r="BG334" i="83"/>
  <c r="BG381" i="83"/>
  <c r="BI214" i="83"/>
  <c r="BI305" i="83"/>
  <c r="BI363" i="83"/>
  <c r="BG152" i="83"/>
  <c r="BG215" i="83"/>
  <c r="BG269" i="83"/>
  <c r="BI354" i="83"/>
  <c r="BI152" i="83"/>
  <c r="BI246" i="83"/>
  <c r="BI320" i="83"/>
  <c r="BG385" i="83"/>
  <c r="BI178" i="83"/>
  <c r="BI233" i="83"/>
  <c r="BG291" i="83"/>
  <c r="BG376" i="83"/>
  <c r="BG179" i="83"/>
  <c r="BI283" i="83"/>
  <c r="BG339" i="83"/>
  <c r="BI179" i="83"/>
  <c r="BG234" i="83"/>
  <c r="BG292" i="83"/>
  <c r="BI207" i="83"/>
  <c r="BI307" i="83"/>
  <c r="BI159" i="83"/>
  <c r="BI199" i="83"/>
  <c r="BI304" i="83"/>
  <c r="BI362" i="83"/>
  <c r="BG392" i="83"/>
  <c r="BG362" i="83"/>
  <c r="BG368" i="83"/>
  <c r="BG386" i="83"/>
  <c r="BG356" i="83"/>
  <c r="BI406" i="83"/>
  <c r="BI420" i="83"/>
  <c r="BG459" i="83"/>
  <c r="BI472" i="83"/>
  <c r="BG436" i="83"/>
  <c r="BG481" i="83"/>
  <c r="BI418" i="83"/>
  <c r="BI454" i="83"/>
  <c r="BI473" i="83"/>
  <c r="BG440" i="83"/>
  <c r="BI460" i="83"/>
  <c r="BI431" i="83"/>
  <c r="BI471" i="83"/>
  <c r="BG435" i="83"/>
  <c r="BG493" i="83"/>
  <c r="BI495" i="83"/>
  <c r="BI492" i="83"/>
  <c r="BI138" i="83"/>
  <c r="BG133" i="83"/>
  <c r="BI124" i="83"/>
  <c r="BG122" i="83"/>
  <c r="BI113" i="83"/>
  <c r="BI149" i="83"/>
  <c r="BG141" i="83"/>
  <c r="BG200" i="83"/>
  <c r="BG254" i="83"/>
  <c r="BG319" i="83"/>
  <c r="BI401" i="83"/>
  <c r="BI204" i="83"/>
  <c r="BI301" i="83"/>
  <c r="BI391" i="83"/>
  <c r="BI209" i="83"/>
  <c r="BI263" i="83"/>
  <c r="BG341" i="83"/>
  <c r="BG393" i="83"/>
  <c r="BI223" i="83"/>
  <c r="BG309" i="83"/>
  <c r="BI369" i="83"/>
  <c r="BG157" i="83"/>
  <c r="BG219" i="83"/>
  <c r="BG273" i="83"/>
  <c r="BI360" i="83"/>
  <c r="BI157" i="83"/>
  <c r="BI255" i="83"/>
  <c r="BG324" i="83"/>
  <c r="BG391" i="83"/>
  <c r="BI183" i="83"/>
  <c r="BG238" i="83"/>
  <c r="BI295" i="83"/>
  <c r="BG382" i="83"/>
  <c r="BG184" i="83"/>
  <c r="BI287" i="83"/>
  <c r="BI342" i="83"/>
  <c r="BI184" i="83"/>
  <c r="BG239" i="83"/>
  <c r="BG307" i="83"/>
  <c r="BI216" i="83"/>
  <c r="BG311" i="83"/>
  <c r="BG170" i="83"/>
  <c r="BI208" i="83"/>
  <c r="BG308" i="83"/>
  <c r="BI368" i="83"/>
  <c r="BG217" i="83"/>
  <c r="BI397" i="83"/>
  <c r="BG401" i="83"/>
  <c r="BI194" i="83"/>
  <c r="BI106" i="83"/>
  <c r="BJ477" i="83"/>
  <c r="BJ432" i="83"/>
  <c r="BJ464" i="83"/>
  <c r="BJ418" i="83"/>
  <c r="BJ454" i="83"/>
  <c r="BJ476" i="83"/>
  <c r="BJ503" i="83"/>
  <c r="BJ463" i="83"/>
  <c r="BJ126" i="83"/>
  <c r="BJ162" i="83"/>
  <c r="BJ198" i="83"/>
  <c r="BJ234" i="83"/>
  <c r="BJ270" i="83"/>
  <c r="BJ115" i="83"/>
  <c r="BJ151" i="83"/>
  <c r="BJ187" i="83"/>
  <c r="BJ223" i="83"/>
  <c r="BJ259" i="83"/>
  <c r="BG415" i="83"/>
  <c r="BI423" i="83"/>
  <c r="BG467" i="83"/>
  <c r="BG478" i="83"/>
  <c r="BG439" i="83"/>
  <c r="BI486" i="83"/>
  <c r="BI421" i="83"/>
  <c r="BI462" i="83"/>
  <c r="BG479" i="83"/>
  <c r="BG443" i="83"/>
  <c r="BI468" i="83"/>
  <c r="BI434" i="83"/>
  <c r="BG474" i="83"/>
  <c r="BG438" i="83"/>
  <c r="BI498" i="83"/>
  <c r="BI505" i="83"/>
  <c r="BI502" i="83"/>
  <c r="BI141" i="83"/>
  <c r="BG136" i="83"/>
  <c r="BI127" i="83"/>
  <c r="BG125" i="83"/>
  <c r="BI116" i="83"/>
  <c r="BG108" i="83"/>
  <c r="BG144" i="83"/>
  <c r="BG204" i="83"/>
  <c r="BG258" i="83"/>
  <c r="BI333" i="83"/>
  <c r="BG390" i="83"/>
  <c r="BI213" i="83"/>
  <c r="BG305" i="83"/>
  <c r="BG151" i="83"/>
  <c r="BG214" i="83"/>
  <c r="BG268" i="83"/>
  <c r="BI347" i="83"/>
  <c r="BG405" i="83"/>
  <c r="BI232" i="83"/>
  <c r="BI316" i="83"/>
  <c r="BI375" i="83"/>
  <c r="BG162" i="83"/>
  <c r="BG224" i="83"/>
  <c r="BG278" i="83"/>
  <c r="BI366" i="83"/>
  <c r="BI162" i="83"/>
  <c r="BI264" i="83"/>
  <c r="BI331" i="83"/>
  <c r="BG397" i="83"/>
  <c r="BI188" i="83"/>
  <c r="BI242" i="83"/>
  <c r="BI306" i="83"/>
  <c r="BG388" i="83"/>
  <c r="BI193" i="83"/>
  <c r="BI291" i="83"/>
  <c r="BG349" i="83"/>
  <c r="BG189" i="83"/>
  <c r="BG243" i="83"/>
  <c r="BG346" i="83"/>
  <c r="BI225" i="83"/>
  <c r="BI314" i="83"/>
  <c r="BG175" i="83"/>
  <c r="BI217" i="83"/>
  <c r="BI311" i="83"/>
  <c r="BI374" i="83"/>
  <c r="BG271" i="83"/>
  <c r="BG377" i="83"/>
  <c r="BG235" i="83"/>
  <c r="BI248" i="83"/>
  <c r="BI107" i="83"/>
  <c r="BJ490" i="83"/>
  <c r="BJ435" i="83"/>
  <c r="BJ472" i="83"/>
  <c r="BJ421" i="83"/>
  <c r="BJ462" i="83"/>
  <c r="BJ487" i="83"/>
  <c r="BJ446" i="83"/>
  <c r="BJ431" i="83"/>
  <c r="BJ129" i="83"/>
  <c r="BJ165" i="83"/>
  <c r="BJ201" i="83"/>
  <c r="BJ237" i="83"/>
  <c r="BJ273" i="83"/>
  <c r="BJ118" i="83"/>
  <c r="BG464" i="83"/>
  <c r="BI432" i="83"/>
  <c r="BG486" i="83"/>
  <c r="BI503" i="83"/>
  <c r="BG448" i="83"/>
  <c r="BG465" i="83"/>
  <c r="BI430" i="83"/>
  <c r="BI481" i="83"/>
  <c r="BI410" i="83"/>
  <c r="BG452" i="83"/>
  <c r="BG485" i="83"/>
  <c r="BI443" i="83"/>
  <c r="BI411" i="83"/>
  <c r="BG447" i="83"/>
  <c r="BI482" i="83"/>
  <c r="BG496" i="83"/>
  <c r="BI114" i="83"/>
  <c r="BG109" i="83"/>
  <c r="BG145" i="83"/>
  <c r="BI136" i="83"/>
  <c r="BG134" i="83"/>
  <c r="BI125" i="83"/>
  <c r="BG117" i="83"/>
  <c r="BI155" i="83"/>
  <c r="BG218" i="83"/>
  <c r="BG272" i="83"/>
  <c r="BI353" i="83"/>
  <c r="BI150" i="83"/>
  <c r="BI240" i="83"/>
  <c r="BI319" i="83"/>
  <c r="BI166" i="83"/>
  <c r="BI227" i="83"/>
  <c r="BI281" i="83"/>
  <c r="BG360" i="83"/>
  <c r="BG167" i="83"/>
  <c r="BI259" i="83"/>
  <c r="BG327" i="83"/>
  <c r="BI393" i="83"/>
  <c r="BI177" i="83"/>
  <c r="BG237" i="83"/>
  <c r="BI294" i="83"/>
  <c r="BI384" i="83"/>
  <c r="BG183" i="83"/>
  <c r="BG287" i="83"/>
  <c r="BG345" i="83"/>
  <c r="BI361" i="83"/>
  <c r="BG202" i="83"/>
  <c r="BG256" i="83"/>
  <c r="BG328" i="83"/>
  <c r="BI355" i="83"/>
  <c r="BI220" i="83"/>
  <c r="BI310" i="83"/>
  <c r="BI339" i="83"/>
  <c r="BG203" i="83"/>
  <c r="BG257" i="83"/>
  <c r="BG159" i="83"/>
  <c r="BI252" i="83"/>
  <c r="BG329" i="83"/>
  <c r="BG155" i="83"/>
  <c r="BI244" i="83"/>
  <c r="BG326" i="83"/>
  <c r="BI392" i="83"/>
  <c r="BG395" i="83"/>
  <c r="BG226" i="83"/>
  <c r="BG404" i="83"/>
  <c r="BG199" i="83"/>
  <c r="BJ409" i="83"/>
  <c r="BJ461" i="83"/>
  <c r="BJ444" i="83"/>
  <c r="BJ459" i="83"/>
  <c r="BJ430" i="83"/>
  <c r="BJ489" i="83"/>
  <c r="BJ416" i="83"/>
  <c r="BJ452" i="83"/>
  <c r="BJ471" i="83"/>
  <c r="BJ138" i="83"/>
  <c r="BJ174" i="83"/>
  <c r="BJ210" i="83"/>
  <c r="BJ246" i="83"/>
  <c r="BJ282" i="83"/>
  <c r="BJ127" i="83"/>
  <c r="BJ163" i="83"/>
  <c r="BJ199" i="83"/>
  <c r="BJ235" i="83"/>
  <c r="BJ271" i="83"/>
  <c r="BH401" i="83"/>
  <c r="BH316" i="83"/>
  <c r="BH129" i="83"/>
  <c r="BH239" i="83"/>
  <c r="BH241" i="83"/>
  <c r="BH492" i="83"/>
  <c r="BH352" i="83"/>
  <c r="BH166" i="83"/>
  <c r="BH484" i="83"/>
  <c r="BH390" i="83"/>
  <c r="BH336" i="83"/>
  <c r="BH478" i="83"/>
  <c r="BH232" i="83"/>
  <c r="BH455" i="83"/>
  <c r="BH317" i="83"/>
  <c r="BH157" i="83"/>
  <c r="BH457" i="83"/>
  <c r="BH381" i="83"/>
  <c r="BH327" i="83"/>
  <c r="BH486" i="83"/>
  <c r="BH191" i="83"/>
  <c r="BH252" i="83"/>
  <c r="BH410" i="83"/>
  <c r="BH167" i="83"/>
  <c r="BH213" i="83"/>
  <c r="BH212" i="83"/>
  <c r="BH128" i="83"/>
  <c r="BH174" i="83"/>
  <c r="BH405" i="83"/>
  <c r="BH351" i="83"/>
  <c r="BH424" i="83"/>
  <c r="BH366" i="83"/>
  <c r="BH312" i="83"/>
  <c r="BH483" i="83"/>
  <c r="BJ374" i="83"/>
  <c r="BJ239" i="83"/>
  <c r="BJ400" i="83"/>
  <c r="BJ364" i="83"/>
  <c r="BJ158" i="83"/>
  <c r="BJ251" i="83"/>
  <c r="BJ338" i="83"/>
  <c r="BJ393" i="83"/>
  <c r="BJ357" i="83"/>
  <c r="BJ334" i="83"/>
  <c r="BJ272" i="83"/>
  <c r="BJ350" i="83"/>
  <c r="BJ368" i="83"/>
  <c r="BJ380" i="83"/>
  <c r="BJ277" i="83"/>
  <c r="BJ205" i="83"/>
  <c r="BJ121" i="83"/>
  <c r="BJ204" i="83"/>
  <c r="BJ434" i="83"/>
  <c r="BJ470" i="83"/>
  <c r="BJ438" i="83"/>
  <c r="BI257" i="83"/>
  <c r="BI325" i="83"/>
  <c r="BG303" i="83"/>
  <c r="BI321" i="83"/>
  <c r="BG233" i="83"/>
  <c r="BG357" i="83"/>
  <c r="BI403" i="83"/>
  <c r="BI122" i="83"/>
  <c r="BG488" i="83"/>
  <c r="BG449" i="83"/>
  <c r="BG491" i="83"/>
  <c r="BH365" i="83"/>
  <c r="BH280" i="83"/>
  <c r="BH500" i="83"/>
  <c r="BH391" i="83"/>
  <c r="BH205" i="83"/>
  <c r="BH428" i="83"/>
  <c r="BH224" i="83"/>
  <c r="BH130" i="83"/>
  <c r="BH448" i="83"/>
  <c r="BH354" i="83"/>
  <c r="BH300" i="83"/>
  <c r="BH415" i="83"/>
  <c r="BH196" i="83"/>
  <c r="BH419" i="83"/>
  <c r="BK420" i="83" s="1"/>
  <c r="BL420" i="83" s="1"/>
  <c r="BH197" i="83"/>
  <c r="BH121" i="83"/>
  <c r="BH439" i="83"/>
  <c r="BK440" i="83" s="1"/>
  <c r="BL440" i="83" s="1"/>
  <c r="BH344" i="83"/>
  <c r="BH291" i="83"/>
  <c r="BH453" i="83"/>
  <c r="BH170" i="83"/>
  <c r="BH216" i="83"/>
  <c r="BH382" i="83"/>
  <c r="BH131" i="83"/>
  <c r="BH177" i="83"/>
  <c r="BH343" i="83"/>
  <c r="BH325" i="83"/>
  <c r="BH138" i="83"/>
  <c r="BH369" i="83"/>
  <c r="BH315" i="83"/>
  <c r="BH503" i="83"/>
  <c r="BH263" i="83"/>
  <c r="BH276" i="83"/>
  <c r="BH438" i="83"/>
  <c r="BJ343" i="83"/>
  <c r="BJ230" i="83"/>
  <c r="BJ397" i="83"/>
  <c r="BJ361" i="83"/>
  <c r="BJ143" i="83"/>
  <c r="BJ242" i="83"/>
  <c r="BJ331" i="83"/>
  <c r="BJ390" i="83"/>
  <c r="BJ354" i="83"/>
  <c r="BJ323" i="83"/>
  <c r="BJ263" i="83"/>
  <c r="BJ337" i="83"/>
  <c r="BJ362" i="83"/>
  <c r="BJ371" i="83"/>
  <c r="BJ268" i="83"/>
  <c r="BJ196" i="83"/>
  <c r="BJ112" i="83"/>
  <c r="BJ195" i="83"/>
  <c r="BJ428" i="83"/>
  <c r="BJ451" i="83"/>
  <c r="BJ429" i="83"/>
  <c r="BG253" i="83"/>
  <c r="BK253" i="83" s="1"/>
  <c r="BL253" i="83" s="1"/>
  <c r="BG318" i="83"/>
  <c r="BK318" i="83" s="1"/>
  <c r="BL318" i="83" s="1"/>
  <c r="BI299" i="83"/>
  <c r="BG403" i="83"/>
  <c r="BG228" i="83"/>
  <c r="BG354" i="83"/>
  <c r="BG402" i="83"/>
  <c r="BI119" i="83"/>
  <c r="BG461" i="83"/>
  <c r="BG446" i="83"/>
  <c r="BI483" i="83"/>
  <c r="BH465" i="83"/>
  <c r="BH384" i="83"/>
  <c r="BH330" i="83"/>
  <c r="BH498" i="83"/>
  <c r="BH200" i="83"/>
  <c r="BH255" i="83"/>
  <c r="BH406" i="83"/>
  <c r="BH134" i="83"/>
  <c r="BH180" i="83"/>
  <c r="BH311" i="83"/>
  <c r="BH328" i="83"/>
  <c r="BH141" i="83"/>
  <c r="BH374" i="83"/>
  <c r="BH289" i="83"/>
  <c r="BH490" i="83"/>
  <c r="BH272" i="83"/>
  <c r="BH279" i="83"/>
  <c r="BH441" i="83"/>
  <c r="BH308" i="83"/>
  <c r="BH240" i="83"/>
  <c r="BH409" i="83"/>
  <c r="BJ346" i="83"/>
  <c r="BJ221" i="83"/>
  <c r="BJ394" i="83"/>
  <c r="BJ358" i="83"/>
  <c r="BJ107" i="83"/>
  <c r="BJ233" i="83"/>
  <c r="BJ320" i="83"/>
  <c r="BJ387" i="83"/>
  <c r="BJ351" i="83"/>
  <c r="BJ316" i="83"/>
  <c r="BJ254" i="83"/>
  <c r="BJ326" i="83"/>
  <c r="BJ356" i="83"/>
  <c r="BJ365" i="83"/>
  <c r="BJ265" i="83"/>
  <c r="BJ193" i="83"/>
  <c r="BJ288" i="83"/>
  <c r="BJ180" i="83"/>
  <c r="BJ419" i="83"/>
  <c r="BJ436" i="83"/>
  <c r="BJ488" i="83"/>
  <c r="BG359" i="83"/>
  <c r="BI243" i="83"/>
  <c r="BI211" i="83"/>
  <c r="BI338" i="83"/>
  <c r="BI172" i="83"/>
  <c r="BG277" i="83"/>
  <c r="BI340" i="83"/>
  <c r="BG131" i="83"/>
  <c r="BK131" i="83" s="1"/>
  <c r="BL131" i="83" s="1"/>
  <c r="BG504" i="83"/>
  <c r="BI494" i="83"/>
  <c r="BI480" i="83"/>
  <c r="BH206" i="83"/>
  <c r="BH124" i="83"/>
  <c r="BH442" i="83"/>
  <c r="BH290" i="83"/>
  <c r="BH294" i="83"/>
  <c r="BH480" i="83"/>
  <c r="BH173" i="83"/>
  <c r="BH219" i="83"/>
  <c r="BH389" i="83"/>
  <c r="BH331" i="83"/>
  <c r="BH144" i="83"/>
  <c r="BH377" i="83"/>
  <c r="BH292" i="83"/>
  <c r="BH502" i="83"/>
  <c r="BH275" i="83"/>
  <c r="BH253" i="83"/>
  <c r="BH461" i="83"/>
  <c r="BK462" i="83" s="1"/>
  <c r="BL462" i="83" s="1"/>
  <c r="BH326" i="83"/>
  <c r="BH243" i="83"/>
  <c r="BH407" i="83"/>
  <c r="BK408" i="83" s="1"/>
  <c r="BL408" i="83" s="1"/>
  <c r="BH158" i="83"/>
  <c r="BH204" i="83"/>
  <c r="BJ314" i="83"/>
  <c r="BJ336" i="83"/>
  <c r="BJ212" i="83"/>
  <c r="BJ391" i="83"/>
  <c r="BJ355" i="83"/>
  <c r="BJ328" i="83"/>
  <c r="BJ224" i="83"/>
  <c r="BJ313" i="83"/>
  <c r="BJ384" i="83"/>
  <c r="BJ341" i="83"/>
  <c r="BJ305" i="83"/>
  <c r="BJ245" i="83"/>
  <c r="BJ319" i="83"/>
  <c r="BJ340" i="83"/>
  <c r="BJ359" i="83"/>
  <c r="BJ262" i="83"/>
  <c r="BJ190" i="83"/>
  <c r="BJ279" i="83"/>
  <c r="BJ171" i="83"/>
  <c r="BJ494" i="83"/>
  <c r="BJ427" i="83"/>
  <c r="BJ505" i="83"/>
  <c r="BI318" i="83"/>
  <c r="BI234" i="83"/>
  <c r="BI202" i="83"/>
  <c r="BG335" i="83"/>
  <c r="BI167" i="83"/>
  <c r="BI272" i="83"/>
  <c r="BG337" i="83"/>
  <c r="BG128" i="83"/>
  <c r="BG499" i="83"/>
  <c r="BI484" i="83"/>
  <c r="BG475" i="83"/>
  <c r="BH413" i="83"/>
  <c r="BH236" i="83"/>
  <c r="BH267" i="83"/>
  <c r="BH429" i="83"/>
  <c r="BK430" i="83" s="1"/>
  <c r="BL430" i="83" s="1"/>
  <c r="BH146" i="83"/>
  <c r="BH192" i="83"/>
  <c r="BH387" i="83"/>
  <c r="BH333" i="83"/>
  <c r="BH408" i="83"/>
  <c r="BH209" i="83"/>
  <c r="BH258" i="83"/>
  <c r="BH420" i="83"/>
  <c r="BH137" i="83"/>
  <c r="BH183" i="83"/>
  <c r="BH380" i="83"/>
  <c r="BH295" i="83"/>
  <c r="BH108" i="83"/>
  <c r="BH284" i="83"/>
  <c r="BH256" i="83"/>
  <c r="BH469" i="83"/>
  <c r="BH403" i="83"/>
  <c r="BH217" i="83"/>
  <c r="BH440" i="83"/>
  <c r="BH161" i="83"/>
  <c r="BH207" i="83"/>
  <c r="BH260" i="83"/>
  <c r="BH122" i="83"/>
  <c r="BH168" i="83"/>
  <c r="BJ292" i="83"/>
  <c r="BJ318" i="83"/>
  <c r="BJ203" i="83"/>
  <c r="BJ388" i="83"/>
  <c r="BJ352" i="83"/>
  <c r="BJ287" i="83"/>
  <c r="BJ215" i="83"/>
  <c r="BJ302" i="83"/>
  <c r="BJ381" i="83"/>
  <c r="BJ327" i="83"/>
  <c r="BJ298" i="83"/>
  <c r="BJ236" i="83"/>
  <c r="BJ308" i="83"/>
  <c r="BJ333" i="83"/>
  <c r="BJ353" i="83"/>
  <c r="BJ256" i="83"/>
  <c r="BJ184" i="83"/>
  <c r="BJ276" i="83"/>
  <c r="BJ168" i="83"/>
  <c r="BJ449" i="83"/>
  <c r="BJ424" i="83"/>
  <c r="BJ495" i="83"/>
  <c r="BI386" i="83"/>
  <c r="BG154" i="83"/>
  <c r="BG400" i="83"/>
  <c r="BI282" i="83"/>
  <c r="BI387" i="83"/>
  <c r="BG223" i="83"/>
  <c r="BG267" i="83"/>
  <c r="BI133" i="83"/>
  <c r="BG444" i="83"/>
  <c r="BG476" i="83"/>
  <c r="BI429" i="83"/>
  <c r="BH242" i="83"/>
  <c r="BH136" i="83"/>
  <c r="BH454" i="83"/>
  <c r="BH360" i="83"/>
  <c r="BH306" i="83"/>
  <c r="BH464" i="83"/>
  <c r="BH185" i="83"/>
  <c r="BH231" i="83"/>
  <c r="BH371" i="83"/>
  <c r="BH110" i="83"/>
  <c r="BH156" i="83"/>
  <c r="BH341" i="83"/>
  <c r="BH297" i="83"/>
  <c r="BH493" i="83"/>
  <c r="BH176" i="83"/>
  <c r="BH222" i="83"/>
  <c r="BH335" i="83"/>
  <c r="BH334" i="83"/>
  <c r="BH147" i="83"/>
  <c r="BH296" i="83"/>
  <c r="BH259" i="83"/>
  <c r="BH474" i="83"/>
  <c r="BH314" i="83"/>
  <c r="BH220" i="83"/>
  <c r="BH443" i="83"/>
  <c r="BH367" i="83"/>
  <c r="BH181" i="83"/>
  <c r="BH504" i="83"/>
  <c r="BH125" i="83"/>
  <c r="BH171" i="83"/>
  <c r="BH404" i="83"/>
  <c r="BH319" i="83"/>
  <c r="BH132" i="83"/>
  <c r="BJ332" i="83"/>
  <c r="BJ300" i="83"/>
  <c r="BJ194" i="83"/>
  <c r="BJ385" i="83"/>
  <c r="BJ339" i="83"/>
  <c r="BJ345" i="83"/>
  <c r="BJ206" i="83"/>
  <c r="BJ152" i="83"/>
  <c r="BJ378" i="83"/>
  <c r="BJ309" i="83"/>
  <c r="BJ286" i="83"/>
  <c r="BJ227" i="83"/>
  <c r="BJ301" i="83"/>
  <c r="BJ315" i="83"/>
  <c r="BJ329" i="83"/>
  <c r="BJ250" i="83"/>
  <c r="BJ169" i="83"/>
  <c r="BJ267" i="83"/>
  <c r="BJ159" i="83"/>
  <c r="BJ443" i="83"/>
  <c r="BJ413" i="83"/>
  <c r="BJ474" i="83"/>
  <c r="BI380" i="83"/>
  <c r="BI376" i="83"/>
  <c r="BG394" i="83"/>
  <c r="BI273" i="83"/>
  <c r="BI381" i="83"/>
  <c r="BI218" i="83"/>
  <c r="BG263" i="83"/>
  <c r="BI130" i="83"/>
  <c r="BG441" i="83"/>
  <c r="BI470" i="83"/>
  <c r="BI426" i="83"/>
  <c r="BI15" i="83"/>
  <c r="BH399" i="83"/>
  <c r="BH345" i="83"/>
  <c r="BH418" i="83"/>
  <c r="BH245" i="83"/>
  <c r="BH270" i="83"/>
  <c r="BH432" i="83"/>
  <c r="BH149" i="83"/>
  <c r="BH195" i="83"/>
  <c r="BH392" i="83"/>
  <c r="BH307" i="83"/>
  <c r="BH120" i="83"/>
  <c r="BH218" i="83"/>
  <c r="BH261" i="83"/>
  <c r="BH423" i="83"/>
  <c r="BH140" i="83"/>
  <c r="BH186" i="83"/>
  <c r="BH383" i="83"/>
  <c r="BH298" i="83"/>
  <c r="BH111" i="83"/>
  <c r="BH332" i="83"/>
  <c r="BH223" i="83"/>
  <c r="BH446" i="83"/>
  <c r="BH370" i="83"/>
  <c r="BH184" i="83"/>
  <c r="BH416" i="83"/>
  <c r="BH269" i="83"/>
  <c r="BH145" i="83"/>
  <c r="BH481" i="83"/>
  <c r="BH322" i="83"/>
  <c r="BH135" i="83"/>
  <c r="BH368" i="83"/>
  <c r="BH283" i="83"/>
  <c r="BH488" i="83"/>
  <c r="BJ307" i="83"/>
  <c r="BJ296" i="83"/>
  <c r="BJ185" i="83"/>
  <c r="BJ382" i="83"/>
  <c r="BJ321" i="83"/>
  <c r="BJ324" i="83"/>
  <c r="BJ197" i="83"/>
  <c r="BJ137" i="83"/>
  <c r="BJ375" i="83"/>
  <c r="BJ290" i="83"/>
  <c r="BJ182" i="83"/>
  <c r="BJ218" i="83"/>
  <c r="BJ293" i="83"/>
  <c r="BJ289" i="83"/>
  <c r="BJ322" i="83"/>
  <c r="BJ241" i="83"/>
  <c r="BJ160" i="83"/>
  <c r="BJ252" i="83"/>
  <c r="BJ144" i="83"/>
  <c r="BJ468" i="83"/>
  <c r="BJ475" i="83"/>
  <c r="BJ411" i="83"/>
  <c r="BI322" i="83"/>
  <c r="BG252" i="83"/>
  <c r="BI324" i="83"/>
  <c r="BG178" i="83"/>
  <c r="BK178" i="83" s="1"/>
  <c r="BL178" i="83" s="1"/>
  <c r="BI323" i="83"/>
  <c r="BI161" i="83"/>
  <c r="BG213" i="83"/>
  <c r="BG142" i="83"/>
  <c r="BG490" i="83"/>
  <c r="BI427" i="83"/>
  <c r="BI461" i="83"/>
  <c r="BH363" i="83"/>
  <c r="BH309" i="83"/>
  <c r="BH472" i="83"/>
  <c r="BH107" i="83"/>
  <c r="BH234" i="83"/>
  <c r="BH329" i="83"/>
  <c r="BH113" i="83"/>
  <c r="BH159" i="83"/>
  <c r="BH356" i="83"/>
  <c r="BH271" i="83"/>
  <c r="BH495" i="83"/>
  <c r="BH179" i="83"/>
  <c r="BH225" i="83"/>
  <c r="BH353" i="83"/>
  <c r="BH337" i="83"/>
  <c r="BH150" i="83"/>
  <c r="BH346" i="83"/>
  <c r="BH262" i="83"/>
  <c r="BH477" i="83"/>
  <c r="BH373" i="83"/>
  <c r="BH187" i="83"/>
  <c r="BH460" i="83"/>
  <c r="BH278" i="83"/>
  <c r="BH148" i="83"/>
  <c r="BH489" i="83"/>
  <c r="BH302" i="83"/>
  <c r="BH109" i="83"/>
  <c r="BH427" i="83"/>
  <c r="BH286" i="83"/>
  <c r="BH466" i="83"/>
  <c r="BH257" i="83"/>
  <c r="BH247" i="83"/>
  <c r="BH482" i="83"/>
  <c r="BJ325" i="83"/>
  <c r="BJ284" i="83"/>
  <c r="BJ149" i="83"/>
  <c r="BJ379" i="83"/>
  <c r="BJ303" i="83"/>
  <c r="BJ306" i="83"/>
  <c r="BJ188" i="83"/>
  <c r="BJ348" i="83"/>
  <c r="BJ372" i="83"/>
  <c r="BJ167" i="83"/>
  <c r="BJ131" i="83"/>
  <c r="BJ209" i="83"/>
  <c r="BJ176" i="83"/>
  <c r="BJ155" i="83"/>
  <c r="BJ311" i="83"/>
  <c r="BJ232" i="83"/>
  <c r="BJ157" i="83"/>
  <c r="BJ243" i="83"/>
  <c r="BJ135" i="83"/>
  <c r="BJ504" i="83"/>
  <c r="BJ408" i="83"/>
  <c r="BJ406" i="83"/>
  <c r="BG315" i="83"/>
  <c r="BG248" i="83"/>
  <c r="BG310" i="83"/>
  <c r="BG173" i="83"/>
  <c r="BG320" i="83"/>
  <c r="BG156" i="83"/>
  <c r="BG209" i="83"/>
  <c r="BG139" i="83"/>
  <c r="BG477" i="83"/>
  <c r="BI424" i="83"/>
  <c r="BG456" i="83"/>
  <c r="BH152" i="83"/>
  <c r="BH198" i="83"/>
  <c r="BH395" i="83"/>
  <c r="BH310" i="83"/>
  <c r="BH123" i="83"/>
  <c r="BH221" i="83"/>
  <c r="BH235" i="83"/>
  <c r="BH463" i="83"/>
  <c r="BK464" i="83" s="1"/>
  <c r="BL464" i="83" s="1"/>
  <c r="BH143" i="83"/>
  <c r="BH189" i="83"/>
  <c r="BH386" i="83"/>
  <c r="BH301" i="83"/>
  <c r="BH114" i="83"/>
  <c r="BH194" i="83"/>
  <c r="BH226" i="83"/>
  <c r="BH449" i="83"/>
  <c r="BK450" i="83" s="1"/>
  <c r="BL450" i="83" s="1"/>
  <c r="BH287" i="83"/>
  <c r="BH151" i="83"/>
  <c r="BH496" i="83"/>
  <c r="BH320" i="83"/>
  <c r="BH112" i="83"/>
  <c r="BH430" i="83"/>
  <c r="BH372" i="83"/>
  <c r="BH318" i="83"/>
  <c r="BH459" i="83"/>
  <c r="BK460" i="83" s="1"/>
  <c r="BL460" i="83" s="1"/>
  <c r="BH250" i="83"/>
  <c r="BH485" i="83"/>
  <c r="BH397" i="83"/>
  <c r="BH211" i="83"/>
  <c r="BH434" i="83"/>
  <c r="BJ349" i="83"/>
  <c r="BJ275" i="83"/>
  <c r="BJ116" i="83"/>
  <c r="BJ376" i="83"/>
  <c r="BJ179" i="83"/>
  <c r="BJ295" i="83"/>
  <c r="BJ173" i="83"/>
  <c r="BJ405" i="83"/>
  <c r="BJ369" i="83"/>
  <c r="BJ134" i="83"/>
  <c r="BJ347" i="83"/>
  <c r="BJ200" i="83"/>
  <c r="BJ125" i="83"/>
  <c r="BJ122" i="83"/>
  <c r="BJ304" i="83"/>
  <c r="BJ229" i="83"/>
  <c r="BJ154" i="83"/>
  <c r="BJ240" i="83"/>
  <c r="BJ132" i="83"/>
  <c r="BJ499" i="83"/>
  <c r="BJ483" i="83"/>
  <c r="BG380" i="83"/>
  <c r="BI235" i="83"/>
  <c r="BG198" i="83"/>
  <c r="BI251" i="83"/>
  <c r="BI378" i="83"/>
  <c r="BI250" i="83"/>
  <c r="BG312" i="83"/>
  <c r="BK312" i="83" s="1"/>
  <c r="BL312" i="83" s="1"/>
  <c r="BG150" i="83"/>
  <c r="BI147" i="83"/>
  <c r="BI440" i="83"/>
  <c r="BG457" i="83"/>
  <c r="BH19" i="83"/>
  <c r="BH95" i="83"/>
  <c r="BH62" i="83"/>
  <c r="BH85" i="83"/>
  <c r="BH37" i="83"/>
  <c r="BH74" i="83"/>
  <c r="BH92" i="83"/>
  <c r="BH44" i="83"/>
  <c r="BJ9" i="83"/>
  <c r="BJ43" i="83"/>
  <c r="BH47" i="83"/>
  <c r="BH59" i="83"/>
  <c r="BH38" i="83"/>
  <c r="BH73" i="83"/>
  <c r="BH25" i="83"/>
  <c r="BH50" i="83"/>
  <c r="BH80" i="83"/>
  <c r="BH32" i="83"/>
  <c r="BJ60" i="83"/>
  <c r="BJ81" i="83"/>
  <c r="BH31" i="83"/>
  <c r="BH43" i="83"/>
  <c r="BH30" i="83"/>
  <c r="BH69" i="83"/>
  <c r="BH21" i="83"/>
  <c r="BH42" i="83"/>
  <c r="BH76" i="83"/>
  <c r="BH28" i="83"/>
  <c r="BJ44" i="83"/>
  <c r="BJ33" i="83"/>
  <c r="BH15" i="83"/>
  <c r="BH27" i="83"/>
  <c r="BH22" i="83"/>
  <c r="BH65" i="83"/>
  <c r="BH17" i="83"/>
  <c r="BH34" i="83"/>
  <c r="BH72" i="83"/>
  <c r="BH24" i="83"/>
  <c r="BJ28" i="83"/>
  <c r="BJ102" i="83"/>
  <c r="BI88" i="83"/>
  <c r="BH103" i="83"/>
  <c r="BH11" i="83"/>
  <c r="BH14" i="83"/>
  <c r="BH61" i="83"/>
  <c r="BH13" i="83"/>
  <c r="BH26" i="83"/>
  <c r="BH68" i="83"/>
  <c r="BH20" i="83"/>
  <c r="BJ12" i="83"/>
  <c r="BJ86" i="83"/>
  <c r="BJ77" i="83"/>
  <c r="BJ70" i="83"/>
  <c r="BH55" i="83"/>
  <c r="BH39" i="83"/>
  <c r="BH94" i="83"/>
  <c r="BH101" i="83"/>
  <c r="BH53" i="83"/>
  <c r="BH6" i="83"/>
  <c r="BH10" i="83"/>
  <c r="BH60" i="83"/>
  <c r="BH12" i="83"/>
  <c r="BJ25" i="83"/>
  <c r="BJ54" i="83"/>
  <c r="BJ91" i="83"/>
  <c r="BJ38" i="83"/>
  <c r="BH8" i="83"/>
  <c r="BH83" i="83"/>
  <c r="BH67" i="83"/>
  <c r="BH78" i="83"/>
  <c r="BH93" i="83"/>
  <c r="BH45" i="83"/>
  <c r="BH90" i="83"/>
  <c r="BH100" i="83"/>
  <c r="BH52" i="83"/>
  <c r="BJ101" i="83"/>
  <c r="BJ75" i="83"/>
  <c r="BJ22" i="83"/>
  <c r="BJ89" i="83"/>
  <c r="BJ41" i="83"/>
  <c r="BJ104" i="83"/>
  <c r="BJ88" i="83"/>
  <c r="BJ72" i="83"/>
  <c r="BJ56" i="83"/>
  <c r="BJ40" i="83"/>
  <c r="BJ24" i="83"/>
  <c r="BJ8" i="83"/>
  <c r="BJ65" i="83"/>
  <c r="BJ103" i="83"/>
  <c r="BJ87" i="83"/>
  <c r="BJ71" i="83"/>
  <c r="BJ55" i="83"/>
  <c r="BJ39" i="83"/>
  <c r="BJ23" i="83"/>
  <c r="BJ7" i="83"/>
  <c r="BJ69" i="83"/>
  <c r="BJ21" i="83"/>
  <c r="BJ98" i="83"/>
  <c r="BJ82" i="83"/>
  <c r="BJ66" i="83"/>
  <c r="BJ50" i="83"/>
  <c r="BJ34" i="83"/>
  <c r="BJ18" i="83"/>
  <c r="BJ73" i="83"/>
  <c r="BJ29" i="83"/>
  <c r="BJ100" i="83"/>
  <c r="BJ84" i="83"/>
  <c r="BJ68" i="83"/>
  <c r="BJ52" i="83"/>
  <c r="BJ36" i="83"/>
  <c r="BJ20" i="83"/>
  <c r="BJ97" i="83"/>
  <c r="BJ49" i="83"/>
  <c r="BJ99" i="83"/>
  <c r="BJ83" i="83"/>
  <c r="BJ67" i="83"/>
  <c r="BJ51" i="83"/>
  <c r="BJ35" i="83"/>
  <c r="BJ19" i="83"/>
  <c r="BJ105" i="83"/>
  <c r="BJ57" i="83"/>
  <c r="BJ13" i="83"/>
  <c r="BJ94" i="83"/>
  <c r="BJ78" i="83"/>
  <c r="BJ62" i="83"/>
  <c r="BJ46" i="83"/>
  <c r="BJ30" i="83"/>
  <c r="BJ14" i="83"/>
  <c r="BJ61" i="83"/>
  <c r="BJ17" i="83"/>
  <c r="BJ96" i="83"/>
  <c r="BJ80" i="83"/>
  <c r="BJ64" i="83"/>
  <c r="BJ48" i="83"/>
  <c r="BJ32" i="83"/>
  <c r="BJ16" i="83"/>
  <c r="BJ85" i="83"/>
  <c r="BJ37" i="83"/>
  <c r="BJ95" i="83"/>
  <c r="BJ79" i="83"/>
  <c r="BJ63" i="83"/>
  <c r="BJ47" i="83"/>
  <c r="BJ31" i="83"/>
  <c r="BJ15" i="83"/>
  <c r="BJ93" i="83"/>
  <c r="BJ45" i="83"/>
  <c r="BJ6" i="83"/>
  <c r="BJ90" i="83"/>
  <c r="BJ74" i="83"/>
  <c r="BJ58" i="83"/>
  <c r="BJ42" i="83"/>
  <c r="BJ26" i="83"/>
  <c r="BJ10" i="83"/>
  <c r="D14" i="84"/>
  <c r="D13" i="84"/>
  <c r="D12" i="84"/>
  <c r="D11" i="84"/>
  <c r="D10" i="84"/>
  <c r="D4" i="84"/>
  <c r="D8" i="84"/>
  <c r="E5" i="84"/>
  <c r="E16" i="84"/>
  <c r="E6" i="84"/>
  <c r="E17" i="84"/>
  <c r="E7" i="84"/>
  <c r="E8" i="84"/>
  <c r="E4" i="84"/>
  <c r="E9" i="84"/>
  <c r="E10" i="84"/>
  <c r="E11" i="84"/>
  <c r="E12" i="84"/>
  <c r="E13" i="84"/>
  <c r="E14" i="84"/>
  <c r="E15" i="84"/>
  <c r="D9" i="84"/>
  <c r="D17" i="84"/>
  <c r="D6" i="84"/>
  <c r="D16" i="84"/>
  <c r="O76" i="81" s="1"/>
  <c r="N79" i="81" s="1"/>
  <c r="D5" i="84"/>
  <c r="D15" i="84"/>
  <c r="BG19" i="83"/>
  <c r="BI55" i="83"/>
  <c r="BI72" i="83"/>
  <c r="BI8" i="83"/>
  <c r="BG67" i="83"/>
  <c r="BI103" i="83"/>
  <c r="BI39" i="83"/>
  <c r="BI23" i="83"/>
  <c r="BG98" i="83"/>
  <c r="BG50" i="83"/>
  <c r="BG34" i="83"/>
  <c r="BG18" i="83"/>
  <c r="BI102" i="83"/>
  <c r="BI86" i="83"/>
  <c r="BI70" i="83"/>
  <c r="BI54" i="83"/>
  <c r="BI38" i="83"/>
  <c r="BI22" i="83"/>
  <c r="BG6" i="83"/>
  <c r="BG89" i="83"/>
  <c r="BG73" i="83"/>
  <c r="BG57" i="83"/>
  <c r="BG41" i="83"/>
  <c r="BG25" i="83"/>
  <c r="BG9" i="83"/>
  <c r="BI93" i="83"/>
  <c r="BI77" i="83"/>
  <c r="BI61" i="83"/>
  <c r="BI45" i="83"/>
  <c r="BI29" i="83"/>
  <c r="BI13" i="83"/>
  <c r="BG96" i="83"/>
  <c r="BG80" i="83"/>
  <c r="BG64" i="83"/>
  <c r="BG48" i="83"/>
  <c r="BG32" i="83"/>
  <c r="BG16" i="83"/>
  <c r="BI100" i="83"/>
  <c r="BI84" i="83"/>
  <c r="BI68" i="83"/>
  <c r="BI52" i="83"/>
  <c r="BI36" i="83"/>
  <c r="BI20" i="83"/>
  <c r="BG95" i="83"/>
  <c r="BK95" i="83" s="1"/>
  <c r="BL95" i="83" s="1"/>
  <c r="BG79" i="83"/>
  <c r="BG63" i="83"/>
  <c r="BG47" i="83"/>
  <c r="BG31" i="83"/>
  <c r="BG15" i="83"/>
  <c r="BI99" i="83"/>
  <c r="BI83" i="83"/>
  <c r="BI67" i="83"/>
  <c r="BI51" i="83"/>
  <c r="BI35" i="83"/>
  <c r="BI19" i="83"/>
  <c r="BG82" i="83"/>
  <c r="BG94" i="83"/>
  <c r="BG78" i="83"/>
  <c r="BG62" i="83"/>
  <c r="BG46" i="83"/>
  <c r="BG30" i="83"/>
  <c r="BG14" i="83"/>
  <c r="BK14" i="83" s="1"/>
  <c r="BL14" i="83" s="1"/>
  <c r="BI98" i="83"/>
  <c r="BI82" i="83"/>
  <c r="BI66" i="83"/>
  <c r="BI50" i="83"/>
  <c r="BI34" i="83"/>
  <c r="BI18" i="83"/>
  <c r="BG101" i="83"/>
  <c r="BG85" i="83"/>
  <c r="BG69" i="83"/>
  <c r="BG53" i="83"/>
  <c r="BG37" i="83"/>
  <c r="BG21" i="83"/>
  <c r="BI105" i="83"/>
  <c r="BI89" i="83"/>
  <c r="BI73" i="83"/>
  <c r="BI57" i="83"/>
  <c r="BI41" i="83"/>
  <c r="BI25" i="83"/>
  <c r="BI9" i="83"/>
  <c r="BG92" i="83"/>
  <c r="BG76" i="83"/>
  <c r="BG60" i="83"/>
  <c r="BG44" i="83"/>
  <c r="BG28" i="83"/>
  <c r="BG12" i="83"/>
  <c r="BI96" i="83"/>
  <c r="BI80" i="83"/>
  <c r="BI64" i="83"/>
  <c r="BI48" i="83"/>
  <c r="BI32" i="83"/>
  <c r="BI16" i="83"/>
  <c r="BG105" i="83"/>
  <c r="BG91" i="83"/>
  <c r="BG75" i="83"/>
  <c r="BG59" i="83"/>
  <c r="BG43" i="83"/>
  <c r="BG27" i="83"/>
  <c r="BG11" i="83"/>
  <c r="BI95" i="83"/>
  <c r="BI79" i="83"/>
  <c r="BI63" i="83"/>
  <c r="BI47" i="83"/>
  <c r="BI31" i="83"/>
  <c r="BI11" i="83"/>
  <c r="BG66" i="83"/>
  <c r="BG90" i="83"/>
  <c r="BG74" i="83"/>
  <c r="BG58" i="83"/>
  <c r="BG42" i="83"/>
  <c r="BG26" i="83"/>
  <c r="BG10" i="83"/>
  <c r="BI94" i="83"/>
  <c r="BI78" i="83"/>
  <c r="BI62" i="83"/>
  <c r="BI46" i="83"/>
  <c r="BI30" i="83"/>
  <c r="BI14" i="83"/>
  <c r="BG97" i="83"/>
  <c r="BG81" i="83"/>
  <c r="BG65" i="83"/>
  <c r="BG49" i="83"/>
  <c r="BG33" i="83"/>
  <c r="BG17" i="83"/>
  <c r="BI101" i="83"/>
  <c r="BI85" i="83"/>
  <c r="BI69" i="83"/>
  <c r="BI53" i="83"/>
  <c r="BI37" i="83"/>
  <c r="BI21" i="83"/>
  <c r="BG104" i="83"/>
  <c r="BG88" i="83"/>
  <c r="BG72" i="83"/>
  <c r="BG56" i="83"/>
  <c r="BG40" i="83"/>
  <c r="BG24" i="83"/>
  <c r="BG8" i="83"/>
  <c r="BI92" i="83"/>
  <c r="BI76" i="83"/>
  <c r="BI60" i="83"/>
  <c r="BI44" i="83"/>
  <c r="BI28" i="83"/>
  <c r="BI12" i="83"/>
  <c r="BG103" i="83"/>
  <c r="BG87" i="83"/>
  <c r="BG71" i="83"/>
  <c r="BG55" i="83"/>
  <c r="BG39" i="83"/>
  <c r="BG23" i="83"/>
  <c r="BG7" i="83"/>
  <c r="BI91" i="83"/>
  <c r="BI75" i="83"/>
  <c r="BI59" i="83"/>
  <c r="BI43" i="83"/>
  <c r="BI27" i="83"/>
  <c r="BI7" i="83"/>
  <c r="BH9" i="83"/>
  <c r="S50" i="81"/>
  <c r="T50" i="81" s="1"/>
  <c r="S49" i="81"/>
  <c r="T49" i="81" s="1"/>
  <c r="S44" i="81"/>
  <c r="T44" i="81" s="1"/>
  <c r="S46" i="81"/>
  <c r="T46" i="81" s="1"/>
  <c r="S53" i="81"/>
  <c r="T53" i="81" s="1"/>
  <c r="S45" i="81"/>
  <c r="T45" i="81" s="1"/>
  <c r="S52" i="81"/>
  <c r="T52" i="81" s="1"/>
  <c r="S48" i="81"/>
  <c r="T48" i="81" s="1"/>
  <c r="S51" i="81"/>
  <c r="T51" i="81" s="1"/>
  <c r="R29" i="81"/>
  <c r="S35" i="81" s="1"/>
  <c r="T35" i="81" s="1"/>
  <c r="R16" i="81"/>
  <c r="S20" i="81" s="1"/>
  <c r="T20" i="81" s="1"/>
  <c r="R3" i="81"/>
  <c r="S6" i="81" s="1"/>
  <c r="T6" i="81" s="1"/>
  <c r="EL49" i="98" l="1"/>
  <c r="FV54" i="98" s="1"/>
  <c r="GE54" i="98"/>
  <c r="EL37" i="98"/>
  <c r="FV41" i="98" s="1"/>
  <c r="GE41" i="98"/>
  <c r="EL38" i="98"/>
  <c r="FV42" i="98" s="1"/>
  <c r="GE42" i="98"/>
  <c r="EL48" i="98"/>
  <c r="FV53" i="98" s="1"/>
  <c r="GE53" i="98"/>
  <c r="EL50" i="98"/>
  <c r="FV55" i="98" s="1"/>
  <c r="GE55" i="98"/>
  <c r="EL39" i="98"/>
  <c r="FV43" i="98" s="1"/>
  <c r="GE43" i="98"/>
  <c r="EL46" i="98"/>
  <c r="FV51" i="98" s="1"/>
  <c r="GE51" i="98"/>
  <c r="EL40" i="98"/>
  <c r="FV44" i="98" s="1"/>
  <c r="GE44" i="98"/>
  <c r="EL41" i="98"/>
  <c r="FV45" i="98" s="1"/>
  <c r="GE45" i="98"/>
  <c r="EL47" i="98"/>
  <c r="FV52" i="98" s="1"/>
  <c r="GE52" i="98"/>
  <c r="EJ43" i="98"/>
  <c r="FT48" i="98" s="1"/>
  <c r="EU43" i="98"/>
  <c r="GB48" i="98" s="1"/>
  <c r="ES43" i="98"/>
  <c r="FZ48" i="98" s="1"/>
  <c r="EX43" i="98"/>
  <c r="ER43" i="98"/>
  <c r="FY48" i="98" s="1"/>
  <c r="EV43" i="98"/>
  <c r="GC48" i="98" s="1"/>
  <c r="ES44" i="98"/>
  <c r="FZ49" i="98" s="1"/>
  <c r="EU44" i="98"/>
  <c r="GB49" i="98" s="1"/>
  <c r="EJ44" i="98"/>
  <c r="FT49" i="98" s="1"/>
  <c r="ER44" i="98"/>
  <c r="FY49" i="98" s="1"/>
  <c r="EV44" i="98"/>
  <c r="GC49" i="98" s="1"/>
  <c r="EX44" i="98"/>
  <c r="ER45" i="98"/>
  <c r="FY50" i="98" s="1"/>
  <c r="EX45" i="98"/>
  <c r="EU45" i="98"/>
  <c r="GB50" i="98" s="1"/>
  <c r="ES45" i="98"/>
  <c r="FZ50" i="98" s="1"/>
  <c r="EJ45" i="98"/>
  <c r="FT50" i="98" s="1"/>
  <c r="EV45" i="98"/>
  <c r="GC50" i="98" s="1"/>
  <c r="EJ42" i="98"/>
  <c r="FT47" i="98" s="1"/>
  <c r="EV42" i="98"/>
  <c r="GC47" i="98" s="1"/>
  <c r="ES42" i="98"/>
  <c r="FZ47" i="98" s="1"/>
  <c r="EU42" i="98"/>
  <c r="GB47" i="98" s="1"/>
  <c r="EX42" i="98"/>
  <c r="ER42" i="98"/>
  <c r="FY47" i="98" s="1"/>
  <c r="ER36" i="98"/>
  <c r="FY40" i="98" s="1"/>
  <c r="EX36" i="98"/>
  <c r="EV36" i="98"/>
  <c r="GC40" i="98" s="1"/>
  <c r="ES36" i="98"/>
  <c r="FZ40" i="98" s="1"/>
  <c r="EU36" i="98"/>
  <c r="GB40" i="98" s="1"/>
  <c r="EU34" i="98"/>
  <c r="GB38" i="98" s="1"/>
  <c r="ES34" i="98"/>
  <c r="FZ38" i="98" s="1"/>
  <c r="EV34" i="98"/>
  <c r="GC38" i="98" s="1"/>
  <c r="ER34" i="98"/>
  <c r="FY38" i="98" s="1"/>
  <c r="EX34" i="98"/>
  <c r="ES35" i="98"/>
  <c r="FZ39" i="98" s="1"/>
  <c r="EU35" i="98"/>
  <c r="GB39" i="98" s="1"/>
  <c r="ER35" i="98"/>
  <c r="FY39" i="98" s="1"/>
  <c r="EV35" i="98"/>
  <c r="GC39" i="98" s="1"/>
  <c r="EX35" i="98"/>
  <c r="EV33" i="98"/>
  <c r="GC37" i="98" s="1"/>
  <c r="ER33" i="98"/>
  <c r="FY37" i="98" s="1"/>
  <c r="EX33" i="98"/>
  <c r="ES33" i="98"/>
  <c r="FZ37" i="98" s="1"/>
  <c r="EU33" i="98"/>
  <c r="GB37" i="98" s="1"/>
  <c r="BK410" i="83"/>
  <c r="BL410" i="83" s="1"/>
  <c r="BK458" i="83"/>
  <c r="BL458" i="83" s="1"/>
  <c r="BK470" i="83"/>
  <c r="BL470" i="83" s="1"/>
  <c r="BK466" i="83"/>
  <c r="BL466" i="83" s="1"/>
  <c r="BK416" i="83"/>
  <c r="BL416" i="83" s="1"/>
  <c r="BK139" i="83"/>
  <c r="BL139" i="83" s="1"/>
  <c r="BK478" i="83"/>
  <c r="BL478" i="83" s="1"/>
  <c r="BK28" i="83"/>
  <c r="BL28" i="83" s="1"/>
  <c r="BK15" i="83"/>
  <c r="BL15" i="83" s="1"/>
  <c r="BK23" i="83"/>
  <c r="BL23" i="83" s="1"/>
  <c r="BK337" i="83"/>
  <c r="BL337" i="83" s="1"/>
  <c r="BK424" i="83"/>
  <c r="BL424" i="83" s="1"/>
  <c r="BK484" i="83"/>
  <c r="BL484" i="83" s="1"/>
  <c r="BK40" i="83"/>
  <c r="BL40" i="83" s="1"/>
  <c r="BK26" i="83"/>
  <c r="BL26" i="83" s="1"/>
  <c r="BG147" i="83"/>
  <c r="BI241" i="83"/>
  <c r="BI437" i="83"/>
  <c r="BG247" i="83"/>
  <c r="BJ231" i="83"/>
  <c r="BJ330" i="83"/>
  <c r="BH321" i="83"/>
  <c r="BK322" i="83" s="1"/>
  <c r="BL322" i="83" s="1"/>
  <c r="BI308" i="83"/>
  <c r="BG194" i="83"/>
  <c r="BJ148" i="83"/>
  <c r="BJ140" i="83"/>
  <c r="BH433" i="83"/>
  <c r="BK434" i="83" s="1"/>
  <c r="BL434" i="83" s="1"/>
  <c r="BI226" i="83"/>
  <c r="BJ404" i="83"/>
  <c r="BJ373" i="83"/>
  <c r="BI372" i="83"/>
  <c r="BI300" i="83"/>
  <c r="BJ191" i="83"/>
  <c r="BJ164" i="83"/>
  <c r="BJ170" i="83"/>
  <c r="BJ401" i="83"/>
  <c r="BK310" i="83"/>
  <c r="BL310" i="83" s="1"/>
  <c r="BH444" i="83"/>
  <c r="BJ395" i="83"/>
  <c r="BH282" i="83"/>
  <c r="BK283" i="83" s="1"/>
  <c r="BL283" i="83" s="1"/>
  <c r="BH281" i="83"/>
  <c r="T78" i="81"/>
  <c r="T73" i="81"/>
  <c r="T71" i="81"/>
  <c r="T79" i="81"/>
  <c r="O78" i="81"/>
  <c r="T76" i="81"/>
  <c r="T75" i="81"/>
  <c r="T74" i="81"/>
  <c r="T80" i="81"/>
  <c r="T77" i="81"/>
  <c r="T72" i="81"/>
  <c r="BJ366" i="83"/>
  <c r="BH375" i="83"/>
  <c r="BK376" i="83" s="1"/>
  <c r="BL376" i="83" s="1"/>
  <c r="BK150" i="83"/>
  <c r="BL150" i="83" s="1"/>
  <c r="BJ456" i="83"/>
  <c r="BJ278" i="83"/>
  <c r="BH411" i="83"/>
  <c r="BK412" i="83" s="1"/>
  <c r="BL412" i="83" s="1"/>
  <c r="BJ123" i="83"/>
  <c r="BJ146" i="83"/>
  <c r="BH340" i="83"/>
  <c r="BK341" i="83" s="1"/>
  <c r="BL341" i="83" s="1"/>
  <c r="BJ226" i="83"/>
  <c r="BJ266" i="83"/>
  <c r="BK66" i="83"/>
  <c r="BL66" i="83" s="1"/>
  <c r="BK62" i="83"/>
  <c r="BL62" i="83" s="1"/>
  <c r="BK496" i="83"/>
  <c r="BL496" i="83" s="1"/>
  <c r="BK75" i="83"/>
  <c r="BL75" i="83" s="1"/>
  <c r="BK454" i="83"/>
  <c r="BL454" i="83" s="1"/>
  <c r="BK32" i="83"/>
  <c r="BL32" i="83" s="1"/>
  <c r="BK53" i="83"/>
  <c r="BL53" i="83" s="1"/>
  <c r="BK198" i="83"/>
  <c r="BL198" i="83" s="1"/>
  <c r="BK44" i="83"/>
  <c r="BL44" i="83" s="1"/>
  <c r="BK101" i="83"/>
  <c r="BL101" i="83" s="1"/>
  <c r="BK315" i="83"/>
  <c r="BL315" i="83" s="1"/>
  <c r="BK499" i="83"/>
  <c r="BL499" i="83" s="1"/>
  <c r="BK320" i="83"/>
  <c r="BL320" i="83" s="1"/>
  <c r="BK9" i="83"/>
  <c r="BL9" i="83" s="1"/>
  <c r="BK142" i="83"/>
  <c r="BL142" i="83" s="1"/>
  <c r="BK504" i="83"/>
  <c r="BL504" i="83" s="1"/>
  <c r="BK402" i="83"/>
  <c r="BL402" i="83" s="1"/>
  <c r="BK444" i="83"/>
  <c r="BL444" i="83" s="1"/>
  <c r="BK449" i="83"/>
  <c r="BL449" i="83" s="1"/>
  <c r="BK490" i="83"/>
  <c r="BL490" i="83" s="1"/>
  <c r="BK277" i="83"/>
  <c r="BL277" i="83" s="1"/>
  <c r="BK233" i="83"/>
  <c r="BL233" i="83" s="1"/>
  <c r="BK335" i="83"/>
  <c r="BL335" i="83" s="1"/>
  <c r="BK248" i="83"/>
  <c r="BL248" i="83" s="1"/>
  <c r="BK256" i="83"/>
  <c r="BL256" i="83" s="1"/>
  <c r="BK456" i="83"/>
  <c r="BL456" i="83" s="1"/>
  <c r="BK144" i="83"/>
  <c r="BL144" i="83" s="1"/>
  <c r="BK308" i="83"/>
  <c r="BL308" i="83" s="1"/>
  <c r="BK309" i="83"/>
  <c r="BL309" i="83" s="1"/>
  <c r="BK292" i="83"/>
  <c r="BL292" i="83" s="1"/>
  <c r="BK205" i="83"/>
  <c r="BL205" i="83" s="1"/>
  <c r="BK279" i="83"/>
  <c r="BL279" i="83" s="1"/>
  <c r="BK196" i="83"/>
  <c r="BL196" i="83" s="1"/>
  <c r="BK288" i="83"/>
  <c r="BL288" i="83" s="1"/>
  <c r="BK367" i="83"/>
  <c r="BL367" i="83" s="1"/>
  <c r="BK146" i="83"/>
  <c r="BL146" i="83" s="1"/>
  <c r="BK126" i="83"/>
  <c r="BL126" i="83" s="1"/>
  <c r="BK182" i="83"/>
  <c r="BL182" i="83" s="1"/>
  <c r="BK137" i="83"/>
  <c r="BL137" i="83" s="1"/>
  <c r="BK419" i="83"/>
  <c r="BL419" i="83" s="1"/>
  <c r="BK147" i="83"/>
  <c r="BL147" i="83" s="1"/>
  <c r="BK91" i="83"/>
  <c r="BL91" i="83" s="1"/>
  <c r="BK104" i="83"/>
  <c r="BL104" i="83" s="1"/>
  <c r="BK60" i="83"/>
  <c r="BL60" i="83" s="1"/>
  <c r="BK46" i="83"/>
  <c r="BL46" i="83" s="1"/>
  <c r="BK31" i="83"/>
  <c r="BL31" i="83" s="1"/>
  <c r="BK25" i="83"/>
  <c r="BL25" i="83" s="1"/>
  <c r="BK18" i="83"/>
  <c r="BL18" i="83" s="1"/>
  <c r="BK263" i="83"/>
  <c r="BL263" i="83" s="1"/>
  <c r="BK226" i="83"/>
  <c r="BL226" i="83" s="1"/>
  <c r="BK237" i="83"/>
  <c r="BL237" i="83" s="1"/>
  <c r="BK382" i="83"/>
  <c r="BL382" i="83" s="1"/>
  <c r="BK254" i="83"/>
  <c r="BL254" i="83" s="1"/>
  <c r="BK435" i="83"/>
  <c r="BL435" i="83" s="1"/>
  <c r="BK259" i="83"/>
  <c r="BL259" i="83" s="1"/>
  <c r="BK113" i="83"/>
  <c r="BL113" i="83" s="1"/>
  <c r="BK372" i="83"/>
  <c r="BL372" i="83" s="1"/>
  <c r="BK407" i="83"/>
  <c r="BL407" i="83" s="1"/>
  <c r="BK299" i="83"/>
  <c r="BL299" i="83" s="1"/>
  <c r="BK455" i="83"/>
  <c r="BL455" i="83" s="1"/>
  <c r="BH265" i="83"/>
  <c r="BK266" i="83" s="1"/>
  <c r="BL266" i="83" s="1"/>
  <c r="BK63" i="83"/>
  <c r="BL63" i="83" s="1"/>
  <c r="BK414" i="83"/>
  <c r="BL414" i="83" s="1"/>
  <c r="BK357" i="83"/>
  <c r="BL357" i="83" s="1"/>
  <c r="BK272" i="83"/>
  <c r="BL272" i="83" s="1"/>
  <c r="BK447" i="83"/>
  <c r="BL447" i="83" s="1"/>
  <c r="BK175" i="83"/>
  <c r="BL175" i="83" s="1"/>
  <c r="BK405" i="83"/>
  <c r="BL405" i="83" s="1"/>
  <c r="BK108" i="83"/>
  <c r="BL108" i="83" s="1"/>
  <c r="BK141" i="83"/>
  <c r="BL141" i="83" s="1"/>
  <c r="BK396" i="83"/>
  <c r="BL396" i="83" s="1"/>
  <c r="BK130" i="83"/>
  <c r="BL130" i="83" s="1"/>
  <c r="BK284" i="83"/>
  <c r="BL284" i="83" s="1"/>
  <c r="BK225" i="83"/>
  <c r="BL225" i="83" s="1"/>
  <c r="BK344" i="83"/>
  <c r="BL344" i="83" s="1"/>
  <c r="BK124" i="83"/>
  <c r="BL124" i="83" s="1"/>
  <c r="BK494" i="83"/>
  <c r="BL494" i="83" s="1"/>
  <c r="BK185" i="83"/>
  <c r="BL185" i="83" s="1"/>
  <c r="BK110" i="83"/>
  <c r="BL110" i="83" s="1"/>
  <c r="BK158" i="83"/>
  <c r="BL158" i="83" s="1"/>
  <c r="BK369" i="83"/>
  <c r="BL369" i="83" s="1"/>
  <c r="BK208" i="83"/>
  <c r="BL208" i="83" s="1"/>
  <c r="BK212" i="83"/>
  <c r="BL212" i="83" s="1"/>
  <c r="BK115" i="83"/>
  <c r="BL115" i="83" s="1"/>
  <c r="BK295" i="83"/>
  <c r="BL295" i="83" s="1"/>
  <c r="BK232" i="83"/>
  <c r="BL232" i="83" s="1"/>
  <c r="BK487" i="83"/>
  <c r="BL487" i="83" s="1"/>
  <c r="BH467" i="83"/>
  <c r="BK468" i="83" s="1"/>
  <c r="BL468" i="83" s="1"/>
  <c r="BH153" i="83"/>
  <c r="BK154" i="83" s="1"/>
  <c r="BL154" i="83" s="1"/>
  <c r="BK48" i="83"/>
  <c r="BL48" i="83" s="1"/>
  <c r="BK94" i="83"/>
  <c r="BL94" i="83" s="1"/>
  <c r="BK79" i="83"/>
  <c r="BL79" i="83" s="1"/>
  <c r="BK73" i="83"/>
  <c r="BL73" i="83" s="1"/>
  <c r="BK475" i="83"/>
  <c r="BL475" i="83" s="1"/>
  <c r="BK326" i="83"/>
  <c r="BL326" i="83" s="1"/>
  <c r="BK328" i="83"/>
  <c r="BL328" i="83" s="1"/>
  <c r="BK327" i="83"/>
  <c r="BL327" i="83" s="1"/>
  <c r="BK218" i="83"/>
  <c r="BL218" i="83" s="1"/>
  <c r="BK443" i="83"/>
  <c r="BL443" i="83" s="1"/>
  <c r="BK393" i="83"/>
  <c r="BL393" i="83" s="1"/>
  <c r="BK384" i="83"/>
  <c r="BL384" i="83" s="1"/>
  <c r="BK169" i="83"/>
  <c r="BL169" i="83" s="1"/>
  <c r="BK361" i="83"/>
  <c r="BL361" i="83" s="1"/>
  <c r="BK298" i="83"/>
  <c r="BL298" i="83" s="1"/>
  <c r="BK425" i="83"/>
  <c r="BL425" i="83" s="1"/>
  <c r="BK383" i="83"/>
  <c r="BL383" i="83" s="1"/>
  <c r="BK313" i="83"/>
  <c r="BL313" i="83" s="1"/>
  <c r="BK261" i="83"/>
  <c r="BL261" i="83" s="1"/>
  <c r="BK148" i="83"/>
  <c r="BL148" i="83" s="1"/>
  <c r="BH106" i="83"/>
  <c r="BK107" i="83" s="1"/>
  <c r="BL107" i="83" s="1"/>
  <c r="BK96" i="83"/>
  <c r="BL96" i="83" s="1"/>
  <c r="BK486" i="83"/>
  <c r="BL486" i="83" s="1"/>
  <c r="BK268" i="83"/>
  <c r="BL268" i="83" s="1"/>
  <c r="BK125" i="83"/>
  <c r="BL125" i="83" s="1"/>
  <c r="BK479" i="83"/>
  <c r="BL479" i="83" s="1"/>
  <c r="BK311" i="83"/>
  <c r="BL311" i="83" s="1"/>
  <c r="BK391" i="83"/>
  <c r="BL391" i="83" s="1"/>
  <c r="BK368" i="83"/>
  <c r="BL368" i="83" s="1"/>
  <c r="BK433" i="83"/>
  <c r="BL433" i="83" s="1"/>
  <c r="BK174" i="83"/>
  <c r="BL174" i="83" s="1"/>
  <c r="BK332" i="83"/>
  <c r="BL332" i="83" s="1"/>
  <c r="BK260" i="83"/>
  <c r="BL260" i="83" s="1"/>
  <c r="BK353" i="83"/>
  <c r="BL353" i="83" s="1"/>
  <c r="BK221" i="83"/>
  <c r="BL221" i="83" s="1"/>
  <c r="BK121" i="83"/>
  <c r="BL121" i="83" s="1"/>
  <c r="BK241" i="83"/>
  <c r="BL241" i="83" s="1"/>
  <c r="BK246" i="83"/>
  <c r="BL246" i="83" s="1"/>
  <c r="BK207" i="83"/>
  <c r="BL207" i="83" s="1"/>
  <c r="BK323" i="83"/>
  <c r="BL323" i="83" s="1"/>
  <c r="BK112" i="83"/>
  <c r="BL112" i="83" s="1"/>
  <c r="BK473" i="83"/>
  <c r="BL473" i="83" s="1"/>
  <c r="BH422" i="83"/>
  <c r="BK423" i="83" s="1"/>
  <c r="BL423" i="83" s="1"/>
  <c r="BK7" i="83"/>
  <c r="BL7" i="83" s="1"/>
  <c r="BK6" i="83"/>
  <c r="BL6" i="83" s="1"/>
  <c r="BK213" i="83"/>
  <c r="BL213" i="83" s="1"/>
  <c r="BK461" i="83"/>
  <c r="BL461" i="83" s="1"/>
  <c r="BK303" i="83"/>
  <c r="BL303" i="83" s="1"/>
  <c r="BK167" i="83"/>
  <c r="BL167" i="83" s="1"/>
  <c r="BK485" i="83"/>
  <c r="BL485" i="83" s="1"/>
  <c r="BK346" i="83"/>
  <c r="BL346" i="83" s="1"/>
  <c r="BK214" i="83"/>
  <c r="BL214" i="83" s="1"/>
  <c r="BK122" i="83"/>
  <c r="BL122" i="83" s="1"/>
  <c r="BK264" i="83"/>
  <c r="BL264" i="83" s="1"/>
  <c r="BK206" i="83"/>
  <c r="BL206" i="83" s="1"/>
  <c r="BK505" i="83"/>
  <c r="BL505" i="83" s="1"/>
  <c r="BK244" i="83"/>
  <c r="BL244" i="83" s="1"/>
  <c r="BK331" i="83"/>
  <c r="BL331" i="83" s="1"/>
  <c r="BK270" i="83"/>
  <c r="BL270" i="83" s="1"/>
  <c r="BK187" i="83"/>
  <c r="BL187" i="83" s="1"/>
  <c r="BK192" i="83"/>
  <c r="BL192" i="83" s="1"/>
  <c r="BH199" i="83"/>
  <c r="BK200" i="83" s="1"/>
  <c r="BL200" i="83" s="1"/>
  <c r="BK329" i="83"/>
  <c r="BL329" i="83" s="1"/>
  <c r="BK360" i="83"/>
  <c r="BL360" i="83" s="1"/>
  <c r="BK243" i="83"/>
  <c r="BL243" i="83" s="1"/>
  <c r="BK151" i="83"/>
  <c r="BL151" i="83" s="1"/>
  <c r="BK136" i="83"/>
  <c r="BL136" i="83" s="1"/>
  <c r="BK307" i="83"/>
  <c r="BL307" i="83" s="1"/>
  <c r="BK392" i="83"/>
  <c r="BL392" i="83" s="1"/>
  <c r="BK152" i="83"/>
  <c r="BL152" i="83" s="1"/>
  <c r="BK210" i="83"/>
  <c r="BL210" i="83" s="1"/>
  <c r="BK297" i="83"/>
  <c r="BL297" i="83" s="1"/>
  <c r="BK497" i="83"/>
  <c r="BL497" i="83" s="1"/>
  <c r="BK262" i="83"/>
  <c r="BL262" i="83" s="1"/>
  <c r="BK330" i="83"/>
  <c r="BL330" i="83" s="1"/>
  <c r="BK281" i="83"/>
  <c r="BL281" i="83" s="1"/>
  <c r="BK280" i="83"/>
  <c r="BL280" i="83" s="1"/>
  <c r="BK242" i="83"/>
  <c r="BL242" i="83" s="1"/>
  <c r="BK501" i="83"/>
  <c r="BL501" i="83" s="1"/>
  <c r="BH487" i="83"/>
  <c r="BK488" i="83" s="1"/>
  <c r="BL488" i="83" s="1"/>
  <c r="BH115" i="83"/>
  <c r="BK116" i="83" s="1"/>
  <c r="BL116" i="83" s="1"/>
  <c r="BH385" i="83"/>
  <c r="BK386" i="83" s="1"/>
  <c r="BL386" i="83" s="1"/>
  <c r="BK317" i="83"/>
  <c r="BL317" i="83" s="1"/>
  <c r="BK10" i="83"/>
  <c r="BL10" i="83" s="1"/>
  <c r="BK223" i="83"/>
  <c r="BL223" i="83" s="1"/>
  <c r="BK345" i="83"/>
  <c r="BL345" i="83" s="1"/>
  <c r="BK133" i="83"/>
  <c r="BL133" i="83" s="1"/>
  <c r="BK301" i="83"/>
  <c r="BL301" i="83" s="1"/>
  <c r="BK347" i="83"/>
  <c r="BL347" i="83" s="1"/>
  <c r="BK364" i="83"/>
  <c r="BL364" i="83" s="1"/>
  <c r="BK240" i="83"/>
  <c r="BL240" i="83" s="1"/>
  <c r="BK201" i="83"/>
  <c r="BL201" i="83" s="1"/>
  <c r="BK190" i="83"/>
  <c r="BL190" i="83" s="1"/>
  <c r="BK333" i="83"/>
  <c r="BL333" i="83" s="1"/>
  <c r="BK338" i="83"/>
  <c r="BL338" i="83" s="1"/>
  <c r="BK227" i="83"/>
  <c r="BL227" i="83" s="1"/>
  <c r="BK398" i="83"/>
  <c r="BL398" i="83" s="1"/>
  <c r="BK188" i="83"/>
  <c r="BL188" i="83" s="1"/>
  <c r="BH175" i="83"/>
  <c r="BK176" i="83" s="1"/>
  <c r="BL176" i="83" s="1"/>
  <c r="BH338" i="83"/>
  <c r="BK339" i="83" s="1"/>
  <c r="BL339" i="83" s="1"/>
  <c r="BH505" i="83"/>
  <c r="BK69" i="83"/>
  <c r="BL69" i="83" s="1"/>
  <c r="BK39" i="83"/>
  <c r="BL39" i="83" s="1"/>
  <c r="BK33" i="83"/>
  <c r="BL33" i="83" s="1"/>
  <c r="BK11" i="83"/>
  <c r="BL11" i="83" s="1"/>
  <c r="BK354" i="83"/>
  <c r="BL354" i="83" s="1"/>
  <c r="BK159" i="83"/>
  <c r="BL159" i="83" s="1"/>
  <c r="BK287" i="83"/>
  <c r="BL287" i="83" s="1"/>
  <c r="BK235" i="83"/>
  <c r="BL235" i="83" s="1"/>
  <c r="BK439" i="83"/>
  <c r="BL439" i="83" s="1"/>
  <c r="BK481" i="83"/>
  <c r="BL481" i="83" s="1"/>
  <c r="BK291" i="83"/>
  <c r="BL291" i="83" s="1"/>
  <c r="BK195" i="83"/>
  <c r="BL195" i="83" s="1"/>
  <c r="BK370" i="83"/>
  <c r="BL370" i="83" s="1"/>
  <c r="BK429" i="83"/>
  <c r="BL429" i="83" s="1"/>
  <c r="BK503" i="83"/>
  <c r="BL503" i="83" s="1"/>
  <c r="BK186" i="83"/>
  <c r="BL186" i="83" s="1"/>
  <c r="BK387" i="83"/>
  <c r="BL387" i="83" s="1"/>
  <c r="BK374" i="83"/>
  <c r="BL374" i="83" s="1"/>
  <c r="BK321" i="83"/>
  <c r="BL321" i="83" s="1"/>
  <c r="BK251" i="83"/>
  <c r="BL251" i="83" s="1"/>
  <c r="BK171" i="83"/>
  <c r="BL171" i="83" s="1"/>
  <c r="BK421" i="83"/>
  <c r="BL421" i="83" s="1"/>
  <c r="BK409" i="83"/>
  <c r="BL409" i="83" s="1"/>
  <c r="BK276" i="83"/>
  <c r="BL276" i="83" s="1"/>
  <c r="BJ342" i="83"/>
  <c r="BH361" i="83"/>
  <c r="BK362" i="83" s="1"/>
  <c r="BL362" i="83" s="1"/>
  <c r="BH468" i="83"/>
  <c r="BK469" i="83" s="1"/>
  <c r="BL469" i="83" s="1"/>
  <c r="BH274" i="83"/>
  <c r="BK275" i="83" s="1"/>
  <c r="BL275" i="83" s="1"/>
  <c r="BK56" i="83"/>
  <c r="BL56" i="83" s="1"/>
  <c r="BK27" i="83"/>
  <c r="BL27" i="83" s="1"/>
  <c r="BK12" i="83"/>
  <c r="BL12" i="83" s="1"/>
  <c r="BK428" i="83"/>
  <c r="BL428" i="83" s="1"/>
  <c r="BK491" i="83"/>
  <c r="BL491" i="83" s="1"/>
  <c r="BK257" i="83"/>
  <c r="BL257" i="83" s="1"/>
  <c r="BK145" i="83"/>
  <c r="BL145" i="83" s="1"/>
  <c r="BK224" i="83"/>
  <c r="BL224" i="83" s="1"/>
  <c r="BK390" i="83"/>
  <c r="BL390" i="83" s="1"/>
  <c r="BK273" i="83"/>
  <c r="BL273" i="83" s="1"/>
  <c r="BK138" i="83"/>
  <c r="BL138" i="83" s="1"/>
  <c r="BK293" i="83"/>
  <c r="BL293" i="83" s="1"/>
  <c r="BK302" i="83"/>
  <c r="BL302" i="83" s="1"/>
  <c r="BK406" i="83"/>
  <c r="BL406" i="83" s="1"/>
  <c r="BK132" i="83"/>
  <c r="BL132" i="83" s="1"/>
  <c r="BK236" i="83"/>
  <c r="BL236" i="83" s="1"/>
  <c r="BK197" i="83"/>
  <c r="BL197" i="83" s="1"/>
  <c r="BK417" i="83"/>
  <c r="BL417" i="83" s="1"/>
  <c r="BK177" i="83"/>
  <c r="BL177" i="83" s="1"/>
  <c r="BK123" i="83"/>
  <c r="BL123" i="83" s="1"/>
  <c r="BK411" i="83"/>
  <c r="BL411" i="83" s="1"/>
  <c r="BK342" i="83"/>
  <c r="BL342" i="83" s="1"/>
  <c r="BK222" i="83"/>
  <c r="BL222" i="83" s="1"/>
  <c r="BH437" i="83"/>
  <c r="BK438" i="83" s="1"/>
  <c r="BL438" i="83" s="1"/>
  <c r="BH190" i="83"/>
  <c r="BK191" i="83" s="1"/>
  <c r="BL191" i="83" s="1"/>
  <c r="BK43" i="83"/>
  <c r="BL43" i="83" s="1"/>
  <c r="BK21" i="83"/>
  <c r="BL21" i="83" s="1"/>
  <c r="BK441" i="83"/>
  <c r="BL441" i="83" s="1"/>
  <c r="BK400" i="83"/>
  <c r="BL400" i="83" s="1"/>
  <c r="BK199" i="83"/>
  <c r="BL199" i="83" s="1"/>
  <c r="BK109" i="83"/>
  <c r="BL109" i="83" s="1"/>
  <c r="BK465" i="83"/>
  <c r="BL465" i="83" s="1"/>
  <c r="BK271" i="83"/>
  <c r="BL271" i="83" s="1"/>
  <c r="BK162" i="83"/>
  <c r="BL162" i="83" s="1"/>
  <c r="BK467" i="83"/>
  <c r="BL467" i="83" s="1"/>
  <c r="BK219" i="83"/>
  <c r="BL219" i="83" s="1"/>
  <c r="BK381" i="83"/>
  <c r="BL381" i="83" s="1"/>
  <c r="BK135" i="83"/>
  <c r="BL135" i="83" s="1"/>
  <c r="BK168" i="83"/>
  <c r="BL168" i="83" s="1"/>
  <c r="BK375" i="83"/>
  <c r="BL375" i="83" s="1"/>
  <c r="BK181" i="83"/>
  <c r="BL181" i="83" s="1"/>
  <c r="BK153" i="83"/>
  <c r="BL153" i="83" s="1"/>
  <c r="BK285" i="83"/>
  <c r="BL285" i="83" s="1"/>
  <c r="BK336" i="83"/>
  <c r="BL336" i="83" s="1"/>
  <c r="BK366" i="83"/>
  <c r="BL366" i="83" s="1"/>
  <c r="BH435" i="83"/>
  <c r="BK436" i="83" s="1"/>
  <c r="BL436" i="83" s="1"/>
  <c r="BH273" i="83"/>
  <c r="BK274" i="83" s="1"/>
  <c r="BL274" i="83" s="1"/>
  <c r="BH254" i="83"/>
  <c r="BK255" i="83" s="1"/>
  <c r="BL255" i="83" s="1"/>
  <c r="BH48" i="83"/>
  <c r="BH7" i="83"/>
  <c r="BH54" i="83"/>
  <c r="BH23" i="83"/>
  <c r="BK24" i="83" s="1"/>
  <c r="BL24" i="83" s="1"/>
  <c r="BI104" i="83"/>
  <c r="BI97" i="83"/>
  <c r="BI90" i="83"/>
  <c r="BG86" i="83"/>
  <c r="BK86" i="83" s="1"/>
  <c r="BL86" i="83" s="1"/>
  <c r="BJ481" i="83"/>
  <c r="BJ248" i="83"/>
  <c r="BH142" i="83"/>
  <c r="BK143" i="83" s="1"/>
  <c r="BL143" i="83" s="1"/>
  <c r="BH323" i="83"/>
  <c r="BK324" i="83" s="1"/>
  <c r="BL324" i="83" s="1"/>
  <c r="BH127" i="83"/>
  <c r="BK128" i="83" s="1"/>
  <c r="BL128" i="83" s="1"/>
  <c r="BH165" i="83"/>
  <c r="BK166" i="83" s="1"/>
  <c r="BL166" i="83" s="1"/>
  <c r="BH16" i="83"/>
  <c r="BI231" i="83"/>
  <c r="BJ216" i="83"/>
  <c r="BJ386" i="83"/>
  <c r="BJ399" i="83"/>
  <c r="BJ370" i="83"/>
  <c r="BH412" i="83"/>
  <c r="BK413" i="83" s="1"/>
  <c r="BL413" i="83" s="1"/>
  <c r="BH501" i="83"/>
  <c r="BK502" i="83" s="1"/>
  <c r="BL502" i="83" s="1"/>
  <c r="BH473" i="83"/>
  <c r="BK474" i="83" s="1"/>
  <c r="BL474" i="83" s="1"/>
  <c r="BH201" i="83"/>
  <c r="BK202" i="83" s="1"/>
  <c r="BL202" i="83" s="1"/>
  <c r="BH82" i="83"/>
  <c r="BH56" i="83"/>
  <c r="BH29" i="83"/>
  <c r="BK30" i="83" s="1"/>
  <c r="BL30" i="83" s="1"/>
  <c r="BH70" i="83"/>
  <c r="BH87" i="83"/>
  <c r="BK88" i="83" s="1"/>
  <c r="BL88" i="83" s="1"/>
  <c r="BG20" i="83"/>
  <c r="BK20" i="83" s="1"/>
  <c r="BL20" i="83" s="1"/>
  <c r="BG13" i="83"/>
  <c r="BK13" i="83" s="1"/>
  <c r="BL13" i="83" s="1"/>
  <c r="BI6" i="83"/>
  <c r="BI222" i="83"/>
  <c r="BJ344" i="83"/>
  <c r="BH421" i="83"/>
  <c r="BK422" i="83" s="1"/>
  <c r="BL422" i="83" s="1"/>
  <c r="BH249" i="83"/>
  <c r="BK250" i="83" s="1"/>
  <c r="BL250" i="83" s="1"/>
  <c r="BH479" i="83"/>
  <c r="BK480" i="83" s="1"/>
  <c r="BL480" i="83" s="1"/>
  <c r="BH202" i="83"/>
  <c r="BK203" i="83" s="1"/>
  <c r="BL203" i="83" s="1"/>
  <c r="BH66" i="83"/>
  <c r="BI156" i="83"/>
  <c r="BJ108" i="83"/>
  <c r="BJ133" i="83"/>
  <c r="BJ398" i="83"/>
  <c r="BJ317" i="83"/>
  <c r="BJ110" i="83"/>
  <c r="BH178" i="83"/>
  <c r="BK179" i="83" s="1"/>
  <c r="BL179" i="83" s="1"/>
  <c r="BH324" i="83"/>
  <c r="BK325" i="83" s="1"/>
  <c r="BL325" i="83" s="1"/>
  <c r="BH203" i="83"/>
  <c r="BK204" i="83" s="1"/>
  <c r="BL204" i="83" s="1"/>
  <c r="BH126" i="83"/>
  <c r="BK127" i="83" s="1"/>
  <c r="BL127" i="83" s="1"/>
  <c r="BJ11" i="83"/>
  <c r="BH64" i="83"/>
  <c r="BK65" i="83" s="1"/>
  <c r="BL65" i="83" s="1"/>
  <c r="BH33" i="83"/>
  <c r="BH86" i="83"/>
  <c r="BG36" i="83"/>
  <c r="BG29" i="83"/>
  <c r="BK29" i="83" s="1"/>
  <c r="BL29" i="83" s="1"/>
  <c r="BG22" i="83"/>
  <c r="BK22" i="83" s="1"/>
  <c r="BL22" i="83" s="1"/>
  <c r="BG77" i="83"/>
  <c r="BK77" i="83" s="1"/>
  <c r="BL77" i="83" s="1"/>
  <c r="BG296" i="83"/>
  <c r="BK296" i="83" s="1"/>
  <c r="BL296" i="83" s="1"/>
  <c r="BJ128" i="83"/>
  <c r="BJ260" i="83"/>
  <c r="BH470" i="83"/>
  <c r="BK471" i="83" s="1"/>
  <c r="BL471" i="83" s="1"/>
  <c r="BH450" i="83"/>
  <c r="BK451" i="83" s="1"/>
  <c r="BL451" i="83" s="1"/>
  <c r="BH193" i="83"/>
  <c r="BK194" i="83" s="1"/>
  <c r="BL194" i="83" s="1"/>
  <c r="BH388" i="83"/>
  <c r="BK389" i="83" s="1"/>
  <c r="BL389" i="83" s="1"/>
  <c r="BG445" i="83"/>
  <c r="BK445" i="83" s="1"/>
  <c r="BL445" i="83" s="1"/>
  <c r="BI303" i="83"/>
  <c r="BJ363" i="83"/>
  <c r="BJ113" i="83"/>
  <c r="BH246" i="83"/>
  <c r="BH154" i="83"/>
  <c r="BK155" i="83" s="1"/>
  <c r="BL155" i="83" s="1"/>
  <c r="BH349" i="83"/>
  <c r="BK350" i="83" s="1"/>
  <c r="BL350" i="83" s="1"/>
  <c r="BI58" i="83"/>
  <c r="BJ27" i="83"/>
  <c r="BH84" i="83"/>
  <c r="BH41" i="83"/>
  <c r="BH102" i="83"/>
  <c r="BK103" i="83" s="1"/>
  <c r="BL103" i="83" s="1"/>
  <c r="BI71" i="83"/>
  <c r="BG52" i="83"/>
  <c r="BG45" i="83"/>
  <c r="BK45" i="83" s="1"/>
  <c r="BL45" i="83" s="1"/>
  <c r="BG38" i="83"/>
  <c r="BK38" i="83" s="1"/>
  <c r="BL38" i="83" s="1"/>
  <c r="BG61" i="83"/>
  <c r="BK61" i="83" s="1"/>
  <c r="BL61" i="83" s="1"/>
  <c r="BG70" i="83"/>
  <c r="BK70" i="83" s="1"/>
  <c r="BL70" i="83" s="1"/>
  <c r="BI288" i="83"/>
  <c r="BH118" i="83"/>
  <c r="BK119" i="83" s="1"/>
  <c r="BL119" i="83" s="1"/>
  <c r="BH277" i="83"/>
  <c r="BK278" i="83" s="1"/>
  <c r="BL278" i="83" s="1"/>
  <c r="BI111" i="83"/>
  <c r="BJ220" i="83"/>
  <c r="BJ312" i="83"/>
  <c r="BJ269" i="83"/>
  <c r="BH251" i="83"/>
  <c r="BK252" i="83" s="1"/>
  <c r="BL252" i="83" s="1"/>
  <c r="BH285" i="83"/>
  <c r="BK286" i="83" s="1"/>
  <c r="BL286" i="83" s="1"/>
  <c r="BH452" i="83"/>
  <c r="BK453" i="83" s="1"/>
  <c r="BL453" i="83" s="1"/>
  <c r="BH238" i="83"/>
  <c r="BK239" i="83" s="1"/>
  <c r="BL239" i="83" s="1"/>
  <c r="BI40" i="83"/>
  <c r="BH342" i="83"/>
  <c r="BK343" i="83" s="1"/>
  <c r="BL343" i="83" s="1"/>
  <c r="BH396" i="83"/>
  <c r="BK397" i="83" s="1"/>
  <c r="BL397" i="83" s="1"/>
  <c r="BH476" i="83"/>
  <c r="BK477" i="83" s="1"/>
  <c r="BL477" i="83" s="1"/>
  <c r="BH172" i="83"/>
  <c r="BK173" i="83" s="1"/>
  <c r="BL173" i="83" s="1"/>
  <c r="BH358" i="83"/>
  <c r="BK359" i="83" s="1"/>
  <c r="BL359" i="83" s="1"/>
  <c r="BJ59" i="83"/>
  <c r="BH88" i="83"/>
  <c r="BH49" i="83"/>
  <c r="BH75" i="83"/>
  <c r="BK76" i="83" s="1"/>
  <c r="BL76" i="83" s="1"/>
  <c r="BI87" i="83"/>
  <c r="BG68" i="83"/>
  <c r="BK68" i="83" s="1"/>
  <c r="BL68" i="83" s="1"/>
  <c r="BG54" i="83"/>
  <c r="BK54" i="83" s="1"/>
  <c r="BL54" i="83" s="1"/>
  <c r="BG193" i="83"/>
  <c r="BK193" i="83" s="1"/>
  <c r="BL193" i="83" s="1"/>
  <c r="BJ367" i="83"/>
  <c r="BH164" i="83"/>
  <c r="BK165" i="83" s="1"/>
  <c r="BL165" i="83" s="1"/>
  <c r="BH268" i="83"/>
  <c r="BK269" i="83" s="1"/>
  <c r="BL269" i="83" s="1"/>
  <c r="BH119" i="83"/>
  <c r="BK120" i="83" s="1"/>
  <c r="BL120" i="83" s="1"/>
  <c r="BI42" i="83"/>
  <c r="BJ501" i="83"/>
  <c r="BH499" i="83"/>
  <c r="BK500" i="83" s="1"/>
  <c r="BL500" i="83" s="1"/>
  <c r="BH378" i="83"/>
  <c r="BK379" i="83" s="1"/>
  <c r="BL379" i="83" s="1"/>
  <c r="BH163" i="83"/>
  <c r="BK164" i="83" s="1"/>
  <c r="BL164" i="83" s="1"/>
  <c r="BH155" i="83"/>
  <c r="BK156" i="83" s="1"/>
  <c r="BL156" i="83" s="1"/>
  <c r="BI65" i="83"/>
  <c r="BH228" i="83"/>
  <c r="BK229" i="83" s="1"/>
  <c r="BL229" i="83" s="1"/>
  <c r="BH182" i="83"/>
  <c r="BK183" i="83" s="1"/>
  <c r="BL183" i="83" s="1"/>
  <c r="BH456" i="83"/>
  <c r="BK457" i="83" s="1"/>
  <c r="BL457" i="83" s="1"/>
  <c r="BH303" i="83"/>
  <c r="BK304" i="83" s="1"/>
  <c r="BL304" i="83" s="1"/>
  <c r="BH357" i="83"/>
  <c r="BK358" i="83" s="1"/>
  <c r="BL358" i="83" s="1"/>
  <c r="BH451" i="83"/>
  <c r="BK452" i="83" s="1"/>
  <c r="BL452" i="83" s="1"/>
  <c r="BH133" i="83"/>
  <c r="BK134" i="83" s="1"/>
  <c r="BL134" i="83" s="1"/>
  <c r="BH233" i="83"/>
  <c r="BK234" i="83" s="1"/>
  <c r="BL234" i="83" s="1"/>
  <c r="BH431" i="83"/>
  <c r="BK432" i="83" s="1"/>
  <c r="BL432" i="83" s="1"/>
  <c r="BH208" i="83"/>
  <c r="BK209" i="83" s="1"/>
  <c r="BL209" i="83" s="1"/>
  <c r="BH394" i="83"/>
  <c r="BK395" i="83" s="1"/>
  <c r="BL395" i="83" s="1"/>
  <c r="BJ76" i="83"/>
  <c r="BH96" i="83"/>
  <c r="BH57" i="83"/>
  <c r="BH91" i="83"/>
  <c r="BG35" i="83"/>
  <c r="BK35" i="83" s="1"/>
  <c r="BL35" i="83" s="1"/>
  <c r="BG84" i="83"/>
  <c r="BK84" i="83" s="1"/>
  <c r="BL84" i="83" s="1"/>
  <c r="BG93" i="83"/>
  <c r="BK93" i="83" s="1"/>
  <c r="BL93" i="83" s="1"/>
  <c r="BJ437" i="83"/>
  <c r="BJ403" i="83"/>
  <c r="BH400" i="83"/>
  <c r="BK401" i="83" s="1"/>
  <c r="BL401" i="83" s="1"/>
  <c r="BH436" i="83"/>
  <c r="BK437" i="83" s="1"/>
  <c r="BL437" i="83" s="1"/>
  <c r="BH215" i="83"/>
  <c r="BK216" i="83" s="1"/>
  <c r="BL216" i="83" s="1"/>
  <c r="BH63" i="83"/>
  <c r="BG114" i="83"/>
  <c r="BK114" i="83" s="1"/>
  <c r="BL114" i="83" s="1"/>
  <c r="BJ119" i="83"/>
  <c r="BJ161" i="83"/>
  <c r="BJ335" i="83"/>
  <c r="BH139" i="83"/>
  <c r="BK140" i="83" s="1"/>
  <c r="BL140" i="83" s="1"/>
  <c r="BH447" i="83"/>
  <c r="BK448" i="83" s="1"/>
  <c r="BL448" i="83" s="1"/>
  <c r="BH229" i="83"/>
  <c r="BK230" i="83" s="1"/>
  <c r="BL230" i="83" s="1"/>
  <c r="BH230" i="83"/>
  <c r="BK231" i="83" s="1"/>
  <c r="BL231" i="83" s="1"/>
  <c r="BH36" i="83"/>
  <c r="BK37" i="83" s="1"/>
  <c r="BL37" i="83" s="1"/>
  <c r="BH160" i="83"/>
  <c r="BK161" i="83" s="1"/>
  <c r="BL161" i="83" s="1"/>
  <c r="BH426" i="83"/>
  <c r="BK427" i="83" s="1"/>
  <c r="BL427" i="83" s="1"/>
  <c r="BH264" i="83"/>
  <c r="BK265" i="83" s="1"/>
  <c r="BL265" i="83" s="1"/>
  <c r="BH227" i="83"/>
  <c r="BK228" i="83" s="1"/>
  <c r="BL228" i="83" s="1"/>
  <c r="BH491" i="83"/>
  <c r="BK492" i="83" s="1"/>
  <c r="BL492" i="83" s="1"/>
  <c r="BH339" i="83"/>
  <c r="BK340" i="83" s="1"/>
  <c r="BL340" i="83" s="1"/>
  <c r="BH393" i="83"/>
  <c r="BK394" i="83" s="1"/>
  <c r="BL394" i="83" s="1"/>
  <c r="BH494" i="83"/>
  <c r="BK495" i="83" s="1"/>
  <c r="BL495" i="83" s="1"/>
  <c r="BH169" i="83"/>
  <c r="BK170" i="83" s="1"/>
  <c r="BL170" i="83" s="1"/>
  <c r="BH355" i="83"/>
  <c r="BK356" i="83" s="1"/>
  <c r="BL356" i="83" s="1"/>
  <c r="BH497" i="83"/>
  <c r="BK498" i="83" s="1"/>
  <c r="BL498" i="83" s="1"/>
  <c r="BH244" i="83"/>
  <c r="BK245" i="83" s="1"/>
  <c r="BL245" i="83" s="1"/>
  <c r="BH248" i="83"/>
  <c r="BK249" i="83" s="1"/>
  <c r="BL249" i="83" s="1"/>
  <c r="BJ92" i="83"/>
  <c r="BH104" i="83"/>
  <c r="BH77" i="83"/>
  <c r="BH35" i="83"/>
  <c r="BG51" i="83"/>
  <c r="BG100" i="83"/>
  <c r="BG111" i="83"/>
  <c r="BK111" i="83" s="1"/>
  <c r="BL111" i="83" s="1"/>
  <c r="BJ360" i="83"/>
  <c r="BH402" i="83"/>
  <c r="BK403" i="83" s="1"/>
  <c r="BL403" i="83" s="1"/>
  <c r="BH288" i="83"/>
  <c r="BK289" i="83" s="1"/>
  <c r="BL289" i="83" s="1"/>
  <c r="BH445" i="83"/>
  <c r="BK446" i="83" s="1"/>
  <c r="BL446" i="83" s="1"/>
  <c r="BH364" i="83"/>
  <c r="BK365" i="83" s="1"/>
  <c r="BL365" i="83" s="1"/>
  <c r="BH97" i="83"/>
  <c r="BI290" i="83"/>
  <c r="BG371" i="83"/>
  <c r="BK371" i="83" s="1"/>
  <c r="BL371" i="83" s="1"/>
  <c r="BH462" i="83"/>
  <c r="BK463" i="83" s="1"/>
  <c r="BL463" i="83" s="1"/>
  <c r="BH475" i="83"/>
  <c r="BK476" i="83" s="1"/>
  <c r="BL476" i="83" s="1"/>
  <c r="BH304" i="83"/>
  <c r="BK305" i="83" s="1"/>
  <c r="BL305" i="83" s="1"/>
  <c r="BH398" i="83"/>
  <c r="BK399" i="83" s="1"/>
  <c r="BL399" i="83" s="1"/>
  <c r="BJ53" i="83"/>
  <c r="BH18" i="83"/>
  <c r="BK19" i="83" s="1"/>
  <c r="BL19" i="83" s="1"/>
  <c r="BH81" i="83"/>
  <c r="BH99" i="83"/>
  <c r="BG83" i="83"/>
  <c r="BI17" i="83"/>
  <c r="BI10" i="83"/>
  <c r="BG102" i="83"/>
  <c r="BK102" i="83" s="1"/>
  <c r="BL102" i="83" s="1"/>
  <c r="BI479" i="83"/>
  <c r="BG180" i="83"/>
  <c r="BK180" i="83" s="1"/>
  <c r="BL180" i="83" s="1"/>
  <c r="BJ106" i="83"/>
  <c r="BJ377" i="83"/>
  <c r="BJ396" i="83"/>
  <c r="BH348" i="83"/>
  <c r="BK349" i="83" s="1"/>
  <c r="BL349" i="83" s="1"/>
  <c r="BH347" i="83"/>
  <c r="BK348" i="83" s="1"/>
  <c r="BL348" i="83" s="1"/>
  <c r="BH379" i="83"/>
  <c r="BK380" i="83" s="1"/>
  <c r="BL380" i="83" s="1"/>
  <c r="BH458" i="83"/>
  <c r="BK459" i="83" s="1"/>
  <c r="BL459" i="83" s="1"/>
  <c r="BI49" i="83"/>
  <c r="BI185" i="83"/>
  <c r="BH58" i="83"/>
  <c r="BH89" i="83"/>
  <c r="BH71" i="83"/>
  <c r="BG99" i="83"/>
  <c r="BI33" i="83"/>
  <c r="BI26" i="83"/>
  <c r="BG442" i="83"/>
  <c r="BK442" i="83" s="1"/>
  <c r="BL442" i="83" s="1"/>
  <c r="BI108" i="83"/>
  <c r="BG282" i="83"/>
  <c r="BJ441" i="83"/>
  <c r="BJ207" i="83"/>
  <c r="BJ124" i="83"/>
  <c r="BJ214" i="83"/>
  <c r="BJ389" i="83"/>
  <c r="BJ281" i="83"/>
  <c r="BJ310" i="83"/>
  <c r="BJ383" i="83"/>
  <c r="BH210" i="83"/>
  <c r="BK211" i="83" s="1"/>
  <c r="BL211" i="83" s="1"/>
  <c r="BH188" i="83"/>
  <c r="BK189" i="83" s="1"/>
  <c r="BL189" i="83" s="1"/>
  <c r="BH425" i="83"/>
  <c r="BK426" i="83" s="1"/>
  <c r="BL426" i="83" s="1"/>
  <c r="BI24" i="83"/>
  <c r="BJ450" i="83"/>
  <c r="BJ257" i="83"/>
  <c r="BH350" i="83"/>
  <c r="BK351" i="83" s="1"/>
  <c r="BL351" i="83" s="1"/>
  <c r="BH299" i="83"/>
  <c r="BK300" i="83" s="1"/>
  <c r="BL300" i="83" s="1"/>
  <c r="BH471" i="83"/>
  <c r="BK472" i="83" s="1"/>
  <c r="BL472" i="83" s="1"/>
  <c r="BH105" i="83"/>
  <c r="BK106" i="83" s="1"/>
  <c r="BL106" i="83" s="1"/>
  <c r="BH116" i="83"/>
  <c r="BK117" i="83" s="1"/>
  <c r="BL117" i="83" s="1"/>
  <c r="BH266" i="83"/>
  <c r="BK267" i="83" s="1"/>
  <c r="BL267" i="83" s="1"/>
  <c r="BH237" i="83"/>
  <c r="BK238" i="83" s="1"/>
  <c r="BL238" i="83" s="1"/>
  <c r="BH293" i="83"/>
  <c r="BK294" i="83" s="1"/>
  <c r="BL294" i="83" s="1"/>
  <c r="BH40" i="83"/>
  <c r="BH98" i="83"/>
  <c r="BH46" i="83"/>
  <c r="BK47" i="83" s="1"/>
  <c r="BL47" i="83" s="1"/>
  <c r="BH51" i="83"/>
  <c r="BI56" i="83"/>
  <c r="BI81" i="83"/>
  <c r="BI74" i="83"/>
  <c r="BI151" i="83"/>
  <c r="BJ299" i="83"/>
  <c r="BH417" i="83"/>
  <c r="BK418" i="83" s="1"/>
  <c r="BL418" i="83" s="1"/>
  <c r="BH414" i="83"/>
  <c r="BK415" i="83" s="1"/>
  <c r="BL415" i="83" s="1"/>
  <c r="BH362" i="83"/>
  <c r="BK363" i="83" s="1"/>
  <c r="BL363" i="83" s="1"/>
  <c r="BG482" i="83"/>
  <c r="BK482" i="83" s="1"/>
  <c r="BL482" i="83" s="1"/>
  <c r="BI197" i="83"/>
  <c r="BJ392" i="83"/>
  <c r="BH305" i="83"/>
  <c r="BK306" i="83" s="1"/>
  <c r="BL306" i="83" s="1"/>
  <c r="BH117" i="83"/>
  <c r="BK118" i="83" s="1"/>
  <c r="BL118" i="83" s="1"/>
  <c r="BH313" i="83"/>
  <c r="BK314" i="83" s="1"/>
  <c r="BL314" i="83" s="1"/>
  <c r="BH79" i="83"/>
  <c r="BJ410" i="83"/>
  <c r="BJ402" i="83"/>
  <c r="BH214" i="83"/>
  <c r="BK215" i="83" s="1"/>
  <c r="BL215" i="83" s="1"/>
  <c r="BH376" i="83"/>
  <c r="BK377" i="83" s="1"/>
  <c r="BL377" i="83" s="1"/>
  <c r="BH162" i="83"/>
  <c r="BK163" i="83" s="1"/>
  <c r="BL163" i="83" s="1"/>
  <c r="BK81" i="83"/>
  <c r="BL81" i="83" s="1"/>
  <c r="BK74" i="83"/>
  <c r="BL74" i="83" s="1"/>
  <c r="BK16" i="83"/>
  <c r="BL16" i="83" s="1"/>
  <c r="BK404" i="83"/>
  <c r="BL404" i="83" s="1"/>
  <c r="BK388" i="83"/>
  <c r="BL388" i="83" s="1"/>
  <c r="BK258" i="83"/>
  <c r="BL258" i="83" s="1"/>
  <c r="BK217" i="83"/>
  <c r="BL217" i="83" s="1"/>
  <c r="BK184" i="83"/>
  <c r="BL184" i="83" s="1"/>
  <c r="BK157" i="83"/>
  <c r="BL157" i="83" s="1"/>
  <c r="BK319" i="83"/>
  <c r="BL319" i="83" s="1"/>
  <c r="BK493" i="83"/>
  <c r="BL493" i="83" s="1"/>
  <c r="BK385" i="83"/>
  <c r="BL385" i="83" s="1"/>
  <c r="BK334" i="83"/>
  <c r="BL334" i="83" s="1"/>
  <c r="BK378" i="83"/>
  <c r="BL378" i="83" s="1"/>
  <c r="BK373" i="83"/>
  <c r="BL373" i="83" s="1"/>
  <c r="BK316" i="83"/>
  <c r="BL316" i="83" s="1"/>
  <c r="BK149" i="83"/>
  <c r="BL149" i="83" s="1"/>
  <c r="BK431" i="83"/>
  <c r="BL431" i="83" s="1"/>
  <c r="BK220" i="83"/>
  <c r="BL220" i="83" s="1"/>
  <c r="BK129" i="83"/>
  <c r="BL129" i="83" s="1"/>
  <c r="BK352" i="83"/>
  <c r="BL352" i="83" s="1"/>
  <c r="BK483" i="83"/>
  <c r="BL483" i="83" s="1"/>
  <c r="BK355" i="83"/>
  <c r="BL355" i="83" s="1"/>
  <c r="BK290" i="83"/>
  <c r="BL290" i="83" s="1"/>
  <c r="BK160" i="83"/>
  <c r="BL160" i="83" s="1"/>
  <c r="BK172" i="83"/>
  <c r="BL172" i="83" s="1"/>
  <c r="BG489" i="83"/>
  <c r="BK489" i="83" s="1"/>
  <c r="BL489" i="83" s="1"/>
  <c r="S38" i="81"/>
  <c r="T38" i="81" s="1"/>
  <c r="S34" i="81"/>
  <c r="T34" i="81" s="1"/>
  <c r="S31" i="81"/>
  <c r="T31" i="81" s="1"/>
  <c r="S37" i="81"/>
  <c r="T37" i="81" s="1"/>
  <c r="S33" i="81"/>
  <c r="T33" i="81" s="1"/>
  <c r="S40" i="81"/>
  <c r="T40" i="81" s="1"/>
  <c r="S36" i="81"/>
  <c r="T36" i="81" s="1"/>
  <c r="S32" i="81"/>
  <c r="T32" i="81" s="1"/>
  <c r="S39" i="81"/>
  <c r="T39" i="81" s="1"/>
  <c r="S27" i="81"/>
  <c r="T27" i="81" s="1"/>
  <c r="S23" i="81"/>
  <c r="T23" i="81" s="1"/>
  <c r="S19" i="81"/>
  <c r="T19" i="81" s="1"/>
  <c r="S26" i="81"/>
  <c r="T26" i="81" s="1"/>
  <c r="S25" i="81"/>
  <c r="T25" i="81" s="1"/>
  <c r="S21" i="81"/>
  <c r="T21" i="81" s="1"/>
  <c r="S22" i="81"/>
  <c r="T22" i="81" s="1"/>
  <c r="S18" i="81"/>
  <c r="T18" i="81" s="1"/>
  <c r="S24" i="81"/>
  <c r="T24" i="81" s="1"/>
  <c r="S13" i="81"/>
  <c r="T13" i="81" s="1"/>
  <c r="S9" i="81"/>
  <c r="T9" i="81" s="1"/>
  <c r="S11" i="81"/>
  <c r="T11" i="81" s="1"/>
  <c r="S7" i="81"/>
  <c r="T7" i="81" s="1"/>
  <c r="S12" i="81"/>
  <c r="T12" i="81" s="1"/>
  <c r="S8" i="81"/>
  <c r="T8" i="81" s="1"/>
  <c r="S5" i="81"/>
  <c r="T5" i="81" s="1"/>
  <c r="S10" i="81"/>
  <c r="T10" i="81" s="1"/>
  <c r="EL44" i="98" l="1"/>
  <c r="FV49" i="98" s="1"/>
  <c r="GE49" i="98"/>
  <c r="EL43" i="98"/>
  <c r="FV48" i="98" s="1"/>
  <c r="GE48" i="98"/>
  <c r="EL35" i="98"/>
  <c r="FV39" i="98" s="1"/>
  <c r="GE39" i="98"/>
  <c r="EL42" i="98"/>
  <c r="FV47" i="98" s="1"/>
  <c r="GE47" i="98"/>
  <c r="EL33" i="98"/>
  <c r="FV37" i="98" s="1"/>
  <c r="GE37" i="98"/>
  <c r="EL34" i="98"/>
  <c r="FV38" i="98" s="1"/>
  <c r="GE38" i="98"/>
  <c r="EL36" i="98"/>
  <c r="FV40" i="98" s="1"/>
  <c r="GE40" i="98"/>
  <c r="EL45" i="98"/>
  <c r="FV50" i="98" s="1"/>
  <c r="GE50" i="98"/>
  <c r="BK282" i="83"/>
  <c r="BL282" i="83" s="1"/>
  <c r="BK247" i="83"/>
  <c r="BL247" i="83" s="1"/>
  <c r="BK59" i="83"/>
  <c r="BL59" i="83" s="1"/>
  <c r="BS3" i="83"/>
  <c r="BK55" i="83"/>
  <c r="BL55" i="83" s="1"/>
  <c r="BK83" i="83"/>
  <c r="BL83" i="83" s="1"/>
  <c r="BK42" i="83"/>
  <c r="BL42" i="83" s="1"/>
  <c r="BK78" i="83"/>
  <c r="BL78" i="83" s="1"/>
  <c r="BK90" i="83"/>
  <c r="BL90" i="83" s="1"/>
  <c r="BK89" i="83"/>
  <c r="BL89" i="83" s="1"/>
  <c r="BK52" i="83"/>
  <c r="BL52" i="83" s="1"/>
  <c r="BK36" i="83"/>
  <c r="BL36" i="83" s="1"/>
  <c r="BK49" i="83"/>
  <c r="BL49" i="83" s="1"/>
  <c r="BK98" i="83"/>
  <c r="BL98" i="83" s="1"/>
  <c r="BK85" i="83"/>
  <c r="BL85" i="83" s="1"/>
  <c r="BK97" i="83"/>
  <c r="BL97" i="83" s="1"/>
  <c r="BK8" i="83"/>
  <c r="BL8" i="83" s="1"/>
  <c r="BK34" i="83"/>
  <c r="BL34" i="83" s="1"/>
  <c r="BK58" i="83"/>
  <c r="BL58" i="83" s="1"/>
  <c r="BK50" i="83"/>
  <c r="BL50" i="83" s="1"/>
  <c r="BK92" i="83"/>
  <c r="BL92" i="83" s="1"/>
  <c r="BK82" i="83"/>
  <c r="BL82" i="83" s="1"/>
  <c r="BK99" i="83"/>
  <c r="BL99" i="83" s="1"/>
  <c r="BK100" i="83"/>
  <c r="BL100" i="83" s="1"/>
  <c r="BK87" i="83"/>
  <c r="BL87" i="83" s="1"/>
  <c r="BK71" i="83"/>
  <c r="BL71" i="83" s="1"/>
  <c r="BK80" i="83"/>
  <c r="BL80" i="83" s="1"/>
  <c r="BK57" i="83"/>
  <c r="BL57" i="83" s="1"/>
  <c r="BK105" i="83"/>
  <c r="BL105" i="83" s="1"/>
  <c r="BK72" i="83"/>
  <c r="BL72" i="83" s="1"/>
  <c r="BK51" i="83"/>
  <c r="BL51" i="83" s="1"/>
  <c r="BK67" i="83"/>
  <c r="BL67" i="83" s="1"/>
  <c r="BK41" i="83"/>
  <c r="BL41" i="83" s="1"/>
  <c r="BK17" i="83"/>
  <c r="BL17" i="83" s="1"/>
  <c r="BK64" i="83"/>
  <c r="BL64" i="83" s="1"/>
</calcChain>
</file>

<file path=xl/comments1.xml><?xml version="1.0" encoding="utf-8"?>
<comments xmlns="http://schemas.openxmlformats.org/spreadsheetml/2006/main">
  <authors>
    <author>作者</author>
  </authors>
  <commentList>
    <comment ref="B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6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F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月卡，300钻+每日100钻
终身卡，980钻+每日200钻
周卡（破冰，只卖1次），120钻+每日100钻</t>
        </r>
      </text>
    </comment>
    <comment ref="B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竞技场兑换1个，商店买2个(20钻)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L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X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<sst xmlns="http://schemas.openxmlformats.org/spreadsheetml/2006/main" count="5725" uniqueCount="1073">
  <si>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</si>
  <si>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</si>
  <si>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</si>
  <si>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</si>
  <si>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</si>
  <si>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</si>
  <si>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</si>
  <si>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</si>
  <si>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</si>
  <si>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</si>
  <si>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</si>
  <si>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</si>
  <si>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</si>
  <si>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</si>
  <si>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</si>
  <si>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</si>
  <si>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</si>
  <si>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</si>
  <si>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</si>
  <si>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</si>
  <si>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</si>
  <si>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</si>
  <si>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</si>
  <si>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</si>
  <si>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</si>
  <si>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</si>
  <si>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</si>
  <si>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</si>
  <si>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</si>
  <si>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</si>
  <si>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</si>
  <si>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</si>
  <si>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</si>
  <si>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</si>
  <si>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</si>
  <si>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</si>
  <si>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</si>
  <si>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</si>
  <si>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</si>
  <si>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</si>
  <si>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困难</t>
    <phoneticPr fontId="2" type="noConversion"/>
  </si>
  <si>
    <t>芦花古楼</t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</si>
  <si>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</si>
  <si>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</si>
  <si>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</si>
  <si>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</si>
  <si>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</si>
  <si>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</si>
  <si>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</si>
  <si>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</si>
  <si>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日常任务</t>
    <phoneticPr fontId="2" type="noConversion"/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</si>
  <si>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</si>
  <si>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</si>
  <si>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</si>
  <si>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</si>
  <si>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</si>
  <si>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</si>
  <si>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</si>
  <si>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普通守护灵扭蛋</t>
  </si>
  <si>
    <t>杂货店采购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</si>
  <si>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</si>
  <si>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</si>
  <si>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</si>
  <si>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</si>
  <si>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</si>
  <si>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</si>
  <si>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</si>
  <si>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</si>
  <si>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</si>
  <si>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</si>
  <si>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</si>
  <si>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</si>
  <si>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</si>
  <si>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</si>
  <si>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</si>
  <si>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</si>
  <si>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</si>
  <si>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</si>
  <si>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芦花币.E</t>
    <phoneticPr fontId="2" type="noConversion"/>
  </si>
  <si>
    <t>金币.F</t>
    <phoneticPr fontId="2" type="noConversion"/>
  </si>
  <si>
    <t>芦花币总产出100天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</si>
  <si>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</si>
  <si>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</si>
  <si>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</si>
  <si>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</si>
  <si>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</si>
  <si>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</si>
  <si>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</si>
  <si>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</si>
  <si>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</si>
  <si>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</si>
  <si>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</si>
  <si>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</si>
  <si>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扫荡赠送</t>
    <phoneticPr fontId="2" type="noConversion"/>
  </si>
  <si>
    <t>月卡时间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</si>
  <si>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</si>
  <si>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</si>
  <si>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</si>
  <si>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</si>
  <si>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</si>
  <si>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</si>
  <si>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</si>
  <si>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</si>
  <si>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</si>
  <si>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</si>
  <si>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</si>
  <si>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</si>
  <si>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</si>
  <si>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</si>
  <si>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</si>
  <si>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</si>
  <si>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</si>
  <si>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</si>
  <si>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</si>
  <si>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</si>
  <si>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</si>
  <si>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</si>
  <si>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</si>
  <si>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</si>
  <si>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</si>
  <si>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</si>
  <si>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</si>
  <si>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</si>
  <si>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困难第4章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</si>
  <si>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</si>
  <si>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</si>
  <si>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</si>
  <si>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</si>
  <si>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</si>
  <si>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</si>
  <si>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</si>
  <si>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</si>
  <si>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</si>
  <si>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</si>
  <si>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</si>
  <si>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</si>
  <si>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</si>
  <si>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</si>
  <si>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</si>
  <si>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</si>
  <si>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停留扫荡</t>
    <phoneticPr fontId="2" type="noConversion"/>
  </si>
  <si>
    <t>等级</t>
    <phoneticPr fontId="2" type="noConversion"/>
  </si>
  <si>
    <t>绿材料</t>
  </si>
  <si>
    <t>蓝材料</t>
  </si>
  <si>
    <t>紫材料</t>
  </si>
  <si>
    <t>橙材料</t>
  </si>
  <si>
    <t>要求等级</t>
    <phoneticPr fontId="2" type="noConversion"/>
  </si>
  <si>
    <t>产率</t>
    <phoneticPr fontId="2" type="noConversion"/>
  </si>
  <si>
    <t>间隔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</si>
  <si>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</si>
  <si>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</si>
  <si>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</si>
  <si>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</si>
  <si>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</si>
  <si>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</si>
  <si>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</si>
  <si>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</si>
  <si>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</si>
  <si>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</si>
  <si>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</si>
  <si>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</si>
  <si>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</si>
  <si>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</si>
  <si>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</si>
  <si>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</si>
  <si>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</si>
  <si>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</si>
  <si>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</si>
  <si>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</si>
  <si>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</si>
  <si>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</si>
  <si>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</si>
  <si>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</si>
  <si>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</si>
  <si>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</si>
  <si>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</si>
  <si>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</si>
  <si>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</si>
  <si>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</si>
  <si>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</si>
  <si>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</si>
  <si>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</si>
  <si>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</si>
  <si>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</si>
  <si>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</si>
  <si>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</si>
  <si>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</si>
  <si>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</si>
  <si>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</si>
  <si>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</si>
  <si>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</si>
  <si>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</si>
  <si>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</si>
  <si>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</si>
  <si>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</si>
  <si>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</si>
  <si>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</si>
  <si>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</si>
  <si>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</si>
  <si>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</si>
  <si>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</si>
  <si>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</si>
  <si>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</si>
  <si>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</si>
  <si>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</si>
  <si>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</si>
  <si>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</si>
  <si>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</si>
  <si>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</si>
  <si>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</si>
  <si>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</si>
  <si>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</si>
  <si>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</si>
  <si>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</si>
  <si>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</si>
  <si>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</si>
  <si>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</si>
  <si>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</si>
  <si>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</si>
  <si>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</si>
  <si>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</si>
  <si>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</si>
  <si>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ID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</si>
  <si>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</si>
  <si>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</si>
  <si>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</si>
  <si>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</si>
  <si>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</si>
  <si>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</si>
  <si>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</si>
  <si>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</si>
  <si>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蓝</t>
    <phoneticPr fontId="2" type="noConversion"/>
  </si>
  <si>
    <t>专属武器强化</t>
    <phoneticPr fontId="2" type="noConversion"/>
  </si>
  <si>
    <t>专属武器解封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</si>
  <si>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</si>
  <si>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</si>
  <si>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</si>
  <si>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</si>
  <si>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</si>
  <si>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</si>
  <si>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</si>
  <si>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阶段2</t>
  </si>
  <si>
    <t>阶段3</t>
  </si>
  <si>
    <t>阶段4</t>
  </si>
  <si>
    <t>等级Min</t>
    <phoneticPr fontId="2" type="noConversion"/>
  </si>
  <si>
    <t>期望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</si>
  <si>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</si>
  <si>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</si>
  <si>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</si>
  <si>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</si>
  <si>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专属武器</t>
    <phoneticPr fontId="2" type="noConversion"/>
  </si>
  <si>
    <t>Loc</t>
    <phoneticPr fontId="2" type="noConversion"/>
  </si>
  <si>
    <t>位置2</t>
  </si>
  <si>
    <t>关卡ID</t>
    <phoneticPr fontId="2" type="noConversion"/>
  </si>
  <si>
    <t>门</t>
    <phoneticPr fontId="2" type="noConversion"/>
  </si>
  <si>
    <t>辅助列</t>
    <phoneticPr fontId="2" type="noConversion"/>
  </si>
  <si>
    <t>关卡位</t>
    <phoneticPr fontId="2" type="noConversion"/>
  </si>
  <si>
    <t>首通ID1</t>
    <phoneticPr fontId="2" type="noConversion"/>
  </si>
  <si>
    <t>首通值1</t>
    <phoneticPr fontId="2" type="noConversion"/>
  </si>
  <si>
    <t>首通ID2</t>
  </si>
  <si>
    <t>首通值2</t>
  </si>
  <si>
    <t>首通ID3</t>
  </si>
  <si>
    <t>首通值3</t>
  </si>
  <si>
    <t>每日奖励ID1</t>
    <phoneticPr fontId="2" type="noConversion"/>
  </si>
  <si>
    <t>每日奖励值1</t>
    <phoneticPr fontId="2" type="noConversion"/>
  </si>
  <si>
    <t>每日奖励ID2</t>
  </si>
  <si>
    <t>每日奖励值2</t>
  </si>
  <si>
    <t>每日奖励ID3</t>
    <phoneticPr fontId="2" type="noConversion"/>
  </si>
  <si>
    <t>每日奖励值3</t>
    <phoneticPr fontId="2" type="noConversion"/>
  </si>
  <si>
    <t>战场特效</t>
    <phoneticPr fontId="2" type="noConversion"/>
  </si>
  <si>
    <t>描述</t>
    <phoneticPr fontId="2" type="noConversion"/>
  </si>
  <si>
    <t>立绘</t>
    <phoneticPr fontId="2" type="noConversion"/>
  </si>
  <si>
    <t>头像</t>
    <phoneticPr fontId="2" type="noConversion"/>
  </si>
  <si>
    <t>地图坐标</t>
    <phoneticPr fontId="2" type="noConversion"/>
  </si>
  <si>
    <t>是否开放</t>
    <phoneticPr fontId="2" type="noConversion"/>
  </si>
  <si>
    <t>怪物1</t>
    <phoneticPr fontId="2" type="noConversion"/>
  </si>
  <si>
    <t>怪物2</t>
  </si>
  <si>
    <t>怪物3</t>
  </si>
  <si>
    <t>Lvs</t>
    <phoneticPr fontId="2" type="noConversion"/>
  </si>
  <si>
    <t>RowId</t>
    <phoneticPr fontId="2" type="noConversion"/>
  </si>
  <si>
    <t>Cha</t>
    <phoneticPr fontId="2" type="noConversion"/>
  </si>
  <si>
    <t>Loc</t>
    <phoneticPr fontId="2" type="noConversion"/>
  </si>
  <si>
    <t>Award[1].id</t>
    <phoneticPr fontId="2" type="noConversion"/>
  </si>
  <si>
    <t>Award[1].num</t>
    <phoneticPr fontId="2" type="noConversion"/>
  </si>
  <si>
    <t>Award[2].id</t>
  </si>
  <si>
    <t>Award[2].num</t>
  </si>
  <si>
    <t>Award[3].id</t>
  </si>
  <si>
    <t>Award[3].num</t>
  </si>
  <si>
    <t>n1</t>
    <phoneticPr fontId="2" type="noConversion"/>
  </si>
  <si>
    <t>n2</t>
  </si>
  <si>
    <t>金币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</si>
  <si>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</si>
  <si>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</si>
  <si>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</si>
  <si>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</si>
  <si>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钻石</t>
    <phoneticPr fontId="2" type="noConversion"/>
  </si>
  <si>
    <t>普通章节宝箱</t>
    <phoneticPr fontId="2" type="noConversion"/>
  </si>
  <si>
    <t>困难章节宝箱</t>
    <phoneticPr fontId="2" type="noConversion"/>
  </si>
  <si>
    <t>Cha</t>
    <phoneticPr fontId="2" type="noConversion"/>
  </si>
  <si>
    <t>钻石</t>
    <phoneticPr fontId="2" type="noConversion"/>
  </si>
  <si>
    <t>守护灵抽卡券</t>
  </si>
  <si>
    <t>初级神器1配件2</t>
  </si>
  <si>
    <t>初级神器2配件1</t>
  </si>
  <si>
    <t>初级神器2配件2</t>
  </si>
  <si>
    <t>中级神器1配件1</t>
  </si>
  <si>
    <t>中级神器1配件2</t>
  </si>
  <si>
    <t>中级神器1配件3</t>
  </si>
  <si>
    <t>中级神器1配件4</t>
  </si>
  <si>
    <t>中级神器2配件1</t>
  </si>
  <si>
    <t>中级神器2配件2</t>
  </si>
  <si>
    <t>中级神器2配件3</t>
  </si>
  <si>
    <t>中级神器2配件4</t>
  </si>
  <si>
    <t>神器低级材料</t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</si>
  <si>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</si>
  <si>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</si>
  <si>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</si>
  <si>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</si>
  <si>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登录</t>
  </si>
  <si>
    <t>使用1次牧守令</t>
  </si>
  <si>
    <t>恶灵入侵</t>
  </si>
  <si>
    <t>神器惊喜宝箱</t>
    <phoneticPr fontId="2" type="noConversion"/>
  </si>
  <si>
    <t>卡牌经验</t>
    <phoneticPr fontId="2" type="noConversion"/>
  </si>
  <si>
    <t>等级段</t>
    <phoneticPr fontId="2" type="noConversion"/>
  </si>
  <si>
    <t>等级</t>
    <phoneticPr fontId="2" type="noConversion"/>
  </si>
  <si>
    <t>经验</t>
    <phoneticPr fontId="2" type="noConversion"/>
  </si>
  <si>
    <t>1~10</t>
    <phoneticPr fontId="2" type="noConversion"/>
  </si>
  <si>
    <t>10~20</t>
    <phoneticPr fontId="2" type="noConversion"/>
  </si>
  <si>
    <t>20~30</t>
    <phoneticPr fontId="2" type="noConversion"/>
  </si>
  <si>
    <t>40~50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</si>
  <si>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</si>
  <si>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</si>
  <si>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</si>
  <si>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</si>
  <si>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</si>
  <si>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</si>
  <si>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</si>
  <si>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</si>
  <si>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140~150</t>
    <phoneticPr fontId="2" type="noConversion"/>
  </si>
  <si>
    <t>挂机经验</t>
    <phoneticPr fontId="2" type="noConversion"/>
  </si>
  <si>
    <t>130~140</t>
    <phoneticPr fontId="2" type="noConversion"/>
  </si>
  <si>
    <t>普通关卡</t>
    <phoneticPr fontId="2" type="noConversion"/>
  </si>
  <si>
    <t>普通章节</t>
    <phoneticPr fontId="2" type="noConversion"/>
  </si>
  <si>
    <t>困难关卡</t>
    <phoneticPr fontId="2" type="noConversion"/>
  </si>
  <si>
    <t>困难章节</t>
    <phoneticPr fontId="2" type="noConversion"/>
  </si>
  <si>
    <t>加总</t>
    <phoneticPr fontId="2" type="noConversion"/>
  </si>
  <si>
    <t>百分比</t>
    <phoneticPr fontId="2" type="noConversion"/>
  </si>
  <si>
    <t>总经验</t>
    <phoneticPr fontId="2" type="noConversion"/>
  </si>
  <si>
    <t>培养卡牌</t>
    <phoneticPr fontId="2" type="noConversion"/>
  </si>
  <si>
    <t>等级段</t>
    <phoneticPr fontId="2" type="noConversion"/>
  </si>
  <si>
    <t>等级</t>
    <phoneticPr fontId="2" type="noConversion"/>
  </si>
  <si>
    <t>权重</t>
    <phoneticPr fontId="2" type="noConversion"/>
  </si>
  <si>
    <t>比例</t>
    <phoneticPr fontId="2" type="noConversion"/>
  </si>
  <si>
    <t>队伍</t>
    <phoneticPr fontId="2" type="noConversion"/>
  </si>
  <si>
    <t>30~40</t>
    <phoneticPr fontId="2" type="noConversion"/>
  </si>
  <si>
    <t>章节</t>
    <phoneticPr fontId="2" type="noConversion"/>
  </si>
  <si>
    <t>品质</t>
    <phoneticPr fontId="2" type="noConversion"/>
  </si>
  <si>
    <t>Row</t>
    <phoneticPr fontId="2" type="noConversion"/>
  </si>
  <si>
    <t>Row</t>
    <phoneticPr fontId="2" type="noConversion"/>
  </si>
  <si>
    <t>Module</t>
    <phoneticPr fontId="2" type="noConversion"/>
  </si>
  <si>
    <t>Module</t>
    <phoneticPr fontId="2" type="noConversion"/>
  </si>
  <si>
    <t>ModuleId</t>
    <phoneticPr fontId="2" type="noConversion"/>
  </si>
  <si>
    <t>#note</t>
    <phoneticPr fontId="2" type="noConversion"/>
  </si>
  <si>
    <t>Qua</t>
    <phoneticPr fontId="2" type="noConversion"/>
  </si>
  <si>
    <t>Lv</t>
    <phoneticPr fontId="2" type="noConversion"/>
  </si>
  <si>
    <t>Sum</t>
    <phoneticPr fontId="2" type="noConversion"/>
  </si>
  <si>
    <t>神器1-1</t>
  </si>
  <si>
    <t>神器1-2</t>
  </si>
  <si>
    <t>神器1-3</t>
  </si>
  <si>
    <t>神器2-1</t>
  </si>
  <si>
    <t>神器2-2</t>
  </si>
  <si>
    <t>神器2-3</t>
  </si>
  <si>
    <t>神器2-4</t>
  </si>
  <si>
    <t>神器2-5</t>
  </si>
  <si>
    <t>神器3-1</t>
  </si>
  <si>
    <t>神器3-2</t>
  </si>
  <si>
    <t>神器3-3</t>
  </si>
  <si>
    <t>神器3-4</t>
  </si>
  <si>
    <t>神器3-5</t>
  </si>
  <si>
    <t>神器3-6</t>
  </si>
  <si>
    <t>神器4-1</t>
  </si>
  <si>
    <t>神器4-2</t>
  </si>
  <si>
    <t>神器4-3</t>
  </si>
  <si>
    <t>神器4-4</t>
  </si>
  <si>
    <t>神器4-5</t>
  </si>
  <si>
    <t>神器4-6</t>
  </si>
  <si>
    <t>神器5-1</t>
  </si>
  <si>
    <t>神器5-2</t>
  </si>
  <si>
    <t>神器5-3</t>
  </si>
  <si>
    <t>神器5-4</t>
  </si>
  <si>
    <t>神器5-5</t>
  </si>
  <si>
    <t>神器5-6</t>
  </si>
  <si>
    <t>神器6-1</t>
  </si>
  <si>
    <t>神器6-2</t>
  </si>
  <si>
    <t>神器6-3</t>
  </si>
  <si>
    <t>神器6-4</t>
  </si>
  <si>
    <t>神器6-5</t>
  </si>
  <si>
    <t>神器6-6</t>
  </si>
  <si>
    <t>神器6-7</t>
  </si>
  <si>
    <t>神器6-8</t>
  </si>
  <si>
    <t>神器7-1</t>
  </si>
  <si>
    <t>神器7-2</t>
  </si>
  <si>
    <t>神器7-3</t>
  </si>
  <si>
    <t>神器7-4</t>
  </si>
  <si>
    <t>神器7-5</t>
  </si>
  <si>
    <t>神器7-6</t>
  </si>
  <si>
    <t>神器7-7</t>
  </si>
  <si>
    <t>神器7-8</t>
  </si>
  <si>
    <t>两仪剑</t>
  </si>
  <si>
    <t>无界之爪</t>
  </si>
  <si>
    <t>踏雪白狼</t>
  </si>
  <si>
    <t>大荒紫电</t>
  </si>
  <si>
    <t>十殿阎罗</t>
  </si>
  <si>
    <t>大夏龙雀</t>
  </si>
  <si>
    <t>阿波普之刃</t>
  </si>
  <si>
    <t>#note</t>
    <phoneticPr fontId="2" type="noConversion"/>
  </si>
  <si>
    <t>Qua</t>
    <phoneticPr fontId="2" type="noConversion"/>
  </si>
  <si>
    <t>金币</t>
  </si>
  <si>
    <t>芦花币</t>
  </si>
  <si>
    <t>初级神器1配件1</t>
  </si>
  <si>
    <t>价值</t>
    <phoneticPr fontId="2" type="noConversion"/>
  </si>
  <si>
    <t>橙</t>
    <phoneticPr fontId="2" type="noConversion"/>
  </si>
  <si>
    <t>芦花币.F</t>
    <phoneticPr fontId="2" type="noConversion"/>
  </si>
  <si>
    <t>芦花币.sum</t>
    <phoneticPr fontId="2" type="noConversion"/>
  </si>
  <si>
    <t>初强.E</t>
    <phoneticPr fontId="2" type="noConversion"/>
  </si>
  <si>
    <t>初强.sum</t>
    <phoneticPr fontId="2" type="noConversion"/>
  </si>
  <si>
    <t>普通</t>
    <phoneticPr fontId="3" type="noConversion"/>
  </si>
  <si>
    <t>阎风吒</t>
  </si>
  <si>
    <t>UR</t>
    <phoneticPr fontId="2" type="noConversion"/>
  </si>
  <si>
    <t>星</t>
    <phoneticPr fontId="2" type="noConversion"/>
  </si>
  <si>
    <t>UR</t>
    <phoneticPr fontId="2" type="noConversion"/>
  </si>
  <si>
    <t>常服曹焱兵</t>
  </si>
  <si>
    <t>曹玄亮</t>
  </si>
  <si>
    <t>战斗夏铃</t>
  </si>
  <si>
    <t>项昆仑</t>
  </si>
  <si>
    <t>刘羽禅</t>
  </si>
  <si>
    <t>红莲缇娜</t>
  </si>
  <si>
    <t>战斗曹焱兵</t>
  </si>
  <si>
    <t>黑尔坎普</t>
  </si>
  <si>
    <t>北落师门</t>
  </si>
  <si>
    <t>盖文</t>
  </si>
  <si>
    <t>南御夫</t>
  </si>
  <si>
    <t>吉拉</t>
  </si>
  <si>
    <t>吕仙宫</t>
  </si>
  <si>
    <t>阎巧巧</t>
  </si>
  <si>
    <t>常服夏铃</t>
  </si>
  <si>
    <t>柠檬精</t>
  </si>
  <si>
    <t>升星碎片</t>
    <phoneticPr fontId="2" type="noConversion"/>
  </si>
  <si>
    <t>升星金币</t>
    <phoneticPr fontId="2" type="noConversion"/>
  </si>
  <si>
    <t>购买初级抽卡</t>
    <phoneticPr fontId="2" type="noConversion"/>
  </si>
  <si>
    <t>普通抽</t>
    <phoneticPr fontId="2" type="noConversion"/>
  </si>
  <si>
    <t>挂机队伍</t>
    <phoneticPr fontId="2" type="noConversion"/>
  </si>
  <si>
    <t xml:space="preserve">20级开启装备系统
8件装备，头盔(+2)，肩甲(+3)，衣服(+1)，武器(价值x2)(+0)，鞋子(+4)，护手(+5)，戒指(价值x1.5)(+8)，项链(价值x1.5)(+10)。
装备掉落：
6分钟掉落一件装备，装备掉率如下
50%绿，30%蓝，15%紫，5%橙
武器掉率/2，戒指和项链掉率/1.5
橙色装备出现必然需要鉴定。鉴定30%出套装。
装备属性上，橙装按3星SR为基准，60%属性投放。套装前2个属性40%（攻，血），套装3，某项百分比属性，套装4，某项2级属性。
锻造：
80%紫，15%橙，5%套装橙
套装：
20级，40级，60级，80级，100级，120级
洗练属性：
紫色和橙色装备可能产生洗练属性。
装备在生成时，决定洗练条目数。
装备套装：
20级套装8件套，4条套装属性。
40级套装有2套：
套1(武器，头盔，肩甲，衣服)（2,4：血，百分比攻）；套2（护手，鞋子，项链，戒指：攻，百分比血）
60，级套装有2套：
套1(武器，肩甲，头，衣，护手，鞋（2,3,5：血,攻,百分比血）)，套2（武器，衣服，鞋子，护手，项链，戒指（2,3,5：攻,血,百分比攻））
80,100,120级套装有3套：
套1(稀有，只可鉴定出)(武器，头盔，肩甲，项链，戒指（2,3,4,5：攻，血，增伤，免伤）)；套2（武器，头，肩，护手，鞋子，衣（2,3,5：血,攻,百分比血））;套3（武器，项链，戒指，护手，鞋子，衣（2,3,5：攻,血,百分比攻））
功能拓展：
公会护送：
每天刷出3个护送任务（低中高）。护送需要提交特定道具，派遣3个寄灵人和3个守护灵进行护送。护送完成奖励装备精华和帮会币。被劫持装备精华奖励减少20%，劫持者获得50%的装备精华。提交的道具包括药品，食物，装备，古董。药品和食物产出自生活技能，装备产出自掉落和锻造，古董产出自日常任务宝箱和恶灵入侵。
生活技能：
生活技能有2个，烹饪和制药。烹饪品可给寄灵人吃，提升基础属性，食用量受地狱道制约。药品可给守护灵吃，提升基础属性，食用量受突破等级制约。
生活技能可升级，使用帮贡升级，升级降低烹饪所需的经历。生活技能可进阶，进阶需要到达一定等级，进阶消耗技能书。进阶解锁新的产品，提升精力消耗。
制作消耗精力，每天回复精力300点，可吃精力丹回复精力。精力丹在商店限购。
每次制造，在已解锁的产品中随机一个。
交易：
未鉴定的装备和商品（食物，药品，古董）可以交易。低价为配置价格的1/3，一口价为配置价的2~3倍。交易币可由充值和成就获得，有一个交易币对应的商店，售卖基础强化材料。
</t>
    <phoneticPr fontId="2" type="noConversion"/>
  </si>
  <si>
    <t>装备强化</t>
    <phoneticPr fontId="2" type="noConversion"/>
  </si>
  <si>
    <t>高</t>
    <phoneticPr fontId="2" type="noConversion"/>
  </si>
  <si>
    <t>中高</t>
    <phoneticPr fontId="2" type="noConversion"/>
  </si>
  <si>
    <t>初中</t>
    <phoneticPr fontId="2" type="noConversion"/>
  </si>
  <si>
    <t>初级</t>
    <phoneticPr fontId="2" type="noConversion"/>
  </si>
  <si>
    <t>阶段1</t>
    <phoneticPr fontId="2" type="noConversion"/>
  </si>
  <si>
    <t>强化石类型</t>
    <phoneticPr fontId="2" type="noConversion"/>
  </si>
  <si>
    <t>分配等级</t>
    <phoneticPr fontId="2" type="noConversion"/>
  </si>
  <si>
    <t>培养数量</t>
    <phoneticPr fontId="2" type="noConversion"/>
  </si>
  <si>
    <t>坑</t>
    <phoneticPr fontId="2" type="noConversion"/>
  </si>
  <si>
    <t>强化石购买</t>
    <phoneticPr fontId="2" type="noConversion"/>
  </si>
  <si>
    <t>金币消耗</t>
    <phoneticPr fontId="2" type="noConversion"/>
  </si>
  <si>
    <t>停留时间</t>
    <phoneticPr fontId="2" type="noConversion"/>
  </si>
  <si>
    <t>金币总产</t>
    <phoneticPr fontId="2" type="noConversion"/>
  </si>
  <si>
    <t>装备</t>
    <phoneticPr fontId="2" type="noConversion"/>
  </si>
  <si>
    <t>绿</t>
    <phoneticPr fontId="2" type="noConversion"/>
  </si>
  <si>
    <t>金币本</t>
    <phoneticPr fontId="2" type="noConversion"/>
  </si>
  <si>
    <t>装备锻造</t>
    <phoneticPr fontId="2" type="noConversion"/>
  </si>
  <si>
    <t>装备锻造</t>
    <phoneticPr fontId="2" type="noConversion"/>
  </si>
  <si>
    <t>金币消耗</t>
    <phoneticPr fontId="2" type="noConversion"/>
  </si>
  <si>
    <t>每日任务100钻</t>
    <phoneticPr fontId="2" type="noConversion"/>
  </si>
  <si>
    <t>竞技场50钻（按前500名算）</t>
    <phoneticPr fontId="2" type="noConversion"/>
  </si>
  <si>
    <t>实时竞技</t>
    <phoneticPr fontId="2" type="noConversion"/>
  </si>
  <si>
    <t>SR</t>
    <phoneticPr fontId="10" type="noConversion"/>
  </si>
  <si>
    <t>产率/h</t>
    <phoneticPr fontId="2" type="noConversion"/>
  </si>
  <si>
    <t>160~170</t>
    <phoneticPr fontId="2" type="noConversion"/>
  </si>
  <si>
    <t>170~180</t>
    <phoneticPr fontId="2" type="noConversion"/>
  </si>
  <si>
    <t>玄铁</t>
    <phoneticPr fontId="2" type="noConversion"/>
  </si>
  <si>
    <t>乌金</t>
    <phoneticPr fontId="2" type="noConversion"/>
  </si>
  <si>
    <t>银母</t>
    <phoneticPr fontId="2" type="noConversion"/>
  </si>
  <si>
    <t>玄铁</t>
  </si>
  <si>
    <t>乌金</t>
  </si>
  <si>
    <t>银母</t>
  </si>
  <si>
    <t>绿色基础材料</t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</si>
  <si>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</si>
  <si>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</si>
  <si>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</si>
  <si>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红材料</t>
    <phoneticPr fontId="2" type="noConversion"/>
  </si>
  <si>
    <t>灵玉</t>
    <phoneticPr fontId="2" type="noConversion"/>
  </si>
  <si>
    <t>铀金</t>
    <phoneticPr fontId="2" type="noConversion"/>
  </si>
  <si>
    <t>红材料</t>
    <phoneticPr fontId="2" type="noConversion"/>
  </si>
  <si>
    <t>红材料</t>
    <phoneticPr fontId="2" type="noConversion"/>
  </si>
  <si>
    <t>铀金</t>
    <phoneticPr fontId="2" type="noConversion"/>
  </si>
  <si>
    <t>铀金</t>
    <phoneticPr fontId="2" type="noConversion"/>
  </si>
  <si>
    <t>灵玉</t>
    <phoneticPr fontId="2" type="noConversion"/>
  </si>
  <si>
    <t>铀金</t>
    <phoneticPr fontId="2" type="noConversion"/>
  </si>
  <si>
    <t>150~160</t>
    <phoneticPr fontId="2" type="noConversion"/>
  </si>
  <si>
    <t>180~190</t>
    <phoneticPr fontId="2" type="noConversion"/>
  </si>
  <si>
    <t>190~200</t>
    <phoneticPr fontId="2" type="noConversion"/>
  </si>
  <si>
    <t>红色基础材料</t>
  </si>
  <si>
    <t>sum</t>
    <phoneticPr fontId="2" type="noConversion"/>
  </si>
  <si>
    <t>芦花-风</t>
    <phoneticPr fontId="2" type="noConversion"/>
  </si>
  <si>
    <t>章节</t>
    <phoneticPr fontId="2" type="noConversion"/>
  </si>
  <si>
    <t>芦花-花</t>
    <phoneticPr fontId="2" type="noConversion"/>
  </si>
  <si>
    <t>芦花-雪</t>
    <phoneticPr fontId="2" type="noConversion"/>
  </si>
  <si>
    <t>芦花-月</t>
    <phoneticPr fontId="2" type="noConversion"/>
  </si>
  <si>
    <t>停留时间/h</t>
    <phoneticPr fontId="2" type="noConversion"/>
  </si>
  <si>
    <t>第几天</t>
    <phoneticPr fontId="2" type="noConversion"/>
  </si>
  <si>
    <t>大R时间</t>
    <phoneticPr fontId="2" type="noConversion"/>
  </si>
  <si>
    <t>非R时间</t>
    <phoneticPr fontId="2" type="noConversion"/>
  </si>
  <si>
    <t>等级</t>
    <phoneticPr fontId="2" type="noConversion"/>
  </si>
  <si>
    <t>比例</t>
    <phoneticPr fontId="2" type="noConversion"/>
  </si>
  <si>
    <t>本级停留</t>
    <phoneticPr fontId="2" type="noConversion"/>
  </si>
  <si>
    <t>停留总</t>
    <phoneticPr fontId="2" type="noConversion"/>
  </si>
  <si>
    <t>非R停留</t>
    <phoneticPr fontId="2" type="noConversion"/>
  </si>
  <si>
    <t>月卡停留</t>
    <phoneticPr fontId="2" type="noConversion"/>
  </si>
  <si>
    <t>大R停留</t>
    <phoneticPr fontId="2" type="noConversion"/>
  </si>
  <si>
    <t>非R加总</t>
    <phoneticPr fontId="2" type="noConversion"/>
  </si>
  <si>
    <t>月卡加总</t>
    <phoneticPr fontId="2" type="noConversion"/>
  </si>
  <si>
    <t>大R加总</t>
    <phoneticPr fontId="2" type="noConversion"/>
  </si>
  <si>
    <t>天</t>
    <phoneticPr fontId="2" type="noConversion"/>
  </si>
  <si>
    <t>非R等级</t>
    <phoneticPr fontId="2" type="noConversion"/>
  </si>
  <si>
    <t>月卡等级</t>
    <phoneticPr fontId="2" type="noConversion"/>
  </si>
  <si>
    <t>大R等级</t>
    <phoneticPr fontId="2" type="noConversion"/>
  </si>
  <si>
    <t>通关pt-02，12关。
开放挂机派遣，挂机4小时可通过20级。
2-9开启挂机派遣。引导玩家装备系统。
开启困难关卡。困难关卡奖励装备。
2-12BOSS对装备强度有验证
20级才开启第3章。</t>
    <phoneticPr fontId="2" type="noConversion"/>
  </si>
  <si>
    <t xml:space="preserve">通关pt-01，9关。
第9关验证2突守护灵。
第8关开启养成。
预估停留30分钟。
</t>
    <phoneticPr fontId="2" type="noConversion"/>
  </si>
  <si>
    <t>通关pt-04
通关kn-03
开启芦花古楼-风（不限制阵容），预计可通7层
开启神器。
30级的恶灵入侵可掉落神器。
挂机28小时</t>
    <phoneticPr fontId="2" type="noConversion"/>
  </si>
  <si>
    <t>通关pt-03
通关kn-02
开启日常副本，日常任务，恶灵入侵，离线竞技场。
恶灵入侵的日常任务，产出大量经验。
恶灵入侵产出金币和橙色装备，概率出套装。越高难度的恶灵，金币产出越高。
挂机20小时。</t>
    <phoneticPr fontId="2" type="noConversion"/>
  </si>
  <si>
    <t>第一天上半日</t>
    <phoneticPr fontId="2" type="noConversion"/>
  </si>
  <si>
    <t>通关pt-07
通关kn-06
芦花-f-20。
开启专属武器，开启组队副本。
组队副本，组队副本掉落专属武器碎片。
挂机36小时。</t>
    <phoneticPr fontId="2" type="noConversion"/>
  </si>
  <si>
    <t>通关pt-05
通关kn-04
芦花-f-10
开启花，雪，月。花雪月对阵容有要求。
集训营，实时竞技场。
挂机30小时</t>
    <phoneticPr fontId="2" type="noConversion"/>
  </si>
  <si>
    <t>通关pt-06
通关kn-05
芦花-f-15。
开启羁绊副本。
挂机30小时</t>
    <phoneticPr fontId="2" type="noConversion"/>
  </si>
  <si>
    <t>第一天下半日</t>
    <phoneticPr fontId="2" type="noConversion"/>
  </si>
  <si>
    <t>10~15</t>
    <phoneticPr fontId="2" type="noConversion"/>
  </si>
  <si>
    <t>15~20</t>
    <phoneticPr fontId="2" type="noConversion"/>
  </si>
  <si>
    <t>20~25</t>
    <phoneticPr fontId="2" type="noConversion"/>
  </si>
  <si>
    <t>25~30</t>
    <phoneticPr fontId="2" type="noConversion"/>
  </si>
  <si>
    <t>30~35</t>
    <phoneticPr fontId="2" type="noConversion"/>
  </si>
  <si>
    <t>35~40</t>
    <phoneticPr fontId="2" type="noConversion"/>
  </si>
  <si>
    <t>40~45</t>
    <phoneticPr fontId="2" type="noConversion"/>
  </si>
  <si>
    <t>45~50</t>
    <phoneticPr fontId="2" type="noConversion"/>
  </si>
  <si>
    <t>50~55</t>
    <phoneticPr fontId="2" type="noConversion"/>
  </si>
  <si>
    <t>55~60</t>
    <phoneticPr fontId="2" type="noConversion"/>
  </si>
  <si>
    <t>60~65</t>
    <phoneticPr fontId="2" type="noConversion"/>
  </si>
  <si>
    <t>65~70</t>
    <phoneticPr fontId="2" type="noConversion"/>
  </si>
  <si>
    <t>70~75</t>
    <phoneticPr fontId="2" type="noConversion"/>
  </si>
  <si>
    <t>75~80</t>
    <phoneticPr fontId="2" type="noConversion"/>
  </si>
  <si>
    <t>80~85</t>
    <phoneticPr fontId="2" type="noConversion"/>
  </si>
  <si>
    <t>85~90</t>
    <phoneticPr fontId="2" type="noConversion"/>
  </si>
  <si>
    <t>90~95</t>
    <phoneticPr fontId="2" type="noConversion"/>
  </si>
  <si>
    <t>95~100</t>
    <phoneticPr fontId="2" type="noConversion"/>
  </si>
  <si>
    <t>首日修正</t>
    <phoneticPr fontId="2" type="noConversion"/>
  </si>
  <si>
    <t>100~105</t>
    <phoneticPr fontId="2" type="noConversion"/>
  </si>
  <si>
    <t>105~110</t>
    <phoneticPr fontId="2" type="noConversion"/>
  </si>
  <si>
    <t>110~115</t>
    <phoneticPr fontId="2" type="noConversion"/>
  </si>
  <si>
    <t>115~120</t>
    <phoneticPr fontId="2" type="noConversion"/>
  </si>
  <si>
    <t>120~125</t>
    <phoneticPr fontId="2" type="noConversion"/>
  </si>
  <si>
    <t>125~130</t>
    <phoneticPr fontId="2" type="noConversion"/>
  </si>
  <si>
    <t>130~135</t>
    <phoneticPr fontId="2" type="noConversion"/>
  </si>
  <si>
    <t>135~140</t>
    <phoneticPr fontId="2" type="noConversion"/>
  </si>
  <si>
    <t>140~145</t>
    <phoneticPr fontId="2" type="noConversion"/>
  </si>
  <si>
    <t>145~150</t>
    <phoneticPr fontId="2" type="noConversion"/>
  </si>
  <si>
    <t>格子</t>
    <phoneticPr fontId="2" type="noConversion"/>
  </si>
  <si>
    <t>突破</t>
    <phoneticPr fontId="2" type="noConversion"/>
  </si>
  <si>
    <t>等活</t>
    <phoneticPr fontId="2" type="noConversion"/>
  </si>
  <si>
    <t>黑绳</t>
    <phoneticPr fontId="2" type="noConversion"/>
  </si>
  <si>
    <t>众合</t>
    <phoneticPr fontId="2" type="noConversion"/>
  </si>
  <si>
    <t>大叫唤</t>
    <phoneticPr fontId="2" type="noConversion"/>
  </si>
  <si>
    <t>焦热</t>
    <phoneticPr fontId="2" type="noConversion"/>
  </si>
  <si>
    <t>众合+1</t>
    <phoneticPr fontId="2" type="noConversion"/>
  </si>
  <si>
    <t>叫唤</t>
    <phoneticPr fontId="2" type="noConversion"/>
  </si>
  <si>
    <t>焦热+2</t>
  </si>
  <si>
    <t>地狱道名</t>
    <phoneticPr fontId="2" type="noConversion"/>
  </si>
  <si>
    <t>总格子</t>
    <phoneticPr fontId="2" type="noConversion"/>
  </si>
  <si>
    <t>大焦热</t>
    <phoneticPr fontId="2" type="noConversion"/>
  </si>
  <si>
    <t>无间</t>
    <phoneticPr fontId="2" type="noConversion"/>
  </si>
  <si>
    <t>境界</t>
    <phoneticPr fontId="2" type="noConversion"/>
  </si>
  <si>
    <t>格子等级</t>
    <phoneticPr fontId="2" type="noConversion"/>
  </si>
  <si>
    <t>总格子数</t>
    <phoneticPr fontId="2" type="noConversion"/>
  </si>
  <si>
    <t>黑绳+1</t>
    <phoneticPr fontId="2" type="noConversion"/>
  </si>
  <si>
    <t>叫唤+2</t>
  </si>
  <si>
    <t>大叫唤+2</t>
  </si>
  <si>
    <t>大焦热+2</t>
  </si>
  <si>
    <t>等级</t>
    <phoneticPr fontId="2" type="noConversion"/>
  </si>
  <si>
    <t>总时间</t>
    <phoneticPr fontId="2" type="noConversion"/>
  </si>
  <si>
    <t>极限停留</t>
    <phoneticPr fontId="2" type="noConversion"/>
  </si>
  <si>
    <t>极限加总</t>
    <phoneticPr fontId="2" type="noConversion"/>
  </si>
  <si>
    <t>等级</t>
    <phoneticPr fontId="2" type="noConversion"/>
  </si>
  <si>
    <t>地狱道</t>
    <phoneticPr fontId="2" type="noConversion"/>
  </si>
  <si>
    <t>等级上限</t>
    <phoneticPr fontId="2" type="noConversion"/>
  </si>
  <si>
    <t>日常本产出</t>
    <phoneticPr fontId="2" type="noConversion"/>
  </si>
  <si>
    <t>名字</t>
    <phoneticPr fontId="2" type="noConversion"/>
  </si>
  <si>
    <t>境界</t>
    <phoneticPr fontId="2" type="noConversion"/>
  </si>
  <si>
    <t>寄灵人地狱道</t>
    <phoneticPr fontId="2" type="noConversion"/>
  </si>
  <si>
    <t>境界名</t>
    <phoneticPr fontId="2" type="noConversion"/>
  </si>
  <si>
    <t>境界名</t>
    <phoneticPr fontId="2" type="noConversion"/>
  </si>
  <si>
    <t>颜色</t>
    <phoneticPr fontId="2" type="noConversion"/>
  </si>
  <si>
    <t>白(偏黄)</t>
    <phoneticPr fontId="2" type="noConversion"/>
  </si>
  <si>
    <t>绿</t>
    <phoneticPr fontId="2" type="noConversion"/>
  </si>
  <si>
    <t>青</t>
    <phoneticPr fontId="2" type="noConversion"/>
  </si>
  <si>
    <t>蓝</t>
    <phoneticPr fontId="2" type="noConversion"/>
  </si>
  <si>
    <t>靛蓝</t>
    <phoneticPr fontId="2" type="noConversion"/>
  </si>
  <si>
    <t>紫</t>
    <phoneticPr fontId="2" type="noConversion"/>
  </si>
  <si>
    <t>橙</t>
    <phoneticPr fontId="2" type="noConversion"/>
  </si>
  <si>
    <t>红</t>
    <phoneticPr fontId="2" type="noConversion"/>
  </si>
  <si>
    <t>众合+2</t>
  </si>
  <si>
    <t>叫唤+1</t>
    <phoneticPr fontId="2" type="noConversion"/>
  </si>
  <si>
    <t>大叫唤</t>
    <phoneticPr fontId="2" type="noConversion"/>
  </si>
  <si>
    <t>大叫唤+1</t>
    <phoneticPr fontId="2" type="noConversion"/>
  </si>
  <si>
    <t>焦热</t>
    <phoneticPr fontId="2" type="noConversion"/>
  </si>
  <si>
    <t>焦热+1</t>
    <phoneticPr fontId="2" type="noConversion"/>
  </si>
  <si>
    <t>大焦热+1</t>
    <phoneticPr fontId="2" type="noConversion"/>
  </si>
  <si>
    <t>无间</t>
    <phoneticPr fontId="2" type="noConversion"/>
  </si>
  <si>
    <t>无间+1</t>
    <phoneticPr fontId="2" type="noConversion"/>
  </si>
  <si>
    <t>地狱道</t>
    <phoneticPr fontId="2" type="noConversion"/>
  </si>
  <si>
    <t>非R</t>
    <phoneticPr fontId="2" type="noConversion"/>
  </si>
  <si>
    <t>双卡</t>
    <phoneticPr fontId="2" type="noConversion"/>
  </si>
  <si>
    <t>大R</t>
    <phoneticPr fontId="2" type="noConversion"/>
  </si>
  <si>
    <t>要求等级</t>
    <phoneticPr fontId="2" type="noConversion"/>
  </si>
  <si>
    <t>等活</t>
  </si>
  <si>
    <t>黑绳</t>
  </si>
  <si>
    <t>黑绳+1</t>
  </si>
  <si>
    <t>众合</t>
  </si>
  <si>
    <t>众合+1</t>
  </si>
  <si>
    <t>叫唤</t>
  </si>
  <si>
    <t>叫唤+1</t>
  </si>
  <si>
    <t>大叫唤</t>
  </si>
  <si>
    <t>大叫唤+1</t>
  </si>
  <si>
    <t>焦热</t>
  </si>
  <si>
    <t>焦热+1</t>
  </si>
  <si>
    <t>大焦热</t>
  </si>
  <si>
    <t>大焦热+1</t>
  </si>
  <si>
    <t>无间</t>
  </si>
  <si>
    <t>lv</t>
    <phoneticPr fontId="2" type="noConversion"/>
  </si>
  <si>
    <t>副本位</t>
    <phoneticPr fontId="2" type="noConversion"/>
  </si>
  <si>
    <t>强化石1</t>
    <phoneticPr fontId="2" type="noConversion"/>
  </si>
  <si>
    <t>强化石2</t>
  </si>
  <si>
    <t>强化石3</t>
  </si>
  <si>
    <t>强化石4</t>
  </si>
  <si>
    <t>强化石2-少</t>
    <phoneticPr fontId="2" type="noConversion"/>
  </si>
  <si>
    <t>强化石1-多</t>
    <phoneticPr fontId="2" type="noConversion"/>
  </si>
  <si>
    <t>强化石2-多</t>
    <phoneticPr fontId="2" type="noConversion"/>
  </si>
  <si>
    <t>强化石3-少</t>
    <phoneticPr fontId="2" type="noConversion"/>
  </si>
  <si>
    <t>强化石3-多</t>
    <phoneticPr fontId="2" type="noConversion"/>
  </si>
  <si>
    <t>强化石4-少</t>
    <phoneticPr fontId="2" type="noConversion"/>
  </si>
  <si>
    <t>道具</t>
    <phoneticPr fontId="2" type="noConversion"/>
  </si>
  <si>
    <t>价值</t>
    <phoneticPr fontId="2" type="noConversion"/>
  </si>
  <si>
    <t>强化石4-中</t>
    <phoneticPr fontId="2" type="noConversion"/>
  </si>
  <si>
    <t>强化石4-多</t>
    <phoneticPr fontId="2" type="noConversion"/>
  </si>
  <si>
    <t>强化石2-中</t>
    <phoneticPr fontId="2" type="noConversion"/>
  </si>
  <si>
    <t>强化石3-中</t>
    <phoneticPr fontId="2" type="noConversion"/>
  </si>
  <si>
    <t>强化石1-中</t>
    <phoneticPr fontId="2" type="noConversion"/>
  </si>
  <si>
    <t>停留</t>
    <phoneticPr fontId="2" type="noConversion"/>
  </si>
  <si>
    <t>每日次数</t>
    <phoneticPr fontId="2" type="noConversion"/>
  </si>
  <si>
    <t>开放等级</t>
    <phoneticPr fontId="2" type="noConversion"/>
  </si>
  <si>
    <t>材料1</t>
    <phoneticPr fontId="2" type="noConversion"/>
  </si>
  <si>
    <t>材料2</t>
    <phoneticPr fontId="2" type="noConversion"/>
  </si>
  <si>
    <t>魂珠</t>
    <phoneticPr fontId="2" type="noConversion"/>
  </si>
  <si>
    <t>强化石1-少</t>
    <phoneticPr fontId="2" type="noConversion"/>
  </si>
  <si>
    <t>难度</t>
    <phoneticPr fontId="2" type="noConversion"/>
  </si>
  <si>
    <t>普通</t>
    <phoneticPr fontId="2" type="noConversion"/>
  </si>
  <si>
    <t>噩梦</t>
    <phoneticPr fontId="2" type="noConversion"/>
  </si>
  <si>
    <t>专属强化石副本</t>
    <phoneticPr fontId="2" type="noConversion"/>
  </si>
  <si>
    <t>非R次数</t>
    <phoneticPr fontId="2" type="noConversion"/>
  </si>
  <si>
    <t>pt价值</t>
    <phoneticPr fontId="2" type="noConversion"/>
  </si>
  <si>
    <t>kn价值</t>
    <phoneticPr fontId="2" type="noConversion"/>
  </si>
  <si>
    <t>EM价值</t>
    <phoneticPr fontId="2" type="noConversion"/>
  </si>
  <si>
    <t>1珠</t>
    <phoneticPr fontId="2" type="noConversion"/>
  </si>
  <si>
    <t>2珠</t>
  </si>
  <si>
    <t>3珠</t>
  </si>
  <si>
    <t>4珠</t>
  </si>
  <si>
    <t>5珠</t>
  </si>
  <si>
    <t>6珠</t>
  </si>
  <si>
    <t>7珠</t>
  </si>
  <si>
    <t>8珠</t>
  </si>
  <si>
    <t>预估等级</t>
    <phoneticPr fontId="2" type="noConversion"/>
  </si>
  <si>
    <t>1珠.强化石1</t>
    <phoneticPr fontId="2" type="noConversion"/>
  </si>
  <si>
    <t>1珠.强化石2</t>
    <phoneticPr fontId="2" type="noConversion"/>
  </si>
  <si>
    <t>1珠.强化石3</t>
    <phoneticPr fontId="2" type="noConversion"/>
  </si>
  <si>
    <t>1珠.强化石4</t>
    <phoneticPr fontId="2" type="noConversion"/>
  </si>
  <si>
    <t>2珠.强化石1</t>
    <phoneticPr fontId="2" type="noConversion"/>
  </si>
  <si>
    <t>2珠.强化石2</t>
    <phoneticPr fontId="2" type="noConversion"/>
  </si>
  <si>
    <t>2珠.强化石3</t>
    <phoneticPr fontId="2" type="noConversion"/>
  </si>
  <si>
    <t>2珠.强化石4</t>
    <phoneticPr fontId="2" type="noConversion"/>
  </si>
  <si>
    <t>3珠.强化石1</t>
    <phoneticPr fontId="2" type="noConversion"/>
  </si>
  <si>
    <t>3珠.强化石2</t>
    <phoneticPr fontId="2" type="noConversion"/>
  </si>
  <si>
    <t>3珠.强化石3</t>
    <phoneticPr fontId="2" type="noConversion"/>
  </si>
  <si>
    <t>3珠.强化石4</t>
    <phoneticPr fontId="2" type="noConversion"/>
  </si>
  <si>
    <t>4珠.强化石1</t>
    <phoneticPr fontId="2" type="noConversion"/>
  </si>
  <si>
    <t>4珠.强化石2</t>
    <phoneticPr fontId="2" type="noConversion"/>
  </si>
  <si>
    <t>4珠.强化石3</t>
    <phoneticPr fontId="2" type="noConversion"/>
  </si>
  <si>
    <t>4珠.强化石4</t>
    <phoneticPr fontId="2" type="noConversion"/>
  </si>
  <si>
    <t>5珠.强化石2</t>
    <phoneticPr fontId="2" type="noConversion"/>
  </si>
  <si>
    <t>5珠.强化石3</t>
    <phoneticPr fontId="2" type="noConversion"/>
  </si>
  <si>
    <t>5珠.强化石4</t>
    <phoneticPr fontId="2" type="noConversion"/>
  </si>
  <si>
    <t>6珠.强化石2</t>
    <phoneticPr fontId="2" type="noConversion"/>
  </si>
  <si>
    <t>6珠.强化石3</t>
    <phoneticPr fontId="2" type="noConversion"/>
  </si>
  <si>
    <t>6珠.强化石4</t>
    <phoneticPr fontId="2" type="noConversion"/>
  </si>
  <si>
    <t>7珠.强化石2</t>
    <phoneticPr fontId="2" type="noConversion"/>
  </si>
  <si>
    <t>5珠.强化石1</t>
    <phoneticPr fontId="2" type="noConversion"/>
  </si>
  <si>
    <t>6珠.强化石1</t>
    <phoneticPr fontId="2" type="noConversion"/>
  </si>
  <si>
    <t>7珠.强化石1</t>
    <phoneticPr fontId="2" type="noConversion"/>
  </si>
  <si>
    <t>7珠.强化石3</t>
    <phoneticPr fontId="2" type="noConversion"/>
  </si>
  <si>
    <t>7珠.强化石4</t>
    <phoneticPr fontId="2" type="noConversion"/>
  </si>
  <si>
    <t>8珠.强化石1</t>
    <phoneticPr fontId="2" type="noConversion"/>
  </si>
  <si>
    <t>8珠.强化石2</t>
    <phoneticPr fontId="2" type="noConversion"/>
  </si>
  <si>
    <t>8珠.强化石3</t>
    <phoneticPr fontId="2" type="noConversion"/>
  </si>
  <si>
    <t>8珠.强化石4</t>
    <phoneticPr fontId="2" type="noConversion"/>
  </si>
  <si>
    <t>龙珠开启</t>
    <phoneticPr fontId="2" type="noConversion"/>
  </si>
  <si>
    <t>养成龙珠</t>
    <phoneticPr fontId="2" type="noConversion"/>
  </si>
  <si>
    <t>消耗</t>
    <phoneticPr fontId="2" type="noConversion"/>
  </si>
  <si>
    <t>剩余</t>
    <phoneticPr fontId="2" type="noConversion"/>
  </si>
  <si>
    <t>获得</t>
    <phoneticPr fontId="2" type="noConversion"/>
  </si>
  <si>
    <t>购买</t>
    <phoneticPr fontId="2" type="noConversion"/>
  </si>
  <si>
    <t>扫荡5次</t>
    <phoneticPr fontId="2" type="noConversion"/>
  </si>
  <si>
    <t>商店购买</t>
    <phoneticPr fontId="2" type="noConversion"/>
  </si>
  <si>
    <t>每日购买</t>
    <phoneticPr fontId="2" type="noConversion"/>
  </si>
  <si>
    <t>花费钻石</t>
    <phoneticPr fontId="2" type="noConversion"/>
  </si>
  <si>
    <t>花费金币</t>
    <phoneticPr fontId="2" type="noConversion"/>
  </si>
  <si>
    <t>神器日常本</t>
    <phoneticPr fontId="2" type="noConversion"/>
  </si>
  <si>
    <t>层数</t>
    <phoneticPr fontId="2" type="noConversion"/>
  </si>
  <si>
    <t>神器</t>
    <phoneticPr fontId="2" type="noConversion"/>
  </si>
  <si>
    <t>组件位</t>
    <phoneticPr fontId="2" type="noConversion"/>
  </si>
  <si>
    <t>品质</t>
    <phoneticPr fontId="2" type="noConversion"/>
  </si>
  <si>
    <t>神器位</t>
    <phoneticPr fontId="2" type="noConversion"/>
  </si>
  <si>
    <t>比例</t>
    <phoneticPr fontId="2" type="noConversion"/>
  </si>
  <si>
    <t>品质名</t>
    <phoneticPr fontId="2" type="noConversion"/>
  </si>
  <si>
    <t>属性权重</t>
    <phoneticPr fontId="2" type="noConversion"/>
  </si>
  <si>
    <t>绿</t>
    <phoneticPr fontId="2" type="noConversion"/>
  </si>
  <si>
    <t>紫</t>
    <phoneticPr fontId="2" type="noConversion"/>
  </si>
  <si>
    <t>产出描述</t>
    <phoneticPr fontId="2" type="noConversion"/>
  </si>
  <si>
    <t>等级</t>
    <phoneticPr fontId="2" type="noConversion"/>
  </si>
  <si>
    <t>价值</t>
    <phoneticPr fontId="2" type="noConversion"/>
  </si>
  <si>
    <t>价值</t>
    <phoneticPr fontId="2" type="noConversion"/>
  </si>
  <si>
    <t>基本价值</t>
    <phoneticPr fontId="2" type="noConversion"/>
  </si>
  <si>
    <t>价值</t>
    <phoneticPr fontId="2" type="noConversion"/>
  </si>
  <si>
    <t>Loc</t>
    <phoneticPr fontId="2" type="noConversion"/>
  </si>
  <si>
    <t>#note</t>
    <phoneticPr fontId="2" type="noConversion"/>
  </si>
  <si>
    <t>产出价值</t>
    <phoneticPr fontId="2" type="noConversion"/>
  </si>
  <si>
    <t>比例</t>
    <phoneticPr fontId="2" type="noConversion"/>
  </si>
  <si>
    <t>神器1</t>
    <phoneticPr fontId="2" type="noConversion"/>
  </si>
  <si>
    <t>概率</t>
    <phoneticPr fontId="2" type="noConversion"/>
  </si>
  <si>
    <t>碎片</t>
    <phoneticPr fontId="2" type="noConversion"/>
  </si>
  <si>
    <t>数量.Min</t>
    <phoneticPr fontId="2" type="noConversion"/>
  </si>
  <si>
    <t>数量.Max</t>
    <phoneticPr fontId="2" type="noConversion"/>
  </si>
  <si>
    <t>神器1中，神器2少</t>
    <phoneticPr fontId="2" type="noConversion"/>
  </si>
  <si>
    <t>神器1多，神器2中，神器3少</t>
    <phoneticPr fontId="2" type="noConversion"/>
  </si>
  <si>
    <t>神器2多，神器3中，神器4少</t>
    <phoneticPr fontId="2" type="noConversion"/>
  </si>
  <si>
    <t>神器3多，神器4中，神器5少</t>
    <phoneticPr fontId="2" type="noConversion"/>
  </si>
  <si>
    <t>神器4多，神器5中，神器6少</t>
    <phoneticPr fontId="2" type="noConversion"/>
  </si>
  <si>
    <t>神器5多，神器6中，神器7少</t>
    <phoneticPr fontId="2" type="noConversion"/>
  </si>
  <si>
    <t>神器6多，神器7中</t>
    <phoneticPr fontId="2" type="noConversion"/>
  </si>
  <si>
    <t>少.概率</t>
    <phoneticPr fontId="2" type="noConversion"/>
  </si>
  <si>
    <t>少.Min</t>
    <phoneticPr fontId="2" type="noConversion"/>
  </si>
  <si>
    <t>少.Max</t>
    <phoneticPr fontId="2" type="noConversion"/>
  </si>
  <si>
    <t>中.概率</t>
    <phoneticPr fontId="2" type="noConversion"/>
  </si>
  <si>
    <t>中.Min</t>
    <phoneticPr fontId="2" type="noConversion"/>
  </si>
  <si>
    <t>中.Max</t>
    <phoneticPr fontId="2" type="noConversion"/>
  </si>
  <si>
    <t>高.概率</t>
    <phoneticPr fontId="2" type="noConversion"/>
  </si>
  <si>
    <t>高.Min</t>
    <phoneticPr fontId="2" type="noConversion"/>
  </si>
  <si>
    <t>高.Max</t>
    <phoneticPr fontId="2" type="noConversion"/>
  </si>
  <si>
    <t>神器5-1</t>
    <phoneticPr fontId="2" type="noConversion"/>
  </si>
  <si>
    <t>神器5-2</t>
    <phoneticPr fontId="2" type="noConversion"/>
  </si>
  <si>
    <t>神器5-3</t>
    <phoneticPr fontId="2" type="noConversion"/>
  </si>
  <si>
    <t>神器5-4</t>
    <phoneticPr fontId="2" type="noConversion"/>
  </si>
  <si>
    <t>神器5-5</t>
    <phoneticPr fontId="2" type="noConversion"/>
  </si>
  <si>
    <t>神器5-6</t>
    <phoneticPr fontId="2" type="noConversion"/>
  </si>
  <si>
    <t>神器7-1</t>
    <phoneticPr fontId="2" type="noConversion"/>
  </si>
  <si>
    <t>位置</t>
    <phoneticPr fontId="2" type="noConversion"/>
  </si>
  <si>
    <t>数量</t>
    <phoneticPr fontId="2" type="noConversion"/>
  </si>
  <si>
    <t>概率组</t>
    <phoneticPr fontId="2" type="noConversion"/>
  </si>
  <si>
    <t>等级</t>
    <phoneticPr fontId="2" type="noConversion"/>
  </si>
  <si>
    <t>消耗</t>
    <phoneticPr fontId="2" type="noConversion"/>
  </si>
  <si>
    <t>位置1</t>
    <phoneticPr fontId="2" type="noConversion"/>
  </si>
  <si>
    <t>位置3</t>
  </si>
  <si>
    <t>位置4</t>
  </si>
  <si>
    <t>位置5</t>
  </si>
  <si>
    <t>位置6</t>
  </si>
  <si>
    <t>位置7</t>
  </si>
  <si>
    <t>位置8</t>
  </si>
  <si>
    <t>层数</t>
    <phoneticPr fontId="2" type="noConversion"/>
  </si>
  <si>
    <t>次数</t>
    <phoneticPr fontId="2" type="noConversion"/>
  </si>
  <si>
    <t>时间</t>
    <phoneticPr fontId="2" type="noConversion"/>
  </si>
  <si>
    <t>等级</t>
    <phoneticPr fontId="2" type="noConversion"/>
  </si>
  <si>
    <t>位置9</t>
  </si>
  <si>
    <t>位置10</t>
  </si>
  <si>
    <t>位置11</t>
  </si>
  <si>
    <t>位置12</t>
  </si>
  <si>
    <t>位置13</t>
  </si>
  <si>
    <t>位置14</t>
  </si>
  <si>
    <t>位置15</t>
  </si>
  <si>
    <t>位置16</t>
  </si>
  <si>
    <t>位置17</t>
  </si>
  <si>
    <t>位置18</t>
  </si>
  <si>
    <t>位置19</t>
  </si>
  <si>
    <t>位置20</t>
  </si>
  <si>
    <t>位置21</t>
  </si>
  <si>
    <t>位置22</t>
  </si>
  <si>
    <t>位置23</t>
  </si>
  <si>
    <t>位置24</t>
  </si>
  <si>
    <t>位置25</t>
  </si>
  <si>
    <t>位置26</t>
  </si>
  <si>
    <t>位置27</t>
  </si>
  <si>
    <t>位置28</t>
  </si>
  <si>
    <t>位置29</t>
  </si>
  <si>
    <t>位置30</t>
  </si>
  <si>
    <t>位置31</t>
  </si>
  <si>
    <t>位置32</t>
  </si>
  <si>
    <t>位置33</t>
  </si>
  <si>
    <t>位置34</t>
  </si>
  <si>
    <t>位置35</t>
  </si>
  <si>
    <t>位置36</t>
  </si>
  <si>
    <t>位置37</t>
  </si>
  <si>
    <t>位置38</t>
  </si>
  <si>
    <t>位置39</t>
  </si>
  <si>
    <t>位置40</t>
  </si>
  <si>
    <t>位置41</t>
  </si>
  <si>
    <t>位置42</t>
  </si>
  <si>
    <t>sum</t>
    <phoneticPr fontId="2" type="noConversion"/>
  </si>
  <si>
    <t>神器等级消耗</t>
    <phoneticPr fontId="2" type="noConversion"/>
  </si>
  <si>
    <t>产率</t>
    <phoneticPr fontId="2" type="noConversion"/>
  </si>
  <si>
    <t>普通副本</t>
    <phoneticPr fontId="2" type="noConversion"/>
  </si>
  <si>
    <t>掉落次数</t>
    <phoneticPr fontId="2" type="noConversion"/>
  </si>
  <si>
    <t>等级</t>
  </si>
  <si>
    <t>时间</t>
    <phoneticPr fontId="2" type="noConversion"/>
  </si>
  <si>
    <t>神器日常本</t>
  </si>
  <si>
    <t>层数</t>
  </si>
  <si>
    <t>普通本</t>
    <phoneticPr fontId="2" type="noConversion"/>
  </si>
  <si>
    <t>困难本</t>
    <phoneticPr fontId="2" type="noConversion"/>
  </si>
  <si>
    <t>神器1-1</t>
    <phoneticPr fontId="2" type="noConversion"/>
  </si>
  <si>
    <t>神器1-2</t>
    <phoneticPr fontId="2" type="noConversion"/>
  </si>
  <si>
    <t>神器1-3</t>
    <phoneticPr fontId="2" type="noConversion"/>
  </si>
  <si>
    <t>碎片</t>
    <phoneticPr fontId="2" type="noConversion"/>
  </si>
  <si>
    <t>Min</t>
    <phoneticPr fontId="2" type="noConversion"/>
  </si>
  <si>
    <t>Max</t>
    <phoneticPr fontId="2" type="noConversion"/>
  </si>
  <si>
    <t>概率</t>
    <phoneticPr fontId="2" type="noConversion"/>
  </si>
  <si>
    <t>品质</t>
    <phoneticPr fontId="2" type="noConversion"/>
  </si>
  <si>
    <t>必掉1,2，30%概率额外掉3</t>
    <phoneticPr fontId="2" type="noConversion"/>
  </si>
  <si>
    <t>必掉神器1；必掉1,2碎片；70%概率掉3,4</t>
    <phoneticPr fontId="2" type="noConversion"/>
  </si>
  <si>
    <t>必掉神器1；必掉1,2碎片；70%掉3,4碎片；25%掉5碎片</t>
    <phoneticPr fontId="2" type="noConversion"/>
  </si>
  <si>
    <t>Layer</t>
    <phoneticPr fontId="2" type="noConversion"/>
  </si>
  <si>
    <t>Difficulty</t>
    <phoneticPr fontId="2" type="noConversion"/>
  </si>
  <si>
    <t>Loc</t>
    <phoneticPr fontId="2" type="noConversion"/>
  </si>
  <si>
    <t>价值</t>
    <phoneticPr fontId="2" type="noConversion"/>
  </si>
  <si>
    <t>神器2-1</t>
    <phoneticPr fontId="2" type="noConversion"/>
  </si>
  <si>
    <t>神器2-2</t>
    <phoneticPr fontId="2" type="noConversion"/>
  </si>
  <si>
    <t>Group</t>
    <phoneticPr fontId="2" type="noConversion"/>
  </si>
  <si>
    <t>必掉神器3,4,5；必掉1,2,3碎片；30%概率掉4,5,6碎片；15%概率掉7,8碎片</t>
    <phoneticPr fontId="2" type="noConversion"/>
  </si>
  <si>
    <t>必掉神器3,4,5；60%掉1,2,3碎片；30%概率掉4,5,6碎片</t>
    <phoneticPr fontId="2" type="noConversion"/>
  </si>
  <si>
    <t>必掉神器3,4,5；60%掉1,2,3碎片；</t>
    <phoneticPr fontId="2" type="noConversion"/>
  </si>
  <si>
    <t>必掉神器1或2；必掉1,2碎片；50%概率掉3,4；20%掉5碎片；10%掉6碎片</t>
    <phoneticPr fontId="2" type="noConversion"/>
  </si>
  <si>
    <t>必掉神器1或2；必掉1,2碎片；50%概率掉3,4；20%掉5碎片；10%掉6碎片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</si>
  <si>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</si>
  <si>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</si>
  <si>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必掉神器1或2；必掉1,2碎片；50%概率掉3,4；20%掉5碎片</t>
    <phoneticPr fontId="2" type="noConversion"/>
  </si>
  <si>
    <t>必掉神器1或2；必掉1,2碎片；50%概率掉3,4</t>
    <phoneticPr fontId="2" type="noConversion"/>
  </si>
  <si>
    <t>必掉神器1或2；必掉1,2碎片；50%概率掉3,4</t>
    <phoneticPr fontId="2" type="noConversion"/>
  </si>
  <si>
    <t>必掉神器1或2；必掉1,2碎片；50%概率掉3,4</t>
    <phoneticPr fontId="2" type="noConversion"/>
  </si>
  <si>
    <t>神器3-1</t>
    <phoneticPr fontId="2" type="noConversion"/>
  </si>
  <si>
    <t>神器6-1</t>
    <phoneticPr fontId="2" type="noConversion"/>
  </si>
  <si>
    <t>神器6-2</t>
    <phoneticPr fontId="2" type="noConversion"/>
  </si>
  <si>
    <t>神器6-3</t>
    <phoneticPr fontId="2" type="noConversion"/>
  </si>
  <si>
    <t>神器7-2</t>
    <phoneticPr fontId="2" type="noConversion"/>
  </si>
  <si>
    <t>神器7-3</t>
    <phoneticPr fontId="2" type="noConversion"/>
  </si>
  <si>
    <t>神器7-4</t>
    <phoneticPr fontId="2" type="noConversion"/>
  </si>
  <si>
    <t>神器7-5</t>
    <phoneticPr fontId="2" type="noConversion"/>
  </si>
  <si>
    <t>神器7-6</t>
    <phoneticPr fontId="2" type="noConversion"/>
  </si>
  <si>
    <t>神器7-7</t>
    <phoneticPr fontId="2" type="noConversion"/>
  </si>
  <si>
    <t>神器7-8</t>
    <phoneticPr fontId="2" type="noConversion"/>
  </si>
  <si>
    <t>价值</t>
    <phoneticPr fontId="2" type="noConversion"/>
  </si>
  <si>
    <t>碎片信息</t>
    <phoneticPr fontId="2" type="noConversion"/>
  </si>
  <si>
    <t>掉落组</t>
    <phoneticPr fontId="2" type="noConversion"/>
  </si>
  <si>
    <t>层</t>
    <phoneticPr fontId="2" type="noConversion"/>
  </si>
  <si>
    <t>价值</t>
    <phoneticPr fontId="2" type="noConversion"/>
  </si>
  <si>
    <t>产出价值</t>
    <phoneticPr fontId="2" type="noConversion"/>
  </si>
  <si>
    <t>时间</t>
    <phoneticPr fontId="2" type="noConversion"/>
  </si>
  <si>
    <t>等级</t>
    <phoneticPr fontId="2" type="noConversion"/>
  </si>
  <si>
    <t>产出进度</t>
    <phoneticPr fontId="2" type="noConversion"/>
  </si>
  <si>
    <t>层数</t>
    <phoneticPr fontId="2" type="noConversion"/>
  </si>
  <si>
    <t>难度</t>
    <phoneticPr fontId="2" type="noConversion"/>
  </si>
  <si>
    <t>必掉神器3,4,5,6；60%掉1,2,3碎片；</t>
    <phoneticPr fontId="2" type="noConversion"/>
  </si>
  <si>
    <t>必掉神器3,4,5,6；50%掉6；60%掉1,2,3碎片；30%概率掉4,5,6碎片</t>
    <phoneticPr fontId="2" type="noConversion"/>
  </si>
  <si>
    <t>必掉神器3,4,5,6；50%掉6；必掉1,2,3碎片；30%概率掉4,5,6碎片；15%概率掉7,8碎片</t>
    <phoneticPr fontId="2" type="noConversion"/>
  </si>
  <si>
    <t>神器6-1</t>
    <phoneticPr fontId="2" type="noConversion"/>
  </si>
  <si>
    <t>产出总量</t>
    <phoneticPr fontId="2" type="noConversion"/>
  </si>
  <si>
    <t>神器</t>
    <phoneticPr fontId="2" type="noConversion"/>
  </si>
  <si>
    <t>神器位</t>
    <phoneticPr fontId="2" type="noConversion"/>
  </si>
  <si>
    <t>品质</t>
    <phoneticPr fontId="2" type="noConversion"/>
  </si>
  <si>
    <t>MaxLv</t>
    <phoneticPr fontId="2" type="noConversion"/>
  </si>
  <si>
    <t>Sum</t>
    <phoneticPr fontId="2" type="noConversion"/>
  </si>
  <si>
    <t>碎片名</t>
    <phoneticPr fontId="2" type="noConversion"/>
  </si>
  <si>
    <t>卡牌碎片</t>
    <phoneticPr fontId="2" type="noConversion"/>
  </si>
  <si>
    <t>RowId</t>
    <phoneticPr fontId="2" type="noConversion"/>
  </si>
  <si>
    <t>Id</t>
    <phoneticPr fontId="2" type="noConversion"/>
  </si>
  <si>
    <t>ID</t>
    <phoneticPr fontId="2" type="noConversion"/>
  </si>
  <si>
    <t>HelpCol</t>
    <phoneticPr fontId="2" type="noConversion"/>
  </si>
  <si>
    <t>等级</t>
    <phoneticPr fontId="2" type="noConversion"/>
  </si>
  <si>
    <t>Loc</t>
    <phoneticPr fontId="2" type="noConversion"/>
  </si>
  <si>
    <t>Lvs</t>
    <phoneticPr fontId="2" type="noConversion"/>
  </si>
  <si>
    <t>Cost[1].Id</t>
    <phoneticPr fontId="2" type="noConversion"/>
  </si>
  <si>
    <t>Cost[1].Val</t>
    <phoneticPr fontId="2" type="noConversion"/>
  </si>
  <si>
    <t>神器碎片升级消耗</t>
    <phoneticPr fontId="2" type="noConversion"/>
  </si>
  <si>
    <t>神器1</t>
    <phoneticPr fontId="2" type="noConversion"/>
  </si>
  <si>
    <t>神器2</t>
    <phoneticPr fontId="2" type="noConversion"/>
  </si>
  <si>
    <t>神器3</t>
    <phoneticPr fontId="2" type="noConversion"/>
  </si>
  <si>
    <t>神器4</t>
  </si>
  <si>
    <t>神器5</t>
  </si>
  <si>
    <t>神器6</t>
    <phoneticPr fontId="2" type="noConversion"/>
  </si>
  <si>
    <t>神器7</t>
  </si>
  <si>
    <t>位置1</t>
    <phoneticPr fontId="2" type="noConversion"/>
  </si>
  <si>
    <t>位置2</t>
    <phoneticPr fontId="2" type="noConversion"/>
  </si>
  <si>
    <t>位置3</t>
    <phoneticPr fontId="2" type="noConversion"/>
  </si>
  <si>
    <t>位置4</t>
    <phoneticPr fontId="2" type="noConversion"/>
  </si>
  <si>
    <t>位置5</t>
    <phoneticPr fontId="2" type="noConversion"/>
  </si>
  <si>
    <t>位置2</t>
    <phoneticPr fontId="2" type="noConversion"/>
  </si>
  <si>
    <t>位置3</t>
    <phoneticPr fontId="2" type="noConversion"/>
  </si>
  <si>
    <t>位置4</t>
    <phoneticPr fontId="2" type="noConversion"/>
  </si>
  <si>
    <t>位置5</t>
    <phoneticPr fontId="2" type="noConversion"/>
  </si>
  <si>
    <t>位置6</t>
    <phoneticPr fontId="2" type="noConversion"/>
  </si>
  <si>
    <t>位置1</t>
    <phoneticPr fontId="2" type="noConversion"/>
  </si>
  <si>
    <t>位置3</t>
    <phoneticPr fontId="2" type="noConversion"/>
  </si>
  <si>
    <t>位置6</t>
    <phoneticPr fontId="2" type="noConversion"/>
  </si>
  <si>
    <t>位置1</t>
    <phoneticPr fontId="2" type="noConversion"/>
  </si>
  <si>
    <t>消耗Id1</t>
    <phoneticPr fontId="2" type="noConversion"/>
  </si>
  <si>
    <t>消耗Id2</t>
  </si>
  <si>
    <t>RowId</t>
    <phoneticPr fontId="2" type="noConversion"/>
  </si>
  <si>
    <t>Loc</t>
    <phoneticPr fontId="2" type="noConversion"/>
  </si>
  <si>
    <t>Lv</t>
    <phoneticPr fontId="2" type="noConversion"/>
  </si>
  <si>
    <t>Cost[1]</t>
    <phoneticPr fontId="2" type="noConversion"/>
  </si>
  <si>
    <t>Cost[2]</t>
  </si>
  <si>
    <t>Cost[3]</t>
  </si>
  <si>
    <t>Cost[4]</t>
  </si>
  <si>
    <t>Loc1</t>
    <phoneticPr fontId="2" type="noConversion"/>
  </si>
  <si>
    <t>Loc2</t>
  </si>
  <si>
    <t>ST[1].P</t>
    <phoneticPr fontId="2" type="noConversion"/>
  </si>
  <si>
    <t>ST[1].FvUp</t>
    <phoneticPr fontId="2" type="noConversion"/>
  </si>
  <si>
    <t>ST[1].MaxV</t>
    <phoneticPr fontId="2" type="noConversion"/>
  </si>
  <si>
    <t>ST[2].P</t>
    <phoneticPr fontId="2" type="noConversion"/>
  </si>
  <si>
    <t>ST[2].FvUp</t>
    <phoneticPr fontId="2" type="noConversion"/>
  </si>
  <si>
    <t>ST[2].MaxV</t>
    <phoneticPr fontId="2" type="noConversion"/>
  </si>
  <si>
    <t>ST[3].P</t>
    <phoneticPr fontId="2" type="noConversion"/>
  </si>
  <si>
    <t>ST[3].FvUp</t>
    <phoneticPr fontId="2" type="noConversion"/>
  </si>
  <si>
    <t>ST[3].MaxV</t>
    <phoneticPr fontId="2" type="noConversion"/>
  </si>
  <si>
    <t>专属强化石1</t>
    <phoneticPr fontId="2" type="noConversion"/>
  </si>
  <si>
    <t>专属强化石2</t>
  </si>
  <si>
    <t>专属强化石3</t>
  </si>
  <si>
    <t>专属强化石4</t>
  </si>
  <si>
    <t>Times</t>
    <phoneticPr fontId="2" type="noConversion"/>
  </si>
  <si>
    <t>Cost[2].Id</t>
    <phoneticPr fontId="2" type="noConversion"/>
  </si>
  <si>
    <t>Cost[2].Val</t>
    <phoneticPr fontId="2" type="noConversion"/>
  </si>
  <si>
    <t>专属强化石1</t>
    <phoneticPr fontId="2" type="noConversion"/>
  </si>
  <si>
    <t>专属强化石2</t>
    <phoneticPr fontId="2" type="noConversion"/>
  </si>
  <si>
    <t>专属强化石3</t>
    <phoneticPr fontId="2" type="noConversion"/>
  </si>
  <si>
    <t>P</t>
    <phoneticPr fontId="2" type="noConversion"/>
  </si>
  <si>
    <t>MaxV</t>
    <phoneticPr fontId="2" type="noConversion"/>
  </si>
  <si>
    <t>专属强化石4</t>
    <phoneticPr fontId="2" type="noConversion"/>
  </si>
  <si>
    <t>Name</t>
    <phoneticPr fontId="2" type="noConversion"/>
  </si>
  <si>
    <t>Quality</t>
    <phoneticPr fontId="2" type="noConversion"/>
  </si>
  <si>
    <t>典韦</t>
    <phoneticPr fontId="2" type="noConversion"/>
  </si>
  <si>
    <t>夏侯渊</t>
    <phoneticPr fontId="2" type="noConversion"/>
  </si>
  <si>
    <t>雷震子</t>
    <phoneticPr fontId="2" type="noConversion"/>
  </si>
  <si>
    <t>许褚</t>
    <phoneticPr fontId="2" type="noConversion"/>
  </si>
  <si>
    <t>李轩辕</t>
    <phoneticPr fontId="2" type="noConversion"/>
  </si>
  <si>
    <t>天使缇娜</t>
    <phoneticPr fontId="2" type="noConversion"/>
  </si>
  <si>
    <t>徐晃</t>
    <phoneticPr fontId="2" type="noConversion"/>
  </si>
  <si>
    <t>张郃</t>
    <phoneticPr fontId="2" type="noConversion"/>
  </si>
  <si>
    <t>张飞</t>
    <phoneticPr fontId="2" type="noConversion"/>
  </si>
  <si>
    <t>石灵明</t>
    <phoneticPr fontId="2" type="noConversion"/>
  </si>
  <si>
    <t>朱仙</t>
    <phoneticPr fontId="2" type="noConversion"/>
  </si>
  <si>
    <t>燕青</t>
    <phoneticPr fontId="2" type="noConversion"/>
  </si>
  <si>
    <t>秦琼</t>
    <phoneticPr fontId="2" type="noConversion"/>
  </si>
  <si>
    <t>ID</t>
    <phoneticPr fontId="2" type="noConversion"/>
  </si>
  <si>
    <t>CardId</t>
    <phoneticPr fontId="2" type="noConversion"/>
  </si>
  <si>
    <t>NxtLvId</t>
    <phoneticPr fontId="2" type="noConversion"/>
  </si>
  <si>
    <t>#note</t>
    <phoneticPr fontId="2" type="noConversion"/>
  </si>
  <si>
    <t>Name</t>
  </si>
  <si>
    <t>LvLimit</t>
  </si>
  <si>
    <t>AwardTimes</t>
  </si>
  <si>
    <t>ResetCost</t>
    <phoneticPr fontId="2" type="noConversion"/>
  </si>
  <si>
    <t>Drop[1]</t>
    <phoneticPr fontId="2" type="noConversion"/>
  </si>
  <si>
    <t>Drop[2]</t>
    <phoneticPr fontId="2" type="noConversion"/>
  </si>
  <si>
    <t>KeyDropShow[1].Id</t>
  </si>
  <si>
    <t>KeyDropShow[1].Desc</t>
  </si>
  <si>
    <t>KeyDropShow[2].Id</t>
  </si>
  <si>
    <t>KeyDropShow[2].Desc</t>
  </si>
  <si>
    <t>SceneName</t>
  </si>
  <si>
    <t>Num</t>
    <phoneticPr fontId="2" type="noConversion"/>
  </si>
  <si>
    <t>RowId</t>
    <phoneticPr fontId="2" type="noConversion"/>
  </si>
  <si>
    <t>Levels</t>
    <phoneticPr fontId="2" type="noConversion"/>
  </si>
  <si>
    <t>Lv</t>
    <phoneticPr fontId="2" type="noConversion"/>
  </si>
  <si>
    <t>等级解锁</t>
    <phoneticPr fontId="2" type="noConversion"/>
  </si>
  <si>
    <t>星级要求</t>
    <phoneticPr fontId="2" type="noConversion"/>
  </si>
  <si>
    <t>50#100#200</t>
    <phoneticPr fontId="2" type="noConversion"/>
  </si>
  <si>
    <t>碎片</t>
    <phoneticPr fontId="2" type="noConversion"/>
  </si>
  <si>
    <t>掉落1</t>
    <phoneticPr fontId="2" type="noConversion"/>
  </si>
  <si>
    <t>掉落2</t>
    <phoneticPr fontId="2" type="noConversion"/>
  </si>
  <si>
    <t>专属武器碎片</t>
    <phoneticPr fontId="2" type="noConversion"/>
  </si>
  <si>
    <t>碎片</t>
    <phoneticPr fontId="2" type="noConversion"/>
  </si>
  <si>
    <t>掉落1.数量Max</t>
    <phoneticPr fontId="2" type="noConversion"/>
  </si>
  <si>
    <t>掉落1.数量Min</t>
    <phoneticPr fontId="2" type="noConversion"/>
  </si>
  <si>
    <t>掉落2.数量Min</t>
    <phoneticPr fontId="2" type="noConversion"/>
  </si>
  <si>
    <t>掉落2.数量Max</t>
    <phoneticPr fontId="2" type="noConversion"/>
  </si>
  <si>
    <t>掉落数量</t>
    <phoneticPr fontId="2" type="noConversion"/>
  </si>
  <si>
    <t>LevelPic</t>
    <phoneticPr fontId="2" type="noConversion"/>
  </si>
  <si>
    <t>CardLimit</t>
    <phoneticPr fontId="2" type="noConversion"/>
  </si>
  <si>
    <t>DropGroup</t>
    <phoneticPr fontId="2" type="noConversion"/>
  </si>
  <si>
    <t>RowId</t>
    <phoneticPr fontId="2" type="noConversion"/>
  </si>
  <si>
    <t>Lv</t>
    <phoneticPr fontId="2" type="noConversion"/>
  </si>
  <si>
    <t>SubLv</t>
    <phoneticPr fontId="2" type="noConversion"/>
  </si>
  <si>
    <t>Drop</t>
    <phoneticPr fontId="2" type="noConversion"/>
  </si>
  <si>
    <t>Row</t>
    <phoneticPr fontId="2" type="noConversion"/>
  </si>
  <si>
    <t>Loc</t>
    <phoneticPr fontId="2" type="noConversion"/>
  </si>
  <si>
    <t>DropSum</t>
    <phoneticPr fontId="2" type="noConversion"/>
  </si>
  <si>
    <t>#note</t>
    <phoneticPr fontId="2" type="noConversion"/>
  </si>
  <si>
    <t>#note</t>
    <phoneticPr fontId="2" type="noConversion"/>
  </si>
  <si>
    <t>subDropLoc</t>
    <phoneticPr fontId="2" type="noConversion"/>
  </si>
  <si>
    <t>Item.id</t>
  </si>
  <si>
    <t>Item.numMin</t>
  </si>
  <si>
    <t>Item.numMax</t>
  </si>
  <si>
    <t>Weight</t>
  </si>
  <si>
    <t>StarLimit</t>
    <phoneticPr fontId="2" type="noConversion"/>
  </si>
  <si>
    <t>1-1</t>
    <phoneticPr fontId="2" type="noConversion"/>
  </si>
  <si>
    <t>2-1</t>
    <phoneticPr fontId="2" type="noConversion"/>
  </si>
  <si>
    <t>3-1</t>
    <phoneticPr fontId="2" type="noConversion"/>
  </si>
  <si>
    <t>4-1</t>
    <phoneticPr fontId="2" type="noConversion"/>
  </si>
  <si>
    <t>5-1</t>
    <phoneticPr fontId="2" type="noConversion"/>
  </si>
  <si>
    <t>5-2</t>
    <phoneticPr fontId="2" type="noConversion"/>
  </si>
  <si>
    <t>6-1</t>
    <phoneticPr fontId="2" type="noConversion"/>
  </si>
  <si>
    <t>6-2</t>
    <phoneticPr fontId="2" type="noConversion"/>
  </si>
  <si>
    <t>7-1</t>
    <phoneticPr fontId="2" type="noConversion"/>
  </si>
  <si>
    <t>7-2</t>
    <phoneticPr fontId="2" type="noConversion"/>
  </si>
  <si>
    <t>8-1</t>
    <phoneticPr fontId="2" type="noConversion"/>
  </si>
  <si>
    <t>等级段</t>
    <phoneticPr fontId="2" type="noConversion"/>
  </si>
  <si>
    <t>展示等级</t>
    <phoneticPr fontId="2" type="noConversion"/>
  </si>
  <si>
    <t>价值系数</t>
    <phoneticPr fontId="2" type="noConversion"/>
  </si>
  <si>
    <t>熔炼值绿</t>
    <phoneticPr fontId="2" type="noConversion"/>
  </si>
  <si>
    <t>熔炼值蓝</t>
    <phoneticPr fontId="2" type="noConversion"/>
  </si>
  <si>
    <t>熔炼值紫</t>
    <phoneticPr fontId="2" type="noConversion"/>
  </si>
  <si>
    <t>熔炼值橙</t>
    <phoneticPr fontId="2" type="noConversion"/>
  </si>
  <si>
    <t>Cost[3].Id</t>
    <phoneticPr fontId="2" type="noConversion"/>
  </si>
  <si>
    <t>Cost[1].Id</t>
    <phoneticPr fontId="2" type="noConversion"/>
  </si>
  <si>
    <t>Cost[1].Val</t>
    <phoneticPr fontId="2" type="noConversion"/>
  </si>
  <si>
    <t>Cost[3].Val</t>
    <phoneticPr fontId="2" type="noConversion"/>
  </si>
  <si>
    <t>金币</t>
    <phoneticPr fontId="2" type="noConversion"/>
  </si>
  <si>
    <t>Fv</t>
    <phoneticPr fontId="2" type="noConversion"/>
  </si>
  <si>
    <t>RowId</t>
    <phoneticPr fontId="2" type="noConversion"/>
  </si>
  <si>
    <t>Loc</t>
    <phoneticPr fontId="2" type="noConversion"/>
  </si>
  <si>
    <t>Lv</t>
    <phoneticPr fontId="2" type="noConversion"/>
  </si>
  <si>
    <t>Pos</t>
    <phoneticPr fontId="2" type="noConversion"/>
  </si>
  <si>
    <t>WpId</t>
    <phoneticPr fontId="2" type="noConversion"/>
  </si>
  <si>
    <t>雷震子</t>
    <phoneticPr fontId="2" type="noConversion"/>
  </si>
  <si>
    <t>吕布</t>
    <phoneticPr fontId="2" type="noConversion"/>
  </si>
  <si>
    <t>秦琼</t>
    <phoneticPr fontId="2" type="noConversion"/>
  </si>
  <si>
    <t>#note</t>
    <phoneticPr fontId="2" type="noConversion"/>
  </si>
  <si>
    <t>SubRow</t>
    <phoneticPr fontId="2" type="noConversion"/>
  </si>
  <si>
    <t>CostNum</t>
    <phoneticPr fontId="2" type="noConversion"/>
  </si>
  <si>
    <t>朱仙</t>
  </si>
  <si>
    <t>雷震子</t>
  </si>
  <si>
    <t>吕布</t>
  </si>
  <si>
    <t>燕青</t>
  </si>
  <si>
    <t>秦琼</t>
  </si>
  <si>
    <t>异邦刀客</t>
  </si>
  <si>
    <t>突破等级</t>
    <phoneticPr fontId="2" type="noConversion"/>
  </si>
  <si>
    <t>地狱道</t>
    <phoneticPr fontId="2" type="noConversion"/>
  </si>
  <si>
    <t>无间+1</t>
  </si>
  <si>
    <t>魂火设计</t>
    <phoneticPr fontId="2" type="noConversion"/>
  </si>
  <si>
    <t>突破等级</t>
    <phoneticPr fontId="2" type="noConversion"/>
  </si>
  <si>
    <t>名字</t>
    <phoneticPr fontId="2" type="noConversion"/>
  </si>
  <si>
    <t>突破设计</t>
    <phoneticPr fontId="2" type="noConversion"/>
  </si>
  <si>
    <t>总消耗</t>
    <phoneticPr fontId="2" type="noConversion"/>
  </si>
  <si>
    <t>铀金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</si>
</sst>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);[Red]\(0.000\)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161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9" fontId="1" fillId="0" borderId="0" xfId="1" applyNumberFormat="1">
      <alignment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1" fillId="8" borderId="4" xfId="8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3" fillId="3" borderId="0" xfId="2" applyAlignment="1">
      <alignment horizontal="center" vertical="top" wrapText="1"/>
    </xf>
    <xf numFmtId="0" fontId="7" fillId="0" borderId="4" xfId="4" applyFont="1">
      <alignment vertical="top" wrapText="1"/>
    </xf>
    <xf numFmtId="0" fontId="7" fillId="0" borderId="4" xfId="4">
      <alignment vertical="top" wrapText="1"/>
    </xf>
    <xf numFmtId="0" fontId="1" fillId="0" borderId="0" xfId="1" applyAlignment="1">
      <alignment vertical="center"/>
    </xf>
    <xf numFmtId="0" fontId="7" fillId="0" borderId="0" xfId="4" applyFill="1" applyBorder="1">
      <alignment vertical="top" wrapText="1"/>
    </xf>
    <xf numFmtId="0" fontId="5" fillId="5" borderId="27" xfId="5" applyBorder="1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quotePrefix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176" fontId="7" fillId="0" borderId="4" xfId="4" applyNumberFormat="1">
      <alignment vertical="top" wrapText="1"/>
    </xf>
    <xf numFmtId="0" fontId="0" fillId="0" borderId="0" xfId="0" applyAlignmen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33" xfId="4" applyFill="1" applyBorder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7" borderId="4" xfId="7" applyNumberFormat="1">
      <alignment horizontal="center" vertical="center" wrapText="1"/>
    </xf>
    <xf numFmtId="10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27" xfId="4" applyFill="1" applyBorder="1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 applyFont="1" applyFill="1" applyBorder="1" applyAlignment="1">
      <alignment vertical="top" wrapText="1"/>
    </xf>
    <xf numFmtId="3" fontId="7" fillId="0" borderId="4" xfId="4" applyNumberFormat="1" applyFont="1" applyFill="1" applyBorder="1" applyAlignment="1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0" fillId="0" borderId="0" xfId="0"/>
    <xf numFmtId="0" fontId="7" fillId="0" borderId="4" xfId="4">
      <alignment vertical="top" wrapText="1"/>
    </xf>
    <xf numFmtId="0" fontId="0" fillId="0" borderId="0" xfId="0"/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0" fillId="13" borderId="0" xfId="1" applyFont="1" applyFill="1" applyAlignment="1">
      <alignment horizontal="center" vertical="center"/>
    </xf>
    <xf numFmtId="0" fontId="1" fillId="13" borderId="0" xfId="1" applyFill="1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/>
    <xf numFmtId="0" fontId="3" fillId="3" borderId="3" xfId="2" applyBorder="1" applyAlignment="1">
      <alignment horizontal="center" vertical="top"/>
    </xf>
    <xf numFmtId="0" fontId="3" fillId="3" borderId="0" xfId="2">
      <alignment horizontal="center" vertical="top"/>
    </xf>
    <xf numFmtId="0" fontId="1" fillId="0" borderId="0" xfId="1">
      <alignment vertical="center"/>
    </xf>
  </cellXfs>
  <cellStyles count="14">
    <cellStyle name="Grid" xfId="4"/>
    <cellStyle name="Normal" xfId="1"/>
    <cellStyle name="常规" xfId="0" builtinId="0"/>
    <cellStyle name="超链接 2" xfId="10"/>
    <cellStyle name="大标题" xfId="3"/>
    <cellStyle name="横向标题" xfId="5"/>
    <cellStyle name="计算" xfId="13" builtinId="22" hidden="1"/>
    <cellStyle name="适中" xfId="12" builtinId="28" hidden="1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L13" sqref="L13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27" t="s">
        <v>13</v>
      </c>
      <c r="C2" s="128"/>
      <c r="D2" s="128"/>
      <c r="E2" s="129"/>
    </row>
    <row r="3" spans="2:5" ht="35.1" customHeight="1" x14ac:dyDescent="0.2">
      <c r="B3" s="2" t="s">
        <v>0</v>
      </c>
      <c r="C3" s="3" t="s">
        <v>11</v>
      </c>
      <c r="D3" s="130" t="s">
        <v>1</v>
      </c>
      <c r="E3" s="132" t="s">
        <v>14</v>
      </c>
    </row>
    <row r="4" spans="2:5" ht="35.1" customHeight="1" x14ac:dyDescent="0.2">
      <c r="B4" s="2" t="s">
        <v>2</v>
      </c>
      <c r="C4" s="3" t="s">
        <v>12</v>
      </c>
      <c r="D4" s="131"/>
      <c r="E4" s="133"/>
    </row>
    <row r="5" spans="2:5" ht="35.1" customHeight="1" x14ac:dyDescent="0.2">
      <c r="B5" s="4" t="s">
        <v>3</v>
      </c>
      <c r="C5" s="134" t="s">
        <v>15</v>
      </c>
      <c r="D5" s="135"/>
      <c r="E5" s="136"/>
    </row>
    <row r="6" spans="2:5" ht="18" x14ac:dyDescent="0.2">
      <c r="B6" s="137" t="s">
        <v>4</v>
      </c>
      <c r="C6" s="138"/>
      <c r="D6" s="138"/>
      <c r="E6" s="139"/>
    </row>
    <row r="7" spans="2:5" ht="18" x14ac:dyDescent="0.2">
      <c r="B7" s="5" t="s">
        <v>5</v>
      </c>
      <c r="C7" s="6" t="s">
        <v>6</v>
      </c>
      <c r="D7" s="125" t="s">
        <v>7</v>
      </c>
      <c r="E7" s="126"/>
    </row>
    <row r="8" spans="2:5" x14ac:dyDescent="0.2">
      <c r="B8" s="7">
        <v>43490</v>
      </c>
      <c r="C8" s="8" t="s">
        <v>10</v>
      </c>
      <c r="D8" s="120" t="s">
        <v>8</v>
      </c>
      <c r="E8" s="121"/>
    </row>
    <row r="9" spans="2:5" x14ac:dyDescent="0.2">
      <c r="B9" s="7"/>
      <c r="C9" s="8"/>
      <c r="D9" s="120"/>
      <c r="E9" s="121"/>
    </row>
    <row r="10" spans="2:5" x14ac:dyDescent="0.2">
      <c r="B10" s="9"/>
      <c r="C10" s="8"/>
      <c r="D10" s="120"/>
      <c r="E10" s="121"/>
    </row>
    <row r="11" spans="2:5" x14ac:dyDescent="0.2">
      <c r="B11" s="9"/>
      <c r="C11" s="8"/>
      <c r="D11" s="120"/>
      <c r="E11" s="121"/>
    </row>
    <row r="12" spans="2:5" x14ac:dyDescent="0.2">
      <c r="B12" s="9"/>
      <c r="C12" s="8"/>
      <c r="D12" s="120"/>
      <c r="E12" s="121"/>
    </row>
    <row r="13" spans="2:5" x14ac:dyDescent="0.2">
      <c r="B13" s="9"/>
      <c r="C13" s="8"/>
      <c r="D13" s="120"/>
      <c r="E13" s="121"/>
    </row>
    <row r="14" spans="2:5" x14ac:dyDescent="0.2">
      <c r="B14" s="9"/>
      <c r="C14" s="8"/>
      <c r="D14" s="120"/>
      <c r="E14" s="121"/>
    </row>
    <row r="15" spans="2:5" x14ac:dyDescent="0.2">
      <c r="B15" s="9"/>
      <c r="C15" s="8"/>
      <c r="D15" s="120"/>
      <c r="E15" s="121"/>
    </row>
    <row r="16" spans="2:5" x14ac:dyDescent="0.2">
      <c r="B16" s="9"/>
      <c r="C16" s="8"/>
      <c r="D16" s="120"/>
      <c r="E16" s="121"/>
    </row>
    <row r="17" spans="2:5" x14ac:dyDescent="0.2">
      <c r="B17" s="9"/>
      <c r="C17" s="8"/>
      <c r="D17" s="120"/>
      <c r="E17" s="121"/>
    </row>
    <row r="18" spans="2:5" x14ac:dyDescent="0.2">
      <c r="B18" s="9"/>
      <c r="C18" s="8"/>
      <c r="D18" s="120"/>
      <c r="E18" s="121"/>
    </row>
    <row r="19" spans="2:5" x14ac:dyDescent="0.2">
      <c r="B19" s="9"/>
      <c r="C19" s="8"/>
      <c r="D19" s="120"/>
      <c r="E19" s="121"/>
    </row>
    <row r="20" spans="2:5" x14ac:dyDescent="0.2">
      <c r="B20" s="9"/>
      <c r="C20" s="8"/>
      <c r="D20" s="120"/>
      <c r="E20" s="121"/>
    </row>
    <row r="21" spans="2:5" x14ac:dyDescent="0.2">
      <c r="B21" s="9"/>
      <c r="C21" s="8"/>
      <c r="D21" s="120"/>
      <c r="E21" s="121"/>
    </row>
    <row r="22" spans="2:5" x14ac:dyDescent="0.2">
      <c r="B22" s="9"/>
      <c r="C22" s="8"/>
      <c r="D22" s="120"/>
      <c r="E22" s="121"/>
    </row>
    <row r="23" spans="2:5" x14ac:dyDescent="0.2">
      <c r="B23" s="9"/>
      <c r="C23" s="8"/>
      <c r="D23" s="120"/>
      <c r="E23" s="121"/>
    </row>
    <row r="24" spans="2:5" x14ac:dyDescent="0.2">
      <c r="B24" s="9"/>
      <c r="C24" s="8"/>
      <c r="D24" s="120"/>
      <c r="E24" s="121"/>
    </row>
    <row r="25" spans="2:5" x14ac:dyDescent="0.2">
      <c r="B25" s="9"/>
      <c r="C25" s="8"/>
      <c r="D25" s="120"/>
      <c r="E25" s="121"/>
    </row>
    <row r="26" spans="2:5" x14ac:dyDescent="0.2">
      <c r="B26" s="9"/>
      <c r="C26" s="8"/>
      <c r="D26" s="120"/>
      <c r="E26" s="121"/>
    </row>
    <row r="27" spans="2:5" x14ac:dyDescent="0.2">
      <c r="B27" s="9"/>
      <c r="C27" s="8"/>
      <c r="D27" s="120"/>
      <c r="E27" s="121"/>
    </row>
    <row r="28" spans="2:5" ht="18" thickBot="1" x14ac:dyDescent="0.25">
      <c r="B28" s="10"/>
      <c r="C28" s="11"/>
      <c r="D28" s="122"/>
      <c r="E28" s="123"/>
    </row>
    <row r="30" spans="2:5" x14ac:dyDescent="0.2">
      <c r="B30" s="124" t="s">
        <v>9</v>
      </c>
      <c r="C30" s="124"/>
      <c r="D30" s="124"/>
      <c r="E30" s="124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E1685"/>
  <sheetViews>
    <sheetView topLeftCell="EQ1" workbookViewId="0">
      <selection activeCell="FC6" sqref="FC6:FC26"/>
    </sheetView>
  </sheetViews>
  <sheetFormatPr defaultRowHeight="14.25" x14ac:dyDescent="0.2"/>
  <cols>
    <col min="2" max="9" width="10" customWidth="1"/>
    <col min="10" max="10" width="11" customWidth="1"/>
    <col min="11" max="11" width="10.625" customWidth="1"/>
    <col min="12" max="13" width="10.375" customWidth="1"/>
    <col min="14" max="17" width="11" customWidth="1"/>
    <col min="18" max="39" width="10.875" customWidth="1"/>
    <col min="40" max="42" width="10.125" customWidth="1"/>
    <col min="49" max="50" width="7.625" customWidth="1"/>
    <col min="54" max="54" width="11.5" customWidth="1"/>
    <col min="55" max="57" width="11.625" customWidth="1"/>
    <col min="58" max="58" width="12" customWidth="1"/>
    <col min="59" max="59" width="11" customWidth="1"/>
    <col min="60" max="60" width="9.875" customWidth="1"/>
    <col min="61" max="61" width="11.625" customWidth="1"/>
    <col min="62" max="63" width="10.125" customWidth="1"/>
    <col min="64" max="64" width="9.875" customWidth="1"/>
    <col min="65" max="65" width="10.75" customWidth="1"/>
    <col min="71" max="71" width="9.375" customWidth="1"/>
    <col min="84" max="84" width="7.25" customWidth="1"/>
    <col min="98" max="98" width="9.75" customWidth="1"/>
    <col min="105" max="106" width="9.125" bestFit="1" customWidth="1"/>
    <col min="107" max="107" width="14" bestFit="1" customWidth="1"/>
    <col min="108" max="108" width="10.125" bestFit="1" customWidth="1"/>
    <col min="109" max="109" width="9.25" bestFit="1" customWidth="1"/>
    <col min="110" max="110" width="9.125" bestFit="1" customWidth="1"/>
    <col min="112" max="112" width="9.125" bestFit="1" customWidth="1"/>
    <col min="115" max="115" width="13.875" bestFit="1" customWidth="1"/>
    <col min="116" max="118" width="9.125" bestFit="1" customWidth="1"/>
    <col min="124" max="124" width="8.375" customWidth="1"/>
    <col min="131" max="131" width="12" customWidth="1"/>
    <col min="133" max="133" width="11.25" style="117" customWidth="1"/>
    <col min="134" max="135" width="10.875" style="117" customWidth="1"/>
    <col min="136" max="136" width="13.125" customWidth="1"/>
    <col min="137" max="137" width="10.875" customWidth="1"/>
    <col min="138" max="138" width="11.5" customWidth="1"/>
    <col min="139" max="139" width="10.875" customWidth="1"/>
    <col min="141" max="141" width="9" style="117"/>
    <col min="143" max="143" width="9" style="117"/>
    <col min="147" max="147" width="12.375" customWidth="1"/>
    <col min="148" max="148" width="11.875" customWidth="1"/>
    <col min="150" max="150" width="12.75" customWidth="1"/>
    <col min="151" max="151" width="12.125" customWidth="1"/>
    <col min="153" max="153" width="12.75" customWidth="1"/>
    <col min="154" max="154" width="13.625" customWidth="1"/>
    <col min="157" max="157" width="11" style="117" customWidth="1"/>
    <col min="158" max="158" width="11.125" style="117" customWidth="1"/>
    <col min="159" max="159" width="11.375" style="117" customWidth="1"/>
    <col min="160" max="163" width="9" style="117"/>
    <col min="165" max="165" width="9" style="117"/>
    <col min="167" max="167" width="26.75" style="117" customWidth="1"/>
    <col min="168" max="168" width="9" style="117"/>
    <col min="169" max="169" width="11" customWidth="1"/>
    <col min="170" max="170" width="12.625" customWidth="1"/>
    <col min="171" max="171" width="12.5" customWidth="1"/>
    <col min="172" max="172" width="14" customWidth="1"/>
    <col min="173" max="173" width="11.375" customWidth="1"/>
    <col min="174" max="174" width="11.875" customWidth="1"/>
    <col min="175" max="175" width="11" customWidth="1"/>
    <col min="180" max="180" width="9.25" customWidth="1"/>
    <col min="182" max="182" width="13.125" customWidth="1"/>
    <col min="183" max="183" width="10.25" customWidth="1"/>
    <col min="184" max="184" width="9.875" customWidth="1"/>
    <col min="185" max="185" width="12.375" customWidth="1"/>
  </cols>
  <sheetData>
    <row r="2" spans="1:187" x14ac:dyDescent="0.2">
      <c r="A2" t="s">
        <v>664</v>
      </c>
    </row>
    <row r="3" spans="1:187" ht="16.5" x14ac:dyDescent="0.2">
      <c r="A3" s="94" t="s">
        <v>655</v>
      </c>
      <c r="B3" s="93">
        <v>5</v>
      </c>
      <c r="C3" s="96" t="s">
        <v>665</v>
      </c>
      <c r="D3" s="95">
        <v>3</v>
      </c>
      <c r="DT3">
        <v>1</v>
      </c>
      <c r="DU3">
        <v>2</v>
      </c>
      <c r="DV3">
        <v>3</v>
      </c>
      <c r="DW3">
        <v>4</v>
      </c>
      <c r="FN3">
        <v>1</v>
      </c>
      <c r="FO3">
        <v>1</v>
      </c>
      <c r="FP3">
        <v>2</v>
      </c>
      <c r="FQ3">
        <v>2</v>
      </c>
      <c r="FR3">
        <v>3</v>
      </c>
      <c r="FS3">
        <v>3</v>
      </c>
    </row>
    <row r="4" spans="1:187" ht="20.25" x14ac:dyDescent="0.2">
      <c r="F4">
        <v>5</v>
      </c>
      <c r="G4">
        <v>10</v>
      </c>
      <c r="H4">
        <v>20</v>
      </c>
      <c r="I4">
        <v>50</v>
      </c>
      <c r="AU4">
        <f>PRODUCT(AU6:AU8)</f>
        <v>524880</v>
      </c>
      <c r="BV4" s="96" t="s">
        <v>247</v>
      </c>
      <c r="BW4" s="37">
        <v>0</v>
      </c>
      <c r="BX4" s="37">
        <v>0</v>
      </c>
      <c r="BY4" s="37">
        <v>0</v>
      </c>
      <c r="BZ4" s="37">
        <v>0</v>
      </c>
      <c r="CG4" s="141" t="s">
        <v>716</v>
      </c>
      <c r="CH4" s="141"/>
      <c r="CI4" s="141"/>
      <c r="CJ4" s="141"/>
      <c r="CK4" s="141" t="s">
        <v>717</v>
      </c>
      <c r="CL4" s="141"/>
      <c r="CM4" s="141"/>
      <c r="CN4" s="141"/>
      <c r="CO4" s="141" t="s">
        <v>137</v>
      </c>
      <c r="CP4" s="141"/>
      <c r="CQ4" s="141"/>
      <c r="CR4" s="141"/>
      <c r="CW4" s="141" t="s">
        <v>714</v>
      </c>
      <c r="CX4" s="141"/>
      <c r="CY4" s="141"/>
      <c r="CZ4" s="141"/>
      <c r="DC4" s="140" t="s">
        <v>712</v>
      </c>
      <c r="DD4" s="140"/>
      <c r="DE4" s="140"/>
      <c r="DF4" s="140"/>
      <c r="DG4" s="141" t="s">
        <v>715</v>
      </c>
      <c r="DH4" s="141"/>
      <c r="DI4" s="141"/>
      <c r="DJ4" s="141"/>
      <c r="DK4" s="140" t="s">
        <v>713</v>
      </c>
      <c r="DL4" s="140"/>
      <c r="DM4" s="140"/>
      <c r="DN4" s="140"/>
    </row>
    <row r="5" spans="1:187" ht="17.25" x14ac:dyDescent="0.2">
      <c r="A5" s="12" t="s">
        <v>636</v>
      </c>
      <c r="B5" s="12" t="s">
        <v>76</v>
      </c>
      <c r="C5" s="12" t="s">
        <v>654</v>
      </c>
      <c r="D5" s="12" t="s">
        <v>666</v>
      </c>
      <c r="E5" s="12" t="s">
        <v>419</v>
      </c>
      <c r="F5" s="12" t="s">
        <v>637</v>
      </c>
      <c r="G5" s="12" t="s">
        <v>638</v>
      </c>
      <c r="H5" s="12" t="s">
        <v>639</v>
      </c>
      <c r="I5" s="12" t="s">
        <v>640</v>
      </c>
      <c r="J5" s="12" t="s">
        <v>637</v>
      </c>
      <c r="K5" s="12" t="s">
        <v>638</v>
      </c>
      <c r="L5" s="12" t="s">
        <v>639</v>
      </c>
      <c r="M5" s="12" t="s">
        <v>640</v>
      </c>
      <c r="N5" s="12" t="s">
        <v>637</v>
      </c>
      <c r="O5" s="12" t="s">
        <v>638</v>
      </c>
      <c r="P5" s="12" t="s">
        <v>639</v>
      </c>
      <c r="Q5" s="12" t="s">
        <v>640</v>
      </c>
      <c r="R5" s="12" t="s">
        <v>667</v>
      </c>
      <c r="S5" s="12" t="s">
        <v>84</v>
      </c>
      <c r="T5" s="12" t="s">
        <v>637</v>
      </c>
      <c r="U5" s="12" t="s">
        <v>638</v>
      </c>
      <c r="V5" s="12" t="s">
        <v>639</v>
      </c>
      <c r="W5" s="12" t="s">
        <v>640</v>
      </c>
      <c r="X5" s="12" t="s">
        <v>637</v>
      </c>
      <c r="Y5" s="12" t="s">
        <v>638</v>
      </c>
      <c r="Z5" s="12" t="s">
        <v>639</v>
      </c>
      <c r="AA5" s="12" t="s">
        <v>640</v>
      </c>
      <c r="AB5" s="12" t="s">
        <v>668</v>
      </c>
      <c r="AC5" s="12" t="s">
        <v>84</v>
      </c>
      <c r="AD5" s="12" t="s">
        <v>637</v>
      </c>
      <c r="AE5" s="12" t="s">
        <v>638</v>
      </c>
      <c r="AF5" s="12" t="s">
        <v>639</v>
      </c>
      <c r="AG5" s="12" t="s">
        <v>640</v>
      </c>
      <c r="AH5" s="12" t="s">
        <v>637</v>
      </c>
      <c r="AI5" s="12" t="s">
        <v>638</v>
      </c>
      <c r="AJ5" s="12" t="s">
        <v>639</v>
      </c>
      <c r="AK5" s="12" t="s">
        <v>640</v>
      </c>
      <c r="AN5" s="12" t="s">
        <v>647</v>
      </c>
      <c r="AO5" s="12" t="s">
        <v>648</v>
      </c>
      <c r="AP5" s="12" t="s">
        <v>718</v>
      </c>
      <c r="AQ5" s="12" t="s">
        <v>719</v>
      </c>
      <c r="AR5" s="12" t="s">
        <v>720</v>
      </c>
      <c r="AT5" s="47" t="s">
        <v>661</v>
      </c>
      <c r="AU5" s="12" t="s">
        <v>248</v>
      </c>
      <c r="AV5" s="12" t="s">
        <v>46</v>
      </c>
      <c r="AW5" s="12" t="s">
        <v>147</v>
      </c>
      <c r="AX5" s="12" t="s">
        <v>147</v>
      </c>
      <c r="AZ5" s="12" t="s">
        <v>659</v>
      </c>
      <c r="BA5" s="12" t="s">
        <v>656</v>
      </c>
      <c r="BB5" s="12" t="s">
        <v>657</v>
      </c>
      <c r="BC5" s="12" t="s">
        <v>658</v>
      </c>
      <c r="BD5" s="12" t="s">
        <v>925</v>
      </c>
      <c r="BE5" s="12" t="s">
        <v>926</v>
      </c>
      <c r="BF5" s="12" t="s">
        <v>637</v>
      </c>
      <c r="BG5" s="12" t="s">
        <v>638</v>
      </c>
      <c r="BH5" s="12" t="s">
        <v>639</v>
      </c>
      <c r="BI5" s="12" t="s">
        <v>640</v>
      </c>
      <c r="BJ5" s="12" t="s">
        <v>637</v>
      </c>
      <c r="BK5" s="12" t="s">
        <v>638</v>
      </c>
      <c r="BL5" s="12" t="s">
        <v>639</v>
      </c>
      <c r="BM5" s="12" t="s">
        <v>640</v>
      </c>
      <c r="BN5" s="12" t="s">
        <v>637</v>
      </c>
      <c r="BO5" s="12" t="s">
        <v>638</v>
      </c>
      <c r="BP5" s="12" t="s">
        <v>639</v>
      </c>
      <c r="BQ5" s="12" t="s">
        <v>640</v>
      </c>
      <c r="BR5" s="12" t="s">
        <v>677</v>
      </c>
      <c r="BS5" s="12" t="s">
        <v>637</v>
      </c>
      <c r="BT5" s="12" t="s">
        <v>638</v>
      </c>
      <c r="BU5" s="12" t="s">
        <v>639</v>
      </c>
      <c r="BV5" s="12" t="s">
        <v>640</v>
      </c>
      <c r="BW5" s="12" t="s">
        <v>637</v>
      </c>
      <c r="BX5" s="12" t="s">
        <v>638</v>
      </c>
      <c r="BY5" s="12" t="s">
        <v>639</v>
      </c>
      <c r="BZ5" s="12" t="s">
        <v>640</v>
      </c>
      <c r="CC5" s="12" t="s">
        <v>74</v>
      </c>
      <c r="CD5" s="12" t="s">
        <v>37</v>
      </c>
      <c r="CE5" s="12" t="s">
        <v>710</v>
      </c>
      <c r="CF5" s="12" t="s">
        <v>251</v>
      </c>
      <c r="CG5" s="12" t="s">
        <v>637</v>
      </c>
      <c r="CH5" s="12" t="s">
        <v>638</v>
      </c>
      <c r="CI5" s="12" t="s">
        <v>639</v>
      </c>
      <c r="CJ5" s="12" t="s">
        <v>640</v>
      </c>
      <c r="CK5" s="12" t="s">
        <v>637</v>
      </c>
      <c r="CL5" s="12" t="s">
        <v>638</v>
      </c>
      <c r="CM5" s="12" t="s">
        <v>639</v>
      </c>
      <c r="CN5" s="12" t="s">
        <v>640</v>
      </c>
      <c r="CO5" s="12" t="s">
        <v>637</v>
      </c>
      <c r="CP5" s="12" t="s">
        <v>638</v>
      </c>
      <c r="CQ5" s="12" t="s">
        <v>639</v>
      </c>
      <c r="CR5" s="12" t="s">
        <v>640</v>
      </c>
      <c r="CU5" s="12" t="s">
        <v>74</v>
      </c>
      <c r="CV5" s="12" t="s">
        <v>37</v>
      </c>
      <c r="CW5" s="12" t="s">
        <v>637</v>
      </c>
      <c r="CX5" s="12" t="s">
        <v>638</v>
      </c>
      <c r="CY5" s="12" t="s">
        <v>639</v>
      </c>
      <c r="CZ5" s="12" t="s">
        <v>640</v>
      </c>
      <c r="DA5" s="12" t="s">
        <v>711</v>
      </c>
      <c r="DB5" s="12" t="s">
        <v>37</v>
      </c>
      <c r="DC5" s="12" t="s">
        <v>637</v>
      </c>
      <c r="DD5" s="12" t="s">
        <v>638</v>
      </c>
      <c r="DE5" s="12" t="s">
        <v>639</v>
      </c>
      <c r="DF5" s="12" t="s">
        <v>640</v>
      </c>
      <c r="DG5" s="12" t="s">
        <v>637</v>
      </c>
      <c r="DH5" s="12" t="s">
        <v>638</v>
      </c>
      <c r="DI5" s="12" t="s">
        <v>639</v>
      </c>
      <c r="DJ5" s="12" t="s">
        <v>640</v>
      </c>
      <c r="DK5" s="12" t="s">
        <v>637</v>
      </c>
      <c r="DL5" s="12" t="s">
        <v>638</v>
      </c>
      <c r="DM5" s="12" t="s">
        <v>639</v>
      </c>
      <c r="DN5" s="12" t="s">
        <v>640</v>
      </c>
      <c r="DQ5" s="12" t="s">
        <v>927</v>
      </c>
      <c r="DR5" s="12" t="s">
        <v>928</v>
      </c>
      <c r="DS5" s="12" t="s">
        <v>929</v>
      </c>
      <c r="DT5" s="12" t="s">
        <v>930</v>
      </c>
      <c r="DU5" s="12" t="s">
        <v>931</v>
      </c>
      <c r="DV5" s="12" t="s">
        <v>932</v>
      </c>
      <c r="DW5" s="12" t="s">
        <v>933</v>
      </c>
      <c r="DX5" s="12" t="s">
        <v>934</v>
      </c>
      <c r="DY5" s="12" t="s">
        <v>935</v>
      </c>
      <c r="EC5" s="12" t="s">
        <v>1057</v>
      </c>
      <c r="ED5" s="12" t="s">
        <v>1042</v>
      </c>
      <c r="EE5" s="12" t="s">
        <v>1043</v>
      </c>
      <c r="EF5" s="12" t="s">
        <v>950</v>
      </c>
      <c r="EG5" s="12" t="s">
        <v>951</v>
      </c>
      <c r="EH5" s="12" t="s">
        <v>1041</v>
      </c>
      <c r="EI5" s="12" t="s">
        <v>1044</v>
      </c>
      <c r="EJ5" s="12" t="s">
        <v>955</v>
      </c>
      <c r="EK5" s="12" t="s">
        <v>1046</v>
      </c>
      <c r="EL5" s="12" t="s">
        <v>956</v>
      </c>
      <c r="EM5" s="12"/>
      <c r="EN5" s="12" t="s">
        <v>949</v>
      </c>
      <c r="EP5" s="12" t="s">
        <v>936</v>
      </c>
      <c r="EQ5" s="12" t="s">
        <v>937</v>
      </c>
      <c r="ER5" s="12" t="s">
        <v>938</v>
      </c>
      <c r="ES5" s="12" t="s">
        <v>939</v>
      </c>
      <c r="ET5" s="12" t="s">
        <v>940</v>
      </c>
      <c r="EU5" s="12" t="s">
        <v>941</v>
      </c>
      <c r="EV5" s="12" t="s">
        <v>942</v>
      </c>
      <c r="EW5" s="12" t="s">
        <v>943</v>
      </c>
      <c r="EX5" s="12" t="s">
        <v>944</v>
      </c>
      <c r="FA5" s="12" t="s">
        <v>973</v>
      </c>
      <c r="FB5" s="12" t="s">
        <v>1051</v>
      </c>
      <c r="FC5" s="12" t="s">
        <v>958</v>
      </c>
      <c r="FH5" s="12" t="s">
        <v>1047</v>
      </c>
      <c r="FI5" s="12" t="s">
        <v>1056</v>
      </c>
      <c r="FJ5" s="12" t="s">
        <v>1048</v>
      </c>
      <c r="FK5" s="12" t="s">
        <v>1055</v>
      </c>
      <c r="FL5" s="12" t="s">
        <v>1050</v>
      </c>
      <c r="FM5" s="12" t="s">
        <v>1049</v>
      </c>
      <c r="FN5" s="12" t="s">
        <v>1042</v>
      </c>
      <c r="FO5" s="12" t="s">
        <v>1043</v>
      </c>
      <c r="FP5" s="12" t="s">
        <v>950</v>
      </c>
      <c r="FQ5" s="12" t="s">
        <v>951</v>
      </c>
      <c r="FR5" s="12" t="s">
        <v>1041</v>
      </c>
      <c r="FS5" s="12" t="s">
        <v>1044</v>
      </c>
      <c r="FT5" s="12" t="s">
        <v>955</v>
      </c>
      <c r="FU5" s="12" t="s">
        <v>1046</v>
      </c>
      <c r="FV5" s="12" t="s">
        <v>956</v>
      </c>
      <c r="FW5" s="12" t="s">
        <v>936</v>
      </c>
      <c r="FX5" s="12" t="s">
        <v>937</v>
      </c>
      <c r="FY5" s="12" t="s">
        <v>938</v>
      </c>
      <c r="FZ5" s="12" t="s">
        <v>939</v>
      </c>
      <c r="GA5" s="12" t="s">
        <v>940</v>
      </c>
      <c r="GB5" s="12" t="s">
        <v>941</v>
      </c>
      <c r="GC5" s="12" t="s">
        <v>942</v>
      </c>
      <c r="GD5" s="12" t="s">
        <v>943</v>
      </c>
      <c r="GE5" s="12" t="s">
        <v>944</v>
      </c>
    </row>
    <row r="6" spans="1:187" ht="16.5" x14ac:dyDescent="0.2">
      <c r="A6" s="95">
        <v>0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  <c r="R6" s="95">
        <v>0</v>
      </c>
      <c r="S6" s="95">
        <v>0</v>
      </c>
      <c r="T6" s="95">
        <v>0</v>
      </c>
      <c r="U6" s="95">
        <v>0</v>
      </c>
      <c r="V6" s="95">
        <v>0</v>
      </c>
      <c r="W6" s="95">
        <v>0</v>
      </c>
      <c r="X6" s="95">
        <v>0</v>
      </c>
      <c r="Y6" s="95">
        <v>0</v>
      </c>
      <c r="Z6" s="95">
        <v>0</v>
      </c>
      <c r="AA6" s="95">
        <v>0</v>
      </c>
      <c r="AB6" s="95">
        <v>0</v>
      </c>
      <c r="AC6" s="95">
        <v>0</v>
      </c>
      <c r="AD6" s="95">
        <v>0</v>
      </c>
      <c r="AE6" s="95">
        <v>0</v>
      </c>
      <c r="AF6" s="95">
        <v>0</v>
      </c>
      <c r="AG6" s="95">
        <v>0</v>
      </c>
      <c r="AH6" s="95">
        <v>0</v>
      </c>
      <c r="AI6" s="95">
        <v>0</v>
      </c>
      <c r="AJ6" s="95">
        <v>0</v>
      </c>
      <c r="AK6" s="95">
        <v>0</v>
      </c>
      <c r="AN6" s="93" t="s">
        <v>637</v>
      </c>
      <c r="AO6" s="93">
        <v>5</v>
      </c>
      <c r="AP6" s="97">
        <v>20</v>
      </c>
      <c r="AQ6" s="97"/>
      <c r="AR6" s="97">
        <f>AO6*AP6*1000</f>
        <v>100000</v>
      </c>
      <c r="AT6" s="95" t="s">
        <v>662</v>
      </c>
      <c r="AU6" s="95">
        <v>108</v>
      </c>
      <c r="AV6" s="95">
        <f>AU$4/AU6</f>
        <v>4860</v>
      </c>
      <c r="AW6" s="34">
        <v>1</v>
      </c>
      <c r="AX6" s="34">
        <v>1</v>
      </c>
      <c r="AZ6" s="93">
        <v>1</v>
      </c>
      <c r="BA6" s="93">
        <v>37</v>
      </c>
      <c r="BB6" s="93" t="s">
        <v>660</v>
      </c>
      <c r="BC6" s="93"/>
      <c r="BD6" s="110">
        <v>1</v>
      </c>
      <c r="BE6" s="110"/>
      <c r="BF6" s="19">
        <v>0.2</v>
      </c>
      <c r="BG6" s="93"/>
      <c r="BH6" s="93"/>
      <c r="BI6" s="93"/>
      <c r="BJ6" s="95">
        <f t="shared" ref="BJ6:BJ13" si="0">$N$16*BF6</f>
        <v>357.99600000000004</v>
      </c>
      <c r="BK6" s="95">
        <f t="shared" ref="BK6:BK13" si="1">$O$16*BG6</f>
        <v>0</v>
      </c>
      <c r="BL6" s="95">
        <f t="shared" ref="BL6:BL13" si="2">$P$16*BH6</f>
        <v>0</v>
      </c>
      <c r="BM6" s="95">
        <f t="shared" ref="BM6:BM13" si="3">$Q$16*BI6</f>
        <v>0</v>
      </c>
      <c r="BN6" s="95">
        <f t="shared" ref="BN6:BN13" si="4">$X$16*BF6</f>
        <v>626.5</v>
      </c>
      <c r="BO6" s="95">
        <f t="shared" ref="BO6:BO13" si="5">$Y$16*BG6</f>
        <v>0</v>
      </c>
      <c r="BP6" s="95">
        <f t="shared" ref="BP6:BP13" si="6">$Z$16*BH6</f>
        <v>0</v>
      </c>
      <c r="BQ6" s="95">
        <f t="shared" ref="BQ6:BQ13" si="7">$AA$16*BI6</f>
        <v>0</v>
      </c>
      <c r="BR6" s="95">
        <v>7</v>
      </c>
      <c r="BS6" s="95">
        <f t="shared" ref="BS6:BT13" si="8">$AH$16*BF6</f>
        <v>663.04</v>
      </c>
      <c r="BT6" s="95">
        <f t="shared" si="8"/>
        <v>0</v>
      </c>
      <c r="BU6" s="95">
        <f t="shared" ref="BU6:BU13" si="9">$AJ$16*BH6</f>
        <v>0</v>
      </c>
      <c r="BV6" s="95">
        <f t="shared" ref="BV6:BV13" si="10">$AK$16*BI6</f>
        <v>0</v>
      </c>
      <c r="BW6" s="14">
        <f>BS6/(1-BW$4)</f>
        <v>663.04</v>
      </c>
      <c r="BX6" s="14">
        <f t="shared" ref="BX6:BZ6" si="11">BT6/(1-BX$4)</f>
        <v>0</v>
      </c>
      <c r="BY6" s="14">
        <f t="shared" si="11"/>
        <v>0</v>
      </c>
      <c r="BZ6" s="14">
        <f t="shared" si="11"/>
        <v>0</v>
      </c>
      <c r="CC6" s="95">
        <v>1</v>
      </c>
      <c r="CD6" s="95">
        <f>INDEX(节奏总表!$AH$4:$AH$153,MATCH(专属武器强化!CC6,节奏总表!$AP$4:$AP$153,1))</f>
        <v>32</v>
      </c>
      <c r="CE6" s="95"/>
      <c r="CF6" s="95">
        <f t="shared" ref="CF6:CF37" si="12">MATCH(CD6,$B$6:$B$15,1)-1</f>
        <v>0</v>
      </c>
      <c r="CG6" s="14">
        <f t="shared" ref="CG6:CG37" si="13">IF($CF6&gt;0,INDEX(AD$7:AD$15,$CF6),0)*$B$3</f>
        <v>0</v>
      </c>
      <c r="CH6" s="14">
        <f t="shared" ref="CH6:CH37" si="14">IF($CF6&gt;0,INDEX(AE$7:AE$15,$CF6),0)*$B$3</f>
        <v>0</v>
      </c>
      <c r="CI6" s="14">
        <f t="shared" ref="CI6:CI37" si="15">IF($CF6&gt;0,INDEX(AF$7:AF$15,$CF6),0)*$B$3</f>
        <v>0</v>
      </c>
      <c r="CJ6" s="14">
        <f t="shared" ref="CJ6:CJ37" si="16">IF($CF6&gt;0,INDEX(AG$7:AG$15,$CF6),0)*$B$3</f>
        <v>0</v>
      </c>
      <c r="CK6" s="14"/>
      <c r="CL6" s="14"/>
      <c r="CM6" s="14"/>
      <c r="CN6" s="14"/>
      <c r="CO6" s="14">
        <f>SUM(CG$6:CG6)</f>
        <v>0</v>
      </c>
      <c r="CP6" s="14">
        <f>SUM(CH$6:CH6)</f>
        <v>0</v>
      </c>
      <c r="CQ6" s="14">
        <f>SUM(CI$6:CI6)</f>
        <v>0</v>
      </c>
      <c r="CR6" s="14">
        <f>SUM(CJ$6:CJ6)</f>
        <v>0</v>
      </c>
      <c r="CU6" s="97">
        <v>1</v>
      </c>
      <c r="CV6" s="14">
        <f>INDEX(节奏总表!$BW$4:$BW$63,专属武器强化!CU6)</f>
        <v>32</v>
      </c>
      <c r="CW6" s="14">
        <f t="shared" ref="CW6:CW37" si="17">INDEX(CO$6:CO$65,$CU6)</f>
        <v>0</v>
      </c>
      <c r="CX6" s="14">
        <f t="shared" ref="CX6:CZ6" si="18">INDEX(CP$6:CP$65,$CU6)</f>
        <v>0</v>
      </c>
      <c r="CY6" s="14">
        <f t="shared" si="18"/>
        <v>0</v>
      </c>
      <c r="CZ6" s="14">
        <f t="shared" si="18"/>
        <v>0</v>
      </c>
      <c r="DA6" s="97"/>
      <c r="DB6" s="97"/>
      <c r="DC6" s="14"/>
      <c r="DD6" s="97"/>
      <c r="DE6" s="97"/>
      <c r="DF6" s="97"/>
      <c r="DG6" s="97"/>
      <c r="DH6" s="97"/>
      <c r="DI6" s="97"/>
      <c r="DJ6" s="97"/>
      <c r="DK6" s="97"/>
      <c r="DL6" s="97"/>
      <c r="DM6" s="97"/>
      <c r="DN6" s="97"/>
      <c r="DQ6" s="110">
        <v>1</v>
      </c>
      <c r="DR6" s="14">
        <f>INT((DQ6-1)/9)+1</f>
        <v>1</v>
      </c>
      <c r="DS6" s="14">
        <f>DQ6-(DR6-1)*9</f>
        <v>1</v>
      </c>
      <c r="DT6" s="14">
        <f t="shared" ref="DT6:DW25" si="19">INDEX($K$22:$AP$30,$DS6,($DR6-1)*4+DT$3)</f>
        <v>4.1700628930817603</v>
      </c>
      <c r="DU6" s="14">
        <f t="shared" si="19"/>
        <v>0</v>
      </c>
      <c r="DV6" s="14">
        <f t="shared" si="19"/>
        <v>0</v>
      </c>
      <c r="DW6" s="14">
        <f t="shared" si="19"/>
        <v>0</v>
      </c>
      <c r="DX6" s="14">
        <f>INDEX($BD$6:$BD$13,DR6)</f>
        <v>1</v>
      </c>
      <c r="DY6" s="14">
        <f>INDEX($BE$6:$BE$13,DR6)</f>
        <v>0</v>
      </c>
      <c r="EA6" t="s">
        <v>945</v>
      </c>
      <c r="EC6" s="117">
        <v>2</v>
      </c>
      <c r="ED6" s="117" t="s">
        <v>1045</v>
      </c>
      <c r="EE6" s="117">
        <v>1000</v>
      </c>
      <c r="EF6" t="s">
        <v>945</v>
      </c>
      <c r="EG6">
        <v>1</v>
      </c>
      <c r="EJ6">
        <f t="shared" ref="EJ6:EJ37" si="20">ROUND(1/EN6,2)</f>
        <v>0.24</v>
      </c>
      <c r="EK6" s="117">
        <v>1</v>
      </c>
      <c r="EL6">
        <f>EX6</f>
        <v>6</v>
      </c>
      <c r="EN6">
        <f t="shared" ref="EN6:EN14" si="21">DT6/EG6</f>
        <v>4.1700628930817603</v>
      </c>
      <c r="EP6">
        <v>0</v>
      </c>
      <c r="EQ6">
        <v>1</v>
      </c>
      <c r="ER6">
        <f t="shared" ref="ER6:ER37" si="22">ROUND(EN6*0.35,0)</f>
        <v>1</v>
      </c>
      <c r="ES6" s="103">
        <f t="shared" ref="ES6:ES37" si="23">ROUND(1/EN6/2,4)</f>
        <v>0.11990000000000001</v>
      </c>
      <c r="ET6">
        <v>1</v>
      </c>
      <c r="EU6">
        <f t="shared" ref="EU6:EU37" si="24">ROUND(EN6*0.7,0)</f>
        <v>3</v>
      </c>
      <c r="EV6" s="103">
        <f t="shared" ref="EV6:EV37" si="25">ROUND(2/EN6,4)</f>
        <v>0.47960000000000003</v>
      </c>
      <c r="EW6">
        <v>1</v>
      </c>
      <c r="EX6">
        <f t="shared" ref="EX6:EX37" si="26">ROUND(EN6*1.5,0)</f>
        <v>6</v>
      </c>
      <c r="FA6" s="116">
        <v>1102001</v>
      </c>
      <c r="FB6" s="116">
        <f>FA6+400000</f>
        <v>1502001</v>
      </c>
      <c r="FC6" s="116" t="s">
        <v>201</v>
      </c>
      <c r="FH6" s="116">
        <v>1</v>
      </c>
      <c r="FI6" s="116">
        <f>IF(FM6&gt;0,(FL6-1)*9+FM6,0)</f>
        <v>0</v>
      </c>
      <c r="FJ6" s="116">
        <f>INT((FH6-1)/80+1)</f>
        <v>1</v>
      </c>
      <c r="FK6" s="116" t="str">
        <f>INDEX($FC$6:$FC$26,FJ6)&amp;"专属武器-魂珠-"&amp;FL6&amp;" "&amp;FM6&amp;"级"</f>
        <v>关羽专属武器-魂珠-1 0级</v>
      </c>
      <c r="FL6" s="116">
        <f>INT((FH6-(FJ6-1)*80-1)/10)+1</f>
        <v>1</v>
      </c>
      <c r="FM6" s="116">
        <f>FH6-(FJ6-1)*80-(FL6-1)*10-1</f>
        <v>0</v>
      </c>
      <c r="FN6" s="116" t="str">
        <f>IF($FM6&gt;0,IF(INDEX($EC$6:$EC$77,$FI6)&gt;=FN$3,INDEX(ED$6:ED$77,$FI6),""),"")</f>
        <v/>
      </c>
      <c r="FO6" s="116" t="str">
        <f t="shared" ref="FO6:FS6" si="27">IF($FM6&gt;0,IF(INDEX($EC$6:$EC$77,$FI6)&gt;=FO$3,INDEX(EE$6:EE$77,$FI6),""),"")</f>
        <v/>
      </c>
      <c r="FP6" s="116" t="str">
        <f t="shared" si="27"/>
        <v/>
      </c>
      <c r="FQ6" s="116" t="str">
        <f t="shared" si="27"/>
        <v/>
      </c>
      <c r="FR6" s="116" t="str">
        <f t="shared" si="27"/>
        <v/>
      </c>
      <c r="FS6" s="116" t="str">
        <f t="shared" si="27"/>
        <v/>
      </c>
      <c r="FT6" s="116" t="str">
        <f t="shared" ref="FT6:FV6" si="28">IF($FM6&gt;0,INDEX(EJ$6:EJ$77,$FI6),"")</f>
        <v/>
      </c>
      <c r="FU6" s="116" t="str">
        <f t="shared" si="28"/>
        <v/>
      </c>
      <c r="FV6" s="116" t="str">
        <f t="shared" si="28"/>
        <v/>
      </c>
      <c r="FW6" s="116" t="str">
        <f>IF($FM6&gt;0,INDEX(EP$6:EP$77,$FI6),"")</f>
        <v/>
      </c>
      <c r="FX6" s="116" t="str">
        <f t="shared" ref="FX6:GE6" si="29">IF($FM6&gt;0,INDEX(EQ$6:EQ$77,$FI6),"")</f>
        <v/>
      </c>
      <c r="FY6" s="116" t="str">
        <f t="shared" si="29"/>
        <v/>
      </c>
      <c r="FZ6" s="116" t="str">
        <f t="shared" si="29"/>
        <v/>
      </c>
      <c r="GA6" s="116" t="str">
        <f t="shared" si="29"/>
        <v/>
      </c>
      <c r="GB6" s="116" t="str">
        <f t="shared" si="29"/>
        <v/>
      </c>
      <c r="GC6" s="116" t="str">
        <f t="shared" si="29"/>
        <v/>
      </c>
      <c r="GD6" s="116" t="str">
        <f t="shared" si="29"/>
        <v/>
      </c>
      <c r="GE6" s="116" t="str">
        <f t="shared" si="29"/>
        <v/>
      </c>
    </row>
    <row r="7" spans="1:187" ht="16.5" x14ac:dyDescent="0.2">
      <c r="A7" s="93">
        <v>1</v>
      </c>
      <c r="B7" s="93">
        <v>37</v>
      </c>
      <c r="C7" s="14">
        <f>INDEX(节奏总表!$AL$4:$AL$153,专属武器强化!B8)-INDEX(节奏总表!$AL$4:$AL$153,专属武器强化!B7)</f>
        <v>3.0799999999999996</v>
      </c>
      <c r="D7" s="95">
        <v>50</v>
      </c>
      <c r="E7" s="14">
        <f t="shared" ref="E7:E15" si="30">SUMPRODUCT(J7:M7,F$4:I$4)</f>
        <v>50</v>
      </c>
      <c r="F7" s="19">
        <v>1</v>
      </c>
      <c r="G7" s="95"/>
      <c r="H7" s="95"/>
      <c r="I7" s="95"/>
      <c r="J7" s="14">
        <f t="shared" ref="J7:J16" si="31">$D7*F7/F$4</f>
        <v>10</v>
      </c>
      <c r="K7" s="14">
        <f t="shared" ref="K7:K16" si="32">$D7*G7/G$4</f>
        <v>0</v>
      </c>
      <c r="L7" s="14">
        <f t="shared" ref="L7:L16" si="33">$D7*H7/H$4</f>
        <v>0</v>
      </c>
      <c r="M7" s="14">
        <f t="shared" ref="M7:M16" si="34">$D7*I7/I$4</f>
        <v>0</v>
      </c>
      <c r="N7" s="14">
        <f t="shared" ref="N7:N15" si="35">J7*$C7*$D$3</f>
        <v>92.399999999999991</v>
      </c>
      <c r="O7" s="14">
        <f t="shared" ref="O7:O15" si="36">K7*$C7*$D$3</f>
        <v>0</v>
      </c>
      <c r="P7" s="14">
        <f t="shared" ref="P7:P15" si="37">L7*$C7*$D$3</f>
        <v>0</v>
      </c>
      <c r="Q7" s="14">
        <f t="shared" ref="Q7:Q15" si="38">M7*$C7*$D$3</f>
        <v>0</v>
      </c>
      <c r="R7" s="14">
        <f t="shared" ref="R7:R15" si="39">D7*$AX$7</f>
        <v>70</v>
      </c>
      <c r="S7" s="14">
        <f>INDEX(节奏总表!$AN$4:$AN$153,专属武器强化!B8)-INDEX(节奏总表!$AN$4:$AN$153,专属武器强化!B7)</f>
        <v>2.31</v>
      </c>
      <c r="T7" s="14">
        <f t="shared" ref="T7:T15" si="40">$R7*F7/F$4</f>
        <v>14</v>
      </c>
      <c r="U7" s="14">
        <f t="shared" ref="U7:U15" si="41">$R7*G7/G$4</f>
        <v>0</v>
      </c>
      <c r="V7" s="14">
        <f t="shared" ref="V7:V15" si="42">$R7*H7/H$4</f>
        <v>0</v>
      </c>
      <c r="W7" s="14">
        <f t="shared" ref="W7:W15" si="43">$R7*I7/I$4</f>
        <v>0</v>
      </c>
      <c r="X7" s="14">
        <f t="shared" ref="X7:X15" si="44">T7*$S7*$B$3</f>
        <v>161.70000000000002</v>
      </c>
      <c r="Y7" s="14">
        <f t="shared" ref="Y7:Y15" si="45">U7*$S7*$B$3</f>
        <v>0</v>
      </c>
      <c r="Z7" s="14">
        <f t="shared" ref="Z7:Z15" si="46">V7*$S7*$B$3</f>
        <v>0</v>
      </c>
      <c r="AA7" s="14">
        <f t="shared" ref="AA7:AA15" si="47">W7*$S7*$B$3</f>
        <v>0</v>
      </c>
      <c r="AB7" s="14">
        <f t="shared" ref="AB7:AB15" si="48">D7*$AX$8</f>
        <v>100</v>
      </c>
      <c r="AC7" s="14">
        <f>INDEX(节奏总表!$AP$4:$AP$153,专属武器强化!B8)-INDEX(节奏总表!$AP$4:$AP$153,专属武器强化!B7)</f>
        <v>1.72</v>
      </c>
      <c r="AD7" s="14">
        <f t="shared" ref="AD7:AD15" si="49">$AB7*F7/F$4</f>
        <v>20</v>
      </c>
      <c r="AE7" s="14">
        <f t="shared" ref="AE7:AE15" si="50">$AB7*G7/G$4</f>
        <v>0</v>
      </c>
      <c r="AF7" s="14">
        <f t="shared" ref="AF7:AF15" si="51">$AB7*H7/H$4</f>
        <v>0</v>
      </c>
      <c r="AG7" s="14">
        <f t="shared" ref="AG7:AG15" si="52">$AB7*I7/I$4</f>
        <v>0</v>
      </c>
      <c r="AH7" s="14">
        <f t="shared" ref="AH7:AH15" si="53">AD7*$AC7*$B$3</f>
        <v>172</v>
      </c>
      <c r="AI7" s="14">
        <f t="shared" ref="AI7:AI15" si="54">AE7*$AC7*$B$3</f>
        <v>0</v>
      </c>
      <c r="AJ7" s="14">
        <f t="shared" ref="AJ7:AJ15" si="55">AF7*$AC7*$B$3</f>
        <v>0</v>
      </c>
      <c r="AK7" s="14">
        <f t="shared" ref="AK7:AK15" si="56">AG7*$AC7*$B$3</f>
        <v>0</v>
      </c>
      <c r="AN7" s="93" t="s">
        <v>638</v>
      </c>
      <c r="AO7" s="93">
        <v>10</v>
      </c>
      <c r="AP7" s="97">
        <v>10</v>
      </c>
      <c r="AQ7" s="97"/>
      <c r="AR7" s="97">
        <f>AO7*AP7</f>
        <v>100</v>
      </c>
      <c r="AT7" s="95" t="s">
        <v>40</v>
      </c>
      <c r="AU7" s="95">
        <v>81</v>
      </c>
      <c r="AV7" s="95">
        <f t="shared" ref="AV7:AV8" si="57">AU$4/AU7</f>
        <v>6480</v>
      </c>
      <c r="AW7" s="34">
        <f>ROUND(AV7/AV$6,4)</f>
        <v>1.3332999999999999</v>
      </c>
      <c r="AX7" s="34">
        <v>1.4</v>
      </c>
      <c r="AZ7" s="93">
        <v>2</v>
      </c>
      <c r="BA7" s="93">
        <v>53</v>
      </c>
      <c r="BB7" s="93" t="s">
        <v>653</v>
      </c>
      <c r="BC7" s="93" t="s">
        <v>641</v>
      </c>
      <c r="BD7" s="110">
        <v>1</v>
      </c>
      <c r="BE7" s="110">
        <v>2</v>
      </c>
      <c r="BF7" s="19">
        <v>0.3</v>
      </c>
      <c r="BG7" s="19">
        <v>0.1</v>
      </c>
      <c r="BH7" s="93"/>
      <c r="BI7" s="93"/>
      <c r="BJ7" s="95">
        <f t="shared" si="0"/>
        <v>536.99400000000003</v>
      </c>
      <c r="BK7" s="95">
        <f t="shared" si="1"/>
        <v>182.14499999999998</v>
      </c>
      <c r="BL7" s="95">
        <f t="shared" si="2"/>
        <v>0</v>
      </c>
      <c r="BM7" s="95">
        <f t="shared" si="3"/>
        <v>0</v>
      </c>
      <c r="BN7" s="95">
        <f t="shared" si="4"/>
        <v>939.75</v>
      </c>
      <c r="BO7" s="95">
        <f t="shared" si="5"/>
        <v>318.75200000000001</v>
      </c>
      <c r="BP7" s="95">
        <f t="shared" si="6"/>
        <v>0</v>
      </c>
      <c r="BQ7" s="95">
        <f t="shared" si="7"/>
        <v>0</v>
      </c>
      <c r="BR7" s="95">
        <v>6</v>
      </c>
      <c r="BS7" s="95">
        <f t="shared" si="8"/>
        <v>994.56</v>
      </c>
      <c r="BT7" s="95">
        <f t="shared" si="8"/>
        <v>331.52</v>
      </c>
      <c r="BU7" s="95">
        <f t="shared" si="9"/>
        <v>0</v>
      </c>
      <c r="BV7" s="95">
        <f t="shared" si="10"/>
        <v>0</v>
      </c>
      <c r="BW7" s="14">
        <f t="shared" ref="BW7:BW13" si="58">BS7/(1-BW$4)</f>
        <v>994.56</v>
      </c>
      <c r="BX7" s="14">
        <f t="shared" ref="BX7:BX13" si="59">BT7/(1-BX$4)</f>
        <v>331.52</v>
      </c>
      <c r="BY7" s="14">
        <f t="shared" ref="BY7:BY13" si="60">BU7/(1-BY$4)</f>
        <v>0</v>
      </c>
      <c r="BZ7" s="14">
        <f t="shared" ref="BZ7:BZ13" si="61">BV7/(1-BZ$4)</f>
        <v>0</v>
      </c>
      <c r="CC7" s="95">
        <v>2</v>
      </c>
      <c r="CD7" s="95">
        <f>INDEX(节奏总表!$AH$4:$AH$153,MATCH(专属武器强化!CC7,节奏总表!$AP$4:$AP$153,1))</f>
        <v>42</v>
      </c>
      <c r="CE7" s="95">
        <v>1</v>
      </c>
      <c r="CF7" s="95">
        <f t="shared" si="12"/>
        <v>1</v>
      </c>
      <c r="CG7" s="14">
        <f t="shared" si="13"/>
        <v>100</v>
      </c>
      <c r="CH7" s="14">
        <f t="shared" si="14"/>
        <v>0</v>
      </c>
      <c r="CI7" s="14">
        <f t="shared" si="15"/>
        <v>0</v>
      </c>
      <c r="CJ7" s="14">
        <f t="shared" si="16"/>
        <v>0</v>
      </c>
      <c r="CK7" s="14"/>
      <c r="CL7" s="14"/>
      <c r="CM7" s="14"/>
      <c r="CN7" s="14"/>
      <c r="CO7" s="14">
        <f>SUM(CG$6:CG7)</f>
        <v>100</v>
      </c>
      <c r="CP7" s="14">
        <f>SUM(CH$6:CH7)</f>
        <v>0</v>
      </c>
      <c r="CQ7" s="14">
        <f>SUM(CI$6:CI7)</f>
        <v>0</v>
      </c>
      <c r="CR7" s="14">
        <f>SUM(CJ$6:CJ7)</f>
        <v>0</v>
      </c>
      <c r="CU7" s="97">
        <v>2</v>
      </c>
      <c r="CV7" s="14">
        <f>INDEX(节奏总表!$BW$4:$BW$63,专属武器强化!CU7)</f>
        <v>42</v>
      </c>
      <c r="CW7" s="14">
        <f t="shared" si="17"/>
        <v>100</v>
      </c>
      <c r="CX7" s="14">
        <f t="shared" ref="CX7:CX65" si="62">INDEX(CP$6:CP$65,$CU7)</f>
        <v>0</v>
      </c>
      <c r="CY7" s="14">
        <f t="shared" ref="CY7:CY65" si="63">INDEX(CQ$6:CQ$65,$CU7)</f>
        <v>0</v>
      </c>
      <c r="CZ7" s="14">
        <f t="shared" ref="CZ7:CZ65" si="64">INDEX(CR$6:CR$65,$CU7)</f>
        <v>0</v>
      </c>
      <c r="DA7" s="97">
        <v>1</v>
      </c>
      <c r="DB7" s="97">
        <v>1</v>
      </c>
      <c r="DC7" s="14">
        <f t="shared" ref="DC7:DC16" si="65">IF(DA7&gt;0,INDEX($K$22:$AP$30,$DB7,($DA7-1)*4+1),0)*3</f>
        <v>12.510188679245282</v>
      </c>
      <c r="DD7" s="14">
        <f t="shared" ref="DD7:DD16" si="66">IF(DA7&gt;0,INDEX($K$22:$AP$30,$DB7,($DA7-1)*4+2),0)*3</f>
        <v>0</v>
      </c>
      <c r="DE7" s="14">
        <f t="shared" ref="DE7:DE16" si="67">IF(DA7&gt;0,INDEX($K$22:$AP$30,$DB7,($DA7-1)*4+3),0)*3</f>
        <v>0</v>
      </c>
      <c r="DF7" s="14">
        <f t="shared" ref="DF7:DF16" si="68">IF(DB7&gt;0,INDEX($K$22:$AP$30,$DB7,($DA7-1)*4+4),0)*3</f>
        <v>0</v>
      </c>
      <c r="DG7" s="97"/>
      <c r="DH7" s="97"/>
      <c r="DI7" s="97"/>
      <c r="DJ7" s="97"/>
      <c r="DK7" s="14">
        <f>CW7-SUM(DC$7:DC7)+SUM(DG$7:DG7)</f>
        <v>87.489811320754711</v>
      </c>
      <c r="DL7" s="14">
        <f>CX7-SUM(DD$7:DD7)+SUM(DH$7:DH7)</f>
        <v>0</v>
      </c>
      <c r="DM7" s="14">
        <f>CY7-SUM(DE$7:DE7)+SUM(DI$7:DI7)</f>
        <v>0</v>
      </c>
      <c r="DN7" s="14">
        <f>CZ7-SUM(DF$7:DF7)+SUM(DJ$7:DJ7)</f>
        <v>0</v>
      </c>
      <c r="DQ7" s="110">
        <v>2</v>
      </c>
      <c r="DR7" s="14">
        <f t="shared" ref="DR7:DR70" si="69">INT((DQ7-1)/9)+1</f>
        <v>1</v>
      </c>
      <c r="DS7" s="14">
        <f t="shared" ref="DS7:DS70" si="70">DQ7-(DR7-1)*9</f>
        <v>2</v>
      </c>
      <c r="DT7" s="14">
        <f t="shared" si="19"/>
        <v>8.3401257861635205</v>
      </c>
      <c r="DU7" s="14">
        <f t="shared" si="19"/>
        <v>0</v>
      </c>
      <c r="DV7" s="14">
        <f t="shared" si="19"/>
        <v>0</v>
      </c>
      <c r="DW7" s="14">
        <f t="shared" si="19"/>
        <v>0</v>
      </c>
      <c r="DX7" s="14">
        <f t="shared" ref="DX7:DX70" si="71">INDEX($BD$6:$BD$13,DR7)</f>
        <v>1</v>
      </c>
      <c r="DY7" s="14">
        <f t="shared" ref="DY7:DY70" si="72">INDEX($BE$6:$BE$13,DR7)</f>
        <v>0</v>
      </c>
      <c r="EA7" t="s">
        <v>946</v>
      </c>
      <c r="EC7" s="117">
        <v>2</v>
      </c>
      <c r="ED7" s="117" t="s">
        <v>1045</v>
      </c>
      <c r="EE7" s="117">
        <v>2000</v>
      </c>
      <c r="EF7" t="s">
        <v>945</v>
      </c>
      <c r="EG7">
        <v>2</v>
      </c>
      <c r="EJ7">
        <f t="shared" si="20"/>
        <v>0.24</v>
      </c>
      <c r="EK7" s="117">
        <v>1</v>
      </c>
      <c r="EL7">
        <f t="shared" ref="EL7:EL41" si="73">EX7</f>
        <v>6</v>
      </c>
      <c r="EN7">
        <f t="shared" si="21"/>
        <v>4.1700628930817603</v>
      </c>
      <c r="EP7">
        <v>0</v>
      </c>
      <c r="EQ7">
        <v>1</v>
      </c>
      <c r="ER7">
        <f t="shared" si="22"/>
        <v>1</v>
      </c>
      <c r="ES7" s="103">
        <f t="shared" si="23"/>
        <v>0.11990000000000001</v>
      </c>
      <c r="ET7">
        <v>1</v>
      </c>
      <c r="EU7">
        <f t="shared" si="24"/>
        <v>3</v>
      </c>
      <c r="EV7" s="103">
        <f t="shared" si="25"/>
        <v>0.47960000000000003</v>
      </c>
      <c r="EW7">
        <v>1</v>
      </c>
      <c r="EX7">
        <f t="shared" si="26"/>
        <v>6</v>
      </c>
      <c r="FA7" s="116">
        <v>1102002</v>
      </c>
      <c r="FB7" s="116">
        <f t="shared" ref="FB7:FB26" si="74">FA7+400000</f>
        <v>1502002</v>
      </c>
      <c r="FC7" s="116" t="s">
        <v>202</v>
      </c>
      <c r="FH7" s="116">
        <v>2</v>
      </c>
      <c r="FI7" s="116">
        <f t="shared" ref="FI7:FI70" si="75">IF(FM7&gt;0,(FL7-1)*9+FM7,0)</f>
        <v>1</v>
      </c>
      <c r="FJ7" s="116">
        <f t="shared" ref="FJ7:FJ70" si="76">INT((FH7-1)/80+1)</f>
        <v>1</v>
      </c>
      <c r="FK7" s="116" t="str">
        <f t="shared" ref="FK7:FK70" si="77">INDEX($FC$6:$FC$26,FJ7)&amp;"专属武器-魂珠-"&amp;FL7&amp;" "&amp;FM7&amp;"级"</f>
        <v>关羽专属武器-魂珠-1 1级</v>
      </c>
      <c r="FL7" s="116">
        <f t="shared" ref="FL7:FL70" si="78">INT((FH7-(FJ7-1)*80-1)/10)+1</f>
        <v>1</v>
      </c>
      <c r="FM7" s="116">
        <f t="shared" ref="FM7:FM70" si="79">FH7-(FJ7-1)*80-(FL7-1)*10-1</f>
        <v>1</v>
      </c>
      <c r="FN7" s="116" t="str">
        <f t="shared" ref="FN7:FN70" si="80">IF($FM7&gt;0,IF(INDEX($EC$6:$EC$77,$FI7)&gt;=FN$3,INDEX(ED$6:ED$77,$FI7),""),"")</f>
        <v>金币</v>
      </c>
      <c r="FO7" s="116">
        <f t="shared" ref="FO7:FO70" si="81">IF($FM7&gt;0,IF(INDEX($EC$6:$EC$77,$FI7)&gt;=FO$3,INDEX(EE$6:EE$77,$FI7),""),"")</f>
        <v>1000</v>
      </c>
      <c r="FP7" s="116" t="str">
        <f t="shared" ref="FP7:FP70" si="82">IF($FM7&gt;0,IF(INDEX($EC$6:$EC$77,$FI7)&gt;=FP$3,INDEX(EF$6:EF$77,$FI7),""),"")</f>
        <v>专属强化石1</v>
      </c>
      <c r="FQ7" s="116">
        <f t="shared" ref="FQ7:FQ70" si="83">IF($FM7&gt;0,IF(INDEX($EC$6:$EC$77,$FI7)&gt;=FQ$3,INDEX(EG$6:EG$77,$FI7),""),"")</f>
        <v>1</v>
      </c>
      <c r="FR7" s="116" t="str">
        <f t="shared" ref="FR7:FR70" si="84">IF($FM7&gt;0,IF(INDEX($EC$6:$EC$77,$FI7)&gt;=FR$3,INDEX(EH$6:EH$77,$FI7),""),"")</f>
        <v/>
      </c>
      <c r="FS7" s="116" t="str">
        <f t="shared" ref="FS7:FS70" si="85">IF($FM7&gt;0,IF(INDEX($EC$6:$EC$77,$FI7)&gt;=FS$3,INDEX(EI$6:EI$77,$FI7),""),"")</f>
        <v/>
      </c>
      <c r="FT7" s="116">
        <f t="shared" ref="FT7:FT70" si="86">IF($FM7&gt;0,INDEX(EJ$6:EJ$77,$FI7),"")</f>
        <v>0.24</v>
      </c>
      <c r="FU7" s="116">
        <f t="shared" ref="FU7:FU70" si="87">IF($FM7&gt;0,INDEX(EK$6:EK$77,$FI7),"")</f>
        <v>1</v>
      </c>
      <c r="FV7" s="116">
        <f t="shared" ref="FV7:FV70" si="88">IF($FM7&gt;0,INDEX(EL$6:EL$77,$FI7),"")</f>
        <v>6</v>
      </c>
      <c r="FW7" s="116">
        <f t="shared" ref="FW7:FW70" si="89">IF($FM7&gt;0,INDEX(EP$6:EP$77,$FI7),"")</f>
        <v>0</v>
      </c>
      <c r="FX7" s="116">
        <f t="shared" ref="FX7:FX70" si="90">IF($FM7&gt;0,INDEX(EQ$6:EQ$77,$FI7),"")</f>
        <v>1</v>
      </c>
      <c r="FY7" s="116">
        <f t="shared" ref="FY7:FY70" si="91">IF($FM7&gt;0,INDEX(ER$6:ER$77,$FI7),"")</f>
        <v>1</v>
      </c>
      <c r="FZ7" s="116">
        <f t="shared" ref="FZ7:FZ70" si="92">IF($FM7&gt;0,INDEX(ES$6:ES$77,$FI7),"")</f>
        <v>0.11990000000000001</v>
      </c>
      <c r="GA7" s="116">
        <f t="shared" ref="GA7:GA70" si="93">IF($FM7&gt;0,INDEX(ET$6:ET$77,$FI7),"")</f>
        <v>1</v>
      </c>
      <c r="GB7" s="116">
        <f t="shared" ref="GB7:GB70" si="94">IF($FM7&gt;0,INDEX(EU$6:EU$77,$FI7),"")</f>
        <v>3</v>
      </c>
      <c r="GC7" s="116">
        <f t="shared" ref="GC7:GC70" si="95">IF($FM7&gt;0,INDEX(EV$6:EV$77,$FI7),"")</f>
        <v>0.47960000000000003</v>
      </c>
      <c r="GD7" s="116">
        <f t="shared" ref="GD7:GD70" si="96">IF($FM7&gt;0,INDEX(EW$6:EW$77,$FI7),"")</f>
        <v>1</v>
      </c>
      <c r="GE7" s="116">
        <f t="shared" ref="GE7:GE70" si="97">IF($FM7&gt;0,INDEX(EX$6:EX$77,$FI7),"")</f>
        <v>6</v>
      </c>
    </row>
    <row r="8" spans="1:187" ht="16.5" x14ac:dyDescent="0.2">
      <c r="A8" s="93">
        <v>2</v>
      </c>
      <c r="B8" s="93">
        <v>50</v>
      </c>
      <c r="C8" s="14">
        <f>INDEX(节奏总表!$AL$4:$AL$153,专属武器强化!B9)-INDEX(节奏总表!$AL$4:$AL$153,专属武器强化!B8)</f>
        <v>4.5999999999999996</v>
      </c>
      <c r="D8" s="95">
        <v>100</v>
      </c>
      <c r="E8" s="14">
        <f t="shared" si="30"/>
        <v>100</v>
      </c>
      <c r="F8" s="19">
        <v>0.7</v>
      </c>
      <c r="G8" s="19">
        <v>0.3</v>
      </c>
      <c r="H8" s="95"/>
      <c r="I8" s="95"/>
      <c r="J8" s="14">
        <f t="shared" si="31"/>
        <v>14</v>
      </c>
      <c r="K8" s="14">
        <f t="shared" si="32"/>
        <v>3</v>
      </c>
      <c r="L8" s="14">
        <f t="shared" si="33"/>
        <v>0</v>
      </c>
      <c r="M8" s="14">
        <f t="shared" si="34"/>
        <v>0</v>
      </c>
      <c r="N8" s="14">
        <f t="shared" si="35"/>
        <v>193.2</v>
      </c>
      <c r="O8" s="14">
        <f t="shared" si="36"/>
        <v>41.4</v>
      </c>
      <c r="P8" s="14">
        <f t="shared" si="37"/>
        <v>0</v>
      </c>
      <c r="Q8" s="14">
        <f t="shared" si="38"/>
        <v>0</v>
      </c>
      <c r="R8" s="14">
        <f t="shared" si="39"/>
        <v>140</v>
      </c>
      <c r="S8" s="14">
        <f>INDEX(节奏总表!$AN$4:$AN$153,专属武器强化!B9)-INDEX(节奏总表!$AN$4:$AN$153,专属武器强化!B8)</f>
        <v>3.45</v>
      </c>
      <c r="T8" s="14">
        <f t="shared" si="40"/>
        <v>19.600000000000001</v>
      </c>
      <c r="U8" s="14">
        <f t="shared" si="41"/>
        <v>4.2</v>
      </c>
      <c r="V8" s="14">
        <f t="shared" si="42"/>
        <v>0</v>
      </c>
      <c r="W8" s="14">
        <f t="shared" si="43"/>
        <v>0</v>
      </c>
      <c r="X8" s="14">
        <f t="shared" si="44"/>
        <v>338.1</v>
      </c>
      <c r="Y8" s="14">
        <f t="shared" si="45"/>
        <v>72.450000000000017</v>
      </c>
      <c r="Z8" s="14">
        <f t="shared" si="46"/>
        <v>0</v>
      </c>
      <c r="AA8" s="14">
        <f t="shared" si="47"/>
        <v>0</v>
      </c>
      <c r="AB8" s="14">
        <f t="shared" si="48"/>
        <v>200</v>
      </c>
      <c r="AC8" s="14">
        <f>INDEX(节奏总表!$AP$4:$AP$153,专属武器强化!B9)-INDEX(节奏总表!$AP$4:$AP$153,专属武器强化!B8)</f>
        <v>2.5499999999999998</v>
      </c>
      <c r="AD8" s="14">
        <f t="shared" si="49"/>
        <v>28</v>
      </c>
      <c r="AE8" s="14">
        <f t="shared" si="50"/>
        <v>6</v>
      </c>
      <c r="AF8" s="14">
        <f t="shared" si="51"/>
        <v>0</v>
      </c>
      <c r="AG8" s="14">
        <f t="shared" si="52"/>
        <v>0</v>
      </c>
      <c r="AH8" s="14">
        <f t="shared" si="53"/>
        <v>356.99999999999994</v>
      </c>
      <c r="AI8" s="14">
        <f t="shared" si="54"/>
        <v>76.5</v>
      </c>
      <c r="AJ8" s="14">
        <f t="shared" si="55"/>
        <v>0</v>
      </c>
      <c r="AK8" s="14">
        <f t="shared" si="56"/>
        <v>0</v>
      </c>
      <c r="AN8" s="93" t="s">
        <v>639</v>
      </c>
      <c r="AO8" s="93">
        <v>20</v>
      </c>
      <c r="AP8" s="97">
        <v>5</v>
      </c>
      <c r="AQ8" s="97"/>
      <c r="AR8" s="97">
        <f>AO8*AP8</f>
        <v>100</v>
      </c>
      <c r="AT8" s="95" t="s">
        <v>663</v>
      </c>
      <c r="AU8" s="95">
        <v>60</v>
      </c>
      <c r="AV8" s="95">
        <f t="shared" si="57"/>
        <v>8748</v>
      </c>
      <c r="AW8" s="34">
        <f>ROUND(AV8/AV$6,4)</f>
        <v>1.8</v>
      </c>
      <c r="AX8" s="34">
        <v>2</v>
      </c>
      <c r="AZ8" s="93">
        <v>3</v>
      </c>
      <c r="BA8" s="93">
        <v>77</v>
      </c>
      <c r="BB8" s="93" t="s">
        <v>642</v>
      </c>
      <c r="BC8" s="93" t="s">
        <v>651</v>
      </c>
      <c r="BD8" s="110">
        <v>1</v>
      </c>
      <c r="BE8" s="110">
        <v>2</v>
      </c>
      <c r="BF8" s="19">
        <v>0.5</v>
      </c>
      <c r="BG8" s="19">
        <v>0.25</v>
      </c>
      <c r="BH8" s="93"/>
      <c r="BI8" s="93"/>
      <c r="BJ8" s="95">
        <f t="shared" si="0"/>
        <v>894.99</v>
      </c>
      <c r="BK8" s="95">
        <f t="shared" si="1"/>
        <v>455.36249999999995</v>
      </c>
      <c r="BL8" s="95">
        <f t="shared" si="2"/>
        <v>0</v>
      </c>
      <c r="BM8" s="95">
        <f t="shared" si="3"/>
        <v>0</v>
      </c>
      <c r="BN8" s="95">
        <f t="shared" si="4"/>
        <v>1566.25</v>
      </c>
      <c r="BO8" s="95">
        <f t="shared" si="5"/>
        <v>796.88</v>
      </c>
      <c r="BP8" s="95">
        <f t="shared" si="6"/>
        <v>0</v>
      </c>
      <c r="BQ8" s="95">
        <f t="shared" si="7"/>
        <v>0</v>
      </c>
      <c r="BR8" s="95">
        <v>6</v>
      </c>
      <c r="BS8" s="95">
        <f t="shared" si="8"/>
        <v>1657.6</v>
      </c>
      <c r="BT8" s="95">
        <f t="shared" si="8"/>
        <v>828.8</v>
      </c>
      <c r="BU8" s="95">
        <f t="shared" si="9"/>
        <v>0</v>
      </c>
      <c r="BV8" s="95">
        <f t="shared" si="10"/>
        <v>0</v>
      </c>
      <c r="BW8" s="14">
        <f t="shared" si="58"/>
        <v>1657.6</v>
      </c>
      <c r="BX8" s="14">
        <f t="shared" si="59"/>
        <v>828.8</v>
      </c>
      <c r="BY8" s="14">
        <f t="shared" si="60"/>
        <v>0</v>
      </c>
      <c r="BZ8" s="14">
        <f t="shared" si="61"/>
        <v>0</v>
      </c>
      <c r="CC8" s="95">
        <v>3</v>
      </c>
      <c r="CD8" s="95">
        <f>INDEX(节奏总表!$AH$4:$AH$153,MATCH(专属武器强化!CC8,节奏总表!$AP$4:$AP$153,1))</f>
        <v>49</v>
      </c>
      <c r="CE8" s="95"/>
      <c r="CF8" s="95">
        <f t="shared" si="12"/>
        <v>1</v>
      </c>
      <c r="CG8" s="14">
        <f t="shared" si="13"/>
        <v>100</v>
      </c>
      <c r="CH8" s="14">
        <f t="shared" si="14"/>
        <v>0</v>
      </c>
      <c r="CI8" s="14">
        <f t="shared" si="15"/>
        <v>0</v>
      </c>
      <c r="CJ8" s="14">
        <f t="shared" si="16"/>
        <v>0</v>
      </c>
      <c r="CK8" s="14"/>
      <c r="CL8" s="14"/>
      <c r="CM8" s="14"/>
      <c r="CN8" s="14"/>
      <c r="CO8" s="14">
        <f>SUM(CG$6:CG8)</f>
        <v>200</v>
      </c>
      <c r="CP8" s="14">
        <f>SUM(CH$6:CH8)</f>
        <v>0</v>
      </c>
      <c r="CQ8" s="14">
        <f>SUM(CI$6:CI8)</f>
        <v>0</v>
      </c>
      <c r="CR8" s="14">
        <f>SUM(CJ$6:CJ8)</f>
        <v>0</v>
      </c>
      <c r="CU8" s="97">
        <v>2</v>
      </c>
      <c r="CV8" s="14">
        <f>INDEX(节奏总表!$BW$4:$BW$63,专属武器强化!CU8)</f>
        <v>42</v>
      </c>
      <c r="CW8" s="14">
        <f t="shared" si="17"/>
        <v>100</v>
      </c>
      <c r="CX8" s="14">
        <f t="shared" si="62"/>
        <v>0</v>
      </c>
      <c r="CY8" s="14">
        <f t="shared" si="63"/>
        <v>0</v>
      </c>
      <c r="CZ8" s="14">
        <f t="shared" si="64"/>
        <v>0</v>
      </c>
      <c r="DA8" s="97">
        <v>1</v>
      </c>
      <c r="DB8" s="97">
        <v>2</v>
      </c>
      <c r="DC8" s="14">
        <f t="shared" si="65"/>
        <v>25.020377358490563</v>
      </c>
      <c r="DD8" s="14">
        <f t="shared" si="66"/>
        <v>0</v>
      </c>
      <c r="DE8" s="14">
        <f t="shared" si="67"/>
        <v>0</v>
      </c>
      <c r="DF8" s="14">
        <f t="shared" si="68"/>
        <v>0</v>
      </c>
      <c r="DG8" s="97"/>
      <c r="DH8" s="97"/>
      <c r="DI8" s="97"/>
      <c r="DJ8" s="97"/>
      <c r="DK8" s="14">
        <f>CW8-SUM(DC$7:DC8)+SUM(DG$7:DG8)</f>
        <v>62.469433962264155</v>
      </c>
      <c r="DL8" s="14">
        <f>CX8-SUM(DD$7:DD8)+SUM(DH$7:DH8)</f>
        <v>0</v>
      </c>
      <c r="DM8" s="14">
        <f>CY8-SUM(DE$7:DE8)+SUM(DI$7:DI8)</f>
        <v>0</v>
      </c>
      <c r="DN8" s="14">
        <f>CZ8-SUM(DF$7:DF8)+SUM(DJ$7:DJ8)</f>
        <v>0</v>
      </c>
      <c r="DQ8" s="110">
        <v>3</v>
      </c>
      <c r="DR8" s="14">
        <f t="shared" si="69"/>
        <v>1</v>
      </c>
      <c r="DS8" s="14">
        <f t="shared" si="70"/>
        <v>3</v>
      </c>
      <c r="DT8" s="14">
        <f t="shared" si="19"/>
        <v>12.510188679245282</v>
      </c>
      <c r="DU8" s="14">
        <f t="shared" si="19"/>
        <v>0</v>
      </c>
      <c r="DV8" s="14">
        <f t="shared" si="19"/>
        <v>0</v>
      </c>
      <c r="DW8" s="14">
        <f t="shared" si="19"/>
        <v>0</v>
      </c>
      <c r="DX8" s="14">
        <f t="shared" si="71"/>
        <v>1</v>
      </c>
      <c r="DY8" s="14">
        <f t="shared" si="72"/>
        <v>0</v>
      </c>
      <c r="EA8" t="s">
        <v>947</v>
      </c>
      <c r="EC8" s="117">
        <v>2</v>
      </c>
      <c r="ED8" s="117" t="s">
        <v>1045</v>
      </c>
      <c r="EE8" s="117">
        <v>3000</v>
      </c>
      <c r="EF8" t="s">
        <v>945</v>
      </c>
      <c r="EG8">
        <v>3</v>
      </c>
      <c r="EJ8">
        <f t="shared" si="20"/>
        <v>0.24</v>
      </c>
      <c r="EK8" s="117">
        <v>1</v>
      </c>
      <c r="EL8">
        <f t="shared" si="73"/>
        <v>6</v>
      </c>
      <c r="EN8">
        <f t="shared" si="21"/>
        <v>4.1700628930817603</v>
      </c>
      <c r="EP8">
        <v>0</v>
      </c>
      <c r="EQ8">
        <v>1</v>
      </c>
      <c r="ER8">
        <f t="shared" si="22"/>
        <v>1</v>
      </c>
      <c r="ES8" s="103">
        <f t="shared" si="23"/>
        <v>0.11990000000000001</v>
      </c>
      <c r="ET8">
        <v>1</v>
      </c>
      <c r="EU8">
        <f t="shared" si="24"/>
        <v>3</v>
      </c>
      <c r="EV8" s="103">
        <f t="shared" si="25"/>
        <v>0.47960000000000003</v>
      </c>
      <c r="EW8">
        <v>1</v>
      </c>
      <c r="EX8">
        <f t="shared" si="26"/>
        <v>6</v>
      </c>
      <c r="FA8" s="116">
        <v>1102003</v>
      </c>
      <c r="FB8" s="116">
        <f t="shared" si="74"/>
        <v>1502003</v>
      </c>
      <c r="FC8" s="116" t="s">
        <v>203</v>
      </c>
      <c r="FH8" s="116">
        <v>3</v>
      </c>
      <c r="FI8" s="116">
        <f t="shared" si="75"/>
        <v>2</v>
      </c>
      <c r="FJ8" s="116">
        <f t="shared" si="76"/>
        <v>1</v>
      </c>
      <c r="FK8" s="116" t="str">
        <f t="shared" si="77"/>
        <v>关羽专属武器-魂珠-1 2级</v>
      </c>
      <c r="FL8" s="116">
        <f t="shared" si="78"/>
        <v>1</v>
      </c>
      <c r="FM8" s="116">
        <f t="shared" si="79"/>
        <v>2</v>
      </c>
      <c r="FN8" s="116" t="str">
        <f t="shared" si="80"/>
        <v>金币</v>
      </c>
      <c r="FO8" s="116">
        <f t="shared" si="81"/>
        <v>2000</v>
      </c>
      <c r="FP8" s="116" t="str">
        <f t="shared" si="82"/>
        <v>专属强化石1</v>
      </c>
      <c r="FQ8" s="116">
        <f t="shared" si="83"/>
        <v>2</v>
      </c>
      <c r="FR8" s="116" t="str">
        <f t="shared" si="84"/>
        <v/>
      </c>
      <c r="FS8" s="116" t="str">
        <f t="shared" si="85"/>
        <v/>
      </c>
      <c r="FT8" s="116">
        <f t="shared" si="86"/>
        <v>0.24</v>
      </c>
      <c r="FU8" s="116">
        <f t="shared" si="87"/>
        <v>1</v>
      </c>
      <c r="FV8" s="116">
        <f t="shared" si="88"/>
        <v>6</v>
      </c>
      <c r="FW8" s="116">
        <f t="shared" si="89"/>
        <v>0</v>
      </c>
      <c r="FX8" s="116">
        <f t="shared" si="90"/>
        <v>1</v>
      </c>
      <c r="FY8" s="116">
        <f t="shared" si="91"/>
        <v>1</v>
      </c>
      <c r="FZ8" s="116">
        <f t="shared" si="92"/>
        <v>0.11990000000000001</v>
      </c>
      <c r="GA8" s="116">
        <f t="shared" si="93"/>
        <v>1</v>
      </c>
      <c r="GB8" s="116">
        <f t="shared" si="94"/>
        <v>3</v>
      </c>
      <c r="GC8" s="116">
        <f t="shared" si="95"/>
        <v>0.47960000000000003</v>
      </c>
      <c r="GD8" s="116">
        <f t="shared" si="96"/>
        <v>1</v>
      </c>
      <c r="GE8" s="116">
        <f t="shared" si="97"/>
        <v>6</v>
      </c>
    </row>
    <row r="9" spans="1:187" ht="16.5" x14ac:dyDescent="0.2">
      <c r="A9" s="93">
        <v>3</v>
      </c>
      <c r="B9" s="93">
        <v>65</v>
      </c>
      <c r="C9" s="14">
        <f>INDEX(节奏总表!$AL$4:$AL$153,专属武器强化!B10)-INDEX(节奏总表!$AL$4:$AL$153,专属武器强化!B9)</f>
        <v>7.2700000000000014</v>
      </c>
      <c r="D9" s="95">
        <v>150</v>
      </c>
      <c r="E9" s="14">
        <f t="shared" si="30"/>
        <v>150</v>
      </c>
      <c r="F9" s="19">
        <v>0.6</v>
      </c>
      <c r="G9" s="19">
        <v>0.4</v>
      </c>
      <c r="H9" s="95"/>
      <c r="I9" s="95"/>
      <c r="J9" s="14">
        <f t="shared" si="31"/>
        <v>18</v>
      </c>
      <c r="K9" s="14">
        <f t="shared" si="32"/>
        <v>6</v>
      </c>
      <c r="L9" s="14">
        <f t="shared" si="33"/>
        <v>0</v>
      </c>
      <c r="M9" s="14">
        <f t="shared" si="34"/>
        <v>0</v>
      </c>
      <c r="N9" s="14">
        <f t="shared" si="35"/>
        <v>392.58000000000004</v>
      </c>
      <c r="O9" s="14">
        <f t="shared" si="36"/>
        <v>130.86000000000001</v>
      </c>
      <c r="P9" s="14">
        <f t="shared" si="37"/>
        <v>0</v>
      </c>
      <c r="Q9" s="14">
        <f t="shared" si="38"/>
        <v>0</v>
      </c>
      <c r="R9" s="14">
        <f t="shared" si="39"/>
        <v>210</v>
      </c>
      <c r="S9" s="14">
        <f>INDEX(节奏总表!$AN$4:$AN$153,专属武器强化!B10)-INDEX(节奏总表!$AN$4:$AN$153,专属武器强化!B9)</f>
        <v>5.4499999999999993</v>
      </c>
      <c r="T9" s="14">
        <f t="shared" si="40"/>
        <v>25.2</v>
      </c>
      <c r="U9" s="14">
        <f t="shared" si="41"/>
        <v>8.4</v>
      </c>
      <c r="V9" s="14">
        <f t="shared" si="42"/>
        <v>0</v>
      </c>
      <c r="W9" s="14">
        <f t="shared" si="43"/>
        <v>0</v>
      </c>
      <c r="X9" s="14">
        <f t="shared" si="44"/>
        <v>686.69999999999982</v>
      </c>
      <c r="Y9" s="14">
        <f t="shared" si="45"/>
        <v>228.89999999999998</v>
      </c>
      <c r="Z9" s="14">
        <f t="shared" si="46"/>
        <v>0</v>
      </c>
      <c r="AA9" s="14">
        <f t="shared" si="47"/>
        <v>0</v>
      </c>
      <c r="AB9" s="14">
        <f t="shared" si="48"/>
        <v>300</v>
      </c>
      <c r="AC9" s="14">
        <f>INDEX(节奏总表!$AP$4:$AP$153,专属武器强化!B10)-INDEX(节奏总表!$AP$4:$AP$153,专属武器强化!B9)</f>
        <v>4.0400000000000009</v>
      </c>
      <c r="AD9" s="14">
        <f t="shared" si="49"/>
        <v>36</v>
      </c>
      <c r="AE9" s="14">
        <f t="shared" si="50"/>
        <v>12</v>
      </c>
      <c r="AF9" s="14">
        <f t="shared" si="51"/>
        <v>0</v>
      </c>
      <c r="AG9" s="14">
        <f t="shared" si="52"/>
        <v>0</v>
      </c>
      <c r="AH9" s="14">
        <f t="shared" si="53"/>
        <v>727.20000000000016</v>
      </c>
      <c r="AI9" s="14">
        <f t="shared" si="54"/>
        <v>242.40000000000006</v>
      </c>
      <c r="AJ9" s="14">
        <f t="shared" si="55"/>
        <v>0</v>
      </c>
      <c r="AK9" s="14">
        <f t="shared" si="56"/>
        <v>0</v>
      </c>
      <c r="AN9" s="93" t="s">
        <v>640</v>
      </c>
      <c r="AO9" s="93">
        <v>50</v>
      </c>
      <c r="AP9" s="97">
        <v>5</v>
      </c>
      <c r="AQ9" s="97"/>
      <c r="AR9" s="97">
        <f>AO9*AP9</f>
        <v>250</v>
      </c>
      <c r="AZ9" s="93">
        <v>4</v>
      </c>
      <c r="BA9" s="93">
        <v>97</v>
      </c>
      <c r="BB9" s="93" t="s">
        <v>643</v>
      </c>
      <c r="BC9" s="93" t="s">
        <v>644</v>
      </c>
      <c r="BD9" s="110">
        <v>2</v>
      </c>
      <c r="BE9" s="110">
        <v>3</v>
      </c>
      <c r="BF9" s="93"/>
      <c r="BG9" s="19">
        <v>0.3</v>
      </c>
      <c r="BH9" s="19">
        <v>0.1</v>
      </c>
      <c r="BI9" s="93"/>
      <c r="BJ9" s="95">
        <f t="shared" si="0"/>
        <v>0</v>
      </c>
      <c r="BK9" s="95">
        <f t="shared" si="1"/>
        <v>546.43499999999995</v>
      </c>
      <c r="BL9" s="95">
        <f t="shared" si="2"/>
        <v>166.27350000000001</v>
      </c>
      <c r="BM9" s="95">
        <f t="shared" si="3"/>
        <v>0</v>
      </c>
      <c r="BN9" s="95">
        <f t="shared" si="4"/>
        <v>0</v>
      </c>
      <c r="BO9" s="95">
        <f t="shared" si="5"/>
        <v>956.25599999999997</v>
      </c>
      <c r="BP9" s="95">
        <f t="shared" si="6"/>
        <v>290.97250000000003</v>
      </c>
      <c r="BQ9" s="95">
        <f t="shared" si="7"/>
        <v>0</v>
      </c>
      <c r="BR9" s="95">
        <v>5</v>
      </c>
      <c r="BS9" s="95">
        <f t="shared" si="8"/>
        <v>0</v>
      </c>
      <c r="BT9" s="95">
        <f t="shared" si="8"/>
        <v>994.56</v>
      </c>
      <c r="BU9" s="95">
        <f t="shared" si="9"/>
        <v>307.90999999999997</v>
      </c>
      <c r="BV9" s="95">
        <f t="shared" si="10"/>
        <v>0</v>
      </c>
      <c r="BW9" s="14">
        <f t="shared" si="58"/>
        <v>0</v>
      </c>
      <c r="BX9" s="14">
        <f t="shared" si="59"/>
        <v>994.56</v>
      </c>
      <c r="BY9" s="14">
        <f t="shared" si="60"/>
        <v>307.90999999999997</v>
      </c>
      <c r="BZ9" s="14">
        <f t="shared" si="61"/>
        <v>0</v>
      </c>
      <c r="CC9" s="95">
        <v>4</v>
      </c>
      <c r="CD9" s="95">
        <f>INDEX(节奏总表!$AH$4:$AH$153,MATCH(专属武器强化!CC9,节奏总表!$AP$4:$AP$153,1))</f>
        <v>56</v>
      </c>
      <c r="CE9" s="95">
        <v>2</v>
      </c>
      <c r="CF9" s="95">
        <f t="shared" si="12"/>
        <v>2</v>
      </c>
      <c r="CG9" s="14">
        <f t="shared" si="13"/>
        <v>140</v>
      </c>
      <c r="CH9" s="14">
        <f t="shared" si="14"/>
        <v>30</v>
      </c>
      <c r="CI9" s="14">
        <f t="shared" si="15"/>
        <v>0</v>
      </c>
      <c r="CJ9" s="14">
        <f t="shared" si="16"/>
        <v>0</v>
      </c>
      <c r="CK9" s="14"/>
      <c r="CL9" s="14"/>
      <c r="CM9" s="14"/>
      <c r="CN9" s="14"/>
      <c r="CO9" s="14">
        <f>SUM(CG$6:CG9)</f>
        <v>340</v>
      </c>
      <c r="CP9" s="14">
        <f>SUM(CH$6:CH9)</f>
        <v>30</v>
      </c>
      <c r="CQ9" s="14">
        <f>SUM(CI$6:CI9)</f>
        <v>0</v>
      </c>
      <c r="CR9" s="14">
        <f>SUM(CJ$6:CJ9)</f>
        <v>0</v>
      </c>
      <c r="CU9" s="97">
        <v>2</v>
      </c>
      <c r="CV9" s="14">
        <f>INDEX(节奏总表!$BW$4:$BW$63,专属武器强化!CU9)</f>
        <v>42</v>
      </c>
      <c r="CW9" s="14">
        <f t="shared" si="17"/>
        <v>100</v>
      </c>
      <c r="CX9" s="14">
        <f t="shared" si="62"/>
        <v>0</v>
      </c>
      <c r="CY9" s="14">
        <f t="shared" si="63"/>
        <v>0</v>
      </c>
      <c r="CZ9" s="14">
        <f t="shared" si="64"/>
        <v>0</v>
      </c>
      <c r="DA9" s="97">
        <v>1</v>
      </c>
      <c r="DB9" s="97">
        <v>3</v>
      </c>
      <c r="DC9" s="14">
        <f t="shared" si="65"/>
        <v>37.530566037735845</v>
      </c>
      <c r="DD9" s="14">
        <f t="shared" si="66"/>
        <v>0</v>
      </c>
      <c r="DE9" s="14">
        <f t="shared" si="67"/>
        <v>0</v>
      </c>
      <c r="DF9" s="14">
        <f t="shared" si="68"/>
        <v>0</v>
      </c>
      <c r="DG9" s="97"/>
      <c r="DH9" s="97"/>
      <c r="DI9" s="97"/>
      <c r="DJ9" s="97"/>
      <c r="DK9" s="14">
        <f>CW9-SUM(DC$7:DC9)+SUM(DG$7:DG9)</f>
        <v>24.93886792452831</v>
      </c>
      <c r="DL9" s="14">
        <f>CX9-SUM(DD$7:DD9)+SUM(DH$7:DH9)</f>
        <v>0</v>
      </c>
      <c r="DM9" s="14">
        <f>CY9-SUM(DE$7:DE9)+SUM(DI$7:DI9)</f>
        <v>0</v>
      </c>
      <c r="DN9" s="14">
        <f>CZ9-SUM(DF$7:DF9)+SUM(DJ$7:DJ9)</f>
        <v>0</v>
      </c>
      <c r="DQ9" s="110">
        <v>4</v>
      </c>
      <c r="DR9" s="14">
        <f t="shared" si="69"/>
        <v>1</v>
      </c>
      <c r="DS9" s="14">
        <f t="shared" si="70"/>
        <v>4</v>
      </c>
      <c r="DT9" s="14">
        <f t="shared" si="19"/>
        <v>20.850314465408804</v>
      </c>
      <c r="DU9" s="14">
        <f t="shared" si="19"/>
        <v>0</v>
      </c>
      <c r="DV9" s="14">
        <f t="shared" si="19"/>
        <v>0</v>
      </c>
      <c r="DW9" s="14">
        <f t="shared" si="19"/>
        <v>0</v>
      </c>
      <c r="DX9" s="14">
        <f t="shared" si="71"/>
        <v>1</v>
      </c>
      <c r="DY9" s="14">
        <f t="shared" si="72"/>
        <v>0</v>
      </c>
      <c r="EA9" t="s">
        <v>948</v>
      </c>
      <c r="EC9" s="117">
        <v>2</v>
      </c>
      <c r="ED9" s="117" t="s">
        <v>1045</v>
      </c>
      <c r="EE9" s="117">
        <v>4000</v>
      </c>
      <c r="EF9" t="s">
        <v>945</v>
      </c>
      <c r="EG9">
        <v>4</v>
      </c>
      <c r="EJ9">
        <f t="shared" si="20"/>
        <v>0.19</v>
      </c>
      <c r="EK9" s="117">
        <v>1</v>
      </c>
      <c r="EL9">
        <f t="shared" si="73"/>
        <v>8</v>
      </c>
      <c r="EN9">
        <f t="shared" si="21"/>
        <v>5.212578616352201</v>
      </c>
      <c r="EP9">
        <v>0</v>
      </c>
      <c r="EQ9">
        <v>1</v>
      </c>
      <c r="ER9">
        <f t="shared" si="22"/>
        <v>2</v>
      </c>
      <c r="ES9" s="103">
        <f t="shared" si="23"/>
        <v>9.5899999999999999E-2</v>
      </c>
      <c r="ET9">
        <v>1</v>
      </c>
      <c r="EU9">
        <f t="shared" si="24"/>
        <v>4</v>
      </c>
      <c r="EV9" s="103">
        <f t="shared" si="25"/>
        <v>0.38369999999999999</v>
      </c>
      <c r="EW9">
        <v>1</v>
      </c>
      <c r="EX9">
        <f t="shared" si="26"/>
        <v>8</v>
      </c>
      <c r="FA9" s="116">
        <v>1102005</v>
      </c>
      <c r="FB9" s="116">
        <f t="shared" si="74"/>
        <v>1502005</v>
      </c>
      <c r="FC9" s="116" t="s">
        <v>205</v>
      </c>
      <c r="FH9" s="116">
        <v>4</v>
      </c>
      <c r="FI9" s="116">
        <f t="shared" si="75"/>
        <v>3</v>
      </c>
      <c r="FJ9" s="116">
        <f t="shared" si="76"/>
        <v>1</v>
      </c>
      <c r="FK9" s="116" t="str">
        <f t="shared" si="77"/>
        <v>关羽专属武器-魂珠-1 3级</v>
      </c>
      <c r="FL9" s="116">
        <f t="shared" si="78"/>
        <v>1</v>
      </c>
      <c r="FM9" s="116">
        <f t="shared" si="79"/>
        <v>3</v>
      </c>
      <c r="FN9" s="116" t="str">
        <f t="shared" si="80"/>
        <v>金币</v>
      </c>
      <c r="FO9" s="116">
        <f t="shared" si="81"/>
        <v>3000</v>
      </c>
      <c r="FP9" s="116" t="str">
        <f t="shared" si="82"/>
        <v>专属强化石1</v>
      </c>
      <c r="FQ9" s="116">
        <f t="shared" si="83"/>
        <v>3</v>
      </c>
      <c r="FR9" s="116" t="str">
        <f t="shared" si="84"/>
        <v/>
      </c>
      <c r="FS9" s="116" t="str">
        <f t="shared" si="85"/>
        <v/>
      </c>
      <c r="FT9" s="116">
        <f t="shared" si="86"/>
        <v>0.24</v>
      </c>
      <c r="FU9" s="116">
        <f t="shared" si="87"/>
        <v>1</v>
      </c>
      <c r="FV9" s="116">
        <f t="shared" si="88"/>
        <v>6</v>
      </c>
      <c r="FW9" s="116">
        <f t="shared" si="89"/>
        <v>0</v>
      </c>
      <c r="FX9" s="116">
        <f t="shared" si="90"/>
        <v>1</v>
      </c>
      <c r="FY9" s="116">
        <f t="shared" si="91"/>
        <v>1</v>
      </c>
      <c r="FZ9" s="116">
        <f t="shared" si="92"/>
        <v>0.11990000000000001</v>
      </c>
      <c r="GA9" s="116">
        <f t="shared" si="93"/>
        <v>1</v>
      </c>
      <c r="GB9" s="116">
        <f t="shared" si="94"/>
        <v>3</v>
      </c>
      <c r="GC9" s="116">
        <f t="shared" si="95"/>
        <v>0.47960000000000003</v>
      </c>
      <c r="GD9" s="116">
        <f t="shared" si="96"/>
        <v>1</v>
      </c>
      <c r="GE9" s="116">
        <f t="shared" si="97"/>
        <v>6</v>
      </c>
    </row>
    <row r="10" spans="1:187" ht="16.5" x14ac:dyDescent="0.2">
      <c r="A10" s="93">
        <v>4</v>
      </c>
      <c r="B10" s="93">
        <v>80</v>
      </c>
      <c r="C10" s="14">
        <f>INDEX(节奏总表!$AL$4:$AL$153,专属武器强化!B11)-INDEX(节奏总表!$AL$4:$AL$153,专属武器强化!B10)</f>
        <v>11.529999999999998</v>
      </c>
      <c r="D10" s="95">
        <v>200</v>
      </c>
      <c r="E10" s="14">
        <f t="shared" si="30"/>
        <v>200</v>
      </c>
      <c r="F10" s="19">
        <v>0.5</v>
      </c>
      <c r="G10" s="19">
        <v>0.5</v>
      </c>
      <c r="H10" s="19"/>
      <c r="I10" s="95"/>
      <c r="J10" s="14">
        <f t="shared" si="31"/>
        <v>20</v>
      </c>
      <c r="K10" s="14">
        <f t="shared" si="32"/>
        <v>10</v>
      </c>
      <c r="L10" s="14">
        <f t="shared" si="33"/>
        <v>0</v>
      </c>
      <c r="M10" s="14">
        <f t="shared" si="34"/>
        <v>0</v>
      </c>
      <c r="N10" s="14">
        <f t="shared" si="35"/>
        <v>691.8</v>
      </c>
      <c r="O10" s="14">
        <f t="shared" si="36"/>
        <v>345.9</v>
      </c>
      <c r="P10" s="14">
        <f t="shared" si="37"/>
        <v>0</v>
      </c>
      <c r="Q10" s="14">
        <f t="shared" si="38"/>
        <v>0</v>
      </c>
      <c r="R10" s="14">
        <f t="shared" si="39"/>
        <v>280</v>
      </c>
      <c r="S10" s="14">
        <f>INDEX(节奏总表!$AN$4:$AN$153,专属武器强化!B11)-INDEX(节奏总表!$AN$4:$AN$153,专属武器强化!B10)</f>
        <v>8.65</v>
      </c>
      <c r="T10" s="14">
        <f t="shared" si="40"/>
        <v>28</v>
      </c>
      <c r="U10" s="14">
        <f t="shared" si="41"/>
        <v>14</v>
      </c>
      <c r="V10" s="14">
        <f t="shared" si="42"/>
        <v>0</v>
      </c>
      <c r="W10" s="14">
        <f t="shared" si="43"/>
        <v>0</v>
      </c>
      <c r="X10" s="14">
        <f t="shared" si="44"/>
        <v>1211</v>
      </c>
      <c r="Y10" s="14">
        <f t="shared" si="45"/>
        <v>605.5</v>
      </c>
      <c r="Z10" s="14">
        <f t="shared" si="46"/>
        <v>0</v>
      </c>
      <c r="AA10" s="14">
        <f t="shared" si="47"/>
        <v>0</v>
      </c>
      <c r="AB10" s="14">
        <f t="shared" si="48"/>
        <v>400</v>
      </c>
      <c r="AC10" s="14">
        <f>INDEX(节奏总表!$AP$4:$AP$153,专属武器强化!B11)-INDEX(节奏总表!$AP$4:$AP$153,专属武器强化!B10)</f>
        <v>6.4099999999999984</v>
      </c>
      <c r="AD10" s="14">
        <f t="shared" si="49"/>
        <v>40</v>
      </c>
      <c r="AE10" s="14">
        <f t="shared" si="50"/>
        <v>20</v>
      </c>
      <c r="AF10" s="14">
        <f t="shared" si="51"/>
        <v>0</v>
      </c>
      <c r="AG10" s="14">
        <f t="shared" si="52"/>
        <v>0</v>
      </c>
      <c r="AH10" s="14">
        <f t="shared" si="53"/>
        <v>1281.9999999999995</v>
      </c>
      <c r="AI10" s="14">
        <f t="shared" si="54"/>
        <v>640.99999999999977</v>
      </c>
      <c r="AJ10" s="14">
        <f t="shared" si="55"/>
        <v>0</v>
      </c>
      <c r="AK10" s="14">
        <f t="shared" si="56"/>
        <v>0</v>
      </c>
      <c r="AZ10" s="93">
        <v>5</v>
      </c>
      <c r="BA10" s="93">
        <v>107</v>
      </c>
      <c r="BB10" s="93" t="s">
        <v>643</v>
      </c>
      <c r="BC10" s="93" t="s">
        <v>652</v>
      </c>
      <c r="BD10" s="110">
        <v>2</v>
      </c>
      <c r="BE10" s="110">
        <v>3</v>
      </c>
      <c r="BF10" s="93"/>
      <c r="BG10" s="19">
        <v>0.35</v>
      </c>
      <c r="BH10" s="19">
        <v>0.2</v>
      </c>
      <c r="BI10" s="93"/>
      <c r="BJ10" s="95">
        <f t="shared" si="0"/>
        <v>0</v>
      </c>
      <c r="BK10" s="95">
        <f t="shared" si="1"/>
        <v>637.50749999999994</v>
      </c>
      <c r="BL10" s="95">
        <f t="shared" si="2"/>
        <v>332.54700000000003</v>
      </c>
      <c r="BM10" s="95">
        <f t="shared" si="3"/>
        <v>0</v>
      </c>
      <c r="BN10" s="95">
        <f t="shared" si="4"/>
        <v>0</v>
      </c>
      <c r="BO10" s="95">
        <f t="shared" si="5"/>
        <v>1115.6319999999998</v>
      </c>
      <c r="BP10" s="95">
        <f t="shared" si="6"/>
        <v>581.94500000000005</v>
      </c>
      <c r="BQ10" s="95">
        <f t="shared" si="7"/>
        <v>0</v>
      </c>
      <c r="BR10" s="95">
        <v>5</v>
      </c>
      <c r="BS10" s="95">
        <f t="shared" si="8"/>
        <v>0</v>
      </c>
      <c r="BT10" s="95">
        <f t="shared" si="8"/>
        <v>1160.32</v>
      </c>
      <c r="BU10" s="95">
        <f t="shared" si="9"/>
        <v>615.81999999999994</v>
      </c>
      <c r="BV10" s="95">
        <f t="shared" si="10"/>
        <v>0</v>
      </c>
      <c r="BW10" s="14">
        <f t="shared" si="58"/>
        <v>0</v>
      </c>
      <c r="BX10" s="14">
        <f t="shared" si="59"/>
        <v>1160.32</v>
      </c>
      <c r="BY10" s="14">
        <f t="shared" si="60"/>
        <v>615.81999999999994</v>
      </c>
      <c r="BZ10" s="14">
        <f t="shared" si="61"/>
        <v>0</v>
      </c>
      <c r="CC10" s="95">
        <v>5</v>
      </c>
      <c r="CD10" s="95">
        <f>INDEX(节奏总表!$AH$4:$AH$153,MATCH(专属武器强化!CC10,节奏总表!$AP$4:$AP$153,1))</f>
        <v>62</v>
      </c>
      <c r="CE10" s="95"/>
      <c r="CF10" s="95">
        <f t="shared" si="12"/>
        <v>2</v>
      </c>
      <c r="CG10" s="14">
        <f t="shared" si="13"/>
        <v>140</v>
      </c>
      <c r="CH10" s="14">
        <f t="shared" si="14"/>
        <v>30</v>
      </c>
      <c r="CI10" s="14">
        <f t="shared" si="15"/>
        <v>0</v>
      </c>
      <c r="CJ10" s="14">
        <f t="shared" si="16"/>
        <v>0</v>
      </c>
      <c r="CK10" s="14"/>
      <c r="CL10" s="14"/>
      <c r="CM10" s="14"/>
      <c r="CN10" s="14"/>
      <c r="CO10" s="14">
        <f>SUM(CG$6:CG10)</f>
        <v>480</v>
      </c>
      <c r="CP10" s="14">
        <f>SUM(CH$6:CH10)</f>
        <v>60</v>
      </c>
      <c r="CQ10" s="14">
        <f>SUM(CI$6:CI10)</f>
        <v>0</v>
      </c>
      <c r="CR10" s="14">
        <f>SUM(CJ$6:CJ10)</f>
        <v>0</v>
      </c>
      <c r="CU10" s="97">
        <v>3</v>
      </c>
      <c r="CV10" s="14">
        <f>INDEX(节奏总表!$BW$4:$BW$63,专属武器强化!CU10)</f>
        <v>49</v>
      </c>
      <c r="CW10" s="14">
        <f t="shared" si="17"/>
        <v>200</v>
      </c>
      <c r="CX10" s="14">
        <f t="shared" si="62"/>
        <v>0</v>
      </c>
      <c r="CY10" s="14">
        <f t="shared" si="63"/>
        <v>0</v>
      </c>
      <c r="CZ10" s="14">
        <f t="shared" si="64"/>
        <v>0</v>
      </c>
      <c r="DA10" s="97">
        <v>1</v>
      </c>
      <c r="DB10" s="97">
        <v>4</v>
      </c>
      <c r="DC10" s="14">
        <f t="shared" si="65"/>
        <v>62.550943396226415</v>
      </c>
      <c r="DD10" s="14">
        <f t="shared" si="66"/>
        <v>0</v>
      </c>
      <c r="DE10" s="14">
        <f t="shared" si="67"/>
        <v>0</v>
      </c>
      <c r="DF10" s="14">
        <f t="shared" si="68"/>
        <v>0</v>
      </c>
      <c r="DG10" s="97"/>
      <c r="DH10" s="97"/>
      <c r="DI10" s="97"/>
      <c r="DJ10" s="97"/>
      <c r="DK10" s="14">
        <f>CW10-SUM(DC$7:DC10)+SUM(DG$7:DG10)</f>
        <v>62.38792452830188</v>
      </c>
      <c r="DL10" s="14">
        <f>CX10-SUM(DD$7:DD10)+SUM(DH$7:DH10)</f>
        <v>0</v>
      </c>
      <c r="DM10" s="14">
        <f>CY10-SUM(DE$7:DE10)+SUM(DI$7:DI10)</f>
        <v>0</v>
      </c>
      <c r="DN10" s="14">
        <f>CZ10-SUM(DF$7:DF10)+SUM(DJ$7:DJ10)</f>
        <v>0</v>
      </c>
      <c r="DQ10" s="110">
        <v>5</v>
      </c>
      <c r="DR10" s="14">
        <f t="shared" si="69"/>
        <v>1</v>
      </c>
      <c r="DS10" s="14">
        <f t="shared" si="70"/>
        <v>5</v>
      </c>
      <c r="DT10" s="14">
        <f t="shared" si="19"/>
        <v>33.360503144654082</v>
      </c>
      <c r="DU10" s="14">
        <f t="shared" si="19"/>
        <v>0</v>
      </c>
      <c r="DV10" s="14">
        <f t="shared" si="19"/>
        <v>0</v>
      </c>
      <c r="DW10" s="14">
        <f t="shared" si="19"/>
        <v>0</v>
      </c>
      <c r="DX10" s="14">
        <f t="shared" si="71"/>
        <v>1</v>
      </c>
      <c r="DY10" s="14">
        <f t="shared" si="72"/>
        <v>0</v>
      </c>
      <c r="EC10" s="117">
        <v>2</v>
      </c>
      <c r="ED10" s="117" t="s">
        <v>1045</v>
      </c>
      <c r="EE10" s="117">
        <v>5000</v>
      </c>
      <c r="EF10" t="s">
        <v>945</v>
      </c>
      <c r="EG10">
        <v>5</v>
      </c>
      <c r="EJ10">
        <f t="shared" si="20"/>
        <v>0.15</v>
      </c>
      <c r="EK10" s="117">
        <v>1</v>
      </c>
      <c r="EL10">
        <f t="shared" si="73"/>
        <v>10</v>
      </c>
      <c r="EN10">
        <f t="shared" si="21"/>
        <v>6.6721006289308162</v>
      </c>
      <c r="EP10">
        <v>0</v>
      </c>
      <c r="EQ10">
        <v>1</v>
      </c>
      <c r="ER10">
        <f t="shared" si="22"/>
        <v>2</v>
      </c>
      <c r="ES10" s="103">
        <f t="shared" si="23"/>
        <v>7.4899999999999994E-2</v>
      </c>
      <c r="ET10">
        <v>1</v>
      </c>
      <c r="EU10">
        <f t="shared" si="24"/>
        <v>5</v>
      </c>
      <c r="EV10" s="103">
        <f t="shared" si="25"/>
        <v>0.29980000000000001</v>
      </c>
      <c r="EW10">
        <v>1</v>
      </c>
      <c r="EX10">
        <f t="shared" si="26"/>
        <v>10</v>
      </c>
      <c r="FA10" s="116">
        <v>1102006</v>
      </c>
      <c r="FB10" s="116">
        <f t="shared" si="74"/>
        <v>1502006</v>
      </c>
      <c r="FC10" s="116" t="s">
        <v>206</v>
      </c>
      <c r="FH10" s="116">
        <v>5</v>
      </c>
      <c r="FI10" s="116">
        <f t="shared" si="75"/>
        <v>4</v>
      </c>
      <c r="FJ10" s="116">
        <f t="shared" si="76"/>
        <v>1</v>
      </c>
      <c r="FK10" s="116" t="str">
        <f t="shared" si="77"/>
        <v>关羽专属武器-魂珠-1 4级</v>
      </c>
      <c r="FL10" s="116">
        <f t="shared" si="78"/>
        <v>1</v>
      </c>
      <c r="FM10" s="116">
        <f t="shared" si="79"/>
        <v>4</v>
      </c>
      <c r="FN10" s="116" t="str">
        <f t="shared" si="80"/>
        <v>金币</v>
      </c>
      <c r="FO10" s="116">
        <f t="shared" si="81"/>
        <v>4000</v>
      </c>
      <c r="FP10" s="116" t="str">
        <f t="shared" si="82"/>
        <v>专属强化石1</v>
      </c>
      <c r="FQ10" s="116">
        <f t="shared" si="83"/>
        <v>4</v>
      </c>
      <c r="FR10" s="116" t="str">
        <f t="shared" si="84"/>
        <v/>
      </c>
      <c r="FS10" s="116" t="str">
        <f t="shared" si="85"/>
        <v/>
      </c>
      <c r="FT10" s="116">
        <f t="shared" si="86"/>
        <v>0.19</v>
      </c>
      <c r="FU10" s="116">
        <f t="shared" si="87"/>
        <v>1</v>
      </c>
      <c r="FV10" s="116">
        <f t="shared" si="88"/>
        <v>8</v>
      </c>
      <c r="FW10" s="116">
        <f t="shared" si="89"/>
        <v>0</v>
      </c>
      <c r="FX10" s="116">
        <f t="shared" si="90"/>
        <v>1</v>
      </c>
      <c r="FY10" s="116">
        <f t="shared" si="91"/>
        <v>2</v>
      </c>
      <c r="FZ10" s="116">
        <f t="shared" si="92"/>
        <v>9.5899999999999999E-2</v>
      </c>
      <c r="GA10" s="116">
        <f t="shared" si="93"/>
        <v>1</v>
      </c>
      <c r="GB10" s="116">
        <f t="shared" si="94"/>
        <v>4</v>
      </c>
      <c r="GC10" s="116">
        <f t="shared" si="95"/>
        <v>0.38369999999999999</v>
      </c>
      <c r="GD10" s="116">
        <f t="shared" si="96"/>
        <v>1</v>
      </c>
      <c r="GE10" s="116">
        <f t="shared" si="97"/>
        <v>8</v>
      </c>
    </row>
    <row r="11" spans="1:187" ht="16.5" x14ac:dyDescent="0.2">
      <c r="A11" s="93">
        <v>5</v>
      </c>
      <c r="B11" s="93">
        <v>95</v>
      </c>
      <c r="C11" s="14">
        <f>INDEX(节奏总表!$AL$4:$AL$153,专属武器强化!B12)-INDEX(节奏总表!$AL$4:$AL$153,专属武器强化!B11)</f>
        <v>14</v>
      </c>
      <c r="D11" s="95">
        <v>250</v>
      </c>
      <c r="E11" s="14">
        <f t="shared" si="30"/>
        <v>250</v>
      </c>
      <c r="F11" s="19">
        <v>0.2</v>
      </c>
      <c r="G11" s="19">
        <v>0.6</v>
      </c>
      <c r="H11" s="19">
        <v>0.2</v>
      </c>
      <c r="I11" s="95"/>
      <c r="J11" s="14">
        <f t="shared" si="31"/>
        <v>10</v>
      </c>
      <c r="K11" s="14">
        <f t="shared" si="32"/>
        <v>15</v>
      </c>
      <c r="L11" s="14">
        <f t="shared" si="33"/>
        <v>2.5</v>
      </c>
      <c r="M11" s="14">
        <f t="shared" si="34"/>
        <v>0</v>
      </c>
      <c r="N11" s="14">
        <f t="shared" si="35"/>
        <v>420</v>
      </c>
      <c r="O11" s="14">
        <f t="shared" si="36"/>
        <v>630</v>
      </c>
      <c r="P11" s="14">
        <f t="shared" si="37"/>
        <v>105</v>
      </c>
      <c r="Q11" s="14">
        <f t="shared" si="38"/>
        <v>0</v>
      </c>
      <c r="R11" s="14">
        <f t="shared" si="39"/>
        <v>350</v>
      </c>
      <c r="S11" s="14">
        <f>INDEX(节奏总表!$AN$4:$AN$153,专属武器强化!B12)-INDEX(节奏总表!$AN$4:$AN$153,专属武器强化!B11)</f>
        <v>10.5</v>
      </c>
      <c r="T11" s="14">
        <f t="shared" si="40"/>
        <v>14</v>
      </c>
      <c r="U11" s="14">
        <f t="shared" si="41"/>
        <v>21</v>
      </c>
      <c r="V11" s="14">
        <f t="shared" si="42"/>
        <v>3.5</v>
      </c>
      <c r="W11" s="14">
        <f t="shared" si="43"/>
        <v>0</v>
      </c>
      <c r="X11" s="14">
        <f t="shared" si="44"/>
        <v>735</v>
      </c>
      <c r="Y11" s="14">
        <f t="shared" si="45"/>
        <v>1102.5</v>
      </c>
      <c r="Z11" s="14">
        <f t="shared" si="46"/>
        <v>183.75</v>
      </c>
      <c r="AA11" s="14">
        <f t="shared" si="47"/>
        <v>0</v>
      </c>
      <c r="AB11" s="14">
        <f t="shared" si="48"/>
        <v>500</v>
      </c>
      <c r="AC11" s="14">
        <f>INDEX(节奏总表!$AP$4:$AP$153,专属武器强化!B12)-INDEX(节奏总表!$AP$4:$AP$153,专属武器强化!B11)</f>
        <v>7.77</v>
      </c>
      <c r="AD11" s="14">
        <f t="shared" si="49"/>
        <v>20</v>
      </c>
      <c r="AE11" s="14">
        <f t="shared" si="50"/>
        <v>30</v>
      </c>
      <c r="AF11" s="14">
        <f t="shared" si="51"/>
        <v>5</v>
      </c>
      <c r="AG11" s="14">
        <f t="shared" si="52"/>
        <v>0</v>
      </c>
      <c r="AH11" s="14">
        <f t="shared" si="53"/>
        <v>776.99999999999989</v>
      </c>
      <c r="AI11" s="14">
        <f t="shared" si="54"/>
        <v>1165.5</v>
      </c>
      <c r="AJ11" s="14">
        <f t="shared" si="55"/>
        <v>194.24999999999997</v>
      </c>
      <c r="AK11" s="14">
        <f t="shared" si="56"/>
        <v>0</v>
      </c>
      <c r="AZ11" s="93">
        <v>6</v>
      </c>
      <c r="BA11" s="93">
        <v>117</v>
      </c>
      <c r="BB11" s="93" t="s">
        <v>645</v>
      </c>
      <c r="BC11" s="93" t="s">
        <v>646</v>
      </c>
      <c r="BD11" s="110">
        <v>3</v>
      </c>
      <c r="BE11" s="110">
        <v>4</v>
      </c>
      <c r="BF11" s="93"/>
      <c r="BG11" s="93"/>
      <c r="BH11" s="19">
        <v>0.35</v>
      </c>
      <c r="BI11" s="19">
        <v>0.15</v>
      </c>
      <c r="BJ11" s="95">
        <f t="shared" si="0"/>
        <v>0</v>
      </c>
      <c r="BK11" s="95">
        <f t="shared" si="1"/>
        <v>0</v>
      </c>
      <c r="BL11" s="95">
        <f t="shared" si="2"/>
        <v>581.95725000000004</v>
      </c>
      <c r="BM11" s="95">
        <f t="shared" si="3"/>
        <v>123.5097</v>
      </c>
      <c r="BN11" s="95">
        <f t="shared" si="4"/>
        <v>0</v>
      </c>
      <c r="BO11" s="95">
        <f t="shared" si="5"/>
        <v>0</v>
      </c>
      <c r="BP11" s="95">
        <f t="shared" si="6"/>
        <v>1018.4037499999999</v>
      </c>
      <c r="BQ11" s="95">
        <f t="shared" si="7"/>
        <v>216.12989999999999</v>
      </c>
      <c r="BR11" s="95">
        <v>4</v>
      </c>
      <c r="BS11" s="95">
        <f t="shared" si="8"/>
        <v>0</v>
      </c>
      <c r="BT11" s="95">
        <f t="shared" si="8"/>
        <v>0</v>
      </c>
      <c r="BU11" s="95">
        <f t="shared" si="9"/>
        <v>1077.6849999999997</v>
      </c>
      <c r="BV11" s="95">
        <f t="shared" si="10"/>
        <v>228.71099999999998</v>
      </c>
      <c r="BW11" s="14">
        <f t="shared" si="58"/>
        <v>0</v>
      </c>
      <c r="BX11" s="14">
        <f t="shared" si="59"/>
        <v>0</v>
      </c>
      <c r="BY11" s="14">
        <f t="shared" si="60"/>
        <v>1077.6849999999997</v>
      </c>
      <c r="BZ11" s="14">
        <f t="shared" si="61"/>
        <v>228.71099999999998</v>
      </c>
      <c r="CC11" s="95">
        <v>6</v>
      </c>
      <c r="CD11" s="95">
        <f>INDEX(节奏总表!$AH$4:$AH$153,MATCH(专属武器强化!CC11,节奏总表!$AP$4:$AP$153,1))</f>
        <v>67</v>
      </c>
      <c r="CE11" s="95"/>
      <c r="CF11" s="95">
        <f t="shared" si="12"/>
        <v>3</v>
      </c>
      <c r="CG11" s="14">
        <f t="shared" si="13"/>
        <v>180</v>
      </c>
      <c r="CH11" s="14">
        <f t="shared" si="14"/>
        <v>60</v>
      </c>
      <c r="CI11" s="14">
        <f t="shared" si="15"/>
        <v>0</v>
      </c>
      <c r="CJ11" s="14">
        <f t="shared" si="16"/>
        <v>0</v>
      </c>
      <c r="CK11" s="14"/>
      <c r="CL11" s="14"/>
      <c r="CM11" s="14"/>
      <c r="CN11" s="14"/>
      <c r="CO11" s="14">
        <f>SUM(CG$6:CG11)</f>
        <v>660</v>
      </c>
      <c r="CP11" s="14">
        <f>SUM(CH$6:CH11)</f>
        <v>120</v>
      </c>
      <c r="CQ11" s="14">
        <f>SUM(CI$6:CI11)</f>
        <v>0</v>
      </c>
      <c r="CR11" s="14">
        <f>SUM(CJ$6:CJ11)</f>
        <v>0</v>
      </c>
      <c r="CU11" s="97">
        <v>3</v>
      </c>
      <c r="CV11" s="14">
        <f>INDEX(节奏总表!$BW$4:$BW$63,专属武器强化!CU11)</f>
        <v>49</v>
      </c>
      <c r="CW11" s="14">
        <f t="shared" si="17"/>
        <v>200</v>
      </c>
      <c r="CX11" s="14">
        <f t="shared" si="62"/>
        <v>0</v>
      </c>
      <c r="CY11" s="14">
        <f t="shared" si="63"/>
        <v>0</v>
      </c>
      <c r="CZ11" s="14">
        <f t="shared" si="64"/>
        <v>0</v>
      </c>
      <c r="DA11" s="97">
        <v>1</v>
      </c>
      <c r="DB11" s="97">
        <v>5</v>
      </c>
      <c r="DC11" s="14">
        <f t="shared" si="65"/>
        <v>100.08150943396225</v>
      </c>
      <c r="DD11" s="14">
        <f t="shared" si="66"/>
        <v>0</v>
      </c>
      <c r="DE11" s="14">
        <f t="shared" si="67"/>
        <v>0</v>
      </c>
      <c r="DF11" s="14">
        <f t="shared" si="68"/>
        <v>0</v>
      </c>
      <c r="DG11" s="97">
        <v>40</v>
      </c>
      <c r="DH11" s="97"/>
      <c r="DI11" s="97"/>
      <c r="DJ11" s="97"/>
      <c r="DK11" s="14">
        <f>CW11-SUM(DC$7:DC11)+SUM(DG$7:DG11)</f>
        <v>2.3064150943396271</v>
      </c>
      <c r="DL11" s="14">
        <f>CX11-SUM(DD$7:DD11)+SUM(DH$7:DH11)</f>
        <v>0</v>
      </c>
      <c r="DM11" s="14">
        <f>CY11-SUM(DE$7:DE11)+SUM(DI$7:DI11)</f>
        <v>0</v>
      </c>
      <c r="DN11" s="14">
        <f>CZ11-SUM(DF$7:DF11)+SUM(DJ$7:DJ11)</f>
        <v>0</v>
      </c>
      <c r="DQ11" s="110">
        <v>6</v>
      </c>
      <c r="DR11" s="14">
        <f t="shared" si="69"/>
        <v>1</v>
      </c>
      <c r="DS11" s="14">
        <f t="shared" si="70"/>
        <v>6</v>
      </c>
      <c r="DT11" s="14">
        <f t="shared" si="19"/>
        <v>54.210817610062897</v>
      </c>
      <c r="DU11" s="14">
        <f t="shared" si="19"/>
        <v>0</v>
      </c>
      <c r="DV11" s="14">
        <f t="shared" si="19"/>
        <v>0</v>
      </c>
      <c r="DW11" s="14">
        <f t="shared" si="19"/>
        <v>0</v>
      </c>
      <c r="DX11" s="14">
        <f t="shared" si="71"/>
        <v>1</v>
      </c>
      <c r="DY11" s="14">
        <f t="shared" si="72"/>
        <v>0</v>
      </c>
      <c r="EC11" s="117">
        <v>2</v>
      </c>
      <c r="ED11" s="117" t="s">
        <v>1045</v>
      </c>
      <c r="EE11" s="117">
        <v>6000</v>
      </c>
      <c r="EF11" t="s">
        <v>945</v>
      </c>
      <c r="EG11">
        <v>6</v>
      </c>
      <c r="EJ11">
        <f t="shared" si="20"/>
        <v>0.11</v>
      </c>
      <c r="EK11" s="117">
        <v>1</v>
      </c>
      <c r="EL11">
        <f t="shared" si="73"/>
        <v>14</v>
      </c>
      <c r="EN11">
        <f t="shared" si="21"/>
        <v>9.0351362683438161</v>
      </c>
      <c r="EP11">
        <v>0</v>
      </c>
      <c r="EQ11">
        <v>1</v>
      </c>
      <c r="ER11">
        <f t="shared" si="22"/>
        <v>3</v>
      </c>
      <c r="ES11" s="103">
        <f t="shared" si="23"/>
        <v>5.5300000000000002E-2</v>
      </c>
      <c r="ET11">
        <v>1</v>
      </c>
      <c r="EU11">
        <f t="shared" si="24"/>
        <v>6</v>
      </c>
      <c r="EV11" s="103">
        <f t="shared" si="25"/>
        <v>0.22140000000000001</v>
      </c>
      <c r="EW11">
        <v>1</v>
      </c>
      <c r="EX11">
        <f t="shared" si="26"/>
        <v>14</v>
      </c>
      <c r="FA11" s="116">
        <v>1102007</v>
      </c>
      <c r="FB11" s="116">
        <f t="shared" si="74"/>
        <v>1502007</v>
      </c>
      <c r="FC11" s="116" t="s">
        <v>207</v>
      </c>
      <c r="FH11" s="116">
        <v>6</v>
      </c>
      <c r="FI11" s="116">
        <f t="shared" si="75"/>
        <v>5</v>
      </c>
      <c r="FJ11" s="116">
        <f t="shared" si="76"/>
        <v>1</v>
      </c>
      <c r="FK11" s="116" t="str">
        <f t="shared" si="77"/>
        <v>关羽专属武器-魂珠-1 5级</v>
      </c>
      <c r="FL11" s="116">
        <f t="shared" si="78"/>
        <v>1</v>
      </c>
      <c r="FM11" s="116">
        <f t="shared" si="79"/>
        <v>5</v>
      </c>
      <c r="FN11" s="116" t="str">
        <f t="shared" si="80"/>
        <v>金币</v>
      </c>
      <c r="FO11" s="116">
        <f t="shared" si="81"/>
        <v>5000</v>
      </c>
      <c r="FP11" s="116" t="str">
        <f t="shared" si="82"/>
        <v>专属强化石1</v>
      </c>
      <c r="FQ11" s="116">
        <f t="shared" si="83"/>
        <v>5</v>
      </c>
      <c r="FR11" s="116" t="str">
        <f t="shared" si="84"/>
        <v/>
      </c>
      <c r="FS11" s="116" t="str">
        <f t="shared" si="85"/>
        <v/>
      </c>
      <c r="FT11" s="116">
        <f t="shared" si="86"/>
        <v>0.15</v>
      </c>
      <c r="FU11" s="116">
        <f t="shared" si="87"/>
        <v>1</v>
      </c>
      <c r="FV11" s="116">
        <f t="shared" si="88"/>
        <v>10</v>
      </c>
      <c r="FW11" s="116">
        <f t="shared" si="89"/>
        <v>0</v>
      </c>
      <c r="FX11" s="116">
        <f t="shared" si="90"/>
        <v>1</v>
      </c>
      <c r="FY11" s="116">
        <f t="shared" si="91"/>
        <v>2</v>
      </c>
      <c r="FZ11" s="116">
        <f t="shared" si="92"/>
        <v>7.4899999999999994E-2</v>
      </c>
      <c r="GA11" s="116">
        <f t="shared" si="93"/>
        <v>1</v>
      </c>
      <c r="GB11" s="116">
        <f t="shared" si="94"/>
        <v>5</v>
      </c>
      <c r="GC11" s="116">
        <f t="shared" si="95"/>
        <v>0.29980000000000001</v>
      </c>
      <c r="GD11" s="116">
        <f t="shared" si="96"/>
        <v>1</v>
      </c>
      <c r="GE11" s="116">
        <f t="shared" si="97"/>
        <v>10</v>
      </c>
    </row>
    <row r="12" spans="1:187" ht="16.5" x14ac:dyDescent="0.2">
      <c r="A12" s="93">
        <v>6</v>
      </c>
      <c r="B12" s="93">
        <v>110</v>
      </c>
      <c r="C12" s="14">
        <f>INDEX(节奏总表!$AL$4:$AL$153,专属武器强化!B13)-INDEX(节奏总表!$AL$4:$AL$153,专属武器强化!B12)</f>
        <v>10.670000000000002</v>
      </c>
      <c r="D12" s="95">
        <v>300</v>
      </c>
      <c r="E12" s="14">
        <f t="shared" si="30"/>
        <v>300</v>
      </c>
      <c r="F12" s="95"/>
      <c r="G12" s="19">
        <v>0.4</v>
      </c>
      <c r="H12" s="19">
        <v>0.4</v>
      </c>
      <c r="I12" s="19">
        <v>0.2</v>
      </c>
      <c r="J12" s="14">
        <f t="shared" si="31"/>
        <v>0</v>
      </c>
      <c r="K12" s="14">
        <f t="shared" si="32"/>
        <v>12</v>
      </c>
      <c r="L12" s="14">
        <f t="shared" si="33"/>
        <v>6</v>
      </c>
      <c r="M12" s="14">
        <f t="shared" si="34"/>
        <v>1.2</v>
      </c>
      <c r="N12" s="14">
        <f t="shared" si="35"/>
        <v>0</v>
      </c>
      <c r="O12" s="14">
        <f t="shared" si="36"/>
        <v>384.12000000000006</v>
      </c>
      <c r="P12" s="14">
        <f t="shared" si="37"/>
        <v>192.06000000000003</v>
      </c>
      <c r="Q12" s="14">
        <f t="shared" si="38"/>
        <v>38.412000000000006</v>
      </c>
      <c r="R12" s="14">
        <f t="shared" si="39"/>
        <v>420</v>
      </c>
      <c r="S12" s="14">
        <f>INDEX(节奏总表!$AN$4:$AN$153,专属武器强化!B13)-INDEX(节奏总表!$AN$4:$AN$153,专属武器强化!B12)</f>
        <v>8</v>
      </c>
      <c r="T12" s="14">
        <f t="shared" si="40"/>
        <v>0</v>
      </c>
      <c r="U12" s="14">
        <f t="shared" si="41"/>
        <v>16.8</v>
      </c>
      <c r="V12" s="14">
        <f t="shared" si="42"/>
        <v>8.4</v>
      </c>
      <c r="W12" s="14">
        <f t="shared" si="43"/>
        <v>1.68</v>
      </c>
      <c r="X12" s="14">
        <f t="shared" si="44"/>
        <v>0</v>
      </c>
      <c r="Y12" s="14">
        <f t="shared" si="45"/>
        <v>672</v>
      </c>
      <c r="Z12" s="14">
        <f t="shared" si="46"/>
        <v>336</v>
      </c>
      <c r="AA12" s="14">
        <f t="shared" si="47"/>
        <v>67.2</v>
      </c>
      <c r="AB12" s="14">
        <f t="shared" si="48"/>
        <v>600</v>
      </c>
      <c r="AC12" s="14">
        <f>INDEX(节奏总表!$AP$4:$AP$153,专属武器强化!B13)-INDEX(节奏总表!$AP$4:$AP$153,专属武器强化!B12)</f>
        <v>5.93</v>
      </c>
      <c r="AD12" s="14">
        <f t="shared" si="49"/>
        <v>0</v>
      </c>
      <c r="AE12" s="14">
        <f t="shared" si="50"/>
        <v>24</v>
      </c>
      <c r="AF12" s="14">
        <f t="shared" si="51"/>
        <v>12</v>
      </c>
      <c r="AG12" s="14">
        <f t="shared" si="52"/>
        <v>2.4</v>
      </c>
      <c r="AH12" s="14">
        <f t="shared" si="53"/>
        <v>0</v>
      </c>
      <c r="AI12" s="14">
        <f t="shared" si="54"/>
        <v>711.59999999999991</v>
      </c>
      <c r="AJ12" s="14">
        <f t="shared" si="55"/>
        <v>355.79999999999995</v>
      </c>
      <c r="AK12" s="14">
        <f t="shared" si="56"/>
        <v>71.16</v>
      </c>
      <c r="AZ12" s="93">
        <v>7</v>
      </c>
      <c r="BA12" s="93">
        <v>127</v>
      </c>
      <c r="BB12" s="93" t="s">
        <v>645</v>
      </c>
      <c r="BC12" s="93" t="s">
        <v>649</v>
      </c>
      <c r="BD12" s="110">
        <v>3</v>
      </c>
      <c r="BE12" s="110">
        <v>4</v>
      </c>
      <c r="BF12" s="93"/>
      <c r="BG12" s="93"/>
      <c r="BH12" s="19">
        <v>0.35</v>
      </c>
      <c r="BI12" s="19">
        <v>0.25</v>
      </c>
      <c r="BJ12" s="95">
        <f t="shared" si="0"/>
        <v>0</v>
      </c>
      <c r="BK12" s="95">
        <f t="shared" si="1"/>
        <v>0</v>
      </c>
      <c r="BL12" s="95">
        <f t="shared" si="2"/>
        <v>581.95725000000004</v>
      </c>
      <c r="BM12" s="95">
        <f t="shared" si="3"/>
        <v>205.84950000000001</v>
      </c>
      <c r="BN12" s="95">
        <f t="shared" si="4"/>
        <v>0</v>
      </c>
      <c r="BO12" s="95">
        <f t="shared" si="5"/>
        <v>0</v>
      </c>
      <c r="BP12" s="95">
        <f t="shared" si="6"/>
        <v>1018.4037499999999</v>
      </c>
      <c r="BQ12" s="95">
        <f t="shared" si="7"/>
        <v>360.2165</v>
      </c>
      <c r="BR12" s="95">
        <v>4</v>
      </c>
      <c r="BS12" s="95">
        <f t="shared" si="8"/>
        <v>0</v>
      </c>
      <c r="BT12" s="95">
        <f t="shared" si="8"/>
        <v>0</v>
      </c>
      <c r="BU12" s="95">
        <f t="shared" si="9"/>
        <v>1077.6849999999997</v>
      </c>
      <c r="BV12" s="95">
        <f t="shared" si="10"/>
        <v>381.185</v>
      </c>
      <c r="BW12" s="14">
        <f t="shared" si="58"/>
        <v>0</v>
      </c>
      <c r="BX12" s="14">
        <f t="shared" si="59"/>
        <v>0</v>
      </c>
      <c r="BY12" s="14">
        <f t="shared" si="60"/>
        <v>1077.6849999999997</v>
      </c>
      <c r="BZ12" s="14">
        <f t="shared" si="61"/>
        <v>381.185</v>
      </c>
      <c r="CC12" s="95">
        <v>7</v>
      </c>
      <c r="CD12" s="95">
        <f>INDEX(节奏总表!$AH$4:$AH$153,MATCH(专属武器强化!CC12,节奏总表!$AP$4:$AP$153,1))</f>
        <v>71</v>
      </c>
      <c r="CE12" s="95"/>
      <c r="CF12" s="95">
        <f t="shared" si="12"/>
        <v>3</v>
      </c>
      <c r="CG12" s="14">
        <f t="shared" si="13"/>
        <v>180</v>
      </c>
      <c r="CH12" s="14">
        <f t="shared" si="14"/>
        <v>60</v>
      </c>
      <c r="CI12" s="14">
        <f t="shared" si="15"/>
        <v>0</v>
      </c>
      <c r="CJ12" s="14">
        <f t="shared" si="16"/>
        <v>0</v>
      </c>
      <c r="CK12" s="14"/>
      <c r="CL12" s="14"/>
      <c r="CM12" s="14"/>
      <c r="CN12" s="14"/>
      <c r="CO12" s="14">
        <f>SUM(CG$6:CG12)</f>
        <v>840</v>
      </c>
      <c r="CP12" s="14">
        <f>SUM(CH$6:CH12)</f>
        <v>180</v>
      </c>
      <c r="CQ12" s="14">
        <f>SUM(CI$6:CI12)</f>
        <v>0</v>
      </c>
      <c r="CR12" s="14">
        <f>SUM(CJ$6:CJ12)</f>
        <v>0</v>
      </c>
      <c r="CU12" s="97">
        <v>4</v>
      </c>
      <c r="CV12" s="14">
        <f>INDEX(节奏总表!$BW$4:$BW$63,专属武器强化!CU12)</f>
        <v>56</v>
      </c>
      <c r="CW12" s="14">
        <f t="shared" si="17"/>
        <v>340</v>
      </c>
      <c r="CX12" s="14">
        <f t="shared" si="62"/>
        <v>30</v>
      </c>
      <c r="CY12" s="14">
        <f t="shared" si="63"/>
        <v>0</v>
      </c>
      <c r="CZ12" s="14">
        <f t="shared" si="64"/>
        <v>0</v>
      </c>
      <c r="DA12" s="97">
        <v>2</v>
      </c>
      <c r="DB12" s="97">
        <v>1</v>
      </c>
      <c r="DC12" s="14">
        <f t="shared" si="65"/>
        <v>31.08</v>
      </c>
      <c r="DD12" s="14">
        <f t="shared" si="66"/>
        <v>10.36</v>
      </c>
      <c r="DE12" s="14">
        <f t="shared" si="67"/>
        <v>0</v>
      </c>
      <c r="DF12" s="14">
        <f t="shared" si="68"/>
        <v>0</v>
      </c>
      <c r="DG12" s="97"/>
      <c r="DH12" s="97"/>
      <c r="DI12" s="97"/>
      <c r="DJ12" s="97"/>
      <c r="DK12" s="14">
        <f>CW12-SUM(DC$7:DC12)+SUM(DG$7:DG12)</f>
        <v>111.22641509433964</v>
      </c>
      <c r="DL12" s="14">
        <f>CX12-SUM(DD$7:DD12)+SUM(DH$7:DH12)</f>
        <v>19.64</v>
      </c>
      <c r="DM12" s="14">
        <f>CY12-SUM(DE$7:DE12)+SUM(DI$7:DI12)</f>
        <v>0</v>
      </c>
      <c r="DN12" s="14">
        <f>CZ12-SUM(DF$7:DF12)+SUM(DJ$7:DJ12)</f>
        <v>0</v>
      </c>
      <c r="DQ12" s="110">
        <v>7</v>
      </c>
      <c r="DR12" s="14">
        <f t="shared" si="69"/>
        <v>1</v>
      </c>
      <c r="DS12" s="14">
        <f t="shared" si="70"/>
        <v>7</v>
      </c>
      <c r="DT12" s="14">
        <f t="shared" si="19"/>
        <v>87.571320754716979</v>
      </c>
      <c r="DU12" s="14">
        <f t="shared" si="19"/>
        <v>0</v>
      </c>
      <c r="DV12" s="14">
        <f t="shared" si="19"/>
        <v>0</v>
      </c>
      <c r="DW12" s="14">
        <f t="shared" si="19"/>
        <v>0</v>
      </c>
      <c r="DX12" s="14">
        <f t="shared" si="71"/>
        <v>1</v>
      </c>
      <c r="DY12" s="14">
        <f t="shared" si="72"/>
        <v>0</v>
      </c>
      <c r="EC12" s="117">
        <v>2</v>
      </c>
      <c r="ED12" s="117" t="s">
        <v>1045</v>
      </c>
      <c r="EE12" s="117">
        <v>7000</v>
      </c>
      <c r="EF12" t="s">
        <v>945</v>
      </c>
      <c r="EG12">
        <v>7</v>
      </c>
      <c r="EJ12">
        <f t="shared" si="20"/>
        <v>0.08</v>
      </c>
      <c r="EK12" s="117">
        <v>1</v>
      </c>
      <c r="EL12">
        <f t="shared" si="73"/>
        <v>19</v>
      </c>
      <c r="EN12">
        <f t="shared" si="21"/>
        <v>12.510188679245283</v>
      </c>
      <c r="EP12">
        <v>0</v>
      </c>
      <c r="EQ12">
        <v>1</v>
      </c>
      <c r="ER12">
        <f t="shared" si="22"/>
        <v>4</v>
      </c>
      <c r="ES12" s="103">
        <f t="shared" si="23"/>
        <v>0.04</v>
      </c>
      <c r="ET12">
        <v>1</v>
      </c>
      <c r="EU12">
        <f t="shared" si="24"/>
        <v>9</v>
      </c>
      <c r="EV12" s="103">
        <f t="shared" si="25"/>
        <v>0.15989999999999999</v>
      </c>
      <c r="EW12">
        <v>1</v>
      </c>
      <c r="EX12">
        <f t="shared" si="26"/>
        <v>19</v>
      </c>
      <c r="FA12" s="116">
        <v>1102008</v>
      </c>
      <c r="FB12" s="116">
        <f t="shared" si="74"/>
        <v>1502008</v>
      </c>
      <c r="FC12" s="116" t="s">
        <v>208</v>
      </c>
      <c r="FH12" s="116">
        <v>7</v>
      </c>
      <c r="FI12" s="116">
        <f t="shared" si="75"/>
        <v>6</v>
      </c>
      <c r="FJ12" s="116">
        <f t="shared" si="76"/>
        <v>1</v>
      </c>
      <c r="FK12" s="116" t="str">
        <f t="shared" si="77"/>
        <v>关羽专属武器-魂珠-1 6级</v>
      </c>
      <c r="FL12" s="116">
        <f t="shared" si="78"/>
        <v>1</v>
      </c>
      <c r="FM12" s="116">
        <f t="shared" si="79"/>
        <v>6</v>
      </c>
      <c r="FN12" s="116" t="str">
        <f t="shared" si="80"/>
        <v>金币</v>
      </c>
      <c r="FO12" s="116">
        <f t="shared" si="81"/>
        <v>6000</v>
      </c>
      <c r="FP12" s="116" t="str">
        <f t="shared" si="82"/>
        <v>专属强化石1</v>
      </c>
      <c r="FQ12" s="116">
        <f t="shared" si="83"/>
        <v>6</v>
      </c>
      <c r="FR12" s="116" t="str">
        <f t="shared" si="84"/>
        <v/>
      </c>
      <c r="FS12" s="116" t="str">
        <f t="shared" si="85"/>
        <v/>
      </c>
      <c r="FT12" s="116">
        <f t="shared" si="86"/>
        <v>0.11</v>
      </c>
      <c r="FU12" s="116">
        <f t="shared" si="87"/>
        <v>1</v>
      </c>
      <c r="FV12" s="116">
        <f t="shared" si="88"/>
        <v>14</v>
      </c>
      <c r="FW12" s="116">
        <f t="shared" si="89"/>
        <v>0</v>
      </c>
      <c r="FX12" s="116">
        <f t="shared" si="90"/>
        <v>1</v>
      </c>
      <c r="FY12" s="116">
        <f t="shared" si="91"/>
        <v>3</v>
      </c>
      <c r="FZ12" s="116">
        <f t="shared" si="92"/>
        <v>5.5300000000000002E-2</v>
      </c>
      <c r="GA12" s="116">
        <f t="shared" si="93"/>
        <v>1</v>
      </c>
      <c r="GB12" s="116">
        <f t="shared" si="94"/>
        <v>6</v>
      </c>
      <c r="GC12" s="116">
        <f t="shared" si="95"/>
        <v>0.22140000000000001</v>
      </c>
      <c r="GD12" s="116">
        <f t="shared" si="96"/>
        <v>1</v>
      </c>
      <c r="GE12" s="116">
        <f t="shared" si="97"/>
        <v>14</v>
      </c>
    </row>
    <row r="13" spans="1:187" ht="16.5" x14ac:dyDescent="0.2">
      <c r="A13" s="93">
        <v>7</v>
      </c>
      <c r="B13" s="93">
        <v>120</v>
      </c>
      <c r="C13" s="14">
        <f>INDEX(节奏总表!$AL$4:$AL$153,专属武器强化!B14)-INDEX(节奏总表!$AL$4:$AL$153,专属武器强化!B13)</f>
        <v>13.769999999999996</v>
      </c>
      <c r="D13" s="95">
        <v>350</v>
      </c>
      <c r="E13" s="14">
        <f t="shared" si="30"/>
        <v>350</v>
      </c>
      <c r="F13" s="95"/>
      <c r="G13" s="19">
        <v>0.2</v>
      </c>
      <c r="H13" s="19">
        <v>0.6</v>
      </c>
      <c r="I13" s="19">
        <v>0.2</v>
      </c>
      <c r="J13" s="14">
        <f t="shared" si="31"/>
        <v>0</v>
      </c>
      <c r="K13" s="14">
        <f t="shared" si="32"/>
        <v>7</v>
      </c>
      <c r="L13" s="14">
        <f t="shared" si="33"/>
        <v>10.5</v>
      </c>
      <c r="M13" s="14">
        <f t="shared" si="34"/>
        <v>1.4</v>
      </c>
      <c r="N13" s="14">
        <f t="shared" si="35"/>
        <v>0</v>
      </c>
      <c r="O13" s="14">
        <f t="shared" si="36"/>
        <v>289.1699999999999</v>
      </c>
      <c r="P13" s="14">
        <f t="shared" si="37"/>
        <v>433.75499999999988</v>
      </c>
      <c r="Q13" s="14">
        <f t="shared" si="38"/>
        <v>57.833999999999975</v>
      </c>
      <c r="R13" s="14">
        <f t="shared" si="39"/>
        <v>489.99999999999994</v>
      </c>
      <c r="S13" s="14">
        <f>INDEX(节奏总表!$AN$4:$AN$153,专属武器强化!B14)-INDEX(节奏总表!$AN$4:$AN$153,专属武器强化!B13)</f>
        <v>10.329999999999998</v>
      </c>
      <c r="T13" s="14">
        <f t="shared" si="40"/>
        <v>0</v>
      </c>
      <c r="U13" s="14">
        <f t="shared" si="41"/>
        <v>9.8000000000000007</v>
      </c>
      <c r="V13" s="14">
        <f t="shared" si="42"/>
        <v>14.699999999999998</v>
      </c>
      <c r="W13" s="14">
        <f t="shared" si="43"/>
        <v>1.96</v>
      </c>
      <c r="X13" s="14">
        <f t="shared" si="44"/>
        <v>0</v>
      </c>
      <c r="Y13" s="14">
        <f t="shared" si="45"/>
        <v>506.16999999999996</v>
      </c>
      <c r="Z13" s="14">
        <f t="shared" si="46"/>
        <v>759.25499999999965</v>
      </c>
      <c r="AA13" s="14">
        <f t="shared" si="47"/>
        <v>101.23399999999998</v>
      </c>
      <c r="AB13" s="14">
        <f t="shared" si="48"/>
        <v>700</v>
      </c>
      <c r="AC13" s="14">
        <f>INDEX(节奏总表!$AP$4:$AP$153,专属武器强化!B14)-INDEX(节奏总表!$AP$4:$AP$153,专属武器强化!B13)</f>
        <v>7.6499999999999986</v>
      </c>
      <c r="AD13" s="14">
        <f t="shared" si="49"/>
        <v>0</v>
      </c>
      <c r="AE13" s="14">
        <f t="shared" si="50"/>
        <v>14</v>
      </c>
      <c r="AF13" s="14">
        <f t="shared" si="51"/>
        <v>21</v>
      </c>
      <c r="AG13" s="14">
        <f t="shared" si="52"/>
        <v>2.8</v>
      </c>
      <c r="AH13" s="14">
        <f t="shared" si="53"/>
        <v>0</v>
      </c>
      <c r="AI13" s="14">
        <f t="shared" si="54"/>
        <v>535.49999999999989</v>
      </c>
      <c r="AJ13" s="14">
        <f t="shared" si="55"/>
        <v>803.24999999999989</v>
      </c>
      <c r="AK13" s="14">
        <f t="shared" si="56"/>
        <v>107.09999999999997</v>
      </c>
      <c r="AZ13" s="93">
        <v>8</v>
      </c>
      <c r="BA13" s="93">
        <v>137</v>
      </c>
      <c r="BB13" s="93" t="s">
        <v>650</v>
      </c>
      <c r="BC13" s="93"/>
      <c r="BD13" s="110">
        <v>4</v>
      </c>
      <c r="BE13" s="110"/>
      <c r="BF13" s="93"/>
      <c r="BG13" s="93"/>
      <c r="BH13" s="93"/>
      <c r="BI13" s="19">
        <v>0.6</v>
      </c>
      <c r="BJ13" s="95">
        <f t="shared" si="0"/>
        <v>0</v>
      </c>
      <c r="BK13" s="95">
        <f t="shared" si="1"/>
        <v>0</v>
      </c>
      <c r="BL13" s="95">
        <f t="shared" si="2"/>
        <v>0</v>
      </c>
      <c r="BM13" s="95">
        <f t="shared" si="3"/>
        <v>494.03879999999998</v>
      </c>
      <c r="BN13" s="95">
        <f t="shared" si="4"/>
        <v>0</v>
      </c>
      <c r="BO13" s="95">
        <f t="shared" si="5"/>
        <v>0</v>
      </c>
      <c r="BP13" s="95">
        <f t="shared" si="6"/>
        <v>0</v>
      </c>
      <c r="BQ13" s="95">
        <f t="shared" si="7"/>
        <v>864.51959999999997</v>
      </c>
      <c r="BR13" s="95">
        <v>3</v>
      </c>
      <c r="BS13" s="95">
        <f t="shared" si="8"/>
        <v>0</v>
      </c>
      <c r="BT13" s="95">
        <f t="shared" si="8"/>
        <v>0</v>
      </c>
      <c r="BU13" s="95">
        <f t="shared" si="9"/>
        <v>0</v>
      </c>
      <c r="BV13" s="95">
        <f t="shared" si="10"/>
        <v>914.84399999999994</v>
      </c>
      <c r="BW13" s="14">
        <f t="shared" si="58"/>
        <v>0</v>
      </c>
      <c r="BX13" s="14">
        <f t="shared" si="59"/>
        <v>0</v>
      </c>
      <c r="BY13" s="14">
        <f t="shared" si="60"/>
        <v>0</v>
      </c>
      <c r="BZ13" s="14">
        <f t="shared" si="61"/>
        <v>914.84399999999994</v>
      </c>
      <c r="CC13" s="95">
        <v>8</v>
      </c>
      <c r="CD13" s="95">
        <f>INDEX(节奏总表!$AH$4:$AH$153,MATCH(专属武器强化!CC13,节奏总表!$AP$4:$AP$153,1))</f>
        <v>74</v>
      </c>
      <c r="CE13" s="95"/>
      <c r="CF13" s="95">
        <f t="shared" si="12"/>
        <v>3</v>
      </c>
      <c r="CG13" s="14">
        <f t="shared" si="13"/>
        <v>180</v>
      </c>
      <c r="CH13" s="14">
        <f t="shared" si="14"/>
        <v>60</v>
      </c>
      <c r="CI13" s="14">
        <f t="shared" si="15"/>
        <v>0</v>
      </c>
      <c r="CJ13" s="14">
        <f t="shared" si="16"/>
        <v>0</v>
      </c>
      <c r="CK13" s="14"/>
      <c r="CL13" s="14"/>
      <c r="CM13" s="14"/>
      <c r="CN13" s="14"/>
      <c r="CO13" s="14">
        <f>SUM(CG$6:CG13)</f>
        <v>1020</v>
      </c>
      <c r="CP13" s="14">
        <f>SUM(CH$6:CH13)</f>
        <v>240</v>
      </c>
      <c r="CQ13" s="14">
        <f>SUM(CI$6:CI13)</f>
        <v>0</v>
      </c>
      <c r="CR13" s="14">
        <f>SUM(CJ$6:CJ13)</f>
        <v>0</v>
      </c>
      <c r="CU13" s="97">
        <v>4</v>
      </c>
      <c r="CV13" s="14">
        <f>INDEX(节奏总表!$BW$4:$BW$63,专属武器强化!CU13)</f>
        <v>56</v>
      </c>
      <c r="CW13" s="14">
        <f t="shared" si="17"/>
        <v>340</v>
      </c>
      <c r="CX13" s="14">
        <f t="shared" si="62"/>
        <v>30</v>
      </c>
      <c r="CY13" s="14">
        <f t="shared" si="63"/>
        <v>0</v>
      </c>
      <c r="CZ13" s="14">
        <f t="shared" si="64"/>
        <v>0</v>
      </c>
      <c r="DA13" s="97">
        <v>2</v>
      </c>
      <c r="DB13" s="97">
        <v>2</v>
      </c>
      <c r="DC13" s="14">
        <f t="shared" si="65"/>
        <v>62.16</v>
      </c>
      <c r="DD13" s="14">
        <f t="shared" si="66"/>
        <v>20.72</v>
      </c>
      <c r="DE13" s="14">
        <f t="shared" si="67"/>
        <v>0</v>
      </c>
      <c r="DF13" s="14">
        <f t="shared" si="68"/>
        <v>0</v>
      </c>
      <c r="DG13" s="97"/>
      <c r="DH13" s="97">
        <v>2</v>
      </c>
      <c r="DI13" s="97"/>
      <c r="DJ13" s="97"/>
      <c r="DK13" s="14">
        <f>CW13-SUM(DC$7:DC13)+SUM(DG$7:DG13)</f>
        <v>49.066415094339618</v>
      </c>
      <c r="DL13" s="14">
        <f>CX13-SUM(DD$7:DD13)+SUM(DH$7:DH13)</f>
        <v>0.92000000000000171</v>
      </c>
      <c r="DM13" s="14">
        <f>CY13-SUM(DE$7:DE13)+SUM(DI$7:DI13)</f>
        <v>0</v>
      </c>
      <c r="DN13" s="14">
        <f>CZ13-SUM(DF$7:DF13)+SUM(DJ$7:DJ13)</f>
        <v>0</v>
      </c>
      <c r="DQ13" s="110">
        <v>8</v>
      </c>
      <c r="DR13" s="14">
        <f t="shared" si="69"/>
        <v>1</v>
      </c>
      <c r="DS13" s="14">
        <f t="shared" si="70"/>
        <v>8</v>
      </c>
      <c r="DT13" s="14">
        <f t="shared" si="19"/>
        <v>141.78213836477988</v>
      </c>
      <c r="DU13" s="14">
        <f t="shared" si="19"/>
        <v>0</v>
      </c>
      <c r="DV13" s="14">
        <f t="shared" si="19"/>
        <v>0</v>
      </c>
      <c r="DW13" s="14">
        <f t="shared" si="19"/>
        <v>0</v>
      </c>
      <c r="DX13" s="14">
        <f t="shared" si="71"/>
        <v>1</v>
      </c>
      <c r="DY13" s="14">
        <f t="shared" si="72"/>
        <v>0</v>
      </c>
      <c r="EC13" s="117">
        <v>2</v>
      </c>
      <c r="ED13" s="117" t="s">
        <v>1045</v>
      </c>
      <c r="EE13" s="117">
        <v>8000</v>
      </c>
      <c r="EF13" t="s">
        <v>945</v>
      </c>
      <c r="EG13">
        <v>8</v>
      </c>
      <c r="EJ13">
        <f t="shared" si="20"/>
        <v>0.06</v>
      </c>
      <c r="EK13" s="117">
        <v>1</v>
      </c>
      <c r="EL13">
        <f t="shared" si="73"/>
        <v>27</v>
      </c>
      <c r="EN13">
        <f t="shared" si="21"/>
        <v>17.722767295597485</v>
      </c>
      <c r="EP13">
        <v>0</v>
      </c>
      <c r="EQ13">
        <v>1</v>
      </c>
      <c r="ER13">
        <f t="shared" si="22"/>
        <v>6</v>
      </c>
      <c r="ES13" s="103">
        <f t="shared" si="23"/>
        <v>2.8199999999999999E-2</v>
      </c>
      <c r="ET13">
        <v>1</v>
      </c>
      <c r="EU13">
        <f t="shared" si="24"/>
        <v>12</v>
      </c>
      <c r="EV13" s="103">
        <f t="shared" si="25"/>
        <v>0.1128</v>
      </c>
      <c r="EW13">
        <v>1</v>
      </c>
      <c r="EX13">
        <f t="shared" si="26"/>
        <v>27</v>
      </c>
      <c r="FA13" s="116">
        <v>1102009</v>
      </c>
      <c r="FB13" s="116">
        <f t="shared" si="74"/>
        <v>1502009</v>
      </c>
      <c r="FC13" s="116" t="s">
        <v>209</v>
      </c>
      <c r="FH13" s="116">
        <v>8</v>
      </c>
      <c r="FI13" s="116">
        <f t="shared" si="75"/>
        <v>7</v>
      </c>
      <c r="FJ13" s="116">
        <f t="shared" si="76"/>
        <v>1</v>
      </c>
      <c r="FK13" s="116" t="str">
        <f t="shared" si="77"/>
        <v>关羽专属武器-魂珠-1 7级</v>
      </c>
      <c r="FL13" s="116">
        <f t="shared" si="78"/>
        <v>1</v>
      </c>
      <c r="FM13" s="116">
        <f t="shared" si="79"/>
        <v>7</v>
      </c>
      <c r="FN13" s="116" t="str">
        <f t="shared" si="80"/>
        <v>金币</v>
      </c>
      <c r="FO13" s="116">
        <f t="shared" si="81"/>
        <v>7000</v>
      </c>
      <c r="FP13" s="116" t="str">
        <f t="shared" si="82"/>
        <v>专属强化石1</v>
      </c>
      <c r="FQ13" s="116">
        <f t="shared" si="83"/>
        <v>7</v>
      </c>
      <c r="FR13" s="116" t="str">
        <f t="shared" si="84"/>
        <v/>
      </c>
      <c r="FS13" s="116" t="str">
        <f t="shared" si="85"/>
        <v/>
      </c>
      <c r="FT13" s="116">
        <f t="shared" si="86"/>
        <v>0.08</v>
      </c>
      <c r="FU13" s="116">
        <f t="shared" si="87"/>
        <v>1</v>
      </c>
      <c r="FV13" s="116">
        <f t="shared" si="88"/>
        <v>19</v>
      </c>
      <c r="FW13" s="116">
        <f t="shared" si="89"/>
        <v>0</v>
      </c>
      <c r="FX13" s="116">
        <f t="shared" si="90"/>
        <v>1</v>
      </c>
      <c r="FY13" s="116">
        <f t="shared" si="91"/>
        <v>4</v>
      </c>
      <c r="FZ13" s="116">
        <f t="shared" si="92"/>
        <v>0.04</v>
      </c>
      <c r="GA13" s="116">
        <f t="shared" si="93"/>
        <v>1</v>
      </c>
      <c r="GB13" s="116">
        <f t="shared" si="94"/>
        <v>9</v>
      </c>
      <c r="GC13" s="116">
        <f t="shared" si="95"/>
        <v>0.15989999999999999</v>
      </c>
      <c r="GD13" s="116">
        <f t="shared" si="96"/>
        <v>1</v>
      </c>
      <c r="GE13" s="116">
        <f t="shared" si="97"/>
        <v>19</v>
      </c>
    </row>
    <row r="14" spans="1:187" ht="16.5" x14ac:dyDescent="0.2">
      <c r="A14" s="93">
        <v>8</v>
      </c>
      <c r="B14" s="93">
        <v>130</v>
      </c>
      <c r="C14" s="14">
        <f>INDEX(节奏总表!$AL$4:$AL$153,专属武器强化!B15)-INDEX(节奏总表!$AL$4:$AL$153,专属武器强化!B14)</f>
        <v>17.829999999999998</v>
      </c>
      <c r="D14" s="95">
        <v>400</v>
      </c>
      <c r="E14" s="14">
        <f t="shared" si="30"/>
        <v>400</v>
      </c>
      <c r="F14" s="95"/>
      <c r="G14" s="19"/>
      <c r="H14" s="19">
        <v>0.4</v>
      </c>
      <c r="I14" s="19">
        <v>0.6</v>
      </c>
      <c r="J14" s="14">
        <f t="shared" si="31"/>
        <v>0</v>
      </c>
      <c r="K14" s="14">
        <f t="shared" si="32"/>
        <v>0</v>
      </c>
      <c r="L14" s="14">
        <f t="shared" si="33"/>
        <v>8</v>
      </c>
      <c r="M14" s="14">
        <f t="shared" si="34"/>
        <v>4.8</v>
      </c>
      <c r="N14" s="14">
        <f t="shared" si="35"/>
        <v>0</v>
      </c>
      <c r="O14" s="14">
        <f t="shared" si="36"/>
        <v>0</v>
      </c>
      <c r="P14" s="14">
        <f t="shared" si="37"/>
        <v>427.91999999999996</v>
      </c>
      <c r="Q14" s="14">
        <f t="shared" si="38"/>
        <v>256.75199999999995</v>
      </c>
      <c r="R14" s="14">
        <f t="shared" si="39"/>
        <v>560</v>
      </c>
      <c r="S14" s="14">
        <f>INDEX(节奏总表!$AN$4:$AN$153,专属武器强化!B15)-INDEX(节奏总表!$AN$4:$AN$153,专属武器强化!B14)</f>
        <v>13.370000000000005</v>
      </c>
      <c r="T14" s="14">
        <f t="shared" si="40"/>
        <v>0</v>
      </c>
      <c r="U14" s="14">
        <f t="shared" si="41"/>
        <v>0</v>
      </c>
      <c r="V14" s="14">
        <f t="shared" si="42"/>
        <v>11.2</v>
      </c>
      <c r="W14" s="14">
        <f t="shared" si="43"/>
        <v>6.72</v>
      </c>
      <c r="X14" s="14">
        <f t="shared" si="44"/>
        <v>0</v>
      </c>
      <c r="Y14" s="14">
        <f t="shared" si="45"/>
        <v>0</v>
      </c>
      <c r="Z14" s="14">
        <f t="shared" si="46"/>
        <v>748.72000000000014</v>
      </c>
      <c r="AA14" s="14">
        <f t="shared" si="47"/>
        <v>449.23200000000014</v>
      </c>
      <c r="AB14" s="14">
        <f t="shared" si="48"/>
        <v>800</v>
      </c>
      <c r="AC14" s="14">
        <f>INDEX(节奏总表!$AP$4:$AP$153,专属武器强化!B15)-INDEX(节奏总表!$AP$4:$AP$153,专属武器强化!B14)</f>
        <v>9.9100000000000037</v>
      </c>
      <c r="AD14" s="14">
        <f t="shared" si="49"/>
        <v>0</v>
      </c>
      <c r="AE14" s="14">
        <f t="shared" si="50"/>
        <v>0</v>
      </c>
      <c r="AF14" s="14">
        <f t="shared" si="51"/>
        <v>16</v>
      </c>
      <c r="AG14" s="14">
        <f t="shared" si="52"/>
        <v>9.6</v>
      </c>
      <c r="AH14" s="14">
        <f t="shared" si="53"/>
        <v>0</v>
      </c>
      <c r="AI14" s="14">
        <f t="shared" si="54"/>
        <v>0</v>
      </c>
      <c r="AJ14" s="14">
        <f t="shared" si="55"/>
        <v>792.8000000000003</v>
      </c>
      <c r="AK14" s="14">
        <f t="shared" si="56"/>
        <v>475.68000000000018</v>
      </c>
      <c r="CC14" s="95">
        <v>9</v>
      </c>
      <c r="CD14" s="95">
        <f>INDEX(节奏总表!$AH$4:$AH$153,MATCH(专属武器强化!CC14,节奏总表!$AP$4:$AP$153,1))</f>
        <v>78</v>
      </c>
      <c r="CE14" s="95">
        <v>3</v>
      </c>
      <c r="CF14" s="95">
        <f t="shared" si="12"/>
        <v>3</v>
      </c>
      <c r="CG14" s="14">
        <f t="shared" si="13"/>
        <v>180</v>
      </c>
      <c r="CH14" s="14">
        <f t="shared" si="14"/>
        <v>60</v>
      </c>
      <c r="CI14" s="14">
        <f t="shared" si="15"/>
        <v>0</v>
      </c>
      <c r="CJ14" s="14">
        <f t="shared" si="16"/>
        <v>0</v>
      </c>
      <c r="CK14" s="14"/>
      <c r="CL14" s="14"/>
      <c r="CM14" s="14"/>
      <c r="CN14" s="14"/>
      <c r="CO14" s="14">
        <f>SUM(CG$6:CG14)</f>
        <v>1200</v>
      </c>
      <c r="CP14" s="14">
        <f>SUM(CH$6:CH14)</f>
        <v>300</v>
      </c>
      <c r="CQ14" s="14">
        <f>SUM(CI$6:CI14)</f>
        <v>0</v>
      </c>
      <c r="CR14" s="14">
        <f>SUM(CJ$6:CJ14)</f>
        <v>0</v>
      </c>
      <c r="CU14" s="97">
        <v>5</v>
      </c>
      <c r="CV14" s="14">
        <f>INDEX(节奏总表!$BW$4:$BW$63,专属武器强化!CU14)</f>
        <v>62</v>
      </c>
      <c r="CW14" s="14">
        <f t="shared" si="17"/>
        <v>480</v>
      </c>
      <c r="CX14" s="14">
        <f t="shared" si="62"/>
        <v>60</v>
      </c>
      <c r="CY14" s="14">
        <f t="shared" si="63"/>
        <v>0</v>
      </c>
      <c r="CZ14" s="14">
        <f t="shared" si="64"/>
        <v>0</v>
      </c>
      <c r="DA14" s="97">
        <v>2</v>
      </c>
      <c r="DB14" s="97">
        <v>3</v>
      </c>
      <c r="DC14" s="14">
        <f t="shared" si="65"/>
        <v>93.24</v>
      </c>
      <c r="DD14" s="14">
        <f t="shared" si="66"/>
        <v>31.08</v>
      </c>
      <c r="DE14" s="14">
        <f t="shared" si="67"/>
        <v>0</v>
      </c>
      <c r="DF14" s="14">
        <f t="shared" si="68"/>
        <v>0</v>
      </c>
      <c r="DG14" s="97"/>
      <c r="DH14" s="97">
        <v>25</v>
      </c>
      <c r="DI14" s="97"/>
      <c r="DJ14" s="97"/>
      <c r="DK14" s="14">
        <f>CW14-SUM(DC$7:DC14)+SUM(DG$7:DG14)</f>
        <v>95.826415094339609</v>
      </c>
      <c r="DL14" s="14">
        <f>CX14-SUM(DD$7:DD14)+SUM(DH$7:DH14)</f>
        <v>24.840000000000003</v>
      </c>
      <c r="DM14" s="14">
        <f>CY14-SUM(DE$7:DE14)+SUM(DI$7:DI14)</f>
        <v>0</v>
      </c>
      <c r="DN14" s="14">
        <f>CZ14-SUM(DF$7:DF14)+SUM(DJ$7:DJ14)</f>
        <v>0</v>
      </c>
      <c r="DQ14" s="110">
        <v>9</v>
      </c>
      <c r="DR14" s="14">
        <f t="shared" si="69"/>
        <v>1</v>
      </c>
      <c r="DS14" s="14">
        <f t="shared" si="70"/>
        <v>9</v>
      </c>
      <c r="DT14" s="14">
        <f t="shared" si="19"/>
        <v>229.35345911949685</v>
      </c>
      <c r="DU14" s="14">
        <f t="shared" si="19"/>
        <v>0</v>
      </c>
      <c r="DV14" s="14">
        <f t="shared" si="19"/>
        <v>0</v>
      </c>
      <c r="DW14" s="14">
        <f t="shared" si="19"/>
        <v>0</v>
      </c>
      <c r="DX14" s="14">
        <f t="shared" si="71"/>
        <v>1</v>
      </c>
      <c r="DY14" s="14">
        <f t="shared" si="72"/>
        <v>0</v>
      </c>
      <c r="EC14" s="117">
        <v>2</v>
      </c>
      <c r="ED14" s="117" t="s">
        <v>1045</v>
      </c>
      <c r="EE14" s="117">
        <v>9000</v>
      </c>
      <c r="EF14" t="s">
        <v>945</v>
      </c>
      <c r="EG14">
        <v>10</v>
      </c>
      <c r="EJ14">
        <f t="shared" si="20"/>
        <v>0.04</v>
      </c>
      <c r="EK14" s="117">
        <v>1</v>
      </c>
      <c r="EL14">
        <f t="shared" si="73"/>
        <v>34</v>
      </c>
      <c r="EN14">
        <f t="shared" si="21"/>
        <v>22.935345911949685</v>
      </c>
      <c r="EP14">
        <v>0</v>
      </c>
      <c r="EQ14">
        <v>1</v>
      </c>
      <c r="ER14">
        <f t="shared" si="22"/>
        <v>8</v>
      </c>
      <c r="ES14" s="103">
        <f t="shared" si="23"/>
        <v>2.18E-2</v>
      </c>
      <c r="ET14">
        <v>1</v>
      </c>
      <c r="EU14">
        <f t="shared" si="24"/>
        <v>16</v>
      </c>
      <c r="EV14" s="103">
        <f t="shared" si="25"/>
        <v>8.72E-2</v>
      </c>
      <c r="EW14">
        <v>1</v>
      </c>
      <c r="EX14">
        <f t="shared" si="26"/>
        <v>34</v>
      </c>
      <c r="FA14" s="116">
        <v>1102010</v>
      </c>
      <c r="FB14" s="116">
        <f t="shared" si="74"/>
        <v>1502010</v>
      </c>
      <c r="FC14" s="116" t="s">
        <v>210</v>
      </c>
      <c r="FH14" s="116">
        <v>9</v>
      </c>
      <c r="FI14" s="116">
        <f t="shared" si="75"/>
        <v>8</v>
      </c>
      <c r="FJ14" s="116">
        <f t="shared" si="76"/>
        <v>1</v>
      </c>
      <c r="FK14" s="116" t="str">
        <f t="shared" si="77"/>
        <v>关羽专属武器-魂珠-1 8级</v>
      </c>
      <c r="FL14" s="116">
        <f t="shared" si="78"/>
        <v>1</v>
      </c>
      <c r="FM14" s="116">
        <f t="shared" si="79"/>
        <v>8</v>
      </c>
      <c r="FN14" s="116" t="str">
        <f t="shared" si="80"/>
        <v>金币</v>
      </c>
      <c r="FO14" s="116">
        <f t="shared" si="81"/>
        <v>8000</v>
      </c>
      <c r="FP14" s="116" t="str">
        <f t="shared" si="82"/>
        <v>专属强化石1</v>
      </c>
      <c r="FQ14" s="116">
        <f t="shared" si="83"/>
        <v>8</v>
      </c>
      <c r="FR14" s="116" t="str">
        <f t="shared" si="84"/>
        <v/>
      </c>
      <c r="FS14" s="116" t="str">
        <f t="shared" si="85"/>
        <v/>
      </c>
      <c r="FT14" s="116">
        <f t="shared" si="86"/>
        <v>0.06</v>
      </c>
      <c r="FU14" s="116">
        <f t="shared" si="87"/>
        <v>1</v>
      </c>
      <c r="FV14" s="116">
        <f t="shared" si="88"/>
        <v>27</v>
      </c>
      <c r="FW14" s="116">
        <f t="shared" si="89"/>
        <v>0</v>
      </c>
      <c r="FX14" s="116">
        <f t="shared" si="90"/>
        <v>1</v>
      </c>
      <c r="FY14" s="116">
        <f t="shared" si="91"/>
        <v>6</v>
      </c>
      <c r="FZ14" s="116">
        <f t="shared" si="92"/>
        <v>2.8199999999999999E-2</v>
      </c>
      <c r="GA14" s="116">
        <f t="shared" si="93"/>
        <v>1</v>
      </c>
      <c r="GB14" s="116">
        <f t="shared" si="94"/>
        <v>12</v>
      </c>
      <c r="GC14" s="116">
        <f t="shared" si="95"/>
        <v>0.1128</v>
      </c>
      <c r="GD14" s="116">
        <f t="shared" si="96"/>
        <v>1</v>
      </c>
      <c r="GE14" s="116">
        <f t="shared" si="97"/>
        <v>27</v>
      </c>
    </row>
    <row r="15" spans="1:187" ht="16.5" x14ac:dyDescent="0.2">
      <c r="A15" s="93">
        <v>9</v>
      </c>
      <c r="B15" s="93">
        <v>140</v>
      </c>
      <c r="C15" s="14">
        <f>INDEX(节奏总表!$AL$4:$AL$153,专属武器强化!B16)-INDEX(节奏总表!$AL$4:$AL$153,专属武器强化!B15)</f>
        <v>22.400000000000006</v>
      </c>
      <c r="D15" s="95">
        <v>500</v>
      </c>
      <c r="E15" s="14">
        <f t="shared" si="30"/>
        <v>500</v>
      </c>
      <c r="F15" s="95"/>
      <c r="G15" s="19"/>
      <c r="H15" s="19">
        <v>0.3</v>
      </c>
      <c r="I15" s="19">
        <v>0.7</v>
      </c>
      <c r="J15" s="14">
        <f t="shared" si="31"/>
        <v>0</v>
      </c>
      <c r="K15" s="14">
        <f t="shared" si="32"/>
        <v>0</v>
      </c>
      <c r="L15" s="14">
        <f t="shared" si="33"/>
        <v>7.5</v>
      </c>
      <c r="M15" s="14">
        <f t="shared" si="34"/>
        <v>7</v>
      </c>
      <c r="N15" s="14">
        <f t="shared" si="35"/>
        <v>0</v>
      </c>
      <c r="O15" s="14">
        <f t="shared" si="36"/>
        <v>0</v>
      </c>
      <c r="P15" s="14">
        <f t="shared" si="37"/>
        <v>504.00000000000017</v>
      </c>
      <c r="Q15" s="14">
        <f t="shared" si="38"/>
        <v>470.40000000000009</v>
      </c>
      <c r="R15" s="14">
        <f t="shared" si="39"/>
        <v>700</v>
      </c>
      <c r="S15" s="14">
        <f>INDEX(节奏总表!$AN$4:$AN$153,专属武器强化!B16)-INDEX(节奏总表!$AN$4:$AN$153,专属武器强化!B15)</f>
        <v>16.799999999999997</v>
      </c>
      <c r="T15" s="14">
        <f t="shared" si="40"/>
        <v>0</v>
      </c>
      <c r="U15" s="14">
        <f t="shared" si="41"/>
        <v>0</v>
      </c>
      <c r="V15" s="14">
        <f t="shared" si="42"/>
        <v>10.5</v>
      </c>
      <c r="W15" s="14">
        <f t="shared" si="43"/>
        <v>9.7999999999999989</v>
      </c>
      <c r="X15" s="14">
        <f t="shared" si="44"/>
        <v>0</v>
      </c>
      <c r="Y15" s="14">
        <f t="shared" si="45"/>
        <v>0</v>
      </c>
      <c r="Z15" s="14">
        <f t="shared" si="46"/>
        <v>881.99999999999989</v>
      </c>
      <c r="AA15" s="14">
        <f t="shared" si="47"/>
        <v>823.19999999999982</v>
      </c>
      <c r="AB15" s="14">
        <f t="shared" si="48"/>
        <v>1000</v>
      </c>
      <c r="AC15" s="14">
        <f>INDEX(节奏总表!$AP$4:$AP$153,专属武器强化!B16)-INDEX(节奏总表!$AP$4:$AP$153,专属武器强化!B15)</f>
        <v>12.439999999999998</v>
      </c>
      <c r="AD15" s="14">
        <f t="shared" si="49"/>
        <v>0</v>
      </c>
      <c r="AE15" s="14">
        <f t="shared" si="50"/>
        <v>0</v>
      </c>
      <c r="AF15" s="14">
        <f t="shared" si="51"/>
        <v>15</v>
      </c>
      <c r="AG15" s="14">
        <f t="shared" si="52"/>
        <v>14</v>
      </c>
      <c r="AH15" s="14">
        <f t="shared" si="53"/>
        <v>0</v>
      </c>
      <c r="AI15" s="14">
        <f t="shared" si="54"/>
        <v>0</v>
      </c>
      <c r="AJ15" s="14">
        <f t="shared" si="55"/>
        <v>932.99999999999977</v>
      </c>
      <c r="AK15" s="14">
        <f t="shared" si="56"/>
        <v>870.79999999999984</v>
      </c>
      <c r="CC15" s="95">
        <v>10</v>
      </c>
      <c r="CD15" s="95">
        <f>INDEX(节奏总表!$AH$4:$AH$153,MATCH(专属武器强化!CC15,节奏总表!$AP$4:$AP$153,1))</f>
        <v>81</v>
      </c>
      <c r="CE15" s="95"/>
      <c r="CF15" s="95">
        <f t="shared" si="12"/>
        <v>4</v>
      </c>
      <c r="CG15" s="14">
        <f t="shared" si="13"/>
        <v>200</v>
      </c>
      <c r="CH15" s="14">
        <f t="shared" si="14"/>
        <v>100</v>
      </c>
      <c r="CI15" s="14">
        <f t="shared" si="15"/>
        <v>0</v>
      </c>
      <c r="CJ15" s="14">
        <f t="shared" si="16"/>
        <v>0</v>
      </c>
      <c r="CK15" s="14"/>
      <c r="CL15" s="14"/>
      <c r="CM15" s="14"/>
      <c r="CN15" s="14"/>
      <c r="CO15" s="14">
        <f>SUM(CG$6:CG15)</f>
        <v>1400</v>
      </c>
      <c r="CP15" s="14">
        <f>SUM(CH$6:CH15)</f>
        <v>400</v>
      </c>
      <c r="CQ15" s="14">
        <f>SUM(CI$6:CI15)</f>
        <v>0</v>
      </c>
      <c r="CR15" s="14">
        <f>SUM(CJ$6:CJ15)</f>
        <v>0</v>
      </c>
      <c r="CU15" s="97">
        <v>6</v>
      </c>
      <c r="CV15" s="14">
        <f>INDEX(节奏总表!$BW$4:$BW$63,专属武器强化!CU15)</f>
        <v>67</v>
      </c>
      <c r="CW15" s="14">
        <f t="shared" si="17"/>
        <v>660</v>
      </c>
      <c r="CX15" s="14">
        <f t="shared" si="62"/>
        <v>120</v>
      </c>
      <c r="CY15" s="14">
        <f t="shared" si="63"/>
        <v>0</v>
      </c>
      <c r="CZ15" s="14">
        <f t="shared" si="64"/>
        <v>0</v>
      </c>
      <c r="DA15" s="97">
        <v>2</v>
      </c>
      <c r="DB15" s="97">
        <v>4</v>
      </c>
      <c r="DC15" s="14">
        <f t="shared" si="65"/>
        <v>155.39999999999998</v>
      </c>
      <c r="DD15" s="14">
        <f t="shared" si="66"/>
        <v>51.8</v>
      </c>
      <c r="DE15" s="14">
        <f t="shared" si="67"/>
        <v>0</v>
      </c>
      <c r="DF15" s="14">
        <f t="shared" si="68"/>
        <v>0</v>
      </c>
      <c r="DG15" s="97"/>
      <c r="DH15" s="97">
        <v>12</v>
      </c>
      <c r="DI15" s="97"/>
      <c r="DJ15" s="97"/>
      <c r="DK15" s="14">
        <f>CW15-SUM(DC$7:DC15)+SUM(DG$7:DG15)</f>
        <v>120.42641509433963</v>
      </c>
      <c r="DL15" s="14">
        <f>CX15-SUM(DD$7:DD15)+SUM(DH$7:DH15)</f>
        <v>45.040000000000006</v>
      </c>
      <c r="DM15" s="14">
        <f>CY15-SUM(DE$7:DE15)+SUM(DI$7:DI15)</f>
        <v>0</v>
      </c>
      <c r="DN15" s="14">
        <f>CZ15-SUM(DF$7:DF15)+SUM(DJ$7:DJ15)</f>
        <v>0</v>
      </c>
      <c r="DQ15" s="110">
        <v>10</v>
      </c>
      <c r="DR15" s="14">
        <f t="shared" si="69"/>
        <v>2</v>
      </c>
      <c r="DS15" s="14">
        <f t="shared" si="70"/>
        <v>1</v>
      </c>
      <c r="DT15" s="14">
        <f t="shared" si="19"/>
        <v>10.36</v>
      </c>
      <c r="DU15" s="14">
        <f t="shared" si="19"/>
        <v>3.4533333333333331</v>
      </c>
      <c r="DV15" s="14">
        <f t="shared" si="19"/>
        <v>0</v>
      </c>
      <c r="DW15" s="14">
        <f t="shared" si="19"/>
        <v>0</v>
      </c>
      <c r="DX15" s="14">
        <f t="shared" si="71"/>
        <v>1</v>
      </c>
      <c r="DY15" s="14">
        <f t="shared" si="72"/>
        <v>2</v>
      </c>
      <c r="EC15" s="117">
        <v>3</v>
      </c>
      <c r="ED15" s="117" t="s">
        <v>1045</v>
      </c>
      <c r="EE15" s="117">
        <v>2000</v>
      </c>
      <c r="EF15" t="s">
        <v>952</v>
      </c>
      <c r="EG15">
        <f>ROUND(EI15*DT15/DU15,0)</f>
        <v>3</v>
      </c>
      <c r="EH15" t="s">
        <v>953</v>
      </c>
      <c r="EI15">
        <v>1</v>
      </c>
      <c r="EJ15">
        <f t="shared" si="20"/>
        <v>0.28999999999999998</v>
      </c>
      <c r="EK15" s="117">
        <v>1</v>
      </c>
      <c r="EL15">
        <f t="shared" si="73"/>
        <v>5</v>
      </c>
      <c r="EN15">
        <f t="shared" ref="EN15:EN32" si="98">DU15/EI15</f>
        <v>3.4533333333333331</v>
      </c>
      <c r="EP15">
        <v>0</v>
      </c>
      <c r="EQ15">
        <v>1</v>
      </c>
      <c r="ER15">
        <f t="shared" si="22"/>
        <v>1</v>
      </c>
      <c r="ES15" s="103">
        <f t="shared" si="23"/>
        <v>0.14480000000000001</v>
      </c>
      <c r="ET15">
        <v>1</v>
      </c>
      <c r="EU15">
        <f t="shared" si="24"/>
        <v>2</v>
      </c>
      <c r="EV15" s="103">
        <f t="shared" si="25"/>
        <v>0.57920000000000005</v>
      </c>
      <c r="EW15">
        <v>1</v>
      </c>
      <c r="EX15">
        <f t="shared" si="26"/>
        <v>5</v>
      </c>
      <c r="FA15" s="116">
        <v>1102011</v>
      </c>
      <c r="FB15" s="116">
        <f t="shared" si="74"/>
        <v>1502011</v>
      </c>
      <c r="FC15" s="116" t="s">
        <v>211</v>
      </c>
      <c r="FH15" s="116">
        <v>10</v>
      </c>
      <c r="FI15" s="116">
        <f t="shared" si="75"/>
        <v>9</v>
      </c>
      <c r="FJ15" s="116">
        <f t="shared" si="76"/>
        <v>1</v>
      </c>
      <c r="FK15" s="116" t="str">
        <f t="shared" si="77"/>
        <v>关羽专属武器-魂珠-1 9级</v>
      </c>
      <c r="FL15" s="116">
        <f t="shared" si="78"/>
        <v>1</v>
      </c>
      <c r="FM15" s="116">
        <f t="shared" si="79"/>
        <v>9</v>
      </c>
      <c r="FN15" s="116" t="str">
        <f t="shared" si="80"/>
        <v>金币</v>
      </c>
      <c r="FO15" s="116">
        <f t="shared" si="81"/>
        <v>9000</v>
      </c>
      <c r="FP15" s="116" t="str">
        <f t="shared" si="82"/>
        <v>专属强化石1</v>
      </c>
      <c r="FQ15" s="116">
        <f t="shared" si="83"/>
        <v>10</v>
      </c>
      <c r="FR15" s="116" t="str">
        <f t="shared" si="84"/>
        <v/>
      </c>
      <c r="FS15" s="116" t="str">
        <f t="shared" si="85"/>
        <v/>
      </c>
      <c r="FT15" s="116">
        <f t="shared" si="86"/>
        <v>0.04</v>
      </c>
      <c r="FU15" s="116">
        <f t="shared" si="87"/>
        <v>1</v>
      </c>
      <c r="FV15" s="116">
        <f t="shared" si="88"/>
        <v>34</v>
      </c>
      <c r="FW15" s="116">
        <f t="shared" si="89"/>
        <v>0</v>
      </c>
      <c r="FX15" s="116">
        <f t="shared" si="90"/>
        <v>1</v>
      </c>
      <c r="FY15" s="116">
        <f t="shared" si="91"/>
        <v>8</v>
      </c>
      <c r="FZ15" s="116">
        <f t="shared" si="92"/>
        <v>2.18E-2</v>
      </c>
      <c r="GA15" s="116">
        <f t="shared" si="93"/>
        <v>1</v>
      </c>
      <c r="GB15" s="116">
        <f t="shared" si="94"/>
        <v>16</v>
      </c>
      <c r="GC15" s="116">
        <f t="shared" si="95"/>
        <v>8.72E-2</v>
      </c>
      <c r="GD15" s="116">
        <f t="shared" si="96"/>
        <v>1</v>
      </c>
      <c r="GE15" s="116">
        <f t="shared" si="97"/>
        <v>34</v>
      </c>
    </row>
    <row r="16" spans="1:187" ht="16.5" x14ac:dyDescent="0.2">
      <c r="A16" s="93"/>
      <c r="B16" s="93">
        <v>150</v>
      </c>
      <c r="C16" s="93"/>
      <c r="D16" s="95"/>
      <c r="E16" s="93"/>
      <c r="F16" s="95"/>
      <c r="G16" s="95"/>
      <c r="H16" s="95"/>
      <c r="I16" s="95"/>
      <c r="J16" s="14">
        <f t="shared" si="31"/>
        <v>0</v>
      </c>
      <c r="K16" s="14">
        <f t="shared" si="32"/>
        <v>0</v>
      </c>
      <c r="L16" s="14">
        <f t="shared" si="33"/>
        <v>0</v>
      </c>
      <c r="M16" s="14">
        <f t="shared" si="34"/>
        <v>0</v>
      </c>
      <c r="N16" s="14">
        <f>SUM(N7:N15)</f>
        <v>1789.98</v>
      </c>
      <c r="O16" s="14">
        <f t="shared" ref="O16:Q16" si="99">SUM(O7:O15)</f>
        <v>1821.4499999999998</v>
      </c>
      <c r="P16" s="14">
        <f t="shared" si="99"/>
        <v>1662.7350000000001</v>
      </c>
      <c r="Q16" s="14">
        <f t="shared" si="99"/>
        <v>823.39800000000002</v>
      </c>
      <c r="R16" s="14"/>
      <c r="S16" s="14"/>
      <c r="T16" s="14"/>
      <c r="U16" s="14"/>
      <c r="V16" s="14"/>
      <c r="W16" s="14"/>
      <c r="X16" s="14">
        <f>SUM(X7:X15)</f>
        <v>3132.5</v>
      </c>
      <c r="Y16" s="14">
        <f t="shared" ref="Y16" si="100">SUM(Y7:Y15)</f>
        <v>3187.52</v>
      </c>
      <c r="Z16" s="14">
        <f t="shared" ref="Z16" si="101">SUM(Z7:Z15)</f>
        <v>2909.7249999999999</v>
      </c>
      <c r="AA16" s="14">
        <f t="shared" ref="AA16" si="102">SUM(AA7:AA15)</f>
        <v>1440.866</v>
      </c>
      <c r="AB16" s="14"/>
      <c r="AC16" s="14"/>
      <c r="AD16" s="14"/>
      <c r="AE16" s="14"/>
      <c r="AF16" s="14"/>
      <c r="AG16" s="14"/>
      <c r="AH16" s="14">
        <f>SUM(AH7:AH15)</f>
        <v>3315.2</v>
      </c>
      <c r="AI16" s="14">
        <f>SUM(AI7:AI15)</f>
        <v>3372.4999999999995</v>
      </c>
      <c r="AJ16" s="14">
        <f>SUM(AJ7:AJ15)</f>
        <v>3079.0999999999995</v>
      </c>
      <c r="AK16" s="14">
        <f>SUM(AK7:AK15)</f>
        <v>1524.74</v>
      </c>
      <c r="CC16" s="95">
        <v>11</v>
      </c>
      <c r="CD16" s="95">
        <f>INDEX(节奏总表!$AH$4:$AH$153,MATCH(专属武器强化!CC16,节奏总表!$AP$4:$AP$153,1))</f>
        <v>83</v>
      </c>
      <c r="CE16" s="95"/>
      <c r="CF16" s="95">
        <f t="shared" si="12"/>
        <v>4</v>
      </c>
      <c r="CG16" s="14">
        <f t="shared" si="13"/>
        <v>200</v>
      </c>
      <c r="CH16" s="14">
        <f t="shared" si="14"/>
        <v>100</v>
      </c>
      <c r="CI16" s="14">
        <f t="shared" si="15"/>
        <v>0</v>
      </c>
      <c r="CJ16" s="14">
        <f t="shared" si="16"/>
        <v>0</v>
      </c>
      <c r="CK16" s="14"/>
      <c r="CL16" s="14"/>
      <c r="CM16" s="14"/>
      <c r="CN16" s="14"/>
      <c r="CO16" s="14">
        <f>SUM(CG$6:CG16)</f>
        <v>1600</v>
      </c>
      <c r="CP16" s="14">
        <f>SUM(CH$6:CH16)</f>
        <v>500</v>
      </c>
      <c r="CQ16" s="14">
        <f>SUM(CI$6:CI16)</f>
        <v>0</v>
      </c>
      <c r="CR16" s="14">
        <f>SUM(CJ$6:CJ16)</f>
        <v>0</v>
      </c>
      <c r="CU16" s="97">
        <v>6</v>
      </c>
      <c r="CV16" s="14">
        <f>INDEX(节奏总表!$BW$4:$BW$63,专属武器强化!CU16)</f>
        <v>67</v>
      </c>
      <c r="CW16" s="14">
        <f t="shared" si="17"/>
        <v>660</v>
      </c>
      <c r="CX16" s="14">
        <f t="shared" si="62"/>
        <v>120</v>
      </c>
      <c r="CY16" s="14">
        <f t="shared" si="63"/>
        <v>0</v>
      </c>
      <c r="CZ16" s="14">
        <f t="shared" si="64"/>
        <v>0</v>
      </c>
      <c r="DA16" s="97">
        <v>1</v>
      </c>
      <c r="DB16" s="97">
        <v>6</v>
      </c>
      <c r="DC16" s="14">
        <f t="shared" si="65"/>
        <v>162.6324528301887</v>
      </c>
      <c r="DD16" s="14">
        <f t="shared" si="66"/>
        <v>0</v>
      </c>
      <c r="DE16" s="14">
        <f t="shared" si="67"/>
        <v>0</v>
      </c>
      <c r="DF16" s="14">
        <f t="shared" si="68"/>
        <v>0</v>
      </c>
      <c r="DG16" s="97">
        <v>45</v>
      </c>
      <c r="DH16" s="97"/>
      <c r="DI16" s="97"/>
      <c r="DJ16" s="97"/>
      <c r="DK16" s="14">
        <f>CW16-SUM(DC$7:DC16)+SUM(DG$7:DG16)</f>
        <v>2.7939622641508777</v>
      </c>
      <c r="DL16" s="14">
        <f>CX16-SUM(DD$7:DD16)+SUM(DH$7:DH16)</f>
        <v>45.040000000000006</v>
      </c>
      <c r="DM16" s="14">
        <f>CY16-SUM(DE$7:DE16)+SUM(DI$7:DI16)</f>
        <v>0</v>
      </c>
      <c r="DN16" s="14">
        <f>CZ16-SUM(DF$7:DF16)+SUM(DJ$7:DJ16)</f>
        <v>0</v>
      </c>
      <c r="DQ16" s="110">
        <v>11</v>
      </c>
      <c r="DR16" s="14">
        <f t="shared" si="69"/>
        <v>2</v>
      </c>
      <c r="DS16" s="14">
        <f t="shared" si="70"/>
        <v>2</v>
      </c>
      <c r="DT16" s="14">
        <f t="shared" si="19"/>
        <v>20.72</v>
      </c>
      <c r="DU16" s="14">
        <f t="shared" si="19"/>
        <v>6.9066666666666663</v>
      </c>
      <c r="DV16" s="14">
        <f t="shared" si="19"/>
        <v>0</v>
      </c>
      <c r="DW16" s="14">
        <f t="shared" si="19"/>
        <v>0</v>
      </c>
      <c r="DX16" s="14">
        <f t="shared" si="71"/>
        <v>1</v>
      </c>
      <c r="DY16" s="14">
        <f t="shared" si="72"/>
        <v>2</v>
      </c>
      <c r="EC16" s="117">
        <v>3</v>
      </c>
      <c r="ED16" s="117" t="s">
        <v>1045</v>
      </c>
      <c r="EE16" s="117">
        <v>3000</v>
      </c>
      <c r="EF16" t="s">
        <v>952</v>
      </c>
      <c r="EG16">
        <f t="shared" ref="EG16:EG32" si="103">ROUND(EI16*DT16/DU16,0)</f>
        <v>3</v>
      </c>
      <c r="EH16" t="s">
        <v>953</v>
      </c>
      <c r="EI16">
        <v>1</v>
      </c>
      <c r="EJ16">
        <f t="shared" si="20"/>
        <v>0.14000000000000001</v>
      </c>
      <c r="EK16" s="117">
        <v>1</v>
      </c>
      <c r="EL16">
        <f t="shared" si="73"/>
        <v>10</v>
      </c>
      <c r="EN16">
        <f t="shared" si="98"/>
        <v>6.9066666666666663</v>
      </c>
      <c r="EP16">
        <v>0</v>
      </c>
      <c r="EQ16">
        <v>1</v>
      </c>
      <c r="ER16">
        <f t="shared" si="22"/>
        <v>2</v>
      </c>
      <c r="ES16" s="103">
        <f t="shared" si="23"/>
        <v>7.2400000000000006E-2</v>
      </c>
      <c r="ET16">
        <v>1</v>
      </c>
      <c r="EU16">
        <f t="shared" si="24"/>
        <v>5</v>
      </c>
      <c r="EV16" s="103">
        <f t="shared" si="25"/>
        <v>0.28960000000000002</v>
      </c>
      <c r="EW16">
        <v>1</v>
      </c>
      <c r="EX16">
        <f t="shared" si="26"/>
        <v>10</v>
      </c>
      <c r="FA16" s="116">
        <v>1102012</v>
      </c>
      <c r="FB16" s="116">
        <f t="shared" si="74"/>
        <v>1502012</v>
      </c>
      <c r="FC16" s="116" t="s">
        <v>212</v>
      </c>
      <c r="FH16" s="116">
        <v>11</v>
      </c>
      <c r="FI16" s="116">
        <f t="shared" si="75"/>
        <v>0</v>
      </c>
      <c r="FJ16" s="116">
        <f t="shared" si="76"/>
        <v>1</v>
      </c>
      <c r="FK16" s="116" t="str">
        <f t="shared" si="77"/>
        <v>关羽专属武器-魂珠-2 0级</v>
      </c>
      <c r="FL16" s="116">
        <f t="shared" si="78"/>
        <v>2</v>
      </c>
      <c r="FM16" s="116">
        <f t="shared" si="79"/>
        <v>0</v>
      </c>
      <c r="FN16" s="116" t="str">
        <f t="shared" si="80"/>
        <v/>
      </c>
      <c r="FO16" s="116" t="str">
        <f t="shared" si="81"/>
        <v/>
      </c>
      <c r="FP16" s="116" t="str">
        <f t="shared" si="82"/>
        <v/>
      </c>
      <c r="FQ16" s="116" t="str">
        <f t="shared" si="83"/>
        <v/>
      </c>
      <c r="FR16" s="116" t="str">
        <f t="shared" si="84"/>
        <v/>
      </c>
      <c r="FS16" s="116" t="str">
        <f t="shared" si="85"/>
        <v/>
      </c>
      <c r="FT16" s="116" t="str">
        <f t="shared" si="86"/>
        <v/>
      </c>
      <c r="FU16" s="116" t="str">
        <f t="shared" si="87"/>
        <v/>
      </c>
      <c r="FV16" s="116" t="str">
        <f t="shared" si="88"/>
        <v/>
      </c>
      <c r="FW16" s="116" t="str">
        <f t="shared" si="89"/>
        <v/>
      </c>
      <c r="FX16" s="116" t="str">
        <f t="shared" si="90"/>
        <v/>
      </c>
      <c r="FY16" s="116" t="str">
        <f t="shared" si="91"/>
        <v/>
      </c>
      <c r="FZ16" s="116" t="str">
        <f t="shared" si="92"/>
        <v/>
      </c>
      <c r="GA16" s="116" t="str">
        <f t="shared" si="93"/>
        <v/>
      </c>
      <c r="GB16" s="116" t="str">
        <f t="shared" si="94"/>
        <v/>
      </c>
      <c r="GC16" s="116" t="str">
        <f t="shared" si="95"/>
        <v/>
      </c>
      <c r="GD16" s="116" t="str">
        <f t="shared" si="96"/>
        <v/>
      </c>
      <c r="GE16" s="116" t="str">
        <f t="shared" si="97"/>
        <v/>
      </c>
    </row>
    <row r="17" spans="1:187" ht="16.5" x14ac:dyDescent="0.2">
      <c r="CC17" s="95">
        <v>12</v>
      </c>
      <c r="CD17" s="95">
        <f>INDEX(节奏总表!$AH$4:$AH$153,MATCH(专属武器强化!CC17,节奏总表!$AP$4:$AP$153,1))</f>
        <v>86</v>
      </c>
      <c r="CE17" s="95"/>
      <c r="CF17" s="95">
        <f t="shared" si="12"/>
        <v>4</v>
      </c>
      <c r="CG17" s="14">
        <f t="shared" si="13"/>
        <v>200</v>
      </c>
      <c r="CH17" s="14">
        <f t="shared" si="14"/>
        <v>100</v>
      </c>
      <c r="CI17" s="14">
        <f t="shared" si="15"/>
        <v>0</v>
      </c>
      <c r="CJ17" s="14">
        <f t="shared" si="16"/>
        <v>0</v>
      </c>
      <c r="CK17" s="14"/>
      <c r="CL17" s="14"/>
      <c r="CM17" s="14"/>
      <c r="CN17" s="14"/>
      <c r="CO17" s="14">
        <f>SUM(CG$6:CG17)</f>
        <v>1800</v>
      </c>
      <c r="CP17" s="14">
        <f>SUM(CH$6:CH17)</f>
        <v>600</v>
      </c>
      <c r="CQ17" s="14">
        <f>SUM(CI$6:CI17)</f>
        <v>0</v>
      </c>
      <c r="CR17" s="14">
        <f>SUM(CJ$6:CJ17)</f>
        <v>0</v>
      </c>
      <c r="CU17" s="97">
        <v>7</v>
      </c>
      <c r="CV17" s="14">
        <f>INDEX(节奏总表!$BW$4:$BW$63,专属武器强化!CU17)</f>
        <v>71</v>
      </c>
      <c r="CW17" s="14">
        <f t="shared" si="17"/>
        <v>840</v>
      </c>
      <c r="CX17" s="14">
        <f t="shared" si="62"/>
        <v>180</v>
      </c>
      <c r="CY17" s="14">
        <f t="shared" si="63"/>
        <v>0</v>
      </c>
      <c r="CZ17" s="14">
        <f t="shared" si="64"/>
        <v>0</v>
      </c>
      <c r="DA17" s="97">
        <v>0</v>
      </c>
      <c r="DB17" s="97">
        <v>0</v>
      </c>
      <c r="DC17" s="14">
        <f>IF(DA17&gt;0,INDEX($K$22:$AP$30,$DB17,($DA17-1)*4+1),0)*3</f>
        <v>0</v>
      </c>
      <c r="DD17" s="14">
        <f>IF(DA17&gt;0,INDEX($K$22:$AP$30,$DB17,($DA17-1)*4+2),0)*3</f>
        <v>0</v>
      </c>
      <c r="DE17" s="14">
        <f>IF(DA17&gt;0,INDEX($K$22:$AP$30,$DB17,($DA17-1)*4+3),0)*3</f>
        <v>0</v>
      </c>
      <c r="DF17" s="14">
        <f>IF(DB17&gt;0,INDEX($K$22:$AP$30,$DB17,($DA17-1)*4+4),0)*3</f>
        <v>0</v>
      </c>
      <c r="DG17" s="97"/>
      <c r="DH17" s="97"/>
      <c r="DI17" s="97"/>
      <c r="DJ17" s="97"/>
      <c r="DK17" s="14">
        <f>CW17-SUM(DC$7:DC17)+SUM(DG$7:DG17)</f>
        <v>182.79396226415088</v>
      </c>
      <c r="DL17" s="14">
        <f>CX17-SUM(DD$7:DD17)+SUM(DH$7:DH17)</f>
        <v>105.04</v>
      </c>
      <c r="DM17" s="14">
        <f>CY17-SUM(DE$7:DE17)+SUM(DI$7:DI17)</f>
        <v>0</v>
      </c>
      <c r="DN17" s="14">
        <f>CZ17-SUM(DF$7:DF17)+SUM(DJ$7:DJ17)</f>
        <v>0</v>
      </c>
      <c r="DQ17" s="110">
        <v>12</v>
      </c>
      <c r="DR17" s="14">
        <f t="shared" si="69"/>
        <v>2</v>
      </c>
      <c r="DS17" s="14">
        <f t="shared" si="70"/>
        <v>3</v>
      </c>
      <c r="DT17" s="14">
        <f t="shared" si="19"/>
        <v>31.08</v>
      </c>
      <c r="DU17" s="14">
        <f t="shared" si="19"/>
        <v>10.36</v>
      </c>
      <c r="DV17" s="14">
        <f t="shared" si="19"/>
        <v>0</v>
      </c>
      <c r="DW17" s="14">
        <f t="shared" si="19"/>
        <v>0</v>
      </c>
      <c r="DX17" s="14">
        <f t="shared" si="71"/>
        <v>1</v>
      </c>
      <c r="DY17" s="14">
        <f t="shared" si="72"/>
        <v>2</v>
      </c>
      <c r="EC17" s="117">
        <v>3</v>
      </c>
      <c r="ED17" s="117" t="s">
        <v>1045</v>
      </c>
      <c r="EE17" s="117">
        <v>4000</v>
      </c>
      <c r="EF17" t="s">
        <v>952</v>
      </c>
      <c r="EG17">
        <f t="shared" si="103"/>
        <v>6</v>
      </c>
      <c r="EH17" t="s">
        <v>953</v>
      </c>
      <c r="EI17">
        <v>2</v>
      </c>
      <c r="EJ17">
        <f t="shared" si="20"/>
        <v>0.19</v>
      </c>
      <c r="EK17" s="117">
        <v>1</v>
      </c>
      <c r="EL17">
        <f t="shared" si="73"/>
        <v>8</v>
      </c>
      <c r="EN17">
        <f t="shared" si="98"/>
        <v>5.18</v>
      </c>
      <c r="EP17">
        <v>0</v>
      </c>
      <c r="EQ17">
        <v>1</v>
      </c>
      <c r="ER17">
        <f t="shared" si="22"/>
        <v>2</v>
      </c>
      <c r="ES17" s="103">
        <f t="shared" si="23"/>
        <v>9.6500000000000002E-2</v>
      </c>
      <c r="ET17">
        <v>1</v>
      </c>
      <c r="EU17">
        <f t="shared" si="24"/>
        <v>4</v>
      </c>
      <c r="EV17" s="103">
        <f t="shared" si="25"/>
        <v>0.3861</v>
      </c>
      <c r="EW17">
        <v>1</v>
      </c>
      <c r="EX17">
        <f t="shared" si="26"/>
        <v>8</v>
      </c>
      <c r="FA17" s="116">
        <v>1102014</v>
      </c>
      <c r="FB17" s="116">
        <f t="shared" si="74"/>
        <v>1502014</v>
      </c>
      <c r="FC17" s="116" t="s">
        <v>214</v>
      </c>
      <c r="FH17" s="116">
        <v>12</v>
      </c>
      <c r="FI17" s="116">
        <f t="shared" si="75"/>
        <v>10</v>
      </c>
      <c r="FJ17" s="116">
        <f t="shared" si="76"/>
        <v>1</v>
      </c>
      <c r="FK17" s="116" t="str">
        <f t="shared" si="77"/>
        <v>关羽专属武器-魂珠-2 1级</v>
      </c>
      <c r="FL17" s="116">
        <f t="shared" si="78"/>
        <v>2</v>
      </c>
      <c r="FM17" s="116">
        <f t="shared" si="79"/>
        <v>1</v>
      </c>
      <c r="FN17" s="116" t="str">
        <f t="shared" si="80"/>
        <v>金币</v>
      </c>
      <c r="FO17" s="116">
        <f t="shared" si="81"/>
        <v>2000</v>
      </c>
      <c r="FP17" s="116" t="str">
        <f t="shared" si="82"/>
        <v>专属强化石1</v>
      </c>
      <c r="FQ17" s="116">
        <f t="shared" si="83"/>
        <v>3</v>
      </c>
      <c r="FR17" s="116" t="str">
        <f t="shared" si="84"/>
        <v>专属强化石2</v>
      </c>
      <c r="FS17" s="116">
        <f t="shared" si="85"/>
        <v>1</v>
      </c>
      <c r="FT17" s="116">
        <f t="shared" si="86"/>
        <v>0.28999999999999998</v>
      </c>
      <c r="FU17" s="116">
        <f t="shared" si="87"/>
        <v>1</v>
      </c>
      <c r="FV17" s="116">
        <f t="shared" si="88"/>
        <v>5</v>
      </c>
      <c r="FW17" s="116">
        <f t="shared" si="89"/>
        <v>0</v>
      </c>
      <c r="FX17" s="116">
        <f t="shared" si="90"/>
        <v>1</v>
      </c>
      <c r="FY17" s="116">
        <f t="shared" si="91"/>
        <v>1</v>
      </c>
      <c r="FZ17" s="116">
        <f t="shared" si="92"/>
        <v>0.14480000000000001</v>
      </c>
      <c r="GA17" s="116">
        <f t="shared" si="93"/>
        <v>1</v>
      </c>
      <c r="GB17" s="116">
        <f t="shared" si="94"/>
        <v>2</v>
      </c>
      <c r="GC17" s="116">
        <f t="shared" si="95"/>
        <v>0.57920000000000005</v>
      </c>
      <c r="GD17" s="116">
        <f t="shared" si="96"/>
        <v>1</v>
      </c>
      <c r="GE17" s="116">
        <f t="shared" si="97"/>
        <v>5</v>
      </c>
    </row>
    <row r="18" spans="1:187" ht="16.5" x14ac:dyDescent="0.2">
      <c r="CC18" s="95">
        <v>13</v>
      </c>
      <c r="CD18" s="95">
        <f>INDEX(节奏总表!$AH$4:$AH$153,MATCH(专属武器强化!CC18,节奏总表!$AP$4:$AP$153,1))</f>
        <v>88</v>
      </c>
      <c r="CE18" s="95"/>
      <c r="CF18" s="95">
        <f t="shared" si="12"/>
        <v>4</v>
      </c>
      <c r="CG18" s="14">
        <f t="shared" si="13"/>
        <v>200</v>
      </c>
      <c r="CH18" s="14">
        <f t="shared" si="14"/>
        <v>100</v>
      </c>
      <c r="CI18" s="14">
        <f t="shared" si="15"/>
        <v>0</v>
      </c>
      <c r="CJ18" s="14">
        <f t="shared" si="16"/>
        <v>0</v>
      </c>
      <c r="CK18" s="14"/>
      <c r="CL18" s="14"/>
      <c r="CM18" s="14"/>
      <c r="CN18" s="14"/>
      <c r="CO18" s="14">
        <f>SUM(CG$6:CG18)</f>
        <v>2000</v>
      </c>
      <c r="CP18" s="14">
        <f>SUM(CH$6:CH18)</f>
        <v>700</v>
      </c>
      <c r="CQ18" s="14">
        <f>SUM(CI$6:CI18)</f>
        <v>0</v>
      </c>
      <c r="CR18" s="14">
        <f>SUM(CJ$6:CJ18)</f>
        <v>0</v>
      </c>
      <c r="CU18" s="97">
        <v>8</v>
      </c>
      <c r="CV18" s="14">
        <f>INDEX(节奏总表!$BW$4:$BW$63,专属武器强化!CU18)</f>
        <v>74</v>
      </c>
      <c r="CW18" s="14">
        <f t="shared" si="17"/>
        <v>1020</v>
      </c>
      <c r="CX18" s="14">
        <f t="shared" si="62"/>
        <v>240</v>
      </c>
      <c r="CY18" s="14">
        <f t="shared" si="63"/>
        <v>0</v>
      </c>
      <c r="CZ18" s="14">
        <f t="shared" si="64"/>
        <v>0</v>
      </c>
      <c r="DA18" s="97">
        <v>2</v>
      </c>
      <c r="DB18" s="97">
        <v>5</v>
      </c>
      <c r="DC18" s="14">
        <f t="shared" ref="DC18:DC76" si="104">IF(DA18&gt;0,INDEX($K$22:$AP$30,$DB18,($DA18-1)*4+1),0)*3</f>
        <v>248.64</v>
      </c>
      <c r="DD18" s="14">
        <f t="shared" ref="DD18:DD76" si="105">IF(DA18&gt;0,INDEX($K$22:$AP$30,$DB18,($DA18-1)*4+2),0)*3</f>
        <v>82.88</v>
      </c>
      <c r="DE18" s="14">
        <f t="shared" ref="DE18:DE76" si="106">IF(DA18&gt;0,INDEX($K$22:$AP$30,$DB18,($DA18-1)*4+3),0)*3</f>
        <v>0</v>
      </c>
      <c r="DF18" s="14">
        <f t="shared" ref="DF18:DF76" si="107">IF(DB18&gt;0,INDEX($K$22:$AP$30,$DB18,($DA18-1)*4+4),0)*3</f>
        <v>0</v>
      </c>
      <c r="DG18" s="97">
        <v>20</v>
      </c>
      <c r="DH18" s="97"/>
      <c r="DI18" s="97"/>
      <c r="DJ18" s="97"/>
      <c r="DK18" s="14">
        <f>CW18-SUM(DC$7:DC18)+SUM(DG$7:DG18)</f>
        <v>134.15396226415089</v>
      </c>
      <c r="DL18" s="14">
        <f>CX18-SUM(DD$7:DD18)+SUM(DH$7:DH18)</f>
        <v>82.160000000000025</v>
      </c>
      <c r="DM18" s="14">
        <f>CY18-SUM(DE$7:DE18)+SUM(DI$7:DI18)</f>
        <v>0</v>
      </c>
      <c r="DN18" s="14">
        <f>CZ18-SUM(DF$7:DF18)+SUM(DJ$7:DJ18)</f>
        <v>0</v>
      </c>
      <c r="DQ18" s="110">
        <v>13</v>
      </c>
      <c r="DR18" s="14">
        <f t="shared" si="69"/>
        <v>2</v>
      </c>
      <c r="DS18" s="14">
        <f t="shared" si="70"/>
        <v>4</v>
      </c>
      <c r="DT18" s="14">
        <f t="shared" si="19"/>
        <v>51.79999999999999</v>
      </c>
      <c r="DU18" s="14">
        <f t="shared" si="19"/>
        <v>17.266666666666666</v>
      </c>
      <c r="DV18" s="14">
        <f t="shared" si="19"/>
        <v>0</v>
      </c>
      <c r="DW18" s="14">
        <f t="shared" si="19"/>
        <v>0</v>
      </c>
      <c r="DX18" s="14">
        <f t="shared" si="71"/>
        <v>1</v>
      </c>
      <c r="DY18" s="14">
        <f t="shared" si="72"/>
        <v>2</v>
      </c>
      <c r="EC18" s="117">
        <v>3</v>
      </c>
      <c r="ED18" s="117" t="s">
        <v>1045</v>
      </c>
      <c r="EE18" s="117">
        <v>5000</v>
      </c>
      <c r="EF18" t="s">
        <v>952</v>
      </c>
      <c r="EG18">
        <f t="shared" si="103"/>
        <v>6</v>
      </c>
      <c r="EH18" t="s">
        <v>953</v>
      </c>
      <c r="EI18">
        <v>2</v>
      </c>
      <c r="EJ18">
        <f t="shared" si="20"/>
        <v>0.12</v>
      </c>
      <c r="EK18" s="117">
        <v>1</v>
      </c>
      <c r="EL18">
        <f t="shared" si="73"/>
        <v>13</v>
      </c>
      <c r="EN18">
        <f t="shared" si="98"/>
        <v>8.6333333333333329</v>
      </c>
      <c r="EP18">
        <v>0</v>
      </c>
      <c r="EQ18">
        <v>1</v>
      </c>
      <c r="ER18">
        <f t="shared" si="22"/>
        <v>3</v>
      </c>
      <c r="ES18" s="103">
        <f t="shared" si="23"/>
        <v>5.79E-2</v>
      </c>
      <c r="ET18">
        <v>1</v>
      </c>
      <c r="EU18">
        <f t="shared" si="24"/>
        <v>6</v>
      </c>
      <c r="EV18" s="103">
        <f t="shared" si="25"/>
        <v>0.23169999999999999</v>
      </c>
      <c r="EW18">
        <v>1</v>
      </c>
      <c r="EX18">
        <f t="shared" si="26"/>
        <v>13</v>
      </c>
      <c r="FA18" s="116">
        <v>1102016</v>
      </c>
      <c r="FB18" s="116">
        <f t="shared" si="74"/>
        <v>1502016</v>
      </c>
      <c r="FC18" s="116" t="s">
        <v>216</v>
      </c>
      <c r="FH18" s="116">
        <v>13</v>
      </c>
      <c r="FI18" s="116">
        <f t="shared" si="75"/>
        <v>11</v>
      </c>
      <c r="FJ18" s="116">
        <f t="shared" si="76"/>
        <v>1</v>
      </c>
      <c r="FK18" s="116" t="str">
        <f t="shared" si="77"/>
        <v>关羽专属武器-魂珠-2 2级</v>
      </c>
      <c r="FL18" s="116">
        <f t="shared" si="78"/>
        <v>2</v>
      </c>
      <c r="FM18" s="116">
        <f t="shared" si="79"/>
        <v>2</v>
      </c>
      <c r="FN18" s="116" t="str">
        <f t="shared" si="80"/>
        <v>金币</v>
      </c>
      <c r="FO18" s="116">
        <f t="shared" si="81"/>
        <v>3000</v>
      </c>
      <c r="FP18" s="116" t="str">
        <f t="shared" si="82"/>
        <v>专属强化石1</v>
      </c>
      <c r="FQ18" s="116">
        <f t="shared" si="83"/>
        <v>3</v>
      </c>
      <c r="FR18" s="116" t="str">
        <f t="shared" si="84"/>
        <v>专属强化石2</v>
      </c>
      <c r="FS18" s="116">
        <f t="shared" si="85"/>
        <v>1</v>
      </c>
      <c r="FT18" s="116">
        <f t="shared" si="86"/>
        <v>0.14000000000000001</v>
      </c>
      <c r="FU18" s="116">
        <f t="shared" si="87"/>
        <v>1</v>
      </c>
      <c r="FV18" s="116">
        <f t="shared" si="88"/>
        <v>10</v>
      </c>
      <c r="FW18" s="116">
        <f t="shared" si="89"/>
        <v>0</v>
      </c>
      <c r="FX18" s="116">
        <f t="shared" si="90"/>
        <v>1</v>
      </c>
      <c r="FY18" s="116">
        <f t="shared" si="91"/>
        <v>2</v>
      </c>
      <c r="FZ18" s="116">
        <f t="shared" si="92"/>
        <v>7.2400000000000006E-2</v>
      </c>
      <c r="GA18" s="116">
        <f t="shared" si="93"/>
        <v>1</v>
      </c>
      <c r="GB18" s="116">
        <f t="shared" si="94"/>
        <v>5</v>
      </c>
      <c r="GC18" s="116">
        <f t="shared" si="95"/>
        <v>0.28960000000000002</v>
      </c>
      <c r="GD18" s="116">
        <f t="shared" si="96"/>
        <v>1</v>
      </c>
      <c r="GE18" s="116">
        <f t="shared" si="97"/>
        <v>10</v>
      </c>
    </row>
    <row r="19" spans="1:187" ht="16.5" x14ac:dyDescent="0.2">
      <c r="K19">
        <v>1</v>
      </c>
      <c r="L19">
        <v>2</v>
      </c>
      <c r="M19">
        <v>3</v>
      </c>
      <c r="N19">
        <v>4</v>
      </c>
      <c r="O19">
        <v>1</v>
      </c>
      <c r="P19">
        <v>2</v>
      </c>
      <c r="Q19">
        <v>3</v>
      </c>
      <c r="R19">
        <v>4</v>
      </c>
      <c r="S19">
        <v>1</v>
      </c>
      <c r="T19">
        <v>2</v>
      </c>
      <c r="U19">
        <v>3</v>
      </c>
      <c r="V19">
        <v>4</v>
      </c>
      <c r="W19">
        <v>1</v>
      </c>
      <c r="X19">
        <v>2</v>
      </c>
      <c r="Y19">
        <v>3</v>
      </c>
      <c r="Z19">
        <v>4</v>
      </c>
      <c r="AA19">
        <v>1</v>
      </c>
      <c r="AB19">
        <v>2</v>
      </c>
      <c r="AC19">
        <v>3</v>
      </c>
      <c r="AD19">
        <v>4</v>
      </c>
      <c r="AE19">
        <v>1</v>
      </c>
      <c r="AF19">
        <v>2</v>
      </c>
      <c r="AG19">
        <v>3</v>
      </c>
      <c r="AH19">
        <v>4</v>
      </c>
      <c r="AI19">
        <v>1</v>
      </c>
      <c r="AJ19">
        <v>2</v>
      </c>
      <c r="AK19">
        <v>3</v>
      </c>
      <c r="AL19">
        <v>4</v>
      </c>
      <c r="AM19">
        <v>1</v>
      </c>
      <c r="AN19">
        <v>2</v>
      </c>
      <c r="AO19">
        <v>3</v>
      </c>
      <c r="AP19">
        <v>4</v>
      </c>
      <c r="CC19" s="95">
        <v>14</v>
      </c>
      <c r="CD19" s="95">
        <f>INDEX(节奏总表!$AH$4:$AH$153,MATCH(专属武器强化!CC19,节奏总表!$AP$4:$AP$153,1))</f>
        <v>90</v>
      </c>
      <c r="CE19" s="95"/>
      <c r="CF19" s="95">
        <f t="shared" si="12"/>
        <v>4</v>
      </c>
      <c r="CG19" s="14">
        <f t="shared" si="13"/>
        <v>200</v>
      </c>
      <c r="CH19" s="14">
        <f t="shared" si="14"/>
        <v>100</v>
      </c>
      <c r="CI19" s="14">
        <f t="shared" si="15"/>
        <v>0</v>
      </c>
      <c r="CJ19" s="14">
        <f t="shared" si="16"/>
        <v>0</v>
      </c>
      <c r="CK19" s="14"/>
      <c r="CL19" s="14"/>
      <c r="CM19" s="14"/>
      <c r="CN19" s="14"/>
      <c r="CO19" s="14">
        <f>SUM(CG$6:CG19)</f>
        <v>2200</v>
      </c>
      <c r="CP19" s="14">
        <f>SUM(CH$6:CH19)</f>
        <v>800</v>
      </c>
      <c r="CQ19" s="14">
        <f>SUM(CI$6:CI19)</f>
        <v>0</v>
      </c>
      <c r="CR19" s="14">
        <f>SUM(CJ$6:CJ19)</f>
        <v>0</v>
      </c>
      <c r="CU19" s="97">
        <v>9</v>
      </c>
      <c r="CV19" s="14">
        <f>INDEX(节奏总表!$BW$4:$BW$63,专属武器强化!CU19)</f>
        <v>78</v>
      </c>
      <c r="CW19" s="14">
        <f t="shared" si="17"/>
        <v>1200</v>
      </c>
      <c r="CX19" s="14">
        <f t="shared" si="62"/>
        <v>300</v>
      </c>
      <c r="CY19" s="14">
        <f t="shared" si="63"/>
        <v>0</v>
      </c>
      <c r="CZ19" s="14">
        <f t="shared" si="64"/>
        <v>0</v>
      </c>
      <c r="DA19" s="97">
        <v>3</v>
      </c>
      <c r="DB19" s="97">
        <v>1</v>
      </c>
      <c r="DC19" s="14">
        <f t="shared" si="104"/>
        <v>51.8</v>
      </c>
      <c r="DD19" s="14">
        <f t="shared" si="105"/>
        <v>25.9</v>
      </c>
      <c r="DE19" s="14">
        <f t="shared" si="106"/>
        <v>0</v>
      </c>
      <c r="DF19" s="14">
        <f t="shared" si="107"/>
        <v>0</v>
      </c>
      <c r="DG19" s="97"/>
      <c r="DH19" s="97"/>
      <c r="DI19" s="97"/>
      <c r="DJ19" s="97"/>
      <c r="DK19" s="14">
        <f>CW19-SUM(DC$7:DC19)+SUM(DG$7:DG19)</f>
        <v>262.35396226415082</v>
      </c>
      <c r="DL19" s="14">
        <f>CX19-SUM(DD$7:DD19)+SUM(DH$7:DH19)</f>
        <v>116.26000000000002</v>
      </c>
      <c r="DM19" s="14">
        <f>CY19-SUM(DE$7:DE19)+SUM(DI$7:DI19)</f>
        <v>0</v>
      </c>
      <c r="DN19" s="14">
        <f>CZ19-SUM(DF$7:DF19)+SUM(DJ$7:DJ19)</f>
        <v>0</v>
      </c>
      <c r="DQ19" s="110">
        <v>14</v>
      </c>
      <c r="DR19" s="14">
        <f t="shared" si="69"/>
        <v>2</v>
      </c>
      <c r="DS19" s="14">
        <f t="shared" si="70"/>
        <v>5</v>
      </c>
      <c r="DT19" s="14">
        <f t="shared" si="19"/>
        <v>82.88</v>
      </c>
      <c r="DU19" s="14">
        <f t="shared" si="19"/>
        <v>27.626666666666665</v>
      </c>
      <c r="DV19" s="14">
        <f t="shared" si="19"/>
        <v>0</v>
      </c>
      <c r="DW19" s="14">
        <f t="shared" si="19"/>
        <v>0</v>
      </c>
      <c r="DX19" s="14">
        <f t="shared" si="71"/>
        <v>1</v>
      </c>
      <c r="DY19" s="14">
        <f t="shared" si="72"/>
        <v>2</v>
      </c>
      <c r="EC19" s="117">
        <v>3</v>
      </c>
      <c r="ED19" s="117" t="s">
        <v>1045</v>
      </c>
      <c r="EE19" s="117">
        <v>6000</v>
      </c>
      <c r="EF19" t="s">
        <v>952</v>
      </c>
      <c r="EG19">
        <f t="shared" si="103"/>
        <v>9</v>
      </c>
      <c r="EH19" t="s">
        <v>953</v>
      </c>
      <c r="EI19">
        <v>3</v>
      </c>
      <c r="EJ19">
        <f t="shared" si="20"/>
        <v>0.11</v>
      </c>
      <c r="EK19" s="117">
        <v>1</v>
      </c>
      <c r="EL19">
        <f t="shared" si="73"/>
        <v>14</v>
      </c>
      <c r="EN19">
        <f t="shared" si="98"/>
        <v>9.2088888888888878</v>
      </c>
      <c r="EP19">
        <v>0</v>
      </c>
      <c r="EQ19">
        <v>1</v>
      </c>
      <c r="ER19">
        <f t="shared" si="22"/>
        <v>3</v>
      </c>
      <c r="ES19" s="103">
        <f t="shared" si="23"/>
        <v>5.4300000000000001E-2</v>
      </c>
      <c r="ET19">
        <v>1</v>
      </c>
      <c r="EU19">
        <f t="shared" si="24"/>
        <v>6</v>
      </c>
      <c r="EV19" s="103">
        <f t="shared" si="25"/>
        <v>0.2172</v>
      </c>
      <c r="EW19">
        <v>1</v>
      </c>
      <c r="EX19">
        <f t="shared" si="26"/>
        <v>14</v>
      </c>
      <c r="FA19" s="116">
        <v>1102017</v>
      </c>
      <c r="FB19" s="116">
        <f t="shared" si="74"/>
        <v>1502017</v>
      </c>
      <c r="FC19" s="116" t="s">
        <v>217</v>
      </c>
      <c r="FH19" s="116">
        <v>14</v>
      </c>
      <c r="FI19" s="116">
        <f t="shared" si="75"/>
        <v>12</v>
      </c>
      <c r="FJ19" s="116">
        <f t="shared" si="76"/>
        <v>1</v>
      </c>
      <c r="FK19" s="116" t="str">
        <f t="shared" si="77"/>
        <v>关羽专属武器-魂珠-2 3级</v>
      </c>
      <c r="FL19" s="116">
        <f t="shared" si="78"/>
        <v>2</v>
      </c>
      <c r="FM19" s="116">
        <f t="shared" si="79"/>
        <v>3</v>
      </c>
      <c r="FN19" s="116" t="str">
        <f t="shared" si="80"/>
        <v>金币</v>
      </c>
      <c r="FO19" s="116">
        <f t="shared" si="81"/>
        <v>4000</v>
      </c>
      <c r="FP19" s="116" t="str">
        <f t="shared" si="82"/>
        <v>专属强化石1</v>
      </c>
      <c r="FQ19" s="116">
        <f t="shared" si="83"/>
        <v>6</v>
      </c>
      <c r="FR19" s="116" t="str">
        <f t="shared" si="84"/>
        <v>专属强化石2</v>
      </c>
      <c r="FS19" s="116">
        <f t="shared" si="85"/>
        <v>2</v>
      </c>
      <c r="FT19" s="116">
        <f t="shared" si="86"/>
        <v>0.19</v>
      </c>
      <c r="FU19" s="116">
        <f t="shared" si="87"/>
        <v>1</v>
      </c>
      <c r="FV19" s="116">
        <f t="shared" si="88"/>
        <v>8</v>
      </c>
      <c r="FW19" s="116">
        <f t="shared" si="89"/>
        <v>0</v>
      </c>
      <c r="FX19" s="116">
        <f t="shared" si="90"/>
        <v>1</v>
      </c>
      <c r="FY19" s="116">
        <f t="shared" si="91"/>
        <v>2</v>
      </c>
      <c r="FZ19" s="116">
        <f t="shared" si="92"/>
        <v>9.6500000000000002E-2</v>
      </c>
      <c r="GA19" s="116">
        <f t="shared" si="93"/>
        <v>1</v>
      </c>
      <c r="GB19" s="116">
        <f t="shared" si="94"/>
        <v>4</v>
      </c>
      <c r="GC19" s="116">
        <f t="shared" si="95"/>
        <v>0.3861</v>
      </c>
      <c r="GD19" s="116">
        <f t="shared" si="96"/>
        <v>1</v>
      </c>
      <c r="GE19" s="116">
        <f t="shared" si="97"/>
        <v>8</v>
      </c>
    </row>
    <row r="20" spans="1:187" ht="16.5" x14ac:dyDescent="0.2">
      <c r="B20">
        <f>SUMIFS(B$22:B$30,$A$22:$A$30,"&lt;="&amp;BR6)</f>
        <v>53</v>
      </c>
      <c r="C20">
        <f>SUMIFS(C$22:C$30,$A$22:$A$30,"&lt;="&amp;BR7)</f>
        <v>32</v>
      </c>
      <c r="D20">
        <f>SUMIFS(D$22:D$30,$A$22:$A$30,"&lt;="&amp;BR8)</f>
        <v>32</v>
      </c>
      <c r="E20">
        <f>SUMIFS(E$22:E$30,$A$22:$A$30,"&lt;="&amp;BR9)</f>
        <v>19</v>
      </c>
      <c r="F20">
        <f>SUMIFS(F$22:F$30,$A$22:$A$30,"&lt;="&amp;BR10)</f>
        <v>19</v>
      </c>
      <c r="G20">
        <f>SUMIFS(G$22:G$30,$A$22:$A$30,"&lt;="&amp;BR11)</f>
        <v>11</v>
      </c>
      <c r="H20">
        <f>SUMIFS(H$22:H$30,$A$22:$A$30,"&lt;="&amp;BR12)</f>
        <v>11</v>
      </c>
      <c r="I20">
        <f>SUMIFS(I$22:I$30,$A$22:$A$30,"&lt;="&amp;BR13)</f>
        <v>6</v>
      </c>
      <c r="K20">
        <v>1</v>
      </c>
      <c r="L20">
        <v>1</v>
      </c>
      <c r="M20">
        <v>1</v>
      </c>
      <c r="N20">
        <v>1</v>
      </c>
      <c r="O20">
        <v>2</v>
      </c>
      <c r="P20">
        <v>2</v>
      </c>
      <c r="Q20">
        <v>2</v>
      </c>
      <c r="R20">
        <v>2</v>
      </c>
      <c r="S20">
        <v>3</v>
      </c>
      <c r="T20">
        <v>3</v>
      </c>
      <c r="U20">
        <v>3</v>
      </c>
      <c r="V20">
        <v>3</v>
      </c>
      <c r="W20">
        <v>4</v>
      </c>
      <c r="X20">
        <v>4</v>
      </c>
      <c r="Y20">
        <v>4</v>
      </c>
      <c r="Z20">
        <v>4</v>
      </c>
      <c r="AA20">
        <v>5</v>
      </c>
      <c r="AB20">
        <v>5</v>
      </c>
      <c r="AC20">
        <v>5</v>
      </c>
      <c r="AD20">
        <v>5</v>
      </c>
      <c r="AE20">
        <v>6</v>
      </c>
      <c r="AF20">
        <v>6</v>
      </c>
      <c r="AG20">
        <v>6</v>
      </c>
      <c r="AH20">
        <v>6</v>
      </c>
      <c r="AI20">
        <v>7</v>
      </c>
      <c r="AJ20">
        <v>7</v>
      </c>
      <c r="AK20">
        <v>7</v>
      </c>
      <c r="AL20">
        <v>7</v>
      </c>
      <c r="AM20">
        <v>8</v>
      </c>
      <c r="AN20">
        <v>8</v>
      </c>
      <c r="AO20">
        <v>8</v>
      </c>
      <c r="AP20">
        <v>8</v>
      </c>
      <c r="CC20" s="95">
        <v>15</v>
      </c>
      <c r="CD20" s="95">
        <f>INDEX(节奏总表!$AH$4:$AH$153,MATCH(专属武器强化!CC20,节奏总表!$AP$4:$AP$153,1))</f>
        <v>93</v>
      </c>
      <c r="CE20" s="95"/>
      <c r="CF20" s="95">
        <f t="shared" si="12"/>
        <v>4</v>
      </c>
      <c r="CG20" s="14">
        <f t="shared" si="13"/>
        <v>200</v>
      </c>
      <c r="CH20" s="14">
        <f t="shared" si="14"/>
        <v>100</v>
      </c>
      <c r="CI20" s="14">
        <f t="shared" si="15"/>
        <v>0</v>
      </c>
      <c r="CJ20" s="14">
        <f t="shared" si="16"/>
        <v>0</v>
      </c>
      <c r="CK20" s="14"/>
      <c r="CL20" s="14"/>
      <c r="CM20" s="14"/>
      <c r="CN20" s="14"/>
      <c r="CO20" s="14">
        <f>SUM(CG$6:CG20)</f>
        <v>2400</v>
      </c>
      <c r="CP20" s="14">
        <f>SUM(CH$6:CH20)</f>
        <v>900</v>
      </c>
      <c r="CQ20" s="14">
        <f>SUM(CI$6:CI20)</f>
        <v>0</v>
      </c>
      <c r="CR20" s="14">
        <f>SUM(CJ$6:CJ20)</f>
        <v>0</v>
      </c>
      <c r="CU20" s="97">
        <v>9</v>
      </c>
      <c r="CV20" s="14">
        <f>INDEX(节奏总表!$BW$4:$BW$63,专属武器强化!CU20)</f>
        <v>78</v>
      </c>
      <c r="CW20" s="14">
        <f t="shared" si="17"/>
        <v>1200</v>
      </c>
      <c r="CX20" s="14">
        <f t="shared" si="62"/>
        <v>300</v>
      </c>
      <c r="CY20" s="14">
        <f t="shared" si="63"/>
        <v>0</v>
      </c>
      <c r="CZ20" s="14">
        <f t="shared" si="64"/>
        <v>0</v>
      </c>
      <c r="DA20" s="97">
        <v>3</v>
      </c>
      <c r="DB20" s="97">
        <v>2</v>
      </c>
      <c r="DC20" s="14">
        <f t="shared" si="104"/>
        <v>103.6</v>
      </c>
      <c r="DD20" s="14">
        <f t="shared" si="105"/>
        <v>51.8</v>
      </c>
      <c r="DE20" s="14">
        <f t="shared" si="106"/>
        <v>0</v>
      </c>
      <c r="DF20" s="14">
        <f t="shared" si="107"/>
        <v>0</v>
      </c>
      <c r="DG20" s="97"/>
      <c r="DH20" s="97"/>
      <c r="DI20" s="97"/>
      <c r="DJ20" s="97"/>
      <c r="DK20" s="14">
        <f>CW20-SUM(DC$7:DC20)+SUM(DG$7:DG20)</f>
        <v>158.75396226415091</v>
      </c>
      <c r="DL20" s="14">
        <f>CX20-SUM(DD$7:DD20)+SUM(DH$7:DH20)</f>
        <v>64.460000000000036</v>
      </c>
      <c r="DM20" s="14">
        <f>CY20-SUM(DE$7:DE20)+SUM(DI$7:DI20)</f>
        <v>0</v>
      </c>
      <c r="DN20" s="14">
        <f>CZ20-SUM(DF$7:DF20)+SUM(DJ$7:DJ20)</f>
        <v>0</v>
      </c>
      <c r="DQ20" s="110">
        <v>15</v>
      </c>
      <c r="DR20" s="14">
        <f t="shared" si="69"/>
        <v>2</v>
      </c>
      <c r="DS20" s="14">
        <f t="shared" si="70"/>
        <v>6</v>
      </c>
      <c r="DT20" s="14">
        <f t="shared" si="19"/>
        <v>134.67999999999998</v>
      </c>
      <c r="DU20" s="14">
        <f t="shared" si="19"/>
        <v>44.893333333333338</v>
      </c>
      <c r="DV20" s="14">
        <f t="shared" si="19"/>
        <v>0</v>
      </c>
      <c r="DW20" s="14">
        <f t="shared" si="19"/>
        <v>0</v>
      </c>
      <c r="DX20" s="14">
        <f t="shared" si="71"/>
        <v>1</v>
      </c>
      <c r="DY20" s="14">
        <f t="shared" si="72"/>
        <v>2</v>
      </c>
      <c r="EC20" s="117">
        <v>3</v>
      </c>
      <c r="ED20" s="117" t="s">
        <v>1045</v>
      </c>
      <c r="EE20" s="117">
        <v>7000</v>
      </c>
      <c r="EF20" t="s">
        <v>952</v>
      </c>
      <c r="EG20">
        <f t="shared" si="103"/>
        <v>12</v>
      </c>
      <c r="EH20" t="s">
        <v>953</v>
      </c>
      <c r="EI20">
        <v>4</v>
      </c>
      <c r="EJ20">
        <f t="shared" si="20"/>
        <v>0.09</v>
      </c>
      <c r="EK20" s="117">
        <v>1</v>
      </c>
      <c r="EL20">
        <f t="shared" si="73"/>
        <v>17</v>
      </c>
      <c r="EN20">
        <f t="shared" si="98"/>
        <v>11.223333333333334</v>
      </c>
      <c r="EP20">
        <v>0</v>
      </c>
      <c r="EQ20">
        <v>1</v>
      </c>
      <c r="ER20">
        <f t="shared" si="22"/>
        <v>4</v>
      </c>
      <c r="ES20" s="103">
        <f t="shared" si="23"/>
        <v>4.4600000000000001E-2</v>
      </c>
      <c r="ET20">
        <v>1</v>
      </c>
      <c r="EU20">
        <f t="shared" si="24"/>
        <v>8</v>
      </c>
      <c r="EV20" s="103">
        <f t="shared" si="25"/>
        <v>0.1782</v>
      </c>
      <c r="EW20">
        <v>1</v>
      </c>
      <c r="EX20">
        <f t="shared" si="26"/>
        <v>17</v>
      </c>
      <c r="FA20" s="116">
        <v>1102020</v>
      </c>
      <c r="FB20" s="116">
        <f t="shared" si="74"/>
        <v>1502020</v>
      </c>
      <c r="FC20" s="116" t="s">
        <v>220</v>
      </c>
      <c r="FH20" s="116">
        <v>15</v>
      </c>
      <c r="FI20" s="116">
        <f t="shared" si="75"/>
        <v>13</v>
      </c>
      <c r="FJ20" s="116">
        <f t="shared" si="76"/>
        <v>1</v>
      </c>
      <c r="FK20" s="116" t="str">
        <f t="shared" si="77"/>
        <v>关羽专属武器-魂珠-2 4级</v>
      </c>
      <c r="FL20" s="116">
        <f t="shared" si="78"/>
        <v>2</v>
      </c>
      <c r="FM20" s="116">
        <f t="shared" si="79"/>
        <v>4</v>
      </c>
      <c r="FN20" s="116" t="str">
        <f t="shared" si="80"/>
        <v>金币</v>
      </c>
      <c r="FO20" s="116">
        <f t="shared" si="81"/>
        <v>5000</v>
      </c>
      <c r="FP20" s="116" t="str">
        <f t="shared" si="82"/>
        <v>专属强化石1</v>
      </c>
      <c r="FQ20" s="116">
        <f t="shared" si="83"/>
        <v>6</v>
      </c>
      <c r="FR20" s="116" t="str">
        <f t="shared" si="84"/>
        <v>专属强化石2</v>
      </c>
      <c r="FS20" s="116">
        <f t="shared" si="85"/>
        <v>2</v>
      </c>
      <c r="FT20" s="116">
        <f t="shared" si="86"/>
        <v>0.12</v>
      </c>
      <c r="FU20" s="116">
        <f t="shared" si="87"/>
        <v>1</v>
      </c>
      <c r="FV20" s="116">
        <f t="shared" si="88"/>
        <v>13</v>
      </c>
      <c r="FW20" s="116">
        <f t="shared" si="89"/>
        <v>0</v>
      </c>
      <c r="FX20" s="116">
        <f t="shared" si="90"/>
        <v>1</v>
      </c>
      <c r="FY20" s="116">
        <f t="shared" si="91"/>
        <v>3</v>
      </c>
      <c r="FZ20" s="116">
        <f t="shared" si="92"/>
        <v>5.79E-2</v>
      </c>
      <c r="GA20" s="116">
        <f t="shared" si="93"/>
        <v>1</v>
      </c>
      <c r="GB20" s="116">
        <f t="shared" si="94"/>
        <v>6</v>
      </c>
      <c r="GC20" s="116">
        <f t="shared" si="95"/>
        <v>0.23169999999999999</v>
      </c>
      <c r="GD20" s="116">
        <f t="shared" si="96"/>
        <v>1</v>
      </c>
      <c r="GE20" s="116">
        <f t="shared" si="97"/>
        <v>13</v>
      </c>
    </row>
    <row r="21" spans="1:187" ht="17.25" x14ac:dyDescent="0.2">
      <c r="A21" s="12" t="s">
        <v>37</v>
      </c>
      <c r="B21" s="12" t="s">
        <v>669</v>
      </c>
      <c r="C21" s="12" t="s">
        <v>670</v>
      </c>
      <c r="D21" s="12" t="s">
        <v>671</v>
      </c>
      <c r="E21" s="12" t="s">
        <v>672</v>
      </c>
      <c r="F21" s="12" t="s">
        <v>673</v>
      </c>
      <c r="G21" s="12" t="s">
        <v>674</v>
      </c>
      <c r="H21" s="12" t="s">
        <v>675</v>
      </c>
      <c r="I21" s="12" t="s">
        <v>676</v>
      </c>
      <c r="K21" s="12" t="s">
        <v>678</v>
      </c>
      <c r="L21" s="12" t="s">
        <v>679</v>
      </c>
      <c r="M21" s="12" t="s">
        <v>680</v>
      </c>
      <c r="N21" s="12" t="s">
        <v>681</v>
      </c>
      <c r="O21" s="12" t="s">
        <v>682</v>
      </c>
      <c r="P21" s="12" t="s">
        <v>683</v>
      </c>
      <c r="Q21" s="12" t="s">
        <v>684</v>
      </c>
      <c r="R21" s="12" t="s">
        <v>685</v>
      </c>
      <c r="S21" s="12" t="s">
        <v>686</v>
      </c>
      <c r="T21" s="12" t="s">
        <v>687</v>
      </c>
      <c r="U21" s="12" t="s">
        <v>688</v>
      </c>
      <c r="V21" s="12" t="s">
        <v>689</v>
      </c>
      <c r="W21" s="12" t="s">
        <v>690</v>
      </c>
      <c r="X21" s="12" t="s">
        <v>691</v>
      </c>
      <c r="Y21" s="12" t="s">
        <v>692</v>
      </c>
      <c r="Z21" s="12" t="s">
        <v>693</v>
      </c>
      <c r="AA21" s="12" t="s">
        <v>701</v>
      </c>
      <c r="AB21" s="12" t="s">
        <v>694</v>
      </c>
      <c r="AC21" s="12" t="s">
        <v>695</v>
      </c>
      <c r="AD21" s="12" t="s">
        <v>696</v>
      </c>
      <c r="AE21" s="12" t="s">
        <v>702</v>
      </c>
      <c r="AF21" s="12" t="s">
        <v>697</v>
      </c>
      <c r="AG21" s="12" t="s">
        <v>698</v>
      </c>
      <c r="AH21" s="12" t="s">
        <v>699</v>
      </c>
      <c r="AI21" s="12" t="s">
        <v>703</v>
      </c>
      <c r="AJ21" s="12" t="s">
        <v>700</v>
      </c>
      <c r="AK21" s="12" t="s">
        <v>704</v>
      </c>
      <c r="AL21" s="12" t="s">
        <v>705</v>
      </c>
      <c r="AM21" s="12" t="s">
        <v>706</v>
      </c>
      <c r="AN21" s="12" t="s">
        <v>707</v>
      </c>
      <c r="AO21" s="12" t="s">
        <v>708</v>
      </c>
      <c r="AP21" s="12" t="s">
        <v>709</v>
      </c>
      <c r="CC21" s="95">
        <v>16</v>
      </c>
      <c r="CD21" s="95">
        <f>INDEX(节奏总表!$AH$4:$AH$153,MATCH(专属武器强化!CC21,节奏总表!$AP$4:$AP$153,1))</f>
        <v>94</v>
      </c>
      <c r="CE21" s="95"/>
      <c r="CF21" s="95">
        <f t="shared" si="12"/>
        <v>4</v>
      </c>
      <c r="CG21" s="14">
        <f t="shared" si="13"/>
        <v>200</v>
      </c>
      <c r="CH21" s="14">
        <f t="shared" si="14"/>
        <v>100</v>
      </c>
      <c r="CI21" s="14">
        <f t="shared" si="15"/>
        <v>0</v>
      </c>
      <c r="CJ21" s="14">
        <f t="shared" si="16"/>
        <v>0</v>
      </c>
      <c r="CK21" s="14"/>
      <c r="CL21" s="14"/>
      <c r="CM21" s="14"/>
      <c r="CN21" s="14"/>
      <c r="CO21" s="14">
        <f>SUM(CG$6:CG21)</f>
        <v>2600</v>
      </c>
      <c r="CP21" s="14">
        <f>SUM(CH$6:CH21)</f>
        <v>1000</v>
      </c>
      <c r="CQ21" s="14">
        <f>SUM(CI$6:CI21)</f>
        <v>0</v>
      </c>
      <c r="CR21" s="14">
        <f>SUM(CJ$6:CJ21)</f>
        <v>0</v>
      </c>
      <c r="CU21" s="97">
        <v>9</v>
      </c>
      <c r="CV21" s="14">
        <f>INDEX(节奏总表!$BW$4:$BW$63,专属武器强化!CU21)</f>
        <v>78</v>
      </c>
      <c r="CW21" s="14">
        <f t="shared" si="17"/>
        <v>1200</v>
      </c>
      <c r="CX21" s="14">
        <f t="shared" si="62"/>
        <v>300</v>
      </c>
      <c r="CY21" s="14">
        <f t="shared" si="63"/>
        <v>0</v>
      </c>
      <c r="CZ21" s="14">
        <f t="shared" si="64"/>
        <v>0</v>
      </c>
      <c r="DA21" s="97">
        <v>3</v>
      </c>
      <c r="DB21" s="97">
        <v>3</v>
      </c>
      <c r="DC21" s="14">
        <f t="shared" si="104"/>
        <v>155.39999999999998</v>
      </c>
      <c r="DD21" s="14">
        <f t="shared" si="105"/>
        <v>77.699999999999989</v>
      </c>
      <c r="DE21" s="14">
        <f t="shared" si="106"/>
        <v>0</v>
      </c>
      <c r="DF21" s="14">
        <f t="shared" si="107"/>
        <v>0</v>
      </c>
      <c r="DG21" s="97"/>
      <c r="DH21" s="97">
        <v>15</v>
      </c>
      <c r="DI21" s="97"/>
      <c r="DJ21" s="97"/>
      <c r="DK21" s="14">
        <f>CW21-SUM(DC$7:DC21)+SUM(DG$7:DG21)</f>
        <v>3.3539622641510505</v>
      </c>
      <c r="DL21" s="14">
        <f>CX21-SUM(DD$7:DD21)+SUM(DH$7:DH21)</f>
        <v>1.7600000000000477</v>
      </c>
      <c r="DM21" s="14">
        <f>CY21-SUM(DE$7:DE21)+SUM(DI$7:DI21)</f>
        <v>0</v>
      </c>
      <c r="DN21" s="14">
        <f>CZ21-SUM(DF$7:DF21)+SUM(DJ$7:DJ21)</f>
        <v>0</v>
      </c>
      <c r="DQ21" s="110">
        <v>16</v>
      </c>
      <c r="DR21" s="14">
        <f t="shared" si="69"/>
        <v>2</v>
      </c>
      <c r="DS21" s="14">
        <f t="shared" si="70"/>
        <v>7</v>
      </c>
      <c r="DT21" s="14">
        <f t="shared" si="19"/>
        <v>217.55999999999997</v>
      </c>
      <c r="DU21" s="14">
        <f t="shared" si="19"/>
        <v>72.52</v>
      </c>
      <c r="DV21" s="14">
        <f t="shared" si="19"/>
        <v>0</v>
      </c>
      <c r="DW21" s="14">
        <f t="shared" si="19"/>
        <v>0</v>
      </c>
      <c r="DX21" s="14">
        <f t="shared" si="71"/>
        <v>1</v>
      </c>
      <c r="DY21" s="14">
        <f t="shared" si="72"/>
        <v>2</v>
      </c>
      <c r="EC21" s="117">
        <v>3</v>
      </c>
      <c r="ED21" s="117" t="s">
        <v>1045</v>
      </c>
      <c r="EE21" s="117">
        <v>8000</v>
      </c>
      <c r="EF21" t="s">
        <v>952</v>
      </c>
      <c r="EG21">
        <f t="shared" si="103"/>
        <v>15</v>
      </c>
      <c r="EH21" t="s">
        <v>953</v>
      </c>
      <c r="EI21">
        <v>5</v>
      </c>
      <c r="EJ21">
        <f t="shared" si="20"/>
        <v>7.0000000000000007E-2</v>
      </c>
      <c r="EK21" s="117">
        <v>1</v>
      </c>
      <c r="EL21">
        <f t="shared" si="73"/>
        <v>22</v>
      </c>
      <c r="EN21">
        <f t="shared" si="98"/>
        <v>14.504</v>
      </c>
      <c r="EP21">
        <v>0</v>
      </c>
      <c r="EQ21">
        <v>1</v>
      </c>
      <c r="ER21">
        <f t="shared" si="22"/>
        <v>5</v>
      </c>
      <c r="ES21" s="103">
        <f t="shared" si="23"/>
        <v>3.4500000000000003E-2</v>
      </c>
      <c r="ET21">
        <v>1</v>
      </c>
      <c r="EU21">
        <f t="shared" si="24"/>
        <v>10</v>
      </c>
      <c r="EV21" s="103">
        <f t="shared" si="25"/>
        <v>0.13789999999999999</v>
      </c>
      <c r="EW21">
        <v>1</v>
      </c>
      <c r="EX21">
        <f t="shared" si="26"/>
        <v>22</v>
      </c>
      <c r="FA21" s="116">
        <v>1102021</v>
      </c>
      <c r="FB21" s="116">
        <f t="shared" si="74"/>
        <v>1502021</v>
      </c>
      <c r="FC21" s="116" t="s">
        <v>221</v>
      </c>
      <c r="FH21" s="116">
        <v>16</v>
      </c>
      <c r="FI21" s="116">
        <f t="shared" si="75"/>
        <v>14</v>
      </c>
      <c r="FJ21" s="116">
        <f t="shared" si="76"/>
        <v>1</v>
      </c>
      <c r="FK21" s="116" t="str">
        <f t="shared" si="77"/>
        <v>关羽专属武器-魂珠-2 5级</v>
      </c>
      <c r="FL21" s="116">
        <f t="shared" si="78"/>
        <v>2</v>
      </c>
      <c r="FM21" s="116">
        <f t="shared" si="79"/>
        <v>5</v>
      </c>
      <c r="FN21" s="116" t="str">
        <f t="shared" si="80"/>
        <v>金币</v>
      </c>
      <c r="FO21" s="116">
        <f t="shared" si="81"/>
        <v>6000</v>
      </c>
      <c r="FP21" s="116" t="str">
        <f t="shared" si="82"/>
        <v>专属强化石1</v>
      </c>
      <c r="FQ21" s="116">
        <f t="shared" si="83"/>
        <v>9</v>
      </c>
      <c r="FR21" s="116" t="str">
        <f t="shared" si="84"/>
        <v>专属强化石2</v>
      </c>
      <c r="FS21" s="116">
        <f t="shared" si="85"/>
        <v>3</v>
      </c>
      <c r="FT21" s="116">
        <f t="shared" si="86"/>
        <v>0.11</v>
      </c>
      <c r="FU21" s="116">
        <f t="shared" si="87"/>
        <v>1</v>
      </c>
      <c r="FV21" s="116">
        <f t="shared" si="88"/>
        <v>14</v>
      </c>
      <c r="FW21" s="116">
        <f t="shared" si="89"/>
        <v>0</v>
      </c>
      <c r="FX21" s="116">
        <f t="shared" si="90"/>
        <v>1</v>
      </c>
      <c r="FY21" s="116">
        <f t="shared" si="91"/>
        <v>3</v>
      </c>
      <c r="FZ21" s="116">
        <f t="shared" si="92"/>
        <v>5.4300000000000001E-2</v>
      </c>
      <c r="GA21" s="116">
        <f t="shared" si="93"/>
        <v>1</v>
      </c>
      <c r="GB21" s="116">
        <f t="shared" si="94"/>
        <v>6</v>
      </c>
      <c r="GC21" s="116">
        <f t="shared" si="95"/>
        <v>0.2172</v>
      </c>
      <c r="GD21" s="116">
        <f t="shared" si="96"/>
        <v>1</v>
      </c>
      <c r="GE21" s="116">
        <f t="shared" si="97"/>
        <v>14</v>
      </c>
    </row>
    <row r="22" spans="1:187" ht="16.5" x14ac:dyDescent="0.2">
      <c r="A22" s="95">
        <v>1</v>
      </c>
      <c r="B22" s="95">
        <v>1</v>
      </c>
      <c r="C22" s="95">
        <v>1</v>
      </c>
      <c r="D22" s="95">
        <v>1</v>
      </c>
      <c r="E22" s="95">
        <v>1</v>
      </c>
      <c r="F22" s="95">
        <v>1</v>
      </c>
      <c r="G22" s="95">
        <v>1</v>
      </c>
      <c r="H22" s="95">
        <v>1</v>
      </c>
      <c r="I22" s="95">
        <v>1</v>
      </c>
      <c r="K22" s="95">
        <f t="shared" ref="K22:T30" si="108">INDEX($BW$6:$BZ$13,K$20,K$19)*INDEX($B22:$I22,K$20)/INDEX($B$20:$I$20,K$20)/3</f>
        <v>4.1700628930817603</v>
      </c>
      <c r="L22" s="98">
        <f t="shared" si="108"/>
        <v>0</v>
      </c>
      <c r="M22" s="98">
        <f t="shared" si="108"/>
        <v>0</v>
      </c>
      <c r="N22" s="98">
        <f t="shared" si="108"/>
        <v>0</v>
      </c>
      <c r="O22" s="98">
        <f t="shared" si="108"/>
        <v>10.36</v>
      </c>
      <c r="P22" s="98">
        <f t="shared" si="108"/>
        <v>3.4533333333333331</v>
      </c>
      <c r="Q22" s="98">
        <f t="shared" si="108"/>
        <v>0</v>
      </c>
      <c r="R22" s="98">
        <f t="shared" si="108"/>
        <v>0</v>
      </c>
      <c r="S22" s="98">
        <f t="shared" si="108"/>
        <v>17.266666666666666</v>
      </c>
      <c r="T22" s="98">
        <f t="shared" si="108"/>
        <v>8.6333333333333329</v>
      </c>
      <c r="U22" s="98">
        <f t="shared" ref="U22:AD30" si="109">INDEX($BW$6:$BZ$13,U$20,U$19)*INDEX($B22:$I22,U$20)/INDEX($B$20:$I$20,U$20)/3</f>
        <v>0</v>
      </c>
      <c r="V22" s="98">
        <f t="shared" si="109"/>
        <v>0</v>
      </c>
      <c r="W22" s="98">
        <f t="shared" si="109"/>
        <v>0</v>
      </c>
      <c r="X22" s="98">
        <f t="shared" si="109"/>
        <v>17.448421052631577</v>
      </c>
      <c r="Y22" s="98">
        <f t="shared" si="109"/>
        <v>5.4019298245614031</v>
      </c>
      <c r="Z22" s="98">
        <f t="shared" si="109"/>
        <v>0</v>
      </c>
      <c r="AA22" s="98">
        <f t="shared" si="109"/>
        <v>0</v>
      </c>
      <c r="AB22" s="98">
        <f t="shared" si="109"/>
        <v>20.356491228070173</v>
      </c>
      <c r="AC22" s="98">
        <f t="shared" si="109"/>
        <v>10.803859649122806</v>
      </c>
      <c r="AD22" s="98">
        <f t="shared" si="109"/>
        <v>0</v>
      </c>
      <c r="AE22" s="98">
        <f t="shared" ref="AE22:AP30" si="110">INDEX($BW$6:$BZ$13,AE$20,AE$19)*INDEX($B22:$I22,AE$20)/INDEX($B$20:$I$20,AE$20)/3</f>
        <v>0</v>
      </c>
      <c r="AF22" s="98">
        <f t="shared" si="110"/>
        <v>0</v>
      </c>
      <c r="AG22" s="98">
        <f t="shared" si="110"/>
        <v>32.657121212121204</v>
      </c>
      <c r="AH22" s="98">
        <f t="shared" si="110"/>
        <v>6.9306363636363635</v>
      </c>
      <c r="AI22" s="98">
        <f t="shared" si="110"/>
        <v>0</v>
      </c>
      <c r="AJ22" s="98">
        <f t="shared" si="110"/>
        <v>0</v>
      </c>
      <c r="AK22" s="98">
        <f t="shared" si="110"/>
        <v>32.657121212121204</v>
      </c>
      <c r="AL22" s="98">
        <f t="shared" si="110"/>
        <v>11.551060606060608</v>
      </c>
      <c r="AM22" s="98">
        <f t="shared" si="110"/>
        <v>0</v>
      </c>
      <c r="AN22" s="98">
        <f t="shared" si="110"/>
        <v>0</v>
      </c>
      <c r="AO22" s="98">
        <f t="shared" si="110"/>
        <v>0</v>
      </c>
      <c r="AP22" s="98">
        <f t="shared" si="110"/>
        <v>50.824666666666666</v>
      </c>
      <c r="CC22" s="95">
        <v>17</v>
      </c>
      <c r="CD22" s="95">
        <f>INDEX(节奏总表!$AH$4:$AH$153,MATCH(专属武器强化!CC22,节奏总表!$AP$4:$AP$153,1))</f>
        <v>97</v>
      </c>
      <c r="CE22" s="95">
        <v>4</v>
      </c>
      <c r="CF22" s="95">
        <f t="shared" si="12"/>
        <v>5</v>
      </c>
      <c r="CG22" s="14">
        <f t="shared" si="13"/>
        <v>100</v>
      </c>
      <c r="CH22" s="14">
        <f t="shared" si="14"/>
        <v>150</v>
      </c>
      <c r="CI22" s="14">
        <f t="shared" si="15"/>
        <v>25</v>
      </c>
      <c r="CJ22" s="14">
        <f t="shared" si="16"/>
        <v>0</v>
      </c>
      <c r="CK22" s="14"/>
      <c r="CL22" s="14"/>
      <c r="CM22" s="14"/>
      <c r="CN22" s="14"/>
      <c r="CO22" s="14">
        <f>SUM(CG$6:CG22)</f>
        <v>2700</v>
      </c>
      <c r="CP22" s="14">
        <f>SUM(CH$6:CH22)</f>
        <v>1150</v>
      </c>
      <c r="CQ22" s="14">
        <f>SUM(CI$6:CI22)</f>
        <v>25</v>
      </c>
      <c r="CR22" s="14">
        <f>SUM(CJ$6:CJ22)</f>
        <v>0</v>
      </c>
      <c r="CU22" s="97">
        <v>10</v>
      </c>
      <c r="CV22" s="14">
        <f>INDEX(节奏总表!$BW$4:$BW$63,专属武器强化!CU22)</f>
        <v>81</v>
      </c>
      <c r="CW22" s="14">
        <f t="shared" si="17"/>
        <v>1400</v>
      </c>
      <c r="CX22" s="14">
        <f t="shared" si="62"/>
        <v>400</v>
      </c>
      <c r="CY22" s="14">
        <f t="shared" si="63"/>
        <v>0</v>
      </c>
      <c r="CZ22" s="14">
        <f t="shared" si="64"/>
        <v>0</v>
      </c>
      <c r="DA22" s="97">
        <v>0</v>
      </c>
      <c r="DB22" s="97">
        <v>0</v>
      </c>
      <c r="DC22" s="14">
        <f t="shared" si="104"/>
        <v>0</v>
      </c>
      <c r="DD22" s="14">
        <f t="shared" si="105"/>
        <v>0</v>
      </c>
      <c r="DE22" s="14">
        <f t="shared" si="106"/>
        <v>0</v>
      </c>
      <c r="DF22" s="14">
        <f t="shared" si="107"/>
        <v>0</v>
      </c>
      <c r="DG22" s="97"/>
      <c r="DH22" s="97"/>
      <c r="DI22" s="97"/>
      <c r="DJ22" s="97"/>
      <c r="DK22" s="14">
        <f>CW22-SUM(DC$7:DC22)+SUM(DG$7:DG22)</f>
        <v>203.35396226415105</v>
      </c>
      <c r="DL22" s="14">
        <f>CX22-SUM(DD$7:DD22)+SUM(DH$7:DH22)</f>
        <v>101.76000000000005</v>
      </c>
      <c r="DM22" s="14">
        <f>CY22-SUM(DE$7:DE22)+SUM(DI$7:DI22)</f>
        <v>0</v>
      </c>
      <c r="DN22" s="14">
        <f>CZ22-SUM(DF$7:DF22)+SUM(DJ$7:DJ22)</f>
        <v>0</v>
      </c>
      <c r="DQ22" s="110">
        <v>17</v>
      </c>
      <c r="DR22" s="14">
        <f t="shared" si="69"/>
        <v>2</v>
      </c>
      <c r="DS22" s="14">
        <f t="shared" si="70"/>
        <v>8</v>
      </c>
      <c r="DT22" s="14">
        <f t="shared" si="19"/>
        <v>352.24</v>
      </c>
      <c r="DU22" s="14">
        <f t="shared" si="19"/>
        <v>117.41333333333334</v>
      </c>
      <c r="DV22" s="14">
        <f t="shared" si="19"/>
        <v>0</v>
      </c>
      <c r="DW22" s="14">
        <f t="shared" si="19"/>
        <v>0</v>
      </c>
      <c r="DX22" s="14">
        <f t="shared" si="71"/>
        <v>1</v>
      </c>
      <c r="DY22" s="14">
        <f t="shared" si="72"/>
        <v>2</v>
      </c>
      <c r="EC22" s="117">
        <v>3</v>
      </c>
      <c r="ED22" s="117" t="s">
        <v>1045</v>
      </c>
      <c r="EE22" s="117">
        <v>9000</v>
      </c>
      <c r="EF22" t="s">
        <v>952</v>
      </c>
      <c r="EG22">
        <f t="shared" si="103"/>
        <v>18</v>
      </c>
      <c r="EH22" t="s">
        <v>953</v>
      </c>
      <c r="EI22">
        <v>6</v>
      </c>
      <c r="EJ22">
        <f t="shared" si="20"/>
        <v>0.05</v>
      </c>
      <c r="EK22" s="117">
        <v>1</v>
      </c>
      <c r="EL22">
        <f t="shared" si="73"/>
        <v>29</v>
      </c>
      <c r="EN22">
        <f t="shared" si="98"/>
        <v>19.568888888888889</v>
      </c>
      <c r="EP22">
        <v>0</v>
      </c>
      <c r="EQ22">
        <v>1</v>
      </c>
      <c r="ER22">
        <f t="shared" si="22"/>
        <v>7</v>
      </c>
      <c r="ES22" s="103">
        <f t="shared" si="23"/>
        <v>2.5600000000000001E-2</v>
      </c>
      <c r="ET22">
        <v>1</v>
      </c>
      <c r="EU22">
        <f t="shared" si="24"/>
        <v>14</v>
      </c>
      <c r="EV22" s="103">
        <f t="shared" si="25"/>
        <v>0.1022</v>
      </c>
      <c r="EW22">
        <v>1</v>
      </c>
      <c r="EX22">
        <f t="shared" si="26"/>
        <v>29</v>
      </c>
      <c r="FA22" s="116">
        <v>1102024</v>
      </c>
      <c r="FB22" s="116">
        <f t="shared" si="74"/>
        <v>1502024</v>
      </c>
      <c r="FC22" s="116" t="s">
        <v>970</v>
      </c>
      <c r="FH22" s="116">
        <v>17</v>
      </c>
      <c r="FI22" s="116">
        <f t="shared" si="75"/>
        <v>15</v>
      </c>
      <c r="FJ22" s="116">
        <f t="shared" si="76"/>
        <v>1</v>
      </c>
      <c r="FK22" s="116" t="str">
        <f t="shared" si="77"/>
        <v>关羽专属武器-魂珠-2 6级</v>
      </c>
      <c r="FL22" s="116">
        <f t="shared" si="78"/>
        <v>2</v>
      </c>
      <c r="FM22" s="116">
        <f t="shared" si="79"/>
        <v>6</v>
      </c>
      <c r="FN22" s="116" t="str">
        <f t="shared" si="80"/>
        <v>金币</v>
      </c>
      <c r="FO22" s="116">
        <f t="shared" si="81"/>
        <v>7000</v>
      </c>
      <c r="FP22" s="116" t="str">
        <f t="shared" si="82"/>
        <v>专属强化石1</v>
      </c>
      <c r="FQ22" s="116">
        <f t="shared" si="83"/>
        <v>12</v>
      </c>
      <c r="FR22" s="116" t="str">
        <f t="shared" si="84"/>
        <v>专属强化石2</v>
      </c>
      <c r="FS22" s="116">
        <f t="shared" si="85"/>
        <v>4</v>
      </c>
      <c r="FT22" s="116">
        <f t="shared" si="86"/>
        <v>0.09</v>
      </c>
      <c r="FU22" s="116">
        <f t="shared" si="87"/>
        <v>1</v>
      </c>
      <c r="FV22" s="116">
        <f t="shared" si="88"/>
        <v>17</v>
      </c>
      <c r="FW22" s="116">
        <f t="shared" si="89"/>
        <v>0</v>
      </c>
      <c r="FX22" s="116">
        <f t="shared" si="90"/>
        <v>1</v>
      </c>
      <c r="FY22" s="116">
        <f t="shared" si="91"/>
        <v>4</v>
      </c>
      <c r="FZ22" s="116">
        <f t="shared" si="92"/>
        <v>4.4600000000000001E-2</v>
      </c>
      <c r="GA22" s="116">
        <f t="shared" si="93"/>
        <v>1</v>
      </c>
      <c r="GB22" s="116">
        <f t="shared" si="94"/>
        <v>8</v>
      </c>
      <c r="GC22" s="116">
        <f t="shared" si="95"/>
        <v>0.1782</v>
      </c>
      <c r="GD22" s="116">
        <f t="shared" si="96"/>
        <v>1</v>
      </c>
      <c r="GE22" s="116">
        <f t="shared" si="97"/>
        <v>17</v>
      </c>
    </row>
    <row r="23" spans="1:187" ht="16.5" x14ac:dyDescent="0.2">
      <c r="A23" s="95">
        <v>2</v>
      </c>
      <c r="B23" s="95">
        <v>2</v>
      </c>
      <c r="C23" s="95">
        <v>2</v>
      </c>
      <c r="D23" s="95">
        <v>2</v>
      </c>
      <c r="E23" s="95">
        <v>2</v>
      </c>
      <c r="F23" s="95">
        <v>2</v>
      </c>
      <c r="G23" s="95">
        <v>2</v>
      </c>
      <c r="H23" s="95">
        <v>2</v>
      </c>
      <c r="I23" s="95">
        <v>2</v>
      </c>
      <c r="K23" s="98">
        <f t="shared" si="108"/>
        <v>8.3401257861635205</v>
      </c>
      <c r="L23" s="98">
        <f t="shared" si="108"/>
        <v>0</v>
      </c>
      <c r="M23" s="98">
        <f t="shared" si="108"/>
        <v>0</v>
      </c>
      <c r="N23" s="98">
        <f t="shared" si="108"/>
        <v>0</v>
      </c>
      <c r="O23" s="98">
        <f t="shared" si="108"/>
        <v>20.72</v>
      </c>
      <c r="P23" s="98">
        <f t="shared" si="108"/>
        <v>6.9066666666666663</v>
      </c>
      <c r="Q23" s="98">
        <f t="shared" si="108"/>
        <v>0</v>
      </c>
      <c r="R23" s="98">
        <f t="shared" si="108"/>
        <v>0</v>
      </c>
      <c r="S23" s="98">
        <f t="shared" si="108"/>
        <v>34.533333333333331</v>
      </c>
      <c r="T23" s="98">
        <f t="shared" si="108"/>
        <v>17.266666666666666</v>
      </c>
      <c r="U23" s="98">
        <f t="shared" si="109"/>
        <v>0</v>
      </c>
      <c r="V23" s="98">
        <f t="shared" si="109"/>
        <v>0</v>
      </c>
      <c r="W23" s="98">
        <f t="shared" si="109"/>
        <v>0</v>
      </c>
      <c r="X23" s="98">
        <f t="shared" si="109"/>
        <v>34.896842105263154</v>
      </c>
      <c r="Y23" s="98">
        <f t="shared" si="109"/>
        <v>10.803859649122806</v>
      </c>
      <c r="Z23" s="98">
        <f t="shared" si="109"/>
        <v>0</v>
      </c>
      <c r="AA23" s="98">
        <f t="shared" si="109"/>
        <v>0</v>
      </c>
      <c r="AB23" s="98">
        <f t="shared" si="109"/>
        <v>40.712982456140345</v>
      </c>
      <c r="AC23" s="98">
        <f t="shared" si="109"/>
        <v>21.607719298245613</v>
      </c>
      <c r="AD23" s="98">
        <f t="shared" si="109"/>
        <v>0</v>
      </c>
      <c r="AE23" s="98">
        <f t="shared" si="110"/>
        <v>0</v>
      </c>
      <c r="AF23" s="98">
        <f t="shared" si="110"/>
        <v>0</v>
      </c>
      <c r="AG23" s="98">
        <f t="shared" si="110"/>
        <v>65.314242424242408</v>
      </c>
      <c r="AH23" s="98">
        <f t="shared" si="110"/>
        <v>13.861272727272727</v>
      </c>
      <c r="AI23" s="98">
        <f t="shared" si="110"/>
        <v>0</v>
      </c>
      <c r="AJ23" s="98">
        <f t="shared" si="110"/>
        <v>0</v>
      </c>
      <c r="AK23" s="98">
        <f t="shared" si="110"/>
        <v>65.314242424242408</v>
      </c>
      <c r="AL23" s="98">
        <f t="shared" si="110"/>
        <v>23.102121212121215</v>
      </c>
      <c r="AM23" s="98">
        <f t="shared" si="110"/>
        <v>0</v>
      </c>
      <c r="AN23" s="98">
        <f t="shared" si="110"/>
        <v>0</v>
      </c>
      <c r="AO23" s="98">
        <f t="shared" si="110"/>
        <v>0</v>
      </c>
      <c r="AP23" s="98">
        <f t="shared" si="110"/>
        <v>101.64933333333333</v>
      </c>
      <c r="CC23" s="95">
        <v>18</v>
      </c>
      <c r="CD23" s="95">
        <f>INDEX(节奏总表!$AH$4:$AH$153,MATCH(专属武器强化!CC23,节奏总表!$AP$4:$AP$153,1))</f>
        <v>99</v>
      </c>
      <c r="CE23" s="95"/>
      <c r="CF23" s="95">
        <f t="shared" si="12"/>
        <v>5</v>
      </c>
      <c r="CG23" s="14">
        <f t="shared" si="13"/>
        <v>100</v>
      </c>
      <c r="CH23" s="14">
        <f t="shared" si="14"/>
        <v>150</v>
      </c>
      <c r="CI23" s="14">
        <f t="shared" si="15"/>
        <v>25</v>
      </c>
      <c r="CJ23" s="14">
        <f t="shared" si="16"/>
        <v>0</v>
      </c>
      <c r="CK23" s="14"/>
      <c r="CL23" s="14"/>
      <c r="CM23" s="14"/>
      <c r="CN23" s="14"/>
      <c r="CO23" s="14">
        <f>SUM(CG$6:CG23)</f>
        <v>2800</v>
      </c>
      <c r="CP23" s="14">
        <f>SUM(CH$6:CH23)</f>
        <v>1300</v>
      </c>
      <c r="CQ23" s="14">
        <f>SUM(CI$6:CI23)</f>
        <v>50</v>
      </c>
      <c r="CR23" s="14">
        <f>SUM(CJ$6:CJ23)</f>
        <v>0</v>
      </c>
      <c r="CU23" s="97">
        <v>11</v>
      </c>
      <c r="CV23" s="14">
        <f>INDEX(节奏总表!$BW$4:$BW$63,专属武器强化!CU23)</f>
        <v>83</v>
      </c>
      <c r="CW23" s="14">
        <f t="shared" si="17"/>
        <v>1600</v>
      </c>
      <c r="CX23" s="14">
        <f t="shared" si="62"/>
        <v>500</v>
      </c>
      <c r="CY23" s="14">
        <f t="shared" si="63"/>
        <v>0</v>
      </c>
      <c r="CZ23" s="14">
        <f t="shared" si="64"/>
        <v>0</v>
      </c>
      <c r="DA23" s="97">
        <v>3</v>
      </c>
      <c r="DB23" s="97">
        <v>4</v>
      </c>
      <c r="DC23" s="14">
        <f t="shared" si="104"/>
        <v>259</v>
      </c>
      <c r="DD23" s="14">
        <f t="shared" si="105"/>
        <v>129.5</v>
      </c>
      <c r="DE23" s="14">
        <f t="shared" si="106"/>
        <v>0</v>
      </c>
      <c r="DF23" s="14">
        <f t="shared" si="107"/>
        <v>0</v>
      </c>
      <c r="DG23" s="97"/>
      <c r="DH23" s="97"/>
      <c r="DI23" s="97"/>
      <c r="DJ23" s="97"/>
      <c r="DK23" s="14">
        <f>CW23-SUM(DC$7:DC23)+SUM(DG$7:DG23)</f>
        <v>144.35396226415105</v>
      </c>
      <c r="DL23" s="14">
        <f>CX23-SUM(DD$7:DD23)+SUM(DH$7:DH23)</f>
        <v>72.260000000000048</v>
      </c>
      <c r="DM23" s="14">
        <f>CY23-SUM(DE$7:DE23)+SUM(DI$7:DI23)</f>
        <v>0</v>
      </c>
      <c r="DN23" s="14">
        <f>CZ23-SUM(DF$7:DF23)+SUM(DJ$7:DJ23)</f>
        <v>0</v>
      </c>
      <c r="DQ23" s="110">
        <v>18</v>
      </c>
      <c r="DR23" s="14">
        <f t="shared" si="69"/>
        <v>2</v>
      </c>
      <c r="DS23" s="14">
        <f t="shared" si="70"/>
        <v>9</v>
      </c>
      <c r="DT23" s="14">
        <f t="shared" si="19"/>
        <v>569.79999999999995</v>
      </c>
      <c r="DU23" s="14">
        <f t="shared" si="19"/>
        <v>189.93333333333331</v>
      </c>
      <c r="DV23" s="14">
        <f t="shared" si="19"/>
        <v>0</v>
      </c>
      <c r="DW23" s="14">
        <f t="shared" si="19"/>
        <v>0</v>
      </c>
      <c r="DX23" s="14">
        <f t="shared" si="71"/>
        <v>1</v>
      </c>
      <c r="DY23" s="14">
        <f t="shared" si="72"/>
        <v>2</v>
      </c>
      <c r="EC23" s="117">
        <v>3</v>
      </c>
      <c r="ED23" s="117" t="s">
        <v>1045</v>
      </c>
      <c r="EE23" s="117">
        <v>10000</v>
      </c>
      <c r="EF23" t="s">
        <v>952</v>
      </c>
      <c r="EG23">
        <f t="shared" si="103"/>
        <v>24</v>
      </c>
      <c r="EH23" t="s">
        <v>953</v>
      </c>
      <c r="EI23">
        <v>8</v>
      </c>
      <c r="EJ23">
        <f t="shared" si="20"/>
        <v>0.04</v>
      </c>
      <c r="EK23" s="117">
        <v>1</v>
      </c>
      <c r="EL23">
        <f t="shared" si="73"/>
        <v>36</v>
      </c>
      <c r="EN23">
        <f t="shared" si="98"/>
        <v>23.741666666666664</v>
      </c>
      <c r="EP23">
        <v>0</v>
      </c>
      <c r="EQ23">
        <v>1</v>
      </c>
      <c r="ER23">
        <f t="shared" si="22"/>
        <v>8</v>
      </c>
      <c r="ES23" s="103">
        <f t="shared" si="23"/>
        <v>2.1100000000000001E-2</v>
      </c>
      <c r="ET23">
        <v>1</v>
      </c>
      <c r="EU23">
        <f t="shared" si="24"/>
        <v>17</v>
      </c>
      <c r="EV23" s="103">
        <f t="shared" si="25"/>
        <v>8.4199999999999997E-2</v>
      </c>
      <c r="EW23">
        <v>1</v>
      </c>
      <c r="EX23">
        <f t="shared" si="26"/>
        <v>36</v>
      </c>
      <c r="FA23" s="116">
        <v>1102026</v>
      </c>
      <c r="FB23" s="116">
        <f t="shared" si="74"/>
        <v>1502026</v>
      </c>
      <c r="FC23" s="116" t="s">
        <v>1052</v>
      </c>
      <c r="FH23" s="116">
        <v>18</v>
      </c>
      <c r="FI23" s="116">
        <f t="shared" si="75"/>
        <v>16</v>
      </c>
      <c r="FJ23" s="116">
        <f t="shared" si="76"/>
        <v>1</v>
      </c>
      <c r="FK23" s="116" t="str">
        <f t="shared" si="77"/>
        <v>关羽专属武器-魂珠-2 7级</v>
      </c>
      <c r="FL23" s="116">
        <f t="shared" si="78"/>
        <v>2</v>
      </c>
      <c r="FM23" s="116">
        <f t="shared" si="79"/>
        <v>7</v>
      </c>
      <c r="FN23" s="116" t="str">
        <f t="shared" si="80"/>
        <v>金币</v>
      </c>
      <c r="FO23" s="116">
        <f t="shared" si="81"/>
        <v>8000</v>
      </c>
      <c r="FP23" s="116" t="str">
        <f t="shared" si="82"/>
        <v>专属强化石1</v>
      </c>
      <c r="FQ23" s="116">
        <f t="shared" si="83"/>
        <v>15</v>
      </c>
      <c r="FR23" s="116" t="str">
        <f t="shared" si="84"/>
        <v>专属强化石2</v>
      </c>
      <c r="FS23" s="116">
        <f t="shared" si="85"/>
        <v>5</v>
      </c>
      <c r="FT23" s="116">
        <f t="shared" si="86"/>
        <v>7.0000000000000007E-2</v>
      </c>
      <c r="FU23" s="116">
        <f t="shared" si="87"/>
        <v>1</v>
      </c>
      <c r="FV23" s="116">
        <f t="shared" si="88"/>
        <v>22</v>
      </c>
      <c r="FW23" s="116">
        <f t="shared" si="89"/>
        <v>0</v>
      </c>
      <c r="FX23" s="116">
        <f t="shared" si="90"/>
        <v>1</v>
      </c>
      <c r="FY23" s="116">
        <f t="shared" si="91"/>
        <v>5</v>
      </c>
      <c r="FZ23" s="116">
        <f t="shared" si="92"/>
        <v>3.4500000000000003E-2</v>
      </c>
      <c r="GA23" s="116">
        <f t="shared" si="93"/>
        <v>1</v>
      </c>
      <c r="GB23" s="116">
        <f t="shared" si="94"/>
        <v>10</v>
      </c>
      <c r="GC23" s="116">
        <f t="shared" si="95"/>
        <v>0.13789999999999999</v>
      </c>
      <c r="GD23" s="116">
        <f t="shared" si="96"/>
        <v>1</v>
      </c>
      <c r="GE23" s="116">
        <f t="shared" si="97"/>
        <v>22</v>
      </c>
    </row>
    <row r="24" spans="1:187" ht="16.5" x14ac:dyDescent="0.2">
      <c r="A24" s="95">
        <v>3</v>
      </c>
      <c r="B24" s="95">
        <v>3</v>
      </c>
      <c r="C24" s="95">
        <v>3</v>
      </c>
      <c r="D24" s="95">
        <v>3</v>
      </c>
      <c r="E24" s="95">
        <v>3</v>
      </c>
      <c r="F24" s="95">
        <v>3</v>
      </c>
      <c r="G24" s="95">
        <v>3</v>
      </c>
      <c r="H24" s="95">
        <v>3</v>
      </c>
      <c r="I24" s="95">
        <v>3</v>
      </c>
      <c r="K24" s="98">
        <f t="shared" si="108"/>
        <v>12.510188679245282</v>
      </c>
      <c r="L24" s="98">
        <f t="shared" si="108"/>
        <v>0</v>
      </c>
      <c r="M24" s="98">
        <f t="shared" si="108"/>
        <v>0</v>
      </c>
      <c r="N24" s="98">
        <f t="shared" si="108"/>
        <v>0</v>
      </c>
      <c r="O24" s="98">
        <f t="shared" si="108"/>
        <v>31.08</v>
      </c>
      <c r="P24" s="98">
        <f t="shared" si="108"/>
        <v>10.36</v>
      </c>
      <c r="Q24" s="98">
        <f t="shared" si="108"/>
        <v>0</v>
      </c>
      <c r="R24" s="98">
        <f t="shared" si="108"/>
        <v>0</v>
      </c>
      <c r="S24" s="98">
        <f t="shared" si="108"/>
        <v>51.79999999999999</v>
      </c>
      <c r="T24" s="98">
        <f t="shared" si="108"/>
        <v>25.899999999999995</v>
      </c>
      <c r="U24" s="98">
        <f t="shared" si="109"/>
        <v>0</v>
      </c>
      <c r="V24" s="98">
        <f t="shared" si="109"/>
        <v>0</v>
      </c>
      <c r="W24" s="98">
        <f t="shared" si="109"/>
        <v>0</v>
      </c>
      <c r="X24" s="98">
        <f t="shared" si="109"/>
        <v>52.345263157894728</v>
      </c>
      <c r="Y24" s="98">
        <f t="shared" si="109"/>
        <v>16.205789473684209</v>
      </c>
      <c r="Z24" s="98">
        <f t="shared" si="109"/>
        <v>0</v>
      </c>
      <c r="AA24" s="98">
        <f t="shared" si="109"/>
        <v>0</v>
      </c>
      <c r="AB24" s="98">
        <f t="shared" si="109"/>
        <v>61.069473684210529</v>
      </c>
      <c r="AC24" s="98">
        <f t="shared" si="109"/>
        <v>32.411578947368419</v>
      </c>
      <c r="AD24" s="98">
        <f t="shared" si="109"/>
        <v>0</v>
      </c>
      <c r="AE24" s="98">
        <f t="shared" si="110"/>
        <v>0</v>
      </c>
      <c r="AF24" s="98">
        <f t="shared" si="110"/>
        <v>0</v>
      </c>
      <c r="AG24" s="98">
        <f t="shared" si="110"/>
        <v>97.97136363636362</v>
      </c>
      <c r="AH24" s="98">
        <f t="shared" si="110"/>
        <v>20.79190909090909</v>
      </c>
      <c r="AI24" s="98">
        <f t="shared" si="110"/>
        <v>0</v>
      </c>
      <c r="AJ24" s="98">
        <f t="shared" si="110"/>
        <v>0</v>
      </c>
      <c r="AK24" s="98">
        <f t="shared" si="110"/>
        <v>97.97136363636362</v>
      </c>
      <c r="AL24" s="98">
        <f t="shared" si="110"/>
        <v>34.653181818181821</v>
      </c>
      <c r="AM24" s="98">
        <f t="shared" si="110"/>
        <v>0</v>
      </c>
      <c r="AN24" s="98">
        <f t="shared" si="110"/>
        <v>0</v>
      </c>
      <c r="AO24" s="98">
        <f t="shared" si="110"/>
        <v>0</v>
      </c>
      <c r="AP24" s="98">
        <f t="shared" si="110"/>
        <v>152.47399999999999</v>
      </c>
      <c r="CC24" s="95">
        <v>19</v>
      </c>
      <c r="CD24" s="95">
        <f>INDEX(节奏总表!$AH$4:$AH$153,MATCH(专属武器强化!CC24,节奏总表!$AP$4:$AP$153,1))</f>
        <v>101</v>
      </c>
      <c r="CE24" s="95"/>
      <c r="CF24" s="95">
        <f t="shared" si="12"/>
        <v>5</v>
      </c>
      <c r="CG24" s="14">
        <f t="shared" si="13"/>
        <v>100</v>
      </c>
      <c r="CH24" s="14">
        <f t="shared" si="14"/>
        <v>150</v>
      </c>
      <c r="CI24" s="14">
        <f t="shared" si="15"/>
        <v>25</v>
      </c>
      <c r="CJ24" s="14">
        <f t="shared" si="16"/>
        <v>0</v>
      </c>
      <c r="CK24" s="14"/>
      <c r="CL24" s="14"/>
      <c r="CM24" s="14"/>
      <c r="CN24" s="14"/>
      <c r="CO24" s="14">
        <f>SUM(CG$6:CG24)</f>
        <v>2900</v>
      </c>
      <c r="CP24" s="14">
        <f>SUM(CH$6:CH24)</f>
        <v>1450</v>
      </c>
      <c r="CQ24" s="14">
        <f>SUM(CI$6:CI24)</f>
        <v>75</v>
      </c>
      <c r="CR24" s="14">
        <f>SUM(CJ$6:CJ24)</f>
        <v>0</v>
      </c>
      <c r="CU24" s="97">
        <v>12</v>
      </c>
      <c r="CV24" s="14">
        <f>INDEX(节奏总表!$BW$4:$BW$63,专属武器强化!CU24)</f>
        <v>86</v>
      </c>
      <c r="CW24" s="14">
        <f t="shared" si="17"/>
        <v>1800</v>
      </c>
      <c r="CX24" s="14">
        <f t="shared" si="62"/>
        <v>600</v>
      </c>
      <c r="CY24" s="14">
        <f t="shared" si="63"/>
        <v>0</v>
      </c>
      <c r="CZ24" s="14">
        <f t="shared" si="64"/>
        <v>0</v>
      </c>
      <c r="DA24" s="97">
        <v>0</v>
      </c>
      <c r="DB24" s="97">
        <v>0</v>
      </c>
      <c r="DC24" s="14">
        <f t="shared" si="104"/>
        <v>0</v>
      </c>
      <c r="DD24" s="14">
        <f t="shared" si="105"/>
        <v>0</v>
      </c>
      <c r="DE24" s="14">
        <f t="shared" si="106"/>
        <v>0</v>
      </c>
      <c r="DF24" s="14">
        <f t="shared" si="107"/>
        <v>0</v>
      </c>
      <c r="DG24" s="97"/>
      <c r="DH24" s="97"/>
      <c r="DI24" s="97"/>
      <c r="DJ24" s="97"/>
      <c r="DK24" s="14">
        <f>CW24-SUM(DC$7:DC24)+SUM(DG$7:DG24)</f>
        <v>344.35396226415105</v>
      </c>
      <c r="DL24" s="14">
        <f>CX24-SUM(DD$7:DD24)+SUM(DH$7:DH24)</f>
        <v>172.26000000000005</v>
      </c>
      <c r="DM24" s="14">
        <f>CY24-SUM(DE$7:DE24)+SUM(DI$7:DI24)</f>
        <v>0</v>
      </c>
      <c r="DN24" s="14">
        <f>CZ24-SUM(DF$7:DF24)+SUM(DJ$7:DJ24)</f>
        <v>0</v>
      </c>
      <c r="DQ24" s="110">
        <v>19</v>
      </c>
      <c r="DR24" s="14">
        <f t="shared" si="69"/>
        <v>3</v>
      </c>
      <c r="DS24" s="14">
        <f t="shared" si="70"/>
        <v>1</v>
      </c>
      <c r="DT24" s="14">
        <f t="shared" si="19"/>
        <v>17.266666666666666</v>
      </c>
      <c r="DU24" s="14">
        <f t="shared" si="19"/>
        <v>8.6333333333333329</v>
      </c>
      <c r="DV24" s="14">
        <f t="shared" si="19"/>
        <v>0</v>
      </c>
      <c r="DW24" s="14">
        <f t="shared" si="19"/>
        <v>0</v>
      </c>
      <c r="DX24" s="14">
        <f t="shared" si="71"/>
        <v>1</v>
      </c>
      <c r="DY24" s="14">
        <f t="shared" si="72"/>
        <v>2</v>
      </c>
      <c r="EC24" s="117">
        <v>3</v>
      </c>
      <c r="ED24" s="117" t="s">
        <v>1045</v>
      </c>
      <c r="EE24" s="117">
        <v>3000</v>
      </c>
      <c r="EF24" t="s">
        <v>952</v>
      </c>
      <c r="EG24">
        <f t="shared" si="103"/>
        <v>4</v>
      </c>
      <c r="EH24" t="s">
        <v>953</v>
      </c>
      <c r="EI24">
        <v>2</v>
      </c>
      <c r="EJ24">
        <f t="shared" si="20"/>
        <v>0.23</v>
      </c>
      <c r="EK24" s="117">
        <v>1</v>
      </c>
      <c r="EL24">
        <f t="shared" si="73"/>
        <v>6</v>
      </c>
      <c r="EN24">
        <f t="shared" si="98"/>
        <v>4.3166666666666664</v>
      </c>
      <c r="EP24">
        <v>0</v>
      </c>
      <c r="EQ24">
        <v>1</v>
      </c>
      <c r="ER24">
        <f t="shared" si="22"/>
        <v>2</v>
      </c>
      <c r="ES24" s="103">
        <f t="shared" si="23"/>
        <v>0.1158</v>
      </c>
      <c r="ET24">
        <v>1</v>
      </c>
      <c r="EU24">
        <f t="shared" si="24"/>
        <v>3</v>
      </c>
      <c r="EV24" s="103">
        <f t="shared" si="25"/>
        <v>0.46329999999999999</v>
      </c>
      <c r="EW24">
        <v>1</v>
      </c>
      <c r="EX24">
        <f t="shared" si="26"/>
        <v>6</v>
      </c>
      <c r="FA24" s="116">
        <v>1102028</v>
      </c>
      <c r="FB24" s="116">
        <f t="shared" si="74"/>
        <v>1502028</v>
      </c>
      <c r="FC24" s="116" t="s">
        <v>1053</v>
      </c>
      <c r="FH24" s="116">
        <v>19</v>
      </c>
      <c r="FI24" s="116">
        <f t="shared" si="75"/>
        <v>17</v>
      </c>
      <c r="FJ24" s="116">
        <f t="shared" si="76"/>
        <v>1</v>
      </c>
      <c r="FK24" s="116" t="str">
        <f t="shared" si="77"/>
        <v>关羽专属武器-魂珠-2 8级</v>
      </c>
      <c r="FL24" s="116">
        <f t="shared" si="78"/>
        <v>2</v>
      </c>
      <c r="FM24" s="116">
        <f t="shared" si="79"/>
        <v>8</v>
      </c>
      <c r="FN24" s="116" t="str">
        <f t="shared" si="80"/>
        <v>金币</v>
      </c>
      <c r="FO24" s="116">
        <f t="shared" si="81"/>
        <v>9000</v>
      </c>
      <c r="FP24" s="116" t="str">
        <f t="shared" si="82"/>
        <v>专属强化石1</v>
      </c>
      <c r="FQ24" s="116">
        <f t="shared" si="83"/>
        <v>18</v>
      </c>
      <c r="FR24" s="116" t="str">
        <f t="shared" si="84"/>
        <v>专属强化石2</v>
      </c>
      <c r="FS24" s="116">
        <f t="shared" si="85"/>
        <v>6</v>
      </c>
      <c r="FT24" s="116">
        <f t="shared" si="86"/>
        <v>0.05</v>
      </c>
      <c r="FU24" s="116">
        <f t="shared" si="87"/>
        <v>1</v>
      </c>
      <c r="FV24" s="116">
        <f t="shared" si="88"/>
        <v>29</v>
      </c>
      <c r="FW24" s="116">
        <f t="shared" si="89"/>
        <v>0</v>
      </c>
      <c r="FX24" s="116">
        <f t="shared" si="90"/>
        <v>1</v>
      </c>
      <c r="FY24" s="116">
        <f t="shared" si="91"/>
        <v>7</v>
      </c>
      <c r="FZ24" s="116">
        <f t="shared" si="92"/>
        <v>2.5600000000000001E-2</v>
      </c>
      <c r="GA24" s="116">
        <f t="shared" si="93"/>
        <v>1</v>
      </c>
      <c r="GB24" s="116">
        <f t="shared" si="94"/>
        <v>14</v>
      </c>
      <c r="GC24" s="116">
        <f t="shared" si="95"/>
        <v>0.1022</v>
      </c>
      <c r="GD24" s="116">
        <f t="shared" si="96"/>
        <v>1</v>
      </c>
      <c r="GE24" s="116">
        <f t="shared" si="97"/>
        <v>29</v>
      </c>
    </row>
    <row r="25" spans="1:187" ht="16.5" x14ac:dyDescent="0.2">
      <c r="A25" s="95">
        <v>4</v>
      </c>
      <c r="B25" s="95">
        <v>5</v>
      </c>
      <c r="C25" s="95">
        <v>5</v>
      </c>
      <c r="D25" s="95">
        <v>5</v>
      </c>
      <c r="E25" s="95">
        <v>5</v>
      </c>
      <c r="F25" s="95">
        <v>5</v>
      </c>
      <c r="G25" s="95">
        <v>5</v>
      </c>
      <c r="H25" s="95">
        <v>5</v>
      </c>
      <c r="I25" s="95">
        <v>5</v>
      </c>
      <c r="K25" s="98">
        <f t="shared" si="108"/>
        <v>20.850314465408804</v>
      </c>
      <c r="L25" s="98">
        <f t="shared" si="108"/>
        <v>0</v>
      </c>
      <c r="M25" s="98">
        <f t="shared" si="108"/>
        <v>0</v>
      </c>
      <c r="N25" s="98">
        <f t="shared" si="108"/>
        <v>0</v>
      </c>
      <c r="O25" s="98">
        <f t="shared" si="108"/>
        <v>51.79999999999999</v>
      </c>
      <c r="P25" s="98">
        <f t="shared" si="108"/>
        <v>17.266666666666666</v>
      </c>
      <c r="Q25" s="98">
        <f t="shared" si="108"/>
        <v>0</v>
      </c>
      <c r="R25" s="98">
        <f t="shared" si="108"/>
        <v>0</v>
      </c>
      <c r="S25" s="98">
        <f t="shared" si="108"/>
        <v>86.333333333333329</v>
      </c>
      <c r="T25" s="98">
        <f t="shared" si="108"/>
        <v>43.166666666666664</v>
      </c>
      <c r="U25" s="98">
        <f t="shared" si="109"/>
        <v>0</v>
      </c>
      <c r="V25" s="98">
        <f t="shared" si="109"/>
        <v>0</v>
      </c>
      <c r="W25" s="98">
        <f t="shared" si="109"/>
        <v>0</v>
      </c>
      <c r="X25" s="98">
        <f t="shared" si="109"/>
        <v>87.242105263157882</v>
      </c>
      <c r="Y25" s="98">
        <f t="shared" si="109"/>
        <v>27.009649122807016</v>
      </c>
      <c r="Z25" s="98">
        <f t="shared" si="109"/>
        <v>0</v>
      </c>
      <c r="AA25" s="98">
        <f t="shared" si="109"/>
        <v>0</v>
      </c>
      <c r="AB25" s="98">
        <f t="shared" si="109"/>
        <v>101.78245614035086</v>
      </c>
      <c r="AC25" s="98">
        <f t="shared" si="109"/>
        <v>54.019298245614031</v>
      </c>
      <c r="AD25" s="98">
        <f t="shared" si="109"/>
        <v>0</v>
      </c>
      <c r="AE25" s="98">
        <f t="shared" si="110"/>
        <v>0</v>
      </c>
      <c r="AF25" s="98">
        <f t="shared" si="110"/>
        <v>0</v>
      </c>
      <c r="AG25" s="98">
        <f t="shared" si="110"/>
        <v>163.285606060606</v>
      </c>
      <c r="AH25" s="98">
        <f t="shared" si="110"/>
        <v>34.653181818181814</v>
      </c>
      <c r="AI25" s="98">
        <f t="shared" si="110"/>
        <v>0</v>
      </c>
      <c r="AJ25" s="98">
        <f t="shared" si="110"/>
        <v>0</v>
      </c>
      <c r="AK25" s="98">
        <f t="shared" si="110"/>
        <v>163.285606060606</v>
      </c>
      <c r="AL25" s="98">
        <f t="shared" si="110"/>
        <v>57.755303030303025</v>
      </c>
      <c r="AM25" s="98">
        <f t="shared" si="110"/>
        <v>0</v>
      </c>
      <c r="AN25" s="98">
        <f t="shared" si="110"/>
        <v>0</v>
      </c>
      <c r="AO25" s="98">
        <f t="shared" si="110"/>
        <v>0</v>
      </c>
      <c r="AP25" s="98">
        <f t="shared" si="110"/>
        <v>254.12333333333331</v>
      </c>
      <c r="CC25" s="95">
        <v>20</v>
      </c>
      <c r="CD25" s="95">
        <f>INDEX(节奏总表!$AH$4:$AH$153,MATCH(专属武器强化!CC25,节奏总表!$AP$4:$AP$153,1))</f>
        <v>103</v>
      </c>
      <c r="CE25" s="95"/>
      <c r="CF25" s="95">
        <f t="shared" si="12"/>
        <v>5</v>
      </c>
      <c r="CG25" s="14">
        <f t="shared" si="13"/>
        <v>100</v>
      </c>
      <c r="CH25" s="14">
        <f t="shared" si="14"/>
        <v>150</v>
      </c>
      <c r="CI25" s="14">
        <f t="shared" si="15"/>
        <v>25</v>
      </c>
      <c r="CJ25" s="14">
        <f t="shared" si="16"/>
        <v>0</v>
      </c>
      <c r="CK25" s="14"/>
      <c r="CL25" s="14"/>
      <c r="CM25" s="14"/>
      <c r="CN25" s="14"/>
      <c r="CO25" s="14">
        <f>SUM(CG$6:CG25)</f>
        <v>3000</v>
      </c>
      <c r="CP25" s="14">
        <f>SUM(CH$6:CH25)</f>
        <v>1600</v>
      </c>
      <c r="CQ25" s="14">
        <f>SUM(CI$6:CI25)</f>
        <v>100</v>
      </c>
      <c r="CR25" s="14">
        <f>SUM(CJ$6:CJ25)</f>
        <v>0</v>
      </c>
      <c r="CU25" s="97">
        <v>13</v>
      </c>
      <c r="CV25" s="14">
        <f>INDEX(节奏总表!$BW$4:$BW$63,专属武器强化!CU25)</f>
        <v>88</v>
      </c>
      <c r="CW25" s="14">
        <f t="shared" si="17"/>
        <v>2000</v>
      </c>
      <c r="CX25" s="14">
        <f t="shared" si="62"/>
        <v>700</v>
      </c>
      <c r="CY25" s="14">
        <f t="shared" si="63"/>
        <v>0</v>
      </c>
      <c r="CZ25" s="14">
        <f t="shared" si="64"/>
        <v>0</v>
      </c>
      <c r="DA25" s="97">
        <v>3</v>
      </c>
      <c r="DB25" s="97">
        <v>5</v>
      </c>
      <c r="DC25" s="14">
        <f t="shared" si="104"/>
        <v>414.4</v>
      </c>
      <c r="DD25" s="14">
        <f t="shared" si="105"/>
        <v>207.2</v>
      </c>
      <c r="DE25" s="14">
        <f t="shared" si="106"/>
        <v>0</v>
      </c>
      <c r="DF25" s="14">
        <f t="shared" si="107"/>
        <v>0</v>
      </c>
      <c r="DG25" s="97"/>
      <c r="DH25" s="97"/>
      <c r="DI25" s="97"/>
      <c r="DJ25" s="97"/>
      <c r="DK25" s="14">
        <f>CW25-SUM(DC$7:DC25)+SUM(DG$7:DG25)</f>
        <v>129.95396226415096</v>
      </c>
      <c r="DL25" s="14">
        <f>CX25-SUM(DD$7:DD25)+SUM(DH$7:DH25)</f>
        <v>65.060000000000059</v>
      </c>
      <c r="DM25" s="14">
        <f>CY25-SUM(DE$7:DE25)+SUM(DI$7:DI25)</f>
        <v>0</v>
      </c>
      <c r="DN25" s="14">
        <f>CZ25-SUM(DF$7:DF25)+SUM(DJ$7:DJ25)</f>
        <v>0</v>
      </c>
      <c r="DQ25" s="110">
        <v>20</v>
      </c>
      <c r="DR25" s="14">
        <f t="shared" si="69"/>
        <v>3</v>
      </c>
      <c r="DS25" s="14">
        <f t="shared" si="70"/>
        <v>2</v>
      </c>
      <c r="DT25" s="14">
        <f t="shared" si="19"/>
        <v>34.533333333333331</v>
      </c>
      <c r="DU25" s="14">
        <f t="shared" si="19"/>
        <v>17.266666666666666</v>
      </c>
      <c r="DV25" s="14">
        <f t="shared" si="19"/>
        <v>0</v>
      </c>
      <c r="DW25" s="14">
        <f t="shared" si="19"/>
        <v>0</v>
      </c>
      <c r="DX25" s="14">
        <f t="shared" si="71"/>
        <v>1</v>
      </c>
      <c r="DY25" s="14">
        <f t="shared" si="72"/>
        <v>2</v>
      </c>
      <c r="EC25" s="117">
        <v>3</v>
      </c>
      <c r="ED25" s="117" t="s">
        <v>1045</v>
      </c>
      <c r="EE25" s="117">
        <v>4000</v>
      </c>
      <c r="EF25" t="s">
        <v>952</v>
      </c>
      <c r="EG25">
        <f t="shared" si="103"/>
        <v>4</v>
      </c>
      <c r="EH25" t="s">
        <v>953</v>
      </c>
      <c r="EI25">
        <v>2</v>
      </c>
      <c r="EJ25">
        <f t="shared" si="20"/>
        <v>0.12</v>
      </c>
      <c r="EK25" s="117">
        <v>1</v>
      </c>
      <c r="EL25">
        <f t="shared" si="73"/>
        <v>13</v>
      </c>
      <c r="EN25">
        <f t="shared" si="98"/>
        <v>8.6333333333333329</v>
      </c>
      <c r="EP25">
        <v>0</v>
      </c>
      <c r="EQ25">
        <v>1</v>
      </c>
      <c r="ER25">
        <f t="shared" si="22"/>
        <v>3</v>
      </c>
      <c r="ES25" s="103">
        <f t="shared" si="23"/>
        <v>5.79E-2</v>
      </c>
      <c r="ET25">
        <v>1</v>
      </c>
      <c r="EU25">
        <f t="shared" si="24"/>
        <v>6</v>
      </c>
      <c r="EV25" s="103">
        <f t="shared" si="25"/>
        <v>0.23169999999999999</v>
      </c>
      <c r="EW25">
        <v>1</v>
      </c>
      <c r="EX25">
        <f t="shared" si="26"/>
        <v>13</v>
      </c>
      <c r="FA25" s="116">
        <v>1102030</v>
      </c>
      <c r="FB25" s="116">
        <f t="shared" si="74"/>
        <v>1502030</v>
      </c>
      <c r="FC25" s="116" t="s">
        <v>971</v>
      </c>
      <c r="FH25" s="116">
        <v>20</v>
      </c>
      <c r="FI25" s="116">
        <f t="shared" si="75"/>
        <v>18</v>
      </c>
      <c r="FJ25" s="116">
        <f t="shared" si="76"/>
        <v>1</v>
      </c>
      <c r="FK25" s="116" t="str">
        <f t="shared" si="77"/>
        <v>关羽专属武器-魂珠-2 9级</v>
      </c>
      <c r="FL25" s="116">
        <f t="shared" si="78"/>
        <v>2</v>
      </c>
      <c r="FM25" s="116">
        <f t="shared" si="79"/>
        <v>9</v>
      </c>
      <c r="FN25" s="116" t="str">
        <f t="shared" si="80"/>
        <v>金币</v>
      </c>
      <c r="FO25" s="116">
        <f t="shared" si="81"/>
        <v>10000</v>
      </c>
      <c r="FP25" s="116" t="str">
        <f t="shared" si="82"/>
        <v>专属强化石1</v>
      </c>
      <c r="FQ25" s="116">
        <f t="shared" si="83"/>
        <v>24</v>
      </c>
      <c r="FR25" s="116" t="str">
        <f t="shared" si="84"/>
        <v>专属强化石2</v>
      </c>
      <c r="FS25" s="116">
        <f t="shared" si="85"/>
        <v>8</v>
      </c>
      <c r="FT25" s="116">
        <f t="shared" si="86"/>
        <v>0.04</v>
      </c>
      <c r="FU25" s="116">
        <f t="shared" si="87"/>
        <v>1</v>
      </c>
      <c r="FV25" s="116">
        <f t="shared" si="88"/>
        <v>36</v>
      </c>
      <c r="FW25" s="116">
        <f t="shared" si="89"/>
        <v>0</v>
      </c>
      <c r="FX25" s="116">
        <f t="shared" si="90"/>
        <v>1</v>
      </c>
      <c r="FY25" s="116">
        <f t="shared" si="91"/>
        <v>8</v>
      </c>
      <c r="FZ25" s="116">
        <f t="shared" si="92"/>
        <v>2.1100000000000001E-2</v>
      </c>
      <c r="GA25" s="116">
        <f t="shared" si="93"/>
        <v>1</v>
      </c>
      <c r="GB25" s="116">
        <f t="shared" si="94"/>
        <v>17</v>
      </c>
      <c r="GC25" s="116">
        <f t="shared" si="95"/>
        <v>8.4199999999999997E-2</v>
      </c>
      <c r="GD25" s="116">
        <f t="shared" si="96"/>
        <v>1</v>
      </c>
      <c r="GE25" s="116">
        <f t="shared" si="97"/>
        <v>36</v>
      </c>
    </row>
    <row r="26" spans="1:187" ht="16.5" x14ac:dyDescent="0.2">
      <c r="A26" s="95">
        <v>5</v>
      </c>
      <c r="B26" s="95">
        <v>8</v>
      </c>
      <c r="C26" s="95">
        <v>8</v>
      </c>
      <c r="D26" s="95">
        <v>8</v>
      </c>
      <c r="E26" s="95">
        <v>8</v>
      </c>
      <c r="F26" s="95">
        <v>8</v>
      </c>
      <c r="G26" s="95">
        <v>8</v>
      </c>
      <c r="H26" s="95">
        <v>8</v>
      </c>
      <c r="I26" s="95">
        <v>8</v>
      </c>
      <c r="K26" s="98">
        <f t="shared" si="108"/>
        <v>33.360503144654082</v>
      </c>
      <c r="L26" s="98">
        <f t="shared" si="108"/>
        <v>0</v>
      </c>
      <c r="M26" s="98">
        <f t="shared" si="108"/>
        <v>0</v>
      </c>
      <c r="N26" s="98">
        <f t="shared" si="108"/>
        <v>0</v>
      </c>
      <c r="O26" s="98">
        <f t="shared" si="108"/>
        <v>82.88</v>
      </c>
      <c r="P26" s="98">
        <f t="shared" si="108"/>
        <v>27.626666666666665</v>
      </c>
      <c r="Q26" s="98">
        <f t="shared" si="108"/>
        <v>0</v>
      </c>
      <c r="R26" s="98">
        <f t="shared" si="108"/>
        <v>0</v>
      </c>
      <c r="S26" s="98">
        <f t="shared" si="108"/>
        <v>138.13333333333333</v>
      </c>
      <c r="T26" s="98">
        <f t="shared" si="108"/>
        <v>69.066666666666663</v>
      </c>
      <c r="U26" s="98">
        <f t="shared" si="109"/>
        <v>0</v>
      </c>
      <c r="V26" s="98">
        <f t="shared" si="109"/>
        <v>0</v>
      </c>
      <c r="W26" s="98">
        <f t="shared" si="109"/>
        <v>0</v>
      </c>
      <c r="X26" s="98">
        <f t="shared" si="109"/>
        <v>139.58736842105262</v>
      </c>
      <c r="Y26" s="98">
        <f t="shared" si="109"/>
        <v>43.215438596491225</v>
      </c>
      <c r="Z26" s="98">
        <f t="shared" si="109"/>
        <v>0</v>
      </c>
      <c r="AA26" s="98">
        <f t="shared" si="109"/>
        <v>0</v>
      </c>
      <c r="AB26" s="98">
        <f t="shared" si="109"/>
        <v>162.85192982456138</v>
      </c>
      <c r="AC26" s="98">
        <f t="shared" si="109"/>
        <v>86.43087719298245</v>
      </c>
      <c r="AD26" s="98">
        <f t="shared" si="109"/>
        <v>0</v>
      </c>
      <c r="AE26" s="98">
        <f t="shared" si="110"/>
        <v>0</v>
      </c>
      <c r="AF26" s="98">
        <f t="shared" si="110"/>
        <v>0</v>
      </c>
      <c r="AG26" s="98">
        <f t="shared" si="110"/>
        <v>261.25696969696963</v>
      </c>
      <c r="AH26" s="98">
        <f t="shared" si="110"/>
        <v>55.445090909090908</v>
      </c>
      <c r="AI26" s="98">
        <f t="shared" si="110"/>
        <v>0</v>
      </c>
      <c r="AJ26" s="98">
        <f t="shared" si="110"/>
        <v>0</v>
      </c>
      <c r="AK26" s="98">
        <f t="shared" si="110"/>
        <v>261.25696969696963</v>
      </c>
      <c r="AL26" s="98">
        <f t="shared" si="110"/>
        <v>92.408484848484861</v>
      </c>
      <c r="AM26" s="98">
        <f t="shared" si="110"/>
        <v>0</v>
      </c>
      <c r="AN26" s="98">
        <f t="shared" si="110"/>
        <v>0</v>
      </c>
      <c r="AO26" s="98">
        <f t="shared" si="110"/>
        <v>0</v>
      </c>
      <c r="AP26" s="98">
        <f t="shared" si="110"/>
        <v>406.59733333333332</v>
      </c>
      <c r="CC26" s="95">
        <v>21</v>
      </c>
      <c r="CD26" s="95">
        <f>INDEX(节奏总表!$AH$4:$AH$153,MATCH(专属武器强化!CC26,节奏总表!$AP$4:$AP$153,1))</f>
        <v>104</v>
      </c>
      <c r="CE26" s="95"/>
      <c r="CF26" s="95">
        <f t="shared" si="12"/>
        <v>5</v>
      </c>
      <c r="CG26" s="14">
        <f t="shared" si="13"/>
        <v>100</v>
      </c>
      <c r="CH26" s="14">
        <f t="shared" si="14"/>
        <v>150</v>
      </c>
      <c r="CI26" s="14">
        <f t="shared" si="15"/>
        <v>25</v>
      </c>
      <c r="CJ26" s="14">
        <f t="shared" si="16"/>
        <v>0</v>
      </c>
      <c r="CK26" s="14"/>
      <c r="CL26" s="14"/>
      <c r="CM26" s="14"/>
      <c r="CN26" s="14"/>
      <c r="CO26" s="14">
        <f>SUM(CG$6:CG26)</f>
        <v>3100</v>
      </c>
      <c r="CP26" s="14">
        <f>SUM(CH$6:CH26)</f>
        <v>1750</v>
      </c>
      <c r="CQ26" s="14">
        <f>SUM(CI$6:CI26)</f>
        <v>125</v>
      </c>
      <c r="CR26" s="14">
        <f>SUM(CJ$6:CJ26)</f>
        <v>0</v>
      </c>
      <c r="CU26" s="97">
        <v>14</v>
      </c>
      <c r="CV26" s="14">
        <f>INDEX(节奏总表!$BW$4:$BW$63,专属武器强化!CU26)</f>
        <v>90</v>
      </c>
      <c r="CW26" s="14">
        <f t="shared" si="17"/>
        <v>2200</v>
      </c>
      <c r="CX26" s="14">
        <f t="shared" si="62"/>
        <v>800</v>
      </c>
      <c r="CY26" s="14">
        <f t="shared" si="63"/>
        <v>0</v>
      </c>
      <c r="CZ26" s="14">
        <f t="shared" si="64"/>
        <v>0</v>
      </c>
      <c r="DA26" s="97">
        <v>1</v>
      </c>
      <c r="DB26" s="97">
        <v>7</v>
      </c>
      <c r="DC26" s="14">
        <f t="shared" si="104"/>
        <v>262.71396226415095</v>
      </c>
      <c r="DD26" s="14">
        <f t="shared" si="105"/>
        <v>0</v>
      </c>
      <c r="DE26" s="14">
        <f t="shared" si="106"/>
        <v>0</v>
      </c>
      <c r="DF26" s="14">
        <f t="shared" si="107"/>
        <v>0</v>
      </c>
      <c r="DG26" s="97"/>
      <c r="DH26" s="97"/>
      <c r="DI26" s="97"/>
      <c r="DJ26" s="97"/>
      <c r="DK26" s="14">
        <f>CW26-SUM(DC$7:DC26)+SUM(DG$7:DG26)</f>
        <v>67.239999999999782</v>
      </c>
      <c r="DL26" s="14">
        <f>CX26-SUM(DD$7:DD26)+SUM(DH$7:DH26)</f>
        <v>165.06000000000006</v>
      </c>
      <c r="DM26" s="14">
        <f>CY26-SUM(DE$7:DE26)+SUM(DI$7:DI26)</f>
        <v>0</v>
      </c>
      <c r="DN26" s="14">
        <f>CZ26-SUM(DF$7:DF26)+SUM(DJ$7:DJ26)</f>
        <v>0</v>
      </c>
      <c r="DQ26" s="110">
        <v>21</v>
      </c>
      <c r="DR26" s="14">
        <f t="shared" si="69"/>
        <v>3</v>
      </c>
      <c r="DS26" s="14">
        <f t="shared" si="70"/>
        <v>3</v>
      </c>
      <c r="DT26" s="14">
        <f t="shared" ref="DT26:DW45" si="111">INDEX($K$22:$AP$30,$DS26,($DR26-1)*4+DT$3)</f>
        <v>51.79999999999999</v>
      </c>
      <c r="DU26" s="14">
        <f t="shared" si="111"/>
        <v>25.899999999999995</v>
      </c>
      <c r="DV26" s="14">
        <f t="shared" si="111"/>
        <v>0</v>
      </c>
      <c r="DW26" s="14">
        <f t="shared" si="111"/>
        <v>0</v>
      </c>
      <c r="DX26" s="14">
        <f t="shared" si="71"/>
        <v>1</v>
      </c>
      <c r="DY26" s="14">
        <f t="shared" si="72"/>
        <v>2</v>
      </c>
      <c r="EC26" s="117">
        <v>3</v>
      </c>
      <c r="ED26" s="117" t="s">
        <v>1045</v>
      </c>
      <c r="EE26" s="117">
        <v>5000</v>
      </c>
      <c r="EF26" t="s">
        <v>952</v>
      </c>
      <c r="EG26">
        <f t="shared" si="103"/>
        <v>6</v>
      </c>
      <c r="EH26" t="s">
        <v>953</v>
      </c>
      <c r="EI26">
        <v>3</v>
      </c>
      <c r="EJ26">
        <f t="shared" si="20"/>
        <v>0.12</v>
      </c>
      <c r="EK26" s="117">
        <v>1</v>
      </c>
      <c r="EL26">
        <f t="shared" si="73"/>
        <v>13</v>
      </c>
      <c r="EN26">
        <f t="shared" si="98"/>
        <v>8.6333333333333311</v>
      </c>
      <c r="EP26">
        <v>0</v>
      </c>
      <c r="EQ26">
        <v>1</v>
      </c>
      <c r="ER26">
        <f t="shared" si="22"/>
        <v>3</v>
      </c>
      <c r="ES26" s="103">
        <f t="shared" si="23"/>
        <v>5.79E-2</v>
      </c>
      <c r="ET26">
        <v>1</v>
      </c>
      <c r="EU26">
        <f t="shared" si="24"/>
        <v>6</v>
      </c>
      <c r="EV26" s="103">
        <f t="shared" si="25"/>
        <v>0.23169999999999999</v>
      </c>
      <c r="EW26">
        <v>1</v>
      </c>
      <c r="EX26">
        <f t="shared" si="26"/>
        <v>13</v>
      </c>
      <c r="FA26" s="116">
        <v>1102031</v>
      </c>
      <c r="FB26" s="116">
        <f t="shared" si="74"/>
        <v>1502031</v>
      </c>
      <c r="FC26" s="116" t="s">
        <v>1054</v>
      </c>
      <c r="FH26" s="116">
        <v>21</v>
      </c>
      <c r="FI26" s="116">
        <f t="shared" si="75"/>
        <v>0</v>
      </c>
      <c r="FJ26" s="116">
        <f t="shared" si="76"/>
        <v>1</v>
      </c>
      <c r="FK26" s="116" t="str">
        <f t="shared" si="77"/>
        <v>关羽专属武器-魂珠-3 0级</v>
      </c>
      <c r="FL26" s="116">
        <f t="shared" si="78"/>
        <v>3</v>
      </c>
      <c r="FM26" s="116">
        <f t="shared" si="79"/>
        <v>0</v>
      </c>
      <c r="FN26" s="116" t="str">
        <f t="shared" si="80"/>
        <v/>
      </c>
      <c r="FO26" s="116" t="str">
        <f t="shared" si="81"/>
        <v/>
      </c>
      <c r="FP26" s="116" t="str">
        <f t="shared" si="82"/>
        <v/>
      </c>
      <c r="FQ26" s="116" t="str">
        <f t="shared" si="83"/>
        <v/>
      </c>
      <c r="FR26" s="116" t="str">
        <f t="shared" si="84"/>
        <v/>
      </c>
      <c r="FS26" s="116" t="str">
        <f t="shared" si="85"/>
        <v/>
      </c>
      <c r="FT26" s="116" t="str">
        <f t="shared" si="86"/>
        <v/>
      </c>
      <c r="FU26" s="116" t="str">
        <f t="shared" si="87"/>
        <v/>
      </c>
      <c r="FV26" s="116" t="str">
        <f t="shared" si="88"/>
        <v/>
      </c>
      <c r="FW26" s="116" t="str">
        <f t="shared" si="89"/>
        <v/>
      </c>
      <c r="FX26" s="116" t="str">
        <f t="shared" si="90"/>
        <v/>
      </c>
      <c r="FY26" s="116" t="str">
        <f t="shared" si="91"/>
        <v/>
      </c>
      <c r="FZ26" s="116" t="str">
        <f t="shared" si="92"/>
        <v/>
      </c>
      <c r="GA26" s="116" t="str">
        <f t="shared" si="93"/>
        <v/>
      </c>
      <c r="GB26" s="116" t="str">
        <f t="shared" si="94"/>
        <v/>
      </c>
      <c r="GC26" s="116" t="str">
        <f t="shared" si="95"/>
        <v/>
      </c>
      <c r="GD26" s="116" t="str">
        <f t="shared" si="96"/>
        <v/>
      </c>
      <c r="GE26" s="116" t="str">
        <f t="shared" si="97"/>
        <v/>
      </c>
    </row>
    <row r="27" spans="1:187" ht="16.5" x14ac:dyDescent="0.2">
      <c r="A27" s="95">
        <v>6</v>
      </c>
      <c r="B27" s="95">
        <v>13</v>
      </c>
      <c r="C27" s="95">
        <v>13</v>
      </c>
      <c r="D27" s="95">
        <v>13</v>
      </c>
      <c r="E27" s="95">
        <v>13</v>
      </c>
      <c r="F27" s="95">
        <v>13</v>
      </c>
      <c r="G27" s="95">
        <v>13</v>
      </c>
      <c r="H27" s="95">
        <v>13</v>
      </c>
      <c r="I27" s="95">
        <v>13</v>
      </c>
      <c r="K27" s="98">
        <f t="shared" si="108"/>
        <v>54.210817610062897</v>
      </c>
      <c r="L27" s="98">
        <f t="shared" si="108"/>
        <v>0</v>
      </c>
      <c r="M27" s="98">
        <f t="shared" si="108"/>
        <v>0</v>
      </c>
      <c r="N27" s="98">
        <f t="shared" si="108"/>
        <v>0</v>
      </c>
      <c r="O27" s="98">
        <f t="shared" si="108"/>
        <v>134.67999999999998</v>
      </c>
      <c r="P27" s="98">
        <f t="shared" si="108"/>
        <v>44.893333333333338</v>
      </c>
      <c r="Q27" s="98">
        <f t="shared" si="108"/>
        <v>0</v>
      </c>
      <c r="R27" s="98">
        <f t="shared" si="108"/>
        <v>0</v>
      </c>
      <c r="S27" s="98">
        <f t="shared" si="108"/>
        <v>224.46666666666667</v>
      </c>
      <c r="T27" s="98">
        <f t="shared" si="108"/>
        <v>112.23333333333333</v>
      </c>
      <c r="U27" s="98">
        <f t="shared" si="109"/>
        <v>0</v>
      </c>
      <c r="V27" s="98">
        <f t="shared" si="109"/>
        <v>0</v>
      </c>
      <c r="W27" s="98">
        <f t="shared" si="109"/>
        <v>0</v>
      </c>
      <c r="X27" s="98">
        <f t="shared" si="109"/>
        <v>226.82947368421051</v>
      </c>
      <c r="Y27" s="98">
        <f t="shared" si="109"/>
        <v>70.22508771929823</v>
      </c>
      <c r="Z27" s="98">
        <f t="shared" si="109"/>
        <v>0</v>
      </c>
      <c r="AA27" s="98">
        <f t="shared" si="109"/>
        <v>0</v>
      </c>
      <c r="AB27" s="98">
        <f t="shared" si="109"/>
        <v>264.63438596491227</v>
      </c>
      <c r="AC27" s="98">
        <f t="shared" si="109"/>
        <v>140.45017543859646</v>
      </c>
      <c r="AD27" s="98">
        <f t="shared" si="109"/>
        <v>0</v>
      </c>
      <c r="AE27" s="98">
        <f t="shared" si="110"/>
        <v>0</v>
      </c>
      <c r="AF27" s="98">
        <f t="shared" si="110"/>
        <v>0</v>
      </c>
      <c r="AG27" s="98">
        <f t="shared" si="110"/>
        <v>424.54257575757566</v>
      </c>
      <c r="AH27" s="98">
        <f t="shared" si="110"/>
        <v>90.098272727272729</v>
      </c>
      <c r="AI27" s="98">
        <f t="shared" si="110"/>
        <v>0</v>
      </c>
      <c r="AJ27" s="98">
        <f t="shared" si="110"/>
        <v>0</v>
      </c>
      <c r="AK27" s="98">
        <f t="shared" si="110"/>
        <v>424.54257575757566</v>
      </c>
      <c r="AL27" s="98">
        <f t="shared" si="110"/>
        <v>150.16378787878787</v>
      </c>
      <c r="AM27" s="98">
        <f t="shared" si="110"/>
        <v>0</v>
      </c>
      <c r="AN27" s="98">
        <f t="shared" si="110"/>
        <v>0</v>
      </c>
      <c r="AO27" s="98">
        <f t="shared" si="110"/>
        <v>0</v>
      </c>
      <c r="AP27" s="98">
        <f t="shared" si="110"/>
        <v>660.72066666666672</v>
      </c>
      <c r="CC27" s="95">
        <v>22</v>
      </c>
      <c r="CD27" s="95">
        <f>INDEX(节奏总表!$AH$4:$AH$153,MATCH(专属武器强化!CC27,节奏总表!$AP$4:$AP$153,1))</f>
        <v>107</v>
      </c>
      <c r="CE27" s="95">
        <v>5</v>
      </c>
      <c r="CF27" s="95">
        <f t="shared" si="12"/>
        <v>5</v>
      </c>
      <c r="CG27" s="14">
        <f t="shared" si="13"/>
        <v>100</v>
      </c>
      <c r="CH27" s="14">
        <f t="shared" si="14"/>
        <v>150</v>
      </c>
      <c r="CI27" s="14">
        <f t="shared" si="15"/>
        <v>25</v>
      </c>
      <c r="CJ27" s="14">
        <f t="shared" si="16"/>
        <v>0</v>
      </c>
      <c r="CK27" s="14"/>
      <c r="CL27" s="14"/>
      <c r="CM27" s="14"/>
      <c r="CN27" s="14"/>
      <c r="CO27" s="14">
        <f>SUM(CG$6:CG27)</f>
        <v>3200</v>
      </c>
      <c r="CP27" s="14">
        <f>SUM(CH$6:CH27)</f>
        <v>1900</v>
      </c>
      <c r="CQ27" s="14">
        <f>SUM(CI$6:CI27)</f>
        <v>150</v>
      </c>
      <c r="CR27" s="14">
        <f>SUM(CJ$6:CJ27)</f>
        <v>0</v>
      </c>
      <c r="CU27" s="97">
        <v>15</v>
      </c>
      <c r="CV27" s="14">
        <f>INDEX(节奏总表!$BW$4:$BW$63,专属武器强化!CU27)</f>
        <v>93</v>
      </c>
      <c r="CW27" s="14">
        <f t="shared" si="17"/>
        <v>2400</v>
      </c>
      <c r="CX27" s="14">
        <f t="shared" si="62"/>
        <v>900</v>
      </c>
      <c r="CY27" s="14">
        <f t="shared" si="63"/>
        <v>0</v>
      </c>
      <c r="CZ27" s="14">
        <f t="shared" si="64"/>
        <v>0</v>
      </c>
      <c r="DA27" s="97">
        <v>0</v>
      </c>
      <c r="DB27" s="97">
        <v>0</v>
      </c>
      <c r="DC27" s="14">
        <f t="shared" si="104"/>
        <v>0</v>
      </c>
      <c r="DD27" s="14">
        <f t="shared" si="105"/>
        <v>0</v>
      </c>
      <c r="DE27" s="14">
        <f t="shared" si="106"/>
        <v>0</v>
      </c>
      <c r="DF27" s="14">
        <f t="shared" si="107"/>
        <v>0</v>
      </c>
      <c r="DG27" s="97"/>
      <c r="DH27" s="97"/>
      <c r="DI27" s="97"/>
      <c r="DJ27" s="97"/>
      <c r="DK27" s="14">
        <f>CW27-SUM(DC$7:DC27)+SUM(DG$7:DG27)</f>
        <v>267.23999999999978</v>
      </c>
      <c r="DL27" s="14">
        <f>CX27-SUM(DD$7:DD27)+SUM(DH$7:DH27)</f>
        <v>265.06000000000006</v>
      </c>
      <c r="DM27" s="14">
        <f>CY27-SUM(DE$7:DE27)+SUM(DI$7:DI27)</f>
        <v>0</v>
      </c>
      <c r="DN27" s="14">
        <f>CZ27-SUM(DF$7:DF27)+SUM(DJ$7:DJ27)</f>
        <v>0</v>
      </c>
      <c r="DQ27" s="110">
        <v>22</v>
      </c>
      <c r="DR27" s="14">
        <f t="shared" si="69"/>
        <v>3</v>
      </c>
      <c r="DS27" s="14">
        <f t="shared" si="70"/>
        <v>4</v>
      </c>
      <c r="DT27" s="14">
        <f t="shared" si="111"/>
        <v>86.333333333333329</v>
      </c>
      <c r="DU27" s="14">
        <f t="shared" si="111"/>
        <v>43.166666666666664</v>
      </c>
      <c r="DV27" s="14">
        <f t="shared" si="111"/>
        <v>0</v>
      </c>
      <c r="DW27" s="14">
        <f t="shared" si="111"/>
        <v>0</v>
      </c>
      <c r="DX27" s="14">
        <f t="shared" si="71"/>
        <v>1</v>
      </c>
      <c r="DY27" s="14">
        <f t="shared" si="72"/>
        <v>2</v>
      </c>
      <c r="EC27" s="117">
        <v>3</v>
      </c>
      <c r="ED27" s="117" t="s">
        <v>1045</v>
      </c>
      <c r="EE27" s="117">
        <v>6000</v>
      </c>
      <c r="EF27" t="s">
        <v>952</v>
      </c>
      <c r="EG27">
        <f t="shared" si="103"/>
        <v>6</v>
      </c>
      <c r="EH27" t="s">
        <v>953</v>
      </c>
      <c r="EI27">
        <v>3</v>
      </c>
      <c r="EJ27">
        <f t="shared" si="20"/>
        <v>7.0000000000000007E-2</v>
      </c>
      <c r="EK27" s="117">
        <v>1</v>
      </c>
      <c r="EL27">
        <f t="shared" si="73"/>
        <v>22</v>
      </c>
      <c r="EN27">
        <f t="shared" si="98"/>
        <v>14.388888888888888</v>
      </c>
      <c r="EP27">
        <v>0</v>
      </c>
      <c r="EQ27">
        <v>1</v>
      </c>
      <c r="ER27">
        <f t="shared" si="22"/>
        <v>5</v>
      </c>
      <c r="ES27" s="103">
        <f t="shared" si="23"/>
        <v>3.4700000000000002E-2</v>
      </c>
      <c r="ET27">
        <v>1</v>
      </c>
      <c r="EU27">
        <f t="shared" si="24"/>
        <v>10</v>
      </c>
      <c r="EV27" s="103">
        <f t="shared" si="25"/>
        <v>0.13900000000000001</v>
      </c>
      <c r="EW27">
        <v>1</v>
      </c>
      <c r="EX27">
        <f t="shared" si="26"/>
        <v>22</v>
      </c>
      <c r="FH27" s="116">
        <v>22</v>
      </c>
      <c r="FI27" s="116">
        <f t="shared" si="75"/>
        <v>19</v>
      </c>
      <c r="FJ27" s="116">
        <f t="shared" si="76"/>
        <v>1</v>
      </c>
      <c r="FK27" s="116" t="str">
        <f t="shared" si="77"/>
        <v>关羽专属武器-魂珠-3 1级</v>
      </c>
      <c r="FL27" s="116">
        <f t="shared" si="78"/>
        <v>3</v>
      </c>
      <c r="FM27" s="116">
        <f t="shared" si="79"/>
        <v>1</v>
      </c>
      <c r="FN27" s="116" t="str">
        <f t="shared" si="80"/>
        <v>金币</v>
      </c>
      <c r="FO27" s="116">
        <f t="shared" si="81"/>
        <v>3000</v>
      </c>
      <c r="FP27" s="116" t="str">
        <f t="shared" si="82"/>
        <v>专属强化石1</v>
      </c>
      <c r="FQ27" s="116">
        <f t="shared" si="83"/>
        <v>4</v>
      </c>
      <c r="FR27" s="116" t="str">
        <f t="shared" si="84"/>
        <v>专属强化石2</v>
      </c>
      <c r="FS27" s="116">
        <f t="shared" si="85"/>
        <v>2</v>
      </c>
      <c r="FT27" s="116">
        <f t="shared" si="86"/>
        <v>0.23</v>
      </c>
      <c r="FU27" s="116">
        <f t="shared" si="87"/>
        <v>1</v>
      </c>
      <c r="FV27" s="116">
        <f t="shared" si="88"/>
        <v>6</v>
      </c>
      <c r="FW27" s="116">
        <f t="shared" si="89"/>
        <v>0</v>
      </c>
      <c r="FX27" s="116">
        <f t="shared" si="90"/>
        <v>1</v>
      </c>
      <c r="FY27" s="116">
        <f t="shared" si="91"/>
        <v>2</v>
      </c>
      <c r="FZ27" s="116">
        <f t="shared" si="92"/>
        <v>0.1158</v>
      </c>
      <c r="GA27" s="116">
        <f t="shared" si="93"/>
        <v>1</v>
      </c>
      <c r="GB27" s="116">
        <f t="shared" si="94"/>
        <v>3</v>
      </c>
      <c r="GC27" s="116">
        <f t="shared" si="95"/>
        <v>0.46329999999999999</v>
      </c>
      <c r="GD27" s="116">
        <f t="shared" si="96"/>
        <v>1</v>
      </c>
      <c r="GE27" s="116">
        <f t="shared" si="97"/>
        <v>6</v>
      </c>
    </row>
    <row r="28" spans="1:187" ht="16.5" x14ac:dyDescent="0.2">
      <c r="A28" s="95">
        <v>7</v>
      </c>
      <c r="B28" s="95">
        <v>21</v>
      </c>
      <c r="C28" s="95">
        <v>21</v>
      </c>
      <c r="D28" s="95">
        <v>21</v>
      </c>
      <c r="E28" s="95">
        <v>21</v>
      </c>
      <c r="F28" s="95">
        <v>21</v>
      </c>
      <c r="G28" s="95">
        <v>21</v>
      </c>
      <c r="H28" s="95">
        <v>21</v>
      </c>
      <c r="I28" s="95">
        <v>21</v>
      </c>
      <c r="K28" s="98">
        <f t="shared" si="108"/>
        <v>87.571320754716979</v>
      </c>
      <c r="L28" s="98">
        <f t="shared" si="108"/>
        <v>0</v>
      </c>
      <c r="M28" s="98">
        <f t="shared" si="108"/>
        <v>0</v>
      </c>
      <c r="N28" s="98">
        <f t="shared" si="108"/>
        <v>0</v>
      </c>
      <c r="O28" s="98">
        <f t="shared" si="108"/>
        <v>217.55999999999997</v>
      </c>
      <c r="P28" s="98">
        <f t="shared" si="108"/>
        <v>72.52</v>
      </c>
      <c r="Q28" s="98">
        <f t="shared" si="108"/>
        <v>0</v>
      </c>
      <c r="R28" s="98">
        <f t="shared" si="108"/>
        <v>0</v>
      </c>
      <c r="S28" s="98">
        <f t="shared" si="108"/>
        <v>362.59999999999997</v>
      </c>
      <c r="T28" s="98">
        <f t="shared" si="108"/>
        <v>181.29999999999998</v>
      </c>
      <c r="U28" s="98">
        <f t="shared" si="109"/>
        <v>0</v>
      </c>
      <c r="V28" s="98">
        <f t="shared" si="109"/>
        <v>0</v>
      </c>
      <c r="W28" s="98">
        <f t="shared" si="109"/>
        <v>0</v>
      </c>
      <c r="X28" s="98">
        <f t="shared" si="109"/>
        <v>366.41684210526313</v>
      </c>
      <c r="Y28" s="98">
        <f t="shared" si="109"/>
        <v>113.44052631578946</v>
      </c>
      <c r="Z28" s="98">
        <f t="shared" si="109"/>
        <v>0</v>
      </c>
      <c r="AA28" s="98">
        <f t="shared" si="109"/>
        <v>0</v>
      </c>
      <c r="AB28" s="98">
        <f t="shared" si="109"/>
        <v>427.48631578947362</v>
      </c>
      <c r="AC28" s="98">
        <f t="shared" si="109"/>
        <v>226.88105263157891</v>
      </c>
      <c r="AD28" s="98">
        <f t="shared" si="109"/>
        <v>0</v>
      </c>
      <c r="AE28" s="98">
        <f t="shared" si="110"/>
        <v>0</v>
      </c>
      <c r="AF28" s="98">
        <f t="shared" si="110"/>
        <v>0</v>
      </c>
      <c r="AG28" s="98">
        <f t="shared" si="110"/>
        <v>685.7995454545453</v>
      </c>
      <c r="AH28" s="98">
        <f t="shared" si="110"/>
        <v>145.54336363636364</v>
      </c>
      <c r="AI28" s="98">
        <f t="shared" si="110"/>
        <v>0</v>
      </c>
      <c r="AJ28" s="98">
        <f t="shared" si="110"/>
        <v>0</v>
      </c>
      <c r="AK28" s="98">
        <f t="shared" si="110"/>
        <v>685.7995454545453</v>
      </c>
      <c r="AL28" s="98">
        <f t="shared" si="110"/>
        <v>242.57227272727275</v>
      </c>
      <c r="AM28" s="98">
        <f t="shared" si="110"/>
        <v>0</v>
      </c>
      <c r="AN28" s="98">
        <f t="shared" si="110"/>
        <v>0</v>
      </c>
      <c r="AO28" s="98">
        <f t="shared" si="110"/>
        <v>0</v>
      </c>
      <c r="AP28" s="98">
        <f t="shared" si="110"/>
        <v>1067.318</v>
      </c>
      <c r="CC28" s="95">
        <v>23</v>
      </c>
      <c r="CD28" s="95">
        <f>INDEX(节奏总表!$AH$4:$AH$153,MATCH(专属武器强化!CC28,节奏总表!$AP$4:$AP$153,1))</f>
        <v>108</v>
      </c>
      <c r="CE28" s="95"/>
      <c r="CF28" s="95">
        <f t="shared" si="12"/>
        <v>5</v>
      </c>
      <c r="CG28" s="14">
        <f t="shared" si="13"/>
        <v>100</v>
      </c>
      <c r="CH28" s="14">
        <f t="shared" si="14"/>
        <v>150</v>
      </c>
      <c r="CI28" s="14">
        <f t="shared" si="15"/>
        <v>25</v>
      </c>
      <c r="CJ28" s="14">
        <f t="shared" si="16"/>
        <v>0</v>
      </c>
      <c r="CK28" s="14"/>
      <c r="CL28" s="14"/>
      <c r="CM28" s="14"/>
      <c r="CN28" s="14"/>
      <c r="CO28" s="14">
        <f>SUM(CG$6:CG28)</f>
        <v>3300</v>
      </c>
      <c r="CP28" s="14">
        <f>SUM(CH$6:CH28)</f>
        <v>2050</v>
      </c>
      <c r="CQ28" s="14">
        <f>SUM(CI$6:CI28)</f>
        <v>175</v>
      </c>
      <c r="CR28" s="14">
        <f>SUM(CJ$6:CJ28)</f>
        <v>0</v>
      </c>
      <c r="CU28" s="97">
        <v>16</v>
      </c>
      <c r="CV28" s="14">
        <f>INDEX(节奏总表!$BW$4:$BW$63,专属武器强化!CU28)</f>
        <v>94</v>
      </c>
      <c r="CW28" s="14">
        <f t="shared" si="17"/>
        <v>2600</v>
      </c>
      <c r="CX28" s="14">
        <f t="shared" si="62"/>
        <v>1000</v>
      </c>
      <c r="CY28" s="14">
        <f t="shared" si="63"/>
        <v>0</v>
      </c>
      <c r="CZ28" s="14">
        <f t="shared" si="64"/>
        <v>0</v>
      </c>
      <c r="DA28" s="97">
        <v>2</v>
      </c>
      <c r="DB28" s="97">
        <v>6</v>
      </c>
      <c r="DC28" s="14">
        <f t="shared" si="104"/>
        <v>404.03999999999996</v>
      </c>
      <c r="DD28" s="14">
        <f t="shared" si="105"/>
        <v>134.68</v>
      </c>
      <c r="DE28" s="14">
        <f t="shared" si="106"/>
        <v>0</v>
      </c>
      <c r="DF28" s="14">
        <f t="shared" si="107"/>
        <v>0</v>
      </c>
      <c r="DG28" s="97"/>
      <c r="DH28" s="97"/>
      <c r="DI28" s="97"/>
      <c r="DJ28" s="97"/>
      <c r="DK28" s="14">
        <f>CW28-SUM(DC$7:DC28)+SUM(DG$7:DG28)</f>
        <v>63.199999999999818</v>
      </c>
      <c r="DL28" s="14">
        <f>CX28-SUM(DD$7:DD28)+SUM(DH$7:DH28)</f>
        <v>230.38000000000011</v>
      </c>
      <c r="DM28" s="14">
        <f>CY28-SUM(DE$7:DE28)+SUM(DI$7:DI28)</f>
        <v>0</v>
      </c>
      <c r="DN28" s="14">
        <f>CZ28-SUM(DF$7:DF28)+SUM(DJ$7:DJ28)</f>
        <v>0</v>
      </c>
      <c r="DQ28" s="110">
        <v>23</v>
      </c>
      <c r="DR28" s="14">
        <f t="shared" si="69"/>
        <v>3</v>
      </c>
      <c r="DS28" s="14">
        <f t="shared" si="70"/>
        <v>5</v>
      </c>
      <c r="DT28" s="14">
        <f t="shared" si="111"/>
        <v>138.13333333333333</v>
      </c>
      <c r="DU28" s="14">
        <f t="shared" si="111"/>
        <v>69.066666666666663</v>
      </c>
      <c r="DV28" s="14">
        <f t="shared" si="111"/>
        <v>0</v>
      </c>
      <c r="DW28" s="14">
        <f t="shared" si="111"/>
        <v>0</v>
      </c>
      <c r="DX28" s="14">
        <f t="shared" si="71"/>
        <v>1</v>
      </c>
      <c r="DY28" s="14">
        <f t="shared" si="72"/>
        <v>2</v>
      </c>
      <c r="EC28" s="117">
        <v>3</v>
      </c>
      <c r="ED28" s="117" t="s">
        <v>1045</v>
      </c>
      <c r="EE28" s="117">
        <v>7000</v>
      </c>
      <c r="EF28" t="s">
        <v>952</v>
      </c>
      <c r="EG28">
        <f t="shared" si="103"/>
        <v>8</v>
      </c>
      <c r="EH28" t="s">
        <v>953</v>
      </c>
      <c r="EI28">
        <v>4</v>
      </c>
      <c r="EJ28">
        <f t="shared" si="20"/>
        <v>0.06</v>
      </c>
      <c r="EK28" s="117">
        <v>1</v>
      </c>
      <c r="EL28">
        <f t="shared" si="73"/>
        <v>26</v>
      </c>
      <c r="EN28">
        <f t="shared" si="98"/>
        <v>17.266666666666666</v>
      </c>
      <c r="EP28">
        <v>0</v>
      </c>
      <c r="EQ28">
        <v>1</v>
      </c>
      <c r="ER28">
        <f t="shared" si="22"/>
        <v>6</v>
      </c>
      <c r="ES28" s="103">
        <f t="shared" si="23"/>
        <v>2.9000000000000001E-2</v>
      </c>
      <c r="ET28">
        <v>1</v>
      </c>
      <c r="EU28">
        <f t="shared" si="24"/>
        <v>12</v>
      </c>
      <c r="EV28" s="103">
        <f t="shared" si="25"/>
        <v>0.1158</v>
      </c>
      <c r="EW28">
        <v>1</v>
      </c>
      <c r="EX28">
        <f t="shared" si="26"/>
        <v>26</v>
      </c>
      <c r="FH28" s="116">
        <v>23</v>
      </c>
      <c r="FI28" s="116">
        <f t="shared" si="75"/>
        <v>20</v>
      </c>
      <c r="FJ28" s="116">
        <f t="shared" si="76"/>
        <v>1</v>
      </c>
      <c r="FK28" s="116" t="str">
        <f t="shared" si="77"/>
        <v>关羽专属武器-魂珠-3 2级</v>
      </c>
      <c r="FL28" s="116">
        <f t="shared" si="78"/>
        <v>3</v>
      </c>
      <c r="FM28" s="116">
        <f t="shared" si="79"/>
        <v>2</v>
      </c>
      <c r="FN28" s="116" t="str">
        <f t="shared" si="80"/>
        <v>金币</v>
      </c>
      <c r="FO28" s="116">
        <f t="shared" si="81"/>
        <v>4000</v>
      </c>
      <c r="FP28" s="116" t="str">
        <f t="shared" si="82"/>
        <v>专属强化石1</v>
      </c>
      <c r="FQ28" s="116">
        <f t="shared" si="83"/>
        <v>4</v>
      </c>
      <c r="FR28" s="116" t="str">
        <f t="shared" si="84"/>
        <v>专属强化石2</v>
      </c>
      <c r="FS28" s="116">
        <f t="shared" si="85"/>
        <v>2</v>
      </c>
      <c r="FT28" s="116">
        <f t="shared" si="86"/>
        <v>0.12</v>
      </c>
      <c r="FU28" s="116">
        <f t="shared" si="87"/>
        <v>1</v>
      </c>
      <c r="FV28" s="116">
        <f t="shared" si="88"/>
        <v>13</v>
      </c>
      <c r="FW28" s="116">
        <f t="shared" si="89"/>
        <v>0</v>
      </c>
      <c r="FX28" s="116">
        <f t="shared" si="90"/>
        <v>1</v>
      </c>
      <c r="FY28" s="116">
        <f t="shared" si="91"/>
        <v>3</v>
      </c>
      <c r="FZ28" s="116">
        <f t="shared" si="92"/>
        <v>5.79E-2</v>
      </c>
      <c r="GA28" s="116">
        <f t="shared" si="93"/>
        <v>1</v>
      </c>
      <c r="GB28" s="116">
        <f t="shared" si="94"/>
        <v>6</v>
      </c>
      <c r="GC28" s="116">
        <f t="shared" si="95"/>
        <v>0.23169999999999999</v>
      </c>
      <c r="GD28" s="116">
        <f t="shared" si="96"/>
        <v>1</v>
      </c>
      <c r="GE28" s="116">
        <f t="shared" si="97"/>
        <v>13</v>
      </c>
    </row>
    <row r="29" spans="1:187" ht="16.5" x14ac:dyDescent="0.2">
      <c r="A29" s="95">
        <v>8</v>
      </c>
      <c r="B29" s="95">
        <v>34</v>
      </c>
      <c r="C29" s="95">
        <v>34</v>
      </c>
      <c r="D29" s="95">
        <v>34</v>
      </c>
      <c r="E29" s="95">
        <v>34</v>
      </c>
      <c r="F29" s="95">
        <v>34</v>
      </c>
      <c r="G29" s="95">
        <v>34</v>
      </c>
      <c r="H29" s="95">
        <v>34</v>
      </c>
      <c r="I29" s="95">
        <v>34</v>
      </c>
      <c r="K29" s="98">
        <f t="shared" si="108"/>
        <v>141.78213836477988</v>
      </c>
      <c r="L29" s="98">
        <f t="shared" si="108"/>
        <v>0</v>
      </c>
      <c r="M29" s="98">
        <f t="shared" si="108"/>
        <v>0</v>
      </c>
      <c r="N29" s="98">
        <f t="shared" si="108"/>
        <v>0</v>
      </c>
      <c r="O29" s="98">
        <f t="shared" si="108"/>
        <v>352.24</v>
      </c>
      <c r="P29" s="98">
        <f t="shared" si="108"/>
        <v>117.41333333333334</v>
      </c>
      <c r="Q29" s="98">
        <f t="shared" si="108"/>
        <v>0</v>
      </c>
      <c r="R29" s="98">
        <f t="shared" si="108"/>
        <v>0</v>
      </c>
      <c r="S29" s="98">
        <f t="shared" si="108"/>
        <v>587.06666666666661</v>
      </c>
      <c r="T29" s="98">
        <f t="shared" si="108"/>
        <v>293.5333333333333</v>
      </c>
      <c r="U29" s="98">
        <f t="shared" si="109"/>
        <v>0</v>
      </c>
      <c r="V29" s="98">
        <f t="shared" si="109"/>
        <v>0</v>
      </c>
      <c r="W29" s="98">
        <f t="shared" si="109"/>
        <v>0</v>
      </c>
      <c r="X29" s="98">
        <f t="shared" si="109"/>
        <v>593.24631578947367</v>
      </c>
      <c r="Y29" s="98">
        <f t="shared" si="109"/>
        <v>183.66561403508771</v>
      </c>
      <c r="Z29" s="98">
        <f t="shared" si="109"/>
        <v>0</v>
      </c>
      <c r="AA29" s="98">
        <f t="shared" si="109"/>
        <v>0</v>
      </c>
      <c r="AB29" s="98">
        <f t="shared" si="109"/>
        <v>692.120701754386</v>
      </c>
      <c r="AC29" s="98">
        <f t="shared" si="109"/>
        <v>367.33122807017543</v>
      </c>
      <c r="AD29" s="98">
        <f t="shared" si="109"/>
        <v>0</v>
      </c>
      <c r="AE29" s="98">
        <f t="shared" si="110"/>
        <v>0</v>
      </c>
      <c r="AF29" s="98">
        <f t="shared" si="110"/>
        <v>0</v>
      </c>
      <c r="AG29" s="98">
        <f t="shared" si="110"/>
        <v>1110.3421212121209</v>
      </c>
      <c r="AH29" s="98">
        <f t="shared" si="110"/>
        <v>235.64163636363631</v>
      </c>
      <c r="AI29" s="98">
        <f t="shared" si="110"/>
        <v>0</v>
      </c>
      <c r="AJ29" s="98">
        <f t="shared" si="110"/>
        <v>0</v>
      </c>
      <c r="AK29" s="98">
        <f t="shared" si="110"/>
        <v>1110.3421212121209</v>
      </c>
      <c r="AL29" s="98">
        <f t="shared" si="110"/>
        <v>392.73606060606062</v>
      </c>
      <c r="AM29" s="98">
        <f t="shared" si="110"/>
        <v>0</v>
      </c>
      <c r="AN29" s="98">
        <f t="shared" si="110"/>
        <v>0</v>
      </c>
      <c r="AO29" s="98">
        <f t="shared" si="110"/>
        <v>0</v>
      </c>
      <c r="AP29" s="98">
        <f t="shared" si="110"/>
        <v>1728.0386666666664</v>
      </c>
      <c r="CC29" s="95">
        <v>24</v>
      </c>
      <c r="CD29" s="95">
        <f>INDEX(节奏总表!$AH$4:$AH$153,MATCH(专属武器强化!CC29,节奏总表!$AP$4:$AP$153,1))</f>
        <v>110</v>
      </c>
      <c r="CE29" s="95"/>
      <c r="CF29" s="95">
        <f t="shared" si="12"/>
        <v>6</v>
      </c>
      <c r="CG29" s="14">
        <f t="shared" si="13"/>
        <v>0</v>
      </c>
      <c r="CH29" s="14">
        <f t="shared" si="14"/>
        <v>120</v>
      </c>
      <c r="CI29" s="14">
        <f t="shared" si="15"/>
        <v>60</v>
      </c>
      <c r="CJ29" s="14">
        <f t="shared" si="16"/>
        <v>12</v>
      </c>
      <c r="CK29" s="14"/>
      <c r="CL29" s="14"/>
      <c r="CM29" s="14"/>
      <c r="CN29" s="14"/>
      <c r="CO29" s="14">
        <f>SUM(CG$6:CG29)</f>
        <v>3300</v>
      </c>
      <c r="CP29" s="14">
        <f>SUM(CH$6:CH29)</f>
        <v>2170</v>
      </c>
      <c r="CQ29" s="14">
        <f>SUM(CI$6:CI29)</f>
        <v>235</v>
      </c>
      <c r="CR29" s="14">
        <f>SUM(CJ$6:CJ29)</f>
        <v>12</v>
      </c>
      <c r="CU29" s="97">
        <v>17</v>
      </c>
      <c r="CV29" s="14">
        <f>INDEX(节奏总表!$BW$4:$BW$63,专属武器强化!CU29)</f>
        <v>97</v>
      </c>
      <c r="CW29" s="14">
        <f t="shared" si="17"/>
        <v>2700</v>
      </c>
      <c r="CX29" s="14">
        <f t="shared" si="62"/>
        <v>1150</v>
      </c>
      <c r="CY29" s="14">
        <f t="shared" si="63"/>
        <v>25</v>
      </c>
      <c r="CZ29" s="14">
        <f t="shared" si="64"/>
        <v>0</v>
      </c>
      <c r="DA29" s="97">
        <v>4</v>
      </c>
      <c r="DB29" s="97">
        <v>1</v>
      </c>
      <c r="DC29" s="14">
        <f t="shared" si="104"/>
        <v>0</v>
      </c>
      <c r="DD29" s="14">
        <f t="shared" si="105"/>
        <v>52.345263157894735</v>
      </c>
      <c r="DE29" s="14">
        <f t="shared" si="106"/>
        <v>16.205789473684209</v>
      </c>
      <c r="DF29" s="14">
        <f t="shared" si="107"/>
        <v>0</v>
      </c>
      <c r="DG29" s="97"/>
      <c r="DH29" s="97"/>
      <c r="DI29" s="97"/>
      <c r="DJ29" s="97"/>
      <c r="DK29" s="14">
        <f>CW29-SUM(DC$7:DC29)+SUM(DG$7:DG29)</f>
        <v>163.19999999999982</v>
      </c>
      <c r="DL29" s="14">
        <f>CX29-SUM(DD$7:DD29)+SUM(DH$7:DH29)</f>
        <v>328.03473684210542</v>
      </c>
      <c r="DM29" s="14">
        <f>CY29-SUM(DE$7:DE29)+SUM(DI$7:DI29)</f>
        <v>8.7942105263157906</v>
      </c>
      <c r="DN29" s="14">
        <f>CZ29-SUM(DF$7:DF29)+SUM(DJ$7:DJ29)</f>
        <v>0</v>
      </c>
      <c r="DQ29" s="110">
        <v>24</v>
      </c>
      <c r="DR29" s="14">
        <f t="shared" si="69"/>
        <v>3</v>
      </c>
      <c r="DS29" s="14">
        <f t="shared" si="70"/>
        <v>6</v>
      </c>
      <c r="DT29" s="14">
        <f t="shared" si="111"/>
        <v>224.46666666666667</v>
      </c>
      <c r="DU29" s="14">
        <f t="shared" si="111"/>
        <v>112.23333333333333</v>
      </c>
      <c r="DV29" s="14">
        <f t="shared" si="111"/>
        <v>0</v>
      </c>
      <c r="DW29" s="14">
        <f t="shared" si="111"/>
        <v>0</v>
      </c>
      <c r="DX29" s="14">
        <f t="shared" si="71"/>
        <v>1</v>
      </c>
      <c r="DY29" s="14">
        <f t="shared" si="72"/>
        <v>2</v>
      </c>
      <c r="EC29" s="117">
        <v>3</v>
      </c>
      <c r="ED29" s="117" t="s">
        <v>1045</v>
      </c>
      <c r="EE29" s="117">
        <v>8000</v>
      </c>
      <c r="EF29" t="s">
        <v>952</v>
      </c>
      <c r="EG29">
        <f t="shared" si="103"/>
        <v>10</v>
      </c>
      <c r="EH29" t="s">
        <v>953</v>
      </c>
      <c r="EI29">
        <v>5</v>
      </c>
      <c r="EJ29">
        <f t="shared" si="20"/>
        <v>0.04</v>
      </c>
      <c r="EK29" s="117">
        <v>1</v>
      </c>
      <c r="EL29">
        <f t="shared" si="73"/>
        <v>34</v>
      </c>
      <c r="EN29">
        <f t="shared" si="98"/>
        <v>22.446666666666665</v>
      </c>
      <c r="EP29">
        <v>0</v>
      </c>
      <c r="EQ29">
        <v>1</v>
      </c>
      <c r="ER29">
        <f t="shared" si="22"/>
        <v>8</v>
      </c>
      <c r="ES29" s="103">
        <f t="shared" si="23"/>
        <v>2.23E-2</v>
      </c>
      <c r="ET29">
        <v>1</v>
      </c>
      <c r="EU29">
        <f t="shared" si="24"/>
        <v>16</v>
      </c>
      <c r="EV29" s="103">
        <f t="shared" si="25"/>
        <v>8.9099999999999999E-2</v>
      </c>
      <c r="EW29">
        <v>1</v>
      </c>
      <c r="EX29">
        <f t="shared" si="26"/>
        <v>34</v>
      </c>
      <c r="FH29" s="116">
        <v>24</v>
      </c>
      <c r="FI29" s="116">
        <f t="shared" si="75"/>
        <v>21</v>
      </c>
      <c r="FJ29" s="116">
        <f t="shared" si="76"/>
        <v>1</v>
      </c>
      <c r="FK29" s="116" t="str">
        <f t="shared" si="77"/>
        <v>关羽专属武器-魂珠-3 3级</v>
      </c>
      <c r="FL29" s="116">
        <f t="shared" si="78"/>
        <v>3</v>
      </c>
      <c r="FM29" s="116">
        <f t="shared" si="79"/>
        <v>3</v>
      </c>
      <c r="FN29" s="116" t="str">
        <f t="shared" si="80"/>
        <v>金币</v>
      </c>
      <c r="FO29" s="116">
        <f t="shared" si="81"/>
        <v>5000</v>
      </c>
      <c r="FP29" s="116" t="str">
        <f t="shared" si="82"/>
        <v>专属强化石1</v>
      </c>
      <c r="FQ29" s="116">
        <f t="shared" si="83"/>
        <v>6</v>
      </c>
      <c r="FR29" s="116" t="str">
        <f t="shared" si="84"/>
        <v>专属强化石2</v>
      </c>
      <c r="FS29" s="116">
        <f t="shared" si="85"/>
        <v>3</v>
      </c>
      <c r="FT29" s="116">
        <f t="shared" si="86"/>
        <v>0.12</v>
      </c>
      <c r="FU29" s="116">
        <f t="shared" si="87"/>
        <v>1</v>
      </c>
      <c r="FV29" s="116">
        <f t="shared" si="88"/>
        <v>13</v>
      </c>
      <c r="FW29" s="116">
        <f t="shared" si="89"/>
        <v>0</v>
      </c>
      <c r="FX29" s="116">
        <f t="shared" si="90"/>
        <v>1</v>
      </c>
      <c r="FY29" s="116">
        <f t="shared" si="91"/>
        <v>3</v>
      </c>
      <c r="FZ29" s="116">
        <f t="shared" si="92"/>
        <v>5.79E-2</v>
      </c>
      <c r="GA29" s="116">
        <f t="shared" si="93"/>
        <v>1</v>
      </c>
      <c r="GB29" s="116">
        <f t="shared" si="94"/>
        <v>6</v>
      </c>
      <c r="GC29" s="116">
        <f t="shared" si="95"/>
        <v>0.23169999999999999</v>
      </c>
      <c r="GD29" s="116">
        <f t="shared" si="96"/>
        <v>1</v>
      </c>
      <c r="GE29" s="116">
        <f t="shared" si="97"/>
        <v>13</v>
      </c>
    </row>
    <row r="30" spans="1:187" ht="16.5" x14ac:dyDescent="0.2">
      <c r="A30" s="95">
        <v>9</v>
      </c>
      <c r="B30" s="95">
        <v>55</v>
      </c>
      <c r="C30" s="95">
        <v>55</v>
      </c>
      <c r="D30" s="95">
        <v>55</v>
      </c>
      <c r="E30" s="95">
        <v>55</v>
      </c>
      <c r="F30" s="95">
        <v>55</v>
      </c>
      <c r="G30" s="95">
        <v>55</v>
      </c>
      <c r="H30" s="95">
        <v>55</v>
      </c>
      <c r="I30" s="95">
        <v>55</v>
      </c>
      <c r="K30" s="98">
        <f t="shared" si="108"/>
        <v>229.35345911949685</v>
      </c>
      <c r="L30" s="98">
        <f t="shared" si="108"/>
        <v>0</v>
      </c>
      <c r="M30" s="98">
        <f t="shared" si="108"/>
        <v>0</v>
      </c>
      <c r="N30" s="98">
        <f t="shared" si="108"/>
        <v>0</v>
      </c>
      <c r="O30" s="98">
        <f t="shared" si="108"/>
        <v>569.79999999999995</v>
      </c>
      <c r="P30" s="98">
        <f t="shared" si="108"/>
        <v>189.93333333333331</v>
      </c>
      <c r="Q30" s="98">
        <f t="shared" si="108"/>
        <v>0</v>
      </c>
      <c r="R30" s="98">
        <f t="shared" si="108"/>
        <v>0</v>
      </c>
      <c r="S30" s="98">
        <f t="shared" si="108"/>
        <v>949.66666666666663</v>
      </c>
      <c r="T30" s="98">
        <f t="shared" si="108"/>
        <v>474.83333333333331</v>
      </c>
      <c r="U30" s="98">
        <f t="shared" si="109"/>
        <v>0</v>
      </c>
      <c r="V30" s="98">
        <f t="shared" si="109"/>
        <v>0</v>
      </c>
      <c r="W30" s="98">
        <f t="shared" si="109"/>
        <v>0</v>
      </c>
      <c r="X30" s="98">
        <f t="shared" si="109"/>
        <v>959.66315789473674</v>
      </c>
      <c r="Y30" s="98">
        <f t="shared" si="109"/>
        <v>297.10614035087718</v>
      </c>
      <c r="Z30" s="98">
        <f t="shared" si="109"/>
        <v>0</v>
      </c>
      <c r="AA30" s="98">
        <f t="shared" si="109"/>
        <v>0</v>
      </c>
      <c r="AB30" s="98">
        <f t="shared" si="109"/>
        <v>1119.6070175438597</v>
      </c>
      <c r="AC30" s="98">
        <f t="shared" si="109"/>
        <v>594.21228070175437</v>
      </c>
      <c r="AD30" s="98">
        <f t="shared" si="109"/>
        <v>0</v>
      </c>
      <c r="AE30" s="98">
        <f t="shared" si="110"/>
        <v>0</v>
      </c>
      <c r="AF30" s="98">
        <f t="shared" si="110"/>
        <v>0</v>
      </c>
      <c r="AG30" s="98">
        <f t="shared" si="110"/>
        <v>1796.1416666666662</v>
      </c>
      <c r="AH30" s="98">
        <f t="shared" si="110"/>
        <v>381.185</v>
      </c>
      <c r="AI30" s="98">
        <f t="shared" si="110"/>
        <v>0</v>
      </c>
      <c r="AJ30" s="98">
        <f t="shared" si="110"/>
        <v>0</v>
      </c>
      <c r="AK30" s="98">
        <f t="shared" si="110"/>
        <v>1796.1416666666662</v>
      </c>
      <c r="AL30" s="98">
        <f t="shared" si="110"/>
        <v>635.30833333333328</v>
      </c>
      <c r="AM30" s="98">
        <f t="shared" si="110"/>
        <v>0</v>
      </c>
      <c r="AN30" s="98">
        <f t="shared" si="110"/>
        <v>0</v>
      </c>
      <c r="AO30" s="98">
        <f t="shared" si="110"/>
        <v>0</v>
      </c>
      <c r="AP30" s="98">
        <f t="shared" si="110"/>
        <v>2795.3566666666666</v>
      </c>
      <c r="CC30" s="95">
        <v>25</v>
      </c>
      <c r="CD30" s="95">
        <f>INDEX(节奏总表!$AH$4:$AH$153,MATCH(专属武器强化!CC30,节奏总表!$AP$4:$AP$153,1))</f>
        <v>112</v>
      </c>
      <c r="CE30" s="95"/>
      <c r="CF30" s="95">
        <f t="shared" si="12"/>
        <v>6</v>
      </c>
      <c r="CG30" s="14">
        <f t="shared" si="13"/>
        <v>0</v>
      </c>
      <c r="CH30" s="14">
        <f t="shared" si="14"/>
        <v>120</v>
      </c>
      <c r="CI30" s="14">
        <f t="shared" si="15"/>
        <v>60</v>
      </c>
      <c r="CJ30" s="14">
        <f t="shared" si="16"/>
        <v>12</v>
      </c>
      <c r="CK30" s="14"/>
      <c r="CL30" s="14"/>
      <c r="CM30" s="14"/>
      <c r="CN30" s="14"/>
      <c r="CO30" s="14">
        <f>SUM(CG$6:CG30)</f>
        <v>3300</v>
      </c>
      <c r="CP30" s="14">
        <f>SUM(CH$6:CH30)</f>
        <v>2290</v>
      </c>
      <c r="CQ30" s="14">
        <f>SUM(CI$6:CI30)</f>
        <v>295</v>
      </c>
      <c r="CR30" s="14">
        <f>SUM(CJ$6:CJ30)</f>
        <v>24</v>
      </c>
      <c r="CU30" s="97">
        <v>17</v>
      </c>
      <c r="CV30" s="14">
        <f>INDEX(节奏总表!$BW$4:$BW$63,专属武器强化!CU30)</f>
        <v>97</v>
      </c>
      <c r="CW30" s="14">
        <f t="shared" si="17"/>
        <v>2700</v>
      </c>
      <c r="CX30" s="14">
        <f t="shared" si="62"/>
        <v>1150</v>
      </c>
      <c r="CY30" s="14">
        <f t="shared" si="63"/>
        <v>25</v>
      </c>
      <c r="CZ30" s="14">
        <f t="shared" si="64"/>
        <v>0</v>
      </c>
      <c r="DA30" s="97">
        <v>4</v>
      </c>
      <c r="DB30" s="97">
        <v>2</v>
      </c>
      <c r="DC30" s="14">
        <f t="shared" si="104"/>
        <v>0</v>
      </c>
      <c r="DD30" s="14">
        <f t="shared" si="105"/>
        <v>104.69052631578947</v>
      </c>
      <c r="DE30" s="14">
        <f t="shared" si="106"/>
        <v>32.411578947368419</v>
      </c>
      <c r="DF30" s="14">
        <f t="shared" si="107"/>
        <v>0</v>
      </c>
      <c r="DG30" s="97"/>
      <c r="DH30" s="97"/>
      <c r="DI30" s="97">
        <v>25</v>
      </c>
      <c r="DJ30" s="97"/>
      <c r="DK30" s="14">
        <f>CW30-SUM(DC$7:DC30)+SUM(DG$7:DG30)</f>
        <v>163.19999999999982</v>
      </c>
      <c r="DL30" s="14">
        <f>CX30-SUM(DD$7:DD30)+SUM(DH$7:DH30)</f>
        <v>223.34421052631592</v>
      </c>
      <c r="DM30" s="14">
        <f>CY30-SUM(DE$7:DE30)+SUM(DI$7:DI30)</f>
        <v>1.3826315789473682</v>
      </c>
      <c r="DN30" s="14">
        <f>CZ30-SUM(DF$7:DF30)+SUM(DJ$7:DJ30)</f>
        <v>0</v>
      </c>
      <c r="DQ30" s="110">
        <v>25</v>
      </c>
      <c r="DR30" s="14">
        <f t="shared" si="69"/>
        <v>3</v>
      </c>
      <c r="DS30" s="14">
        <f t="shared" si="70"/>
        <v>7</v>
      </c>
      <c r="DT30" s="14">
        <f t="shared" si="111"/>
        <v>362.59999999999997</v>
      </c>
      <c r="DU30" s="14">
        <f t="shared" si="111"/>
        <v>181.29999999999998</v>
      </c>
      <c r="DV30" s="14">
        <f t="shared" si="111"/>
        <v>0</v>
      </c>
      <c r="DW30" s="14">
        <f t="shared" si="111"/>
        <v>0</v>
      </c>
      <c r="DX30" s="14">
        <f t="shared" si="71"/>
        <v>1</v>
      </c>
      <c r="DY30" s="14">
        <f t="shared" si="72"/>
        <v>2</v>
      </c>
      <c r="EC30" s="117">
        <v>3</v>
      </c>
      <c r="ED30" s="117" t="s">
        <v>1045</v>
      </c>
      <c r="EE30" s="117">
        <v>9000</v>
      </c>
      <c r="EF30" t="s">
        <v>952</v>
      </c>
      <c r="EG30">
        <f t="shared" si="103"/>
        <v>12</v>
      </c>
      <c r="EH30" t="s">
        <v>953</v>
      </c>
      <c r="EI30">
        <v>6</v>
      </c>
      <c r="EJ30">
        <f t="shared" si="20"/>
        <v>0.03</v>
      </c>
      <c r="EK30" s="117">
        <v>1</v>
      </c>
      <c r="EL30">
        <f t="shared" si="73"/>
        <v>45</v>
      </c>
      <c r="EN30">
        <f t="shared" si="98"/>
        <v>30.216666666666665</v>
      </c>
      <c r="EP30">
        <v>0</v>
      </c>
      <c r="EQ30">
        <v>1</v>
      </c>
      <c r="ER30">
        <f t="shared" si="22"/>
        <v>11</v>
      </c>
      <c r="ES30" s="103">
        <f t="shared" si="23"/>
        <v>1.6500000000000001E-2</v>
      </c>
      <c r="ET30">
        <v>1</v>
      </c>
      <c r="EU30">
        <f t="shared" si="24"/>
        <v>21</v>
      </c>
      <c r="EV30" s="103">
        <f t="shared" si="25"/>
        <v>6.6199999999999995E-2</v>
      </c>
      <c r="EW30">
        <v>1</v>
      </c>
      <c r="EX30">
        <f t="shared" si="26"/>
        <v>45</v>
      </c>
      <c r="FH30" s="116">
        <v>25</v>
      </c>
      <c r="FI30" s="116">
        <f t="shared" si="75"/>
        <v>22</v>
      </c>
      <c r="FJ30" s="116">
        <f t="shared" si="76"/>
        <v>1</v>
      </c>
      <c r="FK30" s="116" t="str">
        <f t="shared" si="77"/>
        <v>关羽专属武器-魂珠-3 4级</v>
      </c>
      <c r="FL30" s="116">
        <f t="shared" si="78"/>
        <v>3</v>
      </c>
      <c r="FM30" s="116">
        <f t="shared" si="79"/>
        <v>4</v>
      </c>
      <c r="FN30" s="116" t="str">
        <f t="shared" si="80"/>
        <v>金币</v>
      </c>
      <c r="FO30" s="116">
        <f t="shared" si="81"/>
        <v>6000</v>
      </c>
      <c r="FP30" s="116" t="str">
        <f t="shared" si="82"/>
        <v>专属强化石1</v>
      </c>
      <c r="FQ30" s="116">
        <f t="shared" si="83"/>
        <v>6</v>
      </c>
      <c r="FR30" s="116" t="str">
        <f t="shared" si="84"/>
        <v>专属强化石2</v>
      </c>
      <c r="FS30" s="116">
        <f t="shared" si="85"/>
        <v>3</v>
      </c>
      <c r="FT30" s="116">
        <f t="shared" si="86"/>
        <v>7.0000000000000007E-2</v>
      </c>
      <c r="FU30" s="116">
        <f t="shared" si="87"/>
        <v>1</v>
      </c>
      <c r="FV30" s="116">
        <f t="shared" si="88"/>
        <v>22</v>
      </c>
      <c r="FW30" s="116">
        <f t="shared" si="89"/>
        <v>0</v>
      </c>
      <c r="FX30" s="116">
        <f t="shared" si="90"/>
        <v>1</v>
      </c>
      <c r="FY30" s="116">
        <f t="shared" si="91"/>
        <v>5</v>
      </c>
      <c r="FZ30" s="116">
        <f t="shared" si="92"/>
        <v>3.4700000000000002E-2</v>
      </c>
      <c r="GA30" s="116">
        <f t="shared" si="93"/>
        <v>1</v>
      </c>
      <c r="GB30" s="116">
        <f t="shared" si="94"/>
        <v>10</v>
      </c>
      <c r="GC30" s="116">
        <f t="shared" si="95"/>
        <v>0.13900000000000001</v>
      </c>
      <c r="GD30" s="116">
        <f t="shared" si="96"/>
        <v>1</v>
      </c>
      <c r="GE30" s="116">
        <f t="shared" si="97"/>
        <v>22</v>
      </c>
    </row>
    <row r="31" spans="1:187" ht="16.5" x14ac:dyDescent="0.2">
      <c r="CC31" s="95">
        <v>26</v>
      </c>
      <c r="CD31" s="95">
        <f>INDEX(节奏总表!$AH$4:$AH$153,MATCH(专属武器强化!CC31,节奏总表!$AP$4:$AP$153,1))</f>
        <v>114</v>
      </c>
      <c r="CE31" s="95"/>
      <c r="CF31" s="95">
        <f t="shared" si="12"/>
        <v>6</v>
      </c>
      <c r="CG31" s="14">
        <f t="shared" si="13"/>
        <v>0</v>
      </c>
      <c r="CH31" s="14">
        <f t="shared" si="14"/>
        <v>120</v>
      </c>
      <c r="CI31" s="14">
        <f t="shared" si="15"/>
        <v>60</v>
      </c>
      <c r="CJ31" s="14">
        <f t="shared" si="16"/>
        <v>12</v>
      </c>
      <c r="CK31" s="14"/>
      <c r="CL31" s="14"/>
      <c r="CM31" s="14"/>
      <c r="CN31" s="14"/>
      <c r="CO31" s="14">
        <f>SUM(CG$6:CG31)</f>
        <v>3300</v>
      </c>
      <c r="CP31" s="14">
        <f>SUM(CH$6:CH31)</f>
        <v>2410</v>
      </c>
      <c r="CQ31" s="14">
        <f>SUM(CI$6:CI31)</f>
        <v>355</v>
      </c>
      <c r="CR31" s="14">
        <f>SUM(CJ$6:CJ31)</f>
        <v>36</v>
      </c>
      <c r="CU31" s="97">
        <v>18</v>
      </c>
      <c r="CV31" s="14">
        <f>INDEX(节奏总表!$BW$4:$BW$63,专属武器强化!CU31)</f>
        <v>99</v>
      </c>
      <c r="CW31" s="14">
        <f t="shared" si="17"/>
        <v>2800</v>
      </c>
      <c r="CX31" s="14">
        <f t="shared" si="62"/>
        <v>1300</v>
      </c>
      <c r="CY31" s="14">
        <f t="shared" si="63"/>
        <v>50</v>
      </c>
      <c r="CZ31" s="14">
        <f t="shared" si="64"/>
        <v>0</v>
      </c>
      <c r="DA31" s="99">
        <v>4</v>
      </c>
      <c r="DB31" s="99">
        <v>3</v>
      </c>
      <c r="DC31" s="14">
        <f t="shared" si="104"/>
        <v>0</v>
      </c>
      <c r="DD31" s="14">
        <f t="shared" si="105"/>
        <v>157.03578947368419</v>
      </c>
      <c r="DE31" s="14">
        <f t="shared" si="106"/>
        <v>48.617368421052632</v>
      </c>
      <c r="DF31" s="14">
        <f t="shared" si="107"/>
        <v>0</v>
      </c>
      <c r="DG31" s="97"/>
      <c r="DH31" s="97"/>
      <c r="DI31" s="97">
        <v>23</v>
      </c>
      <c r="DJ31" s="97"/>
      <c r="DK31" s="14">
        <f>CW31-SUM(DC$7:DC31)+SUM(DG$7:DG31)</f>
        <v>263.19999999999982</v>
      </c>
      <c r="DL31" s="14">
        <f>CX31-SUM(DD$7:DD31)+SUM(DH$7:DH31)</f>
        <v>216.30842105263173</v>
      </c>
      <c r="DM31" s="14">
        <f>CY31-SUM(DE$7:DE31)+SUM(DI$7:DI31)</f>
        <v>0.76526315789473642</v>
      </c>
      <c r="DN31" s="14">
        <f>CZ31-SUM(DF$7:DF31)+SUM(DJ$7:DJ31)</f>
        <v>0</v>
      </c>
      <c r="DQ31" s="110">
        <v>26</v>
      </c>
      <c r="DR31" s="14">
        <f t="shared" si="69"/>
        <v>3</v>
      </c>
      <c r="DS31" s="14">
        <f t="shared" si="70"/>
        <v>8</v>
      </c>
      <c r="DT31" s="14">
        <f t="shared" si="111"/>
        <v>587.06666666666661</v>
      </c>
      <c r="DU31" s="14">
        <f t="shared" si="111"/>
        <v>293.5333333333333</v>
      </c>
      <c r="DV31" s="14">
        <f t="shared" si="111"/>
        <v>0</v>
      </c>
      <c r="DW31" s="14">
        <f t="shared" si="111"/>
        <v>0</v>
      </c>
      <c r="DX31" s="14">
        <f t="shared" si="71"/>
        <v>1</v>
      </c>
      <c r="DY31" s="14">
        <f t="shared" si="72"/>
        <v>2</v>
      </c>
      <c r="EC31" s="117">
        <v>3</v>
      </c>
      <c r="ED31" s="117" t="s">
        <v>1045</v>
      </c>
      <c r="EE31" s="117">
        <v>10000</v>
      </c>
      <c r="EF31" t="s">
        <v>952</v>
      </c>
      <c r="EG31">
        <f t="shared" si="103"/>
        <v>16</v>
      </c>
      <c r="EH31" t="s">
        <v>953</v>
      </c>
      <c r="EI31">
        <v>8</v>
      </c>
      <c r="EJ31">
        <f t="shared" si="20"/>
        <v>0.03</v>
      </c>
      <c r="EK31" s="117">
        <v>1</v>
      </c>
      <c r="EL31">
        <f t="shared" si="73"/>
        <v>55</v>
      </c>
      <c r="EN31">
        <f t="shared" si="98"/>
        <v>36.691666666666663</v>
      </c>
      <c r="EP31">
        <v>0</v>
      </c>
      <c r="EQ31">
        <v>1</v>
      </c>
      <c r="ER31">
        <f t="shared" si="22"/>
        <v>13</v>
      </c>
      <c r="ES31" s="103">
        <f t="shared" si="23"/>
        <v>1.3599999999999999E-2</v>
      </c>
      <c r="ET31">
        <v>1</v>
      </c>
      <c r="EU31">
        <f t="shared" si="24"/>
        <v>26</v>
      </c>
      <c r="EV31" s="103">
        <f t="shared" si="25"/>
        <v>5.45E-2</v>
      </c>
      <c r="EW31">
        <v>1</v>
      </c>
      <c r="EX31">
        <f t="shared" si="26"/>
        <v>55</v>
      </c>
      <c r="FH31" s="116">
        <v>26</v>
      </c>
      <c r="FI31" s="116">
        <f t="shared" si="75"/>
        <v>23</v>
      </c>
      <c r="FJ31" s="116">
        <f t="shared" si="76"/>
        <v>1</v>
      </c>
      <c r="FK31" s="116" t="str">
        <f t="shared" si="77"/>
        <v>关羽专属武器-魂珠-3 5级</v>
      </c>
      <c r="FL31" s="116">
        <f t="shared" si="78"/>
        <v>3</v>
      </c>
      <c r="FM31" s="116">
        <f t="shared" si="79"/>
        <v>5</v>
      </c>
      <c r="FN31" s="116" t="str">
        <f t="shared" si="80"/>
        <v>金币</v>
      </c>
      <c r="FO31" s="116">
        <f t="shared" si="81"/>
        <v>7000</v>
      </c>
      <c r="FP31" s="116" t="str">
        <f t="shared" si="82"/>
        <v>专属强化石1</v>
      </c>
      <c r="FQ31" s="116">
        <f t="shared" si="83"/>
        <v>8</v>
      </c>
      <c r="FR31" s="116" t="str">
        <f t="shared" si="84"/>
        <v>专属强化石2</v>
      </c>
      <c r="FS31" s="116">
        <f t="shared" si="85"/>
        <v>4</v>
      </c>
      <c r="FT31" s="116">
        <f t="shared" si="86"/>
        <v>0.06</v>
      </c>
      <c r="FU31" s="116">
        <f t="shared" si="87"/>
        <v>1</v>
      </c>
      <c r="FV31" s="116">
        <f t="shared" si="88"/>
        <v>26</v>
      </c>
      <c r="FW31" s="116">
        <f t="shared" si="89"/>
        <v>0</v>
      </c>
      <c r="FX31" s="116">
        <f t="shared" si="90"/>
        <v>1</v>
      </c>
      <c r="FY31" s="116">
        <f t="shared" si="91"/>
        <v>6</v>
      </c>
      <c r="FZ31" s="116">
        <f t="shared" si="92"/>
        <v>2.9000000000000001E-2</v>
      </c>
      <c r="GA31" s="116">
        <f t="shared" si="93"/>
        <v>1</v>
      </c>
      <c r="GB31" s="116">
        <f t="shared" si="94"/>
        <v>12</v>
      </c>
      <c r="GC31" s="116">
        <f t="shared" si="95"/>
        <v>0.1158</v>
      </c>
      <c r="GD31" s="116">
        <f t="shared" si="96"/>
        <v>1</v>
      </c>
      <c r="GE31" s="116">
        <f t="shared" si="97"/>
        <v>26</v>
      </c>
    </row>
    <row r="32" spans="1:187" ht="16.5" x14ac:dyDescent="0.2">
      <c r="CC32" s="95">
        <v>27</v>
      </c>
      <c r="CD32" s="95">
        <f>INDEX(节奏总表!$AH$4:$AH$153,MATCH(专属武器强化!CC32,节奏总表!$AP$4:$AP$153,1))</f>
        <v>115</v>
      </c>
      <c r="CE32" s="95"/>
      <c r="CF32" s="95">
        <f t="shared" si="12"/>
        <v>6</v>
      </c>
      <c r="CG32" s="14">
        <f t="shared" si="13"/>
        <v>0</v>
      </c>
      <c r="CH32" s="14">
        <f t="shared" si="14"/>
        <v>120</v>
      </c>
      <c r="CI32" s="14">
        <f t="shared" si="15"/>
        <v>60</v>
      </c>
      <c r="CJ32" s="14">
        <f t="shared" si="16"/>
        <v>12</v>
      </c>
      <c r="CK32" s="14"/>
      <c r="CL32" s="14"/>
      <c r="CM32" s="14"/>
      <c r="CN32" s="14"/>
      <c r="CO32" s="14">
        <f>SUM(CG$6:CG32)</f>
        <v>3300</v>
      </c>
      <c r="CP32" s="14">
        <f>SUM(CH$6:CH32)</f>
        <v>2530</v>
      </c>
      <c r="CQ32" s="14">
        <f>SUM(CI$6:CI32)</f>
        <v>415</v>
      </c>
      <c r="CR32" s="14">
        <f>SUM(CJ$6:CJ32)</f>
        <v>48</v>
      </c>
      <c r="CU32" s="97">
        <v>19</v>
      </c>
      <c r="CV32" s="14">
        <f>INDEX(节奏总表!$BW$4:$BW$63,专属武器强化!CU32)</f>
        <v>101</v>
      </c>
      <c r="CW32" s="14">
        <f t="shared" si="17"/>
        <v>2900</v>
      </c>
      <c r="CX32" s="14">
        <f t="shared" si="62"/>
        <v>1450</v>
      </c>
      <c r="CY32" s="14">
        <f t="shared" si="63"/>
        <v>75</v>
      </c>
      <c r="CZ32" s="14">
        <f t="shared" si="64"/>
        <v>0</v>
      </c>
      <c r="DA32" s="97">
        <v>0</v>
      </c>
      <c r="DB32" s="97">
        <v>0</v>
      </c>
      <c r="DC32" s="14">
        <f t="shared" si="104"/>
        <v>0</v>
      </c>
      <c r="DD32" s="14">
        <f t="shared" si="105"/>
        <v>0</v>
      </c>
      <c r="DE32" s="14">
        <f t="shared" si="106"/>
        <v>0</v>
      </c>
      <c r="DF32" s="14">
        <f t="shared" si="107"/>
        <v>0</v>
      </c>
      <c r="DG32" s="97"/>
      <c r="DH32" s="97"/>
      <c r="DI32" s="97"/>
      <c r="DJ32" s="97"/>
      <c r="DK32" s="14">
        <f>CW32-SUM(DC$7:DC32)+SUM(DG$7:DG32)</f>
        <v>363.19999999999982</v>
      </c>
      <c r="DL32" s="14">
        <f>CX32-SUM(DD$7:DD32)+SUM(DH$7:DH32)</f>
        <v>366.30842105263173</v>
      </c>
      <c r="DM32" s="14">
        <f>CY32-SUM(DE$7:DE32)+SUM(DI$7:DI32)</f>
        <v>25.765263157894736</v>
      </c>
      <c r="DN32" s="14">
        <f>CZ32-SUM(DF$7:DF32)+SUM(DJ$7:DJ32)</f>
        <v>0</v>
      </c>
      <c r="DQ32" s="110">
        <v>27</v>
      </c>
      <c r="DR32" s="14">
        <f t="shared" si="69"/>
        <v>3</v>
      </c>
      <c r="DS32" s="14">
        <f t="shared" si="70"/>
        <v>9</v>
      </c>
      <c r="DT32" s="14">
        <f t="shared" si="111"/>
        <v>949.66666666666663</v>
      </c>
      <c r="DU32" s="14">
        <f t="shared" si="111"/>
        <v>474.83333333333331</v>
      </c>
      <c r="DV32" s="14">
        <f t="shared" si="111"/>
        <v>0</v>
      </c>
      <c r="DW32" s="14">
        <f t="shared" si="111"/>
        <v>0</v>
      </c>
      <c r="DX32" s="14">
        <f t="shared" si="71"/>
        <v>1</v>
      </c>
      <c r="DY32" s="14">
        <f t="shared" si="72"/>
        <v>2</v>
      </c>
      <c r="EC32" s="117">
        <v>3</v>
      </c>
      <c r="ED32" s="117" t="s">
        <v>1045</v>
      </c>
      <c r="EE32" s="117">
        <v>11000</v>
      </c>
      <c r="EF32" t="s">
        <v>952</v>
      </c>
      <c r="EG32">
        <f t="shared" si="103"/>
        <v>20</v>
      </c>
      <c r="EH32" t="s">
        <v>953</v>
      </c>
      <c r="EI32">
        <v>10</v>
      </c>
      <c r="EJ32">
        <f t="shared" si="20"/>
        <v>0.02</v>
      </c>
      <c r="EK32" s="117">
        <v>1</v>
      </c>
      <c r="EL32">
        <f t="shared" si="73"/>
        <v>71</v>
      </c>
      <c r="EN32">
        <f t="shared" si="98"/>
        <v>47.483333333333334</v>
      </c>
      <c r="EP32">
        <v>0</v>
      </c>
      <c r="EQ32">
        <v>1</v>
      </c>
      <c r="ER32">
        <f t="shared" si="22"/>
        <v>17</v>
      </c>
      <c r="ES32" s="103">
        <f t="shared" si="23"/>
        <v>1.0500000000000001E-2</v>
      </c>
      <c r="ET32">
        <v>1</v>
      </c>
      <c r="EU32">
        <f t="shared" si="24"/>
        <v>33</v>
      </c>
      <c r="EV32" s="103">
        <f t="shared" si="25"/>
        <v>4.2099999999999999E-2</v>
      </c>
      <c r="EW32">
        <v>1</v>
      </c>
      <c r="EX32">
        <f t="shared" si="26"/>
        <v>71</v>
      </c>
      <c r="FH32" s="116">
        <v>27</v>
      </c>
      <c r="FI32" s="116">
        <f t="shared" si="75"/>
        <v>24</v>
      </c>
      <c r="FJ32" s="116">
        <f t="shared" si="76"/>
        <v>1</v>
      </c>
      <c r="FK32" s="116" t="str">
        <f t="shared" si="77"/>
        <v>关羽专属武器-魂珠-3 6级</v>
      </c>
      <c r="FL32" s="116">
        <f t="shared" si="78"/>
        <v>3</v>
      </c>
      <c r="FM32" s="116">
        <f t="shared" si="79"/>
        <v>6</v>
      </c>
      <c r="FN32" s="116" t="str">
        <f t="shared" si="80"/>
        <v>金币</v>
      </c>
      <c r="FO32" s="116">
        <f t="shared" si="81"/>
        <v>8000</v>
      </c>
      <c r="FP32" s="116" t="str">
        <f t="shared" si="82"/>
        <v>专属强化石1</v>
      </c>
      <c r="FQ32" s="116">
        <f t="shared" si="83"/>
        <v>10</v>
      </c>
      <c r="FR32" s="116" t="str">
        <f t="shared" si="84"/>
        <v>专属强化石2</v>
      </c>
      <c r="FS32" s="116">
        <f t="shared" si="85"/>
        <v>5</v>
      </c>
      <c r="FT32" s="116">
        <f t="shared" si="86"/>
        <v>0.04</v>
      </c>
      <c r="FU32" s="116">
        <f t="shared" si="87"/>
        <v>1</v>
      </c>
      <c r="FV32" s="116">
        <f t="shared" si="88"/>
        <v>34</v>
      </c>
      <c r="FW32" s="116">
        <f t="shared" si="89"/>
        <v>0</v>
      </c>
      <c r="FX32" s="116">
        <f t="shared" si="90"/>
        <v>1</v>
      </c>
      <c r="FY32" s="116">
        <f t="shared" si="91"/>
        <v>8</v>
      </c>
      <c r="FZ32" s="116">
        <f t="shared" si="92"/>
        <v>2.23E-2</v>
      </c>
      <c r="GA32" s="116">
        <f t="shared" si="93"/>
        <v>1</v>
      </c>
      <c r="GB32" s="116">
        <f t="shared" si="94"/>
        <v>16</v>
      </c>
      <c r="GC32" s="116">
        <f t="shared" si="95"/>
        <v>8.9099999999999999E-2</v>
      </c>
      <c r="GD32" s="116">
        <f t="shared" si="96"/>
        <v>1</v>
      </c>
      <c r="GE32" s="116">
        <f t="shared" si="97"/>
        <v>34</v>
      </c>
    </row>
    <row r="33" spans="81:187" ht="16.5" x14ac:dyDescent="0.2">
      <c r="CC33" s="95">
        <v>28</v>
      </c>
      <c r="CD33" s="95">
        <f>INDEX(节奏总表!$AH$4:$AH$153,MATCH(专属武器强化!CC33,节奏总表!$AP$4:$AP$153,1))</f>
        <v>117</v>
      </c>
      <c r="CE33" s="95">
        <v>6</v>
      </c>
      <c r="CF33" s="95">
        <f t="shared" si="12"/>
        <v>6</v>
      </c>
      <c r="CG33" s="14">
        <f t="shared" si="13"/>
        <v>0</v>
      </c>
      <c r="CH33" s="14">
        <f t="shared" si="14"/>
        <v>120</v>
      </c>
      <c r="CI33" s="14">
        <f t="shared" si="15"/>
        <v>60</v>
      </c>
      <c r="CJ33" s="14">
        <f t="shared" si="16"/>
        <v>12</v>
      </c>
      <c r="CK33" s="14"/>
      <c r="CL33" s="14"/>
      <c r="CM33" s="14"/>
      <c r="CN33" s="14"/>
      <c r="CO33" s="14">
        <f>SUM(CG$6:CG33)</f>
        <v>3300</v>
      </c>
      <c r="CP33" s="14">
        <f>SUM(CH$6:CH33)</f>
        <v>2650</v>
      </c>
      <c r="CQ33" s="14">
        <f>SUM(CI$6:CI33)</f>
        <v>475</v>
      </c>
      <c r="CR33" s="14">
        <f>SUM(CJ$6:CJ33)</f>
        <v>60</v>
      </c>
      <c r="CU33" s="97">
        <v>20</v>
      </c>
      <c r="CV33" s="14">
        <f>INDEX(节奏总表!$BW$4:$BW$63,专属武器强化!CU33)</f>
        <v>103</v>
      </c>
      <c r="CW33" s="14">
        <f t="shared" si="17"/>
        <v>3000</v>
      </c>
      <c r="CX33" s="14">
        <f t="shared" si="62"/>
        <v>1600</v>
      </c>
      <c r="CY33" s="14">
        <f t="shared" si="63"/>
        <v>100</v>
      </c>
      <c r="CZ33" s="14">
        <f t="shared" si="64"/>
        <v>0</v>
      </c>
      <c r="DA33" s="97">
        <v>0</v>
      </c>
      <c r="DB33" s="97">
        <v>0</v>
      </c>
      <c r="DC33" s="14">
        <f t="shared" si="104"/>
        <v>0</v>
      </c>
      <c r="DD33" s="14">
        <f t="shared" si="105"/>
        <v>0</v>
      </c>
      <c r="DE33" s="14">
        <f t="shared" si="106"/>
        <v>0</v>
      </c>
      <c r="DF33" s="14">
        <f t="shared" si="107"/>
        <v>0</v>
      </c>
      <c r="DG33" s="97"/>
      <c r="DH33" s="97"/>
      <c r="DI33" s="97"/>
      <c r="DJ33" s="97"/>
      <c r="DK33" s="14">
        <f>CW33-SUM(DC$7:DC33)+SUM(DG$7:DG33)</f>
        <v>463.19999999999982</v>
      </c>
      <c r="DL33" s="14">
        <f>CX33-SUM(DD$7:DD33)+SUM(DH$7:DH33)</f>
        <v>516.30842105263173</v>
      </c>
      <c r="DM33" s="14">
        <f>CY33-SUM(DE$7:DE33)+SUM(DI$7:DI33)</f>
        <v>50.765263157894736</v>
      </c>
      <c r="DN33" s="14">
        <f>CZ33-SUM(DF$7:DF33)+SUM(DJ$7:DJ33)</f>
        <v>0</v>
      </c>
      <c r="DQ33" s="110">
        <v>28</v>
      </c>
      <c r="DR33" s="14">
        <f t="shared" si="69"/>
        <v>4</v>
      </c>
      <c r="DS33" s="14">
        <f t="shared" si="70"/>
        <v>1</v>
      </c>
      <c r="DT33" s="14">
        <f t="shared" si="111"/>
        <v>0</v>
      </c>
      <c r="DU33" s="14">
        <f t="shared" si="111"/>
        <v>17.448421052631577</v>
      </c>
      <c r="DV33" s="14">
        <f t="shared" si="111"/>
        <v>5.4019298245614031</v>
      </c>
      <c r="DW33" s="14">
        <f t="shared" si="111"/>
        <v>0</v>
      </c>
      <c r="DX33" s="14">
        <f t="shared" si="71"/>
        <v>2</v>
      </c>
      <c r="DY33" s="14">
        <f t="shared" si="72"/>
        <v>3</v>
      </c>
      <c r="EC33" s="117">
        <v>3</v>
      </c>
      <c r="ED33" s="117" t="s">
        <v>1045</v>
      </c>
      <c r="EE33" s="117">
        <v>4000</v>
      </c>
      <c r="EF33" t="s">
        <v>953</v>
      </c>
      <c r="EG33">
        <f>ROUND(EI33*DU33/DV33,0)</f>
        <v>3</v>
      </c>
      <c r="EH33" t="s">
        <v>954</v>
      </c>
      <c r="EI33">
        <v>1</v>
      </c>
      <c r="EJ33">
        <f t="shared" si="20"/>
        <v>0.19</v>
      </c>
      <c r="EK33" s="117">
        <v>1</v>
      </c>
      <c r="EL33">
        <f t="shared" si="73"/>
        <v>8</v>
      </c>
      <c r="EN33">
        <f t="shared" ref="EN33:EN50" si="112">DV33/EI33</f>
        <v>5.4019298245614031</v>
      </c>
      <c r="EP33">
        <v>0</v>
      </c>
      <c r="EQ33">
        <v>1</v>
      </c>
      <c r="ER33">
        <f t="shared" si="22"/>
        <v>2</v>
      </c>
      <c r="ES33" s="103">
        <f t="shared" si="23"/>
        <v>9.2600000000000002E-2</v>
      </c>
      <c r="ET33">
        <v>1</v>
      </c>
      <c r="EU33">
        <f t="shared" si="24"/>
        <v>4</v>
      </c>
      <c r="EV33" s="103">
        <f t="shared" si="25"/>
        <v>0.37019999999999997</v>
      </c>
      <c r="EW33">
        <v>1</v>
      </c>
      <c r="EX33">
        <f t="shared" si="26"/>
        <v>8</v>
      </c>
      <c r="FH33" s="116">
        <v>28</v>
      </c>
      <c r="FI33" s="116">
        <f t="shared" si="75"/>
        <v>25</v>
      </c>
      <c r="FJ33" s="116">
        <f t="shared" si="76"/>
        <v>1</v>
      </c>
      <c r="FK33" s="116" t="str">
        <f t="shared" si="77"/>
        <v>关羽专属武器-魂珠-3 7级</v>
      </c>
      <c r="FL33" s="116">
        <f t="shared" si="78"/>
        <v>3</v>
      </c>
      <c r="FM33" s="116">
        <f t="shared" si="79"/>
        <v>7</v>
      </c>
      <c r="FN33" s="116" t="str">
        <f t="shared" si="80"/>
        <v>金币</v>
      </c>
      <c r="FO33" s="116">
        <f t="shared" si="81"/>
        <v>9000</v>
      </c>
      <c r="FP33" s="116" t="str">
        <f t="shared" si="82"/>
        <v>专属强化石1</v>
      </c>
      <c r="FQ33" s="116">
        <f t="shared" si="83"/>
        <v>12</v>
      </c>
      <c r="FR33" s="116" t="str">
        <f t="shared" si="84"/>
        <v>专属强化石2</v>
      </c>
      <c r="FS33" s="116">
        <f t="shared" si="85"/>
        <v>6</v>
      </c>
      <c r="FT33" s="116">
        <f t="shared" si="86"/>
        <v>0.03</v>
      </c>
      <c r="FU33" s="116">
        <f t="shared" si="87"/>
        <v>1</v>
      </c>
      <c r="FV33" s="116">
        <f t="shared" si="88"/>
        <v>45</v>
      </c>
      <c r="FW33" s="116">
        <f t="shared" si="89"/>
        <v>0</v>
      </c>
      <c r="FX33" s="116">
        <f t="shared" si="90"/>
        <v>1</v>
      </c>
      <c r="FY33" s="116">
        <f t="shared" si="91"/>
        <v>11</v>
      </c>
      <c r="FZ33" s="116">
        <f t="shared" si="92"/>
        <v>1.6500000000000001E-2</v>
      </c>
      <c r="GA33" s="116">
        <f t="shared" si="93"/>
        <v>1</v>
      </c>
      <c r="GB33" s="116">
        <f t="shared" si="94"/>
        <v>21</v>
      </c>
      <c r="GC33" s="116">
        <f t="shared" si="95"/>
        <v>6.6199999999999995E-2</v>
      </c>
      <c r="GD33" s="116">
        <f t="shared" si="96"/>
        <v>1</v>
      </c>
      <c r="GE33" s="116">
        <f t="shared" si="97"/>
        <v>45</v>
      </c>
    </row>
    <row r="34" spans="81:187" ht="16.5" x14ac:dyDescent="0.2">
      <c r="CC34" s="95">
        <v>29</v>
      </c>
      <c r="CD34" s="95">
        <f>INDEX(节奏总表!$AH$4:$AH$153,MATCH(专属武器强化!CC34,节奏总表!$AP$4:$AP$153,1))</f>
        <v>119</v>
      </c>
      <c r="CE34" s="95"/>
      <c r="CF34" s="95">
        <f t="shared" si="12"/>
        <v>6</v>
      </c>
      <c r="CG34" s="14">
        <f t="shared" si="13"/>
        <v>0</v>
      </c>
      <c r="CH34" s="14">
        <f t="shared" si="14"/>
        <v>120</v>
      </c>
      <c r="CI34" s="14">
        <f t="shared" si="15"/>
        <v>60</v>
      </c>
      <c r="CJ34" s="14">
        <f t="shared" si="16"/>
        <v>12</v>
      </c>
      <c r="CK34" s="14"/>
      <c r="CL34" s="14"/>
      <c r="CM34" s="14"/>
      <c r="CN34" s="14"/>
      <c r="CO34" s="14">
        <f>SUM(CG$6:CG34)</f>
        <v>3300</v>
      </c>
      <c r="CP34" s="14">
        <f>SUM(CH$6:CH34)</f>
        <v>2770</v>
      </c>
      <c r="CQ34" s="14">
        <f>SUM(CI$6:CI34)</f>
        <v>535</v>
      </c>
      <c r="CR34" s="14">
        <f>SUM(CJ$6:CJ34)</f>
        <v>72</v>
      </c>
      <c r="CU34" s="97">
        <v>21</v>
      </c>
      <c r="CV34" s="14">
        <f>INDEX(节奏总表!$BW$4:$BW$63,专属武器强化!CU34)</f>
        <v>104</v>
      </c>
      <c r="CW34" s="14">
        <f t="shared" si="17"/>
        <v>3100</v>
      </c>
      <c r="CX34" s="14">
        <f t="shared" si="62"/>
        <v>1750</v>
      </c>
      <c r="CY34" s="14">
        <f t="shared" si="63"/>
        <v>125</v>
      </c>
      <c r="CZ34" s="14">
        <f t="shared" si="64"/>
        <v>0</v>
      </c>
      <c r="DA34" s="97">
        <v>4</v>
      </c>
      <c r="DB34" s="97">
        <v>4</v>
      </c>
      <c r="DC34" s="14">
        <f t="shared" si="104"/>
        <v>0</v>
      </c>
      <c r="DD34" s="14">
        <f t="shared" si="105"/>
        <v>261.72631578947363</v>
      </c>
      <c r="DE34" s="14">
        <f t="shared" si="106"/>
        <v>81.028947368421044</v>
      </c>
      <c r="DF34" s="14">
        <f t="shared" si="107"/>
        <v>0</v>
      </c>
      <c r="DG34" s="97"/>
      <c r="DH34" s="97"/>
      <c r="DI34" s="97">
        <v>10</v>
      </c>
      <c r="DJ34" s="97"/>
      <c r="DK34" s="14">
        <f>CW34-SUM(DC$7:DC34)+SUM(DG$7:DG34)</f>
        <v>563.19999999999982</v>
      </c>
      <c r="DL34" s="14">
        <f>CX34-SUM(DD$7:DD34)+SUM(DH$7:DH34)</f>
        <v>404.58210526315816</v>
      </c>
      <c r="DM34" s="14">
        <f>CY34-SUM(DE$7:DE34)+SUM(DI$7:DI34)</f>
        <v>4.7363157894736787</v>
      </c>
      <c r="DN34" s="14">
        <f>CZ34-SUM(DF$7:DF34)+SUM(DJ$7:DJ34)</f>
        <v>0</v>
      </c>
      <c r="DQ34" s="110">
        <v>29</v>
      </c>
      <c r="DR34" s="14">
        <f t="shared" si="69"/>
        <v>4</v>
      </c>
      <c r="DS34" s="14">
        <f t="shared" si="70"/>
        <v>2</v>
      </c>
      <c r="DT34" s="14">
        <f t="shared" si="111"/>
        <v>0</v>
      </c>
      <c r="DU34" s="14">
        <f t="shared" si="111"/>
        <v>34.896842105263154</v>
      </c>
      <c r="DV34" s="14">
        <f t="shared" si="111"/>
        <v>10.803859649122806</v>
      </c>
      <c r="DW34" s="14">
        <f t="shared" si="111"/>
        <v>0</v>
      </c>
      <c r="DX34" s="14">
        <f t="shared" si="71"/>
        <v>2</v>
      </c>
      <c r="DY34" s="14">
        <f t="shared" si="72"/>
        <v>3</v>
      </c>
      <c r="EC34" s="117">
        <v>3</v>
      </c>
      <c r="ED34" s="117" t="s">
        <v>1045</v>
      </c>
      <c r="EE34" s="117">
        <v>5000</v>
      </c>
      <c r="EF34" t="s">
        <v>953</v>
      </c>
      <c r="EG34">
        <f>ROUND(EI34*DU34/DV34,0)</f>
        <v>3</v>
      </c>
      <c r="EH34" t="s">
        <v>954</v>
      </c>
      <c r="EI34">
        <v>1</v>
      </c>
      <c r="EJ34">
        <f t="shared" si="20"/>
        <v>0.09</v>
      </c>
      <c r="EK34" s="117">
        <v>1</v>
      </c>
      <c r="EL34">
        <f t="shared" si="73"/>
        <v>16</v>
      </c>
      <c r="EN34">
        <f t="shared" si="112"/>
        <v>10.803859649122806</v>
      </c>
      <c r="EP34">
        <v>0</v>
      </c>
      <c r="EQ34">
        <v>1</v>
      </c>
      <c r="ER34">
        <f t="shared" si="22"/>
        <v>4</v>
      </c>
      <c r="ES34" s="103">
        <f t="shared" si="23"/>
        <v>4.6300000000000001E-2</v>
      </c>
      <c r="ET34">
        <v>1</v>
      </c>
      <c r="EU34">
        <f t="shared" si="24"/>
        <v>8</v>
      </c>
      <c r="EV34" s="103">
        <f t="shared" si="25"/>
        <v>0.18509999999999999</v>
      </c>
      <c r="EW34">
        <v>1</v>
      </c>
      <c r="EX34">
        <f t="shared" si="26"/>
        <v>16</v>
      </c>
      <c r="FH34" s="116">
        <v>29</v>
      </c>
      <c r="FI34" s="116">
        <f t="shared" si="75"/>
        <v>26</v>
      </c>
      <c r="FJ34" s="116">
        <f t="shared" si="76"/>
        <v>1</v>
      </c>
      <c r="FK34" s="116" t="str">
        <f t="shared" si="77"/>
        <v>关羽专属武器-魂珠-3 8级</v>
      </c>
      <c r="FL34" s="116">
        <f t="shared" si="78"/>
        <v>3</v>
      </c>
      <c r="FM34" s="116">
        <f t="shared" si="79"/>
        <v>8</v>
      </c>
      <c r="FN34" s="116" t="str">
        <f t="shared" si="80"/>
        <v>金币</v>
      </c>
      <c r="FO34" s="116">
        <f t="shared" si="81"/>
        <v>10000</v>
      </c>
      <c r="FP34" s="116" t="str">
        <f t="shared" si="82"/>
        <v>专属强化石1</v>
      </c>
      <c r="FQ34" s="116">
        <f t="shared" si="83"/>
        <v>16</v>
      </c>
      <c r="FR34" s="116" t="str">
        <f t="shared" si="84"/>
        <v>专属强化石2</v>
      </c>
      <c r="FS34" s="116">
        <f t="shared" si="85"/>
        <v>8</v>
      </c>
      <c r="FT34" s="116">
        <f t="shared" si="86"/>
        <v>0.03</v>
      </c>
      <c r="FU34" s="116">
        <f t="shared" si="87"/>
        <v>1</v>
      </c>
      <c r="FV34" s="116">
        <f t="shared" si="88"/>
        <v>55</v>
      </c>
      <c r="FW34" s="116">
        <f t="shared" si="89"/>
        <v>0</v>
      </c>
      <c r="FX34" s="116">
        <f t="shared" si="90"/>
        <v>1</v>
      </c>
      <c r="FY34" s="116">
        <f t="shared" si="91"/>
        <v>13</v>
      </c>
      <c r="FZ34" s="116">
        <f t="shared" si="92"/>
        <v>1.3599999999999999E-2</v>
      </c>
      <c r="GA34" s="116">
        <f t="shared" si="93"/>
        <v>1</v>
      </c>
      <c r="GB34" s="116">
        <f t="shared" si="94"/>
        <v>26</v>
      </c>
      <c r="GC34" s="116">
        <f t="shared" si="95"/>
        <v>5.45E-2</v>
      </c>
      <c r="GD34" s="116">
        <f t="shared" si="96"/>
        <v>1</v>
      </c>
      <c r="GE34" s="116">
        <f t="shared" si="97"/>
        <v>55</v>
      </c>
    </row>
    <row r="35" spans="81:187" ht="16.5" x14ac:dyDescent="0.2">
      <c r="CC35" s="95">
        <v>30</v>
      </c>
      <c r="CD35" s="95">
        <f>INDEX(节奏总表!$AH$4:$AH$153,MATCH(专属武器强化!CC35,节奏总表!$AP$4:$AP$153,1))</f>
        <v>120</v>
      </c>
      <c r="CE35" s="95"/>
      <c r="CF35" s="95">
        <f t="shared" si="12"/>
        <v>7</v>
      </c>
      <c r="CG35" s="14">
        <f t="shared" si="13"/>
        <v>0</v>
      </c>
      <c r="CH35" s="14">
        <f t="shared" si="14"/>
        <v>70</v>
      </c>
      <c r="CI35" s="14">
        <f t="shared" si="15"/>
        <v>105</v>
      </c>
      <c r="CJ35" s="14">
        <f t="shared" si="16"/>
        <v>14</v>
      </c>
      <c r="CK35" s="14"/>
      <c r="CL35" s="14"/>
      <c r="CM35" s="14"/>
      <c r="CN35" s="14"/>
      <c r="CO35" s="14">
        <f>SUM(CG$6:CG35)</f>
        <v>3300</v>
      </c>
      <c r="CP35" s="14">
        <f>SUM(CH$6:CH35)</f>
        <v>2840</v>
      </c>
      <c r="CQ35" s="14">
        <f>SUM(CI$6:CI35)</f>
        <v>640</v>
      </c>
      <c r="CR35" s="14">
        <f>SUM(CJ$6:CJ35)</f>
        <v>86</v>
      </c>
      <c r="CU35" s="97">
        <v>22</v>
      </c>
      <c r="CV35" s="14">
        <f>INDEX(节奏总表!$BW$4:$BW$63,专属武器强化!CU35)</f>
        <v>107</v>
      </c>
      <c r="CW35" s="14">
        <f t="shared" si="17"/>
        <v>3200</v>
      </c>
      <c r="CX35" s="14">
        <f t="shared" si="62"/>
        <v>1900</v>
      </c>
      <c r="CY35" s="14">
        <f t="shared" si="63"/>
        <v>150</v>
      </c>
      <c r="CZ35" s="14">
        <f t="shared" si="64"/>
        <v>0</v>
      </c>
      <c r="DA35" s="97">
        <v>2</v>
      </c>
      <c r="DB35" s="97">
        <v>7</v>
      </c>
      <c r="DC35" s="14">
        <f t="shared" si="104"/>
        <v>652.67999999999995</v>
      </c>
      <c r="DD35" s="14">
        <f t="shared" si="105"/>
        <v>217.56</v>
      </c>
      <c r="DE35" s="14">
        <f t="shared" si="106"/>
        <v>0</v>
      </c>
      <c r="DF35" s="14">
        <f t="shared" si="107"/>
        <v>0</v>
      </c>
      <c r="DG35" s="97"/>
      <c r="DH35" s="97"/>
      <c r="DI35" s="97"/>
      <c r="DJ35" s="97"/>
      <c r="DK35" s="14">
        <f>CW35-SUM(DC$7:DC35)+SUM(DG$7:DG35)</f>
        <v>10.519999999999982</v>
      </c>
      <c r="DL35" s="14">
        <f>CX35-SUM(DD$7:DD35)+SUM(DH$7:DH35)</f>
        <v>337.02210526315821</v>
      </c>
      <c r="DM35" s="14">
        <f>CY35-SUM(DE$7:DE35)+SUM(DI$7:DI35)</f>
        <v>29.736315789473679</v>
      </c>
      <c r="DN35" s="14">
        <f>CZ35-SUM(DF$7:DF35)+SUM(DJ$7:DJ35)</f>
        <v>0</v>
      </c>
      <c r="DQ35" s="110">
        <v>30</v>
      </c>
      <c r="DR35" s="14">
        <f t="shared" si="69"/>
        <v>4</v>
      </c>
      <c r="DS35" s="14">
        <f t="shared" si="70"/>
        <v>3</v>
      </c>
      <c r="DT35" s="14">
        <f t="shared" si="111"/>
        <v>0</v>
      </c>
      <c r="DU35" s="14">
        <f t="shared" si="111"/>
        <v>52.345263157894728</v>
      </c>
      <c r="DV35" s="14">
        <f t="shared" si="111"/>
        <v>16.205789473684209</v>
      </c>
      <c r="DW35" s="14">
        <f t="shared" si="111"/>
        <v>0</v>
      </c>
      <c r="DX35" s="14">
        <f t="shared" si="71"/>
        <v>2</v>
      </c>
      <c r="DY35" s="14">
        <f t="shared" si="72"/>
        <v>3</v>
      </c>
      <c r="EC35" s="117">
        <v>3</v>
      </c>
      <c r="ED35" s="117" t="s">
        <v>1045</v>
      </c>
      <c r="EE35" s="117">
        <v>6000</v>
      </c>
      <c r="EF35" t="s">
        <v>953</v>
      </c>
      <c r="EG35">
        <f t="shared" ref="EG35:EG50" si="113">ROUND(EI35*DU35/DV35,0)</f>
        <v>3</v>
      </c>
      <c r="EH35" t="s">
        <v>954</v>
      </c>
      <c r="EI35">
        <v>1</v>
      </c>
      <c r="EJ35">
        <f t="shared" si="20"/>
        <v>0.06</v>
      </c>
      <c r="EK35" s="117">
        <v>1</v>
      </c>
      <c r="EL35">
        <f t="shared" si="73"/>
        <v>24</v>
      </c>
      <c r="EN35">
        <f t="shared" si="112"/>
        <v>16.205789473684209</v>
      </c>
      <c r="EP35">
        <v>0</v>
      </c>
      <c r="EQ35">
        <v>1</v>
      </c>
      <c r="ER35">
        <f t="shared" si="22"/>
        <v>6</v>
      </c>
      <c r="ES35" s="103">
        <f t="shared" si="23"/>
        <v>3.09E-2</v>
      </c>
      <c r="ET35">
        <v>1</v>
      </c>
      <c r="EU35">
        <f t="shared" si="24"/>
        <v>11</v>
      </c>
      <c r="EV35" s="103">
        <f t="shared" si="25"/>
        <v>0.1234</v>
      </c>
      <c r="EW35">
        <v>1</v>
      </c>
      <c r="EX35">
        <f t="shared" si="26"/>
        <v>24</v>
      </c>
      <c r="FH35" s="116">
        <v>30</v>
      </c>
      <c r="FI35" s="116">
        <f t="shared" si="75"/>
        <v>27</v>
      </c>
      <c r="FJ35" s="116">
        <f t="shared" si="76"/>
        <v>1</v>
      </c>
      <c r="FK35" s="116" t="str">
        <f t="shared" si="77"/>
        <v>关羽专属武器-魂珠-3 9级</v>
      </c>
      <c r="FL35" s="116">
        <f t="shared" si="78"/>
        <v>3</v>
      </c>
      <c r="FM35" s="116">
        <f t="shared" si="79"/>
        <v>9</v>
      </c>
      <c r="FN35" s="116" t="str">
        <f t="shared" si="80"/>
        <v>金币</v>
      </c>
      <c r="FO35" s="116">
        <f t="shared" si="81"/>
        <v>11000</v>
      </c>
      <c r="FP35" s="116" t="str">
        <f t="shared" si="82"/>
        <v>专属强化石1</v>
      </c>
      <c r="FQ35" s="116">
        <f t="shared" si="83"/>
        <v>20</v>
      </c>
      <c r="FR35" s="116" t="str">
        <f t="shared" si="84"/>
        <v>专属强化石2</v>
      </c>
      <c r="FS35" s="116">
        <f t="shared" si="85"/>
        <v>10</v>
      </c>
      <c r="FT35" s="116">
        <f t="shared" si="86"/>
        <v>0.02</v>
      </c>
      <c r="FU35" s="116">
        <f t="shared" si="87"/>
        <v>1</v>
      </c>
      <c r="FV35" s="116">
        <f t="shared" si="88"/>
        <v>71</v>
      </c>
      <c r="FW35" s="116">
        <f t="shared" si="89"/>
        <v>0</v>
      </c>
      <c r="FX35" s="116">
        <f t="shared" si="90"/>
        <v>1</v>
      </c>
      <c r="FY35" s="116">
        <f t="shared" si="91"/>
        <v>17</v>
      </c>
      <c r="FZ35" s="116">
        <f t="shared" si="92"/>
        <v>1.0500000000000001E-2</v>
      </c>
      <c r="GA35" s="116">
        <f t="shared" si="93"/>
        <v>1</v>
      </c>
      <c r="GB35" s="116">
        <f t="shared" si="94"/>
        <v>33</v>
      </c>
      <c r="GC35" s="116">
        <f t="shared" si="95"/>
        <v>4.2099999999999999E-2</v>
      </c>
      <c r="GD35" s="116">
        <f t="shared" si="96"/>
        <v>1</v>
      </c>
      <c r="GE35" s="116">
        <f t="shared" si="97"/>
        <v>71</v>
      </c>
    </row>
    <row r="36" spans="81:187" ht="16.5" x14ac:dyDescent="0.2">
      <c r="CC36" s="95">
        <v>31</v>
      </c>
      <c r="CD36" s="95">
        <f>INDEX(节奏总表!$AH$4:$AH$153,MATCH(专属武器强化!CC36,节奏总表!$AP$4:$AP$153,1))</f>
        <v>122</v>
      </c>
      <c r="CE36" s="95"/>
      <c r="CF36" s="95">
        <f t="shared" si="12"/>
        <v>7</v>
      </c>
      <c r="CG36" s="14">
        <f t="shared" si="13"/>
        <v>0</v>
      </c>
      <c r="CH36" s="14">
        <f t="shared" si="14"/>
        <v>70</v>
      </c>
      <c r="CI36" s="14">
        <f t="shared" si="15"/>
        <v>105</v>
      </c>
      <c r="CJ36" s="14">
        <f t="shared" si="16"/>
        <v>14</v>
      </c>
      <c r="CK36" s="14"/>
      <c r="CL36" s="14"/>
      <c r="CM36" s="14"/>
      <c r="CN36" s="14"/>
      <c r="CO36" s="14">
        <f>SUM(CG$6:CG36)</f>
        <v>3300</v>
      </c>
      <c r="CP36" s="14">
        <f>SUM(CH$6:CH36)</f>
        <v>2910</v>
      </c>
      <c r="CQ36" s="14">
        <f>SUM(CI$6:CI36)</f>
        <v>745</v>
      </c>
      <c r="CR36" s="14">
        <f>SUM(CJ$6:CJ36)</f>
        <v>100</v>
      </c>
      <c r="CU36" s="97">
        <v>22</v>
      </c>
      <c r="CV36" s="14">
        <f>INDEX(节奏总表!$BW$4:$BW$63,专属武器强化!CU36)</f>
        <v>107</v>
      </c>
      <c r="CW36" s="14">
        <f t="shared" si="17"/>
        <v>3200</v>
      </c>
      <c r="CX36" s="14">
        <f t="shared" si="62"/>
        <v>1900</v>
      </c>
      <c r="CY36" s="14">
        <f t="shared" si="63"/>
        <v>150</v>
      </c>
      <c r="CZ36" s="14">
        <f t="shared" si="64"/>
        <v>0</v>
      </c>
      <c r="DA36" s="97">
        <v>5</v>
      </c>
      <c r="DB36" s="97">
        <v>1</v>
      </c>
      <c r="DC36" s="14">
        <f t="shared" si="104"/>
        <v>0</v>
      </c>
      <c r="DD36" s="14">
        <f t="shared" si="105"/>
        <v>61.069473684210521</v>
      </c>
      <c r="DE36" s="14">
        <f t="shared" si="106"/>
        <v>32.411578947368419</v>
      </c>
      <c r="DF36" s="14">
        <f t="shared" si="107"/>
        <v>0</v>
      </c>
      <c r="DG36" s="97"/>
      <c r="DH36" s="97"/>
      <c r="DI36" s="97">
        <v>6</v>
      </c>
      <c r="DJ36" s="97"/>
      <c r="DK36" s="14">
        <f>CW36-SUM(DC$7:DC36)+SUM(DG$7:DG36)</f>
        <v>10.519999999999982</v>
      </c>
      <c r="DL36" s="14">
        <f>CX36-SUM(DD$7:DD36)+SUM(DH$7:DH36)</f>
        <v>275.9526315789476</v>
      </c>
      <c r="DM36" s="14">
        <f>CY36-SUM(DE$7:DE36)+SUM(DI$7:DI36)</f>
        <v>3.324736842105267</v>
      </c>
      <c r="DN36" s="14">
        <f>CZ36-SUM(DF$7:DF36)+SUM(DJ$7:DJ36)</f>
        <v>0</v>
      </c>
      <c r="DQ36" s="110">
        <v>31</v>
      </c>
      <c r="DR36" s="14">
        <f t="shared" si="69"/>
        <v>4</v>
      </c>
      <c r="DS36" s="14">
        <f t="shared" si="70"/>
        <v>4</v>
      </c>
      <c r="DT36" s="14">
        <f t="shared" si="111"/>
        <v>0</v>
      </c>
      <c r="DU36" s="14">
        <f t="shared" si="111"/>
        <v>87.242105263157882</v>
      </c>
      <c r="DV36" s="14">
        <f t="shared" si="111"/>
        <v>27.009649122807016</v>
      </c>
      <c r="DW36" s="14">
        <f t="shared" si="111"/>
        <v>0</v>
      </c>
      <c r="DX36" s="14">
        <f t="shared" si="71"/>
        <v>2</v>
      </c>
      <c r="DY36" s="14">
        <f t="shared" si="72"/>
        <v>3</v>
      </c>
      <c r="EC36" s="117">
        <v>3</v>
      </c>
      <c r="ED36" s="117" t="s">
        <v>1045</v>
      </c>
      <c r="EE36" s="117">
        <v>7000</v>
      </c>
      <c r="EF36" t="s">
        <v>953</v>
      </c>
      <c r="EG36">
        <f t="shared" si="113"/>
        <v>6</v>
      </c>
      <c r="EH36" t="s">
        <v>954</v>
      </c>
      <c r="EI36">
        <v>2</v>
      </c>
      <c r="EJ36">
        <f t="shared" si="20"/>
        <v>7.0000000000000007E-2</v>
      </c>
      <c r="EK36" s="117">
        <v>1</v>
      </c>
      <c r="EL36">
        <f t="shared" si="73"/>
        <v>20</v>
      </c>
      <c r="EN36">
        <f t="shared" si="112"/>
        <v>13.504824561403508</v>
      </c>
      <c r="EP36">
        <v>0</v>
      </c>
      <c r="EQ36">
        <v>1</v>
      </c>
      <c r="ER36">
        <f t="shared" si="22"/>
        <v>5</v>
      </c>
      <c r="ES36" s="103">
        <f t="shared" si="23"/>
        <v>3.6999999999999998E-2</v>
      </c>
      <c r="ET36">
        <v>1</v>
      </c>
      <c r="EU36">
        <f t="shared" si="24"/>
        <v>9</v>
      </c>
      <c r="EV36" s="103">
        <f t="shared" si="25"/>
        <v>0.14810000000000001</v>
      </c>
      <c r="EW36">
        <v>1</v>
      </c>
      <c r="EX36">
        <f t="shared" si="26"/>
        <v>20</v>
      </c>
      <c r="FH36" s="116">
        <v>31</v>
      </c>
      <c r="FI36" s="116">
        <f t="shared" si="75"/>
        <v>0</v>
      </c>
      <c r="FJ36" s="116">
        <f t="shared" si="76"/>
        <v>1</v>
      </c>
      <c r="FK36" s="116" t="str">
        <f t="shared" si="77"/>
        <v>关羽专属武器-魂珠-4 0级</v>
      </c>
      <c r="FL36" s="116">
        <f t="shared" si="78"/>
        <v>4</v>
      </c>
      <c r="FM36" s="116">
        <f t="shared" si="79"/>
        <v>0</v>
      </c>
      <c r="FN36" s="116" t="str">
        <f t="shared" si="80"/>
        <v/>
      </c>
      <c r="FO36" s="116" t="str">
        <f t="shared" si="81"/>
        <v/>
      </c>
      <c r="FP36" s="116" t="str">
        <f t="shared" si="82"/>
        <v/>
      </c>
      <c r="FQ36" s="116" t="str">
        <f t="shared" si="83"/>
        <v/>
      </c>
      <c r="FR36" s="116" t="str">
        <f t="shared" si="84"/>
        <v/>
      </c>
      <c r="FS36" s="116" t="str">
        <f t="shared" si="85"/>
        <v/>
      </c>
      <c r="FT36" s="116" t="str">
        <f t="shared" si="86"/>
        <v/>
      </c>
      <c r="FU36" s="116" t="str">
        <f t="shared" si="87"/>
        <v/>
      </c>
      <c r="FV36" s="116" t="str">
        <f t="shared" si="88"/>
        <v/>
      </c>
      <c r="FW36" s="116" t="str">
        <f t="shared" si="89"/>
        <v/>
      </c>
      <c r="FX36" s="116" t="str">
        <f t="shared" si="90"/>
        <v/>
      </c>
      <c r="FY36" s="116" t="str">
        <f t="shared" si="91"/>
        <v/>
      </c>
      <c r="FZ36" s="116" t="str">
        <f t="shared" si="92"/>
        <v/>
      </c>
      <c r="GA36" s="116" t="str">
        <f t="shared" si="93"/>
        <v/>
      </c>
      <c r="GB36" s="116" t="str">
        <f t="shared" si="94"/>
        <v/>
      </c>
      <c r="GC36" s="116" t="str">
        <f t="shared" si="95"/>
        <v/>
      </c>
      <c r="GD36" s="116" t="str">
        <f t="shared" si="96"/>
        <v/>
      </c>
      <c r="GE36" s="116" t="str">
        <f t="shared" si="97"/>
        <v/>
      </c>
    </row>
    <row r="37" spans="81:187" ht="16.5" x14ac:dyDescent="0.2">
      <c r="CC37" s="95">
        <v>32</v>
      </c>
      <c r="CD37" s="95">
        <f>INDEX(节奏总表!$AH$4:$AH$153,MATCH(专属武器强化!CC37,节奏总表!$AP$4:$AP$153,1))</f>
        <v>123</v>
      </c>
      <c r="CE37" s="95"/>
      <c r="CF37" s="95">
        <f t="shared" si="12"/>
        <v>7</v>
      </c>
      <c r="CG37" s="14">
        <f t="shared" si="13"/>
        <v>0</v>
      </c>
      <c r="CH37" s="14">
        <f t="shared" si="14"/>
        <v>70</v>
      </c>
      <c r="CI37" s="14">
        <f t="shared" si="15"/>
        <v>105</v>
      </c>
      <c r="CJ37" s="14">
        <f t="shared" si="16"/>
        <v>14</v>
      </c>
      <c r="CK37" s="14"/>
      <c r="CL37" s="14"/>
      <c r="CM37" s="14"/>
      <c r="CN37" s="14"/>
      <c r="CO37" s="14">
        <f>SUM(CG$6:CG37)</f>
        <v>3300</v>
      </c>
      <c r="CP37" s="14">
        <f>SUM(CH$6:CH37)</f>
        <v>2980</v>
      </c>
      <c r="CQ37" s="14">
        <f>SUM(CI$6:CI37)</f>
        <v>850</v>
      </c>
      <c r="CR37" s="14">
        <f>SUM(CJ$6:CJ37)</f>
        <v>114</v>
      </c>
      <c r="CU37" s="97">
        <v>23</v>
      </c>
      <c r="CV37" s="14">
        <f>INDEX(节奏总表!$BW$4:$BW$63,专属武器强化!CU37)</f>
        <v>108</v>
      </c>
      <c r="CW37" s="14">
        <f t="shared" si="17"/>
        <v>3300</v>
      </c>
      <c r="CX37" s="14">
        <f t="shared" si="62"/>
        <v>2050</v>
      </c>
      <c r="CY37" s="14">
        <f t="shared" si="63"/>
        <v>175</v>
      </c>
      <c r="CZ37" s="14">
        <f t="shared" si="64"/>
        <v>0</v>
      </c>
      <c r="DA37" s="97">
        <v>0</v>
      </c>
      <c r="DB37" s="97">
        <v>0</v>
      </c>
      <c r="DC37" s="14">
        <f t="shared" si="104"/>
        <v>0</v>
      </c>
      <c r="DD37" s="14">
        <f t="shared" si="105"/>
        <v>0</v>
      </c>
      <c r="DE37" s="14">
        <f t="shared" si="106"/>
        <v>0</v>
      </c>
      <c r="DF37" s="14">
        <f t="shared" si="107"/>
        <v>0</v>
      </c>
      <c r="DG37" s="97"/>
      <c r="DH37" s="97"/>
      <c r="DI37" s="97"/>
      <c r="DJ37" s="97"/>
      <c r="DK37" s="14">
        <f>CW37-SUM(DC$7:DC37)+SUM(DG$7:DG37)</f>
        <v>110.51999999999998</v>
      </c>
      <c r="DL37" s="14">
        <f>CX37-SUM(DD$7:DD37)+SUM(DH$7:DH37)</f>
        <v>425.9526315789476</v>
      </c>
      <c r="DM37" s="14">
        <f>CY37-SUM(DE$7:DE37)+SUM(DI$7:DI37)</f>
        <v>28.324736842105267</v>
      </c>
      <c r="DN37" s="14">
        <f>CZ37-SUM(DF$7:DF37)+SUM(DJ$7:DJ37)</f>
        <v>0</v>
      </c>
      <c r="DQ37" s="110">
        <v>32</v>
      </c>
      <c r="DR37" s="14">
        <f t="shared" si="69"/>
        <v>4</v>
      </c>
      <c r="DS37" s="14">
        <f t="shared" si="70"/>
        <v>5</v>
      </c>
      <c r="DT37" s="14">
        <f t="shared" si="111"/>
        <v>0</v>
      </c>
      <c r="DU37" s="14">
        <f t="shared" si="111"/>
        <v>139.58736842105262</v>
      </c>
      <c r="DV37" s="14">
        <f t="shared" si="111"/>
        <v>43.215438596491225</v>
      </c>
      <c r="DW37" s="14">
        <f t="shared" si="111"/>
        <v>0</v>
      </c>
      <c r="DX37" s="14">
        <f t="shared" si="71"/>
        <v>2</v>
      </c>
      <c r="DY37" s="14">
        <f t="shared" si="72"/>
        <v>3</v>
      </c>
      <c r="EC37" s="117">
        <v>3</v>
      </c>
      <c r="ED37" s="117" t="s">
        <v>1045</v>
      </c>
      <c r="EE37" s="117">
        <v>8000</v>
      </c>
      <c r="EF37" t="s">
        <v>953</v>
      </c>
      <c r="EG37">
        <f t="shared" si="113"/>
        <v>6</v>
      </c>
      <c r="EH37" t="s">
        <v>954</v>
      </c>
      <c r="EI37">
        <v>2</v>
      </c>
      <c r="EJ37">
        <f t="shared" si="20"/>
        <v>0.05</v>
      </c>
      <c r="EK37" s="117">
        <v>1</v>
      </c>
      <c r="EL37">
        <f t="shared" si="73"/>
        <v>32</v>
      </c>
      <c r="EN37">
        <f t="shared" si="112"/>
        <v>21.607719298245613</v>
      </c>
      <c r="EP37">
        <v>0</v>
      </c>
      <c r="EQ37">
        <v>1</v>
      </c>
      <c r="ER37">
        <f t="shared" si="22"/>
        <v>8</v>
      </c>
      <c r="ES37" s="103">
        <f t="shared" si="23"/>
        <v>2.3099999999999999E-2</v>
      </c>
      <c r="ET37">
        <v>1</v>
      </c>
      <c r="EU37">
        <f t="shared" si="24"/>
        <v>15</v>
      </c>
      <c r="EV37" s="103">
        <f t="shared" si="25"/>
        <v>9.2600000000000002E-2</v>
      </c>
      <c r="EW37">
        <v>1</v>
      </c>
      <c r="EX37">
        <f t="shared" si="26"/>
        <v>32</v>
      </c>
      <c r="FH37" s="116">
        <v>32</v>
      </c>
      <c r="FI37" s="116">
        <f t="shared" si="75"/>
        <v>28</v>
      </c>
      <c r="FJ37" s="116">
        <f t="shared" si="76"/>
        <v>1</v>
      </c>
      <c r="FK37" s="116" t="str">
        <f t="shared" si="77"/>
        <v>关羽专属武器-魂珠-4 1级</v>
      </c>
      <c r="FL37" s="116">
        <f t="shared" si="78"/>
        <v>4</v>
      </c>
      <c r="FM37" s="116">
        <f t="shared" si="79"/>
        <v>1</v>
      </c>
      <c r="FN37" s="116" t="str">
        <f t="shared" si="80"/>
        <v>金币</v>
      </c>
      <c r="FO37" s="116">
        <f t="shared" si="81"/>
        <v>4000</v>
      </c>
      <c r="FP37" s="116" t="str">
        <f t="shared" si="82"/>
        <v>专属强化石2</v>
      </c>
      <c r="FQ37" s="116">
        <f t="shared" si="83"/>
        <v>3</v>
      </c>
      <c r="FR37" s="116" t="str">
        <f t="shared" si="84"/>
        <v>专属强化石3</v>
      </c>
      <c r="FS37" s="116">
        <f t="shared" si="85"/>
        <v>1</v>
      </c>
      <c r="FT37" s="116">
        <f t="shared" si="86"/>
        <v>0.19</v>
      </c>
      <c r="FU37" s="116">
        <f t="shared" si="87"/>
        <v>1</v>
      </c>
      <c r="FV37" s="116">
        <f t="shared" si="88"/>
        <v>8</v>
      </c>
      <c r="FW37" s="116">
        <f t="shared" si="89"/>
        <v>0</v>
      </c>
      <c r="FX37" s="116">
        <f t="shared" si="90"/>
        <v>1</v>
      </c>
      <c r="FY37" s="116">
        <f t="shared" si="91"/>
        <v>2</v>
      </c>
      <c r="FZ37" s="116">
        <f t="shared" si="92"/>
        <v>9.2600000000000002E-2</v>
      </c>
      <c r="GA37" s="116">
        <f t="shared" si="93"/>
        <v>1</v>
      </c>
      <c r="GB37" s="116">
        <f t="shared" si="94"/>
        <v>4</v>
      </c>
      <c r="GC37" s="116">
        <f t="shared" si="95"/>
        <v>0.37019999999999997</v>
      </c>
      <c r="GD37" s="116">
        <f t="shared" si="96"/>
        <v>1</v>
      </c>
      <c r="GE37" s="116">
        <f t="shared" si="97"/>
        <v>8</v>
      </c>
    </row>
    <row r="38" spans="81:187" ht="16.5" x14ac:dyDescent="0.2">
      <c r="CC38" s="95">
        <v>33</v>
      </c>
      <c r="CD38" s="95">
        <f>INDEX(节奏总表!$AH$4:$AH$153,MATCH(专属武器强化!CC38,节奏总表!$AP$4:$AP$153,1))</f>
        <v>124</v>
      </c>
      <c r="CE38" s="95"/>
      <c r="CF38" s="95">
        <f t="shared" ref="CF38:CF65" si="114">MATCH(CD38,$B$6:$B$15,1)-1</f>
        <v>7</v>
      </c>
      <c r="CG38" s="14">
        <f t="shared" ref="CG38:CG65" si="115">IF($CF38&gt;0,INDEX(AD$7:AD$15,$CF38),0)*$B$3</f>
        <v>0</v>
      </c>
      <c r="CH38" s="14">
        <f t="shared" ref="CH38:CH65" si="116">IF($CF38&gt;0,INDEX(AE$7:AE$15,$CF38),0)*$B$3</f>
        <v>70</v>
      </c>
      <c r="CI38" s="14">
        <f t="shared" ref="CI38:CI65" si="117">IF($CF38&gt;0,INDEX(AF$7:AF$15,$CF38),0)*$B$3</f>
        <v>105</v>
      </c>
      <c r="CJ38" s="14">
        <f t="shared" ref="CJ38:CJ65" si="118">IF($CF38&gt;0,INDEX(AG$7:AG$15,$CF38),0)*$B$3</f>
        <v>14</v>
      </c>
      <c r="CK38" s="14"/>
      <c r="CL38" s="14"/>
      <c r="CM38" s="14"/>
      <c r="CN38" s="14"/>
      <c r="CO38" s="14">
        <f>SUM(CG$6:CG38)</f>
        <v>3300</v>
      </c>
      <c r="CP38" s="14">
        <f>SUM(CH$6:CH38)</f>
        <v>3050</v>
      </c>
      <c r="CQ38" s="14">
        <f>SUM(CI$6:CI38)</f>
        <v>955</v>
      </c>
      <c r="CR38" s="14">
        <f>SUM(CJ$6:CJ38)</f>
        <v>128</v>
      </c>
      <c r="CU38" s="97">
        <v>24</v>
      </c>
      <c r="CV38" s="14">
        <f>INDEX(节奏总表!$BW$4:$BW$63,专属武器强化!CU38)</f>
        <v>110</v>
      </c>
      <c r="CW38" s="14">
        <f t="shared" ref="CW38:CW65" si="119">INDEX(CO$6:CO$65,$CU38)</f>
        <v>3300</v>
      </c>
      <c r="CX38" s="14">
        <f t="shared" si="62"/>
        <v>2170</v>
      </c>
      <c r="CY38" s="14">
        <f t="shared" si="63"/>
        <v>235</v>
      </c>
      <c r="CZ38" s="14">
        <f t="shared" si="64"/>
        <v>12</v>
      </c>
      <c r="DA38" s="97">
        <v>5</v>
      </c>
      <c r="DB38" s="97">
        <v>2</v>
      </c>
      <c r="DC38" s="14">
        <f t="shared" si="104"/>
        <v>0</v>
      </c>
      <c r="DD38" s="14">
        <f t="shared" si="105"/>
        <v>122.13894736842104</v>
      </c>
      <c r="DE38" s="14">
        <f t="shared" si="106"/>
        <v>64.823157894736838</v>
      </c>
      <c r="DF38" s="14">
        <f t="shared" si="107"/>
        <v>0</v>
      </c>
      <c r="DG38" s="97"/>
      <c r="DH38" s="97"/>
      <c r="DI38" s="97"/>
      <c r="DJ38" s="97"/>
      <c r="DK38" s="14">
        <f>CW38-SUM(DC$7:DC38)+SUM(DG$7:DG38)</f>
        <v>110.51999999999998</v>
      </c>
      <c r="DL38" s="14">
        <f>CX38-SUM(DD$7:DD38)+SUM(DH$7:DH38)</f>
        <v>423.81368421052662</v>
      </c>
      <c r="DM38" s="14">
        <f>CY38-SUM(DE$7:DE38)+SUM(DI$7:DI38)</f>
        <v>23.501578947368444</v>
      </c>
      <c r="DN38" s="14">
        <f>CZ38-SUM(DF$7:DF38)+SUM(DJ$7:DJ38)</f>
        <v>12</v>
      </c>
      <c r="DQ38" s="110">
        <v>33</v>
      </c>
      <c r="DR38" s="14">
        <f t="shared" si="69"/>
        <v>4</v>
      </c>
      <c r="DS38" s="14">
        <f t="shared" si="70"/>
        <v>6</v>
      </c>
      <c r="DT38" s="14">
        <f t="shared" si="111"/>
        <v>0</v>
      </c>
      <c r="DU38" s="14">
        <f t="shared" si="111"/>
        <v>226.82947368421051</v>
      </c>
      <c r="DV38" s="14">
        <f t="shared" si="111"/>
        <v>70.22508771929823</v>
      </c>
      <c r="DW38" s="14">
        <f t="shared" si="111"/>
        <v>0</v>
      </c>
      <c r="DX38" s="14">
        <f t="shared" si="71"/>
        <v>2</v>
      </c>
      <c r="DY38" s="14">
        <f t="shared" si="72"/>
        <v>3</v>
      </c>
      <c r="EC38" s="117">
        <v>3</v>
      </c>
      <c r="ED38" s="117" t="s">
        <v>1045</v>
      </c>
      <c r="EE38" s="117">
        <v>9000</v>
      </c>
      <c r="EF38" t="s">
        <v>953</v>
      </c>
      <c r="EG38">
        <f t="shared" si="113"/>
        <v>6</v>
      </c>
      <c r="EH38" t="s">
        <v>954</v>
      </c>
      <c r="EI38">
        <v>2</v>
      </c>
      <c r="EJ38">
        <f t="shared" ref="EJ38:EJ69" si="120">ROUND(1/EN38,2)</f>
        <v>0.03</v>
      </c>
      <c r="EK38" s="117">
        <v>1</v>
      </c>
      <c r="EL38">
        <f t="shared" si="73"/>
        <v>53</v>
      </c>
      <c r="EN38">
        <f t="shared" si="112"/>
        <v>35.112543859649115</v>
      </c>
      <c r="EP38">
        <v>0</v>
      </c>
      <c r="EQ38">
        <v>1</v>
      </c>
      <c r="ER38">
        <f t="shared" ref="ER38:ER69" si="121">ROUND(EN38*0.35,0)</f>
        <v>12</v>
      </c>
      <c r="ES38" s="103">
        <f t="shared" ref="ES38:ES69" si="122">ROUND(1/EN38/2,4)</f>
        <v>1.4200000000000001E-2</v>
      </c>
      <c r="ET38">
        <v>1</v>
      </c>
      <c r="EU38">
        <f t="shared" ref="EU38:EU69" si="123">ROUND(EN38*0.7,0)</f>
        <v>25</v>
      </c>
      <c r="EV38" s="103">
        <f t="shared" ref="EV38:EV69" si="124">ROUND(2/EN38,4)</f>
        <v>5.7000000000000002E-2</v>
      </c>
      <c r="EW38">
        <v>1</v>
      </c>
      <c r="EX38">
        <f t="shared" ref="EX38:EX69" si="125">ROUND(EN38*1.5,0)</f>
        <v>53</v>
      </c>
      <c r="FH38" s="116">
        <v>33</v>
      </c>
      <c r="FI38" s="116">
        <f t="shared" si="75"/>
        <v>29</v>
      </c>
      <c r="FJ38" s="116">
        <f t="shared" si="76"/>
        <v>1</v>
      </c>
      <c r="FK38" s="116" t="str">
        <f t="shared" si="77"/>
        <v>关羽专属武器-魂珠-4 2级</v>
      </c>
      <c r="FL38" s="116">
        <f t="shared" si="78"/>
        <v>4</v>
      </c>
      <c r="FM38" s="116">
        <f t="shared" si="79"/>
        <v>2</v>
      </c>
      <c r="FN38" s="116" t="str">
        <f t="shared" si="80"/>
        <v>金币</v>
      </c>
      <c r="FO38" s="116">
        <f t="shared" si="81"/>
        <v>5000</v>
      </c>
      <c r="FP38" s="116" t="str">
        <f t="shared" si="82"/>
        <v>专属强化石2</v>
      </c>
      <c r="FQ38" s="116">
        <f t="shared" si="83"/>
        <v>3</v>
      </c>
      <c r="FR38" s="116" t="str">
        <f t="shared" si="84"/>
        <v>专属强化石3</v>
      </c>
      <c r="FS38" s="116">
        <f t="shared" si="85"/>
        <v>1</v>
      </c>
      <c r="FT38" s="116">
        <f t="shared" si="86"/>
        <v>0.09</v>
      </c>
      <c r="FU38" s="116">
        <f t="shared" si="87"/>
        <v>1</v>
      </c>
      <c r="FV38" s="116">
        <f t="shared" si="88"/>
        <v>16</v>
      </c>
      <c r="FW38" s="116">
        <f t="shared" si="89"/>
        <v>0</v>
      </c>
      <c r="FX38" s="116">
        <f t="shared" si="90"/>
        <v>1</v>
      </c>
      <c r="FY38" s="116">
        <f t="shared" si="91"/>
        <v>4</v>
      </c>
      <c r="FZ38" s="116">
        <f t="shared" si="92"/>
        <v>4.6300000000000001E-2</v>
      </c>
      <c r="GA38" s="116">
        <f t="shared" si="93"/>
        <v>1</v>
      </c>
      <c r="GB38" s="116">
        <f t="shared" si="94"/>
        <v>8</v>
      </c>
      <c r="GC38" s="116">
        <f t="shared" si="95"/>
        <v>0.18509999999999999</v>
      </c>
      <c r="GD38" s="116">
        <f t="shared" si="96"/>
        <v>1</v>
      </c>
      <c r="GE38" s="116">
        <f t="shared" si="97"/>
        <v>16</v>
      </c>
    </row>
    <row r="39" spans="81:187" ht="16.5" x14ac:dyDescent="0.2">
      <c r="CC39" s="95">
        <v>34</v>
      </c>
      <c r="CD39" s="95">
        <f>INDEX(节奏总表!$AH$4:$AH$153,MATCH(专属武器强化!CC39,节奏总表!$AP$4:$AP$153,1))</f>
        <v>126</v>
      </c>
      <c r="CE39" s="95"/>
      <c r="CF39" s="95">
        <f t="shared" si="114"/>
        <v>7</v>
      </c>
      <c r="CG39" s="14">
        <f t="shared" si="115"/>
        <v>0</v>
      </c>
      <c r="CH39" s="14">
        <f t="shared" si="116"/>
        <v>70</v>
      </c>
      <c r="CI39" s="14">
        <f t="shared" si="117"/>
        <v>105</v>
      </c>
      <c r="CJ39" s="14">
        <f t="shared" si="118"/>
        <v>14</v>
      </c>
      <c r="CK39" s="14"/>
      <c r="CL39" s="14"/>
      <c r="CM39" s="14"/>
      <c r="CN39" s="14"/>
      <c r="CO39" s="14">
        <f>SUM(CG$6:CG39)</f>
        <v>3300</v>
      </c>
      <c r="CP39" s="14">
        <f>SUM(CH$6:CH39)</f>
        <v>3120</v>
      </c>
      <c r="CQ39" s="14">
        <f>SUM(CI$6:CI39)</f>
        <v>1060</v>
      </c>
      <c r="CR39" s="14">
        <f>SUM(CJ$6:CJ39)</f>
        <v>142</v>
      </c>
      <c r="CU39" s="97">
        <v>25</v>
      </c>
      <c r="CV39" s="14">
        <f>INDEX(节奏总表!$BW$4:$BW$63,专属武器强化!CU39)</f>
        <v>112</v>
      </c>
      <c r="CW39" s="14">
        <f t="shared" si="119"/>
        <v>3300</v>
      </c>
      <c r="CX39" s="14">
        <f t="shared" si="62"/>
        <v>2290</v>
      </c>
      <c r="CY39" s="14">
        <f t="shared" si="63"/>
        <v>295</v>
      </c>
      <c r="CZ39" s="14">
        <f t="shared" si="64"/>
        <v>24</v>
      </c>
      <c r="DA39" s="97">
        <v>0</v>
      </c>
      <c r="DB39" s="97">
        <v>0</v>
      </c>
      <c r="DC39" s="14">
        <f t="shared" si="104"/>
        <v>0</v>
      </c>
      <c r="DD39" s="14">
        <f t="shared" si="105"/>
        <v>0</v>
      </c>
      <c r="DE39" s="14">
        <f t="shared" si="106"/>
        <v>0</v>
      </c>
      <c r="DF39" s="14">
        <f t="shared" si="107"/>
        <v>0</v>
      </c>
      <c r="DG39" s="97"/>
      <c r="DH39" s="97"/>
      <c r="DI39" s="97"/>
      <c r="DJ39" s="97"/>
      <c r="DK39" s="14">
        <f>CW39-SUM(DC$7:DC39)+SUM(DG$7:DG39)</f>
        <v>110.51999999999998</v>
      </c>
      <c r="DL39" s="14">
        <f>CX39-SUM(DD$7:DD39)+SUM(DH$7:DH39)</f>
        <v>543.81368421052662</v>
      </c>
      <c r="DM39" s="14">
        <f>CY39-SUM(DE$7:DE39)+SUM(DI$7:DI39)</f>
        <v>83.501578947368444</v>
      </c>
      <c r="DN39" s="14">
        <f>CZ39-SUM(DF$7:DF39)+SUM(DJ$7:DJ39)</f>
        <v>24</v>
      </c>
      <c r="DQ39" s="110">
        <v>34</v>
      </c>
      <c r="DR39" s="14">
        <f t="shared" si="69"/>
        <v>4</v>
      </c>
      <c r="DS39" s="14">
        <f t="shared" si="70"/>
        <v>7</v>
      </c>
      <c r="DT39" s="14">
        <f t="shared" si="111"/>
        <v>0</v>
      </c>
      <c r="DU39" s="14">
        <f t="shared" si="111"/>
        <v>366.41684210526313</v>
      </c>
      <c r="DV39" s="14">
        <f t="shared" si="111"/>
        <v>113.44052631578946</v>
      </c>
      <c r="DW39" s="14">
        <f t="shared" si="111"/>
        <v>0</v>
      </c>
      <c r="DX39" s="14">
        <f t="shared" si="71"/>
        <v>2</v>
      </c>
      <c r="DY39" s="14">
        <f t="shared" si="72"/>
        <v>3</v>
      </c>
      <c r="EC39" s="117">
        <v>3</v>
      </c>
      <c r="ED39" s="117" t="s">
        <v>1045</v>
      </c>
      <c r="EE39" s="117">
        <v>10000</v>
      </c>
      <c r="EF39" t="s">
        <v>953</v>
      </c>
      <c r="EG39">
        <f t="shared" si="113"/>
        <v>10</v>
      </c>
      <c r="EH39" t="s">
        <v>954</v>
      </c>
      <c r="EI39">
        <v>3</v>
      </c>
      <c r="EJ39">
        <f t="shared" si="120"/>
        <v>0.03</v>
      </c>
      <c r="EK39" s="117">
        <v>1</v>
      </c>
      <c r="EL39">
        <f t="shared" si="73"/>
        <v>57</v>
      </c>
      <c r="EN39">
        <f t="shared" si="112"/>
        <v>37.813508771929818</v>
      </c>
      <c r="EP39">
        <v>0</v>
      </c>
      <c r="EQ39">
        <v>1</v>
      </c>
      <c r="ER39">
        <f t="shared" si="121"/>
        <v>13</v>
      </c>
      <c r="ES39" s="103">
        <f t="shared" si="122"/>
        <v>1.32E-2</v>
      </c>
      <c r="ET39">
        <v>1</v>
      </c>
      <c r="EU39">
        <f t="shared" si="123"/>
        <v>26</v>
      </c>
      <c r="EV39" s="103">
        <f t="shared" si="124"/>
        <v>5.2900000000000003E-2</v>
      </c>
      <c r="EW39">
        <v>1</v>
      </c>
      <c r="EX39">
        <f t="shared" si="125"/>
        <v>57</v>
      </c>
      <c r="FH39" s="116">
        <v>34</v>
      </c>
      <c r="FI39" s="116">
        <f t="shared" si="75"/>
        <v>30</v>
      </c>
      <c r="FJ39" s="116">
        <f t="shared" si="76"/>
        <v>1</v>
      </c>
      <c r="FK39" s="116" t="str">
        <f t="shared" si="77"/>
        <v>关羽专属武器-魂珠-4 3级</v>
      </c>
      <c r="FL39" s="116">
        <f t="shared" si="78"/>
        <v>4</v>
      </c>
      <c r="FM39" s="116">
        <f t="shared" si="79"/>
        <v>3</v>
      </c>
      <c r="FN39" s="116" t="str">
        <f t="shared" si="80"/>
        <v>金币</v>
      </c>
      <c r="FO39" s="116">
        <f t="shared" si="81"/>
        <v>6000</v>
      </c>
      <c r="FP39" s="116" t="str">
        <f t="shared" si="82"/>
        <v>专属强化石2</v>
      </c>
      <c r="FQ39" s="116">
        <f t="shared" si="83"/>
        <v>3</v>
      </c>
      <c r="FR39" s="116" t="str">
        <f t="shared" si="84"/>
        <v>专属强化石3</v>
      </c>
      <c r="FS39" s="116">
        <f t="shared" si="85"/>
        <v>1</v>
      </c>
      <c r="FT39" s="116">
        <f t="shared" si="86"/>
        <v>0.06</v>
      </c>
      <c r="FU39" s="116">
        <f t="shared" si="87"/>
        <v>1</v>
      </c>
      <c r="FV39" s="116">
        <f t="shared" si="88"/>
        <v>24</v>
      </c>
      <c r="FW39" s="116">
        <f t="shared" si="89"/>
        <v>0</v>
      </c>
      <c r="FX39" s="116">
        <f t="shared" si="90"/>
        <v>1</v>
      </c>
      <c r="FY39" s="116">
        <f t="shared" si="91"/>
        <v>6</v>
      </c>
      <c r="FZ39" s="116">
        <f t="shared" si="92"/>
        <v>3.09E-2</v>
      </c>
      <c r="GA39" s="116">
        <f t="shared" si="93"/>
        <v>1</v>
      </c>
      <c r="GB39" s="116">
        <f t="shared" si="94"/>
        <v>11</v>
      </c>
      <c r="GC39" s="116">
        <f t="shared" si="95"/>
        <v>0.1234</v>
      </c>
      <c r="GD39" s="116">
        <f t="shared" si="96"/>
        <v>1</v>
      </c>
      <c r="GE39" s="116">
        <f t="shared" si="97"/>
        <v>24</v>
      </c>
    </row>
    <row r="40" spans="81:187" ht="16.5" x14ac:dyDescent="0.2">
      <c r="CC40" s="95">
        <v>35</v>
      </c>
      <c r="CD40" s="95">
        <f>INDEX(节奏总表!$AH$4:$AH$153,MATCH(专属武器强化!CC40,节奏总表!$AP$4:$AP$153,1))</f>
        <v>127</v>
      </c>
      <c r="CE40" s="95">
        <v>7</v>
      </c>
      <c r="CF40" s="95">
        <f t="shared" si="114"/>
        <v>7</v>
      </c>
      <c r="CG40" s="14">
        <f t="shared" si="115"/>
        <v>0</v>
      </c>
      <c r="CH40" s="14">
        <f t="shared" si="116"/>
        <v>70</v>
      </c>
      <c r="CI40" s="14">
        <f t="shared" si="117"/>
        <v>105</v>
      </c>
      <c r="CJ40" s="14">
        <f t="shared" si="118"/>
        <v>14</v>
      </c>
      <c r="CK40" s="14"/>
      <c r="CL40" s="14"/>
      <c r="CM40" s="14"/>
      <c r="CN40" s="14"/>
      <c r="CO40" s="14">
        <f>SUM(CG$6:CG40)</f>
        <v>3300</v>
      </c>
      <c r="CP40" s="14">
        <f>SUM(CH$6:CH40)</f>
        <v>3190</v>
      </c>
      <c r="CQ40" s="14">
        <f>SUM(CI$6:CI40)</f>
        <v>1165</v>
      </c>
      <c r="CR40" s="14">
        <f>SUM(CJ$6:CJ40)</f>
        <v>156</v>
      </c>
      <c r="CU40" s="97">
        <v>26</v>
      </c>
      <c r="CV40" s="14">
        <f>INDEX(节奏总表!$BW$4:$BW$63,专属武器强化!CU40)</f>
        <v>114</v>
      </c>
      <c r="CW40" s="14">
        <f t="shared" si="119"/>
        <v>3300</v>
      </c>
      <c r="CX40" s="14">
        <f t="shared" si="62"/>
        <v>2410</v>
      </c>
      <c r="CY40" s="14">
        <f t="shared" si="63"/>
        <v>355</v>
      </c>
      <c r="CZ40" s="14">
        <f t="shared" si="64"/>
        <v>36</v>
      </c>
      <c r="DA40" s="97">
        <v>4</v>
      </c>
      <c r="DB40" s="97">
        <v>5</v>
      </c>
      <c r="DC40" s="14">
        <f t="shared" si="104"/>
        <v>0</v>
      </c>
      <c r="DD40" s="14">
        <f t="shared" si="105"/>
        <v>418.76210526315788</v>
      </c>
      <c r="DE40" s="14">
        <f t="shared" si="106"/>
        <v>129.64631578947368</v>
      </c>
      <c r="DF40" s="14">
        <f t="shared" si="107"/>
        <v>0</v>
      </c>
      <c r="DG40" s="97"/>
      <c r="DH40" s="97"/>
      <c r="DI40" s="97"/>
      <c r="DJ40" s="97"/>
      <c r="DK40" s="14">
        <f>CW40-SUM(DC$7:DC40)+SUM(DG$7:DG40)</f>
        <v>110.51999999999998</v>
      </c>
      <c r="DL40" s="14">
        <f>CX40-SUM(DD$7:DD40)+SUM(DH$7:DH40)</f>
        <v>245.05157894736885</v>
      </c>
      <c r="DM40" s="14">
        <f>CY40-SUM(DE$7:DE40)+SUM(DI$7:DI40)</f>
        <v>13.855263157894797</v>
      </c>
      <c r="DN40" s="14">
        <f>CZ40-SUM(DF$7:DF40)+SUM(DJ$7:DJ40)</f>
        <v>36</v>
      </c>
      <c r="DQ40" s="110">
        <v>35</v>
      </c>
      <c r="DR40" s="14">
        <f t="shared" si="69"/>
        <v>4</v>
      </c>
      <c r="DS40" s="14">
        <f t="shared" si="70"/>
        <v>8</v>
      </c>
      <c r="DT40" s="14">
        <f t="shared" si="111"/>
        <v>0</v>
      </c>
      <c r="DU40" s="14">
        <f t="shared" si="111"/>
        <v>593.24631578947367</v>
      </c>
      <c r="DV40" s="14">
        <f t="shared" si="111"/>
        <v>183.66561403508771</v>
      </c>
      <c r="DW40" s="14">
        <f t="shared" si="111"/>
        <v>0</v>
      </c>
      <c r="DX40" s="14">
        <f t="shared" si="71"/>
        <v>2</v>
      </c>
      <c r="DY40" s="14">
        <f t="shared" si="72"/>
        <v>3</v>
      </c>
      <c r="EC40" s="117">
        <v>3</v>
      </c>
      <c r="ED40" s="117" t="s">
        <v>1045</v>
      </c>
      <c r="EE40" s="117">
        <v>11000</v>
      </c>
      <c r="EF40" t="s">
        <v>953</v>
      </c>
      <c r="EG40">
        <f t="shared" si="113"/>
        <v>13</v>
      </c>
      <c r="EH40" t="s">
        <v>954</v>
      </c>
      <c r="EI40">
        <v>4</v>
      </c>
      <c r="EJ40">
        <f t="shared" si="120"/>
        <v>0.02</v>
      </c>
      <c r="EK40" s="117">
        <v>1</v>
      </c>
      <c r="EL40">
        <f t="shared" si="73"/>
        <v>69</v>
      </c>
      <c r="EN40">
        <f t="shared" si="112"/>
        <v>45.916403508771928</v>
      </c>
      <c r="EP40">
        <v>0</v>
      </c>
      <c r="EQ40">
        <v>1</v>
      </c>
      <c r="ER40">
        <f t="shared" si="121"/>
        <v>16</v>
      </c>
      <c r="ES40" s="103">
        <f t="shared" si="122"/>
        <v>1.09E-2</v>
      </c>
      <c r="ET40">
        <v>1</v>
      </c>
      <c r="EU40">
        <f t="shared" si="123"/>
        <v>32</v>
      </c>
      <c r="EV40" s="103">
        <f t="shared" si="124"/>
        <v>4.36E-2</v>
      </c>
      <c r="EW40">
        <v>1</v>
      </c>
      <c r="EX40">
        <f t="shared" si="125"/>
        <v>69</v>
      </c>
      <c r="FH40" s="116">
        <v>35</v>
      </c>
      <c r="FI40" s="116">
        <f t="shared" si="75"/>
        <v>31</v>
      </c>
      <c r="FJ40" s="116">
        <f t="shared" si="76"/>
        <v>1</v>
      </c>
      <c r="FK40" s="116" t="str">
        <f t="shared" si="77"/>
        <v>关羽专属武器-魂珠-4 4级</v>
      </c>
      <c r="FL40" s="116">
        <f t="shared" si="78"/>
        <v>4</v>
      </c>
      <c r="FM40" s="116">
        <f t="shared" si="79"/>
        <v>4</v>
      </c>
      <c r="FN40" s="116" t="str">
        <f t="shared" si="80"/>
        <v>金币</v>
      </c>
      <c r="FO40" s="116">
        <f t="shared" si="81"/>
        <v>7000</v>
      </c>
      <c r="FP40" s="116" t="str">
        <f t="shared" si="82"/>
        <v>专属强化石2</v>
      </c>
      <c r="FQ40" s="116">
        <f t="shared" si="83"/>
        <v>6</v>
      </c>
      <c r="FR40" s="116" t="str">
        <f t="shared" si="84"/>
        <v>专属强化石3</v>
      </c>
      <c r="FS40" s="116">
        <f t="shared" si="85"/>
        <v>2</v>
      </c>
      <c r="FT40" s="116">
        <f t="shared" si="86"/>
        <v>7.0000000000000007E-2</v>
      </c>
      <c r="FU40" s="116">
        <f t="shared" si="87"/>
        <v>1</v>
      </c>
      <c r="FV40" s="116">
        <f t="shared" si="88"/>
        <v>20</v>
      </c>
      <c r="FW40" s="116">
        <f t="shared" si="89"/>
        <v>0</v>
      </c>
      <c r="FX40" s="116">
        <f t="shared" si="90"/>
        <v>1</v>
      </c>
      <c r="FY40" s="116">
        <f t="shared" si="91"/>
        <v>5</v>
      </c>
      <c r="FZ40" s="116">
        <f t="shared" si="92"/>
        <v>3.6999999999999998E-2</v>
      </c>
      <c r="GA40" s="116">
        <f t="shared" si="93"/>
        <v>1</v>
      </c>
      <c r="GB40" s="116">
        <f t="shared" si="94"/>
        <v>9</v>
      </c>
      <c r="GC40" s="116">
        <f t="shared" si="95"/>
        <v>0.14810000000000001</v>
      </c>
      <c r="GD40" s="116">
        <f t="shared" si="96"/>
        <v>1</v>
      </c>
      <c r="GE40" s="116">
        <f t="shared" si="97"/>
        <v>20</v>
      </c>
    </row>
    <row r="41" spans="81:187" ht="16.5" x14ac:dyDescent="0.2">
      <c r="CC41" s="95">
        <v>36</v>
      </c>
      <c r="CD41" s="95">
        <f>INDEX(节奏总表!$AH$4:$AH$153,MATCH(专属武器强化!CC41,节奏总表!$AP$4:$AP$153,1))</f>
        <v>128</v>
      </c>
      <c r="CE41" s="95"/>
      <c r="CF41" s="95">
        <f t="shared" si="114"/>
        <v>7</v>
      </c>
      <c r="CG41" s="14">
        <f t="shared" si="115"/>
        <v>0</v>
      </c>
      <c r="CH41" s="14">
        <f t="shared" si="116"/>
        <v>70</v>
      </c>
      <c r="CI41" s="14">
        <f t="shared" si="117"/>
        <v>105</v>
      </c>
      <c r="CJ41" s="14">
        <f t="shared" si="118"/>
        <v>14</v>
      </c>
      <c r="CK41" s="14"/>
      <c r="CL41" s="14"/>
      <c r="CM41" s="14"/>
      <c r="CN41" s="14"/>
      <c r="CO41" s="14">
        <f>SUM(CG$6:CG41)</f>
        <v>3300</v>
      </c>
      <c r="CP41" s="14">
        <f>SUM(CH$6:CH41)</f>
        <v>3260</v>
      </c>
      <c r="CQ41" s="14">
        <f>SUM(CI$6:CI41)</f>
        <v>1270</v>
      </c>
      <c r="CR41" s="14">
        <f>SUM(CJ$6:CJ41)</f>
        <v>170</v>
      </c>
      <c r="CU41" s="97">
        <v>27</v>
      </c>
      <c r="CV41" s="14">
        <f>INDEX(节奏总表!$BW$4:$BW$63,专属武器强化!CU41)</f>
        <v>115</v>
      </c>
      <c r="CW41" s="14">
        <f t="shared" si="119"/>
        <v>3300</v>
      </c>
      <c r="CX41" s="14">
        <f t="shared" si="62"/>
        <v>2530</v>
      </c>
      <c r="CY41" s="14">
        <f t="shared" si="63"/>
        <v>415</v>
      </c>
      <c r="CZ41" s="14">
        <f t="shared" si="64"/>
        <v>48</v>
      </c>
      <c r="DA41" s="97">
        <v>0</v>
      </c>
      <c r="DB41" s="97">
        <v>0</v>
      </c>
      <c r="DC41" s="14">
        <f t="shared" si="104"/>
        <v>0</v>
      </c>
      <c r="DD41" s="14">
        <f t="shared" si="105"/>
        <v>0</v>
      </c>
      <c r="DE41" s="14">
        <f t="shared" si="106"/>
        <v>0</v>
      </c>
      <c r="DF41" s="14">
        <f t="shared" si="107"/>
        <v>0</v>
      </c>
      <c r="DG41" s="97"/>
      <c r="DH41" s="97"/>
      <c r="DI41" s="97"/>
      <c r="DJ41" s="97"/>
      <c r="DK41" s="14">
        <f>CW41-SUM(DC$7:DC41)+SUM(DG$7:DG41)</f>
        <v>110.51999999999998</v>
      </c>
      <c r="DL41" s="14">
        <f>CX41-SUM(DD$7:DD41)+SUM(DH$7:DH41)</f>
        <v>365.05157894736885</v>
      </c>
      <c r="DM41" s="14">
        <f>CY41-SUM(DE$7:DE41)+SUM(DI$7:DI41)</f>
        <v>73.855263157894797</v>
      </c>
      <c r="DN41" s="14">
        <f>CZ41-SUM(DF$7:DF41)+SUM(DJ$7:DJ41)</f>
        <v>48</v>
      </c>
      <c r="DQ41" s="110">
        <v>36</v>
      </c>
      <c r="DR41" s="14">
        <f t="shared" si="69"/>
        <v>4</v>
      </c>
      <c r="DS41" s="14">
        <f t="shared" si="70"/>
        <v>9</v>
      </c>
      <c r="DT41" s="14">
        <f t="shared" si="111"/>
        <v>0</v>
      </c>
      <c r="DU41" s="14">
        <f t="shared" si="111"/>
        <v>959.66315789473674</v>
      </c>
      <c r="DV41" s="14">
        <f t="shared" si="111"/>
        <v>297.10614035087718</v>
      </c>
      <c r="DW41" s="14">
        <f t="shared" si="111"/>
        <v>0</v>
      </c>
      <c r="DX41" s="14">
        <f t="shared" si="71"/>
        <v>2</v>
      </c>
      <c r="DY41" s="14">
        <f t="shared" si="72"/>
        <v>3</v>
      </c>
      <c r="EC41" s="117">
        <v>3</v>
      </c>
      <c r="ED41" s="117" t="s">
        <v>1045</v>
      </c>
      <c r="EE41" s="117">
        <v>12000</v>
      </c>
      <c r="EF41" t="s">
        <v>953</v>
      </c>
      <c r="EG41">
        <f t="shared" si="113"/>
        <v>19</v>
      </c>
      <c r="EH41" t="s">
        <v>954</v>
      </c>
      <c r="EI41">
        <v>6</v>
      </c>
      <c r="EJ41">
        <f t="shared" si="120"/>
        <v>0.02</v>
      </c>
      <c r="EK41" s="117">
        <v>1</v>
      </c>
      <c r="EL41">
        <f t="shared" si="73"/>
        <v>74</v>
      </c>
      <c r="EN41">
        <f t="shared" si="112"/>
        <v>49.517690058479531</v>
      </c>
      <c r="EP41">
        <v>0</v>
      </c>
      <c r="EQ41">
        <v>1</v>
      </c>
      <c r="ER41">
        <f t="shared" si="121"/>
        <v>17</v>
      </c>
      <c r="ES41" s="103">
        <f t="shared" si="122"/>
        <v>1.01E-2</v>
      </c>
      <c r="ET41">
        <v>1</v>
      </c>
      <c r="EU41">
        <f t="shared" si="123"/>
        <v>35</v>
      </c>
      <c r="EV41" s="103">
        <f t="shared" si="124"/>
        <v>4.0399999999999998E-2</v>
      </c>
      <c r="EW41">
        <v>1</v>
      </c>
      <c r="EX41">
        <f t="shared" si="125"/>
        <v>74</v>
      </c>
      <c r="FH41" s="116">
        <v>36</v>
      </c>
      <c r="FI41" s="116">
        <f t="shared" si="75"/>
        <v>32</v>
      </c>
      <c r="FJ41" s="116">
        <f t="shared" si="76"/>
        <v>1</v>
      </c>
      <c r="FK41" s="116" t="str">
        <f t="shared" si="77"/>
        <v>关羽专属武器-魂珠-4 5级</v>
      </c>
      <c r="FL41" s="116">
        <f t="shared" si="78"/>
        <v>4</v>
      </c>
      <c r="FM41" s="116">
        <f t="shared" si="79"/>
        <v>5</v>
      </c>
      <c r="FN41" s="116" t="str">
        <f t="shared" si="80"/>
        <v>金币</v>
      </c>
      <c r="FO41" s="116">
        <f t="shared" si="81"/>
        <v>8000</v>
      </c>
      <c r="FP41" s="116" t="str">
        <f t="shared" si="82"/>
        <v>专属强化石2</v>
      </c>
      <c r="FQ41" s="116">
        <f t="shared" si="83"/>
        <v>6</v>
      </c>
      <c r="FR41" s="116" t="str">
        <f t="shared" si="84"/>
        <v>专属强化石3</v>
      </c>
      <c r="FS41" s="116">
        <f t="shared" si="85"/>
        <v>2</v>
      </c>
      <c r="FT41" s="116">
        <f t="shared" si="86"/>
        <v>0.05</v>
      </c>
      <c r="FU41" s="116">
        <f t="shared" si="87"/>
        <v>1</v>
      </c>
      <c r="FV41" s="116">
        <f t="shared" si="88"/>
        <v>32</v>
      </c>
      <c r="FW41" s="116">
        <f t="shared" si="89"/>
        <v>0</v>
      </c>
      <c r="FX41" s="116">
        <f t="shared" si="90"/>
        <v>1</v>
      </c>
      <c r="FY41" s="116">
        <f t="shared" si="91"/>
        <v>8</v>
      </c>
      <c r="FZ41" s="116">
        <f t="shared" si="92"/>
        <v>2.3099999999999999E-2</v>
      </c>
      <c r="GA41" s="116">
        <f t="shared" si="93"/>
        <v>1</v>
      </c>
      <c r="GB41" s="116">
        <f t="shared" si="94"/>
        <v>15</v>
      </c>
      <c r="GC41" s="116">
        <f t="shared" si="95"/>
        <v>9.2600000000000002E-2</v>
      </c>
      <c r="GD41" s="116">
        <f t="shared" si="96"/>
        <v>1</v>
      </c>
      <c r="GE41" s="116">
        <f t="shared" si="97"/>
        <v>32</v>
      </c>
    </row>
    <row r="42" spans="81:187" ht="16.5" x14ac:dyDescent="0.2">
      <c r="CC42" s="95">
        <v>37</v>
      </c>
      <c r="CD42" s="95">
        <f>INDEX(节奏总表!$AH$4:$AH$153,MATCH(专属武器强化!CC42,节奏总表!$AP$4:$AP$153,1))</f>
        <v>129</v>
      </c>
      <c r="CE42" s="95"/>
      <c r="CF42" s="95">
        <f t="shared" si="114"/>
        <v>7</v>
      </c>
      <c r="CG42" s="14">
        <f t="shared" si="115"/>
        <v>0</v>
      </c>
      <c r="CH42" s="14">
        <f t="shared" si="116"/>
        <v>70</v>
      </c>
      <c r="CI42" s="14">
        <f t="shared" si="117"/>
        <v>105</v>
      </c>
      <c r="CJ42" s="14">
        <f t="shared" si="118"/>
        <v>14</v>
      </c>
      <c r="CK42" s="14"/>
      <c r="CL42" s="14"/>
      <c r="CM42" s="14"/>
      <c r="CN42" s="14"/>
      <c r="CO42" s="14">
        <f>SUM(CG$6:CG42)</f>
        <v>3300</v>
      </c>
      <c r="CP42" s="14">
        <f>SUM(CH$6:CH42)</f>
        <v>3330</v>
      </c>
      <c r="CQ42" s="14">
        <f>SUM(CI$6:CI42)</f>
        <v>1375</v>
      </c>
      <c r="CR42" s="14">
        <f>SUM(CJ$6:CJ42)</f>
        <v>184</v>
      </c>
      <c r="CU42" s="97">
        <v>28</v>
      </c>
      <c r="CV42" s="14">
        <f>INDEX(节奏总表!$BW$4:$BW$63,专属武器强化!CU42)</f>
        <v>117</v>
      </c>
      <c r="CW42" s="14">
        <f t="shared" si="119"/>
        <v>3300</v>
      </c>
      <c r="CX42" s="14">
        <f t="shared" si="62"/>
        <v>2650</v>
      </c>
      <c r="CY42" s="14">
        <f t="shared" si="63"/>
        <v>475</v>
      </c>
      <c r="CZ42" s="14">
        <f t="shared" si="64"/>
        <v>60</v>
      </c>
      <c r="DA42" s="97">
        <v>0</v>
      </c>
      <c r="DB42" s="97">
        <v>0</v>
      </c>
      <c r="DC42" s="14">
        <f t="shared" si="104"/>
        <v>0</v>
      </c>
      <c r="DD42" s="14">
        <f t="shared" si="105"/>
        <v>0</v>
      </c>
      <c r="DE42" s="14">
        <f t="shared" si="106"/>
        <v>0</v>
      </c>
      <c r="DF42" s="14">
        <f t="shared" si="107"/>
        <v>0</v>
      </c>
      <c r="DG42" s="97"/>
      <c r="DH42" s="97"/>
      <c r="DI42" s="97"/>
      <c r="DJ42" s="97"/>
      <c r="DK42" s="14">
        <f>CW42-SUM(DC$7:DC42)+SUM(DG$7:DG42)</f>
        <v>110.51999999999998</v>
      </c>
      <c r="DL42" s="14">
        <f>CX42-SUM(DD$7:DD42)+SUM(DH$7:DH42)</f>
        <v>485.05157894736885</v>
      </c>
      <c r="DM42" s="14">
        <f>CY42-SUM(DE$7:DE42)+SUM(DI$7:DI42)</f>
        <v>133.8552631578948</v>
      </c>
      <c r="DN42" s="14">
        <f>CZ42-SUM(DF$7:DF42)+SUM(DJ$7:DJ42)</f>
        <v>60</v>
      </c>
      <c r="DQ42" s="110">
        <v>37</v>
      </c>
      <c r="DR42" s="14">
        <f t="shared" si="69"/>
        <v>5</v>
      </c>
      <c r="DS42" s="14">
        <f t="shared" si="70"/>
        <v>1</v>
      </c>
      <c r="DT42" s="14">
        <f t="shared" si="111"/>
        <v>0</v>
      </c>
      <c r="DU42" s="14">
        <f t="shared" si="111"/>
        <v>20.356491228070173</v>
      </c>
      <c r="DV42" s="14">
        <f t="shared" si="111"/>
        <v>10.803859649122806</v>
      </c>
      <c r="DW42" s="14">
        <f t="shared" si="111"/>
        <v>0</v>
      </c>
      <c r="DX42" s="14">
        <f t="shared" si="71"/>
        <v>2</v>
      </c>
      <c r="DY42" s="14">
        <f t="shared" si="72"/>
        <v>3</v>
      </c>
      <c r="EC42" s="117">
        <v>3</v>
      </c>
      <c r="ED42" s="117" t="s">
        <v>1045</v>
      </c>
      <c r="EE42" s="117">
        <v>5000</v>
      </c>
      <c r="EF42" t="s">
        <v>953</v>
      </c>
      <c r="EG42">
        <f t="shared" si="113"/>
        <v>4</v>
      </c>
      <c r="EH42" t="s">
        <v>954</v>
      </c>
      <c r="EI42">
        <v>2</v>
      </c>
      <c r="EJ42">
        <f t="shared" si="120"/>
        <v>0.19</v>
      </c>
      <c r="EK42" s="117">
        <v>1</v>
      </c>
      <c r="EL42">
        <f t="shared" ref="EL42:EL51" si="126">EX42</f>
        <v>8</v>
      </c>
      <c r="EN42">
        <f t="shared" si="112"/>
        <v>5.4019298245614031</v>
      </c>
      <c r="EP42">
        <v>0</v>
      </c>
      <c r="EQ42">
        <v>1</v>
      </c>
      <c r="ER42">
        <f t="shared" si="121"/>
        <v>2</v>
      </c>
      <c r="ES42" s="103">
        <f t="shared" si="122"/>
        <v>9.2600000000000002E-2</v>
      </c>
      <c r="ET42">
        <v>1</v>
      </c>
      <c r="EU42">
        <f t="shared" si="123"/>
        <v>4</v>
      </c>
      <c r="EV42" s="103">
        <f t="shared" si="124"/>
        <v>0.37019999999999997</v>
      </c>
      <c r="EW42">
        <v>1</v>
      </c>
      <c r="EX42">
        <f t="shared" si="125"/>
        <v>8</v>
      </c>
      <c r="FH42" s="116">
        <v>37</v>
      </c>
      <c r="FI42" s="116">
        <f t="shared" si="75"/>
        <v>33</v>
      </c>
      <c r="FJ42" s="116">
        <f t="shared" si="76"/>
        <v>1</v>
      </c>
      <c r="FK42" s="116" t="str">
        <f t="shared" si="77"/>
        <v>关羽专属武器-魂珠-4 6级</v>
      </c>
      <c r="FL42" s="116">
        <f t="shared" si="78"/>
        <v>4</v>
      </c>
      <c r="FM42" s="116">
        <f t="shared" si="79"/>
        <v>6</v>
      </c>
      <c r="FN42" s="116" t="str">
        <f t="shared" si="80"/>
        <v>金币</v>
      </c>
      <c r="FO42" s="116">
        <f t="shared" si="81"/>
        <v>9000</v>
      </c>
      <c r="FP42" s="116" t="str">
        <f t="shared" si="82"/>
        <v>专属强化石2</v>
      </c>
      <c r="FQ42" s="116">
        <f t="shared" si="83"/>
        <v>6</v>
      </c>
      <c r="FR42" s="116" t="str">
        <f t="shared" si="84"/>
        <v>专属强化石3</v>
      </c>
      <c r="FS42" s="116">
        <f t="shared" si="85"/>
        <v>2</v>
      </c>
      <c r="FT42" s="116">
        <f t="shared" si="86"/>
        <v>0.03</v>
      </c>
      <c r="FU42" s="116">
        <f t="shared" si="87"/>
        <v>1</v>
      </c>
      <c r="FV42" s="116">
        <f t="shared" si="88"/>
        <v>53</v>
      </c>
      <c r="FW42" s="116">
        <f t="shared" si="89"/>
        <v>0</v>
      </c>
      <c r="FX42" s="116">
        <f t="shared" si="90"/>
        <v>1</v>
      </c>
      <c r="FY42" s="116">
        <f t="shared" si="91"/>
        <v>12</v>
      </c>
      <c r="FZ42" s="116">
        <f t="shared" si="92"/>
        <v>1.4200000000000001E-2</v>
      </c>
      <c r="GA42" s="116">
        <f t="shared" si="93"/>
        <v>1</v>
      </c>
      <c r="GB42" s="116">
        <f t="shared" si="94"/>
        <v>25</v>
      </c>
      <c r="GC42" s="116">
        <f t="shared" si="95"/>
        <v>5.7000000000000002E-2</v>
      </c>
      <c r="GD42" s="116">
        <f t="shared" si="96"/>
        <v>1</v>
      </c>
      <c r="GE42" s="116">
        <f t="shared" si="97"/>
        <v>53</v>
      </c>
    </row>
    <row r="43" spans="81:187" ht="16.5" x14ac:dyDescent="0.2">
      <c r="CC43" s="95">
        <v>38</v>
      </c>
      <c r="CD43" s="95">
        <f>INDEX(节奏总表!$AH$4:$AH$153,MATCH(专属武器强化!CC43,节奏总表!$AP$4:$AP$153,1))</f>
        <v>131</v>
      </c>
      <c r="CE43" s="95"/>
      <c r="CF43" s="95">
        <f t="shared" si="114"/>
        <v>8</v>
      </c>
      <c r="CG43" s="14">
        <f t="shared" si="115"/>
        <v>0</v>
      </c>
      <c r="CH43" s="14">
        <f t="shared" si="116"/>
        <v>0</v>
      </c>
      <c r="CI43" s="14">
        <f t="shared" si="117"/>
        <v>80</v>
      </c>
      <c r="CJ43" s="14">
        <f t="shared" si="118"/>
        <v>48</v>
      </c>
      <c r="CK43" s="14"/>
      <c r="CL43" s="14"/>
      <c r="CM43" s="14"/>
      <c r="CN43" s="14"/>
      <c r="CO43" s="14">
        <f>SUM(CG$6:CG43)</f>
        <v>3300</v>
      </c>
      <c r="CP43" s="14">
        <f>SUM(CH$6:CH43)</f>
        <v>3330</v>
      </c>
      <c r="CQ43" s="14">
        <f>SUM(CI$6:CI43)</f>
        <v>1455</v>
      </c>
      <c r="CR43" s="14">
        <f>SUM(CJ$6:CJ43)</f>
        <v>232</v>
      </c>
      <c r="CU43" s="97">
        <v>28</v>
      </c>
      <c r="CV43" s="14">
        <f>INDEX(节奏总表!$BW$4:$BW$63,专属武器强化!CU43)</f>
        <v>117</v>
      </c>
      <c r="CW43" s="14">
        <f t="shared" si="119"/>
        <v>3300</v>
      </c>
      <c r="CX43" s="14">
        <f t="shared" si="62"/>
        <v>2650</v>
      </c>
      <c r="CY43" s="14">
        <f t="shared" si="63"/>
        <v>475</v>
      </c>
      <c r="CZ43" s="14">
        <f t="shared" si="64"/>
        <v>60</v>
      </c>
      <c r="DA43" s="97">
        <v>6</v>
      </c>
      <c r="DB43" s="97">
        <v>1</v>
      </c>
      <c r="DC43" s="14">
        <f t="shared" si="104"/>
        <v>0</v>
      </c>
      <c r="DD43" s="14">
        <f t="shared" si="105"/>
        <v>0</v>
      </c>
      <c r="DE43" s="14">
        <f t="shared" si="106"/>
        <v>97.971363636363606</v>
      </c>
      <c r="DF43" s="14">
        <f t="shared" si="107"/>
        <v>20.79190909090909</v>
      </c>
      <c r="DG43" s="97"/>
      <c r="DH43" s="97"/>
      <c r="DI43" s="97"/>
      <c r="DJ43" s="97"/>
      <c r="DK43" s="14">
        <f>CW43-SUM(DC$7:DC43)+SUM(DG$7:DG43)</f>
        <v>110.51999999999998</v>
      </c>
      <c r="DL43" s="14">
        <f>CX43-SUM(DD$7:DD43)+SUM(DH$7:DH43)</f>
        <v>485.05157894736885</v>
      </c>
      <c r="DM43" s="14">
        <f>CY43-SUM(DE$7:DE43)+SUM(DI$7:DI43)</f>
        <v>35.883899521531191</v>
      </c>
      <c r="DN43" s="14">
        <f>CZ43-SUM(DF$7:DF43)+SUM(DJ$7:DJ43)</f>
        <v>39.208090909090913</v>
      </c>
      <c r="DQ43" s="110">
        <v>38</v>
      </c>
      <c r="DR43" s="14">
        <f t="shared" si="69"/>
        <v>5</v>
      </c>
      <c r="DS43" s="14">
        <f t="shared" si="70"/>
        <v>2</v>
      </c>
      <c r="DT43" s="14">
        <f t="shared" si="111"/>
        <v>0</v>
      </c>
      <c r="DU43" s="14">
        <f t="shared" si="111"/>
        <v>40.712982456140345</v>
      </c>
      <c r="DV43" s="14">
        <f t="shared" si="111"/>
        <v>21.607719298245613</v>
      </c>
      <c r="DW43" s="14">
        <f t="shared" si="111"/>
        <v>0</v>
      </c>
      <c r="DX43" s="14">
        <f t="shared" si="71"/>
        <v>2</v>
      </c>
      <c r="DY43" s="14">
        <f t="shared" si="72"/>
        <v>3</v>
      </c>
      <c r="EC43" s="117">
        <v>3</v>
      </c>
      <c r="ED43" s="117" t="s">
        <v>1045</v>
      </c>
      <c r="EE43" s="117">
        <v>6000</v>
      </c>
      <c r="EF43" t="s">
        <v>953</v>
      </c>
      <c r="EG43">
        <f t="shared" si="113"/>
        <v>4</v>
      </c>
      <c r="EH43" t="s">
        <v>954</v>
      </c>
      <c r="EI43">
        <v>2</v>
      </c>
      <c r="EJ43">
        <f t="shared" si="120"/>
        <v>0.09</v>
      </c>
      <c r="EK43" s="117">
        <v>1</v>
      </c>
      <c r="EL43">
        <f t="shared" si="126"/>
        <v>16</v>
      </c>
      <c r="EN43">
        <f t="shared" si="112"/>
        <v>10.803859649122806</v>
      </c>
      <c r="EP43">
        <v>0</v>
      </c>
      <c r="EQ43">
        <v>1</v>
      </c>
      <c r="ER43">
        <f t="shared" si="121"/>
        <v>4</v>
      </c>
      <c r="ES43" s="103">
        <f t="shared" si="122"/>
        <v>4.6300000000000001E-2</v>
      </c>
      <c r="ET43">
        <v>1</v>
      </c>
      <c r="EU43">
        <f t="shared" si="123"/>
        <v>8</v>
      </c>
      <c r="EV43" s="103">
        <f t="shared" si="124"/>
        <v>0.18509999999999999</v>
      </c>
      <c r="EW43">
        <v>1</v>
      </c>
      <c r="EX43">
        <f t="shared" si="125"/>
        <v>16</v>
      </c>
      <c r="FH43" s="116">
        <v>38</v>
      </c>
      <c r="FI43" s="116">
        <f t="shared" si="75"/>
        <v>34</v>
      </c>
      <c r="FJ43" s="116">
        <f t="shared" si="76"/>
        <v>1</v>
      </c>
      <c r="FK43" s="116" t="str">
        <f t="shared" si="77"/>
        <v>关羽专属武器-魂珠-4 7级</v>
      </c>
      <c r="FL43" s="116">
        <f t="shared" si="78"/>
        <v>4</v>
      </c>
      <c r="FM43" s="116">
        <f t="shared" si="79"/>
        <v>7</v>
      </c>
      <c r="FN43" s="116" t="str">
        <f t="shared" si="80"/>
        <v>金币</v>
      </c>
      <c r="FO43" s="116">
        <f t="shared" si="81"/>
        <v>10000</v>
      </c>
      <c r="FP43" s="116" t="str">
        <f t="shared" si="82"/>
        <v>专属强化石2</v>
      </c>
      <c r="FQ43" s="116">
        <f t="shared" si="83"/>
        <v>10</v>
      </c>
      <c r="FR43" s="116" t="str">
        <f t="shared" si="84"/>
        <v>专属强化石3</v>
      </c>
      <c r="FS43" s="116">
        <f t="shared" si="85"/>
        <v>3</v>
      </c>
      <c r="FT43" s="116">
        <f t="shared" si="86"/>
        <v>0.03</v>
      </c>
      <c r="FU43" s="116">
        <f t="shared" si="87"/>
        <v>1</v>
      </c>
      <c r="FV43" s="116">
        <f t="shared" si="88"/>
        <v>57</v>
      </c>
      <c r="FW43" s="116">
        <f t="shared" si="89"/>
        <v>0</v>
      </c>
      <c r="FX43" s="116">
        <f t="shared" si="90"/>
        <v>1</v>
      </c>
      <c r="FY43" s="116">
        <f t="shared" si="91"/>
        <v>13</v>
      </c>
      <c r="FZ43" s="116">
        <f t="shared" si="92"/>
        <v>1.32E-2</v>
      </c>
      <c r="GA43" s="116">
        <f t="shared" si="93"/>
        <v>1</v>
      </c>
      <c r="GB43" s="116">
        <f t="shared" si="94"/>
        <v>26</v>
      </c>
      <c r="GC43" s="116">
        <f t="shared" si="95"/>
        <v>5.2900000000000003E-2</v>
      </c>
      <c r="GD43" s="116">
        <f t="shared" si="96"/>
        <v>1</v>
      </c>
      <c r="GE43" s="116">
        <f t="shared" si="97"/>
        <v>57</v>
      </c>
    </row>
    <row r="44" spans="81:187" ht="16.5" x14ac:dyDescent="0.2">
      <c r="CC44" s="95">
        <v>39</v>
      </c>
      <c r="CD44" s="95">
        <f>INDEX(节奏总表!$AH$4:$AH$153,MATCH(专属武器强化!CC44,节奏总表!$AP$4:$AP$153,1))</f>
        <v>132</v>
      </c>
      <c r="CE44" s="95"/>
      <c r="CF44" s="95">
        <f t="shared" si="114"/>
        <v>8</v>
      </c>
      <c r="CG44" s="14">
        <f t="shared" si="115"/>
        <v>0</v>
      </c>
      <c r="CH44" s="14">
        <f t="shared" si="116"/>
        <v>0</v>
      </c>
      <c r="CI44" s="14">
        <f t="shared" si="117"/>
        <v>80</v>
      </c>
      <c r="CJ44" s="14">
        <f t="shared" si="118"/>
        <v>48</v>
      </c>
      <c r="CK44" s="14"/>
      <c r="CL44" s="14"/>
      <c r="CM44" s="14"/>
      <c r="CN44" s="14"/>
      <c r="CO44" s="14">
        <f>SUM(CG$6:CG44)</f>
        <v>3300</v>
      </c>
      <c r="CP44" s="14">
        <f>SUM(CH$6:CH44)</f>
        <v>3330</v>
      </c>
      <c r="CQ44" s="14">
        <f>SUM(CI$6:CI44)</f>
        <v>1535</v>
      </c>
      <c r="CR44" s="14">
        <f>SUM(CJ$6:CJ44)</f>
        <v>280</v>
      </c>
      <c r="CU44" s="97">
        <v>29</v>
      </c>
      <c r="CV44" s="14">
        <f>INDEX(节奏总表!$BW$4:$BW$63,专属武器强化!CU44)</f>
        <v>119</v>
      </c>
      <c r="CW44" s="14">
        <f t="shared" si="119"/>
        <v>3300</v>
      </c>
      <c r="CX44" s="14">
        <f t="shared" si="62"/>
        <v>2770</v>
      </c>
      <c r="CY44" s="14">
        <f t="shared" si="63"/>
        <v>535</v>
      </c>
      <c r="CZ44" s="14">
        <f t="shared" si="64"/>
        <v>72</v>
      </c>
      <c r="DA44" s="97">
        <v>5</v>
      </c>
      <c r="DB44" s="97">
        <v>3</v>
      </c>
      <c r="DC44" s="14">
        <f t="shared" si="104"/>
        <v>0</v>
      </c>
      <c r="DD44" s="14">
        <f t="shared" si="105"/>
        <v>183.20842105263159</v>
      </c>
      <c r="DE44" s="14">
        <f t="shared" si="106"/>
        <v>97.234736842105264</v>
      </c>
      <c r="DF44" s="14">
        <f t="shared" si="107"/>
        <v>0</v>
      </c>
      <c r="DG44" s="97"/>
      <c r="DH44" s="97"/>
      <c r="DI44" s="97">
        <v>5</v>
      </c>
      <c r="DJ44" s="97"/>
      <c r="DK44" s="14">
        <f>CW44-SUM(DC$7:DC44)+SUM(DG$7:DG44)</f>
        <v>110.51999999999998</v>
      </c>
      <c r="DL44" s="14">
        <f>CX44-SUM(DD$7:DD44)+SUM(DH$7:DH44)</f>
        <v>421.84315789473749</v>
      </c>
      <c r="DM44" s="14">
        <f>CY44-SUM(DE$7:DE44)+SUM(DI$7:DI44)</f>
        <v>3.6491626794258991</v>
      </c>
      <c r="DN44" s="14">
        <f>CZ44-SUM(DF$7:DF44)+SUM(DJ$7:DJ44)</f>
        <v>51.208090909090913</v>
      </c>
      <c r="DQ44" s="110">
        <v>39</v>
      </c>
      <c r="DR44" s="14">
        <f t="shared" si="69"/>
        <v>5</v>
      </c>
      <c r="DS44" s="14">
        <f t="shared" si="70"/>
        <v>3</v>
      </c>
      <c r="DT44" s="14">
        <f t="shared" si="111"/>
        <v>0</v>
      </c>
      <c r="DU44" s="14">
        <f t="shared" si="111"/>
        <v>61.069473684210529</v>
      </c>
      <c r="DV44" s="14">
        <f t="shared" si="111"/>
        <v>32.411578947368419</v>
      </c>
      <c r="DW44" s="14">
        <f t="shared" si="111"/>
        <v>0</v>
      </c>
      <c r="DX44" s="14">
        <f t="shared" si="71"/>
        <v>2</v>
      </c>
      <c r="DY44" s="14">
        <f t="shared" si="72"/>
        <v>3</v>
      </c>
      <c r="EC44" s="117">
        <v>3</v>
      </c>
      <c r="ED44" s="117" t="s">
        <v>1045</v>
      </c>
      <c r="EE44" s="117">
        <v>7000</v>
      </c>
      <c r="EF44" t="s">
        <v>953</v>
      </c>
      <c r="EG44">
        <f t="shared" si="113"/>
        <v>4</v>
      </c>
      <c r="EH44" t="s">
        <v>954</v>
      </c>
      <c r="EI44">
        <v>2</v>
      </c>
      <c r="EJ44">
        <f t="shared" si="120"/>
        <v>0.06</v>
      </c>
      <c r="EK44" s="117">
        <v>1</v>
      </c>
      <c r="EL44">
        <f t="shared" si="126"/>
        <v>24</v>
      </c>
      <c r="EN44">
        <f t="shared" si="112"/>
        <v>16.205789473684209</v>
      </c>
      <c r="EP44">
        <v>0</v>
      </c>
      <c r="EQ44">
        <v>1</v>
      </c>
      <c r="ER44">
        <f t="shared" si="121"/>
        <v>6</v>
      </c>
      <c r="ES44" s="103">
        <f t="shared" si="122"/>
        <v>3.09E-2</v>
      </c>
      <c r="ET44">
        <v>1</v>
      </c>
      <c r="EU44">
        <f t="shared" si="123"/>
        <v>11</v>
      </c>
      <c r="EV44" s="103">
        <f t="shared" si="124"/>
        <v>0.1234</v>
      </c>
      <c r="EW44">
        <v>1</v>
      </c>
      <c r="EX44">
        <f t="shared" si="125"/>
        <v>24</v>
      </c>
      <c r="FH44" s="116">
        <v>39</v>
      </c>
      <c r="FI44" s="116">
        <f t="shared" si="75"/>
        <v>35</v>
      </c>
      <c r="FJ44" s="116">
        <f t="shared" si="76"/>
        <v>1</v>
      </c>
      <c r="FK44" s="116" t="str">
        <f t="shared" si="77"/>
        <v>关羽专属武器-魂珠-4 8级</v>
      </c>
      <c r="FL44" s="116">
        <f t="shared" si="78"/>
        <v>4</v>
      </c>
      <c r="FM44" s="116">
        <f t="shared" si="79"/>
        <v>8</v>
      </c>
      <c r="FN44" s="116" t="str">
        <f t="shared" si="80"/>
        <v>金币</v>
      </c>
      <c r="FO44" s="116">
        <f t="shared" si="81"/>
        <v>11000</v>
      </c>
      <c r="FP44" s="116" t="str">
        <f t="shared" si="82"/>
        <v>专属强化石2</v>
      </c>
      <c r="FQ44" s="116">
        <f t="shared" si="83"/>
        <v>13</v>
      </c>
      <c r="FR44" s="116" t="str">
        <f t="shared" si="84"/>
        <v>专属强化石3</v>
      </c>
      <c r="FS44" s="116">
        <f t="shared" si="85"/>
        <v>4</v>
      </c>
      <c r="FT44" s="116">
        <f t="shared" si="86"/>
        <v>0.02</v>
      </c>
      <c r="FU44" s="116">
        <f t="shared" si="87"/>
        <v>1</v>
      </c>
      <c r="FV44" s="116">
        <f t="shared" si="88"/>
        <v>69</v>
      </c>
      <c r="FW44" s="116">
        <f t="shared" si="89"/>
        <v>0</v>
      </c>
      <c r="FX44" s="116">
        <f t="shared" si="90"/>
        <v>1</v>
      </c>
      <c r="FY44" s="116">
        <f t="shared" si="91"/>
        <v>16</v>
      </c>
      <c r="FZ44" s="116">
        <f t="shared" si="92"/>
        <v>1.09E-2</v>
      </c>
      <c r="GA44" s="116">
        <f t="shared" si="93"/>
        <v>1</v>
      </c>
      <c r="GB44" s="116">
        <f t="shared" si="94"/>
        <v>32</v>
      </c>
      <c r="GC44" s="116">
        <f t="shared" si="95"/>
        <v>4.36E-2</v>
      </c>
      <c r="GD44" s="116">
        <f t="shared" si="96"/>
        <v>1</v>
      </c>
      <c r="GE44" s="116">
        <f t="shared" si="97"/>
        <v>69</v>
      </c>
    </row>
    <row r="45" spans="81:187" ht="16.5" x14ac:dyDescent="0.2">
      <c r="CC45" s="95">
        <v>40</v>
      </c>
      <c r="CD45" s="95">
        <f>INDEX(节奏总表!$AH$4:$AH$153,MATCH(专属武器强化!CC45,节奏总表!$AP$4:$AP$153,1))</f>
        <v>133</v>
      </c>
      <c r="CE45" s="95"/>
      <c r="CF45" s="95">
        <f t="shared" si="114"/>
        <v>8</v>
      </c>
      <c r="CG45" s="14">
        <f t="shared" si="115"/>
        <v>0</v>
      </c>
      <c r="CH45" s="14">
        <f t="shared" si="116"/>
        <v>0</v>
      </c>
      <c r="CI45" s="14">
        <f t="shared" si="117"/>
        <v>80</v>
      </c>
      <c r="CJ45" s="14">
        <f t="shared" si="118"/>
        <v>48</v>
      </c>
      <c r="CK45" s="14"/>
      <c r="CL45" s="14"/>
      <c r="CM45" s="14"/>
      <c r="CN45" s="14"/>
      <c r="CO45" s="14">
        <f>SUM(CG$6:CG45)</f>
        <v>3300</v>
      </c>
      <c r="CP45" s="14">
        <f>SUM(CH$6:CH45)</f>
        <v>3330</v>
      </c>
      <c r="CQ45" s="14">
        <f>SUM(CI$6:CI45)</f>
        <v>1615</v>
      </c>
      <c r="CR45" s="14">
        <f>SUM(CJ$6:CJ45)</f>
        <v>328</v>
      </c>
      <c r="CU45" s="97">
        <v>30</v>
      </c>
      <c r="CV45" s="14">
        <f>INDEX(节奏总表!$BW$4:$BW$63,专属武器强化!CU45)</f>
        <v>120</v>
      </c>
      <c r="CW45" s="14">
        <f t="shared" si="119"/>
        <v>3300</v>
      </c>
      <c r="CX45" s="14">
        <f t="shared" si="62"/>
        <v>2840</v>
      </c>
      <c r="CY45" s="14">
        <f t="shared" si="63"/>
        <v>640</v>
      </c>
      <c r="CZ45" s="14">
        <f t="shared" si="64"/>
        <v>86</v>
      </c>
      <c r="DA45" s="97">
        <v>0</v>
      </c>
      <c r="DB45" s="97">
        <v>0</v>
      </c>
      <c r="DC45" s="14">
        <f t="shared" si="104"/>
        <v>0</v>
      </c>
      <c r="DD45" s="14">
        <f t="shared" si="105"/>
        <v>0</v>
      </c>
      <c r="DE45" s="14">
        <f t="shared" si="106"/>
        <v>0</v>
      </c>
      <c r="DF45" s="14">
        <f t="shared" si="107"/>
        <v>0</v>
      </c>
      <c r="DG45" s="97"/>
      <c r="DH45" s="97"/>
      <c r="DI45" s="97"/>
      <c r="DJ45" s="97"/>
      <c r="DK45" s="14">
        <f>CW45-SUM(DC$7:DC45)+SUM(DG$7:DG45)</f>
        <v>110.51999999999998</v>
      </c>
      <c r="DL45" s="14">
        <f>CX45-SUM(DD$7:DD45)+SUM(DH$7:DH45)</f>
        <v>491.84315789473749</v>
      </c>
      <c r="DM45" s="14">
        <f>CY45-SUM(DE$7:DE45)+SUM(DI$7:DI45)</f>
        <v>108.6491626794259</v>
      </c>
      <c r="DN45" s="14">
        <f>CZ45-SUM(DF$7:DF45)+SUM(DJ$7:DJ45)</f>
        <v>65.208090909090913</v>
      </c>
      <c r="DQ45" s="110">
        <v>40</v>
      </c>
      <c r="DR45" s="14">
        <f t="shared" si="69"/>
        <v>5</v>
      </c>
      <c r="DS45" s="14">
        <f t="shared" si="70"/>
        <v>4</v>
      </c>
      <c r="DT45" s="14">
        <f t="shared" si="111"/>
        <v>0</v>
      </c>
      <c r="DU45" s="14">
        <f t="shared" si="111"/>
        <v>101.78245614035086</v>
      </c>
      <c r="DV45" s="14">
        <f t="shared" si="111"/>
        <v>54.019298245614031</v>
      </c>
      <c r="DW45" s="14">
        <f t="shared" si="111"/>
        <v>0</v>
      </c>
      <c r="DX45" s="14">
        <f t="shared" si="71"/>
        <v>2</v>
      </c>
      <c r="DY45" s="14">
        <f t="shared" si="72"/>
        <v>3</v>
      </c>
      <c r="EC45" s="117">
        <v>3</v>
      </c>
      <c r="ED45" s="117" t="s">
        <v>1045</v>
      </c>
      <c r="EE45" s="117">
        <v>8000</v>
      </c>
      <c r="EF45" t="s">
        <v>953</v>
      </c>
      <c r="EG45">
        <f t="shared" si="113"/>
        <v>6</v>
      </c>
      <c r="EH45" t="s">
        <v>954</v>
      </c>
      <c r="EI45">
        <v>3</v>
      </c>
      <c r="EJ45">
        <f t="shared" si="120"/>
        <v>0.06</v>
      </c>
      <c r="EK45" s="117">
        <v>1</v>
      </c>
      <c r="EL45">
        <f t="shared" si="126"/>
        <v>27</v>
      </c>
      <c r="EN45">
        <f t="shared" si="112"/>
        <v>18.00643274853801</v>
      </c>
      <c r="EP45">
        <v>0</v>
      </c>
      <c r="EQ45">
        <v>1</v>
      </c>
      <c r="ER45">
        <f t="shared" si="121"/>
        <v>6</v>
      </c>
      <c r="ES45" s="103">
        <f t="shared" si="122"/>
        <v>2.7799999999999998E-2</v>
      </c>
      <c r="ET45">
        <v>1</v>
      </c>
      <c r="EU45">
        <f t="shared" si="123"/>
        <v>13</v>
      </c>
      <c r="EV45" s="103">
        <f t="shared" si="124"/>
        <v>0.1111</v>
      </c>
      <c r="EW45">
        <v>1</v>
      </c>
      <c r="EX45">
        <f t="shared" si="125"/>
        <v>27</v>
      </c>
      <c r="FH45" s="116">
        <v>40</v>
      </c>
      <c r="FI45" s="116">
        <f t="shared" si="75"/>
        <v>36</v>
      </c>
      <c r="FJ45" s="116">
        <f t="shared" si="76"/>
        <v>1</v>
      </c>
      <c r="FK45" s="116" t="str">
        <f t="shared" si="77"/>
        <v>关羽专属武器-魂珠-4 9级</v>
      </c>
      <c r="FL45" s="116">
        <f t="shared" si="78"/>
        <v>4</v>
      </c>
      <c r="FM45" s="116">
        <f t="shared" si="79"/>
        <v>9</v>
      </c>
      <c r="FN45" s="116" t="str">
        <f t="shared" si="80"/>
        <v>金币</v>
      </c>
      <c r="FO45" s="116">
        <f t="shared" si="81"/>
        <v>12000</v>
      </c>
      <c r="FP45" s="116" t="str">
        <f t="shared" si="82"/>
        <v>专属强化石2</v>
      </c>
      <c r="FQ45" s="116">
        <f t="shared" si="83"/>
        <v>19</v>
      </c>
      <c r="FR45" s="116" t="str">
        <f t="shared" si="84"/>
        <v>专属强化石3</v>
      </c>
      <c r="FS45" s="116">
        <f t="shared" si="85"/>
        <v>6</v>
      </c>
      <c r="FT45" s="116">
        <f t="shared" si="86"/>
        <v>0.02</v>
      </c>
      <c r="FU45" s="116">
        <f t="shared" si="87"/>
        <v>1</v>
      </c>
      <c r="FV45" s="116">
        <f t="shared" si="88"/>
        <v>74</v>
      </c>
      <c r="FW45" s="116">
        <f t="shared" si="89"/>
        <v>0</v>
      </c>
      <c r="FX45" s="116">
        <f t="shared" si="90"/>
        <v>1</v>
      </c>
      <c r="FY45" s="116">
        <f t="shared" si="91"/>
        <v>17</v>
      </c>
      <c r="FZ45" s="116">
        <f t="shared" si="92"/>
        <v>1.01E-2</v>
      </c>
      <c r="GA45" s="116">
        <f t="shared" si="93"/>
        <v>1</v>
      </c>
      <c r="GB45" s="116">
        <f t="shared" si="94"/>
        <v>35</v>
      </c>
      <c r="GC45" s="116">
        <f t="shared" si="95"/>
        <v>4.0399999999999998E-2</v>
      </c>
      <c r="GD45" s="116">
        <f t="shared" si="96"/>
        <v>1</v>
      </c>
      <c r="GE45" s="116">
        <f t="shared" si="97"/>
        <v>74</v>
      </c>
    </row>
    <row r="46" spans="81:187" ht="16.5" x14ac:dyDescent="0.2">
      <c r="CC46" s="95">
        <v>41</v>
      </c>
      <c r="CD46" s="95">
        <f>INDEX(节奏总表!$AH$4:$AH$153,MATCH(专属武器强化!CC46,节奏总表!$AP$4:$AP$153,1))</f>
        <v>134</v>
      </c>
      <c r="CE46" s="95"/>
      <c r="CF46" s="95">
        <f t="shared" si="114"/>
        <v>8</v>
      </c>
      <c r="CG46" s="14">
        <f t="shared" si="115"/>
        <v>0</v>
      </c>
      <c r="CH46" s="14">
        <f t="shared" si="116"/>
        <v>0</v>
      </c>
      <c r="CI46" s="14">
        <f t="shared" si="117"/>
        <v>80</v>
      </c>
      <c r="CJ46" s="14">
        <f t="shared" si="118"/>
        <v>48</v>
      </c>
      <c r="CK46" s="14"/>
      <c r="CL46" s="14"/>
      <c r="CM46" s="14"/>
      <c r="CN46" s="14"/>
      <c r="CO46" s="14">
        <f>SUM(CG$6:CG46)</f>
        <v>3300</v>
      </c>
      <c r="CP46" s="14">
        <f>SUM(CH$6:CH46)</f>
        <v>3330</v>
      </c>
      <c r="CQ46" s="14">
        <f>SUM(CI$6:CI46)</f>
        <v>1695</v>
      </c>
      <c r="CR46" s="14">
        <f>SUM(CJ$6:CJ46)</f>
        <v>376</v>
      </c>
      <c r="CU46" s="97">
        <v>31</v>
      </c>
      <c r="CV46" s="14">
        <f>INDEX(节奏总表!$BW$4:$BW$63,专属武器强化!CU46)</f>
        <v>122</v>
      </c>
      <c r="CW46" s="14">
        <f t="shared" si="119"/>
        <v>3300</v>
      </c>
      <c r="CX46" s="14">
        <f t="shared" si="62"/>
        <v>2910</v>
      </c>
      <c r="CY46" s="14">
        <f t="shared" si="63"/>
        <v>745</v>
      </c>
      <c r="CZ46" s="14">
        <f t="shared" si="64"/>
        <v>100</v>
      </c>
      <c r="DA46" s="97">
        <v>4</v>
      </c>
      <c r="DB46" s="97">
        <v>5</v>
      </c>
      <c r="DC46" s="14">
        <f t="shared" si="104"/>
        <v>0</v>
      </c>
      <c r="DD46" s="14">
        <f t="shared" si="105"/>
        <v>418.76210526315788</v>
      </c>
      <c r="DE46" s="14">
        <f t="shared" si="106"/>
        <v>129.64631578947368</v>
      </c>
      <c r="DF46" s="14">
        <f t="shared" si="107"/>
        <v>0</v>
      </c>
      <c r="DG46" s="97"/>
      <c r="DH46" s="97"/>
      <c r="DI46" s="97"/>
      <c r="DJ46" s="97"/>
      <c r="DK46" s="14">
        <f>CW46-SUM(DC$7:DC46)+SUM(DG$7:DG46)</f>
        <v>110.51999999999998</v>
      </c>
      <c r="DL46" s="14">
        <f>CX46-SUM(DD$7:DD46)+SUM(DH$7:DH46)</f>
        <v>143.0810526315795</v>
      </c>
      <c r="DM46" s="14">
        <f>CY46-SUM(DE$7:DE46)+SUM(DI$7:DI46)</f>
        <v>84.002846889952252</v>
      </c>
      <c r="DN46" s="14">
        <f>CZ46-SUM(DF$7:DF46)+SUM(DJ$7:DJ46)</f>
        <v>79.208090909090913</v>
      </c>
      <c r="DQ46" s="110">
        <v>41</v>
      </c>
      <c r="DR46" s="14">
        <f t="shared" si="69"/>
        <v>5</v>
      </c>
      <c r="DS46" s="14">
        <f t="shared" si="70"/>
        <v>5</v>
      </c>
      <c r="DT46" s="14">
        <f t="shared" ref="DT46:DW65" si="127">INDEX($K$22:$AP$30,$DS46,($DR46-1)*4+DT$3)</f>
        <v>0</v>
      </c>
      <c r="DU46" s="14">
        <f t="shared" si="127"/>
        <v>162.85192982456138</v>
      </c>
      <c r="DV46" s="14">
        <f t="shared" si="127"/>
        <v>86.43087719298245</v>
      </c>
      <c r="DW46" s="14">
        <f t="shared" si="127"/>
        <v>0</v>
      </c>
      <c r="DX46" s="14">
        <f t="shared" si="71"/>
        <v>2</v>
      </c>
      <c r="DY46" s="14">
        <f t="shared" si="72"/>
        <v>3</v>
      </c>
      <c r="EC46" s="117">
        <v>3</v>
      </c>
      <c r="ED46" s="117" t="s">
        <v>1045</v>
      </c>
      <c r="EE46" s="117">
        <v>9000</v>
      </c>
      <c r="EF46" t="s">
        <v>953</v>
      </c>
      <c r="EG46">
        <f t="shared" si="113"/>
        <v>6</v>
      </c>
      <c r="EH46" t="s">
        <v>954</v>
      </c>
      <c r="EI46">
        <v>3</v>
      </c>
      <c r="EJ46">
        <f t="shared" si="120"/>
        <v>0.03</v>
      </c>
      <c r="EK46" s="117">
        <v>1</v>
      </c>
      <c r="EL46">
        <f t="shared" si="126"/>
        <v>43</v>
      </c>
      <c r="EN46">
        <f t="shared" si="112"/>
        <v>28.810292397660817</v>
      </c>
      <c r="EP46">
        <v>0</v>
      </c>
      <c r="EQ46">
        <v>1</v>
      </c>
      <c r="ER46">
        <f t="shared" si="121"/>
        <v>10</v>
      </c>
      <c r="ES46" s="103">
        <f t="shared" si="122"/>
        <v>1.7399999999999999E-2</v>
      </c>
      <c r="ET46">
        <v>1</v>
      </c>
      <c r="EU46">
        <f t="shared" si="123"/>
        <v>20</v>
      </c>
      <c r="EV46" s="103">
        <f t="shared" si="124"/>
        <v>6.9400000000000003E-2</v>
      </c>
      <c r="EW46">
        <v>1</v>
      </c>
      <c r="EX46">
        <f t="shared" si="125"/>
        <v>43</v>
      </c>
      <c r="FH46" s="116">
        <v>41</v>
      </c>
      <c r="FI46" s="116">
        <f t="shared" si="75"/>
        <v>0</v>
      </c>
      <c r="FJ46" s="116">
        <f t="shared" si="76"/>
        <v>1</v>
      </c>
      <c r="FK46" s="116" t="str">
        <f t="shared" si="77"/>
        <v>关羽专属武器-魂珠-5 0级</v>
      </c>
      <c r="FL46" s="116">
        <f t="shared" si="78"/>
        <v>5</v>
      </c>
      <c r="FM46" s="116">
        <f t="shared" si="79"/>
        <v>0</v>
      </c>
      <c r="FN46" s="116" t="str">
        <f t="shared" si="80"/>
        <v/>
      </c>
      <c r="FO46" s="116" t="str">
        <f t="shared" si="81"/>
        <v/>
      </c>
      <c r="FP46" s="116" t="str">
        <f t="shared" si="82"/>
        <v/>
      </c>
      <c r="FQ46" s="116" t="str">
        <f t="shared" si="83"/>
        <v/>
      </c>
      <c r="FR46" s="116" t="str">
        <f t="shared" si="84"/>
        <v/>
      </c>
      <c r="FS46" s="116" t="str">
        <f t="shared" si="85"/>
        <v/>
      </c>
      <c r="FT46" s="116" t="str">
        <f t="shared" si="86"/>
        <v/>
      </c>
      <c r="FU46" s="116" t="str">
        <f t="shared" si="87"/>
        <v/>
      </c>
      <c r="FV46" s="116" t="str">
        <f t="shared" si="88"/>
        <v/>
      </c>
      <c r="FW46" s="116" t="str">
        <f t="shared" si="89"/>
        <v/>
      </c>
      <c r="FX46" s="116" t="str">
        <f t="shared" si="90"/>
        <v/>
      </c>
      <c r="FY46" s="116" t="str">
        <f t="shared" si="91"/>
        <v/>
      </c>
      <c r="FZ46" s="116" t="str">
        <f t="shared" si="92"/>
        <v/>
      </c>
      <c r="GA46" s="116" t="str">
        <f t="shared" si="93"/>
        <v/>
      </c>
      <c r="GB46" s="116" t="str">
        <f t="shared" si="94"/>
        <v/>
      </c>
      <c r="GC46" s="116" t="str">
        <f t="shared" si="95"/>
        <v/>
      </c>
      <c r="GD46" s="116" t="str">
        <f t="shared" si="96"/>
        <v/>
      </c>
      <c r="GE46" s="116" t="str">
        <f t="shared" si="97"/>
        <v/>
      </c>
    </row>
    <row r="47" spans="81:187" ht="16.5" x14ac:dyDescent="0.2">
      <c r="CC47" s="95">
        <v>42</v>
      </c>
      <c r="CD47" s="95">
        <f>INDEX(节奏总表!$AH$4:$AH$153,MATCH(专属武器强化!CC47,节奏总表!$AP$4:$AP$153,1))</f>
        <v>134</v>
      </c>
      <c r="CE47" s="95"/>
      <c r="CF47" s="95">
        <f t="shared" si="114"/>
        <v>8</v>
      </c>
      <c r="CG47" s="14">
        <f t="shared" si="115"/>
        <v>0</v>
      </c>
      <c r="CH47" s="14">
        <f t="shared" si="116"/>
        <v>0</v>
      </c>
      <c r="CI47" s="14">
        <f t="shared" si="117"/>
        <v>80</v>
      </c>
      <c r="CJ47" s="14">
        <f t="shared" si="118"/>
        <v>48</v>
      </c>
      <c r="CK47" s="14"/>
      <c r="CL47" s="14"/>
      <c r="CM47" s="14"/>
      <c r="CN47" s="14"/>
      <c r="CO47" s="14">
        <f>SUM(CG$6:CG47)</f>
        <v>3300</v>
      </c>
      <c r="CP47" s="14">
        <f>SUM(CH$6:CH47)</f>
        <v>3330</v>
      </c>
      <c r="CQ47" s="14">
        <f>SUM(CI$6:CI47)</f>
        <v>1775</v>
      </c>
      <c r="CR47" s="14">
        <f>SUM(CJ$6:CJ47)</f>
        <v>424</v>
      </c>
      <c r="CU47" s="97">
        <v>32</v>
      </c>
      <c r="CV47" s="14">
        <f>INDEX(节奏总表!$BW$4:$BW$63,专属武器强化!CU47)</f>
        <v>123</v>
      </c>
      <c r="CW47" s="14">
        <f t="shared" si="119"/>
        <v>3300</v>
      </c>
      <c r="CX47" s="14">
        <f t="shared" si="62"/>
        <v>2980</v>
      </c>
      <c r="CY47" s="14">
        <f t="shared" si="63"/>
        <v>850</v>
      </c>
      <c r="CZ47" s="14">
        <f t="shared" si="64"/>
        <v>114</v>
      </c>
      <c r="DA47" s="97">
        <v>6</v>
      </c>
      <c r="DB47" s="97">
        <v>2</v>
      </c>
      <c r="DC47" s="14">
        <f t="shared" si="104"/>
        <v>0</v>
      </c>
      <c r="DD47" s="14">
        <f t="shared" si="105"/>
        <v>0</v>
      </c>
      <c r="DE47" s="14">
        <f t="shared" si="106"/>
        <v>195.94272727272721</v>
      </c>
      <c r="DF47" s="14">
        <f t="shared" si="107"/>
        <v>41.583818181818181</v>
      </c>
      <c r="DG47" s="97"/>
      <c r="DH47" s="97"/>
      <c r="DI47" s="97">
        <v>10</v>
      </c>
      <c r="DJ47" s="97"/>
      <c r="DK47" s="14">
        <f>CW47-SUM(DC$7:DC47)+SUM(DG$7:DG47)</f>
        <v>110.51999999999998</v>
      </c>
      <c r="DL47" s="14">
        <f>CX47-SUM(DD$7:DD47)+SUM(DH$7:DH47)</f>
        <v>213.0810526315795</v>
      </c>
      <c r="DM47" s="14">
        <f>CY47-SUM(DE$7:DE47)+SUM(DI$7:DI47)</f>
        <v>3.0601196172250411</v>
      </c>
      <c r="DN47" s="14">
        <f>CZ47-SUM(DF$7:DF47)+SUM(DJ$7:DJ47)</f>
        <v>51.624272727272725</v>
      </c>
      <c r="DQ47" s="110">
        <v>42</v>
      </c>
      <c r="DR47" s="14">
        <f t="shared" si="69"/>
        <v>5</v>
      </c>
      <c r="DS47" s="14">
        <f t="shared" si="70"/>
        <v>6</v>
      </c>
      <c r="DT47" s="14">
        <f t="shared" si="127"/>
        <v>0</v>
      </c>
      <c r="DU47" s="14">
        <f t="shared" si="127"/>
        <v>264.63438596491227</v>
      </c>
      <c r="DV47" s="14">
        <f t="shared" si="127"/>
        <v>140.45017543859646</v>
      </c>
      <c r="DW47" s="14">
        <f t="shared" si="127"/>
        <v>0</v>
      </c>
      <c r="DX47" s="14">
        <f t="shared" si="71"/>
        <v>2</v>
      </c>
      <c r="DY47" s="14">
        <f t="shared" si="72"/>
        <v>3</v>
      </c>
      <c r="EC47" s="117">
        <v>3</v>
      </c>
      <c r="ED47" s="117" t="s">
        <v>1045</v>
      </c>
      <c r="EE47" s="117">
        <v>10000</v>
      </c>
      <c r="EF47" t="s">
        <v>953</v>
      </c>
      <c r="EG47">
        <f t="shared" si="113"/>
        <v>9</v>
      </c>
      <c r="EH47" t="s">
        <v>954</v>
      </c>
      <c r="EI47">
        <v>5</v>
      </c>
      <c r="EJ47">
        <f t="shared" si="120"/>
        <v>0.04</v>
      </c>
      <c r="EK47" s="117">
        <v>1</v>
      </c>
      <c r="EL47">
        <f t="shared" si="126"/>
        <v>42</v>
      </c>
      <c r="EN47">
        <f t="shared" si="112"/>
        <v>28.090035087719293</v>
      </c>
      <c r="EP47">
        <v>0</v>
      </c>
      <c r="EQ47">
        <v>1</v>
      </c>
      <c r="ER47">
        <f t="shared" si="121"/>
        <v>10</v>
      </c>
      <c r="ES47" s="103">
        <f t="shared" si="122"/>
        <v>1.78E-2</v>
      </c>
      <c r="ET47">
        <v>1</v>
      </c>
      <c r="EU47">
        <f t="shared" si="123"/>
        <v>20</v>
      </c>
      <c r="EV47" s="103">
        <f t="shared" si="124"/>
        <v>7.1199999999999999E-2</v>
      </c>
      <c r="EW47">
        <v>1</v>
      </c>
      <c r="EX47">
        <f t="shared" si="125"/>
        <v>42</v>
      </c>
      <c r="FH47" s="116">
        <v>42</v>
      </c>
      <c r="FI47" s="116">
        <f t="shared" si="75"/>
        <v>37</v>
      </c>
      <c r="FJ47" s="116">
        <f t="shared" si="76"/>
        <v>1</v>
      </c>
      <c r="FK47" s="116" t="str">
        <f t="shared" si="77"/>
        <v>关羽专属武器-魂珠-5 1级</v>
      </c>
      <c r="FL47" s="116">
        <f t="shared" si="78"/>
        <v>5</v>
      </c>
      <c r="FM47" s="116">
        <f t="shared" si="79"/>
        <v>1</v>
      </c>
      <c r="FN47" s="116" t="str">
        <f t="shared" si="80"/>
        <v>金币</v>
      </c>
      <c r="FO47" s="116">
        <f t="shared" si="81"/>
        <v>5000</v>
      </c>
      <c r="FP47" s="116" t="str">
        <f t="shared" si="82"/>
        <v>专属强化石2</v>
      </c>
      <c r="FQ47" s="116">
        <f t="shared" si="83"/>
        <v>4</v>
      </c>
      <c r="FR47" s="116" t="str">
        <f t="shared" si="84"/>
        <v>专属强化石3</v>
      </c>
      <c r="FS47" s="116">
        <f t="shared" si="85"/>
        <v>2</v>
      </c>
      <c r="FT47" s="116">
        <f t="shared" si="86"/>
        <v>0.19</v>
      </c>
      <c r="FU47" s="116">
        <f t="shared" si="87"/>
        <v>1</v>
      </c>
      <c r="FV47" s="116">
        <f t="shared" si="88"/>
        <v>8</v>
      </c>
      <c r="FW47" s="116">
        <f t="shared" si="89"/>
        <v>0</v>
      </c>
      <c r="FX47" s="116">
        <f t="shared" si="90"/>
        <v>1</v>
      </c>
      <c r="FY47" s="116">
        <f t="shared" si="91"/>
        <v>2</v>
      </c>
      <c r="FZ47" s="116">
        <f t="shared" si="92"/>
        <v>9.2600000000000002E-2</v>
      </c>
      <c r="GA47" s="116">
        <f t="shared" si="93"/>
        <v>1</v>
      </c>
      <c r="GB47" s="116">
        <f t="shared" si="94"/>
        <v>4</v>
      </c>
      <c r="GC47" s="116">
        <f t="shared" si="95"/>
        <v>0.37019999999999997</v>
      </c>
      <c r="GD47" s="116">
        <f t="shared" si="96"/>
        <v>1</v>
      </c>
      <c r="GE47" s="116">
        <f t="shared" si="97"/>
        <v>8</v>
      </c>
    </row>
    <row r="48" spans="81:187" ht="16.5" x14ac:dyDescent="0.2">
      <c r="CC48" s="95">
        <v>43</v>
      </c>
      <c r="CD48" s="95">
        <f>INDEX(节奏总表!$AH$4:$AH$153,MATCH(专属武器强化!CC48,节奏总表!$AP$4:$AP$153,1))</f>
        <v>136</v>
      </c>
      <c r="CE48" s="95"/>
      <c r="CF48" s="95">
        <f t="shared" si="114"/>
        <v>8</v>
      </c>
      <c r="CG48" s="14">
        <f t="shared" si="115"/>
        <v>0</v>
      </c>
      <c r="CH48" s="14">
        <f t="shared" si="116"/>
        <v>0</v>
      </c>
      <c r="CI48" s="14">
        <f t="shared" si="117"/>
        <v>80</v>
      </c>
      <c r="CJ48" s="14">
        <f t="shared" si="118"/>
        <v>48</v>
      </c>
      <c r="CK48" s="14"/>
      <c r="CL48" s="14"/>
      <c r="CM48" s="14"/>
      <c r="CN48" s="14"/>
      <c r="CO48" s="14">
        <f>SUM(CG$6:CG48)</f>
        <v>3300</v>
      </c>
      <c r="CP48" s="14">
        <f>SUM(CH$6:CH48)</f>
        <v>3330</v>
      </c>
      <c r="CQ48" s="14">
        <f>SUM(CI$6:CI48)</f>
        <v>1855</v>
      </c>
      <c r="CR48" s="14">
        <f>SUM(CJ$6:CJ48)</f>
        <v>472</v>
      </c>
      <c r="CU48" s="97">
        <v>33</v>
      </c>
      <c r="CV48" s="14">
        <f>INDEX(节奏总表!$BW$4:$BW$63,专属武器强化!CU48)</f>
        <v>124</v>
      </c>
      <c r="CW48" s="14">
        <f t="shared" si="119"/>
        <v>3300</v>
      </c>
      <c r="CX48" s="14">
        <f t="shared" si="62"/>
        <v>3050</v>
      </c>
      <c r="CY48" s="14">
        <f t="shared" si="63"/>
        <v>955</v>
      </c>
      <c r="CZ48" s="14">
        <f t="shared" si="64"/>
        <v>128</v>
      </c>
      <c r="DA48" s="97">
        <v>0</v>
      </c>
      <c r="DB48" s="97">
        <v>0</v>
      </c>
      <c r="DC48" s="14">
        <f t="shared" si="104"/>
        <v>0</v>
      </c>
      <c r="DD48" s="14">
        <f t="shared" si="105"/>
        <v>0</v>
      </c>
      <c r="DE48" s="14">
        <f t="shared" si="106"/>
        <v>0</v>
      </c>
      <c r="DF48" s="14">
        <f t="shared" si="107"/>
        <v>0</v>
      </c>
      <c r="DG48" s="97"/>
      <c r="DH48" s="97"/>
      <c r="DI48" s="97"/>
      <c r="DJ48" s="97"/>
      <c r="DK48" s="14">
        <f>CW48-SUM(DC$7:DC48)+SUM(DG$7:DG48)</f>
        <v>110.51999999999998</v>
      </c>
      <c r="DL48" s="14">
        <f>CX48-SUM(DD$7:DD48)+SUM(DH$7:DH48)</f>
        <v>283.0810526315795</v>
      </c>
      <c r="DM48" s="14">
        <f>CY48-SUM(DE$7:DE48)+SUM(DI$7:DI48)</f>
        <v>108.06011961722504</v>
      </c>
      <c r="DN48" s="14">
        <f>CZ48-SUM(DF$7:DF48)+SUM(DJ$7:DJ48)</f>
        <v>65.624272727272725</v>
      </c>
      <c r="DQ48" s="110">
        <v>43</v>
      </c>
      <c r="DR48" s="14">
        <f t="shared" si="69"/>
        <v>5</v>
      </c>
      <c r="DS48" s="14">
        <f t="shared" si="70"/>
        <v>7</v>
      </c>
      <c r="DT48" s="14">
        <f t="shared" si="127"/>
        <v>0</v>
      </c>
      <c r="DU48" s="14">
        <f t="shared" si="127"/>
        <v>427.48631578947362</v>
      </c>
      <c r="DV48" s="14">
        <f t="shared" si="127"/>
        <v>226.88105263157891</v>
      </c>
      <c r="DW48" s="14">
        <f t="shared" si="127"/>
        <v>0</v>
      </c>
      <c r="DX48" s="14">
        <f t="shared" si="71"/>
        <v>2</v>
      </c>
      <c r="DY48" s="14">
        <f t="shared" si="72"/>
        <v>3</v>
      </c>
      <c r="EC48" s="117">
        <v>3</v>
      </c>
      <c r="ED48" s="117" t="s">
        <v>1045</v>
      </c>
      <c r="EE48" s="117">
        <v>11000</v>
      </c>
      <c r="EF48" t="s">
        <v>953</v>
      </c>
      <c r="EG48">
        <f t="shared" si="113"/>
        <v>9</v>
      </c>
      <c r="EH48" t="s">
        <v>954</v>
      </c>
      <c r="EI48">
        <v>5</v>
      </c>
      <c r="EJ48">
        <f t="shared" si="120"/>
        <v>0.02</v>
      </c>
      <c r="EK48" s="117">
        <v>1</v>
      </c>
      <c r="EL48">
        <f t="shared" si="126"/>
        <v>68</v>
      </c>
      <c r="EN48">
        <f t="shared" si="112"/>
        <v>45.376210526315781</v>
      </c>
      <c r="EP48">
        <v>0</v>
      </c>
      <c r="EQ48">
        <v>1</v>
      </c>
      <c r="ER48">
        <f t="shared" si="121"/>
        <v>16</v>
      </c>
      <c r="ES48" s="103">
        <f t="shared" si="122"/>
        <v>1.0999999999999999E-2</v>
      </c>
      <c r="ET48">
        <v>1</v>
      </c>
      <c r="EU48">
        <f t="shared" si="123"/>
        <v>32</v>
      </c>
      <c r="EV48" s="103">
        <f t="shared" si="124"/>
        <v>4.41E-2</v>
      </c>
      <c r="EW48">
        <v>1</v>
      </c>
      <c r="EX48">
        <f t="shared" si="125"/>
        <v>68</v>
      </c>
      <c r="FH48" s="116">
        <v>43</v>
      </c>
      <c r="FI48" s="116">
        <f t="shared" si="75"/>
        <v>38</v>
      </c>
      <c r="FJ48" s="116">
        <f t="shared" si="76"/>
        <v>1</v>
      </c>
      <c r="FK48" s="116" t="str">
        <f t="shared" si="77"/>
        <v>关羽专属武器-魂珠-5 2级</v>
      </c>
      <c r="FL48" s="116">
        <f t="shared" si="78"/>
        <v>5</v>
      </c>
      <c r="FM48" s="116">
        <f t="shared" si="79"/>
        <v>2</v>
      </c>
      <c r="FN48" s="116" t="str">
        <f t="shared" si="80"/>
        <v>金币</v>
      </c>
      <c r="FO48" s="116">
        <f t="shared" si="81"/>
        <v>6000</v>
      </c>
      <c r="FP48" s="116" t="str">
        <f t="shared" si="82"/>
        <v>专属强化石2</v>
      </c>
      <c r="FQ48" s="116">
        <f t="shared" si="83"/>
        <v>4</v>
      </c>
      <c r="FR48" s="116" t="str">
        <f t="shared" si="84"/>
        <v>专属强化石3</v>
      </c>
      <c r="FS48" s="116">
        <f t="shared" si="85"/>
        <v>2</v>
      </c>
      <c r="FT48" s="116">
        <f t="shared" si="86"/>
        <v>0.09</v>
      </c>
      <c r="FU48" s="116">
        <f t="shared" si="87"/>
        <v>1</v>
      </c>
      <c r="FV48" s="116">
        <f t="shared" si="88"/>
        <v>16</v>
      </c>
      <c r="FW48" s="116">
        <f t="shared" si="89"/>
        <v>0</v>
      </c>
      <c r="FX48" s="116">
        <f t="shared" si="90"/>
        <v>1</v>
      </c>
      <c r="FY48" s="116">
        <f t="shared" si="91"/>
        <v>4</v>
      </c>
      <c r="FZ48" s="116">
        <f t="shared" si="92"/>
        <v>4.6300000000000001E-2</v>
      </c>
      <c r="GA48" s="116">
        <f t="shared" si="93"/>
        <v>1</v>
      </c>
      <c r="GB48" s="116">
        <f t="shared" si="94"/>
        <v>8</v>
      </c>
      <c r="GC48" s="116">
        <f t="shared" si="95"/>
        <v>0.18509999999999999</v>
      </c>
      <c r="GD48" s="116">
        <f t="shared" si="96"/>
        <v>1</v>
      </c>
      <c r="GE48" s="116">
        <f t="shared" si="97"/>
        <v>16</v>
      </c>
    </row>
    <row r="49" spans="81:187" ht="16.5" x14ac:dyDescent="0.2">
      <c r="CC49" s="95">
        <v>44</v>
      </c>
      <c r="CD49" s="95">
        <f>INDEX(节奏总表!$AH$4:$AH$153,MATCH(专属武器强化!CC49,节奏总表!$AP$4:$AP$153,1))</f>
        <v>137</v>
      </c>
      <c r="CE49" s="95">
        <v>8</v>
      </c>
      <c r="CF49" s="95">
        <f t="shared" si="114"/>
        <v>8</v>
      </c>
      <c r="CG49" s="14">
        <f t="shared" si="115"/>
        <v>0</v>
      </c>
      <c r="CH49" s="14">
        <f t="shared" si="116"/>
        <v>0</v>
      </c>
      <c r="CI49" s="14">
        <f t="shared" si="117"/>
        <v>80</v>
      </c>
      <c r="CJ49" s="14">
        <f t="shared" si="118"/>
        <v>48</v>
      </c>
      <c r="CK49" s="14"/>
      <c r="CL49" s="14"/>
      <c r="CM49" s="14"/>
      <c r="CN49" s="14"/>
      <c r="CO49" s="14">
        <f>SUM(CG$6:CG49)</f>
        <v>3300</v>
      </c>
      <c r="CP49" s="14">
        <f>SUM(CH$6:CH49)</f>
        <v>3330</v>
      </c>
      <c r="CQ49" s="14">
        <f>SUM(CI$6:CI49)</f>
        <v>1935</v>
      </c>
      <c r="CR49" s="14">
        <f>SUM(CJ$6:CJ49)</f>
        <v>520</v>
      </c>
      <c r="CU49" s="97">
        <v>34</v>
      </c>
      <c r="CV49" s="14">
        <f>INDEX(节奏总表!$BW$4:$BW$63,专属武器强化!CU49)</f>
        <v>126</v>
      </c>
      <c r="CW49" s="14">
        <f t="shared" si="119"/>
        <v>3300</v>
      </c>
      <c r="CX49" s="14">
        <f t="shared" si="62"/>
        <v>3120</v>
      </c>
      <c r="CY49" s="14">
        <f t="shared" si="63"/>
        <v>1060</v>
      </c>
      <c r="CZ49" s="14">
        <f t="shared" si="64"/>
        <v>142</v>
      </c>
      <c r="DA49" s="97">
        <v>0</v>
      </c>
      <c r="DB49" s="97">
        <v>0</v>
      </c>
      <c r="DC49" s="14">
        <f t="shared" si="104"/>
        <v>0</v>
      </c>
      <c r="DD49" s="14">
        <f t="shared" si="105"/>
        <v>0</v>
      </c>
      <c r="DE49" s="14">
        <f t="shared" si="106"/>
        <v>0</v>
      </c>
      <c r="DF49" s="14">
        <f t="shared" si="107"/>
        <v>0</v>
      </c>
      <c r="DG49" s="97"/>
      <c r="DH49" s="97"/>
      <c r="DI49" s="97"/>
      <c r="DJ49" s="97"/>
      <c r="DK49" s="14">
        <f>CW49-SUM(DC$7:DC49)+SUM(DG$7:DG49)</f>
        <v>110.51999999999998</v>
      </c>
      <c r="DL49" s="14">
        <f>CX49-SUM(DD$7:DD49)+SUM(DH$7:DH49)</f>
        <v>353.0810526315795</v>
      </c>
      <c r="DM49" s="14">
        <f>CY49-SUM(DE$7:DE49)+SUM(DI$7:DI49)</f>
        <v>213.06011961722504</v>
      </c>
      <c r="DN49" s="14">
        <f>CZ49-SUM(DF$7:DF49)+SUM(DJ$7:DJ49)</f>
        <v>79.624272727272725</v>
      </c>
      <c r="DQ49" s="110">
        <v>44</v>
      </c>
      <c r="DR49" s="14">
        <f t="shared" si="69"/>
        <v>5</v>
      </c>
      <c r="DS49" s="14">
        <f t="shared" si="70"/>
        <v>8</v>
      </c>
      <c r="DT49" s="14">
        <f t="shared" si="127"/>
        <v>0</v>
      </c>
      <c r="DU49" s="14">
        <f t="shared" si="127"/>
        <v>692.120701754386</v>
      </c>
      <c r="DV49" s="14">
        <f t="shared" si="127"/>
        <v>367.33122807017543</v>
      </c>
      <c r="DW49" s="14">
        <f t="shared" si="127"/>
        <v>0</v>
      </c>
      <c r="DX49" s="14">
        <f t="shared" si="71"/>
        <v>2</v>
      </c>
      <c r="DY49" s="14">
        <f t="shared" si="72"/>
        <v>3</v>
      </c>
      <c r="EC49" s="117">
        <v>3</v>
      </c>
      <c r="ED49" s="117" t="s">
        <v>1045</v>
      </c>
      <c r="EE49" s="117">
        <v>12000</v>
      </c>
      <c r="EF49" t="s">
        <v>953</v>
      </c>
      <c r="EG49">
        <f t="shared" si="113"/>
        <v>13</v>
      </c>
      <c r="EH49" t="s">
        <v>954</v>
      </c>
      <c r="EI49">
        <v>7</v>
      </c>
      <c r="EJ49">
        <f t="shared" si="120"/>
        <v>0.02</v>
      </c>
      <c r="EK49" s="117">
        <v>1</v>
      </c>
      <c r="EL49">
        <f t="shared" si="126"/>
        <v>79</v>
      </c>
      <c r="EN49">
        <f t="shared" si="112"/>
        <v>52.475889724310775</v>
      </c>
      <c r="EP49">
        <v>0</v>
      </c>
      <c r="EQ49">
        <v>1</v>
      </c>
      <c r="ER49">
        <f t="shared" si="121"/>
        <v>18</v>
      </c>
      <c r="ES49" s="103">
        <f t="shared" si="122"/>
        <v>9.4999999999999998E-3</v>
      </c>
      <c r="ET49">
        <v>1</v>
      </c>
      <c r="EU49">
        <f t="shared" si="123"/>
        <v>37</v>
      </c>
      <c r="EV49" s="103">
        <f t="shared" si="124"/>
        <v>3.8100000000000002E-2</v>
      </c>
      <c r="EW49">
        <v>1</v>
      </c>
      <c r="EX49">
        <f t="shared" si="125"/>
        <v>79</v>
      </c>
      <c r="FH49" s="116">
        <v>44</v>
      </c>
      <c r="FI49" s="116">
        <f t="shared" si="75"/>
        <v>39</v>
      </c>
      <c r="FJ49" s="116">
        <f t="shared" si="76"/>
        <v>1</v>
      </c>
      <c r="FK49" s="116" t="str">
        <f t="shared" si="77"/>
        <v>关羽专属武器-魂珠-5 3级</v>
      </c>
      <c r="FL49" s="116">
        <f t="shared" si="78"/>
        <v>5</v>
      </c>
      <c r="FM49" s="116">
        <f t="shared" si="79"/>
        <v>3</v>
      </c>
      <c r="FN49" s="116" t="str">
        <f t="shared" si="80"/>
        <v>金币</v>
      </c>
      <c r="FO49" s="116">
        <f t="shared" si="81"/>
        <v>7000</v>
      </c>
      <c r="FP49" s="116" t="str">
        <f t="shared" si="82"/>
        <v>专属强化石2</v>
      </c>
      <c r="FQ49" s="116">
        <f t="shared" si="83"/>
        <v>4</v>
      </c>
      <c r="FR49" s="116" t="str">
        <f t="shared" si="84"/>
        <v>专属强化石3</v>
      </c>
      <c r="FS49" s="116">
        <f t="shared" si="85"/>
        <v>2</v>
      </c>
      <c r="FT49" s="116">
        <f t="shared" si="86"/>
        <v>0.06</v>
      </c>
      <c r="FU49" s="116">
        <f t="shared" si="87"/>
        <v>1</v>
      </c>
      <c r="FV49" s="116">
        <f t="shared" si="88"/>
        <v>24</v>
      </c>
      <c r="FW49" s="116">
        <f t="shared" si="89"/>
        <v>0</v>
      </c>
      <c r="FX49" s="116">
        <f t="shared" si="90"/>
        <v>1</v>
      </c>
      <c r="FY49" s="116">
        <f t="shared" si="91"/>
        <v>6</v>
      </c>
      <c r="FZ49" s="116">
        <f t="shared" si="92"/>
        <v>3.09E-2</v>
      </c>
      <c r="GA49" s="116">
        <f t="shared" si="93"/>
        <v>1</v>
      </c>
      <c r="GB49" s="116">
        <f t="shared" si="94"/>
        <v>11</v>
      </c>
      <c r="GC49" s="116">
        <f t="shared" si="95"/>
        <v>0.1234</v>
      </c>
      <c r="GD49" s="116">
        <f t="shared" si="96"/>
        <v>1</v>
      </c>
      <c r="GE49" s="116">
        <f t="shared" si="97"/>
        <v>24</v>
      </c>
    </row>
    <row r="50" spans="81:187" ht="16.5" x14ac:dyDescent="0.2">
      <c r="CC50" s="95">
        <v>45</v>
      </c>
      <c r="CD50" s="95">
        <f>INDEX(节奏总表!$AH$4:$AH$153,MATCH(专属武器强化!CC50,节奏总表!$AP$4:$AP$153,1))</f>
        <v>138</v>
      </c>
      <c r="CE50" s="95"/>
      <c r="CF50" s="95">
        <f t="shared" si="114"/>
        <v>8</v>
      </c>
      <c r="CG50" s="14">
        <f t="shared" si="115"/>
        <v>0</v>
      </c>
      <c r="CH50" s="14">
        <f t="shared" si="116"/>
        <v>0</v>
      </c>
      <c r="CI50" s="14">
        <f t="shared" si="117"/>
        <v>80</v>
      </c>
      <c r="CJ50" s="14">
        <f t="shared" si="118"/>
        <v>48</v>
      </c>
      <c r="CK50" s="14"/>
      <c r="CL50" s="14"/>
      <c r="CM50" s="14"/>
      <c r="CN50" s="14"/>
      <c r="CO50" s="14">
        <f>SUM(CG$6:CG50)</f>
        <v>3300</v>
      </c>
      <c r="CP50" s="14">
        <f>SUM(CH$6:CH50)</f>
        <v>3330</v>
      </c>
      <c r="CQ50" s="14">
        <f>SUM(CI$6:CI50)</f>
        <v>2015</v>
      </c>
      <c r="CR50" s="14">
        <f>SUM(CJ$6:CJ50)</f>
        <v>568</v>
      </c>
      <c r="CU50" s="97">
        <v>35</v>
      </c>
      <c r="CV50" s="14">
        <f>INDEX(节奏总表!$BW$4:$BW$63,专属武器强化!CU50)</f>
        <v>127</v>
      </c>
      <c r="CW50" s="14">
        <f t="shared" si="119"/>
        <v>3300</v>
      </c>
      <c r="CX50" s="14">
        <f t="shared" si="62"/>
        <v>3190</v>
      </c>
      <c r="CY50" s="14">
        <f t="shared" si="63"/>
        <v>1165</v>
      </c>
      <c r="CZ50" s="14">
        <f t="shared" si="64"/>
        <v>156</v>
      </c>
      <c r="DA50" s="97">
        <v>7</v>
      </c>
      <c r="DB50" s="97">
        <v>1</v>
      </c>
      <c r="DC50" s="14">
        <f t="shared" si="104"/>
        <v>0</v>
      </c>
      <c r="DD50" s="14">
        <f t="shared" si="105"/>
        <v>0</v>
      </c>
      <c r="DE50" s="14">
        <f t="shared" si="106"/>
        <v>97.971363636363606</v>
      </c>
      <c r="DF50" s="14">
        <f t="shared" si="107"/>
        <v>34.653181818181821</v>
      </c>
      <c r="DG50" s="97"/>
      <c r="DH50" s="97"/>
      <c r="DI50" s="97"/>
      <c r="DJ50" s="97"/>
      <c r="DK50" s="14">
        <f>CW50-SUM(DC$7:DC50)+SUM(DG$7:DG50)</f>
        <v>110.51999999999998</v>
      </c>
      <c r="DL50" s="14">
        <f>CX50-SUM(DD$7:DD50)+SUM(DH$7:DH50)</f>
        <v>423.0810526315795</v>
      </c>
      <c r="DM50" s="14">
        <f>CY50-SUM(DE$7:DE50)+SUM(DI$7:DI50)</f>
        <v>220.08875598086138</v>
      </c>
      <c r="DN50" s="14">
        <f>CZ50-SUM(DF$7:DF50)+SUM(DJ$7:DJ50)</f>
        <v>58.971090909090904</v>
      </c>
      <c r="DQ50" s="110">
        <v>45</v>
      </c>
      <c r="DR50" s="14">
        <f t="shared" si="69"/>
        <v>5</v>
      </c>
      <c r="DS50" s="14">
        <f t="shared" si="70"/>
        <v>9</v>
      </c>
      <c r="DT50" s="14">
        <f t="shared" si="127"/>
        <v>0</v>
      </c>
      <c r="DU50" s="14">
        <f t="shared" si="127"/>
        <v>1119.6070175438597</v>
      </c>
      <c r="DV50" s="14">
        <f t="shared" si="127"/>
        <v>594.21228070175437</v>
      </c>
      <c r="DW50" s="14">
        <f t="shared" si="127"/>
        <v>0</v>
      </c>
      <c r="DX50" s="14">
        <f t="shared" si="71"/>
        <v>2</v>
      </c>
      <c r="DY50" s="14">
        <f t="shared" si="72"/>
        <v>3</v>
      </c>
      <c r="EC50" s="117">
        <v>3</v>
      </c>
      <c r="ED50" s="117" t="s">
        <v>1045</v>
      </c>
      <c r="EE50" s="117">
        <v>13000</v>
      </c>
      <c r="EF50" t="s">
        <v>953</v>
      </c>
      <c r="EG50">
        <f t="shared" si="113"/>
        <v>17</v>
      </c>
      <c r="EH50" t="s">
        <v>954</v>
      </c>
      <c r="EI50">
        <v>9</v>
      </c>
      <c r="EJ50">
        <f t="shared" si="120"/>
        <v>0.02</v>
      </c>
      <c r="EK50" s="117">
        <v>1</v>
      </c>
      <c r="EL50">
        <f t="shared" si="126"/>
        <v>99</v>
      </c>
      <c r="EN50">
        <f t="shared" si="112"/>
        <v>66.023586744639374</v>
      </c>
      <c r="EP50">
        <v>0</v>
      </c>
      <c r="EQ50">
        <v>1</v>
      </c>
      <c r="ER50">
        <f t="shared" si="121"/>
        <v>23</v>
      </c>
      <c r="ES50" s="103">
        <f t="shared" si="122"/>
        <v>7.6E-3</v>
      </c>
      <c r="ET50">
        <v>1</v>
      </c>
      <c r="EU50">
        <f t="shared" si="123"/>
        <v>46</v>
      </c>
      <c r="EV50" s="103">
        <f t="shared" si="124"/>
        <v>3.0300000000000001E-2</v>
      </c>
      <c r="EW50">
        <v>1</v>
      </c>
      <c r="EX50">
        <f t="shared" si="125"/>
        <v>99</v>
      </c>
      <c r="FH50" s="116">
        <v>45</v>
      </c>
      <c r="FI50" s="116">
        <f t="shared" si="75"/>
        <v>40</v>
      </c>
      <c r="FJ50" s="116">
        <f t="shared" si="76"/>
        <v>1</v>
      </c>
      <c r="FK50" s="116" t="str">
        <f t="shared" si="77"/>
        <v>关羽专属武器-魂珠-5 4级</v>
      </c>
      <c r="FL50" s="116">
        <f t="shared" si="78"/>
        <v>5</v>
      </c>
      <c r="FM50" s="116">
        <f t="shared" si="79"/>
        <v>4</v>
      </c>
      <c r="FN50" s="116" t="str">
        <f t="shared" si="80"/>
        <v>金币</v>
      </c>
      <c r="FO50" s="116">
        <f t="shared" si="81"/>
        <v>8000</v>
      </c>
      <c r="FP50" s="116" t="str">
        <f t="shared" si="82"/>
        <v>专属强化石2</v>
      </c>
      <c r="FQ50" s="116">
        <f t="shared" si="83"/>
        <v>6</v>
      </c>
      <c r="FR50" s="116" t="str">
        <f t="shared" si="84"/>
        <v>专属强化石3</v>
      </c>
      <c r="FS50" s="116">
        <f t="shared" si="85"/>
        <v>3</v>
      </c>
      <c r="FT50" s="116">
        <f t="shared" si="86"/>
        <v>0.06</v>
      </c>
      <c r="FU50" s="116">
        <f t="shared" si="87"/>
        <v>1</v>
      </c>
      <c r="FV50" s="116">
        <f t="shared" si="88"/>
        <v>27</v>
      </c>
      <c r="FW50" s="116">
        <f t="shared" si="89"/>
        <v>0</v>
      </c>
      <c r="FX50" s="116">
        <f t="shared" si="90"/>
        <v>1</v>
      </c>
      <c r="FY50" s="116">
        <f t="shared" si="91"/>
        <v>6</v>
      </c>
      <c r="FZ50" s="116">
        <f t="shared" si="92"/>
        <v>2.7799999999999998E-2</v>
      </c>
      <c r="GA50" s="116">
        <f t="shared" si="93"/>
        <v>1</v>
      </c>
      <c r="GB50" s="116">
        <f t="shared" si="94"/>
        <v>13</v>
      </c>
      <c r="GC50" s="116">
        <f t="shared" si="95"/>
        <v>0.1111</v>
      </c>
      <c r="GD50" s="116">
        <f t="shared" si="96"/>
        <v>1</v>
      </c>
      <c r="GE50" s="116">
        <f t="shared" si="97"/>
        <v>27</v>
      </c>
    </row>
    <row r="51" spans="81:187" ht="16.5" x14ac:dyDescent="0.2">
      <c r="CC51" s="95">
        <v>46</v>
      </c>
      <c r="CD51" s="95">
        <f>INDEX(节奏总表!$AH$4:$AH$153,MATCH(专属武器强化!CC51,节奏总表!$AP$4:$AP$153,1))</f>
        <v>139</v>
      </c>
      <c r="CE51" s="95"/>
      <c r="CF51" s="95">
        <f t="shared" si="114"/>
        <v>8</v>
      </c>
      <c r="CG51" s="14">
        <f t="shared" si="115"/>
        <v>0</v>
      </c>
      <c r="CH51" s="14">
        <f t="shared" si="116"/>
        <v>0</v>
      </c>
      <c r="CI51" s="14">
        <f t="shared" si="117"/>
        <v>80</v>
      </c>
      <c r="CJ51" s="14">
        <f t="shared" si="118"/>
        <v>48</v>
      </c>
      <c r="CK51" s="14"/>
      <c r="CL51" s="14"/>
      <c r="CM51" s="14"/>
      <c r="CN51" s="14"/>
      <c r="CO51" s="14">
        <f>SUM(CG$6:CG51)</f>
        <v>3300</v>
      </c>
      <c r="CP51" s="14">
        <f>SUM(CH$6:CH51)</f>
        <v>3330</v>
      </c>
      <c r="CQ51" s="14">
        <f>SUM(CI$6:CI51)</f>
        <v>2095</v>
      </c>
      <c r="CR51" s="14">
        <f>SUM(CJ$6:CJ51)</f>
        <v>616</v>
      </c>
      <c r="CU51" s="97">
        <v>36</v>
      </c>
      <c r="CV51" s="14">
        <f>INDEX(节奏总表!$BW$4:$BW$63,专属武器强化!CU51)</f>
        <v>128</v>
      </c>
      <c r="CW51" s="14">
        <f t="shared" si="119"/>
        <v>3300</v>
      </c>
      <c r="CX51" s="14">
        <f t="shared" si="62"/>
        <v>3260</v>
      </c>
      <c r="CY51" s="14">
        <f t="shared" si="63"/>
        <v>1270</v>
      </c>
      <c r="CZ51" s="14">
        <f t="shared" si="64"/>
        <v>170</v>
      </c>
      <c r="DA51" s="97">
        <v>6</v>
      </c>
      <c r="DB51" s="97">
        <v>3</v>
      </c>
      <c r="DC51" s="14">
        <f t="shared" si="104"/>
        <v>0</v>
      </c>
      <c r="DD51" s="14">
        <f t="shared" si="105"/>
        <v>0</v>
      </c>
      <c r="DE51" s="14">
        <f t="shared" si="106"/>
        <v>293.91409090909087</v>
      </c>
      <c r="DF51" s="14">
        <f t="shared" si="107"/>
        <v>62.375727272727275</v>
      </c>
      <c r="DG51" s="97"/>
      <c r="DH51" s="97"/>
      <c r="DI51" s="97"/>
      <c r="DJ51" s="97"/>
      <c r="DK51" s="14">
        <f>CW51-SUM(DC$7:DC51)+SUM(DG$7:DG51)</f>
        <v>110.51999999999998</v>
      </c>
      <c r="DL51" s="14">
        <f>CX51-SUM(DD$7:DD51)+SUM(DH$7:DH51)</f>
        <v>493.0810526315795</v>
      </c>
      <c r="DM51" s="14">
        <f>CY51-SUM(DE$7:DE51)+SUM(DI$7:DI51)</f>
        <v>31.174665071770505</v>
      </c>
      <c r="DN51" s="14">
        <f>CZ51-SUM(DF$7:DF51)+SUM(DJ$7:DJ51)</f>
        <v>10.595363636363629</v>
      </c>
      <c r="DQ51" s="110">
        <v>46</v>
      </c>
      <c r="DR51" s="14">
        <f t="shared" si="69"/>
        <v>6</v>
      </c>
      <c r="DS51" s="14">
        <f t="shared" si="70"/>
        <v>1</v>
      </c>
      <c r="DT51" s="14">
        <f t="shared" si="127"/>
        <v>0</v>
      </c>
      <c r="DU51" s="14">
        <f t="shared" si="127"/>
        <v>0</v>
      </c>
      <c r="DV51" s="14">
        <f t="shared" si="127"/>
        <v>32.657121212121204</v>
      </c>
      <c r="DW51" s="14">
        <f t="shared" si="127"/>
        <v>6.9306363636363635</v>
      </c>
      <c r="DX51" s="14">
        <f t="shared" si="71"/>
        <v>3</v>
      </c>
      <c r="DY51" s="14">
        <f t="shared" si="72"/>
        <v>4</v>
      </c>
      <c r="EC51" s="117">
        <v>3</v>
      </c>
      <c r="ED51" s="117" t="s">
        <v>1045</v>
      </c>
      <c r="EE51" s="117">
        <v>6000</v>
      </c>
      <c r="EF51" t="s">
        <v>954</v>
      </c>
      <c r="EG51">
        <f>ROUND(EI51*DV51/DW51,0)</f>
        <v>5</v>
      </c>
      <c r="EH51" t="s">
        <v>957</v>
      </c>
      <c r="EI51">
        <v>1</v>
      </c>
      <c r="EJ51">
        <f t="shared" si="120"/>
        <v>0.14000000000000001</v>
      </c>
      <c r="EK51" s="117">
        <v>1</v>
      </c>
      <c r="EL51">
        <f t="shared" si="126"/>
        <v>10</v>
      </c>
      <c r="EN51">
        <f t="shared" ref="EN51:EN68" si="128">DW51/EI51</f>
        <v>6.9306363636363635</v>
      </c>
      <c r="EP51">
        <v>0</v>
      </c>
      <c r="EQ51">
        <v>1</v>
      </c>
      <c r="ER51">
        <f t="shared" si="121"/>
        <v>2</v>
      </c>
      <c r="ES51" s="103">
        <f t="shared" si="122"/>
        <v>7.2099999999999997E-2</v>
      </c>
      <c r="ET51">
        <v>1</v>
      </c>
      <c r="EU51">
        <f t="shared" si="123"/>
        <v>5</v>
      </c>
      <c r="EV51" s="103">
        <f t="shared" si="124"/>
        <v>0.28860000000000002</v>
      </c>
      <c r="EW51">
        <v>1</v>
      </c>
      <c r="EX51">
        <f t="shared" si="125"/>
        <v>10</v>
      </c>
      <c r="FH51" s="116">
        <v>46</v>
      </c>
      <c r="FI51" s="116">
        <f t="shared" si="75"/>
        <v>41</v>
      </c>
      <c r="FJ51" s="116">
        <f t="shared" si="76"/>
        <v>1</v>
      </c>
      <c r="FK51" s="116" t="str">
        <f t="shared" si="77"/>
        <v>关羽专属武器-魂珠-5 5级</v>
      </c>
      <c r="FL51" s="116">
        <f t="shared" si="78"/>
        <v>5</v>
      </c>
      <c r="FM51" s="116">
        <f t="shared" si="79"/>
        <v>5</v>
      </c>
      <c r="FN51" s="116" t="str">
        <f t="shared" si="80"/>
        <v>金币</v>
      </c>
      <c r="FO51" s="116">
        <f t="shared" si="81"/>
        <v>9000</v>
      </c>
      <c r="FP51" s="116" t="str">
        <f t="shared" si="82"/>
        <v>专属强化石2</v>
      </c>
      <c r="FQ51" s="116">
        <f t="shared" si="83"/>
        <v>6</v>
      </c>
      <c r="FR51" s="116" t="str">
        <f t="shared" si="84"/>
        <v>专属强化石3</v>
      </c>
      <c r="FS51" s="116">
        <f t="shared" si="85"/>
        <v>3</v>
      </c>
      <c r="FT51" s="116">
        <f t="shared" si="86"/>
        <v>0.03</v>
      </c>
      <c r="FU51" s="116">
        <f t="shared" si="87"/>
        <v>1</v>
      </c>
      <c r="FV51" s="116">
        <f t="shared" si="88"/>
        <v>43</v>
      </c>
      <c r="FW51" s="116">
        <f t="shared" si="89"/>
        <v>0</v>
      </c>
      <c r="FX51" s="116">
        <f t="shared" si="90"/>
        <v>1</v>
      </c>
      <c r="FY51" s="116">
        <f t="shared" si="91"/>
        <v>10</v>
      </c>
      <c r="FZ51" s="116">
        <f t="shared" si="92"/>
        <v>1.7399999999999999E-2</v>
      </c>
      <c r="GA51" s="116">
        <f t="shared" si="93"/>
        <v>1</v>
      </c>
      <c r="GB51" s="116">
        <f t="shared" si="94"/>
        <v>20</v>
      </c>
      <c r="GC51" s="116">
        <f t="shared" si="95"/>
        <v>6.9400000000000003E-2</v>
      </c>
      <c r="GD51" s="116">
        <f t="shared" si="96"/>
        <v>1</v>
      </c>
      <c r="GE51" s="116">
        <f t="shared" si="97"/>
        <v>43</v>
      </c>
    </row>
    <row r="52" spans="81:187" ht="16.5" x14ac:dyDescent="0.2">
      <c r="CC52" s="95">
        <v>47</v>
      </c>
      <c r="CD52" s="95">
        <f>INDEX(节奏总表!$AH$4:$AH$153,MATCH(专属武器强化!CC52,节奏总表!$AP$4:$AP$153,1))</f>
        <v>139</v>
      </c>
      <c r="CE52" s="95"/>
      <c r="CF52" s="95">
        <f t="shared" si="114"/>
        <v>8</v>
      </c>
      <c r="CG52" s="14">
        <f t="shared" si="115"/>
        <v>0</v>
      </c>
      <c r="CH52" s="14">
        <f t="shared" si="116"/>
        <v>0</v>
      </c>
      <c r="CI52" s="14">
        <f t="shared" si="117"/>
        <v>80</v>
      </c>
      <c r="CJ52" s="14">
        <f t="shared" si="118"/>
        <v>48</v>
      </c>
      <c r="CK52" s="14"/>
      <c r="CL52" s="14"/>
      <c r="CM52" s="14"/>
      <c r="CN52" s="14"/>
      <c r="CO52" s="14">
        <f>SUM(CG$6:CG52)</f>
        <v>3300</v>
      </c>
      <c r="CP52" s="14">
        <f>SUM(CH$6:CH52)</f>
        <v>3330</v>
      </c>
      <c r="CQ52" s="14">
        <f>SUM(CI$6:CI52)</f>
        <v>2175</v>
      </c>
      <c r="CR52" s="14">
        <f>SUM(CJ$6:CJ52)</f>
        <v>664</v>
      </c>
      <c r="CU52" s="97">
        <v>37</v>
      </c>
      <c r="CV52" s="14">
        <f>INDEX(节奏总表!$BW$4:$BW$63,专属武器强化!CU52)</f>
        <v>129</v>
      </c>
      <c r="CW52" s="14">
        <f t="shared" si="119"/>
        <v>3300</v>
      </c>
      <c r="CX52" s="14">
        <f t="shared" si="62"/>
        <v>3330</v>
      </c>
      <c r="CY52" s="14">
        <f t="shared" si="63"/>
        <v>1375</v>
      </c>
      <c r="CZ52" s="14">
        <f t="shared" si="64"/>
        <v>184</v>
      </c>
      <c r="DA52" s="97">
        <v>0</v>
      </c>
      <c r="DB52" s="97">
        <v>0</v>
      </c>
      <c r="DC52" s="14">
        <f t="shared" si="104"/>
        <v>0</v>
      </c>
      <c r="DD52" s="14">
        <f t="shared" si="105"/>
        <v>0</v>
      </c>
      <c r="DE52" s="14">
        <f t="shared" si="106"/>
        <v>0</v>
      </c>
      <c r="DF52" s="14">
        <f t="shared" si="107"/>
        <v>0</v>
      </c>
      <c r="DG52" s="97"/>
      <c r="DH52" s="97"/>
      <c r="DI52" s="97"/>
      <c r="DJ52" s="97"/>
      <c r="DK52" s="14">
        <f>CW52-SUM(DC$7:DC52)+SUM(DG$7:DG52)</f>
        <v>110.51999999999998</v>
      </c>
      <c r="DL52" s="14">
        <f>CX52-SUM(DD$7:DD52)+SUM(DH$7:DH52)</f>
        <v>563.0810526315795</v>
      </c>
      <c r="DM52" s="14">
        <f>CY52-SUM(DE$7:DE52)+SUM(DI$7:DI52)</f>
        <v>136.17466507177051</v>
      </c>
      <c r="DN52" s="14">
        <f>CZ52-SUM(DF$7:DF52)+SUM(DJ$7:DJ52)</f>
        <v>24.595363636363629</v>
      </c>
      <c r="DQ52" s="110">
        <v>47</v>
      </c>
      <c r="DR52" s="14">
        <f t="shared" si="69"/>
        <v>6</v>
      </c>
      <c r="DS52" s="14">
        <f t="shared" si="70"/>
        <v>2</v>
      </c>
      <c r="DT52" s="14">
        <f t="shared" si="127"/>
        <v>0</v>
      </c>
      <c r="DU52" s="14">
        <f t="shared" si="127"/>
        <v>0</v>
      </c>
      <c r="DV52" s="14">
        <f t="shared" si="127"/>
        <v>65.314242424242408</v>
      </c>
      <c r="DW52" s="14">
        <f t="shared" si="127"/>
        <v>13.861272727272727</v>
      </c>
      <c r="DX52" s="14">
        <f t="shared" si="71"/>
        <v>3</v>
      </c>
      <c r="DY52" s="14">
        <f t="shared" si="72"/>
        <v>4</v>
      </c>
      <c r="EC52" s="117">
        <v>3</v>
      </c>
      <c r="ED52" s="117" t="s">
        <v>1045</v>
      </c>
      <c r="EE52" s="117">
        <v>7000</v>
      </c>
      <c r="EF52" t="s">
        <v>954</v>
      </c>
      <c r="EG52">
        <f t="shared" ref="EG52:EG68" si="129">ROUND(EI52*DV52/DW52,0)</f>
        <v>9</v>
      </c>
      <c r="EH52" t="s">
        <v>957</v>
      </c>
      <c r="EI52">
        <v>2</v>
      </c>
      <c r="EJ52">
        <f t="shared" si="120"/>
        <v>0.14000000000000001</v>
      </c>
      <c r="EK52" s="117">
        <v>1</v>
      </c>
      <c r="EL52">
        <f t="shared" ref="EL52:EL77" si="130">EX52</f>
        <v>10</v>
      </c>
      <c r="EN52">
        <f t="shared" si="128"/>
        <v>6.9306363636363635</v>
      </c>
      <c r="EP52">
        <v>0</v>
      </c>
      <c r="EQ52">
        <v>1</v>
      </c>
      <c r="ER52">
        <f t="shared" si="121"/>
        <v>2</v>
      </c>
      <c r="ES52" s="103">
        <f t="shared" si="122"/>
        <v>7.2099999999999997E-2</v>
      </c>
      <c r="ET52">
        <v>1</v>
      </c>
      <c r="EU52">
        <f t="shared" si="123"/>
        <v>5</v>
      </c>
      <c r="EV52" s="103">
        <f t="shared" si="124"/>
        <v>0.28860000000000002</v>
      </c>
      <c r="EW52">
        <v>1</v>
      </c>
      <c r="EX52">
        <f t="shared" si="125"/>
        <v>10</v>
      </c>
      <c r="FH52" s="116">
        <v>47</v>
      </c>
      <c r="FI52" s="116">
        <f t="shared" si="75"/>
        <v>42</v>
      </c>
      <c r="FJ52" s="116">
        <f t="shared" si="76"/>
        <v>1</v>
      </c>
      <c r="FK52" s="116" t="str">
        <f t="shared" si="77"/>
        <v>关羽专属武器-魂珠-5 6级</v>
      </c>
      <c r="FL52" s="116">
        <f t="shared" si="78"/>
        <v>5</v>
      </c>
      <c r="FM52" s="116">
        <f t="shared" si="79"/>
        <v>6</v>
      </c>
      <c r="FN52" s="116" t="str">
        <f t="shared" si="80"/>
        <v>金币</v>
      </c>
      <c r="FO52" s="116">
        <f t="shared" si="81"/>
        <v>10000</v>
      </c>
      <c r="FP52" s="116" t="str">
        <f t="shared" si="82"/>
        <v>专属强化石2</v>
      </c>
      <c r="FQ52" s="116">
        <f t="shared" si="83"/>
        <v>9</v>
      </c>
      <c r="FR52" s="116" t="str">
        <f t="shared" si="84"/>
        <v>专属强化石3</v>
      </c>
      <c r="FS52" s="116">
        <f t="shared" si="85"/>
        <v>5</v>
      </c>
      <c r="FT52" s="116">
        <f t="shared" si="86"/>
        <v>0.04</v>
      </c>
      <c r="FU52" s="116">
        <f t="shared" si="87"/>
        <v>1</v>
      </c>
      <c r="FV52" s="116">
        <f t="shared" si="88"/>
        <v>42</v>
      </c>
      <c r="FW52" s="116">
        <f t="shared" si="89"/>
        <v>0</v>
      </c>
      <c r="FX52" s="116">
        <f t="shared" si="90"/>
        <v>1</v>
      </c>
      <c r="FY52" s="116">
        <f t="shared" si="91"/>
        <v>10</v>
      </c>
      <c r="FZ52" s="116">
        <f t="shared" si="92"/>
        <v>1.78E-2</v>
      </c>
      <c r="GA52" s="116">
        <f t="shared" si="93"/>
        <v>1</v>
      </c>
      <c r="GB52" s="116">
        <f t="shared" si="94"/>
        <v>20</v>
      </c>
      <c r="GC52" s="116">
        <f t="shared" si="95"/>
        <v>7.1199999999999999E-2</v>
      </c>
      <c r="GD52" s="116">
        <f t="shared" si="96"/>
        <v>1</v>
      </c>
      <c r="GE52" s="116">
        <f t="shared" si="97"/>
        <v>42</v>
      </c>
    </row>
    <row r="53" spans="81:187" ht="16.5" x14ac:dyDescent="0.2">
      <c r="CC53" s="95">
        <v>48</v>
      </c>
      <c r="CD53" s="95">
        <f>INDEX(节奏总表!$AH$4:$AH$153,MATCH(专属武器强化!CC53,节奏总表!$AP$4:$AP$153,1))</f>
        <v>141</v>
      </c>
      <c r="CE53" s="95"/>
      <c r="CF53" s="95">
        <f t="shared" si="114"/>
        <v>9</v>
      </c>
      <c r="CG53" s="14">
        <f t="shared" si="115"/>
        <v>0</v>
      </c>
      <c r="CH53" s="14">
        <f t="shared" si="116"/>
        <v>0</v>
      </c>
      <c r="CI53" s="14">
        <f t="shared" si="117"/>
        <v>75</v>
      </c>
      <c r="CJ53" s="14">
        <f t="shared" si="118"/>
        <v>70</v>
      </c>
      <c r="CK53" s="14"/>
      <c r="CL53" s="14"/>
      <c r="CM53" s="14"/>
      <c r="CN53" s="14"/>
      <c r="CO53" s="14">
        <f>SUM(CG$6:CG53)</f>
        <v>3300</v>
      </c>
      <c r="CP53" s="14">
        <f>SUM(CH$6:CH53)</f>
        <v>3330</v>
      </c>
      <c r="CQ53" s="14">
        <f>SUM(CI$6:CI53)</f>
        <v>2250</v>
      </c>
      <c r="CR53" s="14">
        <f>SUM(CJ$6:CJ53)</f>
        <v>734</v>
      </c>
      <c r="CU53" s="97">
        <v>38</v>
      </c>
      <c r="CV53" s="14">
        <f>INDEX(节奏总表!$BW$4:$BW$63,专属武器强化!CU53)</f>
        <v>131</v>
      </c>
      <c r="CW53" s="14">
        <f t="shared" si="119"/>
        <v>3300</v>
      </c>
      <c r="CX53" s="14">
        <f t="shared" si="62"/>
        <v>3330</v>
      </c>
      <c r="CY53" s="14">
        <f t="shared" si="63"/>
        <v>1455</v>
      </c>
      <c r="CZ53" s="14">
        <f t="shared" si="64"/>
        <v>232</v>
      </c>
      <c r="DA53" s="97">
        <v>7</v>
      </c>
      <c r="DB53" s="97">
        <v>2</v>
      </c>
      <c r="DC53" s="14">
        <f t="shared" si="104"/>
        <v>0</v>
      </c>
      <c r="DD53" s="14">
        <f t="shared" si="105"/>
        <v>0</v>
      </c>
      <c r="DE53" s="14">
        <f t="shared" si="106"/>
        <v>195.94272727272721</v>
      </c>
      <c r="DF53" s="14">
        <f t="shared" si="107"/>
        <v>69.306363636363642</v>
      </c>
      <c r="DG53" s="97"/>
      <c r="DH53" s="97"/>
      <c r="DI53" s="97"/>
      <c r="DJ53" s="97"/>
      <c r="DK53" s="14">
        <f>CW53-SUM(DC$7:DC53)+SUM(DG$7:DG53)</f>
        <v>110.51999999999998</v>
      </c>
      <c r="DL53" s="14">
        <f>CX53-SUM(DD$7:DD53)+SUM(DH$7:DH53)</f>
        <v>563.0810526315795</v>
      </c>
      <c r="DM53" s="14">
        <f>CY53-SUM(DE$7:DE53)+SUM(DI$7:DI53)</f>
        <v>20.231937799043408</v>
      </c>
      <c r="DN53" s="14">
        <f>CZ53-SUM(DF$7:DF53)+SUM(DJ$7:DJ53)</f>
        <v>3.2889999999999873</v>
      </c>
      <c r="DQ53" s="110">
        <v>48</v>
      </c>
      <c r="DR53" s="14">
        <f t="shared" si="69"/>
        <v>6</v>
      </c>
      <c r="DS53" s="14">
        <f t="shared" si="70"/>
        <v>3</v>
      </c>
      <c r="DT53" s="14">
        <f t="shared" si="127"/>
        <v>0</v>
      </c>
      <c r="DU53" s="14">
        <f t="shared" si="127"/>
        <v>0</v>
      </c>
      <c r="DV53" s="14">
        <f t="shared" si="127"/>
        <v>97.97136363636362</v>
      </c>
      <c r="DW53" s="14">
        <f t="shared" si="127"/>
        <v>20.79190909090909</v>
      </c>
      <c r="DX53" s="14">
        <f t="shared" si="71"/>
        <v>3</v>
      </c>
      <c r="DY53" s="14">
        <f t="shared" si="72"/>
        <v>4</v>
      </c>
      <c r="EC53" s="117">
        <v>3</v>
      </c>
      <c r="ED53" s="117" t="s">
        <v>1045</v>
      </c>
      <c r="EE53" s="117">
        <v>8000</v>
      </c>
      <c r="EF53" t="s">
        <v>954</v>
      </c>
      <c r="EG53">
        <f t="shared" si="129"/>
        <v>9</v>
      </c>
      <c r="EH53" t="s">
        <v>957</v>
      </c>
      <c r="EI53">
        <v>2</v>
      </c>
      <c r="EJ53">
        <f t="shared" si="120"/>
        <v>0.1</v>
      </c>
      <c r="EK53" s="117">
        <v>1</v>
      </c>
      <c r="EL53">
        <f t="shared" si="130"/>
        <v>16</v>
      </c>
      <c r="EN53">
        <f t="shared" si="128"/>
        <v>10.395954545454545</v>
      </c>
      <c r="EP53">
        <v>0</v>
      </c>
      <c r="EQ53">
        <v>1</v>
      </c>
      <c r="ER53">
        <f t="shared" si="121"/>
        <v>4</v>
      </c>
      <c r="ES53" s="103">
        <f t="shared" si="122"/>
        <v>4.8099999999999997E-2</v>
      </c>
      <c r="ET53">
        <v>1</v>
      </c>
      <c r="EU53">
        <f t="shared" si="123"/>
        <v>7</v>
      </c>
      <c r="EV53" s="103">
        <f t="shared" si="124"/>
        <v>0.19239999999999999</v>
      </c>
      <c r="EW53">
        <v>1</v>
      </c>
      <c r="EX53">
        <f t="shared" si="125"/>
        <v>16</v>
      </c>
      <c r="FH53" s="116">
        <v>48</v>
      </c>
      <c r="FI53" s="116">
        <f t="shared" si="75"/>
        <v>43</v>
      </c>
      <c r="FJ53" s="116">
        <f t="shared" si="76"/>
        <v>1</v>
      </c>
      <c r="FK53" s="116" t="str">
        <f t="shared" si="77"/>
        <v>关羽专属武器-魂珠-5 7级</v>
      </c>
      <c r="FL53" s="116">
        <f t="shared" si="78"/>
        <v>5</v>
      </c>
      <c r="FM53" s="116">
        <f t="shared" si="79"/>
        <v>7</v>
      </c>
      <c r="FN53" s="116" t="str">
        <f t="shared" si="80"/>
        <v>金币</v>
      </c>
      <c r="FO53" s="116">
        <f t="shared" si="81"/>
        <v>11000</v>
      </c>
      <c r="FP53" s="116" t="str">
        <f t="shared" si="82"/>
        <v>专属强化石2</v>
      </c>
      <c r="FQ53" s="116">
        <f t="shared" si="83"/>
        <v>9</v>
      </c>
      <c r="FR53" s="116" t="str">
        <f t="shared" si="84"/>
        <v>专属强化石3</v>
      </c>
      <c r="FS53" s="116">
        <f t="shared" si="85"/>
        <v>5</v>
      </c>
      <c r="FT53" s="116">
        <f t="shared" si="86"/>
        <v>0.02</v>
      </c>
      <c r="FU53" s="116">
        <f t="shared" si="87"/>
        <v>1</v>
      </c>
      <c r="FV53" s="116">
        <f t="shared" si="88"/>
        <v>68</v>
      </c>
      <c r="FW53" s="116">
        <f t="shared" si="89"/>
        <v>0</v>
      </c>
      <c r="FX53" s="116">
        <f t="shared" si="90"/>
        <v>1</v>
      </c>
      <c r="FY53" s="116">
        <f t="shared" si="91"/>
        <v>16</v>
      </c>
      <c r="FZ53" s="116">
        <f t="shared" si="92"/>
        <v>1.0999999999999999E-2</v>
      </c>
      <c r="GA53" s="116">
        <f t="shared" si="93"/>
        <v>1</v>
      </c>
      <c r="GB53" s="116">
        <f t="shared" si="94"/>
        <v>32</v>
      </c>
      <c r="GC53" s="116">
        <f t="shared" si="95"/>
        <v>4.41E-2</v>
      </c>
      <c r="GD53" s="116">
        <f t="shared" si="96"/>
        <v>1</v>
      </c>
      <c r="GE53" s="116">
        <f t="shared" si="97"/>
        <v>68</v>
      </c>
    </row>
    <row r="54" spans="81:187" ht="16.5" x14ac:dyDescent="0.2">
      <c r="CC54" s="95">
        <v>49</v>
      </c>
      <c r="CD54" s="95">
        <f>INDEX(节奏总表!$AH$4:$AH$153,MATCH(专属武器强化!CC54,节奏总表!$AP$4:$AP$153,1))</f>
        <v>142</v>
      </c>
      <c r="CE54" s="95"/>
      <c r="CF54" s="95">
        <f t="shared" si="114"/>
        <v>9</v>
      </c>
      <c r="CG54" s="14">
        <f t="shared" si="115"/>
        <v>0</v>
      </c>
      <c r="CH54" s="14">
        <f t="shared" si="116"/>
        <v>0</v>
      </c>
      <c r="CI54" s="14">
        <f t="shared" si="117"/>
        <v>75</v>
      </c>
      <c r="CJ54" s="14">
        <f t="shared" si="118"/>
        <v>70</v>
      </c>
      <c r="CK54" s="14"/>
      <c r="CL54" s="14"/>
      <c r="CM54" s="14"/>
      <c r="CN54" s="14"/>
      <c r="CO54" s="14">
        <f>SUM(CG$6:CG54)</f>
        <v>3300</v>
      </c>
      <c r="CP54" s="14">
        <f>SUM(CH$6:CH54)</f>
        <v>3330</v>
      </c>
      <c r="CQ54" s="14">
        <f>SUM(CI$6:CI54)</f>
        <v>2325</v>
      </c>
      <c r="CR54" s="14">
        <f>SUM(CJ$6:CJ54)</f>
        <v>804</v>
      </c>
      <c r="CU54" s="97">
        <v>39</v>
      </c>
      <c r="CV54" s="14">
        <f>INDEX(节奏总表!$BW$4:$BW$63,专属武器强化!CU54)</f>
        <v>132</v>
      </c>
      <c r="CW54" s="14">
        <f t="shared" si="119"/>
        <v>3300</v>
      </c>
      <c r="CX54" s="14">
        <f t="shared" si="62"/>
        <v>3330</v>
      </c>
      <c r="CY54" s="14">
        <f t="shared" si="63"/>
        <v>1535</v>
      </c>
      <c r="CZ54" s="14">
        <f t="shared" si="64"/>
        <v>280</v>
      </c>
      <c r="DA54" s="97">
        <v>0</v>
      </c>
      <c r="DB54" s="97">
        <v>0</v>
      </c>
      <c r="DC54" s="14">
        <f t="shared" si="104"/>
        <v>0</v>
      </c>
      <c r="DD54" s="14">
        <f t="shared" si="105"/>
        <v>0</v>
      </c>
      <c r="DE54" s="14">
        <f t="shared" si="106"/>
        <v>0</v>
      </c>
      <c r="DF54" s="14">
        <f t="shared" si="107"/>
        <v>0</v>
      </c>
      <c r="DG54" s="97"/>
      <c r="DH54" s="97"/>
      <c r="DI54" s="97"/>
      <c r="DJ54" s="97"/>
      <c r="DK54" s="14">
        <f>CW54-SUM(DC$7:DC54)+SUM(DG$7:DG54)</f>
        <v>110.51999999999998</v>
      </c>
      <c r="DL54" s="14">
        <f>CX54-SUM(DD$7:DD54)+SUM(DH$7:DH54)</f>
        <v>563.0810526315795</v>
      </c>
      <c r="DM54" s="14">
        <f>CY54-SUM(DE$7:DE54)+SUM(DI$7:DI54)</f>
        <v>100.23193779904341</v>
      </c>
      <c r="DN54" s="14">
        <f>CZ54-SUM(DF$7:DF54)+SUM(DJ$7:DJ54)</f>
        <v>51.288999999999987</v>
      </c>
      <c r="DQ54" s="110">
        <v>49</v>
      </c>
      <c r="DR54" s="14">
        <f t="shared" si="69"/>
        <v>6</v>
      </c>
      <c r="DS54" s="14">
        <f t="shared" si="70"/>
        <v>4</v>
      </c>
      <c r="DT54" s="14">
        <f t="shared" si="127"/>
        <v>0</v>
      </c>
      <c r="DU54" s="14">
        <f t="shared" si="127"/>
        <v>0</v>
      </c>
      <c r="DV54" s="14">
        <f t="shared" si="127"/>
        <v>163.285606060606</v>
      </c>
      <c r="DW54" s="14">
        <f t="shared" si="127"/>
        <v>34.653181818181814</v>
      </c>
      <c r="DX54" s="14">
        <f t="shared" si="71"/>
        <v>3</v>
      </c>
      <c r="DY54" s="14">
        <f t="shared" si="72"/>
        <v>4</v>
      </c>
      <c r="EC54" s="117">
        <v>3</v>
      </c>
      <c r="ED54" s="117" t="s">
        <v>1045</v>
      </c>
      <c r="EE54" s="117">
        <v>9000</v>
      </c>
      <c r="EF54" t="s">
        <v>954</v>
      </c>
      <c r="EG54">
        <f t="shared" si="129"/>
        <v>14</v>
      </c>
      <c r="EH54" t="s">
        <v>957</v>
      </c>
      <c r="EI54">
        <v>3</v>
      </c>
      <c r="EJ54">
        <f t="shared" si="120"/>
        <v>0.09</v>
      </c>
      <c r="EK54" s="117">
        <v>1</v>
      </c>
      <c r="EL54">
        <f t="shared" si="130"/>
        <v>17</v>
      </c>
      <c r="EN54">
        <f t="shared" si="128"/>
        <v>11.551060606060604</v>
      </c>
      <c r="EP54">
        <v>0</v>
      </c>
      <c r="EQ54">
        <v>1</v>
      </c>
      <c r="ER54">
        <f t="shared" si="121"/>
        <v>4</v>
      </c>
      <c r="ES54" s="103">
        <f t="shared" si="122"/>
        <v>4.3299999999999998E-2</v>
      </c>
      <c r="ET54">
        <v>1</v>
      </c>
      <c r="EU54">
        <f t="shared" si="123"/>
        <v>8</v>
      </c>
      <c r="EV54" s="103">
        <f t="shared" si="124"/>
        <v>0.1731</v>
      </c>
      <c r="EW54">
        <v>1</v>
      </c>
      <c r="EX54">
        <f t="shared" si="125"/>
        <v>17</v>
      </c>
      <c r="FH54" s="116">
        <v>49</v>
      </c>
      <c r="FI54" s="116">
        <f t="shared" si="75"/>
        <v>44</v>
      </c>
      <c r="FJ54" s="116">
        <f t="shared" si="76"/>
        <v>1</v>
      </c>
      <c r="FK54" s="116" t="str">
        <f t="shared" si="77"/>
        <v>关羽专属武器-魂珠-5 8级</v>
      </c>
      <c r="FL54" s="116">
        <f t="shared" si="78"/>
        <v>5</v>
      </c>
      <c r="FM54" s="116">
        <f t="shared" si="79"/>
        <v>8</v>
      </c>
      <c r="FN54" s="116" t="str">
        <f t="shared" si="80"/>
        <v>金币</v>
      </c>
      <c r="FO54" s="116">
        <f t="shared" si="81"/>
        <v>12000</v>
      </c>
      <c r="FP54" s="116" t="str">
        <f t="shared" si="82"/>
        <v>专属强化石2</v>
      </c>
      <c r="FQ54" s="116">
        <f t="shared" si="83"/>
        <v>13</v>
      </c>
      <c r="FR54" s="116" t="str">
        <f t="shared" si="84"/>
        <v>专属强化石3</v>
      </c>
      <c r="FS54" s="116">
        <f t="shared" si="85"/>
        <v>7</v>
      </c>
      <c r="FT54" s="116">
        <f t="shared" si="86"/>
        <v>0.02</v>
      </c>
      <c r="FU54" s="116">
        <f t="shared" si="87"/>
        <v>1</v>
      </c>
      <c r="FV54" s="116">
        <f t="shared" si="88"/>
        <v>79</v>
      </c>
      <c r="FW54" s="116">
        <f t="shared" si="89"/>
        <v>0</v>
      </c>
      <c r="FX54" s="116">
        <f t="shared" si="90"/>
        <v>1</v>
      </c>
      <c r="FY54" s="116">
        <f t="shared" si="91"/>
        <v>18</v>
      </c>
      <c r="FZ54" s="116">
        <f t="shared" si="92"/>
        <v>9.4999999999999998E-3</v>
      </c>
      <c r="GA54" s="116">
        <f t="shared" si="93"/>
        <v>1</v>
      </c>
      <c r="GB54" s="116">
        <f t="shared" si="94"/>
        <v>37</v>
      </c>
      <c r="GC54" s="116">
        <f t="shared" si="95"/>
        <v>3.8100000000000002E-2</v>
      </c>
      <c r="GD54" s="116">
        <f t="shared" si="96"/>
        <v>1</v>
      </c>
      <c r="GE54" s="116">
        <f t="shared" si="97"/>
        <v>79</v>
      </c>
    </row>
    <row r="55" spans="81:187" ht="16.5" x14ac:dyDescent="0.2">
      <c r="CC55" s="95">
        <v>50</v>
      </c>
      <c r="CD55" s="95">
        <f>INDEX(节奏总表!$AH$4:$AH$153,MATCH(专属武器强化!CC55,节奏总表!$AP$4:$AP$153,1))</f>
        <v>142</v>
      </c>
      <c r="CE55" s="95"/>
      <c r="CF55" s="95">
        <f t="shared" si="114"/>
        <v>9</v>
      </c>
      <c r="CG55" s="14">
        <f t="shared" si="115"/>
        <v>0</v>
      </c>
      <c r="CH55" s="14">
        <f t="shared" si="116"/>
        <v>0</v>
      </c>
      <c r="CI55" s="14">
        <f t="shared" si="117"/>
        <v>75</v>
      </c>
      <c r="CJ55" s="14">
        <f t="shared" si="118"/>
        <v>70</v>
      </c>
      <c r="CK55" s="14"/>
      <c r="CL55" s="14"/>
      <c r="CM55" s="14"/>
      <c r="CN55" s="14"/>
      <c r="CO55" s="14">
        <f>SUM(CG$6:CG55)</f>
        <v>3300</v>
      </c>
      <c r="CP55" s="14">
        <f>SUM(CH$6:CH55)</f>
        <v>3330</v>
      </c>
      <c r="CQ55" s="14">
        <f>SUM(CI$6:CI55)</f>
        <v>2400</v>
      </c>
      <c r="CR55" s="14">
        <f>SUM(CJ$6:CJ55)</f>
        <v>874</v>
      </c>
      <c r="CU55" s="97">
        <v>40</v>
      </c>
      <c r="CV55" s="14">
        <f>INDEX(节奏总表!$BW$4:$BW$63,专属武器强化!CU55)</f>
        <v>133</v>
      </c>
      <c r="CW55" s="14">
        <f t="shared" si="119"/>
        <v>3300</v>
      </c>
      <c r="CX55" s="14">
        <f t="shared" si="62"/>
        <v>3330</v>
      </c>
      <c r="CY55" s="14">
        <f t="shared" si="63"/>
        <v>1615</v>
      </c>
      <c r="CZ55" s="14">
        <f t="shared" si="64"/>
        <v>328</v>
      </c>
      <c r="DA55" s="97">
        <v>5</v>
      </c>
      <c r="DB55" s="97">
        <v>4</v>
      </c>
      <c r="DC55" s="14">
        <f t="shared" si="104"/>
        <v>0</v>
      </c>
      <c r="DD55" s="14">
        <f t="shared" si="105"/>
        <v>305.34736842105258</v>
      </c>
      <c r="DE55" s="14">
        <f t="shared" si="106"/>
        <v>162.05789473684209</v>
      </c>
      <c r="DF55" s="14">
        <f t="shared" si="107"/>
        <v>0</v>
      </c>
      <c r="DG55" s="97"/>
      <c r="DH55" s="97"/>
      <c r="DI55" s="97"/>
      <c r="DJ55" s="97"/>
      <c r="DK55" s="14">
        <f>CW55-SUM(DC$7:DC55)+SUM(DG$7:DG55)</f>
        <v>110.51999999999998</v>
      </c>
      <c r="DL55" s="14">
        <f>CX55-SUM(DD$7:DD55)+SUM(DH$7:DH55)</f>
        <v>257.73368421052692</v>
      </c>
      <c r="DM55" s="14">
        <f>CY55-SUM(DE$7:DE55)+SUM(DI$7:DI55)</f>
        <v>18.174043062201235</v>
      </c>
      <c r="DN55" s="14">
        <f>CZ55-SUM(DF$7:DF55)+SUM(DJ$7:DJ55)</f>
        <v>99.288999999999987</v>
      </c>
      <c r="DQ55" s="110">
        <v>50</v>
      </c>
      <c r="DR55" s="14">
        <f t="shared" si="69"/>
        <v>6</v>
      </c>
      <c r="DS55" s="14">
        <f t="shared" si="70"/>
        <v>5</v>
      </c>
      <c r="DT55" s="14">
        <f t="shared" si="127"/>
        <v>0</v>
      </c>
      <c r="DU55" s="14">
        <f t="shared" si="127"/>
        <v>0</v>
      </c>
      <c r="DV55" s="14">
        <f t="shared" si="127"/>
        <v>261.25696969696963</v>
      </c>
      <c r="DW55" s="14">
        <f t="shared" si="127"/>
        <v>55.445090909090908</v>
      </c>
      <c r="DX55" s="14">
        <f t="shared" si="71"/>
        <v>3</v>
      </c>
      <c r="DY55" s="14">
        <f t="shared" si="72"/>
        <v>4</v>
      </c>
      <c r="EC55" s="117">
        <v>3</v>
      </c>
      <c r="ED55" s="117" t="s">
        <v>1045</v>
      </c>
      <c r="EE55" s="117">
        <v>10000</v>
      </c>
      <c r="EF55" t="s">
        <v>954</v>
      </c>
      <c r="EG55">
        <f t="shared" si="129"/>
        <v>14</v>
      </c>
      <c r="EH55" t="s">
        <v>957</v>
      </c>
      <c r="EI55">
        <v>3</v>
      </c>
      <c r="EJ55">
        <f t="shared" si="120"/>
        <v>0.05</v>
      </c>
      <c r="EK55" s="117">
        <v>1</v>
      </c>
      <c r="EL55">
        <f t="shared" si="130"/>
        <v>28</v>
      </c>
      <c r="EN55">
        <f t="shared" si="128"/>
        <v>18.481696969696969</v>
      </c>
      <c r="EP55">
        <v>0</v>
      </c>
      <c r="EQ55">
        <v>1</v>
      </c>
      <c r="ER55">
        <f t="shared" si="121"/>
        <v>6</v>
      </c>
      <c r="ES55" s="103">
        <f t="shared" si="122"/>
        <v>2.7099999999999999E-2</v>
      </c>
      <c r="ET55">
        <v>1</v>
      </c>
      <c r="EU55">
        <f t="shared" si="123"/>
        <v>13</v>
      </c>
      <c r="EV55" s="103">
        <f t="shared" si="124"/>
        <v>0.1082</v>
      </c>
      <c r="EW55">
        <v>1</v>
      </c>
      <c r="EX55">
        <f t="shared" si="125"/>
        <v>28</v>
      </c>
      <c r="FH55" s="116">
        <v>50</v>
      </c>
      <c r="FI55" s="116">
        <f t="shared" si="75"/>
        <v>45</v>
      </c>
      <c r="FJ55" s="116">
        <f t="shared" si="76"/>
        <v>1</v>
      </c>
      <c r="FK55" s="116" t="str">
        <f t="shared" si="77"/>
        <v>关羽专属武器-魂珠-5 9级</v>
      </c>
      <c r="FL55" s="116">
        <f t="shared" si="78"/>
        <v>5</v>
      </c>
      <c r="FM55" s="116">
        <f t="shared" si="79"/>
        <v>9</v>
      </c>
      <c r="FN55" s="116" t="str">
        <f t="shared" si="80"/>
        <v>金币</v>
      </c>
      <c r="FO55" s="116">
        <f t="shared" si="81"/>
        <v>13000</v>
      </c>
      <c r="FP55" s="116" t="str">
        <f t="shared" si="82"/>
        <v>专属强化石2</v>
      </c>
      <c r="FQ55" s="116">
        <f t="shared" si="83"/>
        <v>17</v>
      </c>
      <c r="FR55" s="116" t="str">
        <f t="shared" si="84"/>
        <v>专属强化石3</v>
      </c>
      <c r="FS55" s="116">
        <f t="shared" si="85"/>
        <v>9</v>
      </c>
      <c r="FT55" s="116">
        <f t="shared" si="86"/>
        <v>0.02</v>
      </c>
      <c r="FU55" s="116">
        <f t="shared" si="87"/>
        <v>1</v>
      </c>
      <c r="FV55" s="116">
        <f t="shared" si="88"/>
        <v>99</v>
      </c>
      <c r="FW55" s="116">
        <f t="shared" si="89"/>
        <v>0</v>
      </c>
      <c r="FX55" s="116">
        <f t="shared" si="90"/>
        <v>1</v>
      </c>
      <c r="FY55" s="116">
        <f t="shared" si="91"/>
        <v>23</v>
      </c>
      <c r="FZ55" s="116">
        <f t="shared" si="92"/>
        <v>7.6E-3</v>
      </c>
      <c r="GA55" s="116">
        <f t="shared" si="93"/>
        <v>1</v>
      </c>
      <c r="GB55" s="116">
        <f t="shared" si="94"/>
        <v>46</v>
      </c>
      <c r="GC55" s="116">
        <f t="shared" si="95"/>
        <v>3.0300000000000001E-2</v>
      </c>
      <c r="GD55" s="116">
        <f t="shared" si="96"/>
        <v>1</v>
      </c>
      <c r="GE55" s="116">
        <f t="shared" si="97"/>
        <v>99</v>
      </c>
    </row>
    <row r="56" spans="81:187" ht="16.5" x14ac:dyDescent="0.2">
      <c r="CC56" s="95">
        <v>51</v>
      </c>
      <c r="CD56" s="95">
        <f>INDEX(节奏总表!$AH$4:$AH$153,MATCH(专属武器强化!CC56,节奏总表!$AP$4:$AP$153,1))</f>
        <v>143</v>
      </c>
      <c r="CE56" s="95"/>
      <c r="CF56" s="95">
        <f t="shared" si="114"/>
        <v>9</v>
      </c>
      <c r="CG56" s="14">
        <f t="shared" si="115"/>
        <v>0</v>
      </c>
      <c r="CH56" s="14">
        <f t="shared" si="116"/>
        <v>0</v>
      </c>
      <c r="CI56" s="14">
        <f t="shared" si="117"/>
        <v>75</v>
      </c>
      <c r="CJ56" s="14">
        <f t="shared" si="118"/>
        <v>70</v>
      </c>
      <c r="CK56" s="14"/>
      <c r="CL56" s="14"/>
      <c r="CM56" s="14"/>
      <c r="CN56" s="14"/>
      <c r="CO56" s="14">
        <f>SUM(CG$6:CG56)</f>
        <v>3300</v>
      </c>
      <c r="CP56" s="14">
        <f>SUM(CH$6:CH56)</f>
        <v>3330</v>
      </c>
      <c r="CQ56" s="14">
        <f>SUM(CI$6:CI56)</f>
        <v>2475</v>
      </c>
      <c r="CR56" s="14">
        <f>SUM(CJ$6:CJ56)</f>
        <v>944</v>
      </c>
      <c r="CU56" s="97">
        <v>41</v>
      </c>
      <c r="CV56" s="14">
        <f>INDEX(节奏总表!$BW$4:$BW$63,专属武器强化!CU56)</f>
        <v>134</v>
      </c>
      <c r="CW56" s="14">
        <f t="shared" si="119"/>
        <v>3300</v>
      </c>
      <c r="CX56" s="14">
        <f t="shared" si="62"/>
        <v>3330</v>
      </c>
      <c r="CY56" s="14">
        <f t="shared" si="63"/>
        <v>1695</v>
      </c>
      <c r="CZ56" s="14">
        <f t="shared" si="64"/>
        <v>376</v>
      </c>
      <c r="DA56" s="97">
        <v>0</v>
      </c>
      <c r="DB56" s="97">
        <v>0</v>
      </c>
      <c r="DC56" s="14">
        <f t="shared" si="104"/>
        <v>0</v>
      </c>
      <c r="DD56" s="14">
        <f t="shared" si="105"/>
        <v>0</v>
      </c>
      <c r="DE56" s="14">
        <f t="shared" si="106"/>
        <v>0</v>
      </c>
      <c r="DF56" s="14">
        <f t="shared" si="107"/>
        <v>0</v>
      </c>
      <c r="DG56" s="97"/>
      <c r="DH56" s="97"/>
      <c r="DI56" s="97"/>
      <c r="DJ56" s="97"/>
      <c r="DK56" s="14">
        <f>CW56-SUM(DC$7:DC56)+SUM(DG$7:DG56)</f>
        <v>110.51999999999998</v>
      </c>
      <c r="DL56" s="14">
        <f>CX56-SUM(DD$7:DD56)+SUM(DH$7:DH56)</f>
        <v>257.73368421052692</v>
      </c>
      <c r="DM56" s="14">
        <f>CY56-SUM(DE$7:DE56)+SUM(DI$7:DI56)</f>
        <v>98.174043062201235</v>
      </c>
      <c r="DN56" s="14">
        <f>CZ56-SUM(DF$7:DF56)+SUM(DJ$7:DJ56)</f>
        <v>147.28899999999999</v>
      </c>
      <c r="DQ56" s="110">
        <v>51</v>
      </c>
      <c r="DR56" s="14">
        <f t="shared" si="69"/>
        <v>6</v>
      </c>
      <c r="DS56" s="14">
        <f t="shared" si="70"/>
        <v>6</v>
      </c>
      <c r="DT56" s="14">
        <f t="shared" si="127"/>
        <v>0</v>
      </c>
      <c r="DU56" s="14">
        <f t="shared" si="127"/>
        <v>0</v>
      </c>
      <c r="DV56" s="14">
        <f t="shared" si="127"/>
        <v>424.54257575757566</v>
      </c>
      <c r="DW56" s="14">
        <f t="shared" si="127"/>
        <v>90.098272727272729</v>
      </c>
      <c r="DX56" s="14">
        <f t="shared" si="71"/>
        <v>3</v>
      </c>
      <c r="DY56" s="14">
        <f t="shared" si="72"/>
        <v>4</v>
      </c>
      <c r="EC56" s="117">
        <v>3</v>
      </c>
      <c r="ED56" s="117" t="s">
        <v>1045</v>
      </c>
      <c r="EE56" s="117">
        <v>11000</v>
      </c>
      <c r="EF56" t="s">
        <v>954</v>
      </c>
      <c r="EG56">
        <f t="shared" si="129"/>
        <v>19</v>
      </c>
      <c r="EH56" t="s">
        <v>957</v>
      </c>
      <c r="EI56">
        <v>4</v>
      </c>
      <c r="EJ56">
        <f t="shared" si="120"/>
        <v>0.04</v>
      </c>
      <c r="EK56" s="117">
        <v>1</v>
      </c>
      <c r="EL56">
        <f t="shared" si="130"/>
        <v>34</v>
      </c>
      <c r="EN56">
        <f t="shared" si="128"/>
        <v>22.524568181818182</v>
      </c>
      <c r="EP56">
        <v>0</v>
      </c>
      <c r="EQ56">
        <v>1</v>
      </c>
      <c r="ER56">
        <f t="shared" si="121"/>
        <v>8</v>
      </c>
      <c r="ES56" s="103">
        <f t="shared" si="122"/>
        <v>2.2200000000000001E-2</v>
      </c>
      <c r="ET56">
        <v>1</v>
      </c>
      <c r="EU56">
        <f t="shared" si="123"/>
        <v>16</v>
      </c>
      <c r="EV56" s="103">
        <f t="shared" si="124"/>
        <v>8.8800000000000004E-2</v>
      </c>
      <c r="EW56">
        <v>1</v>
      </c>
      <c r="EX56">
        <f t="shared" si="125"/>
        <v>34</v>
      </c>
      <c r="FH56" s="116">
        <v>51</v>
      </c>
      <c r="FI56" s="116">
        <f t="shared" si="75"/>
        <v>0</v>
      </c>
      <c r="FJ56" s="116">
        <f t="shared" si="76"/>
        <v>1</v>
      </c>
      <c r="FK56" s="116" t="str">
        <f t="shared" si="77"/>
        <v>关羽专属武器-魂珠-6 0级</v>
      </c>
      <c r="FL56" s="116">
        <f t="shared" si="78"/>
        <v>6</v>
      </c>
      <c r="FM56" s="116">
        <f t="shared" si="79"/>
        <v>0</v>
      </c>
      <c r="FN56" s="116" t="str">
        <f t="shared" si="80"/>
        <v/>
      </c>
      <c r="FO56" s="116" t="str">
        <f t="shared" si="81"/>
        <v/>
      </c>
      <c r="FP56" s="116" t="str">
        <f t="shared" si="82"/>
        <v/>
      </c>
      <c r="FQ56" s="116" t="str">
        <f t="shared" si="83"/>
        <v/>
      </c>
      <c r="FR56" s="116" t="str">
        <f t="shared" si="84"/>
        <v/>
      </c>
      <c r="FS56" s="116" t="str">
        <f t="shared" si="85"/>
        <v/>
      </c>
      <c r="FT56" s="116" t="str">
        <f t="shared" si="86"/>
        <v/>
      </c>
      <c r="FU56" s="116" t="str">
        <f t="shared" si="87"/>
        <v/>
      </c>
      <c r="FV56" s="116" t="str">
        <f t="shared" si="88"/>
        <v/>
      </c>
      <c r="FW56" s="116" t="str">
        <f t="shared" si="89"/>
        <v/>
      </c>
      <c r="FX56" s="116" t="str">
        <f t="shared" si="90"/>
        <v/>
      </c>
      <c r="FY56" s="116" t="str">
        <f t="shared" si="91"/>
        <v/>
      </c>
      <c r="FZ56" s="116" t="str">
        <f t="shared" si="92"/>
        <v/>
      </c>
      <c r="GA56" s="116" t="str">
        <f t="shared" si="93"/>
        <v/>
      </c>
      <c r="GB56" s="116" t="str">
        <f t="shared" si="94"/>
        <v/>
      </c>
      <c r="GC56" s="116" t="str">
        <f t="shared" si="95"/>
        <v/>
      </c>
      <c r="GD56" s="116" t="str">
        <f t="shared" si="96"/>
        <v/>
      </c>
      <c r="GE56" s="116" t="str">
        <f t="shared" si="97"/>
        <v/>
      </c>
    </row>
    <row r="57" spans="81:187" ht="16.5" x14ac:dyDescent="0.2">
      <c r="CC57" s="95">
        <v>52</v>
      </c>
      <c r="CD57" s="95">
        <f>INDEX(节奏总表!$AH$4:$AH$153,MATCH(专属武器强化!CC57,节奏总表!$AP$4:$AP$153,1))</f>
        <v>144</v>
      </c>
      <c r="CE57" s="95"/>
      <c r="CF57" s="95">
        <f t="shared" si="114"/>
        <v>9</v>
      </c>
      <c r="CG57" s="14">
        <f t="shared" si="115"/>
        <v>0</v>
      </c>
      <c r="CH57" s="14">
        <f t="shared" si="116"/>
        <v>0</v>
      </c>
      <c r="CI57" s="14">
        <f t="shared" si="117"/>
        <v>75</v>
      </c>
      <c r="CJ57" s="14">
        <f t="shared" si="118"/>
        <v>70</v>
      </c>
      <c r="CK57" s="14"/>
      <c r="CL57" s="14"/>
      <c r="CM57" s="14"/>
      <c r="CN57" s="14"/>
      <c r="CO57" s="14">
        <f>SUM(CG$6:CG57)</f>
        <v>3300</v>
      </c>
      <c r="CP57" s="14">
        <f>SUM(CH$6:CH57)</f>
        <v>3330</v>
      </c>
      <c r="CQ57" s="14">
        <f>SUM(CI$6:CI57)</f>
        <v>2550</v>
      </c>
      <c r="CR57" s="14">
        <f>SUM(CJ$6:CJ57)</f>
        <v>1014</v>
      </c>
      <c r="CU57" s="97">
        <v>42</v>
      </c>
      <c r="CV57" s="14">
        <f>INDEX(节奏总表!$BW$4:$BW$63,专属武器强化!CU57)</f>
        <v>134</v>
      </c>
      <c r="CW57" s="14">
        <f t="shared" si="119"/>
        <v>3300</v>
      </c>
      <c r="CX57" s="14">
        <f t="shared" si="62"/>
        <v>3330</v>
      </c>
      <c r="CY57" s="14">
        <f t="shared" si="63"/>
        <v>1775</v>
      </c>
      <c r="CZ57" s="14">
        <f t="shared" si="64"/>
        <v>424</v>
      </c>
      <c r="DA57" s="97">
        <v>0</v>
      </c>
      <c r="DB57" s="97">
        <v>0</v>
      </c>
      <c r="DC57" s="14">
        <f t="shared" si="104"/>
        <v>0</v>
      </c>
      <c r="DD57" s="14">
        <f t="shared" si="105"/>
        <v>0</v>
      </c>
      <c r="DE57" s="14">
        <f t="shared" si="106"/>
        <v>0</v>
      </c>
      <c r="DF57" s="14">
        <f t="shared" si="107"/>
        <v>0</v>
      </c>
      <c r="DG57" s="97"/>
      <c r="DH57" s="97"/>
      <c r="DI57" s="97"/>
      <c r="DJ57" s="97"/>
      <c r="DK57" s="14">
        <f>CW57-SUM(DC$7:DC57)+SUM(DG$7:DG57)</f>
        <v>110.51999999999998</v>
      </c>
      <c r="DL57" s="14">
        <f>CX57-SUM(DD$7:DD57)+SUM(DH$7:DH57)</f>
        <v>257.73368421052692</v>
      </c>
      <c r="DM57" s="14">
        <f>CY57-SUM(DE$7:DE57)+SUM(DI$7:DI57)</f>
        <v>178.17404306220124</v>
      </c>
      <c r="DN57" s="14">
        <f>CZ57-SUM(DF$7:DF57)+SUM(DJ$7:DJ57)</f>
        <v>195.28899999999999</v>
      </c>
      <c r="DQ57" s="110">
        <v>52</v>
      </c>
      <c r="DR57" s="14">
        <f t="shared" si="69"/>
        <v>6</v>
      </c>
      <c r="DS57" s="14">
        <f t="shared" si="70"/>
        <v>7</v>
      </c>
      <c r="DT57" s="14">
        <f t="shared" si="127"/>
        <v>0</v>
      </c>
      <c r="DU57" s="14">
        <f t="shared" si="127"/>
        <v>0</v>
      </c>
      <c r="DV57" s="14">
        <f t="shared" si="127"/>
        <v>685.7995454545453</v>
      </c>
      <c r="DW57" s="14">
        <f t="shared" si="127"/>
        <v>145.54336363636364</v>
      </c>
      <c r="DX57" s="14">
        <f t="shared" si="71"/>
        <v>3</v>
      </c>
      <c r="DY57" s="14">
        <f t="shared" si="72"/>
        <v>4</v>
      </c>
      <c r="EC57" s="117">
        <v>3</v>
      </c>
      <c r="ED57" s="117" t="s">
        <v>1045</v>
      </c>
      <c r="EE57" s="117">
        <v>12000</v>
      </c>
      <c r="EF57" t="s">
        <v>954</v>
      </c>
      <c r="EG57">
        <f t="shared" si="129"/>
        <v>24</v>
      </c>
      <c r="EH57" t="s">
        <v>957</v>
      </c>
      <c r="EI57">
        <v>5</v>
      </c>
      <c r="EJ57">
        <f t="shared" si="120"/>
        <v>0.03</v>
      </c>
      <c r="EK57" s="117">
        <v>1</v>
      </c>
      <c r="EL57">
        <f t="shared" si="130"/>
        <v>44</v>
      </c>
      <c r="EN57">
        <f t="shared" si="128"/>
        <v>29.108672727272726</v>
      </c>
      <c r="EP57">
        <v>0</v>
      </c>
      <c r="EQ57">
        <v>1</v>
      </c>
      <c r="ER57">
        <f t="shared" si="121"/>
        <v>10</v>
      </c>
      <c r="ES57" s="103">
        <f t="shared" si="122"/>
        <v>1.72E-2</v>
      </c>
      <c r="ET57">
        <v>1</v>
      </c>
      <c r="EU57">
        <f t="shared" si="123"/>
        <v>20</v>
      </c>
      <c r="EV57" s="103">
        <f t="shared" si="124"/>
        <v>6.8699999999999997E-2</v>
      </c>
      <c r="EW57">
        <v>1</v>
      </c>
      <c r="EX57">
        <f t="shared" si="125"/>
        <v>44</v>
      </c>
      <c r="FH57" s="116">
        <v>52</v>
      </c>
      <c r="FI57" s="116">
        <f t="shared" si="75"/>
        <v>46</v>
      </c>
      <c r="FJ57" s="116">
        <f t="shared" si="76"/>
        <v>1</v>
      </c>
      <c r="FK57" s="116" t="str">
        <f t="shared" si="77"/>
        <v>关羽专属武器-魂珠-6 1级</v>
      </c>
      <c r="FL57" s="116">
        <f t="shared" si="78"/>
        <v>6</v>
      </c>
      <c r="FM57" s="116">
        <f t="shared" si="79"/>
        <v>1</v>
      </c>
      <c r="FN57" s="116" t="str">
        <f t="shared" si="80"/>
        <v>金币</v>
      </c>
      <c r="FO57" s="116">
        <f t="shared" si="81"/>
        <v>6000</v>
      </c>
      <c r="FP57" s="116" t="str">
        <f t="shared" si="82"/>
        <v>专属强化石3</v>
      </c>
      <c r="FQ57" s="116">
        <f t="shared" si="83"/>
        <v>5</v>
      </c>
      <c r="FR57" s="116" t="str">
        <f t="shared" si="84"/>
        <v>专属强化石4</v>
      </c>
      <c r="FS57" s="116">
        <f t="shared" si="85"/>
        <v>1</v>
      </c>
      <c r="FT57" s="116">
        <f t="shared" si="86"/>
        <v>0.14000000000000001</v>
      </c>
      <c r="FU57" s="116">
        <f t="shared" si="87"/>
        <v>1</v>
      </c>
      <c r="FV57" s="116">
        <f t="shared" si="88"/>
        <v>10</v>
      </c>
      <c r="FW57" s="116">
        <f t="shared" si="89"/>
        <v>0</v>
      </c>
      <c r="FX57" s="116">
        <f t="shared" si="90"/>
        <v>1</v>
      </c>
      <c r="FY57" s="116">
        <f t="shared" si="91"/>
        <v>2</v>
      </c>
      <c r="FZ57" s="116">
        <f t="shared" si="92"/>
        <v>7.2099999999999997E-2</v>
      </c>
      <c r="GA57" s="116">
        <f t="shared" si="93"/>
        <v>1</v>
      </c>
      <c r="GB57" s="116">
        <f t="shared" si="94"/>
        <v>5</v>
      </c>
      <c r="GC57" s="116">
        <f t="shared" si="95"/>
        <v>0.28860000000000002</v>
      </c>
      <c r="GD57" s="116">
        <f t="shared" si="96"/>
        <v>1</v>
      </c>
      <c r="GE57" s="116">
        <f t="shared" si="97"/>
        <v>10</v>
      </c>
    </row>
    <row r="58" spans="81:187" ht="16.5" x14ac:dyDescent="0.2">
      <c r="CC58" s="95">
        <v>53</v>
      </c>
      <c r="CD58" s="95">
        <f>INDEX(节奏总表!$AH$4:$AH$153,MATCH(专属武器强化!CC58,节奏总表!$AP$4:$AP$153,1))</f>
        <v>144</v>
      </c>
      <c r="CE58" s="95"/>
      <c r="CF58" s="95">
        <f t="shared" si="114"/>
        <v>9</v>
      </c>
      <c r="CG58" s="14">
        <f t="shared" si="115"/>
        <v>0</v>
      </c>
      <c r="CH58" s="14">
        <f t="shared" si="116"/>
        <v>0</v>
      </c>
      <c r="CI58" s="14">
        <f t="shared" si="117"/>
        <v>75</v>
      </c>
      <c r="CJ58" s="14">
        <f t="shared" si="118"/>
        <v>70</v>
      </c>
      <c r="CK58" s="14"/>
      <c r="CL58" s="14"/>
      <c r="CM58" s="14"/>
      <c r="CN58" s="14"/>
      <c r="CO58" s="14">
        <f>SUM(CG$6:CG58)</f>
        <v>3300</v>
      </c>
      <c r="CP58" s="14">
        <f>SUM(CH$6:CH58)</f>
        <v>3330</v>
      </c>
      <c r="CQ58" s="14">
        <f>SUM(CI$6:CI58)</f>
        <v>2625</v>
      </c>
      <c r="CR58" s="14">
        <f>SUM(CJ$6:CJ58)</f>
        <v>1084</v>
      </c>
      <c r="CU58" s="97">
        <v>43</v>
      </c>
      <c r="CV58" s="14">
        <f>INDEX(节奏总表!$BW$4:$BW$63,专属武器强化!CU58)</f>
        <v>136</v>
      </c>
      <c r="CW58" s="14">
        <f t="shared" si="119"/>
        <v>3300</v>
      </c>
      <c r="CX58" s="14">
        <f t="shared" si="62"/>
        <v>3330</v>
      </c>
      <c r="CY58" s="14">
        <f t="shared" si="63"/>
        <v>1855</v>
      </c>
      <c r="CZ58" s="14">
        <f t="shared" si="64"/>
        <v>472</v>
      </c>
      <c r="DA58" s="97">
        <v>0</v>
      </c>
      <c r="DB58" s="97">
        <v>0</v>
      </c>
      <c r="DC58" s="14">
        <f t="shared" si="104"/>
        <v>0</v>
      </c>
      <c r="DD58" s="14">
        <f t="shared" si="105"/>
        <v>0</v>
      </c>
      <c r="DE58" s="14">
        <f t="shared" si="106"/>
        <v>0</v>
      </c>
      <c r="DF58" s="14">
        <f t="shared" si="107"/>
        <v>0</v>
      </c>
      <c r="DG58" s="97"/>
      <c r="DH58" s="97"/>
      <c r="DI58" s="97"/>
      <c r="DJ58" s="97"/>
      <c r="DK58" s="14">
        <f>CW58-SUM(DC$7:DC58)+SUM(DG$7:DG58)</f>
        <v>110.51999999999998</v>
      </c>
      <c r="DL58" s="14">
        <f>CX58-SUM(DD$7:DD58)+SUM(DH$7:DH58)</f>
        <v>257.73368421052692</v>
      </c>
      <c r="DM58" s="14">
        <f>CY58-SUM(DE$7:DE58)+SUM(DI$7:DI58)</f>
        <v>258.17404306220124</v>
      </c>
      <c r="DN58" s="14">
        <f>CZ58-SUM(DF$7:DF58)+SUM(DJ$7:DJ58)</f>
        <v>243.28899999999999</v>
      </c>
      <c r="DQ58" s="110">
        <v>53</v>
      </c>
      <c r="DR58" s="14">
        <f t="shared" si="69"/>
        <v>6</v>
      </c>
      <c r="DS58" s="14">
        <f t="shared" si="70"/>
        <v>8</v>
      </c>
      <c r="DT58" s="14">
        <f t="shared" si="127"/>
        <v>0</v>
      </c>
      <c r="DU58" s="14">
        <f t="shared" si="127"/>
        <v>0</v>
      </c>
      <c r="DV58" s="14">
        <f t="shared" si="127"/>
        <v>1110.3421212121209</v>
      </c>
      <c r="DW58" s="14">
        <f t="shared" si="127"/>
        <v>235.64163636363631</v>
      </c>
      <c r="DX58" s="14">
        <f t="shared" si="71"/>
        <v>3</v>
      </c>
      <c r="DY58" s="14">
        <f t="shared" si="72"/>
        <v>4</v>
      </c>
      <c r="EC58" s="117">
        <v>3</v>
      </c>
      <c r="ED58" s="117" t="s">
        <v>1045</v>
      </c>
      <c r="EE58" s="117">
        <v>13000</v>
      </c>
      <c r="EF58" t="s">
        <v>954</v>
      </c>
      <c r="EG58">
        <f t="shared" si="129"/>
        <v>33</v>
      </c>
      <c r="EH58" t="s">
        <v>957</v>
      </c>
      <c r="EI58">
        <v>7</v>
      </c>
      <c r="EJ58">
        <f t="shared" si="120"/>
        <v>0.03</v>
      </c>
      <c r="EK58" s="117">
        <v>1</v>
      </c>
      <c r="EL58">
        <f t="shared" si="130"/>
        <v>50</v>
      </c>
      <c r="EN58">
        <f t="shared" si="128"/>
        <v>33.663090909090904</v>
      </c>
      <c r="EP58">
        <v>0</v>
      </c>
      <c r="EQ58">
        <v>1</v>
      </c>
      <c r="ER58">
        <f t="shared" si="121"/>
        <v>12</v>
      </c>
      <c r="ES58" s="103">
        <f t="shared" si="122"/>
        <v>1.49E-2</v>
      </c>
      <c r="ET58">
        <v>1</v>
      </c>
      <c r="EU58">
        <f t="shared" si="123"/>
        <v>24</v>
      </c>
      <c r="EV58" s="103">
        <f t="shared" si="124"/>
        <v>5.9400000000000001E-2</v>
      </c>
      <c r="EW58">
        <v>1</v>
      </c>
      <c r="EX58">
        <f t="shared" si="125"/>
        <v>50</v>
      </c>
      <c r="FH58" s="116">
        <v>53</v>
      </c>
      <c r="FI58" s="116">
        <f t="shared" si="75"/>
        <v>47</v>
      </c>
      <c r="FJ58" s="116">
        <f t="shared" si="76"/>
        <v>1</v>
      </c>
      <c r="FK58" s="116" t="str">
        <f t="shared" si="77"/>
        <v>关羽专属武器-魂珠-6 2级</v>
      </c>
      <c r="FL58" s="116">
        <f t="shared" si="78"/>
        <v>6</v>
      </c>
      <c r="FM58" s="116">
        <f t="shared" si="79"/>
        <v>2</v>
      </c>
      <c r="FN58" s="116" t="str">
        <f t="shared" si="80"/>
        <v>金币</v>
      </c>
      <c r="FO58" s="116">
        <f t="shared" si="81"/>
        <v>7000</v>
      </c>
      <c r="FP58" s="116" t="str">
        <f t="shared" si="82"/>
        <v>专属强化石3</v>
      </c>
      <c r="FQ58" s="116">
        <f t="shared" si="83"/>
        <v>9</v>
      </c>
      <c r="FR58" s="116" t="str">
        <f t="shared" si="84"/>
        <v>专属强化石4</v>
      </c>
      <c r="FS58" s="116">
        <f t="shared" si="85"/>
        <v>2</v>
      </c>
      <c r="FT58" s="116">
        <f t="shared" si="86"/>
        <v>0.14000000000000001</v>
      </c>
      <c r="FU58" s="116">
        <f t="shared" si="87"/>
        <v>1</v>
      </c>
      <c r="FV58" s="116">
        <f t="shared" si="88"/>
        <v>10</v>
      </c>
      <c r="FW58" s="116">
        <f t="shared" si="89"/>
        <v>0</v>
      </c>
      <c r="FX58" s="116">
        <f t="shared" si="90"/>
        <v>1</v>
      </c>
      <c r="FY58" s="116">
        <f t="shared" si="91"/>
        <v>2</v>
      </c>
      <c r="FZ58" s="116">
        <f t="shared" si="92"/>
        <v>7.2099999999999997E-2</v>
      </c>
      <c r="GA58" s="116">
        <f t="shared" si="93"/>
        <v>1</v>
      </c>
      <c r="GB58" s="116">
        <f t="shared" si="94"/>
        <v>5</v>
      </c>
      <c r="GC58" s="116">
        <f t="shared" si="95"/>
        <v>0.28860000000000002</v>
      </c>
      <c r="GD58" s="116">
        <f t="shared" si="96"/>
        <v>1</v>
      </c>
      <c r="GE58" s="116">
        <f t="shared" si="97"/>
        <v>10</v>
      </c>
    </row>
    <row r="59" spans="81:187" ht="16.5" x14ac:dyDescent="0.2">
      <c r="CC59" s="95">
        <v>54</v>
      </c>
      <c r="CD59" s="95">
        <f>INDEX(节奏总表!$AH$4:$AH$153,MATCH(专属武器强化!CC59,节奏总表!$AP$4:$AP$153,1))</f>
        <v>146</v>
      </c>
      <c r="CE59" s="95"/>
      <c r="CF59" s="95">
        <f t="shared" si="114"/>
        <v>9</v>
      </c>
      <c r="CG59" s="14">
        <f t="shared" si="115"/>
        <v>0</v>
      </c>
      <c r="CH59" s="14">
        <f t="shared" si="116"/>
        <v>0</v>
      </c>
      <c r="CI59" s="14">
        <f t="shared" si="117"/>
        <v>75</v>
      </c>
      <c r="CJ59" s="14">
        <f t="shared" si="118"/>
        <v>70</v>
      </c>
      <c r="CK59" s="14"/>
      <c r="CL59" s="14"/>
      <c r="CM59" s="14"/>
      <c r="CN59" s="14"/>
      <c r="CO59" s="14">
        <f>SUM(CG$6:CG59)</f>
        <v>3300</v>
      </c>
      <c r="CP59" s="14">
        <f>SUM(CH$6:CH59)</f>
        <v>3330</v>
      </c>
      <c r="CQ59" s="14">
        <f>SUM(CI$6:CI59)</f>
        <v>2700</v>
      </c>
      <c r="CR59" s="14">
        <f>SUM(CJ$6:CJ59)</f>
        <v>1154</v>
      </c>
      <c r="CU59" s="97">
        <v>44</v>
      </c>
      <c r="CV59" s="14">
        <f>INDEX(节奏总表!$BW$4:$BW$63,专属武器强化!CU59)</f>
        <v>137</v>
      </c>
      <c r="CW59" s="14">
        <f t="shared" si="119"/>
        <v>3300</v>
      </c>
      <c r="CX59" s="14">
        <f t="shared" si="62"/>
        <v>3330</v>
      </c>
      <c r="CY59" s="14">
        <f t="shared" si="63"/>
        <v>1935</v>
      </c>
      <c r="CZ59" s="14">
        <f t="shared" si="64"/>
        <v>520</v>
      </c>
      <c r="DA59" s="97">
        <v>8</v>
      </c>
      <c r="DB59" s="97">
        <v>1</v>
      </c>
      <c r="DC59" s="14">
        <f t="shared" si="104"/>
        <v>0</v>
      </c>
      <c r="DD59" s="14">
        <f t="shared" si="105"/>
        <v>0</v>
      </c>
      <c r="DE59" s="14">
        <f t="shared" si="106"/>
        <v>0</v>
      </c>
      <c r="DF59" s="14">
        <f t="shared" si="107"/>
        <v>152.47399999999999</v>
      </c>
      <c r="DG59" s="97"/>
      <c r="DH59" s="97"/>
      <c r="DI59" s="97"/>
      <c r="DJ59" s="97"/>
      <c r="DK59" s="14">
        <f>CW59-SUM(DC$7:DC59)+SUM(DG$7:DG59)</f>
        <v>110.51999999999998</v>
      </c>
      <c r="DL59" s="14">
        <f>CX59-SUM(DD$7:DD59)+SUM(DH$7:DH59)</f>
        <v>257.73368421052692</v>
      </c>
      <c r="DM59" s="14">
        <f>CY59-SUM(DE$7:DE59)+SUM(DI$7:DI59)</f>
        <v>338.17404306220124</v>
      </c>
      <c r="DN59" s="14">
        <f>CZ59-SUM(DF$7:DF59)+SUM(DJ$7:DJ59)</f>
        <v>138.815</v>
      </c>
      <c r="DQ59" s="110">
        <v>54</v>
      </c>
      <c r="DR59" s="14">
        <f t="shared" si="69"/>
        <v>6</v>
      </c>
      <c r="DS59" s="14">
        <f t="shared" si="70"/>
        <v>9</v>
      </c>
      <c r="DT59" s="14">
        <f t="shared" si="127"/>
        <v>0</v>
      </c>
      <c r="DU59" s="14">
        <f t="shared" si="127"/>
        <v>0</v>
      </c>
      <c r="DV59" s="14">
        <f t="shared" si="127"/>
        <v>1796.1416666666662</v>
      </c>
      <c r="DW59" s="14">
        <f t="shared" si="127"/>
        <v>381.185</v>
      </c>
      <c r="DX59" s="14">
        <f t="shared" si="71"/>
        <v>3</v>
      </c>
      <c r="DY59" s="14">
        <f t="shared" si="72"/>
        <v>4</v>
      </c>
      <c r="EC59" s="117">
        <v>3</v>
      </c>
      <c r="ED59" s="117" t="s">
        <v>1045</v>
      </c>
      <c r="EE59" s="117">
        <v>14000</v>
      </c>
      <c r="EF59" t="s">
        <v>954</v>
      </c>
      <c r="EG59">
        <f t="shared" si="129"/>
        <v>38</v>
      </c>
      <c r="EH59" t="s">
        <v>957</v>
      </c>
      <c r="EI59">
        <v>8</v>
      </c>
      <c r="EJ59">
        <f t="shared" si="120"/>
        <v>0.02</v>
      </c>
      <c r="EK59" s="117">
        <v>1</v>
      </c>
      <c r="EL59">
        <f t="shared" si="130"/>
        <v>71</v>
      </c>
      <c r="EN59">
        <f t="shared" si="128"/>
        <v>47.648125</v>
      </c>
      <c r="EP59">
        <v>0</v>
      </c>
      <c r="EQ59">
        <v>1</v>
      </c>
      <c r="ER59">
        <f t="shared" si="121"/>
        <v>17</v>
      </c>
      <c r="ES59" s="103">
        <f t="shared" si="122"/>
        <v>1.0500000000000001E-2</v>
      </c>
      <c r="ET59">
        <v>1</v>
      </c>
      <c r="EU59">
        <f t="shared" si="123"/>
        <v>33</v>
      </c>
      <c r="EV59" s="103">
        <f t="shared" si="124"/>
        <v>4.2000000000000003E-2</v>
      </c>
      <c r="EW59">
        <v>1</v>
      </c>
      <c r="EX59">
        <f t="shared" si="125"/>
        <v>71</v>
      </c>
      <c r="FH59" s="116">
        <v>54</v>
      </c>
      <c r="FI59" s="116">
        <f t="shared" si="75"/>
        <v>48</v>
      </c>
      <c r="FJ59" s="116">
        <f t="shared" si="76"/>
        <v>1</v>
      </c>
      <c r="FK59" s="116" t="str">
        <f t="shared" si="77"/>
        <v>关羽专属武器-魂珠-6 3级</v>
      </c>
      <c r="FL59" s="116">
        <f t="shared" si="78"/>
        <v>6</v>
      </c>
      <c r="FM59" s="116">
        <f t="shared" si="79"/>
        <v>3</v>
      </c>
      <c r="FN59" s="116" t="str">
        <f t="shared" si="80"/>
        <v>金币</v>
      </c>
      <c r="FO59" s="116">
        <f t="shared" si="81"/>
        <v>8000</v>
      </c>
      <c r="FP59" s="116" t="str">
        <f t="shared" si="82"/>
        <v>专属强化石3</v>
      </c>
      <c r="FQ59" s="116">
        <f t="shared" si="83"/>
        <v>9</v>
      </c>
      <c r="FR59" s="116" t="str">
        <f t="shared" si="84"/>
        <v>专属强化石4</v>
      </c>
      <c r="FS59" s="116">
        <f t="shared" si="85"/>
        <v>2</v>
      </c>
      <c r="FT59" s="116">
        <f t="shared" si="86"/>
        <v>0.1</v>
      </c>
      <c r="FU59" s="116">
        <f t="shared" si="87"/>
        <v>1</v>
      </c>
      <c r="FV59" s="116">
        <f t="shared" si="88"/>
        <v>16</v>
      </c>
      <c r="FW59" s="116">
        <f t="shared" si="89"/>
        <v>0</v>
      </c>
      <c r="FX59" s="116">
        <f t="shared" si="90"/>
        <v>1</v>
      </c>
      <c r="FY59" s="116">
        <f t="shared" si="91"/>
        <v>4</v>
      </c>
      <c r="FZ59" s="116">
        <f t="shared" si="92"/>
        <v>4.8099999999999997E-2</v>
      </c>
      <c r="GA59" s="116">
        <f t="shared" si="93"/>
        <v>1</v>
      </c>
      <c r="GB59" s="116">
        <f t="shared" si="94"/>
        <v>7</v>
      </c>
      <c r="GC59" s="116">
        <f t="shared" si="95"/>
        <v>0.19239999999999999</v>
      </c>
      <c r="GD59" s="116">
        <f t="shared" si="96"/>
        <v>1</v>
      </c>
      <c r="GE59" s="116">
        <f t="shared" si="97"/>
        <v>16</v>
      </c>
    </row>
    <row r="60" spans="81:187" ht="16.5" x14ac:dyDescent="0.2">
      <c r="CC60" s="95">
        <v>55</v>
      </c>
      <c r="CD60" s="95">
        <f>INDEX(节奏总表!$AH$4:$AH$153,MATCH(专属武器强化!CC60,节奏总表!$AP$4:$AP$153,1))</f>
        <v>147</v>
      </c>
      <c r="CE60" s="95"/>
      <c r="CF60" s="95">
        <f t="shared" si="114"/>
        <v>9</v>
      </c>
      <c r="CG60" s="14">
        <f t="shared" si="115"/>
        <v>0</v>
      </c>
      <c r="CH60" s="14">
        <f t="shared" si="116"/>
        <v>0</v>
      </c>
      <c r="CI60" s="14">
        <f t="shared" si="117"/>
        <v>75</v>
      </c>
      <c r="CJ60" s="14">
        <f t="shared" si="118"/>
        <v>70</v>
      </c>
      <c r="CK60" s="14"/>
      <c r="CL60" s="14"/>
      <c r="CM60" s="14"/>
      <c r="CN60" s="14"/>
      <c r="CO60" s="14">
        <f>SUM(CG$6:CG60)</f>
        <v>3300</v>
      </c>
      <c r="CP60" s="14">
        <f>SUM(CH$6:CH60)</f>
        <v>3330</v>
      </c>
      <c r="CQ60" s="14">
        <f>SUM(CI$6:CI60)</f>
        <v>2775</v>
      </c>
      <c r="CR60" s="14">
        <f>SUM(CJ$6:CJ60)</f>
        <v>1224</v>
      </c>
      <c r="CU60" s="97">
        <v>44</v>
      </c>
      <c r="CV60" s="14">
        <f>INDEX(节奏总表!$BW$4:$BW$63,专属武器强化!CU60)</f>
        <v>137</v>
      </c>
      <c r="CW60" s="14">
        <f t="shared" si="119"/>
        <v>3300</v>
      </c>
      <c r="CX60" s="14">
        <f t="shared" si="62"/>
        <v>3330</v>
      </c>
      <c r="CY60" s="14">
        <f t="shared" si="63"/>
        <v>1935</v>
      </c>
      <c r="CZ60" s="14">
        <f t="shared" si="64"/>
        <v>520</v>
      </c>
      <c r="DA60" s="97">
        <v>7</v>
      </c>
      <c r="DB60" s="97">
        <v>3</v>
      </c>
      <c r="DC60" s="14">
        <f t="shared" si="104"/>
        <v>0</v>
      </c>
      <c r="DD60" s="14">
        <f t="shared" si="105"/>
        <v>0</v>
      </c>
      <c r="DE60" s="14">
        <f t="shared" si="106"/>
        <v>293.91409090909087</v>
      </c>
      <c r="DF60" s="14">
        <f t="shared" si="107"/>
        <v>103.95954545454546</v>
      </c>
      <c r="DG60" s="97"/>
      <c r="DH60" s="97"/>
      <c r="DI60" s="97"/>
      <c r="DJ60" s="97"/>
      <c r="DK60" s="14">
        <f>CW60-SUM(DC$7:DC60)+SUM(DG$7:DG60)</f>
        <v>110.51999999999998</v>
      </c>
      <c r="DL60" s="14">
        <f>CX60-SUM(DD$7:DD60)+SUM(DH$7:DH60)</f>
        <v>257.73368421052692</v>
      </c>
      <c r="DM60" s="14">
        <f>CY60-SUM(DE$7:DE60)+SUM(DI$7:DI60)</f>
        <v>44.259952153110362</v>
      </c>
      <c r="DN60" s="14">
        <f>CZ60-SUM(DF$7:DF60)+SUM(DJ$7:DJ60)</f>
        <v>34.855454545454563</v>
      </c>
      <c r="DQ60" s="110">
        <v>55</v>
      </c>
      <c r="DR60" s="14">
        <f t="shared" si="69"/>
        <v>7</v>
      </c>
      <c r="DS60" s="14">
        <f t="shared" si="70"/>
        <v>1</v>
      </c>
      <c r="DT60" s="14">
        <f t="shared" si="127"/>
        <v>0</v>
      </c>
      <c r="DU60" s="14">
        <f t="shared" si="127"/>
        <v>0</v>
      </c>
      <c r="DV60" s="14">
        <f t="shared" si="127"/>
        <v>32.657121212121204</v>
      </c>
      <c r="DW60" s="14">
        <f t="shared" si="127"/>
        <v>11.551060606060608</v>
      </c>
      <c r="DX60" s="14">
        <f t="shared" si="71"/>
        <v>3</v>
      </c>
      <c r="DY60" s="14">
        <f t="shared" si="72"/>
        <v>4</v>
      </c>
      <c r="EC60" s="117">
        <v>3</v>
      </c>
      <c r="ED60" s="117" t="s">
        <v>1045</v>
      </c>
      <c r="EE60" s="117">
        <v>7000</v>
      </c>
      <c r="EF60" t="s">
        <v>954</v>
      </c>
      <c r="EG60">
        <f t="shared" si="129"/>
        <v>6</v>
      </c>
      <c r="EH60" t="s">
        <v>957</v>
      </c>
      <c r="EI60">
        <v>2</v>
      </c>
      <c r="EJ60">
        <f t="shared" si="120"/>
        <v>0.17</v>
      </c>
      <c r="EK60" s="117">
        <v>1</v>
      </c>
      <c r="EL60">
        <f t="shared" si="130"/>
        <v>9</v>
      </c>
      <c r="EN60">
        <f t="shared" si="128"/>
        <v>5.7755303030303038</v>
      </c>
      <c r="EP60">
        <v>0</v>
      </c>
      <c r="EQ60">
        <v>1</v>
      </c>
      <c r="ER60">
        <f t="shared" si="121"/>
        <v>2</v>
      </c>
      <c r="ES60" s="103">
        <f t="shared" si="122"/>
        <v>8.6599999999999996E-2</v>
      </c>
      <c r="ET60">
        <v>1</v>
      </c>
      <c r="EU60">
        <f t="shared" si="123"/>
        <v>4</v>
      </c>
      <c r="EV60" s="103">
        <f t="shared" si="124"/>
        <v>0.3463</v>
      </c>
      <c r="EW60">
        <v>1</v>
      </c>
      <c r="EX60">
        <f t="shared" si="125"/>
        <v>9</v>
      </c>
      <c r="FH60" s="116">
        <v>55</v>
      </c>
      <c r="FI60" s="116">
        <f t="shared" si="75"/>
        <v>49</v>
      </c>
      <c r="FJ60" s="116">
        <f t="shared" si="76"/>
        <v>1</v>
      </c>
      <c r="FK60" s="116" t="str">
        <f t="shared" si="77"/>
        <v>关羽专属武器-魂珠-6 4级</v>
      </c>
      <c r="FL60" s="116">
        <f t="shared" si="78"/>
        <v>6</v>
      </c>
      <c r="FM60" s="116">
        <f t="shared" si="79"/>
        <v>4</v>
      </c>
      <c r="FN60" s="116" t="str">
        <f t="shared" si="80"/>
        <v>金币</v>
      </c>
      <c r="FO60" s="116">
        <f t="shared" si="81"/>
        <v>9000</v>
      </c>
      <c r="FP60" s="116" t="str">
        <f t="shared" si="82"/>
        <v>专属强化石3</v>
      </c>
      <c r="FQ60" s="116">
        <f t="shared" si="83"/>
        <v>14</v>
      </c>
      <c r="FR60" s="116" t="str">
        <f t="shared" si="84"/>
        <v>专属强化石4</v>
      </c>
      <c r="FS60" s="116">
        <f t="shared" si="85"/>
        <v>3</v>
      </c>
      <c r="FT60" s="116">
        <f t="shared" si="86"/>
        <v>0.09</v>
      </c>
      <c r="FU60" s="116">
        <f t="shared" si="87"/>
        <v>1</v>
      </c>
      <c r="FV60" s="116">
        <f t="shared" si="88"/>
        <v>17</v>
      </c>
      <c r="FW60" s="116">
        <f t="shared" si="89"/>
        <v>0</v>
      </c>
      <c r="FX60" s="116">
        <f t="shared" si="90"/>
        <v>1</v>
      </c>
      <c r="FY60" s="116">
        <f t="shared" si="91"/>
        <v>4</v>
      </c>
      <c r="FZ60" s="116">
        <f t="shared" si="92"/>
        <v>4.3299999999999998E-2</v>
      </c>
      <c r="GA60" s="116">
        <f t="shared" si="93"/>
        <v>1</v>
      </c>
      <c r="GB60" s="116">
        <f t="shared" si="94"/>
        <v>8</v>
      </c>
      <c r="GC60" s="116">
        <f t="shared" si="95"/>
        <v>0.1731</v>
      </c>
      <c r="GD60" s="116">
        <f t="shared" si="96"/>
        <v>1</v>
      </c>
      <c r="GE60" s="116">
        <f t="shared" si="97"/>
        <v>17</v>
      </c>
    </row>
    <row r="61" spans="81:187" ht="16.5" x14ac:dyDescent="0.2">
      <c r="CC61" s="95">
        <v>56</v>
      </c>
      <c r="CD61" s="95">
        <f>INDEX(节奏总表!$AH$4:$AH$153,MATCH(专属武器强化!CC61,节奏总表!$AP$4:$AP$153,1))</f>
        <v>147</v>
      </c>
      <c r="CE61" s="95"/>
      <c r="CF61" s="95">
        <f t="shared" si="114"/>
        <v>9</v>
      </c>
      <c r="CG61" s="14">
        <f t="shared" si="115"/>
        <v>0</v>
      </c>
      <c r="CH61" s="14">
        <f t="shared" si="116"/>
        <v>0</v>
      </c>
      <c r="CI61" s="14">
        <f t="shared" si="117"/>
        <v>75</v>
      </c>
      <c r="CJ61" s="14">
        <f t="shared" si="118"/>
        <v>70</v>
      </c>
      <c r="CK61" s="14"/>
      <c r="CL61" s="14"/>
      <c r="CM61" s="14"/>
      <c r="CN61" s="14"/>
      <c r="CO61" s="14">
        <f>SUM(CG$6:CG61)</f>
        <v>3300</v>
      </c>
      <c r="CP61" s="14">
        <f>SUM(CH$6:CH61)</f>
        <v>3330</v>
      </c>
      <c r="CQ61" s="14">
        <f>SUM(CI$6:CI61)</f>
        <v>2850</v>
      </c>
      <c r="CR61" s="14">
        <f>SUM(CJ$6:CJ61)</f>
        <v>1294</v>
      </c>
      <c r="CU61" s="97">
        <v>45</v>
      </c>
      <c r="CV61" s="14">
        <f>INDEX(节奏总表!$BW$4:$BW$63,专属武器强化!CU61)</f>
        <v>138</v>
      </c>
      <c r="CW61" s="14">
        <f t="shared" si="119"/>
        <v>3300</v>
      </c>
      <c r="CX61" s="14">
        <f t="shared" si="62"/>
        <v>3330</v>
      </c>
      <c r="CY61" s="14">
        <f t="shared" si="63"/>
        <v>2015</v>
      </c>
      <c r="CZ61" s="14">
        <f t="shared" si="64"/>
        <v>568</v>
      </c>
      <c r="DA61" s="97">
        <v>0</v>
      </c>
      <c r="DB61" s="97">
        <v>0</v>
      </c>
      <c r="DC61" s="14">
        <f t="shared" si="104"/>
        <v>0</v>
      </c>
      <c r="DD61" s="14">
        <f t="shared" si="105"/>
        <v>0</v>
      </c>
      <c r="DE61" s="14">
        <f t="shared" si="106"/>
        <v>0</v>
      </c>
      <c r="DF61" s="14">
        <f t="shared" si="107"/>
        <v>0</v>
      </c>
      <c r="DG61" s="97"/>
      <c r="DH61" s="97"/>
      <c r="DI61" s="97"/>
      <c r="DJ61" s="97"/>
      <c r="DK61" s="14">
        <f>CW61-SUM(DC$7:DC61)+SUM(DG$7:DG61)</f>
        <v>110.51999999999998</v>
      </c>
      <c r="DL61" s="14">
        <f>CX61-SUM(DD$7:DD61)+SUM(DH$7:DH61)</f>
        <v>257.73368421052692</v>
      </c>
      <c r="DM61" s="14">
        <f>CY61-SUM(DE$7:DE61)+SUM(DI$7:DI61)</f>
        <v>124.25995215311036</v>
      </c>
      <c r="DN61" s="14">
        <f>CZ61-SUM(DF$7:DF61)+SUM(DJ$7:DJ61)</f>
        <v>82.855454545454563</v>
      </c>
      <c r="DQ61" s="110">
        <v>56</v>
      </c>
      <c r="DR61" s="14">
        <f t="shared" si="69"/>
        <v>7</v>
      </c>
      <c r="DS61" s="14">
        <f t="shared" si="70"/>
        <v>2</v>
      </c>
      <c r="DT61" s="14">
        <f t="shared" si="127"/>
        <v>0</v>
      </c>
      <c r="DU61" s="14">
        <f t="shared" si="127"/>
        <v>0</v>
      </c>
      <c r="DV61" s="14">
        <f t="shared" si="127"/>
        <v>65.314242424242408</v>
      </c>
      <c r="DW61" s="14">
        <f t="shared" si="127"/>
        <v>23.102121212121215</v>
      </c>
      <c r="DX61" s="14">
        <f t="shared" si="71"/>
        <v>3</v>
      </c>
      <c r="DY61" s="14">
        <f t="shared" si="72"/>
        <v>4</v>
      </c>
      <c r="EC61" s="117">
        <v>3</v>
      </c>
      <c r="ED61" s="117" t="s">
        <v>1045</v>
      </c>
      <c r="EE61" s="117">
        <v>8000</v>
      </c>
      <c r="EF61" t="s">
        <v>954</v>
      </c>
      <c r="EG61">
        <f t="shared" si="129"/>
        <v>6</v>
      </c>
      <c r="EH61" t="s">
        <v>957</v>
      </c>
      <c r="EI61">
        <v>2</v>
      </c>
      <c r="EJ61">
        <f t="shared" si="120"/>
        <v>0.09</v>
      </c>
      <c r="EK61" s="117">
        <v>1</v>
      </c>
      <c r="EL61">
        <f t="shared" si="130"/>
        <v>17</v>
      </c>
      <c r="EN61">
        <f t="shared" si="128"/>
        <v>11.551060606060608</v>
      </c>
      <c r="EP61">
        <v>0</v>
      </c>
      <c r="EQ61">
        <v>1</v>
      </c>
      <c r="ER61">
        <f t="shared" si="121"/>
        <v>4</v>
      </c>
      <c r="ES61" s="103">
        <f t="shared" si="122"/>
        <v>4.3299999999999998E-2</v>
      </c>
      <c r="ET61">
        <v>1</v>
      </c>
      <c r="EU61">
        <f t="shared" si="123"/>
        <v>8</v>
      </c>
      <c r="EV61" s="103">
        <f t="shared" si="124"/>
        <v>0.1731</v>
      </c>
      <c r="EW61">
        <v>1</v>
      </c>
      <c r="EX61">
        <f t="shared" si="125"/>
        <v>17</v>
      </c>
      <c r="FH61" s="116">
        <v>56</v>
      </c>
      <c r="FI61" s="116">
        <f t="shared" si="75"/>
        <v>50</v>
      </c>
      <c r="FJ61" s="116">
        <f t="shared" si="76"/>
        <v>1</v>
      </c>
      <c r="FK61" s="116" t="str">
        <f t="shared" si="77"/>
        <v>关羽专属武器-魂珠-6 5级</v>
      </c>
      <c r="FL61" s="116">
        <f t="shared" si="78"/>
        <v>6</v>
      </c>
      <c r="FM61" s="116">
        <f t="shared" si="79"/>
        <v>5</v>
      </c>
      <c r="FN61" s="116" t="str">
        <f t="shared" si="80"/>
        <v>金币</v>
      </c>
      <c r="FO61" s="116">
        <f t="shared" si="81"/>
        <v>10000</v>
      </c>
      <c r="FP61" s="116" t="str">
        <f t="shared" si="82"/>
        <v>专属强化石3</v>
      </c>
      <c r="FQ61" s="116">
        <f t="shared" si="83"/>
        <v>14</v>
      </c>
      <c r="FR61" s="116" t="str">
        <f t="shared" si="84"/>
        <v>专属强化石4</v>
      </c>
      <c r="FS61" s="116">
        <f t="shared" si="85"/>
        <v>3</v>
      </c>
      <c r="FT61" s="116">
        <f t="shared" si="86"/>
        <v>0.05</v>
      </c>
      <c r="FU61" s="116">
        <f t="shared" si="87"/>
        <v>1</v>
      </c>
      <c r="FV61" s="116">
        <f t="shared" si="88"/>
        <v>28</v>
      </c>
      <c r="FW61" s="116">
        <f t="shared" si="89"/>
        <v>0</v>
      </c>
      <c r="FX61" s="116">
        <f t="shared" si="90"/>
        <v>1</v>
      </c>
      <c r="FY61" s="116">
        <f t="shared" si="91"/>
        <v>6</v>
      </c>
      <c r="FZ61" s="116">
        <f t="shared" si="92"/>
        <v>2.7099999999999999E-2</v>
      </c>
      <c r="GA61" s="116">
        <f t="shared" si="93"/>
        <v>1</v>
      </c>
      <c r="GB61" s="116">
        <f t="shared" si="94"/>
        <v>13</v>
      </c>
      <c r="GC61" s="116">
        <f t="shared" si="95"/>
        <v>0.1082</v>
      </c>
      <c r="GD61" s="116">
        <f t="shared" si="96"/>
        <v>1</v>
      </c>
      <c r="GE61" s="116">
        <f t="shared" si="97"/>
        <v>28</v>
      </c>
    </row>
    <row r="62" spans="81:187" ht="16.5" x14ac:dyDescent="0.2">
      <c r="CC62" s="95">
        <v>57</v>
      </c>
      <c r="CD62" s="95">
        <f>INDEX(节奏总表!$AH$4:$AH$153,MATCH(专属武器强化!CC62,节奏总表!$AP$4:$AP$153,1))</f>
        <v>148</v>
      </c>
      <c r="CE62" s="95"/>
      <c r="CF62" s="95">
        <f t="shared" si="114"/>
        <v>9</v>
      </c>
      <c r="CG62" s="14">
        <f t="shared" si="115"/>
        <v>0</v>
      </c>
      <c r="CH62" s="14">
        <f t="shared" si="116"/>
        <v>0</v>
      </c>
      <c r="CI62" s="14">
        <f t="shared" si="117"/>
        <v>75</v>
      </c>
      <c r="CJ62" s="14">
        <f t="shared" si="118"/>
        <v>70</v>
      </c>
      <c r="CK62" s="14"/>
      <c r="CL62" s="14"/>
      <c r="CM62" s="14"/>
      <c r="CN62" s="14"/>
      <c r="CO62" s="14">
        <f>SUM(CG$6:CG62)</f>
        <v>3300</v>
      </c>
      <c r="CP62" s="14">
        <f>SUM(CH$6:CH62)</f>
        <v>3330</v>
      </c>
      <c r="CQ62" s="14">
        <f>SUM(CI$6:CI62)</f>
        <v>2925</v>
      </c>
      <c r="CR62" s="14">
        <f>SUM(CJ$6:CJ62)</f>
        <v>1364</v>
      </c>
      <c r="CU62" s="97">
        <v>46</v>
      </c>
      <c r="CV62" s="14">
        <f>INDEX(节奏总表!$BW$4:$BW$63,专属武器强化!CU62)</f>
        <v>139</v>
      </c>
      <c r="CW62" s="14">
        <f t="shared" si="119"/>
        <v>3300</v>
      </c>
      <c r="CX62" s="14">
        <f t="shared" si="62"/>
        <v>3330</v>
      </c>
      <c r="CY62" s="14">
        <f t="shared" si="63"/>
        <v>2095</v>
      </c>
      <c r="CZ62" s="14">
        <f t="shared" si="64"/>
        <v>616</v>
      </c>
      <c r="DA62" s="97">
        <v>0</v>
      </c>
      <c r="DB62" s="97">
        <v>0</v>
      </c>
      <c r="DC62" s="14">
        <f t="shared" si="104"/>
        <v>0</v>
      </c>
      <c r="DD62" s="14">
        <f t="shared" si="105"/>
        <v>0</v>
      </c>
      <c r="DE62" s="14">
        <f t="shared" si="106"/>
        <v>0</v>
      </c>
      <c r="DF62" s="14">
        <f t="shared" si="107"/>
        <v>0</v>
      </c>
      <c r="DG62" s="97"/>
      <c r="DH62" s="97"/>
      <c r="DI62" s="97"/>
      <c r="DJ62" s="97"/>
      <c r="DK62" s="14">
        <f>CW62-SUM(DC$7:DC62)+SUM(DG$7:DG62)</f>
        <v>110.51999999999998</v>
      </c>
      <c r="DL62" s="14">
        <f>CX62-SUM(DD$7:DD62)+SUM(DH$7:DH62)</f>
        <v>257.73368421052692</v>
      </c>
      <c r="DM62" s="14">
        <f>CY62-SUM(DE$7:DE62)+SUM(DI$7:DI62)</f>
        <v>204.25995215311036</v>
      </c>
      <c r="DN62" s="14">
        <f>CZ62-SUM(DF$7:DF62)+SUM(DJ$7:DJ62)</f>
        <v>130.85545454545456</v>
      </c>
      <c r="DQ62" s="110">
        <v>57</v>
      </c>
      <c r="DR62" s="14">
        <f t="shared" si="69"/>
        <v>7</v>
      </c>
      <c r="DS62" s="14">
        <f t="shared" si="70"/>
        <v>3</v>
      </c>
      <c r="DT62" s="14">
        <f t="shared" si="127"/>
        <v>0</v>
      </c>
      <c r="DU62" s="14">
        <f t="shared" si="127"/>
        <v>0</v>
      </c>
      <c r="DV62" s="14">
        <f t="shared" si="127"/>
        <v>97.97136363636362</v>
      </c>
      <c r="DW62" s="14">
        <f t="shared" si="127"/>
        <v>34.653181818181821</v>
      </c>
      <c r="DX62" s="14">
        <f t="shared" si="71"/>
        <v>3</v>
      </c>
      <c r="DY62" s="14">
        <f t="shared" si="72"/>
        <v>4</v>
      </c>
      <c r="EC62" s="117">
        <v>3</v>
      </c>
      <c r="ED62" s="117" t="s">
        <v>1045</v>
      </c>
      <c r="EE62" s="117">
        <v>9000</v>
      </c>
      <c r="EF62" t="s">
        <v>954</v>
      </c>
      <c r="EG62">
        <f t="shared" si="129"/>
        <v>8</v>
      </c>
      <c r="EH62" t="s">
        <v>957</v>
      </c>
      <c r="EI62">
        <v>3</v>
      </c>
      <c r="EJ62">
        <f t="shared" si="120"/>
        <v>0.09</v>
      </c>
      <c r="EK62" s="117">
        <v>1</v>
      </c>
      <c r="EL62">
        <f t="shared" si="130"/>
        <v>17</v>
      </c>
      <c r="EN62">
        <f t="shared" si="128"/>
        <v>11.551060606060608</v>
      </c>
      <c r="EP62">
        <v>0</v>
      </c>
      <c r="EQ62">
        <v>1</v>
      </c>
      <c r="ER62">
        <f t="shared" si="121"/>
        <v>4</v>
      </c>
      <c r="ES62" s="103">
        <f t="shared" si="122"/>
        <v>4.3299999999999998E-2</v>
      </c>
      <c r="ET62">
        <v>1</v>
      </c>
      <c r="EU62">
        <f t="shared" si="123"/>
        <v>8</v>
      </c>
      <c r="EV62" s="103">
        <f t="shared" si="124"/>
        <v>0.1731</v>
      </c>
      <c r="EW62">
        <v>1</v>
      </c>
      <c r="EX62">
        <f t="shared" si="125"/>
        <v>17</v>
      </c>
      <c r="FH62" s="116">
        <v>57</v>
      </c>
      <c r="FI62" s="116">
        <f t="shared" si="75"/>
        <v>51</v>
      </c>
      <c r="FJ62" s="116">
        <f t="shared" si="76"/>
        <v>1</v>
      </c>
      <c r="FK62" s="116" t="str">
        <f t="shared" si="77"/>
        <v>关羽专属武器-魂珠-6 6级</v>
      </c>
      <c r="FL62" s="116">
        <f t="shared" si="78"/>
        <v>6</v>
      </c>
      <c r="FM62" s="116">
        <f t="shared" si="79"/>
        <v>6</v>
      </c>
      <c r="FN62" s="116" t="str">
        <f t="shared" si="80"/>
        <v>金币</v>
      </c>
      <c r="FO62" s="116">
        <f t="shared" si="81"/>
        <v>11000</v>
      </c>
      <c r="FP62" s="116" t="str">
        <f t="shared" si="82"/>
        <v>专属强化石3</v>
      </c>
      <c r="FQ62" s="116">
        <f t="shared" si="83"/>
        <v>19</v>
      </c>
      <c r="FR62" s="116" t="str">
        <f t="shared" si="84"/>
        <v>专属强化石4</v>
      </c>
      <c r="FS62" s="116">
        <f t="shared" si="85"/>
        <v>4</v>
      </c>
      <c r="FT62" s="116">
        <f t="shared" si="86"/>
        <v>0.04</v>
      </c>
      <c r="FU62" s="116">
        <f t="shared" si="87"/>
        <v>1</v>
      </c>
      <c r="FV62" s="116">
        <f t="shared" si="88"/>
        <v>34</v>
      </c>
      <c r="FW62" s="116">
        <f t="shared" si="89"/>
        <v>0</v>
      </c>
      <c r="FX62" s="116">
        <f t="shared" si="90"/>
        <v>1</v>
      </c>
      <c r="FY62" s="116">
        <f t="shared" si="91"/>
        <v>8</v>
      </c>
      <c r="FZ62" s="116">
        <f t="shared" si="92"/>
        <v>2.2200000000000001E-2</v>
      </c>
      <c r="GA62" s="116">
        <f t="shared" si="93"/>
        <v>1</v>
      </c>
      <c r="GB62" s="116">
        <f t="shared" si="94"/>
        <v>16</v>
      </c>
      <c r="GC62" s="116">
        <f t="shared" si="95"/>
        <v>8.8800000000000004E-2</v>
      </c>
      <c r="GD62" s="116">
        <f t="shared" si="96"/>
        <v>1</v>
      </c>
      <c r="GE62" s="116">
        <f t="shared" si="97"/>
        <v>34</v>
      </c>
    </row>
    <row r="63" spans="81:187" ht="16.5" x14ac:dyDescent="0.2">
      <c r="CC63" s="95">
        <v>58</v>
      </c>
      <c r="CD63" s="95">
        <f>INDEX(节奏总表!$AH$4:$AH$153,MATCH(专属武器强化!CC63,节奏总表!$AP$4:$AP$153,1))</f>
        <v>149</v>
      </c>
      <c r="CE63" s="95"/>
      <c r="CF63" s="95">
        <f t="shared" si="114"/>
        <v>9</v>
      </c>
      <c r="CG63" s="14">
        <f t="shared" si="115"/>
        <v>0</v>
      </c>
      <c r="CH63" s="14">
        <f t="shared" si="116"/>
        <v>0</v>
      </c>
      <c r="CI63" s="14">
        <f t="shared" si="117"/>
        <v>75</v>
      </c>
      <c r="CJ63" s="14">
        <f t="shared" si="118"/>
        <v>70</v>
      </c>
      <c r="CK63" s="14"/>
      <c r="CL63" s="14"/>
      <c r="CM63" s="14"/>
      <c r="CN63" s="14"/>
      <c r="CO63" s="14">
        <f>SUM(CG$6:CG63)</f>
        <v>3300</v>
      </c>
      <c r="CP63" s="14">
        <f>SUM(CH$6:CH63)</f>
        <v>3330</v>
      </c>
      <c r="CQ63" s="14">
        <f>SUM(CI$6:CI63)</f>
        <v>3000</v>
      </c>
      <c r="CR63" s="14">
        <f>SUM(CJ$6:CJ63)</f>
        <v>1434</v>
      </c>
      <c r="CU63" s="97">
        <v>47</v>
      </c>
      <c r="CV63" s="14">
        <f>INDEX(节奏总表!$BW$4:$BW$63,专属武器强化!CU63)</f>
        <v>139</v>
      </c>
      <c r="CW63" s="14">
        <f t="shared" si="119"/>
        <v>3300</v>
      </c>
      <c r="CX63" s="14">
        <f t="shared" si="62"/>
        <v>3330</v>
      </c>
      <c r="CY63" s="14">
        <f t="shared" si="63"/>
        <v>2175</v>
      </c>
      <c r="CZ63" s="14">
        <f t="shared" si="64"/>
        <v>664</v>
      </c>
      <c r="DA63" s="97">
        <v>0</v>
      </c>
      <c r="DB63" s="97">
        <v>0</v>
      </c>
      <c r="DC63" s="14">
        <f t="shared" si="104"/>
        <v>0</v>
      </c>
      <c r="DD63" s="14">
        <f t="shared" si="105"/>
        <v>0</v>
      </c>
      <c r="DE63" s="14">
        <f t="shared" si="106"/>
        <v>0</v>
      </c>
      <c r="DF63" s="14">
        <f t="shared" si="107"/>
        <v>0</v>
      </c>
      <c r="DG63" s="97"/>
      <c r="DH63" s="97"/>
      <c r="DI63" s="97"/>
      <c r="DJ63" s="97"/>
      <c r="DK63" s="14">
        <f>CW63-SUM(DC$7:DC63)+SUM(DG$7:DG63)</f>
        <v>110.51999999999998</v>
      </c>
      <c r="DL63" s="14">
        <f>CX63-SUM(DD$7:DD63)+SUM(DH$7:DH63)</f>
        <v>257.73368421052692</v>
      </c>
      <c r="DM63" s="14">
        <f>CY63-SUM(DE$7:DE63)+SUM(DI$7:DI63)</f>
        <v>284.25995215311036</v>
      </c>
      <c r="DN63" s="14">
        <f>CZ63-SUM(DF$7:DF63)+SUM(DJ$7:DJ63)</f>
        <v>178.85545454545456</v>
      </c>
      <c r="DQ63" s="110">
        <v>58</v>
      </c>
      <c r="DR63" s="14">
        <f t="shared" si="69"/>
        <v>7</v>
      </c>
      <c r="DS63" s="14">
        <f t="shared" si="70"/>
        <v>4</v>
      </c>
      <c r="DT63" s="14">
        <f t="shared" si="127"/>
        <v>0</v>
      </c>
      <c r="DU63" s="14">
        <f t="shared" si="127"/>
        <v>0</v>
      </c>
      <c r="DV63" s="14">
        <f t="shared" si="127"/>
        <v>163.285606060606</v>
      </c>
      <c r="DW63" s="14">
        <f t="shared" si="127"/>
        <v>57.755303030303025</v>
      </c>
      <c r="DX63" s="14">
        <f t="shared" si="71"/>
        <v>3</v>
      </c>
      <c r="DY63" s="14">
        <f t="shared" si="72"/>
        <v>4</v>
      </c>
      <c r="EC63" s="117">
        <v>3</v>
      </c>
      <c r="ED63" s="117" t="s">
        <v>1045</v>
      </c>
      <c r="EE63" s="117">
        <v>10000</v>
      </c>
      <c r="EF63" t="s">
        <v>954</v>
      </c>
      <c r="EG63">
        <f t="shared" si="129"/>
        <v>11</v>
      </c>
      <c r="EH63" t="s">
        <v>957</v>
      </c>
      <c r="EI63">
        <v>4</v>
      </c>
      <c r="EJ63">
        <f t="shared" si="120"/>
        <v>7.0000000000000007E-2</v>
      </c>
      <c r="EK63" s="117">
        <v>1</v>
      </c>
      <c r="EL63">
        <f t="shared" si="130"/>
        <v>22</v>
      </c>
      <c r="EN63">
        <f t="shared" si="128"/>
        <v>14.438825757575756</v>
      </c>
      <c r="EP63">
        <v>0</v>
      </c>
      <c r="EQ63">
        <v>1</v>
      </c>
      <c r="ER63">
        <f t="shared" si="121"/>
        <v>5</v>
      </c>
      <c r="ES63" s="103">
        <f t="shared" si="122"/>
        <v>3.4599999999999999E-2</v>
      </c>
      <c r="ET63">
        <v>1</v>
      </c>
      <c r="EU63">
        <f t="shared" si="123"/>
        <v>10</v>
      </c>
      <c r="EV63" s="103">
        <f t="shared" si="124"/>
        <v>0.13850000000000001</v>
      </c>
      <c r="EW63">
        <v>1</v>
      </c>
      <c r="EX63">
        <f t="shared" si="125"/>
        <v>22</v>
      </c>
      <c r="FH63" s="116">
        <v>58</v>
      </c>
      <c r="FI63" s="116">
        <f t="shared" si="75"/>
        <v>52</v>
      </c>
      <c r="FJ63" s="116">
        <f t="shared" si="76"/>
        <v>1</v>
      </c>
      <c r="FK63" s="116" t="str">
        <f t="shared" si="77"/>
        <v>关羽专属武器-魂珠-6 7级</v>
      </c>
      <c r="FL63" s="116">
        <f t="shared" si="78"/>
        <v>6</v>
      </c>
      <c r="FM63" s="116">
        <f t="shared" si="79"/>
        <v>7</v>
      </c>
      <c r="FN63" s="116" t="str">
        <f t="shared" si="80"/>
        <v>金币</v>
      </c>
      <c r="FO63" s="116">
        <f t="shared" si="81"/>
        <v>12000</v>
      </c>
      <c r="FP63" s="116" t="str">
        <f t="shared" si="82"/>
        <v>专属强化石3</v>
      </c>
      <c r="FQ63" s="116">
        <f t="shared" si="83"/>
        <v>24</v>
      </c>
      <c r="FR63" s="116" t="str">
        <f t="shared" si="84"/>
        <v>专属强化石4</v>
      </c>
      <c r="FS63" s="116">
        <f t="shared" si="85"/>
        <v>5</v>
      </c>
      <c r="FT63" s="116">
        <f t="shared" si="86"/>
        <v>0.03</v>
      </c>
      <c r="FU63" s="116">
        <f t="shared" si="87"/>
        <v>1</v>
      </c>
      <c r="FV63" s="116">
        <f t="shared" si="88"/>
        <v>44</v>
      </c>
      <c r="FW63" s="116">
        <f t="shared" si="89"/>
        <v>0</v>
      </c>
      <c r="FX63" s="116">
        <f t="shared" si="90"/>
        <v>1</v>
      </c>
      <c r="FY63" s="116">
        <f t="shared" si="91"/>
        <v>10</v>
      </c>
      <c r="FZ63" s="116">
        <f t="shared" si="92"/>
        <v>1.72E-2</v>
      </c>
      <c r="GA63" s="116">
        <f t="shared" si="93"/>
        <v>1</v>
      </c>
      <c r="GB63" s="116">
        <f t="shared" si="94"/>
        <v>20</v>
      </c>
      <c r="GC63" s="116">
        <f t="shared" si="95"/>
        <v>6.8699999999999997E-2</v>
      </c>
      <c r="GD63" s="116">
        <f t="shared" si="96"/>
        <v>1</v>
      </c>
      <c r="GE63" s="116">
        <f t="shared" si="97"/>
        <v>44</v>
      </c>
    </row>
    <row r="64" spans="81:187" ht="16.5" x14ac:dyDescent="0.2">
      <c r="CC64" s="95">
        <v>59</v>
      </c>
      <c r="CD64" s="95">
        <f>INDEX(节奏总表!$AH$4:$AH$153,MATCH(专属武器强化!CC64,节奏总表!$AP$4:$AP$153,1))</f>
        <v>149</v>
      </c>
      <c r="CE64" s="95"/>
      <c r="CF64" s="95">
        <f t="shared" si="114"/>
        <v>9</v>
      </c>
      <c r="CG64" s="14">
        <f t="shared" si="115"/>
        <v>0</v>
      </c>
      <c r="CH64" s="14">
        <f t="shared" si="116"/>
        <v>0</v>
      </c>
      <c r="CI64" s="14">
        <f t="shared" si="117"/>
        <v>75</v>
      </c>
      <c r="CJ64" s="14">
        <f t="shared" si="118"/>
        <v>70</v>
      </c>
      <c r="CK64" s="14"/>
      <c r="CL64" s="14"/>
      <c r="CM64" s="14"/>
      <c r="CN64" s="14"/>
      <c r="CO64" s="14">
        <f>SUM(CG$6:CG64)</f>
        <v>3300</v>
      </c>
      <c r="CP64" s="14">
        <f>SUM(CH$6:CH64)</f>
        <v>3330</v>
      </c>
      <c r="CQ64" s="14">
        <f>SUM(CI$6:CI64)</f>
        <v>3075</v>
      </c>
      <c r="CR64" s="14">
        <f>SUM(CJ$6:CJ64)</f>
        <v>1504</v>
      </c>
      <c r="CU64" s="97">
        <v>48</v>
      </c>
      <c r="CV64" s="14">
        <f>INDEX(节奏总表!$BW$4:$BW$63,专属武器强化!CU64)</f>
        <v>141</v>
      </c>
      <c r="CW64" s="14">
        <f t="shared" si="119"/>
        <v>3300</v>
      </c>
      <c r="CX64" s="14">
        <f t="shared" si="62"/>
        <v>3330</v>
      </c>
      <c r="CY64" s="14">
        <f t="shared" si="63"/>
        <v>2250</v>
      </c>
      <c r="CZ64" s="14">
        <f t="shared" si="64"/>
        <v>734</v>
      </c>
      <c r="DA64" s="97">
        <v>0</v>
      </c>
      <c r="DB64" s="97">
        <v>0</v>
      </c>
      <c r="DC64" s="14">
        <f t="shared" si="104"/>
        <v>0</v>
      </c>
      <c r="DD64" s="14">
        <f t="shared" si="105"/>
        <v>0</v>
      </c>
      <c r="DE64" s="14">
        <f t="shared" si="106"/>
        <v>0</v>
      </c>
      <c r="DF64" s="14">
        <f t="shared" si="107"/>
        <v>0</v>
      </c>
      <c r="DG64" s="97"/>
      <c r="DH64" s="97"/>
      <c r="DI64" s="97"/>
      <c r="DJ64" s="97"/>
      <c r="DK64" s="14">
        <f>CW64-SUM(DC$7:DC64)+SUM(DG$7:DG64)</f>
        <v>110.51999999999998</v>
      </c>
      <c r="DL64" s="14">
        <f>CX64-SUM(DD$7:DD64)+SUM(DH$7:DH64)</f>
        <v>257.73368421052692</v>
      </c>
      <c r="DM64" s="14">
        <f>CY64-SUM(DE$7:DE64)+SUM(DI$7:DI64)</f>
        <v>359.25995215311036</v>
      </c>
      <c r="DN64" s="14">
        <f>CZ64-SUM(DF$7:DF64)+SUM(DJ$7:DJ64)</f>
        <v>248.85545454545456</v>
      </c>
      <c r="DQ64" s="110">
        <v>59</v>
      </c>
      <c r="DR64" s="14">
        <f t="shared" si="69"/>
        <v>7</v>
      </c>
      <c r="DS64" s="14">
        <f t="shared" si="70"/>
        <v>5</v>
      </c>
      <c r="DT64" s="14">
        <f t="shared" si="127"/>
        <v>0</v>
      </c>
      <c r="DU64" s="14">
        <f t="shared" si="127"/>
        <v>0</v>
      </c>
      <c r="DV64" s="14">
        <f t="shared" si="127"/>
        <v>261.25696969696963</v>
      </c>
      <c r="DW64" s="14">
        <f t="shared" si="127"/>
        <v>92.408484848484861</v>
      </c>
      <c r="DX64" s="14">
        <f t="shared" si="71"/>
        <v>3</v>
      </c>
      <c r="DY64" s="14">
        <f t="shared" si="72"/>
        <v>4</v>
      </c>
      <c r="EC64" s="117">
        <v>3</v>
      </c>
      <c r="ED64" s="117" t="s">
        <v>1045</v>
      </c>
      <c r="EE64" s="117">
        <v>11000</v>
      </c>
      <c r="EF64" t="s">
        <v>954</v>
      </c>
      <c r="EG64">
        <f t="shared" si="129"/>
        <v>11</v>
      </c>
      <c r="EH64" t="s">
        <v>957</v>
      </c>
      <c r="EI64">
        <v>4</v>
      </c>
      <c r="EJ64">
        <f t="shared" si="120"/>
        <v>0.04</v>
      </c>
      <c r="EK64" s="117">
        <v>1</v>
      </c>
      <c r="EL64">
        <f t="shared" si="130"/>
        <v>35</v>
      </c>
      <c r="EN64">
        <f t="shared" si="128"/>
        <v>23.102121212121215</v>
      </c>
      <c r="EP64">
        <v>0</v>
      </c>
      <c r="EQ64">
        <v>1</v>
      </c>
      <c r="ER64">
        <f t="shared" si="121"/>
        <v>8</v>
      </c>
      <c r="ES64" s="103">
        <f t="shared" si="122"/>
        <v>2.1600000000000001E-2</v>
      </c>
      <c r="ET64">
        <v>1</v>
      </c>
      <c r="EU64">
        <f t="shared" si="123"/>
        <v>16</v>
      </c>
      <c r="EV64" s="103">
        <f t="shared" si="124"/>
        <v>8.6599999999999996E-2</v>
      </c>
      <c r="EW64">
        <v>1</v>
      </c>
      <c r="EX64">
        <f t="shared" si="125"/>
        <v>35</v>
      </c>
      <c r="FH64" s="116">
        <v>59</v>
      </c>
      <c r="FI64" s="116">
        <f t="shared" si="75"/>
        <v>53</v>
      </c>
      <c r="FJ64" s="116">
        <f t="shared" si="76"/>
        <v>1</v>
      </c>
      <c r="FK64" s="116" t="str">
        <f t="shared" si="77"/>
        <v>关羽专属武器-魂珠-6 8级</v>
      </c>
      <c r="FL64" s="116">
        <f t="shared" si="78"/>
        <v>6</v>
      </c>
      <c r="FM64" s="116">
        <f t="shared" si="79"/>
        <v>8</v>
      </c>
      <c r="FN64" s="116" t="str">
        <f t="shared" si="80"/>
        <v>金币</v>
      </c>
      <c r="FO64" s="116">
        <f t="shared" si="81"/>
        <v>13000</v>
      </c>
      <c r="FP64" s="116" t="str">
        <f t="shared" si="82"/>
        <v>专属强化石3</v>
      </c>
      <c r="FQ64" s="116">
        <f t="shared" si="83"/>
        <v>33</v>
      </c>
      <c r="FR64" s="116" t="str">
        <f t="shared" si="84"/>
        <v>专属强化石4</v>
      </c>
      <c r="FS64" s="116">
        <f t="shared" si="85"/>
        <v>7</v>
      </c>
      <c r="FT64" s="116">
        <f t="shared" si="86"/>
        <v>0.03</v>
      </c>
      <c r="FU64" s="116">
        <f t="shared" si="87"/>
        <v>1</v>
      </c>
      <c r="FV64" s="116">
        <f t="shared" si="88"/>
        <v>50</v>
      </c>
      <c r="FW64" s="116">
        <f t="shared" si="89"/>
        <v>0</v>
      </c>
      <c r="FX64" s="116">
        <f t="shared" si="90"/>
        <v>1</v>
      </c>
      <c r="FY64" s="116">
        <f t="shared" si="91"/>
        <v>12</v>
      </c>
      <c r="FZ64" s="116">
        <f t="shared" si="92"/>
        <v>1.49E-2</v>
      </c>
      <c r="GA64" s="116">
        <f t="shared" si="93"/>
        <v>1</v>
      </c>
      <c r="GB64" s="116">
        <f t="shared" si="94"/>
        <v>24</v>
      </c>
      <c r="GC64" s="116">
        <f t="shared" si="95"/>
        <v>5.9400000000000001E-2</v>
      </c>
      <c r="GD64" s="116">
        <f t="shared" si="96"/>
        <v>1</v>
      </c>
      <c r="GE64" s="116">
        <f t="shared" si="97"/>
        <v>50</v>
      </c>
    </row>
    <row r="65" spans="81:187" ht="16.5" x14ac:dyDescent="0.2">
      <c r="CC65" s="95">
        <v>60</v>
      </c>
      <c r="CD65" s="95">
        <f>INDEX(节奏总表!$AH$4:$AH$153,MATCH(专属武器强化!CC65,节奏总表!$AP$4:$AP$153,1))</f>
        <v>150</v>
      </c>
      <c r="CE65" s="95"/>
      <c r="CF65" s="95">
        <f t="shared" si="114"/>
        <v>9</v>
      </c>
      <c r="CG65" s="14">
        <f t="shared" si="115"/>
        <v>0</v>
      </c>
      <c r="CH65" s="14">
        <f t="shared" si="116"/>
        <v>0</v>
      </c>
      <c r="CI65" s="14">
        <f t="shared" si="117"/>
        <v>75</v>
      </c>
      <c r="CJ65" s="14">
        <f t="shared" si="118"/>
        <v>70</v>
      </c>
      <c r="CK65" s="14"/>
      <c r="CL65" s="14"/>
      <c r="CM65" s="14"/>
      <c r="CN65" s="14"/>
      <c r="CO65" s="14">
        <f>SUM(CG$6:CG65)</f>
        <v>3300</v>
      </c>
      <c r="CP65" s="14">
        <f>SUM(CH$6:CH65)</f>
        <v>3330</v>
      </c>
      <c r="CQ65" s="14">
        <f>SUM(CI$6:CI65)</f>
        <v>3150</v>
      </c>
      <c r="CR65" s="14">
        <f>SUM(CJ$6:CJ65)</f>
        <v>1574</v>
      </c>
      <c r="CU65" s="97">
        <v>49</v>
      </c>
      <c r="CV65" s="14">
        <f>INDEX(节奏总表!$BW$4:$BW$63,专属武器强化!CU65)</f>
        <v>142</v>
      </c>
      <c r="CW65" s="14">
        <f t="shared" si="119"/>
        <v>3300</v>
      </c>
      <c r="CX65" s="14">
        <f t="shared" si="62"/>
        <v>3330</v>
      </c>
      <c r="CY65" s="14">
        <f t="shared" si="63"/>
        <v>2325</v>
      </c>
      <c r="CZ65" s="14">
        <f t="shared" si="64"/>
        <v>804</v>
      </c>
      <c r="DA65" s="97">
        <v>8</v>
      </c>
      <c r="DB65" s="97">
        <v>2</v>
      </c>
      <c r="DC65" s="14">
        <f t="shared" si="104"/>
        <v>0</v>
      </c>
      <c r="DD65" s="14">
        <f t="shared" si="105"/>
        <v>0</v>
      </c>
      <c r="DE65" s="14">
        <f t="shared" si="106"/>
        <v>0</v>
      </c>
      <c r="DF65" s="14">
        <f t="shared" si="107"/>
        <v>304.94799999999998</v>
      </c>
      <c r="DG65" s="97"/>
      <c r="DH65" s="97"/>
      <c r="DI65" s="97"/>
      <c r="DJ65" s="97"/>
      <c r="DK65" s="14">
        <f>CW65-SUM(DC$7:DC65)+SUM(DG$7:DG65)</f>
        <v>110.51999999999998</v>
      </c>
      <c r="DL65" s="14">
        <f>CX65-SUM(DD$7:DD65)+SUM(DH$7:DH65)</f>
        <v>257.73368421052692</v>
      </c>
      <c r="DM65" s="14">
        <f>CY65-SUM(DE$7:DE65)+SUM(DI$7:DI65)</f>
        <v>434.25995215311036</v>
      </c>
      <c r="DN65" s="14">
        <f>CZ65-SUM(DF$7:DF65)+SUM(DJ$7:DJ65)</f>
        <v>13.907454545454584</v>
      </c>
      <c r="DQ65" s="110">
        <v>60</v>
      </c>
      <c r="DR65" s="14">
        <f t="shared" si="69"/>
        <v>7</v>
      </c>
      <c r="DS65" s="14">
        <f t="shared" si="70"/>
        <v>6</v>
      </c>
      <c r="DT65" s="14">
        <f t="shared" si="127"/>
        <v>0</v>
      </c>
      <c r="DU65" s="14">
        <f t="shared" si="127"/>
        <v>0</v>
      </c>
      <c r="DV65" s="14">
        <f t="shared" si="127"/>
        <v>424.54257575757566</v>
      </c>
      <c r="DW65" s="14">
        <f t="shared" si="127"/>
        <v>150.16378787878787</v>
      </c>
      <c r="DX65" s="14">
        <f t="shared" si="71"/>
        <v>3</v>
      </c>
      <c r="DY65" s="14">
        <f t="shared" si="72"/>
        <v>4</v>
      </c>
      <c r="EC65" s="117">
        <v>3</v>
      </c>
      <c r="ED65" s="117" t="s">
        <v>1045</v>
      </c>
      <c r="EE65" s="117">
        <v>12000</v>
      </c>
      <c r="EF65" t="s">
        <v>954</v>
      </c>
      <c r="EG65">
        <f t="shared" si="129"/>
        <v>14</v>
      </c>
      <c r="EH65" t="s">
        <v>957</v>
      </c>
      <c r="EI65">
        <v>5</v>
      </c>
      <c r="EJ65">
        <f t="shared" si="120"/>
        <v>0.03</v>
      </c>
      <c r="EK65" s="117">
        <v>1</v>
      </c>
      <c r="EL65">
        <f t="shared" si="130"/>
        <v>45</v>
      </c>
      <c r="EN65">
        <f t="shared" si="128"/>
        <v>30.032757575757575</v>
      </c>
      <c r="EP65">
        <v>0</v>
      </c>
      <c r="EQ65">
        <v>1</v>
      </c>
      <c r="ER65">
        <f t="shared" si="121"/>
        <v>11</v>
      </c>
      <c r="ES65" s="103">
        <f t="shared" si="122"/>
        <v>1.66E-2</v>
      </c>
      <c r="ET65">
        <v>1</v>
      </c>
      <c r="EU65">
        <f t="shared" si="123"/>
        <v>21</v>
      </c>
      <c r="EV65" s="103">
        <f t="shared" si="124"/>
        <v>6.6600000000000006E-2</v>
      </c>
      <c r="EW65">
        <v>1</v>
      </c>
      <c r="EX65">
        <f t="shared" si="125"/>
        <v>45</v>
      </c>
      <c r="FH65" s="116">
        <v>60</v>
      </c>
      <c r="FI65" s="116">
        <f t="shared" si="75"/>
        <v>54</v>
      </c>
      <c r="FJ65" s="116">
        <f t="shared" si="76"/>
        <v>1</v>
      </c>
      <c r="FK65" s="116" t="str">
        <f t="shared" si="77"/>
        <v>关羽专属武器-魂珠-6 9级</v>
      </c>
      <c r="FL65" s="116">
        <f t="shared" si="78"/>
        <v>6</v>
      </c>
      <c r="FM65" s="116">
        <f t="shared" si="79"/>
        <v>9</v>
      </c>
      <c r="FN65" s="116" t="str">
        <f t="shared" si="80"/>
        <v>金币</v>
      </c>
      <c r="FO65" s="116">
        <f t="shared" si="81"/>
        <v>14000</v>
      </c>
      <c r="FP65" s="116" t="str">
        <f t="shared" si="82"/>
        <v>专属强化石3</v>
      </c>
      <c r="FQ65" s="116">
        <f t="shared" si="83"/>
        <v>38</v>
      </c>
      <c r="FR65" s="116" t="str">
        <f t="shared" si="84"/>
        <v>专属强化石4</v>
      </c>
      <c r="FS65" s="116">
        <f t="shared" si="85"/>
        <v>8</v>
      </c>
      <c r="FT65" s="116">
        <f t="shared" si="86"/>
        <v>0.02</v>
      </c>
      <c r="FU65" s="116">
        <f t="shared" si="87"/>
        <v>1</v>
      </c>
      <c r="FV65" s="116">
        <f t="shared" si="88"/>
        <v>71</v>
      </c>
      <c r="FW65" s="116">
        <f t="shared" si="89"/>
        <v>0</v>
      </c>
      <c r="FX65" s="116">
        <f t="shared" si="90"/>
        <v>1</v>
      </c>
      <c r="FY65" s="116">
        <f t="shared" si="91"/>
        <v>17</v>
      </c>
      <c r="FZ65" s="116">
        <f t="shared" si="92"/>
        <v>1.0500000000000001E-2</v>
      </c>
      <c r="GA65" s="116">
        <f t="shared" si="93"/>
        <v>1</v>
      </c>
      <c r="GB65" s="116">
        <f t="shared" si="94"/>
        <v>33</v>
      </c>
      <c r="GC65" s="116">
        <f t="shared" si="95"/>
        <v>4.2000000000000003E-2</v>
      </c>
      <c r="GD65" s="116">
        <f t="shared" si="96"/>
        <v>1</v>
      </c>
      <c r="GE65" s="116">
        <f t="shared" si="97"/>
        <v>71</v>
      </c>
    </row>
    <row r="66" spans="81:187" ht="16.5" x14ac:dyDescent="0.2">
      <c r="CU66" s="97">
        <v>50</v>
      </c>
      <c r="CV66" s="14">
        <f>INDEX(节奏总表!$BW$4:$BW$63,专属武器强化!CU66)</f>
        <v>142</v>
      </c>
      <c r="CW66" s="14">
        <f t="shared" ref="CW66:CW76" si="131">INDEX(CO$6:CO$65,$CU66)</f>
        <v>3300</v>
      </c>
      <c r="CX66" s="14">
        <f t="shared" ref="CX66:CX76" si="132">INDEX(CP$6:CP$65,$CU66)</f>
        <v>3330</v>
      </c>
      <c r="CY66" s="14">
        <f t="shared" ref="CY66:CY76" si="133">INDEX(CQ$6:CQ$65,$CU66)</f>
        <v>2400</v>
      </c>
      <c r="CZ66" s="14">
        <f t="shared" ref="CZ66:CZ76" si="134">INDEX(CR$6:CR$65,$CU66)</f>
        <v>874</v>
      </c>
      <c r="DA66" s="97">
        <v>0</v>
      </c>
      <c r="DB66" s="97">
        <v>0</v>
      </c>
      <c r="DC66" s="14">
        <f t="shared" si="104"/>
        <v>0</v>
      </c>
      <c r="DD66" s="14">
        <f t="shared" si="105"/>
        <v>0</v>
      </c>
      <c r="DE66" s="14">
        <f t="shared" si="106"/>
        <v>0</v>
      </c>
      <c r="DF66" s="14">
        <f t="shared" si="107"/>
        <v>0</v>
      </c>
      <c r="DG66" s="97"/>
      <c r="DH66" s="97"/>
      <c r="DI66" s="97"/>
      <c r="DJ66" s="97"/>
      <c r="DK66" s="14">
        <f>CW66-SUM(DC$7:DC66)+SUM(DG$7:DG66)</f>
        <v>110.51999999999998</v>
      </c>
      <c r="DL66" s="14">
        <f>CX66-SUM(DD$7:DD66)+SUM(DH$7:DH66)</f>
        <v>257.73368421052692</v>
      </c>
      <c r="DM66" s="14">
        <f>CY66-SUM(DE$7:DE66)+SUM(DI$7:DI66)</f>
        <v>509.25995215311036</v>
      </c>
      <c r="DN66" s="14">
        <f>CZ66-SUM(DF$7:DF66)+SUM(DJ$7:DJ66)</f>
        <v>83.907454545454584</v>
      </c>
      <c r="DQ66" s="110">
        <v>61</v>
      </c>
      <c r="DR66" s="14">
        <f t="shared" si="69"/>
        <v>7</v>
      </c>
      <c r="DS66" s="14">
        <f t="shared" si="70"/>
        <v>7</v>
      </c>
      <c r="DT66" s="14">
        <f t="shared" ref="DT66:DW77" si="135">INDEX($K$22:$AP$30,$DS66,($DR66-1)*4+DT$3)</f>
        <v>0</v>
      </c>
      <c r="DU66" s="14">
        <f t="shared" si="135"/>
        <v>0</v>
      </c>
      <c r="DV66" s="14">
        <f t="shared" si="135"/>
        <v>685.7995454545453</v>
      </c>
      <c r="DW66" s="14">
        <f t="shared" si="135"/>
        <v>242.57227272727275</v>
      </c>
      <c r="DX66" s="14">
        <f t="shared" si="71"/>
        <v>3</v>
      </c>
      <c r="DY66" s="14">
        <f t="shared" si="72"/>
        <v>4</v>
      </c>
      <c r="EC66" s="117">
        <v>3</v>
      </c>
      <c r="ED66" s="117" t="s">
        <v>1045</v>
      </c>
      <c r="EE66" s="117">
        <v>13000</v>
      </c>
      <c r="EF66" t="s">
        <v>954</v>
      </c>
      <c r="EG66">
        <f t="shared" si="129"/>
        <v>20</v>
      </c>
      <c r="EH66" t="s">
        <v>957</v>
      </c>
      <c r="EI66">
        <v>7</v>
      </c>
      <c r="EJ66">
        <f t="shared" si="120"/>
        <v>0.03</v>
      </c>
      <c r="EK66" s="117">
        <v>1</v>
      </c>
      <c r="EL66">
        <f t="shared" si="130"/>
        <v>52</v>
      </c>
      <c r="EN66">
        <f t="shared" si="128"/>
        <v>34.653181818181821</v>
      </c>
      <c r="EP66">
        <v>0</v>
      </c>
      <c r="EQ66">
        <v>1</v>
      </c>
      <c r="ER66">
        <f t="shared" si="121"/>
        <v>12</v>
      </c>
      <c r="ES66" s="103">
        <f t="shared" si="122"/>
        <v>1.44E-2</v>
      </c>
      <c r="ET66">
        <v>1</v>
      </c>
      <c r="EU66">
        <f t="shared" si="123"/>
        <v>24</v>
      </c>
      <c r="EV66" s="103">
        <f t="shared" si="124"/>
        <v>5.7700000000000001E-2</v>
      </c>
      <c r="EW66">
        <v>1</v>
      </c>
      <c r="EX66">
        <f t="shared" si="125"/>
        <v>52</v>
      </c>
      <c r="FH66" s="116">
        <v>61</v>
      </c>
      <c r="FI66" s="116">
        <f t="shared" si="75"/>
        <v>0</v>
      </c>
      <c r="FJ66" s="116">
        <f t="shared" si="76"/>
        <v>1</v>
      </c>
      <c r="FK66" s="116" t="str">
        <f t="shared" si="77"/>
        <v>关羽专属武器-魂珠-7 0级</v>
      </c>
      <c r="FL66" s="116">
        <f t="shared" si="78"/>
        <v>7</v>
      </c>
      <c r="FM66" s="116">
        <f t="shared" si="79"/>
        <v>0</v>
      </c>
      <c r="FN66" s="116" t="str">
        <f t="shared" si="80"/>
        <v/>
      </c>
      <c r="FO66" s="116" t="str">
        <f t="shared" si="81"/>
        <v/>
      </c>
      <c r="FP66" s="116" t="str">
        <f t="shared" si="82"/>
        <v/>
      </c>
      <c r="FQ66" s="116" t="str">
        <f t="shared" si="83"/>
        <v/>
      </c>
      <c r="FR66" s="116" t="str">
        <f t="shared" si="84"/>
        <v/>
      </c>
      <c r="FS66" s="116" t="str">
        <f t="shared" si="85"/>
        <v/>
      </c>
      <c r="FT66" s="116" t="str">
        <f t="shared" si="86"/>
        <v/>
      </c>
      <c r="FU66" s="116" t="str">
        <f t="shared" si="87"/>
        <v/>
      </c>
      <c r="FV66" s="116" t="str">
        <f t="shared" si="88"/>
        <v/>
      </c>
      <c r="FW66" s="116" t="str">
        <f t="shared" si="89"/>
        <v/>
      </c>
      <c r="FX66" s="116" t="str">
        <f t="shared" si="90"/>
        <v/>
      </c>
      <c r="FY66" s="116" t="str">
        <f t="shared" si="91"/>
        <v/>
      </c>
      <c r="FZ66" s="116" t="str">
        <f t="shared" si="92"/>
        <v/>
      </c>
      <c r="GA66" s="116" t="str">
        <f t="shared" si="93"/>
        <v/>
      </c>
      <c r="GB66" s="116" t="str">
        <f t="shared" si="94"/>
        <v/>
      </c>
      <c r="GC66" s="116" t="str">
        <f t="shared" si="95"/>
        <v/>
      </c>
      <c r="GD66" s="116" t="str">
        <f t="shared" si="96"/>
        <v/>
      </c>
      <c r="GE66" s="116" t="str">
        <f t="shared" si="97"/>
        <v/>
      </c>
    </row>
    <row r="67" spans="81:187" ht="16.5" x14ac:dyDescent="0.2">
      <c r="CU67" s="97">
        <v>51</v>
      </c>
      <c r="CV67" s="14">
        <f>INDEX(节奏总表!$BW$4:$BW$63,专属武器强化!CU67)</f>
        <v>143</v>
      </c>
      <c r="CW67" s="14">
        <f t="shared" si="131"/>
        <v>3300</v>
      </c>
      <c r="CX67" s="14">
        <f t="shared" si="132"/>
        <v>3330</v>
      </c>
      <c r="CY67" s="14">
        <f t="shared" si="133"/>
        <v>2475</v>
      </c>
      <c r="CZ67" s="14">
        <f t="shared" si="134"/>
        <v>944</v>
      </c>
      <c r="DA67" s="97">
        <v>7</v>
      </c>
      <c r="DB67" s="97">
        <v>4</v>
      </c>
      <c r="DC67" s="14">
        <f t="shared" si="104"/>
        <v>0</v>
      </c>
      <c r="DD67" s="14">
        <f t="shared" si="105"/>
        <v>0</v>
      </c>
      <c r="DE67" s="14">
        <f t="shared" si="106"/>
        <v>489.85681818181797</v>
      </c>
      <c r="DF67" s="14">
        <f t="shared" si="107"/>
        <v>173.26590909090908</v>
      </c>
      <c r="DG67" s="97"/>
      <c r="DH67" s="97"/>
      <c r="DI67" s="97"/>
      <c r="DJ67" s="97">
        <v>20</v>
      </c>
      <c r="DK67" s="14">
        <f>CW67-SUM(DC$7:DC67)+SUM(DG$7:DG67)</f>
        <v>110.51999999999998</v>
      </c>
      <c r="DL67" s="14">
        <f>CX67-SUM(DD$7:DD67)+SUM(DH$7:DH67)</f>
        <v>257.73368421052692</v>
      </c>
      <c r="DM67" s="14">
        <f>CY67-SUM(DE$7:DE67)+SUM(DI$7:DI67)</f>
        <v>94.403133971292391</v>
      </c>
      <c r="DN67" s="14">
        <f>CZ67-SUM(DF$7:DF67)+SUM(DJ$7:DJ67)</f>
        <v>0.64154545454550771</v>
      </c>
      <c r="DQ67" s="110">
        <v>62</v>
      </c>
      <c r="DR67" s="14">
        <f t="shared" si="69"/>
        <v>7</v>
      </c>
      <c r="DS67" s="14">
        <f t="shared" si="70"/>
        <v>8</v>
      </c>
      <c r="DT67" s="14">
        <f t="shared" si="135"/>
        <v>0</v>
      </c>
      <c r="DU67" s="14">
        <f t="shared" si="135"/>
        <v>0</v>
      </c>
      <c r="DV67" s="14">
        <f t="shared" si="135"/>
        <v>1110.3421212121209</v>
      </c>
      <c r="DW67" s="14">
        <f t="shared" si="135"/>
        <v>392.73606060606062</v>
      </c>
      <c r="DX67" s="14">
        <f t="shared" si="71"/>
        <v>3</v>
      </c>
      <c r="DY67" s="14">
        <f t="shared" si="72"/>
        <v>4</v>
      </c>
      <c r="EC67" s="117">
        <v>3</v>
      </c>
      <c r="ED67" s="117" t="s">
        <v>1045</v>
      </c>
      <c r="EE67" s="117">
        <v>14000</v>
      </c>
      <c r="EF67" t="s">
        <v>954</v>
      </c>
      <c r="EG67">
        <f t="shared" si="129"/>
        <v>23</v>
      </c>
      <c r="EH67" t="s">
        <v>957</v>
      </c>
      <c r="EI67">
        <v>8</v>
      </c>
      <c r="EJ67">
        <f t="shared" si="120"/>
        <v>0.02</v>
      </c>
      <c r="EK67" s="117">
        <v>1</v>
      </c>
      <c r="EL67">
        <f t="shared" si="130"/>
        <v>74</v>
      </c>
      <c r="EN67">
        <f t="shared" si="128"/>
        <v>49.092007575757577</v>
      </c>
      <c r="EP67">
        <v>0</v>
      </c>
      <c r="EQ67">
        <v>1</v>
      </c>
      <c r="ER67">
        <f t="shared" si="121"/>
        <v>17</v>
      </c>
      <c r="ES67" s="103">
        <f t="shared" si="122"/>
        <v>1.0200000000000001E-2</v>
      </c>
      <c r="ET67">
        <v>1</v>
      </c>
      <c r="EU67">
        <f t="shared" si="123"/>
        <v>34</v>
      </c>
      <c r="EV67" s="103">
        <f t="shared" si="124"/>
        <v>4.07E-2</v>
      </c>
      <c r="EW67">
        <v>1</v>
      </c>
      <c r="EX67">
        <f t="shared" si="125"/>
        <v>74</v>
      </c>
      <c r="FH67" s="116">
        <v>62</v>
      </c>
      <c r="FI67" s="116">
        <f t="shared" si="75"/>
        <v>55</v>
      </c>
      <c r="FJ67" s="116">
        <f t="shared" si="76"/>
        <v>1</v>
      </c>
      <c r="FK67" s="116" t="str">
        <f t="shared" si="77"/>
        <v>关羽专属武器-魂珠-7 1级</v>
      </c>
      <c r="FL67" s="116">
        <f t="shared" si="78"/>
        <v>7</v>
      </c>
      <c r="FM67" s="116">
        <f t="shared" si="79"/>
        <v>1</v>
      </c>
      <c r="FN67" s="116" t="str">
        <f t="shared" si="80"/>
        <v>金币</v>
      </c>
      <c r="FO67" s="116">
        <f t="shared" si="81"/>
        <v>7000</v>
      </c>
      <c r="FP67" s="116" t="str">
        <f t="shared" si="82"/>
        <v>专属强化石3</v>
      </c>
      <c r="FQ67" s="116">
        <f t="shared" si="83"/>
        <v>6</v>
      </c>
      <c r="FR67" s="116" t="str">
        <f t="shared" si="84"/>
        <v>专属强化石4</v>
      </c>
      <c r="FS67" s="116">
        <f t="shared" si="85"/>
        <v>2</v>
      </c>
      <c r="FT67" s="116">
        <f t="shared" si="86"/>
        <v>0.17</v>
      </c>
      <c r="FU67" s="116">
        <f t="shared" si="87"/>
        <v>1</v>
      </c>
      <c r="FV67" s="116">
        <f t="shared" si="88"/>
        <v>9</v>
      </c>
      <c r="FW67" s="116">
        <f t="shared" si="89"/>
        <v>0</v>
      </c>
      <c r="FX67" s="116">
        <f t="shared" si="90"/>
        <v>1</v>
      </c>
      <c r="FY67" s="116">
        <f t="shared" si="91"/>
        <v>2</v>
      </c>
      <c r="FZ67" s="116">
        <f t="shared" si="92"/>
        <v>8.6599999999999996E-2</v>
      </c>
      <c r="GA67" s="116">
        <f t="shared" si="93"/>
        <v>1</v>
      </c>
      <c r="GB67" s="116">
        <f t="shared" si="94"/>
        <v>4</v>
      </c>
      <c r="GC67" s="116">
        <f t="shared" si="95"/>
        <v>0.3463</v>
      </c>
      <c r="GD67" s="116">
        <f t="shared" si="96"/>
        <v>1</v>
      </c>
      <c r="GE67" s="116">
        <f t="shared" si="97"/>
        <v>9</v>
      </c>
    </row>
    <row r="68" spans="81:187" ht="16.5" x14ac:dyDescent="0.2">
      <c r="CU68" s="97">
        <v>52</v>
      </c>
      <c r="CV68" s="14">
        <f>INDEX(节奏总表!$BW$4:$BW$63,专属武器强化!CU68)</f>
        <v>144</v>
      </c>
      <c r="CW68" s="14">
        <f t="shared" si="131"/>
        <v>3300</v>
      </c>
      <c r="CX68" s="14">
        <f t="shared" si="132"/>
        <v>3330</v>
      </c>
      <c r="CY68" s="14">
        <f t="shared" si="133"/>
        <v>2550</v>
      </c>
      <c r="CZ68" s="14">
        <f t="shared" si="134"/>
        <v>1014</v>
      </c>
      <c r="DA68" s="97">
        <v>0</v>
      </c>
      <c r="DB68" s="97">
        <v>0</v>
      </c>
      <c r="DC68" s="14">
        <f t="shared" si="104"/>
        <v>0</v>
      </c>
      <c r="DD68" s="14">
        <f t="shared" si="105"/>
        <v>0</v>
      </c>
      <c r="DE68" s="14">
        <f t="shared" si="106"/>
        <v>0</v>
      </c>
      <c r="DF68" s="14">
        <f t="shared" si="107"/>
        <v>0</v>
      </c>
      <c r="DG68" s="97"/>
      <c r="DH68" s="97"/>
      <c r="DI68" s="97"/>
      <c r="DJ68" s="97"/>
      <c r="DK68" s="14">
        <f>CW68-SUM(DC$7:DC68)+SUM(DG$7:DG68)</f>
        <v>110.51999999999998</v>
      </c>
      <c r="DL68" s="14">
        <f>CX68-SUM(DD$7:DD68)+SUM(DH$7:DH68)</f>
        <v>257.73368421052692</v>
      </c>
      <c r="DM68" s="14">
        <f>CY68-SUM(DE$7:DE68)+SUM(DI$7:DI68)</f>
        <v>169.40313397129239</v>
      </c>
      <c r="DN68" s="14">
        <f>CZ68-SUM(DF$7:DF68)+SUM(DJ$7:DJ68)</f>
        <v>70.641545454545508</v>
      </c>
      <c r="DQ68" s="110">
        <v>63</v>
      </c>
      <c r="DR68" s="14">
        <f t="shared" si="69"/>
        <v>7</v>
      </c>
      <c r="DS68" s="14">
        <f t="shared" si="70"/>
        <v>9</v>
      </c>
      <c r="DT68" s="14">
        <f t="shared" si="135"/>
        <v>0</v>
      </c>
      <c r="DU68" s="14">
        <f t="shared" si="135"/>
        <v>0</v>
      </c>
      <c r="DV68" s="14">
        <f t="shared" si="135"/>
        <v>1796.1416666666662</v>
      </c>
      <c r="DW68" s="14">
        <f t="shared" si="135"/>
        <v>635.30833333333328</v>
      </c>
      <c r="DX68" s="14">
        <f t="shared" si="71"/>
        <v>3</v>
      </c>
      <c r="DY68" s="14">
        <f t="shared" si="72"/>
        <v>4</v>
      </c>
      <c r="EC68" s="117">
        <v>3</v>
      </c>
      <c r="ED68" s="117" t="s">
        <v>1045</v>
      </c>
      <c r="EE68" s="117">
        <v>15000</v>
      </c>
      <c r="EF68" t="s">
        <v>954</v>
      </c>
      <c r="EG68">
        <f t="shared" si="129"/>
        <v>28</v>
      </c>
      <c r="EH68" t="s">
        <v>957</v>
      </c>
      <c r="EI68">
        <v>10</v>
      </c>
      <c r="EJ68">
        <f t="shared" si="120"/>
        <v>0.02</v>
      </c>
      <c r="EK68" s="117">
        <v>1</v>
      </c>
      <c r="EL68">
        <f t="shared" si="130"/>
        <v>95</v>
      </c>
      <c r="EN68">
        <f t="shared" si="128"/>
        <v>63.530833333333327</v>
      </c>
      <c r="EP68">
        <v>0</v>
      </c>
      <c r="EQ68">
        <v>1</v>
      </c>
      <c r="ER68">
        <f t="shared" si="121"/>
        <v>22</v>
      </c>
      <c r="ES68" s="103">
        <f t="shared" si="122"/>
        <v>7.9000000000000008E-3</v>
      </c>
      <c r="ET68">
        <v>1</v>
      </c>
      <c r="EU68">
        <f t="shared" si="123"/>
        <v>44</v>
      </c>
      <c r="EV68" s="103">
        <f t="shared" si="124"/>
        <v>3.15E-2</v>
      </c>
      <c r="EW68">
        <v>1</v>
      </c>
      <c r="EX68">
        <f t="shared" si="125"/>
        <v>95</v>
      </c>
      <c r="FH68" s="116">
        <v>63</v>
      </c>
      <c r="FI68" s="116">
        <f t="shared" si="75"/>
        <v>56</v>
      </c>
      <c r="FJ68" s="116">
        <f t="shared" si="76"/>
        <v>1</v>
      </c>
      <c r="FK68" s="116" t="str">
        <f t="shared" si="77"/>
        <v>关羽专属武器-魂珠-7 2级</v>
      </c>
      <c r="FL68" s="116">
        <f t="shared" si="78"/>
        <v>7</v>
      </c>
      <c r="FM68" s="116">
        <f t="shared" si="79"/>
        <v>2</v>
      </c>
      <c r="FN68" s="116" t="str">
        <f t="shared" si="80"/>
        <v>金币</v>
      </c>
      <c r="FO68" s="116">
        <f t="shared" si="81"/>
        <v>8000</v>
      </c>
      <c r="FP68" s="116" t="str">
        <f t="shared" si="82"/>
        <v>专属强化石3</v>
      </c>
      <c r="FQ68" s="116">
        <f t="shared" si="83"/>
        <v>6</v>
      </c>
      <c r="FR68" s="116" t="str">
        <f t="shared" si="84"/>
        <v>专属强化石4</v>
      </c>
      <c r="FS68" s="116">
        <f t="shared" si="85"/>
        <v>2</v>
      </c>
      <c r="FT68" s="116">
        <f t="shared" si="86"/>
        <v>0.09</v>
      </c>
      <c r="FU68" s="116">
        <f t="shared" si="87"/>
        <v>1</v>
      </c>
      <c r="FV68" s="116">
        <f t="shared" si="88"/>
        <v>17</v>
      </c>
      <c r="FW68" s="116">
        <f t="shared" si="89"/>
        <v>0</v>
      </c>
      <c r="FX68" s="116">
        <f t="shared" si="90"/>
        <v>1</v>
      </c>
      <c r="FY68" s="116">
        <f t="shared" si="91"/>
        <v>4</v>
      </c>
      <c r="FZ68" s="116">
        <f t="shared" si="92"/>
        <v>4.3299999999999998E-2</v>
      </c>
      <c r="GA68" s="116">
        <f t="shared" si="93"/>
        <v>1</v>
      </c>
      <c r="GB68" s="116">
        <f t="shared" si="94"/>
        <v>8</v>
      </c>
      <c r="GC68" s="116">
        <f t="shared" si="95"/>
        <v>0.1731</v>
      </c>
      <c r="GD68" s="116">
        <f t="shared" si="96"/>
        <v>1</v>
      </c>
      <c r="GE68" s="116">
        <f t="shared" si="97"/>
        <v>17</v>
      </c>
    </row>
    <row r="69" spans="81:187" ht="16.5" x14ac:dyDescent="0.2">
      <c r="CU69" s="97">
        <v>53</v>
      </c>
      <c r="CV69" s="14">
        <f>INDEX(节奏总表!$BW$4:$BW$63,专属武器强化!CU69)</f>
        <v>144</v>
      </c>
      <c r="CW69" s="14">
        <f t="shared" si="131"/>
        <v>3300</v>
      </c>
      <c r="CX69" s="14">
        <f t="shared" si="132"/>
        <v>3330</v>
      </c>
      <c r="CY69" s="14">
        <f t="shared" si="133"/>
        <v>2625</v>
      </c>
      <c r="CZ69" s="14">
        <f t="shared" si="134"/>
        <v>1084</v>
      </c>
      <c r="DA69" s="97">
        <v>0</v>
      </c>
      <c r="DB69" s="97">
        <v>0</v>
      </c>
      <c r="DC69" s="14">
        <f t="shared" si="104"/>
        <v>0</v>
      </c>
      <c r="DD69" s="14">
        <f t="shared" si="105"/>
        <v>0</v>
      </c>
      <c r="DE69" s="14">
        <f t="shared" si="106"/>
        <v>0</v>
      </c>
      <c r="DF69" s="14">
        <f t="shared" si="107"/>
        <v>0</v>
      </c>
      <c r="DG69" s="97"/>
      <c r="DH69" s="97"/>
      <c r="DI69" s="97"/>
      <c r="DJ69" s="97"/>
      <c r="DK69" s="14">
        <f>CW69-SUM(DC$7:DC69)+SUM(DG$7:DG69)</f>
        <v>110.51999999999998</v>
      </c>
      <c r="DL69" s="14">
        <f>CX69-SUM(DD$7:DD69)+SUM(DH$7:DH69)</f>
        <v>257.73368421052692</v>
      </c>
      <c r="DM69" s="14">
        <f>CY69-SUM(DE$7:DE69)+SUM(DI$7:DI69)</f>
        <v>244.40313397129239</v>
      </c>
      <c r="DN69" s="14">
        <f>CZ69-SUM(DF$7:DF69)+SUM(DJ$7:DJ69)</f>
        <v>140.64154545454551</v>
      </c>
      <c r="DQ69" s="110">
        <v>64</v>
      </c>
      <c r="DR69" s="14">
        <f t="shared" si="69"/>
        <v>8</v>
      </c>
      <c r="DS69" s="14">
        <f t="shared" si="70"/>
        <v>1</v>
      </c>
      <c r="DT69" s="14">
        <f t="shared" si="135"/>
        <v>0</v>
      </c>
      <c r="DU69" s="14">
        <f t="shared" si="135"/>
        <v>0</v>
      </c>
      <c r="DV69" s="14">
        <f t="shared" si="135"/>
        <v>0</v>
      </c>
      <c r="DW69" s="14">
        <f t="shared" si="135"/>
        <v>50.824666666666666</v>
      </c>
      <c r="DX69" s="14">
        <f t="shared" si="71"/>
        <v>4</v>
      </c>
      <c r="DY69" s="14">
        <f t="shared" si="72"/>
        <v>0</v>
      </c>
      <c r="EC69" s="117">
        <v>2</v>
      </c>
      <c r="ED69" s="117" t="s">
        <v>1045</v>
      </c>
      <c r="EE69" s="117">
        <v>8000</v>
      </c>
      <c r="EF69" t="s">
        <v>957</v>
      </c>
      <c r="EG69">
        <v>5</v>
      </c>
      <c r="EJ69">
        <f t="shared" si="120"/>
        <v>0.1</v>
      </c>
      <c r="EK69" s="117">
        <v>1</v>
      </c>
      <c r="EL69">
        <f t="shared" si="130"/>
        <v>15</v>
      </c>
      <c r="EN69">
        <f t="shared" ref="EN69:EN77" si="136">DW69/EG69</f>
        <v>10.164933333333334</v>
      </c>
      <c r="EP69">
        <v>0</v>
      </c>
      <c r="EQ69">
        <v>1</v>
      </c>
      <c r="ER69">
        <f t="shared" si="121"/>
        <v>4</v>
      </c>
      <c r="ES69" s="103">
        <f t="shared" si="122"/>
        <v>4.9200000000000001E-2</v>
      </c>
      <c r="ET69">
        <v>1</v>
      </c>
      <c r="EU69">
        <f t="shared" si="123"/>
        <v>7</v>
      </c>
      <c r="EV69" s="103">
        <f t="shared" si="124"/>
        <v>0.1968</v>
      </c>
      <c r="EW69">
        <v>1</v>
      </c>
      <c r="EX69">
        <f t="shared" si="125"/>
        <v>15</v>
      </c>
      <c r="FH69" s="116">
        <v>64</v>
      </c>
      <c r="FI69" s="116">
        <f t="shared" si="75"/>
        <v>57</v>
      </c>
      <c r="FJ69" s="116">
        <f t="shared" si="76"/>
        <v>1</v>
      </c>
      <c r="FK69" s="116" t="str">
        <f t="shared" si="77"/>
        <v>关羽专属武器-魂珠-7 3级</v>
      </c>
      <c r="FL69" s="116">
        <f t="shared" si="78"/>
        <v>7</v>
      </c>
      <c r="FM69" s="116">
        <f t="shared" si="79"/>
        <v>3</v>
      </c>
      <c r="FN69" s="116" t="str">
        <f t="shared" si="80"/>
        <v>金币</v>
      </c>
      <c r="FO69" s="116">
        <f t="shared" si="81"/>
        <v>9000</v>
      </c>
      <c r="FP69" s="116" t="str">
        <f t="shared" si="82"/>
        <v>专属强化石3</v>
      </c>
      <c r="FQ69" s="116">
        <f t="shared" si="83"/>
        <v>8</v>
      </c>
      <c r="FR69" s="116" t="str">
        <f t="shared" si="84"/>
        <v>专属强化石4</v>
      </c>
      <c r="FS69" s="116">
        <f t="shared" si="85"/>
        <v>3</v>
      </c>
      <c r="FT69" s="116">
        <f t="shared" si="86"/>
        <v>0.09</v>
      </c>
      <c r="FU69" s="116">
        <f t="shared" si="87"/>
        <v>1</v>
      </c>
      <c r="FV69" s="116">
        <f t="shared" si="88"/>
        <v>17</v>
      </c>
      <c r="FW69" s="116">
        <f t="shared" si="89"/>
        <v>0</v>
      </c>
      <c r="FX69" s="116">
        <f t="shared" si="90"/>
        <v>1</v>
      </c>
      <c r="FY69" s="116">
        <f t="shared" si="91"/>
        <v>4</v>
      </c>
      <c r="FZ69" s="116">
        <f t="shared" si="92"/>
        <v>4.3299999999999998E-2</v>
      </c>
      <c r="GA69" s="116">
        <f t="shared" si="93"/>
        <v>1</v>
      </c>
      <c r="GB69" s="116">
        <f t="shared" si="94"/>
        <v>8</v>
      </c>
      <c r="GC69" s="116">
        <f t="shared" si="95"/>
        <v>0.1731</v>
      </c>
      <c r="GD69" s="116">
        <f t="shared" si="96"/>
        <v>1</v>
      </c>
      <c r="GE69" s="116">
        <f t="shared" si="97"/>
        <v>17</v>
      </c>
    </row>
    <row r="70" spans="81:187" ht="16.5" x14ac:dyDescent="0.2">
      <c r="CU70" s="97">
        <v>54</v>
      </c>
      <c r="CV70" s="14">
        <f>INDEX(节奏总表!$BW$4:$BW$63,专属武器强化!CU70)</f>
        <v>146</v>
      </c>
      <c r="CW70" s="14">
        <f t="shared" si="131"/>
        <v>3300</v>
      </c>
      <c r="CX70" s="14">
        <f t="shared" si="132"/>
        <v>3330</v>
      </c>
      <c r="CY70" s="14">
        <f t="shared" si="133"/>
        <v>2700</v>
      </c>
      <c r="CZ70" s="14">
        <f t="shared" si="134"/>
        <v>1154</v>
      </c>
      <c r="DA70" s="97">
        <v>0</v>
      </c>
      <c r="DB70" s="97">
        <v>0</v>
      </c>
      <c r="DC70" s="14">
        <f t="shared" si="104"/>
        <v>0</v>
      </c>
      <c r="DD70" s="14">
        <f t="shared" si="105"/>
        <v>0</v>
      </c>
      <c r="DE70" s="14">
        <f t="shared" si="106"/>
        <v>0</v>
      </c>
      <c r="DF70" s="14">
        <f t="shared" si="107"/>
        <v>0</v>
      </c>
      <c r="DG70" s="97"/>
      <c r="DH70" s="97"/>
      <c r="DI70" s="97"/>
      <c r="DJ70" s="97"/>
      <c r="DK70" s="14">
        <f>CW70-SUM(DC$7:DC70)+SUM(DG$7:DG70)</f>
        <v>110.51999999999998</v>
      </c>
      <c r="DL70" s="14">
        <f>CX70-SUM(DD$7:DD70)+SUM(DH$7:DH70)</f>
        <v>257.73368421052692</v>
      </c>
      <c r="DM70" s="14">
        <f>CY70-SUM(DE$7:DE70)+SUM(DI$7:DI70)</f>
        <v>319.40313397129239</v>
      </c>
      <c r="DN70" s="14">
        <f>CZ70-SUM(DF$7:DF70)+SUM(DJ$7:DJ70)</f>
        <v>210.64154545454551</v>
      </c>
      <c r="DQ70" s="110">
        <v>65</v>
      </c>
      <c r="DR70" s="14">
        <f t="shared" si="69"/>
        <v>8</v>
      </c>
      <c r="DS70" s="14">
        <f t="shared" si="70"/>
        <v>2</v>
      </c>
      <c r="DT70" s="14">
        <f t="shared" si="135"/>
        <v>0</v>
      </c>
      <c r="DU70" s="14">
        <f t="shared" si="135"/>
        <v>0</v>
      </c>
      <c r="DV70" s="14">
        <f t="shared" si="135"/>
        <v>0</v>
      </c>
      <c r="DW70" s="14">
        <f t="shared" si="135"/>
        <v>101.64933333333333</v>
      </c>
      <c r="DX70" s="14">
        <f t="shared" si="71"/>
        <v>4</v>
      </c>
      <c r="DY70" s="14">
        <f t="shared" si="72"/>
        <v>0</v>
      </c>
      <c r="EC70" s="117">
        <v>2</v>
      </c>
      <c r="ED70" s="117" t="s">
        <v>1045</v>
      </c>
      <c r="EE70" s="117">
        <v>9000</v>
      </c>
      <c r="EF70" t="s">
        <v>957</v>
      </c>
      <c r="EG70">
        <v>8</v>
      </c>
      <c r="EJ70">
        <f t="shared" ref="EJ70:EJ77" si="137">ROUND(1/EN70,2)</f>
        <v>0.08</v>
      </c>
      <c r="EK70" s="117">
        <v>1</v>
      </c>
      <c r="EL70">
        <f t="shared" si="130"/>
        <v>19</v>
      </c>
      <c r="EN70">
        <f t="shared" si="136"/>
        <v>12.706166666666666</v>
      </c>
      <c r="EP70">
        <v>0</v>
      </c>
      <c r="EQ70">
        <v>1</v>
      </c>
      <c r="ER70">
        <f t="shared" ref="ER70:ER77" si="138">ROUND(EN70*0.35,0)</f>
        <v>4</v>
      </c>
      <c r="ES70" s="103">
        <f t="shared" ref="ES70:ES77" si="139">ROUND(1/EN70/2,4)</f>
        <v>3.9399999999999998E-2</v>
      </c>
      <c r="ET70">
        <v>1</v>
      </c>
      <c r="EU70">
        <f t="shared" ref="EU70:EU77" si="140">ROUND(EN70*0.7,0)</f>
        <v>9</v>
      </c>
      <c r="EV70" s="103">
        <f t="shared" ref="EV70:EV77" si="141">ROUND(2/EN70,4)</f>
        <v>0.15740000000000001</v>
      </c>
      <c r="EW70">
        <v>1</v>
      </c>
      <c r="EX70">
        <f t="shared" ref="EX70:EX77" si="142">ROUND(EN70*1.5,0)</f>
        <v>19</v>
      </c>
      <c r="FH70" s="116">
        <v>65</v>
      </c>
      <c r="FI70" s="116">
        <f t="shared" si="75"/>
        <v>58</v>
      </c>
      <c r="FJ70" s="116">
        <f t="shared" si="76"/>
        <v>1</v>
      </c>
      <c r="FK70" s="116" t="str">
        <f t="shared" si="77"/>
        <v>关羽专属武器-魂珠-7 4级</v>
      </c>
      <c r="FL70" s="116">
        <f t="shared" si="78"/>
        <v>7</v>
      </c>
      <c r="FM70" s="116">
        <f t="shared" si="79"/>
        <v>4</v>
      </c>
      <c r="FN70" s="116" t="str">
        <f t="shared" si="80"/>
        <v>金币</v>
      </c>
      <c r="FO70" s="116">
        <f t="shared" si="81"/>
        <v>10000</v>
      </c>
      <c r="FP70" s="116" t="str">
        <f t="shared" si="82"/>
        <v>专属强化石3</v>
      </c>
      <c r="FQ70" s="116">
        <f t="shared" si="83"/>
        <v>11</v>
      </c>
      <c r="FR70" s="116" t="str">
        <f t="shared" si="84"/>
        <v>专属强化石4</v>
      </c>
      <c r="FS70" s="116">
        <f t="shared" si="85"/>
        <v>4</v>
      </c>
      <c r="FT70" s="116">
        <f t="shared" si="86"/>
        <v>7.0000000000000007E-2</v>
      </c>
      <c r="FU70" s="116">
        <f t="shared" si="87"/>
        <v>1</v>
      </c>
      <c r="FV70" s="116">
        <f t="shared" si="88"/>
        <v>22</v>
      </c>
      <c r="FW70" s="116">
        <f t="shared" si="89"/>
        <v>0</v>
      </c>
      <c r="FX70" s="116">
        <f t="shared" si="90"/>
        <v>1</v>
      </c>
      <c r="FY70" s="116">
        <f t="shared" si="91"/>
        <v>5</v>
      </c>
      <c r="FZ70" s="116">
        <f t="shared" si="92"/>
        <v>3.4599999999999999E-2</v>
      </c>
      <c r="GA70" s="116">
        <f t="shared" si="93"/>
        <v>1</v>
      </c>
      <c r="GB70" s="116">
        <f t="shared" si="94"/>
        <v>10</v>
      </c>
      <c r="GC70" s="116">
        <f t="shared" si="95"/>
        <v>0.13850000000000001</v>
      </c>
      <c r="GD70" s="116">
        <f t="shared" si="96"/>
        <v>1</v>
      </c>
      <c r="GE70" s="116">
        <f t="shared" si="97"/>
        <v>22</v>
      </c>
    </row>
    <row r="71" spans="81:187" ht="16.5" x14ac:dyDescent="0.2">
      <c r="CU71" s="97">
        <v>55</v>
      </c>
      <c r="CV71" s="14">
        <f>INDEX(节奏总表!$BW$4:$BW$63,专属武器强化!CU71)</f>
        <v>147</v>
      </c>
      <c r="CW71" s="14">
        <f t="shared" si="131"/>
        <v>3300</v>
      </c>
      <c r="CX71" s="14">
        <f t="shared" si="132"/>
        <v>3330</v>
      </c>
      <c r="CY71" s="14">
        <f t="shared" si="133"/>
        <v>2775</v>
      </c>
      <c r="CZ71" s="14">
        <f t="shared" si="134"/>
        <v>1224</v>
      </c>
      <c r="DA71" s="97">
        <v>0</v>
      </c>
      <c r="DB71" s="97">
        <v>0</v>
      </c>
      <c r="DC71" s="14">
        <f t="shared" si="104"/>
        <v>0</v>
      </c>
      <c r="DD71" s="14">
        <f t="shared" si="105"/>
        <v>0</v>
      </c>
      <c r="DE71" s="14">
        <f t="shared" si="106"/>
        <v>0</v>
      </c>
      <c r="DF71" s="14">
        <f t="shared" si="107"/>
        <v>0</v>
      </c>
      <c r="DG71" s="97"/>
      <c r="DH71" s="97"/>
      <c r="DI71" s="97"/>
      <c r="DJ71" s="97"/>
      <c r="DK71" s="14">
        <f>CW71-SUM(DC$7:DC71)+SUM(DG$7:DG71)</f>
        <v>110.51999999999998</v>
      </c>
      <c r="DL71" s="14">
        <f>CX71-SUM(DD$7:DD71)+SUM(DH$7:DH71)</f>
        <v>257.73368421052692</v>
      </c>
      <c r="DM71" s="14">
        <f>CY71-SUM(DE$7:DE71)+SUM(DI$7:DI71)</f>
        <v>394.40313397129239</v>
      </c>
      <c r="DN71" s="14">
        <f>CZ71-SUM(DF$7:DF71)+SUM(DJ$7:DJ71)</f>
        <v>280.64154545454551</v>
      </c>
      <c r="DQ71" s="110">
        <v>66</v>
      </c>
      <c r="DR71" s="14">
        <f t="shared" ref="DR71:DR77" si="143">INT((DQ71-1)/9)+1</f>
        <v>8</v>
      </c>
      <c r="DS71" s="14">
        <f t="shared" ref="DS71:DS77" si="144">DQ71-(DR71-1)*9</f>
        <v>3</v>
      </c>
      <c r="DT71" s="14">
        <f t="shared" si="135"/>
        <v>0</v>
      </c>
      <c r="DU71" s="14">
        <f t="shared" si="135"/>
        <v>0</v>
      </c>
      <c r="DV71" s="14">
        <f t="shared" si="135"/>
        <v>0</v>
      </c>
      <c r="DW71" s="14">
        <f t="shared" si="135"/>
        <v>152.47399999999999</v>
      </c>
      <c r="DX71" s="14">
        <f t="shared" ref="DX71:DX77" si="145">INDEX($BD$6:$BD$13,DR71)</f>
        <v>4</v>
      </c>
      <c r="DY71" s="14">
        <f t="shared" ref="DY71:DY77" si="146">INDEX($BE$6:$BE$13,DR71)</f>
        <v>0</v>
      </c>
      <c r="EC71" s="117">
        <v>2</v>
      </c>
      <c r="ED71" s="117" t="s">
        <v>1045</v>
      </c>
      <c r="EE71" s="117">
        <v>10000</v>
      </c>
      <c r="EF71" t="s">
        <v>957</v>
      </c>
      <c r="EG71">
        <v>10</v>
      </c>
      <c r="EJ71">
        <f t="shared" si="137"/>
        <v>7.0000000000000007E-2</v>
      </c>
      <c r="EK71" s="117">
        <v>1</v>
      </c>
      <c r="EL71">
        <f t="shared" si="130"/>
        <v>23</v>
      </c>
      <c r="EN71">
        <f t="shared" si="136"/>
        <v>15.247399999999999</v>
      </c>
      <c r="EP71">
        <v>0</v>
      </c>
      <c r="EQ71">
        <v>1</v>
      </c>
      <c r="ER71">
        <f t="shared" si="138"/>
        <v>5</v>
      </c>
      <c r="ES71" s="103">
        <f t="shared" si="139"/>
        <v>3.2800000000000003E-2</v>
      </c>
      <c r="ET71">
        <v>1</v>
      </c>
      <c r="EU71">
        <f t="shared" si="140"/>
        <v>11</v>
      </c>
      <c r="EV71" s="103">
        <f t="shared" si="141"/>
        <v>0.13120000000000001</v>
      </c>
      <c r="EW71">
        <v>1</v>
      </c>
      <c r="EX71">
        <f t="shared" si="142"/>
        <v>23</v>
      </c>
      <c r="FH71" s="116">
        <v>66</v>
      </c>
      <c r="FI71" s="116">
        <f t="shared" ref="FI71:FI85" si="147">IF(FM71&gt;0,(FL71-1)*9+FM71,0)</f>
        <v>59</v>
      </c>
      <c r="FJ71" s="116">
        <f t="shared" ref="FJ71:FJ134" si="148">INT((FH71-1)/80+1)</f>
        <v>1</v>
      </c>
      <c r="FK71" s="116" t="str">
        <f t="shared" ref="FK71:FK85" si="149">INDEX($FC$6:$FC$26,FJ71)&amp;"专属武器-魂珠-"&amp;FL71&amp;" "&amp;FM71&amp;"级"</f>
        <v>关羽专属武器-魂珠-7 5级</v>
      </c>
      <c r="FL71" s="116">
        <f t="shared" ref="FL71:FL85" si="150">INT((FH71-(FJ71-1)*80-1)/10)+1</f>
        <v>7</v>
      </c>
      <c r="FM71" s="116">
        <f t="shared" ref="FM71:FM85" si="151">FH71-(FJ71-1)*80-(FL71-1)*10-1</f>
        <v>5</v>
      </c>
      <c r="FN71" s="116" t="str">
        <f t="shared" ref="FN71:FN134" si="152">IF($FM71&gt;0,IF(INDEX($EC$6:$EC$77,$FI71)&gt;=FN$3,INDEX(ED$6:ED$77,$FI71),""),"")</f>
        <v>金币</v>
      </c>
      <c r="FO71" s="116">
        <f t="shared" ref="FO71:FO134" si="153">IF($FM71&gt;0,IF(INDEX($EC$6:$EC$77,$FI71)&gt;=FO$3,INDEX(EE$6:EE$77,$FI71),""),"")</f>
        <v>11000</v>
      </c>
      <c r="FP71" s="116" t="str">
        <f t="shared" ref="FP71:FP134" si="154">IF($FM71&gt;0,IF(INDEX($EC$6:$EC$77,$FI71)&gt;=FP$3,INDEX(EF$6:EF$77,$FI71),""),"")</f>
        <v>专属强化石3</v>
      </c>
      <c r="FQ71" s="116">
        <f t="shared" ref="FQ71:FQ134" si="155">IF($FM71&gt;0,IF(INDEX($EC$6:$EC$77,$FI71)&gt;=FQ$3,INDEX(EG$6:EG$77,$FI71),""),"")</f>
        <v>11</v>
      </c>
      <c r="FR71" s="116" t="str">
        <f t="shared" ref="FR71:FR134" si="156">IF($FM71&gt;0,IF(INDEX($EC$6:$EC$77,$FI71)&gt;=FR$3,INDEX(EH$6:EH$77,$FI71),""),"")</f>
        <v>专属强化石4</v>
      </c>
      <c r="FS71" s="116">
        <f t="shared" ref="FS71:FS134" si="157">IF($FM71&gt;0,IF(INDEX($EC$6:$EC$77,$FI71)&gt;=FS$3,INDEX(EI$6:EI$77,$FI71),""),"")</f>
        <v>4</v>
      </c>
      <c r="FT71" s="116">
        <f t="shared" ref="FT71:FT85" si="158">IF($FM71&gt;0,INDEX(EJ$6:EJ$77,$FI71),"")</f>
        <v>0.04</v>
      </c>
      <c r="FU71" s="116">
        <f t="shared" ref="FU71:FU85" si="159">IF($FM71&gt;0,INDEX(EK$6:EK$77,$FI71),"")</f>
        <v>1</v>
      </c>
      <c r="FV71" s="116">
        <f t="shared" ref="FV71:FV85" si="160">IF($FM71&gt;0,INDEX(EL$6:EL$77,$FI71),"")</f>
        <v>35</v>
      </c>
      <c r="FW71" s="116">
        <f t="shared" ref="FW71:FW85" si="161">IF($FM71&gt;0,INDEX(EP$6:EP$77,$FI71),"")</f>
        <v>0</v>
      </c>
      <c r="FX71" s="116">
        <f t="shared" ref="FX71:FX85" si="162">IF($FM71&gt;0,INDEX(EQ$6:EQ$77,$FI71),"")</f>
        <v>1</v>
      </c>
      <c r="FY71" s="116">
        <f t="shared" ref="FY71:FY85" si="163">IF($FM71&gt;0,INDEX(ER$6:ER$77,$FI71),"")</f>
        <v>8</v>
      </c>
      <c r="FZ71" s="116">
        <f t="shared" ref="FZ71:FZ85" si="164">IF($FM71&gt;0,INDEX(ES$6:ES$77,$FI71),"")</f>
        <v>2.1600000000000001E-2</v>
      </c>
      <c r="GA71" s="116">
        <f t="shared" ref="GA71:GA85" si="165">IF($FM71&gt;0,INDEX(ET$6:ET$77,$FI71),"")</f>
        <v>1</v>
      </c>
      <c r="GB71" s="116">
        <f t="shared" ref="GB71:GB85" si="166">IF($FM71&gt;0,INDEX(EU$6:EU$77,$FI71),"")</f>
        <v>16</v>
      </c>
      <c r="GC71" s="116">
        <f t="shared" ref="GC71:GC85" si="167">IF($FM71&gt;0,INDEX(EV$6:EV$77,$FI71),"")</f>
        <v>8.6599999999999996E-2</v>
      </c>
      <c r="GD71" s="116">
        <f t="shared" ref="GD71:GD85" si="168">IF($FM71&gt;0,INDEX(EW$6:EW$77,$FI71),"")</f>
        <v>1</v>
      </c>
      <c r="GE71" s="116">
        <f t="shared" ref="GE71:GE85" si="169">IF($FM71&gt;0,INDEX(EX$6:EX$77,$FI71),"")</f>
        <v>35</v>
      </c>
    </row>
    <row r="72" spans="81:187" ht="16.5" x14ac:dyDescent="0.2">
      <c r="CU72" s="97">
        <v>56</v>
      </c>
      <c r="CV72" s="14">
        <f>INDEX(节奏总表!$BW$4:$BW$63,专属武器强化!CU72)</f>
        <v>147</v>
      </c>
      <c r="CW72" s="14">
        <f t="shared" si="131"/>
        <v>3300</v>
      </c>
      <c r="CX72" s="14">
        <f t="shared" si="132"/>
        <v>3330</v>
      </c>
      <c r="CY72" s="14">
        <f t="shared" si="133"/>
        <v>2850</v>
      </c>
      <c r="CZ72" s="14">
        <f t="shared" si="134"/>
        <v>1294</v>
      </c>
      <c r="DA72" s="97">
        <v>6</v>
      </c>
      <c r="DB72" s="97">
        <v>4</v>
      </c>
      <c r="DC72" s="14">
        <f t="shared" si="104"/>
        <v>0</v>
      </c>
      <c r="DD72" s="14">
        <f t="shared" si="105"/>
        <v>0</v>
      </c>
      <c r="DE72" s="14">
        <f t="shared" si="106"/>
        <v>489.85681818181797</v>
      </c>
      <c r="DF72" s="14">
        <f t="shared" si="107"/>
        <v>103.95954545454543</v>
      </c>
      <c r="DG72" s="97"/>
      <c r="DH72" s="97"/>
      <c r="DI72" s="97">
        <v>25</v>
      </c>
      <c r="DJ72" s="97"/>
      <c r="DK72" s="14">
        <f>CW72-SUM(DC$7:DC72)+SUM(DG$7:DG72)</f>
        <v>110.51999999999998</v>
      </c>
      <c r="DL72" s="14">
        <f>CX72-SUM(DD$7:DD72)+SUM(DH$7:DH72)</f>
        <v>257.73368421052692</v>
      </c>
      <c r="DM72" s="14">
        <f>CY72-SUM(DE$7:DE72)+SUM(DI$7:DI72)</f>
        <v>4.5463157894746473</v>
      </c>
      <c r="DN72" s="14">
        <f>CZ72-SUM(DF$7:DF72)+SUM(DJ$7:DJ72)</f>
        <v>246.68200000000002</v>
      </c>
      <c r="DQ72" s="110">
        <v>67</v>
      </c>
      <c r="DR72" s="14">
        <f t="shared" si="143"/>
        <v>8</v>
      </c>
      <c r="DS72" s="14">
        <f t="shared" si="144"/>
        <v>4</v>
      </c>
      <c r="DT72" s="14">
        <f t="shared" si="135"/>
        <v>0</v>
      </c>
      <c r="DU72" s="14">
        <f t="shared" si="135"/>
        <v>0</v>
      </c>
      <c r="DV72" s="14">
        <f t="shared" si="135"/>
        <v>0</v>
      </c>
      <c r="DW72" s="14">
        <f t="shared" si="135"/>
        <v>254.12333333333331</v>
      </c>
      <c r="DX72" s="14">
        <f t="shared" si="145"/>
        <v>4</v>
      </c>
      <c r="DY72" s="14">
        <f t="shared" si="146"/>
        <v>0</v>
      </c>
      <c r="EC72" s="117">
        <v>2</v>
      </c>
      <c r="ED72" s="117" t="s">
        <v>1045</v>
      </c>
      <c r="EE72" s="117">
        <v>11000</v>
      </c>
      <c r="EF72" t="s">
        <v>957</v>
      </c>
      <c r="EG72">
        <v>12</v>
      </c>
      <c r="EJ72">
        <f t="shared" si="137"/>
        <v>0.05</v>
      </c>
      <c r="EK72" s="117">
        <v>1</v>
      </c>
      <c r="EL72">
        <f t="shared" si="130"/>
        <v>32</v>
      </c>
      <c r="EN72">
        <f t="shared" si="136"/>
        <v>21.176944444444441</v>
      </c>
      <c r="EP72">
        <v>0</v>
      </c>
      <c r="EQ72">
        <v>1</v>
      </c>
      <c r="ER72">
        <f t="shared" si="138"/>
        <v>7</v>
      </c>
      <c r="ES72" s="103">
        <f t="shared" si="139"/>
        <v>2.3599999999999999E-2</v>
      </c>
      <c r="ET72">
        <v>1</v>
      </c>
      <c r="EU72">
        <f t="shared" si="140"/>
        <v>15</v>
      </c>
      <c r="EV72" s="103">
        <f t="shared" si="141"/>
        <v>9.4399999999999998E-2</v>
      </c>
      <c r="EW72">
        <v>1</v>
      </c>
      <c r="EX72">
        <f t="shared" si="142"/>
        <v>32</v>
      </c>
      <c r="FH72" s="116">
        <v>67</v>
      </c>
      <c r="FI72" s="116">
        <f t="shared" si="147"/>
        <v>60</v>
      </c>
      <c r="FJ72" s="116">
        <f t="shared" si="148"/>
        <v>1</v>
      </c>
      <c r="FK72" s="116" t="str">
        <f t="shared" si="149"/>
        <v>关羽专属武器-魂珠-7 6级</v>
      </c>
      <c r="FL72" s="116">
        <f t="shared" si="150"/>
        <v>7</v>
      </c>
      <c r="FM72" s="116">
        <f t="shared" si="151"/>
        <v>6</v>
      </c>
      <c r="FN72" s="116" t="str">
        <f t="shared" si="152"/>
        <v>金币</v>
      </c>
      <c r="FO72" s="116">
        <f t="shared" si="153"/>
        <v>12000</v>
      </c>
      <c r="FP72" s="116" t="str">
        <f t="shared" si="154"/>
        <v>专属强化石3</v>
      </c>
      <c r="FQ72" s="116">
        <f t="shared" si="155"/>
        <v>14</v>
      </c>
      <c r="FR72" s="116" t="str">
        <f t="shared" si="156"/>
        <v>专属强化石4</v>
      </c>
      <c r="FS72" s="116">
        <f t="shared" si="157"/>
        <v>5</v>
      </c>
      <c r="FT72" s="116">
        <f t="shared" si="158"/>
        <v>0.03</v>
      </c>
      <c r="FU72" s="116">
        <f t="shared" si="159"/>
        <v>1</v>
      </c>
      <c r="FV72" s="116">
        <f t="shared" si="160"/>
        <v>45</v>
      </c>
      <c r="FW72" s="116">
        <f t="shared" si="161"/>
        <v>0</v>
      </c>
      <c r="FX72" s="116">
        <f t="shared" si="162"/>
        <v>1</v>
      </c>
      <c r="FY72" s="116">
        <f t="shared" si="163"/>
        <v>11</v>
      </c>
      <c r="FZ72" s="116">
        <f t="shared" si="164"/>
        <v>1.66E-2</v>
      </c>
      <c r="GA72" s="116">
        <f t="shared" si="165"/>
        <v>1</v>
      </c>
      <c r="GB72" s="116">
        <f t="shared" si="166"/>
        <v>21</v>
      </c>
      <c r="GC72" s="116">
        <f t="shared" si="167"/>
        <v>6.6600000000000006E-2</v>
      </c>
      <c r="GD72" s="116">
        <f t="shared" si="168"/>
        <v>1</v>
      </c>
      <c r="GE72" s="116">
        <f t="shared" si="169"/>
        <v>45</v>
      </c>
    </row>
    <row r="73" spans="81:187" ht="16.5" x14ac:dyDescent="0.2">
      <c r="CU73" s="97">
        <v>57</v>
      </c>
      <c r="CV73" s="14">
        <f>INDEX(节奏总表!$BW$4:$BW$63,专属武器强化!CU73)</f>
        <v>148</v>
      </c>
      <c r="CW73" s="14">
        <f t="shared" si="131"/>
        <v>3300</v>
      </c>
      <c r="CX73" s="14">
        <f t="shared" si="132"/>
        <v>3330</v>
      </c>
      <c r="CY73" s="14">
        <f t="shared" si="133"/>
        <v>2925</v>
      </c>
      <c r="CZ73" s="14">
        <f t="shared" si="134"/>
        <v>1364</v>
      </c>
      <c r="DA73" s="97">
        <v>0</v>
      </c>
      <c r="DB73" s="97">
        <v>0</v>
      </c>
      <c r="DC73" s="14">
        <f t="shared" si="104"/>
        <v>0</v>
      </c>
      <c r="DD73" s="14">
        <f t="shared" si="105"/>
        <v>0</v>
      </c>
      <c r="DE73" s="14">
        <f t="shared" si="106"/>
        <v>0</v>
      </c>
      <c r="DF73" s="14">
        <f t="shared" si="107"/>
        <v>0</v>
      </c>
      <c r="DG73" s="97"/>
      <c r="DH73" s="97"/>
      <c r="DI73" s="97"/>
      <c r="DJ73" s="97"/>
      <c r="DK73" s="14">
        <f>CW73-SUM(DC$7:DC73)+SUM(DG$7:DG73)</f>
        <v>110.51999999999998</v>
      </c>
      <c r="DL73" s="14">
        <f>CX73-SUM(DD$7:DD73)+SUM(DH$7:DH73)</f>
        <v>257.73368421052692</v>
      </c>
      <c r="DM73" s="14">
        <f>CY73-SUM(DE$7:DE73)+SUM(DI$7:DI73)</f>
        <v>79.546315789474647</v>
      </c>
      <c r="DN73" s="14">
        <f>CZ73-SUM(DF$7:DF73)+SUM(DJ$7:DJ73)</f>
        <v>316.68200000000002</v>
      </c>
      <c r="DQ73" s="110">
        <v>68</v>
      </c>
      <c r="DR73" s="14">
        <f t="shared" si="143"/>
        <v>8</v>
      </c>
      <c r="DS73" s="14">
        <f t="shared" si="144"/>
        <v>5</v>
      </c>
      <c r="DT73" s="14">
        <f t="shared" si="135"/>
        <v>0</v>
      </c>
      <c r="DU73" s="14">
        <f t="shared" si="135"/>
        <v>0</v>
      </c>
      <c r="DV73" s="14">
        <f t="shared" si="135"/>
        <v>0</v>
      </c>
      <c r="DW73" s="14">
        <f t="shared" si="135"/>
        <v>406.59733333333332</v>
      </c>
      <c r="DX73" s="14">
        <f t="shared" si="145"/>
        <v>4</v>
      </c>
      <c r="DY73" s="14">
        <f t="shared" si="146"/>
        <v>0</v>
      </c>
      <c r="EC73" s="117">
        <v>2</v>
      </c>
      <c r="ED73" s="117" t="s">
        <v>1045</v>
      </c>
      <c r="EE73" s="117">
        <v>12000</v>
      </c>
      <c r="EF73" t="s">
        <v>957</v>
      </c>
      <c r="EG73">
        <v>15</v>
      </c>
      <c r="EJ73">
        <f t="shared" si="137"/>
        <v>0.04</v>
      </c>
      <c r="EK73" s="117">
        <v>1</v>
      </c>
      <c r="EL73">
        <f t="shared" si="130"/>
        <v>41</v>
      </c>
      <c r="EN73">
        <f t="shared" si="136"/>
        <v>27.106488888888887</v>
      </c>
      <c r="EP73">
        <v>0</v>
      </c>
      <c r="EQ73">
        <v>1</v>
      </c>
      <c r="ER73">
        <f t="shared" si="138"/>
        <v>9</v>
      </c>
      <c r="ES73" s="103">
        <f t="shared" si="139"/>
        <v>1.84E-2</v>
      </c>
      <c r="ET73">
        <v>1</v>
      </c>
      <c r="EU73">
        <f t="shared" si="140"/>
        <v>19</v>
      </c>
      <c r="EV73" s="103">
        <f t="shared" si="141"/>
        <v>7.3800000000000004E-2</v>
      </c>
      <c r="EW73">
        <v>1</v>
      </c>
      <c r="EX73">
        <f t="shared" si="142"/>
        <v>41</v>
      </c>
      <c r="FH73" s="116">
        <v>68</v>
      </c>
      <c r="FI73" s="116">
        <f t="shared" si="147"/>
        <v>61</v>
      </c>
      <c r="FJ73" s="116">
        <f t="shared" si="148"/>
        <v>1</v>
      </c>
      <c r="FK73" s="116" t="str">
        <f t="shared" si="149"/>
        <v>关羽专属武器-魂珠-7 7级</v>
      </c>
      <c r="FL73" s="116">
        <f t="shared" si="150"/>
        <v>7</v>
      </c>
      <c r="FM73" s="116">
        <f t="shared" si="151"/>
        <v>7</v>
      </c>
      <c r="FN73" s="116" t="str">
        <f t="shared" si="152"/>
        <v>金币</v>
      </c>
      <c r="FO73" s="116">
        <f t="shared" si="153"/>
        <v>13000</v>
      </c>
      <c r="FP73" s="116" t="str">
        <f t="shared" si="154"/>
        <v>专属强化石3</v>
      </c>
      <c r="FQ73" s="116">
        <f t="shared" si="155"/>
        <v>20</v>
      </c>
      <c r="FR73" s="116" t="str">
        <f t="shared" si="156"/>
        <v>专属强化石4</v>
      </c>
      <c r="FS73" s="116">
        <f t="shared" si="157"/>
        <v>7</v>
      </c>
      <c r="FT73" s="116">
        <f t="shared" si="158"/>
        <v>0.03</v>
      </c>
      <c r="FU73" s="116">
        <f t="shared" si="159"/>
        <v>1</v>
      </c>
      <c r="FV73" s="116">
        <f t="shared" si="160"/>
        <v>52</v>
      </c>
      <c r="FW73" s="116">
        <f t="shared" si="161"/>
        <v>0</v>
      </c>
      <c r="FX73" s="116">
        <f t="shared" si="162"/>
        <v>1</v>
      </c>
      <c r="FY73" s="116">
        <f t="shared" si="163"/>
        <v>12</v>
      </c>
      <c r="FZ73" s="116">
        <f t="shared" si="164"/>
        <v>1.44E-2</v>
      </c>
      <c r="GA73" s="116">
        <f t="shared" si="165"/>
        <v>1</v>
      </c>
      <c r="GB73" s="116">
        <f t="shared" si="166"/>
        <v>24</v>
      </c>
      <c r="GC73" s="116">
        <f t="shared" si="167"/>
        <v>5.7700000000000001E-2</v>
      </c>
      <c r="GD73" s="116">
        <f t="shared" si="168"/>
        <v>1</v>
      </c>
      <c r="GE73" s="116">
        <f t="shared" si="169"/>
        <v>52</v>
      </c>
    </row>
    <row r="74" spans="81:187" ht="16.5" x14ac:dyDescent="0.2">
      <c r="CU74" s="97">
        <v>58</v>
      </c>
      <c r="CV74" s="14">
        <f>INDEX(节奏总表!$BW$4:$BW$63,专属武器强化!CU74)</f>
        <v>149</v>
      </c>
      <c r="CW74" s="14">
        <f t="shared" si="131"/>
        <v>3300</v>
      </c>
      <c r="CX74" s="14">
        <f t="shared" si="132"/>
        <v>3330</v>
      </c>
      <c r="CY74" s="14">
        <f t="shared" si="133"/>
        <v>3000</v>
      </c>
      <c r="CZ74" s="14">
        <f t="shared" si="134"/>
        <v>1434</v>
      </c>
      <c r="DA74" s="97">
        <v>0</v>
      </c>
      <c r="DB74" s="97">
        <v>0</v>
      </c>
      <c r="DC74" s="14">
        <f t="shared" si="104"/>
        <v>0</v>
      </c>
      <c r="DD74" s="14">
        <f t="shared" si="105"/>
        <v>0</v>
      </c>
      <c r="DE74" s="14">
        <f t="shared" si="106"/>
        <v>0</v>
      </c>
      <c r="DF74" s="14">
        <f t="shared" si="107"/>
        <v>0</v>
      </c>
      <c r="DG74" s="97"/>
      <c r="DH74" s="97"/>
      <c r="DI74" s="97"/>
      <c r="DJ74" s="97"/>
      <c r="DK74" s="14">
        <f>CW74-SUM(DC$7:DC74)+SUM(DG$7:DG74)</f>
        <v>110.51999999999998</v>
      </c>
      <c r="DL74" s="14">
        <f>CX74-SUM(DD$7:DD74)+SUM(DH$7:DH74)</f>
        <v>257.73368421052692</v>
      </c>
      <c r="DM74" s="14">
        <f>CY74-SUM(DE$7:DE74)+SUM(DI$7:DI74)</f>
        <v>154.54631578947465</v>
      </c>
      <c r="DN74" s="14">
        <f>CZ74-SUM(DF$7:DF74)+SUM(DJ$7:DJ74)</f>
        <v>386.68200000000002</v>
      </c>
      <c r="DQ74" s="110">
        <v>69</v>
      </c>
      <c r="DR74" s="14">
        <f t="shared" si="143"/>
        <v>8</v>
      </c>
      <c r="DS74" s="14">
        <f t="shared" si="144"/>
        <v>6</v>
      </c>
      <c r="DT74" s="14">
        <f t="shared" si="135"/>
        <v>0</v>
      </c>
      <c r="DU74" s="14">
        <f t="shared" si="135"/>
        <v>0</v>
      </c>
      <c r="DV74" s="14">
        <f t="shared" si="135"/>
        <v>0</v>
      </c>
      <c r="DW74" s="14">
        <f t="shared" si="135"/>
        <v>660.72066666666672</v>
      </c>
      <c r="DX74" s="14">
        <f t="shared" si="145"/>
        <v>4</v>
      </c>
      <c r="DY74" s="14">
        <f t="shared" si="146"/>
        <v>0</v>
      </c>
      <c r="EC74" s="117">
        <v>2</v>
      </c>
      <c r="ED74" s="117" t="s">
        <v>1045</v>
      </c>
      <c r="EE74" s="117">
        <v>13000</v>
      </c>
      <c r="EF74" t="s">
        <v>957</v>
      </c>
      <c r="EG74">
        <v>18</v>
      </c>
      <c r="EJ74">
        <f t="shared" si="137"/>
        <v>0.03</v>
      </c>
      <c r="EK74" s="117">
        <v>1</v>
      </c>
      <c r="EL74">
        <f t="shared" si="130"/>
        <v>55</v>
      </c>
      <c r="EN74">
        <f t="shared" si="136"/>
        <v>36.70670370370371</v>
      </c>
      <c r="EP74">
        <v>0</v>
      </c>
      <c r="EQ74">
        <v>1</v>
      </c>
      <c r="ER74">
        <f t="shared" si="138"/>
        <v>13</v>
      </c>
      <c r="ES74" s="103">
        <f t="shared" si="139"/>
        <v>1.3599999999999999E-2</v>
      </c>
      <c r="ET74">
        <v>1</v>
      </c>
      <c r="EU74">
        <f t="shared" si="140"/>
        <v>26</v>
      </c>
      <c r="EV74" s="103">
        <f t="shared" si="141"/>
        <v>5.45E-2</v>
      </c>
      <c r="EW74">
        <v>1</v>
      </c>
      <c r="EX74">
        <f t="shared" si="142"/>
        <v>55</v>
      </c>
      <c r="FH74" s="116">
        <v>69</v>
      </c>
      <c r="FI74" s="116">
        <f t="shared" si="147"/>
        <v>62</v>
      </c>
      <c r="FJ74" s="116">
        <f t="shared" si="148"/>
        <v>1</v>
      </c>
      <c r="FK74" s="116" t="str">
        <f t="shared" si="149"/>
        <v>关羽专属武器-魂珠-7 8级</v>
      </c>
      <c r="FL74" s="116">
        <f t="shared" si="150"/>
        <v>7</v>
      </c>
      <c r="FM74" s="116">
        <f t="shared" si="151"/>
        <v>8</v>
      </c>
      <c r="FN74" s="116" t="str">
        <f t="shared" si="152"/>
        <v>金币</v>
      </c>
      <c r="FO74" s="116">
        <f t="shared" si="153"/>
        <v>14000</v>
      </c>
      <c r="FP74" s="116" t="str">
        <f t="shared" si="154"/>
        <v>专属强化石3</v>
      </c>
      <c r="FQ74" s="116">
        <f t="shared" si="155"/>
        <v>23</v>
      </c>
      <c r="FR74" s="116" t="str">
        <f t="shared" si="156"/>
        <v>专属强化石4</v>
      </c>
      <c r="FS74" s="116">
        <f t="shared" si="157"/>
        <v>8</v>
      </c>
      <c r="FT74" s="116">
        <f t="shared" si="158"/>
        <v>0.02</v>
      </c>
      <c r="FU74" s="116">
        <f t="shared" si="159"/>
        <v>1</v>
      </c>
      <c r="FV74" s="116">
        <f t="shared" si="160"/>
        <v>74</v>
      </c>
      <c r="FW74" s="116">
        <f t="shared" si="161"/>
        <v>0</v>
      </c>
      <c r="FX74" s="116">
        <f t="shared" si="162"/>
        <v>1</v>
      </c>
      <c r="FY74" s="116">
        <f t="shared" si="163"/>
        <v>17</v>
      </c>
      <c r="FZ74" s="116">
        <f t="shared" si="164"/>
        <v>1.0200000000000001E-2</v>
      </c>
      <c r="GA74" s="116">
        <f t="shared" si="165"/>
        <v>1</v>
      </c>
      <c r="GB74" s="116">
        <f t="shared" si="166"/>
        <v>34</v>
      </c>
      <c r="GC74" s="116">
        <f t="shared" si="167"/>
        <v>4.07E-2</v>
      </c>
      <c r="GD74" s="116">
        <f t="shared" si="168"/>
        <v>1</v>
      </c>
      <c r="GE74" s="116">
        <f t="shared" si="169"/>
        <v>74</v>
      </c>
    </row>
    <row r="75" spans="81:187" ht="16.5" x14ac:dyDescent="0.2">
      <c r="CU75" s="97">
        <v>59</v>
      </c>
      <c r="CV75" s="14">
        <f>INDEX(节奏总表!$BW$4:$BW$63,专属武器强化!CU75)</f>
        <v>149</v>
      </c>
      <c r="CW75" s="14">
        <f t="shared" si="131"/>
        <v>3300</v>
      </c>
      <c r="CX75" s="14">
        <f t="shared" si="132"/>
        <v>3330</v>
      </c>
      <c r="CY75" s="14">
        <f t="shared" si="133"/>
        <v>3075</v>
      </c>
      <c r="CZ75" s="14">
        <f t="shared" si="134"/>
        <v>1504</v>
      </c>
      <c r="DA75" s="97">
        <v>8</v>
      </c>
      <c r="DB75" s="97">
        <v>3</v>
      </c>
      <c r="DC75" s="14">
        <f t="shared" si="104"/>
        <v>0</v>
      </c>
      <c r="DD75" s="14">
        <f t="shared" si="105"/>
        <v>0</v>
      </c>
      <c r="DE75" s="14">
        <f t="shared" si="106"/>
        <v>0</v>
      </c>
      <c r="DF75" s="14">
        <f t="shared" si="107"/>
        <v>457.42199999999997</v>
      </c>
      <c r="DG75" s="97"/>
      <c r="DH75" s="97"/>
      <c r="DI75" s="97"/>
      <c r="DJ75" s="97">
        <v>1</v>
      </c>
      <c r="DK75" s="14">
        <f>CW75-SUM(DC$7:DC75)+SUM(DG$7:DG75)</f>
        <v>110.51999999999998</v>
      </c>
      <c r="DL75" s="14">
        <f>CX75-SUM(DD$7:DD75)+SUM(DH$7:DH75)</f>
        <v>257.73368421052692</v>
      </c>
      <c r="DM75" s="14">
        <f>CY75-SUM(DE$7:DE75)+SUM(DI$7:DI75)</f>
        <v>229.54631578947465</v>
      </c>
      <c r="DN75" s="14">
        <f>CZ75-SUM(DF$7:DF75)+SUM(DJ$7:DJ75)</f>
        <v>0.25999999999999091</v>
      </c>
      <c r="DQ75" s="110">
        <v>70</v>
      </c>
      <c r="DR75" s="14">
        <f t="shared" si="143"/>
        <v>8</v>
      </c>
      <c r="DS75" s="14">
        <f t="shared" si="144"/>
        <v>7</v>
      </c>
      <c r="DT75" s="14">
        <f t="shared" si="135"/>
        <v>0</v>
      </c>
      <c r="DU75" s="14">
        <f t="shared" si="135"/>
        <v>0</v>
      </c>
      <c r="DV75" s="14">
        <f t="shared" si="135"/>
        <v>0</v>
      </c>
      <c r="DW75" s="14">
        <f t="shared" si="135"/>
        <v>1067.318</v>
      </c>
      <c r="DX75" s="14">
        <f t="shared" si="145"/>
        <v>4</v>
      </c>
      <c r="DY75" s="14">
        <f t="shared" si="146"/>
        <v>0</v>
      </c>
      <c r="EC75" s="117">
        <v>2</v>
      </c>
      <c r="ED75" s="117" t="s">
        <v>1045</v>
      </c>
      <c r="EE75" s="117">
        <v>14000</v>
      </c>
      <c r="EF75" t="s">
        <v>957</v>
      </c>
      <c r="EG75">
        <v>25</v>
      </c>
      <c r="EJ75">
        <f t="shared" si="137"/>
        <v>0.02</v>
      </c>
      <c r="EK75" s="117">
        <v>1</v>
      </c>
      <c r="EL75">
        <f t="shared" si="130"/>
        <v>64</v>
      </c>
      <c r="EN75">
        <f t="shared" si="136"/>
        <v>42.692720000000001</v>
      </c>
      <c r="EP75">
        <v>0</v>
      </c>
      <c r="EQ75">
        <v>1</v>
      </c>
      <c r="ER75">
        <f t="shared" si="138"/>
        <v>15</v>
      </c>
      <c r="ES75" s="103">
        <f t="shared" si="139"/>
        <v>1.17E-2</v>
      </c>
      <c r="ET75">
        <v>1</v>
      </c>
      <c r="EU75">
        <f t="shared" si="140"/>
        <v>30</v>
      </c>
      <c r="EV75" s="103">
        <f t="shared" si="141"/>
        <v>4.6800000000000001E-2</v>
      </c>
      <c r="EW75">
        <v>1</v>
      </c>
      <c r="EX75">
        <f t="shared" si="142"/>
        <v>64</v>
      </c>
      <c r="FH75" s="116">
        <v>70</v>
      </c>
      <c r="FI75" s="116">
        <f t="shared" si="147"/>
        <v>63</v>
      </c>
      <c r="FJ75" s="116">
        <f t="shared" si="148"/>
        <v>1</v>
      </c>
      <c r="FK75" s="116" t="str">
        <f t="shared" si="149"/>
        <v>关羽专属武器-魂珠-7 9级</v>
      </c>
      <c r="FL75" s="116">
        <f t="shared" si="150"/>
        <v>7</v>
      </c>
      <c r="FM75" s="116">
        <f t="shared" si="151"/>
        <v>9</v>
      </c>
      <c r="FN75" s="116" t="str">
        <f t="shared" si="152"/>
        <v>金币</v>
      </c>
      <c r="FO75" s="116">
        <f t="shared" si="153"/>
        <v>15000</v>
      </c>
      <c r="FP75" s="116" t="str">
        <f t="shared" si="154"/>
        <v>专属强化石3</v>
      </c>
      <c r="FQ75" s="116">
        <f t="shared" si="155"/>
        <v>28</v>
      </c>
      <c r="FR75" s="116" t="str">
        <f t="shared" si="156"/>
        <v>专属强化石4</v>
      </c>
      <c r="FS75" s="116">
        <f t="shared" si="157"/>
        <v>10</v>
      </c>
      <c r="FT75" s="116">
        <f t="shared" si="158"/>
        <v>0.02</v>
      </c>
      <c r="FU75" s="116">
        <f t="shared" si="159"/>
        <v>1</v>
      </c>
      <c r="FV75" s="116">
        <f t="shared" si="160"/>
        <v>95</v>
      </c>
      <c r="FW75" s="116">
        <f t="shared" si="161"/>
        <v>0</v>
      </c>
      <c r="FX75" s="116">
        <f t="shared" si="162"/>
        <v>1</v>
      </c>
      <c r="FY75" s="116">
        <f t="shared" si="163"/>
        <v>22</v>
      </c>
      <c r="FZ75" s="116">
        <f t="shared" si="164"/>
        <v>7.9000000000000008E-3</v>
      </c>
      <c r="GA75" s="116">
        <f t="shared" si="165"/>
        <v>1</v>
      </c>
      <c r="GB75" s="116">
        <f t="shared" si="166"/>
        <v>44</v>
      </c>
      <c r="GC75" s="116">
        <f t="shared" si="167"/>
        <v>3.15E-2</v>
      </c>
      <c r="GD75" s="116">
        <f t="shared" si="168"/>
        <v>1</v>
      </c>
      <c r="GE75" s="116">
        <f t="shared" si="169"/>
        <v>95</v>
      </c>
    </row>
    <row r="76" spans="81:187" ht="16.5" x14ac:dyDescent="0.2">
      <c r="CU76" s="97">
        <v>60</v>
      </c>
      <c r="CV76" s="14">
        <f>INDEX(节奏总表!$BW$4:$BW$63,专属武器强化!CU76)</f>
        <v>150</v>
      </c>
      <c r="CW76" s="14">
        <f t="shared" si="131"/>
        <v>3300</v>
      </c>
      <c r="CX76" s="14">
        <f t="shared" si="132"/>
        <v>3330</v>
      </c>
      <c r="CY76" s="14">
        <f t="shared" si="133"/>
        <v>3150</v>
      </c>
      <c r="CZ76" s="14">
        <f t="shared" si="134"/>
        <v>1574</v>
      </c>
      <c r="DA76" s="97">
        <v>0</v>
      </c>
      <c r="DB76" s="97">
        <v>0</v>
      </c>
      <c r="DC76" s="14">
        <f t="shared" si="104"/>
        <v>0</v>
      </c>
      <c r="DD76" s="14">
        <f t="shared" si="105"/>
        <v>0</v>
      </c>
      <c r="DE76" s="14">
        <f t="shared" si="106"/>
        <v>0</v>
      </c>
      <c r="DF76" s="14">
        <f t="shared" si="107"/>
        <v>0</v>
      </c>
      <c r="DG76" s="97"/>
      <c r="DH76" s="97"/>
      <c r="DI76" s="97"/>
      <c r="DJ76" s="97"/>
      <c r="DK76" s="14">
        <f>CW76-SUM(DC$7:DC76)+SUM(DG$7:DG76)</f>
        <v>110.51999999999998</v>
      </c>
      <c r="DL76" s="14">
        <f>CX76-SUM(DD$7:DD76)+SUM(DH$7:DH76)</f>
        <v>257.73368421052692</v>
      </c>
      <c r="DM76" s="14">
        <f>CY76-SUM(DE$7:DE76)+SUM(DI$7:DI76)</f>
        <v>304.54631578947465</v>
      </c>
      <c r="DN76" s="14">
        <f>CZ76-SUM(DF$7:DF76)+SUM(DJ$7:DJ76)</f>
        <v>70.259999999999991</v>
      </c>
      <c r="DQ76" s="110">
        <v>71</v>
      </c>
      <c r="DR76" s="14">
        <f t="shared" si="143"/>
        <v>8</v>
      </c>
      <c r="DS76" s="14">
        <f t="shared" si="144"/>
        <v>8</v>
      </c>
      <c r="DT76" s="14">
        <f t="shared" si="135"/>
        <v>0</v>
      </c>
      <c r="DU76" s="14">
        <f t="shared" si="135"/>
        <v>0</v>
      </c>
      <c r="DV76" s="14">
        <f t="shared" si="135"/>
        <v>0</v>
      </c>
      <c r="DW76" s="14">
        <f t="shared" si="135"/>
        <v>1728.0386666666664</v>
      </c>
      <c r="DX76" s="14">
        <f t="shared" si="145"/>
        <v>4</v>
      </c>
      <c r="DY76" s="14">
        <f t="shared" si="146"/>
        <v>0</v>
      </c>
      <c r="EC76" s="117">
        <v>2</v>
      </c>
      <c r="ED76" s="117" t="s">
        <v>1045</v>
      </c>
      <c r="EE76" s="117">
        <v>15000</v>
      </c>
      <c r="EF76" t="s">
        <v>957</v>
      </c>
      <c r="EG76">
        <v>30</v>
      </c>
      <c r="EJ76">
        <f t="shared" si="137"/>
        <v>0.02</v>
      </c>
      <c r="EK76" s="117">
        <v>1</v>
      </c>
      <c r="EL76">
        <f t="shared" si="130"/>
        <v>86</v>
      </c>
      <c r="EN76">
        <f t="shared" si="136"/>
        <v>57.601288888888881</v>
      </c>
      <c r="EP76">
        <v>0</v>
      </c>
      <c r="EQ76">
        <v>1</v>
      </c>
      <c r="ER76">
        <f t="shared" si="138"/>
        <v>20</v>
      </c>
      <c r="ES76" s="103">
        <f t="shared" si="139"/>
        <v>8.6999999999999994E-3</v>
      </c>
      <c r="ET76">
        <v>1</v>
      </c>
      <c r="EU76">
        <f t="shared" si="140"/>
        <v>40</v>
      </c>
      <c r="EV76" s="103">
        <f t="shared" si="141"/>
        <v>3.4700000000000002E-2</v>
      </c>
      <c r="EW76">
        <v>1</v>
      </c>
      <c r="EX76">
        <f t="shared" si="142"/>
        <v>86</v>
      </c>
      <c r="FH76" s="116">
        <v>71</v>
      </c>
      <c r="FI76" s="116">
        <f t="shared" si="147"/>
        <v>0</v>
      </c>
      <c r="FJ76" s="116">
        <f t="shared" si="148"/>
        <v>1</v>
      </c>
      <c r="FK76" s="116" t="str">
        <f t="shared" si="149"/>
        <v>关羽专属武器-魂珠-8 0级</v>
      </c>
      <c r="FL76" s="116">
        <f t="shared" si="150"/>
        <v>8</v>
      </c>
      <c r="FM76" s="116">
        <f t="shared" si="151"/>
        <v>0</v>
      </c>
      <c r="FN76" s="116" t="str">
        <f t="shared" si="152"/>
        <v/>
      </c>
      <c r="FO76" s="116" t="str">
        <f t="shared" si="153"/>
        <v/>
      </c>
      <c r="FP76" s="116" t="str">
        <f t="shared" si="154"/>
        <v/>
      </c>
      <c r="FQ76" s="116" t="str">
        <f t="shared" si="155"/>
        <v/>
      </c>
      <c r="FR76" s="116" t="str">
        <f t="shared" si="156"/>
        <v/>
      </c>
      <c r="FS76" s="116" t="str">
        <f t="shared" si="157"/>
        <v/>
      </c>
      <c r="FT76" s="116" t="str">
        <f t="shared" si="158"/>
        <v/>
      </c>
      <c r="FU76" s="116" t="str">
        <f t="shared" si="159"/>
        <v/>
      </c>
      <c r="FV76" s="116" t="str">
        <f t="shared" si="160"/>
        <v/>
      </c>
      <c r="FW76" s="116" t="str">
        <f t="shared" si="161"/>
        <v/>
      </c>
      <c r="FX76" s="116" t="str">
        <f t="shared" si="162"/>
        <v/>
      </c>
      <c r="FY76" s="116" t="str">
        <f t="shared" si="163"/>
        <v/>
      </c>
      <c r="FZ76" s="116" t="str">
        <f t="shared" si="164"/>
        <v/>
      </c>
      <c r="GA76" s="116" t="str">
        <f t="shared" si="165"/>
        <v/>
      </c>
      <c r="GB76" s="116" t="str">
        <f t="shared" si="166"/>
        <v/>
      </c>
      <c r="GC76" s="116" t="str">
        <f t="shared" si="167"/>
        <v/>
      </c>
      <c r="GD76" s="116" t="str">
        <f t="shared" si="168"/>
        <v/>
      </c>
      <c r="GE76" s="116" t="str">
        <f t="shared" si="169"/>
        <v/>
      </c>
    </row>
    <row r="77" spans="81:187" ht="16.5" x14ac:dyDescent="0.2">
      <c r="CU77" s="15"/>
      <c r="CV77" s="15"/>
      <c r="CW77" s="15"/>
      <c r="CX77" s="15"/>
      <c r="CY77" s="15"/>
      <c r="CZ77" s="15"/>
      <c r="DQ77" s="110">
        <v>72</v>
      </c>
      <c r="DR77" s="14">
        <f t="shared" si="143"/>
        <v>8</v>
      </c>
      <c r="DS77" s="14">
        <f t="shared" si="144"/>
        <v>9</v>
      </c>
      <c r="DT77" s="14">
        <f t="shared" si="135"/>
        <v>0</v>
      </c>
      <c r="DU77" s="14">
        <f t="shared" si="135"/>
        <v>0</v>
      </c>
      <c r="DV77" s="14">
        <f t="shared" si="135"/>
        <v>0</v>
      </c>
      <c r="DW77" s="14">
        <f t="shared" si="135"/>
        <v>2795.3566666666666</v>
      </c>
      <c r="DX77" s="14">
        <f t="shared" si="145"/>
        <v>4</v>
      </c>
      <c r="DY77" s="14">
        <f t="shared" si="146"/>
        <v>0</v>
      </c>
      <c r="EC77" s="117">
        <v>2</v>
      </c>
      <c r="ED77" s="117" t="s">
        <v>1045</v>
      </c>
      <c r="EE77" s="117">
        <v>16000</v>
      </c>
      <c r="EF77" t="s">
        <v>957</v>
      </c>
      <c r="EG77">
        <v>30</v>
      </c>
      <c r="EJ77">
        <f t="shared" si="137"/>
        <v>0.01</v>
      </c>
      <c r="EK77" s="117">
        <v>1</v>
      </c>
      <c r="EL77">
        <f t="shared" si="130"/>
        <v>140</v>
      </c>
      <c r="EN77">
        <f t="shared" si="136"/>
        <v>93.178555555555548</v>
      </c>
      <c r="EP77">
        <v>0</v>
      </c>
      <c r="EQ77">
        <v>1</v>
      </c>
      <c r="ER77">
        <f t="shared" si="138"/>
        <v>33</v>
      </c>
      <c r="ES77" s="103">
        <f t="shared" si="139"/>
        <v>5.4000000000000003E-3</v>
      </c>
      <c r="ET77">
        <v>1</v>
      </c>
      <c r="EU77">
        <f t="shared" si="140"/>
        <v>65</v>
      </c>
      <c r="EV77" s="103">
        <f t="shared" si="141"/>
        <v>2.1499999999999998E-2</v>
      </c>
      <c r="EW77">
        <v>1</v>
      </c>
      <c r="EX77">
        <f t="shared" si="142"/>
        <v>140</v>
      </c>
      <c r="FH77" s="116">
        <v>72</v>
      </c>
      <c r="FI77" s="116">
        <f t="shared" si="147"/>
        <v>64</v>
      </c>
      <c r="FJ77" s="116">
        <f t="shared" si="148"/>
        <v>1</v>
      </c>
      <c r="FK77" s="116" t="str">
        <f t="shared" si="149"/>
        <v>关羽专属武器-魂珠-8 1级</v>
      </c>
      <c r="FL77" s="116">
        <f t="shared" si="150"/>
        <v>8</v>
      </c>
      <c r="FM77" s="116">
        <f t="shared" si="151"/>
        <v>1</v>
      </c>
      <c r="FN77" s="116" t="str">
        <f t="shared" si="152"/>
        <v>金币</v>
      </c>
      <c r="FO77" s="116">
        <f t="shared" si="153"/>
        <v>8000</v>
      </c>
      <c r="FP77" s="116" t="str">
        <f t="shared" si="154"/>
        <v>专属强化石4</v>
      </c>
      <c r="FQ77" s="116">
        <f t="shared" si="155"/>
        <v>5</v>
      </c>
      <c r="FR77" s="116" t="str">
        <f t="shared" si="156"/>
        <v/>
      </c>
      <c r="FS77" s="116" t="str">
        <f t="shared" si="157"/>
        <v/>
      </c>
      <c r="FT77" s="116">
        <f t="shared" si="158"/>
        <v>0.1</v>
      </c>
      <c r="FU77" s="116">
        <f t="shared" si="159"/>
        <v>1</v>
      </c>
      <c r="FV77" s="116">
        <f t="shared" si="160"/>
        <v>15</v>
      </c>
      <c r="FW77" s="116">
        <f t="shared" si="161"/>
        <v>0</v>
      </c>
      <c r="FX77" s="116">
        <f t="shared" si="162"/>
        <v>1</v>
      </c>
      <c r="FY77" s="116">
        <f t="shared" si="163"/>
        <v>4</v>
      </c>
      <c r="FZ77" s="116">
        <f t="shared" si="164"/>
        <v>4.9200000000000001E-2</v>
      </c>
      <c r="GA77" s="116">
        <f t="shared" si="165"/>
        <v>1</v>
      </c>
      <c r="GB77" s="116">
        <f t="shared" si="166"/>
        <v>7</v>
      </c>
      <c r="GC77" s="116">
        <f t="shared" si="167"/>
        <v>0.1968</v>
      </c>
      <c r="GD77" s="116">
        <f t="shared" si="168"/>
        <v>1</v>
      </c>
      <c r="GE77" s="116">
        <f t="shared" si="169"/>
        <v>15</v>
      </c>
    </row>
    <row r="78" spans="81:187" ht="16.5" x14ac:dyDescent="0.2">
      <c r="CU78" s="15"/>
      <c r="CV78" s="15"/>
      <c r="CW78" s="15"/>
      <c r="CX78" s="15"/>
      <c r="CY78" s="15"/>
      <c r="CZ78" s="15"/>
      <c r="FH78" s="116">
        <v>73</v>
      </c>
      <c r="FI78" s="116">
        <f t="shared" si="147"/>
        <v>65</v>
      </c>
      <c r="FJ78" s="116">
        <f t="shared" si="148"/>
        <v>1</v>
      </c>
      <c r="FK78" s="116" t="str">
        <f t="shared" si="149"/>
        <v>关羽专属武器-魂珠-8 2级</v>
      </c>
      <c r="FL78" s="116">
        <f t="shared" si="150"/>
        <v>8</v>
      </c>
      <c r="FM78" s="116">
        <f t="shared" si="151"/>
        <v>2</v>
      </c>
      <c r="FN78" s="116" t="str">
        <f t="shared" si="152"/>
        <v>金币</v>
      </c>
      <c r="FO78" s="116">
        <f t="shared" si="153"/>
        <v>9000</v>
      </c>
      <c r="FP78" s="116" t="str">
        <f t="shared" si="154"/>
        <v>专属强化石4</v>
      </c>
      <c r="FQ78" s="116">
        <f t="shared" si="155"/>
        <v>8</v>
      </c>
      <c r="FR78" s="116" t="str">
        <f t="shared" si="156"/>
        <v/>
      </c>
      <c r="FS78" s="116" t="str">
        <f t="shared" si="157"/>
        <v/>
      </c>
      <c r="FT78" s="116">
        <f t="shared" si="158"/>
        <v>0.08</v>
      </c>
      <c r="FU78" s="116">
        <f t="shared" si="159"/>
        <v>1</v>
      </c>
      <c r="FV78" s="116">
        <f t="shared" si="160"/>
        <v>19</v>
      </c>
      <c r="FW78" s="116">
        <f t="shared" si="161"/>
        <v>0</v>
      </c>
      <c r="FX78" s="116">
        <f t="shared" si="162"/>
        <v>1</v>
      </c>
      <c r="FY78" s="116">
        <f t="shared" si="163"/>
        <v>4</v>
      </c>
      <c r="FZ78" s="116">
        <f t="shared" si="164"/>
        <v>3.9399999999999998E-2</v>
      </c>
      <c r="GA78" s="116">
        <f t="shared" si="165"/>
        <v>1</v>
      </c>
      <c r="GB78" s="116">
        <f t="shared" si="166"/>
        <v>9</v>
      </c>
      <c r="GC78" s="116">
        <f t="shared" si="167"/>
        <v>0.15740000000000001</v>
      </c>
      <c r="GD78" s="116">
        <f t="shared" si="168"/>
        <v>1</v>
      </c>
      <c r="GE78" s="116">
        <f t="shared" si="169"/>
        <v>19</v>
      </c>
    </row>
    <row r="79" spans="81:187" ht="16.5" x14ac:dyDescent="0.2">
      <c r="CU79" s="15"/>
      <c r="CV79" s="15"/>
      <c r="CW79" s="15"/>
      <c r="CX79" s="15"/>
      <c r="CY79" s="15"/>
      <c r="CZ79" s="15"/>
      <c r="FH79" s="116">
        <v>74</v>
      </c>
      <c r="FI79" s="116">
        <f t="shared" si="147"/>
        <v>66</v>
      </c>
      <c r="FJ79" s="116">
        <f t="shared" si="148"/>
        <v>1</v>
      </c>
      <c r="FK79" s="116" t="str">
        <f t="shared" si="149"/>
        <v>关羽专属武器-魂珠-8 3级</v>
      </c>
      <c r="FL79" s="116">
        <f t="shared" si="150"/>
        <v>8</v>
      </c>
      <c r="FM79" s="116">
        <f t="shared" si="151"/>
        <v>3</v>
      </c>
      <c r="FN79" s="116" t="str">
        <f t="shared" si="152"/>
        <v>金币</v>
      </c>
      <c r="FO79" s="116">
        <f t="shared" si="153"/>
        <v>10000</v>
      </c>
      <c r="FP79" s="116" t="str">
        <f t="shared" si="154"/>
        <v>专属强化石4</v>
      </c>
      <c r="FQ79" s="116">
        <f t="shared" si="155"/>
        <v>10</v>
      </c>
      <c r="FR79" s="116" t="str">
        <f t="shared" si="156"/>
        <v/>
      </c>
      <c r="FS79" s="116" t="str">
        <f t="shared" si="157"/>
        <v/>
      </c>
      <c r="FT79" s="116">
        <f t="shared" si="158"/>
        <v>7.0000000000000007E-2</v>
      </c>
      <c r="FU79" s="116">
        <f t="shared" si="159"/>
        <v>1</v>
      </c>
      <c r="FV79" s="116">
        <f t="shared" si="160"/>
        <v>23</v>
      </c>
      <c r="FW79" s="116">
        <f t="shared" si="161"/>
        <v>0</v>
      </c>
      <c r="FX79" s="116">
        <f t="shared" si="162"/>
        <v>1</v>
      </c>
      <c r="FY79" s="116">
        <f t="shared" si="163"/>
        <v>5</v>
      </c>
      <c r="FZ79" s="116">
        <f t="shared" si="164"/>
        <v>3.2800000000000003E-2</v>
      </c>
      <c r="GA79" s="116">
        <f t="shared" si="165"/>
        <v>1</v>
      </c>
      <c r="GB79" s="116">
        <f t="shared" si="166"/>
        <v>11</v>
      </c>
      <c r="GC79" s="116">
        <f t="shared" si="167"/>
        <v>0.13120000000000001</v>
      </c>
      <c r="GD79" s="116">
        <f t="shared" si="168"/>
        <v>1</v>
      </c>
      <c r="GE79" s="116">
        <f t="shared" si="169"/>
        <v>23</v>
      </c>
    </row>
    <row r="80" spans="81:187" ht="16.5" x14ac:dyDescent="0.2">
      <c r="CU80" s="15"/>
      <c r="CV80" s="15"/>
      <c r="CW80" s="15"/>
      <c r="CX80" s="15"/>
      <c r="CY80" s="15"/>
      <c r="CZ80" s="15"/>
      <c r="FH80" s="116">
        <v>75</v>
      </c>
      <c r="FI80" s="116">
        <f t="shared" si="147"/>
        <v>67</v>
      </c>
      <c r="FJ80" s="116">
        <f t="shared" si="148"/>
        <v>1</v>
      </c>
      <c r="FK80" s="116" t="str">
        <f t="shared" si="149"/>
        <v>关羽专属武器-魂珠-8 4级</v>
      </c>
      <c r="FL80" s="116">
        <f t="shared" si="150"/>
        <v>8</v>
      </c>
      <c r="FM80" s="116">
        <f t="shared" si="151"/>
        <v>4</v>
      </c>
      <c r="FN80" s="116" t="str">
        <f t="shared" si="152"/>
        <v>金币</v>
      </c>
      <c r="FO80" s="116">
        <f t="shared" si="153"/>
        <v>11000</v>
      </c>
      <c r="FP80" s="116" t="str">
        <f t="shared" si="154"/>
        <v>专属强化石4</v>
      </c>
      <c r="FQ80" s="116">
        <f t="shared" si="155"/>
        <v>12</v>
      </c>
      <c r="FR80" s="116" t="str">
        <f t="shared" si="156"/>
        <v/>
      </c>
      <c r="FS80" s="116" t="str">
        <f t="shared" si="157"/>
        <v/>
      </c>
      <c r="FT80" s="116">
        <f t="shared" si="158"/>
        <v>0.05</v>
      </c>
      <c r="FU80" s="116">
        <f t="shared" si="159"/>
        <v>1</v>
      </c>
      <c r="FV80" s="116">
        <f t="shared" si="160"/>
        <v>32</v>
      </c>
      <c r="FW80" s="116">
        <f t="shared" si="161"/>
        <v>0</v>
      </c>
      <c r="FX80" s="116">
        <f t="shared" si="162"/>
        <v>1</v>
      </c>
      <c r="FY80" s="116">
        <f t="shared" si="163"/>
        <v>7</v>
      </c>
      <c r="FZ80" s="116">
        <f t="shared" si="164"/>
        <v>2.3599999999999999E-2</v>
      </c>
      <c r="GA80" s="116">
        <f t="shared" si="165"/>
        <v>1</v>
      </c>
      <c r="GB80" s="116">
        <f t="shared" si="166"/>
        <v>15</v>
      </c>
      <c r="GC80" s="116">
        <f t="shared" si="167"/>
        <v>9.4399999999999998E-2</v>
      </c>
      <c r="GD80" s="116">
        <f t="shared" si="168"/>
        <v>1</v>
      </c>
      <c r="GE80" s="116">
        <f t="shared" si="169"/>
        <v>32</v>
      </c>
    </row>
    <row r="81" spans="162:187" ht="16.5" x14ac:dyDescent="0.2">
      <c r="FH81" s="116">
        <v>76</v>
      </c>
      <c r="FI81" s="116">
        <f t="shared" si="147"/>
        <v>68</v>
      </c>
      <c r="FJ81" s="116">
        <f t="shared" si="148"/>
        <v>1</v>
      </c>
      <c r="FK81" s="116" t="str">
        <f t="shared" si="149"/>
        <v>关羽专属武器-魂珠-8 5级</v>
      </c>
      <c r="FL81" s="116">
        <f t="shared" si="150"/>
        <v>8</v>
      </c>
      <c r="FM81" s="116">
        <f t="shared" si="151"/>
        <v>5</v>
      </c>
      <c r="FN81" s="116" t="str">
        <f t="shared" si="152"/>
        <v>金币</v>
      </c>
      <c r="FO81" s="116">
        <f t="shared" si="153"/>
        <v>12000</v>
      </c>
      <c r="FP81" s="116" t="str">
        <f t="shared" si="154"/>
        <v>专属强化石4</v>
      </c>
      <c r="FQ81" s="116">
        <f t="shared" si="155"/>
        <v>15</v>
      </c>
      <c r="FR81" s="116" t="str">
        <f t="shared" si="156"/>
        <v/>
      </c>
      <c r="FS81" s="116" t="str">
        <f t="shared" si="157"/>
        <v/>
      </c>
      <c r="FT81" s="116">
        <f t="shared" si="158"/>
        <v>0.04</v>
      </c>
      <c r="FU81" s="116">
        <f t="shared" si="159"/>
        <v>1</v>
      </c>
      <c r="FV81" s="116">
        <f t="shared" si="160"/>
        <v>41</v>
      </c>
      <c r="FW81" s="116">
        <f t="shared" si="161"/>
        <v>0</v>
      </c>
      <c r="FX81" s="116">
        <f t="shared" si="162"/>
        <v>1</v>
      </c>
      <c r="FY81" s="116">
        <f t="shared" si="163"/>
        <v>9</v>
      </c>
      <c r="FZ81" s="116">
        <f t="shared" si="164"/>
        <v>1.84E-2</v>
      </c>
      <c r="GA81" s="116">
        <f t="shared" si="165"/>
        <v>1</v>
      </c>
      <c r="GB81" s="116">
        <f t="shared" si="166"/>
        <v>19</v>
      </c>
      <c r="GC81" s="116">
        <f t="shared" si="167"/>
        <v>7.3800000000000004E-2</v>
      </c>
      <c r="GD81" s="116">
        <f t="shared" si="168"/>
        <v>1</v>
      </c>
      <c r="GE81" s="116">
        <f t="shared" si="169"/>
        <v>41</v>
      </c>
    </row>
    <row r="82" spans="162:187" ht="16.5" x14ac:dyDescent="0.2">
      <c r="FH82" s="116">
        <v>77</v>
      </c>
      <c r="FI82" s="116">
        <f t="shared" si="147"/>
        <v>69</v>
      </c>
      <c r="FJ82" s="116">
        <f t="shared" si="148"/>
        <v>1</v>
      </c>
      <c r="FK82" s="116" t="str">
        <f t="shared" si="149"/>
        <v>关羽专属武器-魂珠-8 6级</v>
      </c>
      <c r="FL82" s="116">
        <f t="shared" si="150"/>
        <v>8</v>
      </c>
      <c r="FM82" s="116">
        <f t="shared" si="151"/>
        <v>6</v>
      </c>
      <c r="FN82" s="116" t="str">
        <f t="shared" si="152"/>
        <v>金币</v>
      </c>
      <c r="FO82" s="116">
        <f t="shared" si="153"/>
        <v>13000</v>
      </c>
      <c r="FP82" s="116" t="str">
        <f t="shared" si="154"/>
        <v>专属强化石4</v>
      </c>
      <c r="FQ82" s="116">
        <f t="shared" si="155"/>
        <v>18</v>
      </c>
      <c r="FR82" s="116" t="str">
        <f t="shared" si="156"/>
        <v/>
      </c>
      <c r="FS82" s="116" t="str">
        <f t="shared" si="157"/>
        <v/>
      </c>
      <c r="FT82" s="116">
        <f t="shared" si="158"/>
        <v>0.03</v>
      </c>
      <c r="FU82" s="116">
        <f t="shared" si="159"/>
        <v>1</v>
      </c>
      <c r="FV82" s="116">
        <f t="shared" si="160"/>
        <v>55</v>
      </c>
      <c r="FW82" s="116">
        <f t="shared" si="161"/>
        <v>0</v>
      </c>
      <c r="FX82" s="116">
        <f t="shared" si="162"/>
        <v>1</v>
      </c>
      <c r="FY82" s="116">
        <f t="shared" si="163"/>
        <v>13</v>
      </c>
      <c r="FZ82" s="116">
        <f t="shared" si="164"/>
        <v>1.3599999999999999E-2</v>
      </c>
      <c r="GA82" s="116">
        <f t="shared" si="165"/>
        <v>1</v>
      </c>
      <c r="GB82" s="116">
        <f t="shared" si="166"/>
        <v>26</v>
      </c>
      <c r="GC82" s="116">
        <f t="shared" si="167"/>
        <v>5.45E-2</v>
      </c>
      <c r="GD82" s="116">
        <f t="shared" si="168"/>
        <v>1</v>
      </c>
      <c r="GE82" s="116">
        <f t="shared" si="169"/>
        <v>55</v>
      </c>
    </row>
    <row r="83" spans="162:187" ht="16.5" x14ac:dyDescent="0.2">
      <c r="FH83" s="116">
        <v>78</v>
      </c>
      <c r="FI83" s="116">
        <f t="shared" si="147"/>
        <v>70</v>
      </c>
      <c r="FJ83" s="116">
        <f t="shared" si="148"/>
        <v>1</v>
      </c>
      <c r="FK83" s="116" t="str">
        <f t="shared" si="149"/>
        <v>关羽专属武器-魂珠-8 7级</v>
      </c>
      <c r="FL83" s="116">
        <f t="shared" si="150"/>
        <v>8</v>
      </c>
      <c r="FM83" s="116">
        <f t="shared" si="151"/>
        <v>7</v>
      </c>
      <c r="FN83" s="116" t="str">
        <f t="shared" si="152"/>
        <v>金币</v>
      </c>
      <c r="FO83" s="116">
        <f t="shared" si="153"/>
        <v>14000</v>
      </c>
      <c r="FP83" s="116" t="str">
        <f t="shared" si="154"/>
        <v>专属强化石4</v>
      </c>
      <c r="FQ83" s="116">
        <f t="shared" si="155"/>
        <v>25</v>
      </c>
      <c r="FR83" s="116" t="str">
        <f t="shared" si="156"/>
        <v/>
      </c>
      <c r="FS83" s="116" t="str">
        <f t="shared" si="157"/>
        <v/>
      </c>
      <c r="FT83" s="116">
        <f t="shared" si="158"/>
        <v>0.02</v>
      </c>
      <c r="FU83" s="116">
        <f t="shared" si="159"/>
        <v>1</v>
      </c>
      <c r="FV83" s="116">
        <f t="shared" si="160"/>
        <v>64</v>
      </c>
      <c r="FW83" s="116">
        <f t="shared" si="161"/>
        <v>0</v>
      </c>
      <c r="FX83" s="116">
        <f t="shared" si="162"/>
        <v>1</v>
      </c>
      <c r="FY83" s="116">
        <f t="shared" si="163"/>
        <v>15</v>
      </c>
      <c r="FZ83" s="116">
        <f t="shared" si="164"/>
        <v>1.17E-2</v>
      </c>
      <c r="GA83" s="116">
        <f t="shared" si="165"/>
        <v>1</v>
      </c>
      <c r="GB83" s="116">
        <f t="shared" si="166"/>
        <v>30</v>
      </c>
      <c r="GC83" s="116">
        <f t="shared" si="167"/>
        <v>4.6800000000000001E-2</v>
      </c>
      <c r="GD83" s="116">
        <f t="shared" si="168"/>
        <v>1</v>
      </c>
      <c r="GE83" s="116">
        <f t="shared" si="169"/>
        <v>64</v>
      </c>
    </row>
    <row r="84" spans="162:187" ht="16.5" x14ac:dyDescent="0.2">
      <c r="FH84" s="116">
        <v>79</v>
      </c>
      <c r="FI84" s="116">
        <f t="shared" si="147"/>
        <v>71</v>
      </c>
      <c r="FJ84" s="116">
        <f t="shared" si="148"/>
        <v>1</v>
      </c>
      <c r="FK84" s="116" t="str">
        <f t="shared" si="149"/>
        <v>关羽专属武器-魂珠-8 8级</v>
      </c>
      <c r="FL84" s="116">
        <f t="shared" si="150"/>
        <v>8</v>
      </c>
      <c r="FM84" s="116">
        <f t="shared" si="151"/>
        <v>8</v>
      </c>
      <c r="FN84" s="116" t="str">
        <f t="shared" si="152"/>
        <v>金币</v>
      </c>
      <c r="FO84" s="116">
        <f t="shared" si="153"/>
        <v>15000</v>
      </c>
      <c r="FP84" s="116" t="str">
        <f t="shared" si="154"/>
        <v>专属强化石4</v>
      </c>
      <c r="FQ84" s="116">
        <f t="shared" si="155"/>
        <v>30</v>
      </c>
      <c r="FR84" s="116" t="str">
        <f t="shared" si="156"/>
        <v/>
      </c>
      <c r="FS84" s="116" t="str">
        <f t="shared" si="157"/>
        <v/>
      </c>
      <c r="FT84" s="116">
        <f t="shared" si="158"/>
        <v>0.02</v>
      </c>
      <c r="FU84" s="116">
        <f t="shared" si="159"/>
        <v>1</v>
      </c>
      <c r="FV84" s="116">
        <f t="shared" si="160"/>
        <v>86</v>
      </c>
      <c r="FW84" s="116">
        <f t="shared" si="161"/>
        <v>0</v>
      </c>
      <c r="FX84" s="116">
        <f t="shared" si="162"/>
        <v>1</v>
      </c>
      <c r="FY84" s="116">
        <f t="shared" si="163"/>
        <v>20</v>
      </c>
      <c r="FZ84" s="116">
        <f t="shared" si="164"/>
        <v>8.6999999999999994E-3</v>
      </c>
      <c r="GA84" s="116">
        <f t="shared" si="165"/>
        <v>1</v>
      </c>
      <c r="GB84" s="116">
        <f t="shared" si="166"/>
        <v>40</v>
      </c>
      <c r="GC84" s="116">
        <f t="shared" si="167"/>
        <v>3.4700000000000002E-2</v>
      </c>
      <c r="GD84" s="116">
        <f t="shared" si="168"/>
        <v>1</v>
      </c>
      <c r="GE84" s="116">
        <f t="shared" si="169"/>
        <v>86</v>
      </c>
    </row>
    <row r="85" spans="162:187" ht="16.5" x14ac:dyDescent="0.2">
      <c r="FF85" s="117" t="b">
        <f>$FM86&gt;0</f>
        <v>0</v>
      </c>
      <c r="FH85" s="116">
        <v>80</v>
      </c>
      <c r="FI85" s="116">
        <f t="shared" si="147"/>
        <v>72</v>
      </c>
      <c r="FJ85" s="116">
        <f t="shared" si="148"/>
        <v>1</v>
      </c>
      <c r="FK85" s="116" t="str">
        <f t="shared" si="149"/>
        <v>关羽专属武器-魂珠-8 9级</v>
      </c>
      <c r="FL85" s="116">
        <f t="shared" si="150"/>
        <v>8</v>
      </c>
      <c r="FM85" s="116">
        <f t="shared" si="151"/>
        <v>9</v>
      </c>
      <c r="FN85" s="116" t="str">
        <f t="shared" si="152"/>
        <v>金币</v>
      </c>
      <c r="FO85" s="116">
        <f t="shared" si="153"/>
        <v>16000</v>
      </c>
      <c r="FP85" s="116" t="str">
        <f t="shared" si="154"/>
        <v>专属强化石4</v>
      </c>
      <c r="FQ85" s="116">
        <f t="shared" si="155"/>
        <v>30</v>
      </c>
      <c r="FR85" s="116" t="str">
        <f t="shared" si="156"/>
        <v/>
      </c>
      <c r="FS85" s="116" t="str">
        <f t="shared" si="157"/>
        <v/>
      </c>
      <c r="FT85" s="116">
        <f t="shared" si="158"/>
        <v>0.01</v>
      </c>
      <c r="FU85" s="116">
        <f t="shared" si="159"/>
        <v>1</v>
      </c>
      <c r="FV85" s="116">
        <f t="shared" si="160"/>
        <v>140</v>
      </c>
      <c r="FW85" s="116">
        <f t="shared" si="161"/>
        <v>0</v>
      </c>
      <c r="FX85" s="116">
        <f t="shared" si="162"/>
        <v>1</v>
      </c>
      <c r="FY85" s="116">
        <f t="shared" si="163"/>
        <v>33</v>
      </c>
      <c r="FZ85" s="116">
        <f t="shared" si="164"/>
        <v>5.4000000000000003E-3</v>
      </c>
      <c r="GA85" s="116">
        <f t="shared" si="165"/>
        <v>1</v>
      </c>
      <c r="GB85" s="116">
        <f t="shared" si="166"/>
        <v>65</v>
      </c>
      <c r="GC85" s="116">
        <f t="shared" si="167"/>
        <v>2.1499999999999998E-2</v>
      </c>
      <c r="GD85" s="116">
        <f t="shared" si="168"/>
        <v>1</v>
      </c>
      <c r="GE85" s="116">
        <f t="shared" si="169"/>
        <v>140</v>
      </c>
    </row>
    <row r="86" spans="162:187" ht="16.5" x14ac:dyDescent="0.2">
      <c r="FF86" s="117" t="e">
        <f>AND($FM86&gt;0,INDEX($EC$6:$EC$77,$FI86)&gt;=FN$3)</f>
        <v>#VALUE!</v>
      </c>
      <c r="FH86" s="116">
        <v>81</v>
      </c>
      <c r="FI86" s="116">
        <f t="shared" ref="FI86:FI149" si="170">IF(FM86&gt;0,(FL86-1)*9+FM86,0)</f>
        <v>0</v>
      </c>
      <c r="FJ86" s="116">
        <f t="shared" si="148"/>
        <v>2</v>
      </c>
      <c r="FK86" s="116" t="str">
        <f t="shared" ref="FK86:FK149" si="171">INDEX($FC$6:$FC$26,FJ86)&amp;"专属武器-魂珠-"&amp;FL86&amp;" "&amp;FM86&amp;"级"</f>
        <v>许褚专属武器-魂珠-1 0级</v>
      </c>
      <c r="FL86" s="116">
        <f t="shared" ref="FL86:FL149" si="172">INT((FH86-(FJ86-1)*80-1)/10)+1</f>
        <v>1</v>
      </c>
      <c r="FM86" s="116">
        <f t="shared" ref="FM86:FM149" si="173">FH86-(FJ86-1)*80-(FL86-1)*10-1</f>
        <v>0</v>
      </c>
      <c r="FN86" s="116" t="str">
        <f t="shared" si="152"/>
        <v/>
      </c>
      <c r="FO86" s="116" t="str">
        <f t="shared" si="153"/>
        <v/>
      </c>
      <c r="FP86" s="116" t="str">
        <f t="shared" si="154"/>
        <v/>
      </c>
      <c r="FQ86" s="116" t="str">
        <f t="shared" si="155"/>
        <v/>
      </c>
      <c r="FR86" s="116" t="str">
        <f t="shared" si="156"/>
        <v/>
      </c>
      <c r="FS86" s="116" t="str">
        <f t="shared" si="157"/>
        <v/>
      </c>
      <c r="FT86" s="116" t="str">
        <f t="shared" ref="FT86:FT149" si="174">IF($FM86&gt;0,INDEX(EJ$6:EJ$77,$FI86),"")</f>
        <v/>
      </c>
      <c r="FU86" s="116" t="str">
        <f t="shared" ref="FU86:FU149" si="175">IF($FM86&gt;0,INDEX(EK$6:EK$77,$FI86),"")</f>
        <v/>
      </c>
      <c r="FV86" s="116" t="str">
        <f t="shared" ref="FV86:FV149" si="176">IF($FM86&gt;0,INDEX(EL$6:EL$77,$FI86),"")</f>
        <v/>
      </c>
      <c r="FW86" s="116" t="str">
        <f t="shared" ref="FW86:FW149" si="177">IF($FM86&gt;0,INDEX(EP$6:EP$77,$FI86),"")</f>
        <v/>
      </c>
      <c r="FX86" s="116" t="str">
        <f t="shared" ref="FX86:FX149" si="178">IF($FM86&gt;0,INDEX(EQ$6:EQ$77,$FI86),"")</f>
        <v/>
      </c>
      <c r="FY86" s="116" t="str">
        <f t="shared" ref="FY86:FY149" si="179">IF($FM86&gt;0,INDEX(ER$6:ER$77,$FI86),"")</f>
        <v/>
      </c>
      <c r="FZ86" s="116" t="str">
        <f t="shared" ref="FZ86:FZ149" si="180">IF($FM86&gt;0,INDEX(ES$6:ES$77,$FI86),"")</f>
        <v/>
      </c>
      <c r="GA86" s="116" t="str">
        <f t="shared" ref="GA86:GA149" si="181">IF($FM86&gt;0,INDEX(ET$6:ET$77,$FI86),"")</f>
        <v/>
      </c>
      <c r="GB86" s="116" t="str">
        <f t="shared" ref="GB86:GB149" si="182">IF($FM86&gt;0,INDEX(EU$6:EU$77,$FI86),"")</f>
        <v/>
      </c>
      <c r="GC86" s="116" t="str">
        <f t="shared" ref="GC86:GC149" si="183">IF($FM86&gt;0,INDEX(EV$6:EV$77,$FI86),"")</f>
        <v/>
      </c>
      <c r="GD86" s="116" t="str">
        <f t="shared" ref="GD86:GD149" si="184">IF($FM86&gt;0,INDEX(EW$6:EW$77,$FI86),"")</f>
        <v/>
      </c>
      <c r="GE86" s="116" t="str">
        <f t="shared" ref="GE86:GE149" si="185">IF($FM86&gt;0,INDEX(EX$6:EX$77,$FI86),"")</f>
        <v/>
      </c>
    </row>
    <row r="87" spans="162:187" ht="16.5" x14ac:dyDescent="0.2">
      <c r="FH87" s="116">
        <v>82</v>
      </c>
      <c r="FI87" s="116">
        <f t="shared" si="170"/>
        <v>1</v>
      </c>
      <c r="FJ87" s="116">
        <f t="shared" si="148"/>
        <v>2</v>
      </c>
      <c r="FK87" s="116" t="str">
        <f t="shared" si="171"/>
        <v>许褚专属武器-魂珠-1 1级</v>
      </c>
      <c r="FL87" s="116">
        <f t="shared" si="172"/>
        <v>1</v>
      </c>
      <c r="FM87" s="116">
        <f t="shared" si="173"/>
        <v>1</v>
      </c>
      <c r="FN87" s="116" t="str">
        <f t="shared" si="152"/>
        <v>金币</v>
      </c>
      <c r="FO87" s="116">
        <f t="shared" si="153"/>
        <v>1000</v>
      </c>
      <c r="FP87" s="116" t="str">
        <f t="shared" si="154"/>
        <v>专属强化石1</v>
      </c>
      <c r="FQ87" s="116">
        <f t="shared" si="155"/>
        <v>1</v>
      </c>
      <c r="FR87" s="116" t="str">
        <f t="shared" si="156"/>
        <v/>
      </c>
      <c r="FS87" s="116" t="str">
        <f t="shared" si="157"/>
        <v/>
      </c>
      <c r="FT87" s="116">
        <f t="shared" si="174"/>
        <v>0.24</v>
      </c>
      <c r="FU87" s="116">
        <f t="shared" si="175"/>
        <v>1</v>
      </c>
      <c r="FV87" s="116">
        <f t="shared" si="176"/>
        <v>6</v>
      </c>
      <c r="FW87" s="116">
        <f t="shared" si="177"/>
        <v>0</v>
      </c>
      <c r="FX87" s="116">
        <f t="shared" si="178"/>
        <v>1</v>
      </c>
      <c r="FY87" s="116">
        <f t="shared" si="179"/>
        <v>1</v>
      </c>
      <c r="FZ87" s="116">
        <f t="shared" si="180"/>
        <v>0.11990000000000001</v>
      </c>
      <c r="GA87" s="116">
        <f t="shared" si="181"/>
        <v>1</v>
      </c>
      <c r="GB87" s="116">
        <f t="shared" si="182"/>
        <v>3</v>
      </c>
      <c r="GC87" s="116">
        <f t="shared" si="183"/>
        <v>0.47960000000000003</v>
      </c>
      <c r="GD87" s="116">
        <f t="shared" si="184"/>
        <v>1</v>
      </c>
      <c r="GE87" s="116">
        <f t="shared" si="185"/>
        <v>6</v>
      </c>
    </row>
    <row r="88" spans="162:187" ht="16.5" x14ac:dyDescent="0.2">
      <c r="FH88" s="116">
        <v>83</v>
      </c>
      <c r="FI88" s="116">
        <f t="shared" si="170"/>
        <v>2</v>
      </c>
      <c r="FJ88" s="116">
        <f t="shared" si="148"/>
        <v>2</v>
      </c>
      <c r="FK88" s="116" t="str">
        <f t="shared" si="171"/>
        <v>许褚专属武器-魂珠-1 2级</v>
      </c>
      <c r="FL88" s="116">
        <f t="shared" si="172"/>
        <v>1</v>
      </c>
      <c r="FM88" s="116">
        <f t="shared" si="173"/>
        <v>2</v>
      </c>
      <c r="FN88" s="116" t="str">
        <f t="shared" si="152"/>
        <v>金币</v>
      </c>
      <c r="FO88" s="116">
        <f t="shared" si="153"/>
        <v>2000</v>
      </c>
      <c r="FP88" s="116" t="str">
        <f t="shared" si="154"/>
        <v>专属强化石1</v>
      </c>
      <c r="FQ88" s="116">
        <f t="shared" si="155"/>
        <v>2</v>
      </c>
      <c r="FR88" s="116" t="str">
        <f t="shared" si="156"/>
        <v/>
      </c>
      <c r="FS88" s="116" t="str">
        <f t="shared" si="157"/>
        <v/>
      </c>
      <c r="FT88" s="116">
        <f t="shared" si="174"/>
        <v>0.24</v>
      </c>
      <c r="FU88" s="116">
        <f t="shared" si="175"/>
        <v>1</v>
      </c>
      <c r="FV88" s="116">
        <f t="shared" si="176"/>
        <v>6</v>
      </c>
      <c r="FW88" s="116">
        <f t="shared" si="177"/>
        <v>0</v>
      </c>
      <c r="FX88" s="116">
        <f t="shared" si="178"/>
        <v>1</v>
      </c>
      <c r="FY88" s="116">
        <f t="shared" si="179"/>
        <v>1</v>
      </c>
      <c r="FZ88" s="116">
        <f t="shared" si="180"/>
        <v>0.11990000000000001</v>
      </c>
      <c r="GA88" s="116">
        <f t="shared" si="181"/>
        <v>1</v>
      </c>
      <c r="GB88" s="116">
        <f t="shared" si="182"/>
        <v>3</v>
      </c>
      <c r="GC88" s="116">
        <f t="shared" si="183"/>
        <v>0.47960000000000003</v>
      </c>
      <c r="GD88" s="116">
        <f t="shared" si="184"/>
        <v>1</v>
      </c>
      <c r="GE88" s="116">
        <f t="shared" si="185"/>
        <v>6</v>
      </c>
    </row>
    <row r="89" spans="162:187" ht="16.5" x14ac:dyDescent="0.2">
      <c r="FH89" s="116">
        <v>84</v>
      </c>
      <c r="FI89" s="116">
        <f t="shared" si="170"/>
        <v>3</v>
      </c>
      <c r="FJ89" s="116">
        <f t="shared" si="148"/>
        <v>2</v>
      </c>
      <c r="FK89" s="116" t="str">
        <f t="shared" si="171"/>
        <v>许褚专属武器-魂珠-1 3级</v>
      </c>
      <c r="FL89" s="116">
        <f t="shared" si="172"/>
        <v>1</v>
      </c>
      <c r="FM89" s="116">
        <f t="shared" si="173"/>
        <v>3</v>
      </c>
      <c r="FN89" s="116" t="str">
        <f t="shared" si="152"/>
        <v>金币</v>
      </c>
      <c r="FO89" s="116">
        <f t="shared" si="153"/>
        <v>3000</v>
      </c>
      <c r="FP89" s="116" t="str">
        <f t="shared" si="154"/>
        <v>专属强化石1</v>
      </c>
      <c r="FQ89" s="116">
        <f t="shared" si="155"/>
        <v>3</v>
      </c>
      <c r="FR89" s="116" t="str">
        <f t="shared" si="156"/>
        <v/>
      </c>
      <c r="FS89" s="116" t="str">
        <f t="shared" si="157"/>
        <v/>
      </c>
      <c r="FT89" s="116">
        <f t="shared" si="174"/>
        <v>0.24</v>
      </c>
      <c r="FU89" s="116">
        <f t="shared" si="175"/>
        <v>1</v>
      </c>
      <c r="FV89" s="116">
        <f t="shared" si="176"/>
        <v>6</v>
      </c>
      <c r="FW89" s="116">
        <f t="shared" si="177"/>
        <v>0</v>
      </c>
      <c r="FX89" s="116">
        <f t="shared" si="178"/>
        <v>1</v>
      </c>
      <c r="FY89" s="116">
        <f t="shared" si="179"/>
        <v>1</v>
      </c>
      <c r="FZ89" s="116">
        <f t="shared" si="180"/>
        <v>0.11990000000000001</v>
      </c>
      <c r="GA89" s="116">
        <f t="shared" si="181"/>
        <v>1</v>
      </c>
      <c r="GB89" s="116">
        <f t="shared" si="182"/>
        <v>3</v>
      </c>
      <c r="GC89" s="116">
        <f t="shared" si="183"/>
        <v>0.47960000000000003</v>
      </c>
      <c r="GD89" s="116">
        <f t="shared" si="184"/>
        <v>1</v>
      </c>
      <c r="GE89" s="116">
        <f t="shared" si="185"/>
        <v>6</v>
      </c>
    </row>
    <row r="90" spans="162:187" ht="16.5" x14ac:dyDescent="0.2">
      <c r="FH90" s="116">
        <v>85</v>
      </c>
      <c r="FI90" s="116">
        <f t="shared" si="170"/>
        <v>4</v>
      </c>
      <c r="FJ90" s="116">
        <f t="shared" si="148"/>
        <v>2</v>
      </c>
      <c r="FK90" s="116" t="str">
        <f t="shared" si="171"/>
        <v>许褚专属武器-魂珠-1 4级</v>
      </c>
      <c r="FL90" s="116">
        <f t="shared" si="172"/>
        <v>1</v>
      </c>
      <c r="FM90" s="116">
        <f t="shared" si="173"/>
        <v>4</v>
      </c>
      <c r="FN90" s="116" t="str">
        <f t="shared" si="152"/>
        <v>金币</v>
      </c>
      <c r="FO90" s="116">
        <f t="shared" si="153"/>
        <v>4000</v>
      </c>
      <c r="FP90" s="116" t="str">
        <f t="shared" si="154"/>
        <v>专属强化石1</v>
      </c>
      <c r="FQ90" s="116">
        <f t="shared" si="155"/>
        <v>4</v>
      </c>
      <c r="FR90" s="116" t="str">
        <f t="shared" si="156"/>
        <v/>
      </c>
      <c r="FS90" s="116" t="str">
        <f t="shared" si="157"/>
        <v/>
      </c>
      <c r="FT90" s="116">
        <f t="shared" si="174"/>
        <v>0.19</v>
      </c>
      <c r="FU90" s="116">
        <f t="shared" si="175"/>
        <v>1</v>
      </c>
      <c r="FV90" s="116">
        <f t="shared" si="176"/>
        <v>8</v>
      </c>
      <c r="FW90" s="116">
        <f t="shared" si="177"/>
        <v>0</v>
      </c>
      <c r="FX90" s="116">
        <f t="shared" si="178"/>
        <v>1</v>
      </c>
      <c r="FY90" s="116">
        <f t="shared" si="179"/>
        <v>2</v>
      </c>
      <c r="FZ90" s="116">
        <f t="shared" si="180"/>
        <v>9.5899999999999999E-2</v>
      </c>
      <c r="GA90" s="116">
        <f t="shared" si="181"/>
        <v>1</v>
      </c>
      <c r="GB90" s="116">
        <f t="shared" si="182"/>
        <v>4</v>
      </c>
      <c r="GC90" s="116">
        <f t="shared" si="183"/>
        <v>0.38369999999999999</v>
      </c>
      <c r="GD90" s="116">
        <f t="shared" si="184"/>
        <v>1</v>
      </c>
      <c r="GE90" s="116">
        <f t="shared" si="185"/>
        <v>8</v>
      </c>
    </row>
    <row r="91" spans="162:187" ht="16.5" x14ac:dyDescent="0.2">
      <c r="FH91" s="116">
        <v>86</v>
      </c>
      <c r="FI91" s="116">
        <f t="shared" si="170"/>
        <v>5</v>
      </c>
      <c r="FJ91" s="116">
        <f t="shared" si="148"/>
        <v>2</v>
      </c>
      <c r="FK91" s="116" t="str">
        <f t="shared" si="171"/>
        <v>许褚专属武器-魂珠-1 5级</v>
      </c>
      <c r="FL91" s="116">
        <f t="shared" si="172"/>
        <v>1</v>
      </c>
      <c r="FM91" s="116">
        <f t="shared" si="173"/>
        <v>5</v>
      </c>
      <c r="FN91" s="116" t="str">
        <f t="shared" si="152"/>
        <v>金币</v>
      </c>
      <c r="FO91" s="116">
        <f t="shared" si="153"/>
        <v>5000</v>
      </c>
      <c r="FP91" s="116" t="str">
        <f t="shared" si="154"/>
        <v>专属强化石1</v>
      </c>
      <c r="FQ91" s="116">
        <f t="shared" si="155"/>
        <v>5</v>
      </c>
      <c r="FR91" s="116" t="str">
        <f t="shared" si="156"/>
        <v/>
      </c>
      <c r="FS91" s="116" t="str">
        <f t="shared" si="157"/>
        <v/>
      </c>
      <c r="FT91" s="116">
        <f t="shared" si="174"/>
        <v>0.15</v>
      </c>
      <c r="FU91" s="116">
        <f t="shared" si="175"/>
        <v>1</v>
      </c>
      <c r="FV91" s="116">
        <f t="shared" si="176"/>
        <v>10</v>
      </c>
      <c r="FW91" s="116">
        <f t="shared" si="177"/>
        <v>0</v>
      </c>
      <c r="FX91" s="116">
        <f t="shared" si="178"/>
        <v>1</v>
      </c>
      <c r="FY91" s="116">
        <f t="shared" si="179"/>
        <v>2</v>
      </c>
      <c r="FZ91" s="116">
        <f t="shared" si="180"/>
        <v>7.4899999999999994E-2</v>
      </c>
      <c r="GA91" s="116">
        <f t="shared" si="181"/>
        <v>1</v>
      </c>
      <c r="GB91" s="116">
        <f t="shared" si="182"/>
        <v>5</v>
      </c>
      <c r="GC91" s="116">
        <f t="shared" si="183"/>
        <v>0.29980000000000001</v>
      </c>
      <c r="GD91" s="116">
        <f t="shared" si="184"/>
        <v>1</v>
      </c>
      <c r="GE91" s="116">
        <f t="shared" si="185"/>
        <v>10</v>
      </c>
    </row>
    <row r="92" spans="162:187" ht="16.5" x14ac:dyDescent="0.2">
      <c r="FH92" s="116">
        <v>87</v>
      </c>
      <c r="FI92" s="116">
        <f t="shared" si="170"/>
        <v>6</v>
      </c>
      <c r="FJ92" s="116">
        <f t="shared" si="148"/>
        <v>2</v>
      </c>
      <c r="FK92" s="116" t="str">
        <f t="shared" si="171"/>
        <v>许褚专属武器-魂珠-1 6级</v>
      </c>
      <c r="FL92" s="116">
        <f t="shared" si="172"/>
        <v>1</v>
      </c>
      <c r="FM92" s="116">
        <f t="shared" si="173"/>
        <v>6</v>
      </c>
      <c r="FN92" s="116" t="str">
        <f t="shared" si="152"/>
        <v>金币</v>
      </c>
      <c r="FO92" s="116">
        <f t="shared" si="153"/>
        <v>6000</v>
      </c>
      <c r="FP92" s="116" t="str">
        <f t="shared" si="154"/>
        <v>专属强化石1</v>
      </c>
      <c r="FQ92" s="116">
        <f t="shared" si="155"/>
        <v>6</v>
      </c>
      <c r="FR92" s="116" t="str">
        <f t="shared" si="156"/>
        <v/>
      </c>
      <c r="FS92" s="116" t="str">
        <f t="shared" si="157"/>
        <v/>
      </c>
      <c r="FT92" s="116">
        <f t="shared" si="174"/>
        <v>0.11</v>
      </c>
      <c r="FU92" s="116">
        <f t="shared" si="175"/>
        <v>1</v>
      </c>
      <c r="FV92" s="116">
        <f t="shared" si="176"/>
        <v>14</v>
      </c>
      <c r="FW92" s="116">
        <f t="shared" si="177"/>
        <v>0</v>
      </c>
      <c r="FX92" s="116">
        <f t="shared" si="178"/>
        <v>1</v>
      </c>
      <c r="FY92" s="116">
        <f t="shared" si="179"/>
        <v>3</v>
      </c>
      <c r="FZ92" s="116">
        <f t="shared" si="180"/>
        <v>5.5300000000000002E-2</v>
      </c>
      <c r="GA92" s="116">
        <f t="shared" si="181"/>
        <v>1</v>
      </c>
      <c r="GB92" s="116">
        <f t="shared" si="182"/>
        <v>6</v>
      </c>
      <c r="GC92" s="116">
        <f t="shared" si="183"/>
        <v>0.22140000000000001</v>
      </c>
      <c r="GD92" s="116">
        <f t="shared" si="184"/>
        <v>1</v>
      </c>
      <c r="GE92" s="116">
        <f t="shared" si="185"/>
        <v>14</v>
      </c>
    </row>
    <row r="93" spans="162:187" ht="16.5" x14ac:dyDescent="0.2">
      <c r="FH93" s="116">
        <v>88</v>
      </c>
      <c r="FI93" s="116">
        <f t="shared" si="170"/>
        <v>7</v>
      </c>
      <c r="FJ93" s="116">
        <f t="shared" si="148"/>
        <v>2</v>
      </c>
      <c r="FK93" s="116" t="str">
        <f t="shared" si="171"/>
        <v>许褚专属武器-魂珠-1 7级</v>
      </c>
      <c r="FL93" s="116">
        <f t="shared" si="172"/>
        <v>1</v>
      </c>
      <c r="FM93" s="116">
        <f t="shared" si="173"/>
        <v>7</v>
      </c>
      <c r="FN93" s="116" t="str">
        <f t="shared" si="152"/>
        <v>金币</v>
      </c>
      <c r="FO93" s="116">
        <f t="shared" si="153"/>
        <v>7000</v>
      </c>
      <c r="FP93" s="116" t="str">
        <f t="shared" si="154"/>
        <v>专属强化石1</v>
      </c>
      <c r="FQ93" s="116">
        <f t="shared" si="155"/>
        <v>7</v>
      </c>
      <c r="FR93" s="116" t="str">
        <f t="shared" si="156"/>
        <v/>
      </c>
      <c r="FS93" s="116" t="str">
        <f t="shared" si="157"/>
        <v/>
      </c>
      <c r="FT93" s="116">
        <f t="shared" si="174"/>
        <v>0.08</v>
      </c>
      <c r="FU93" s="116">
        <f t="shared" si="175"/>
        <v>1</v>
      </c>
      <c r="FV93" s="116">
        <f t="shared" si="176"/>
        <v>19</v>
      </c>
      <c r="FW93" s="116">
        <f t="shared" si="177"/>
        <v>0</v>
      </c>
      <c r="FX93" s="116">
        <f t="shared" si="178"/>
        <v>1</v>
      </c>
      <c r="FY93" s="116">
        <f t="shared" si="179"/>
        <v>4</v>
      </c>
      <c r="FZ93" s="116">
        <f t="shared" si="180"/>
        <v>0.04</v>
      </c>
      <c r="GA93" s="116">
        <f t="shared" si="181"/>
        <v>1</v>
      </c>
      <c r="GB93" s="116">
        <f t="shared" si="182"/>
        <v>9</v>
      </c>
      <c r="GC93" s="116">
        <f t="shared" si="183"/>
        <v>0.15989999999999999</v>
      </c>
      <c r="GD93" s="116">
        <f t="shared" si="184"/>
        <v>1</v>
      </c>
      <c r="GE93" s="116">
        <f t="shared" si="185"/>
        <v>19</v>
      </c>
    </row>
    <row r="94" spans="162:187" ht="16.5" x14ac:dyDescent="0.2">
      <c r="FH94" s="116">
        <v>89</v>
      </c>
      <c r="FI94" s="116">
        <f t="shared" si="170"/>
        <v>8</v>
      </c>
      <c r="FJ94" s="116">
        <f t="shared" si="148"/>
        <v>2</v>
      </c>
      <c r="FK94" s="116" t="str">
        <f t="shared" si="171"/>
        <v>许褚专属武器-魂珠-1 8级</v>
      </c>
      <c r="FL94" s="116">
        <f t="shared" si="172"/>
        <v>1</v>
      </c>
      <c r="FM94" s="116">
        <f t="shared" si="173"/>
        <v>8</v>
      </c>
      <c r="FN94" s="116" t="str">
        <f t="shared" si="152"/>
        <v>金币</v>
      </c>
      <c r="FO94" s="116">
        <f t="shared" si="153"/>
        <v>8000</v>
      </c>
      <c r="FP94" s="116" t="str">
        <f t="shared" si="154"/>
        <v>专属强化石1</v>
      </c>
      <c r="FQ94" s="116">
        <f t="shared" si="155"/>
        <v>8</v>
      </c>
      <c r="FR94" s="116" t="str">
        <f t="shared" si="156"/>
        <v/>
      </c>
      <c r="FS94" s="116" t="str">
        <f t="shared" si="157"/>
        <v/>
      </c>
      <c r="FT94" s="116">
        <f t="shared" si="174"/>
        <v>0.06</v>
      </c>
      <c r="FU94" s="116">
        <f t="shared" si="175"/>
        <v>1</v>
      </c>
      <c r="FV94" s="116">
        <f t="shared" si="176"/>
        <v>27</v>
      </c>
      <c r="FW94" s="116">
        <f t="shared" si="177"/>
        <v>0</v>
      </c>
      <c r="FX94" s="116">
        <f t="shared" si="178"/>
        <v>1</v>
      </c>
      <c r="FY94" s="116">
        <f t="shared" si="179"/>
        <v>6</v>
      </c>
      <c r="FZ94" s="116">
        <f t="shared" si="180"/>
        <v>2.8199999999999999E-2</v>
      </c>
      <c r="GA94" s="116">
        <f t="shared" si="181"/>
        <v>1</v>
      </c>
      <c r="GB94" s="116">
        <f t="shared" si="182"/>
        <v>12</v>
      </c>
      <c r="GC94" s="116">
        <f t="shared" si="183"/>
        <v>0.1128</v>
      </c>
      <c r="GD94" s="116">
        <f t="shared" si="184"/>
        <v>1</v>
      </c>
      <c r="GE94" s="116">
        <f t="shared" si="185"/>
        <v>27</v>
      </c>
    </row>
    <row r="95" spans="162:187" ht="16.5" x14ac:dyDescent="0.2">
      <c r="FH95" s="116">
        <v>90</v>
      </c>
      <c r="FI95" s="116">
        <f t="shared" si="170"/>
        <v>9</v>
      </c>
      <c r="FJ95" s="116">
        <f t="shared" si="148"/>
        <v>2</v>
      </c>
      <c r="FK95" s="116" t="str">
        <f t="shared" si="171"/>
        <v>许褚专属武器-魂珠-1 9级</v>
      </c>
      <c r="FL95" s="116">
        <f t="shared" si="172"/>
        <v>1</v>
      </c>
      <c r="FM95" s="116">
        <f t="shared" si="173"/>
        <v>9</v>
      </c>
      <c r="FN95" s="116" t="str">
        <f t="shared" si="152"/>
        <v>金币</v>
      </c>
      <c r="FO95" s="116">
        <f t="shared" si="153"/>
        <v>9000</v>
      </c>
      <c r="FP95" s="116" t="str">
        <f t="shared" si="154"/>
        <v>专属强化石1</v>
      </c>
      <c r="FQ95" s="116">
        <f t="shared" si="155"/>
        <v>10</v>
      </c>
      <c r="FR95" s="116" t="str">
        <f t="shared" si="156"/>
        <v/>
      </c>
      <c r="FS95" s="116" t="str">
        <f t="shared" si="157"/>
        <v/>
      </c>
      <c r="FT95" s="116">
        <f t="shared" si="174"/>
        <v>0.04</v>
      </c>
      <c r="FU95" s="116">
        <f t="shared" si="175"/>
        <v>1</v>
      </c>
      <c r="FV95" s="116">
        <f t="shared" si="176"/>
        <v>34</v>
      </c>
      <c r="FW95" s="116">
        <f t="shared" si="177"/>
        <v>0</v>
      </c>
      <c r="FX95" s="116">
        <f t="shared" si="178"/>
        <v>1</v>
      </c>
      <c r="FY95" s="116">
        <f t="shared" si="179"/>
        <v>8</v>
      </c>
      <c r="FZ95" s="116">
        <f t="shared" si="180"/>
        <v>2.18E-2</v>
      </c>
      <c r="GA95" s="116">
        <f t="shared" si="181"/>
        <v>1</v>
      </c>
      <c r="GB95" s="116">
        <f t="shared" si="182"/>
        <v>16</v>
      </c>
      <c r="GC95" s="116">
        <f t="shared" si="183"/>
        <v>8.72E-2</v>
      </c>
      <c r="GD95" s="116">
        <f t="shared" si="184"/>
        <v>1</v>
      </c>
      <c r="GE95" s="116">
        <f t="shared" si="185"/>
        <v>34</v>
      </c>
    </row>
    <row r="96" spans="162:187" ht="16.5" x14ac:dyDescent="0.2">
      <c r="FH96" s="116">
        <v>91</v>
      </c>
      <c r="FI96" s="116">
        <f t="shared" si="170"/>
        <v>0</v>
      </c>
      <c r="FJ96" s="116">
        <f t="shared" si="148"/>
        <v>2</v>
      </c>
      <c r="FK96" s="116" t="str">
        <f t="shared" si="171"/>
        <v>许褚专属武器-魂珠-2 0级</v>
      </c>
      <c r="FL96" s="116">
        <f t="shared" si="172"/>
        <v>2</v>
      </c>
      <c r="FM96" s="116">
        <f t="shared" si="173"/>
        <v>0</v>
      </c>
      <c r="FN96" s="116" t="str">
        <f t="shared" si="152"/>
        <v/>
      </c>
      <c r="FO96" s="116" t="str">
        <f t="shared" si="153"/>
        <v/>
      </c>
      <c r="FP96" s="116" t="str">
        <f t="shared" si="154"/>
        <v/>
      </c>
      <c r="FQ96" s="116" t="str">
        <f t="shared" si="155"/>
        <v/>
      </c>
      <c r="FR96" s="116" t="str">
        <f t="shared" si="156"/>
        <v/>
      </c>
      <c r="FS96" s="116" t="str">
        <f t="shared" si="157"/>
        <v/>
      </c>
      <c r="FT96" s="116" t="str">
        <f t="shared" si="174"/>
        <v/>
      </c>
      <c r="FU96" s="116" t="str">
        <f t="shared" si="175"/>
        <v/>
      </c>
      <c r="FV96" s="116" t="str">
        <f t="shared" si="176"/>
        <v/>
      </c>
      <c r="FW96" s="116" t="str">
        <f t="shared" si="177"/>
        <v/>
      </c>
      <c r="FX96" s="116" t="str">
        <f t="shared" si="178"/>
        <v/>
      </c>
      <c r="FY96" s="116" t="str">
        <f t="shared" si="179"/>
        <v/>
      </c>
      <c r="FZ96" s="116" t="str">
        <f t="shared" si="180"/>
        <v/>
      </c>
      <c r="GA96" s="116" t="str">
        <f t="shared" si="181"/>
        <v/>
      </c>
      <c r="GB96" s="116" t="str">
        <f t="shared" si="182"/>
        <v/>
      </c>
      <c r="GC96" s="116" t="str">
        <f t="shared" si="183"/>
        <v/>
      </c>
      <c r="GD96" s="116" t="str">
        <f t="shared" si="184"/>
        <v/>
      </c>
      <c r="GE96" s="116" t="str">
        <f t="shared" si="185"/>
        <v/>
      </c>
    </row>
    <row r="97" spans="164:187" ht="16.5" x14ac:dyDescent="0.2">
      <c r="FH97" s="116">
        <v>92</v>
      </c>
      <c r="FI97" s="116">
        <f t="shared" si="170"/>
        <v>10</v>
      </c>
      <c r="FJ97" s="116">
        <f t="shared" si="148"/>
        <v>2</v>
      </c>
      <c r="FK97" s="116" t="str">
        <f t="shared" si="171"/>
        <v>许褚专属武器-魂珠-2 1级</v>
      </c>
      <c r="FL97" s="116">
        <f t="shared" si="172"/>
        <v>2</v>
      </c>
      <c r="FM97" s="116">
        <f t="shared" si="173"/>
        <v>1</v>
      </c>
      <c r="FN97" s="116" t="str">
        <f t="shared" si="152"/>
        <v>金币</v>
      </c>
      <c r="FO97" s="116">
        <f t="shared" si="153"/>
        <v>2000</v>
      </c>
      <c r="FP97" s="116" t="str">
        <f t="shared" si="154"/>
        <v>专属强化石1</v>
      </c>
      <c r="FQ97" s="116">
        <f t="shared" si="155"/>
        <v>3</v>
      </c>
      <c r="FR97" s="116" t="str">
        <f t="shared" si="156"/>
        <v>专属强化石2</v>
      </c>
      <c r="FS97" s="116">
        <f t="shared" si="157"/>
        <v>1</v>
      </c>
      <c r="FT97" s="116">
        <f t="shared" si="174"/>
        <v>0.28999999999999998</v>
      </c>
      <c r="FU97" s="116">
        <f t="shared" si="175"/>
        <v>1</v>
      </c>
      <c r="FV97" s="116">
        <f t="shared" si="176"/>
        <v>5</v>
      </c>
      <c r="FW97" s="116">
        <f t="shared" si="177"/>
        <v>0</v>
      </c>
      <c r="FX97" s="116">
        <f t="shared" si="178"/>
        <v>1</v>
      </c>
      <c r="FY97" s="116">
        <f t="shared" si="179"/>
        <v>1</v>
      </c>
      <c r="FZ97" s="116">
        <f t="shared" si="180"/>
        <v>0.14480000000000001</v>
      </c>
      <c r="GA97" s="116">
        <f t="shared" si="181"/>
        <v>1</v>
      </c>
      <c r="GB97" s="116">
        <f t="shared" si="182"/>
        <v>2</v>
      </c>
      <c r="GC97" s="116">
        <f t="shared" si="183"/>
        <v>0.57920000000000005</v>
      </c>
      <c r="GD97" s="116">
        <f t="shared" si="184"/>
        <v>1</v>
      </c>
      <c r="GE97" s="116">
        <f t="shared" si="185"/>
        <v>5</v>
      </c>
    </row>
    <row r="98" spans="164:187" ht="16.5" x14ac:dyDescent="0.2">
      <c r="FH98" s="116">
        <v>93</v>
      </c>
      <c r="FI98" s="116">
        <f t="shared" si="170"/>
        <v>11</v>
      </c>
      <c r="FJ98" s="116">
        <f t="shared" si="148"/>
        <v>2</v>
      </c>
      <c r="FK98" s="116" t="str">
        <f t="shared" si="171"/>
        <v>许褚专属武器-魂珠-2 2级</v>
      </c>
      <c r="FL98" s="116">
        <f t="shared" si="172"/>
        <v>2</v>
      </c>
      <c r="FM98" s="116">
        <f t="shared" si="173"/>
        <v>2</v>
      </c>
      <c r="FN98" s="116" t="str">
        <f t="shared" si="152"/>
        <v>金币</v>
      </c>
      <c r="FO98" s="116">
        <f t="shared" si="153"/>
        <v>3000</v>
      </c>
      <c r="FP98" s="116" t="str">
        <f t="shared" si="154"/>
        <v>专属强化石1</v>
      </c>
      <c r="FQ98" s="116">
        <f t="shared" si="155"/>
        <v>3</v>
      </c>
      <c r="FR98" s="116" t="str">
        <f t="shared" si="156"/>
        <v>专属强化石2</v>
      </c>
      <c r="FS98" s="116">
        <f t="shared" si="157"/>
        <v>1</v>
      </c>
      <c r="FT98" s="116">
        <f t="shared" si="174"/>
        <v>0.14000000000000001</v>
      </c>
      <c r="FU98" s="116">
        <f t="shared" si="175"/>
        <v>1</v>
      </c>
      <c r="FV98" s="116">
        <f t="shared" si="176"/>
        <v>10</v>
      </c>
      <c r="FW98" s="116">
        <f t="shared" si="177"/>
        <v>0</v>
      </c>
      <c r="FX98" s="116">
        <f t="shared" si="178"/>
        <v>1</v>
      </c>
      <c r="FY98" s="116">
        <f t="shared" si="179"/>
        <v>2</v>
      </c>
      <c r="FZ98" s="116">
        <f t="shared" si="180"/>
        <v>7.2400000000000006E-2</v>
      </c>
      <c r="GA98" s="116">
        <f t="shared" si="181"/>
        <v>1</v>
      </c>
      <c r="GB98" s="116">
        <f t="shared" si="182"/>
        <v>5</v>
      </c>
      <c r="GC98" s="116">
        <f t="shared" si="183"/>
        <v>0.28960000000000002</v>
      </c>
      <c r="GD98" s="116">
        <f t="shared" si="184"/>
        <v>1</v>
      </c>
      <c r="GE98" s="116">
        <f t="shared" si="185"/>
        <v>10</v>
      </c>
    </row>
    <row r="99" spans="164:187" ht="16.5" x14ac:dyDescent="0.2">
      <c r="FH99" s="116">
        <v>94</v>
      </c>
      <c r="FI99" s="116">
        <f t="shared" si="170"/>
        <v>12</v>
      </c>
      <c r="FJ99" s="116">
        <f t="shared" si="148"/>
        <v>2</v>
      </c>
      <c r="FK99" s="116" t="str">
        <f t="shared" si="171"/>
        <v>许褚专属武器-魂珠-2 3级</v>
      </c>
      <c r="FL99" s="116">
        <f t="shared" si="172"/>
        <v>2</v>
      </c>
      <c r="FM99" s="116">
        <f t="shared" si="173"/>
        <v>3</v>
      </c>
      <c r="FN99" s="116" t="str">
        <f t="shared" si="152"/>
        <v>金币</v>
      </c>
      <c r="FO99" s="116">
        <f t="shared" si="153"/>
        <v>4000</v>
      </c>
      <c r="FP99" s="116" t="str">
        <f t="shared" si="154"/>
        <v>专属强化石1</v>
      </c>
      <c r="FQ99" s="116">
        <f t="shared" si="155"/>
        <v>6</v>
      </c>
      <c r="FR99" s="116" t="str">
        <f t="shared" si="156"/>
        <v>专属强化石2</v>
      </c>
      <c r="FS99" s="116">
        <f t="shared" si="157"/>
        <v>2</v>
      </c>
      <c r="FT99" s="116">
        <f t="shared" si="174"/>
        <v>0.19</v>
      </c>
      <c r="FU99" s="116">
        <f t="shared" si="175"/>
        <v>1</v>
      </c>
      <c r="FV99" s="116">
        <f t="shared" si="176"/>
        <v>8</v>
      </c>
      <c r="FW99" s="116">
        <f t="shared" si="177"/>
        <v>0</v>
      </c>
      <c r="FX99" s="116">
        <f t="shared" si="178"/>
        <v>1</v>
      </c>
      <c r="FY99" s="116">
        <f t="shared" si="179"/>
        <v>2</v>
      </c>
      <c r="FZ99" s="116">
        <f t="shared" si="180"/>
        <v>9.6500000000000002E-2</v>
      </c>
      <c r="GA99" s="116">
        <f t="shared" si="181"/>
        <v>1</v>
      </c>
      <c r="GB99" s="116">
        <f t="shared" si="182"/>
        <v>4</v>
      </c>
      <c r="GC99" s="116">
        <f t="shared" si="183"/>
        <v>0.3861</v>
      </c>
      <c r="GD99" s="116">
        <f t="shared" si="184"/>
        <v>1</v>
      </c>
      <c r="GE99" s="116">
        <f t="shared" si="185"/>
        <v>8</v>
      </c>
    </row>
    <row r="100" spans="164:187" ht="16.5" x14ac:dyDescent="0.2">
      <c r="FH100" s="116">
        <v>95</v>
      </c>
      <c r="FI100" s="116">
        <f t="shared" si="170"/>
        <v>13</v>
      </c>
      <c r="FJ100" s="116">
        <f t="shared" si="148"/>
        <v>2</v>
      </c>
      <c r="FK100" s="116" t="str">
        <f t="shared" si="171"/>
        <v>许褚专属武器-魂珠-2 4级</v>
      </c>
      <c r="FL100" s="116">
        <f t="shared" si="172"/>
        <v>2</v>
      </c>
      <c r="FM100" s="116">
        <f t="shared" si="173"/>
        <v>4</v>
      </c>
      <c r="FN100" s="116" t="str">
        <f t="shared" si="152"/>
        <v>金币</v>
      </c>
      <c r="FO100" s="116">
        <f t="shared" si="153"/>
        <v>5000</v>
      </c>
      <c r="FP100" s="116" t="str">
        <f t="shared" si="154"/>
        <v>专属强化石1</v>
      </c>
      <c r="FQ100" s="116">
        <f t="shared" si="155"/>
        <v>6</v>
      </c>
      <c r="FR100" s="116" t="str">
        <f t="shared" si="156"/>
        <v>专属强化石2</v>
      </c>
      <c r="FS100" s="116">
        <f t="shared" si="157"/>
        <v>2</v>
      </c>
      <c r="FT100" s="116">
        <f t="shared" si="174"/>
        <v>0.12</v>
      </c>
      <c r="FU100" s="116">
        <f t="shared" si="175"/>
        <v>1</v>
      </c>
      <c r="FV100" s="116">
        <f t="shared" si="176"/>
        <v>13</v>
      </c>
      <c r="FW100" s="116">
        <f t="shared" si="177"/>
        <v>0</v>
      </c>
      <c r="FX100" s="116">
        <f t="shared" si="178"/>
        <v>1</v>
      </c>
      <c r="FY100" s="116">
        <f t="shared" si="179"/>
        <v>3</v>
      </c>
      <c r="FZ100" s="116">
        <f t="shared" si="180"/>
        <v>5.79E-2</v>
      </c>
      <c r="GA100" s="116">
        <f t="shared" si="181"/>
        <v>1</v>
      </c>
      <c r="GB100" s="116">
        <f t="shared" si="182"/>
        <v>6</v>
      </c>
      <c r="GC100" s="116">
        <f t="shared" si="183"/>
        <v>0.23169999999999999</v>
      </c>
      <c r="GD100" s="116">
        <f t="shared" si="184"/>
        <v>1</v>
      </c>
      <c r="GE100" s="116">
        <f t="shared" si="185"/>
        <v>13</v>
      </c>
    </row>
    <row r="101" spans="164:187" ht="16.5" x14ac:dyDescent="0.2">
      <c r="FH101" s="116">
        <v>96</v>
      </c>
      <c r="FI101" s="116">
        <f t="shared" si="170"/>
        <v>14</v>
      </c>
      <c r="FJ101" s="116">
        <f t="shared" si="148"/>
        <v>2</v>
      </c>
      <c r="FK101" s="116" t="str">
        <f t="shared" si="171"/>
        <v>许褚专属武器-魂珠-2 5级</v>
      </c>
      <c r="FL101" s="116">
        <f t="shared" si="172"/>
        <v>2</v>
      </c>
      <c r="FM101" s="116">
        <f t="shared" si="173"/>
        <v>5</v>
      </c>
      <c r="FN101" s="116" t="str">
        <f t="shared" si="152"/>
        <v>金币</v>
      </c>
      <c r="FO101" s="116">
        <f t="shared" si="153"/>
        <v>6000</v>
      </c>
      <c r="FP101" s="116" t="str">
        <f t="shared" si="154"/>
        <v>专属强化石1</v>
      </c>
      <c r="FQ101" s="116">
        <f t="shared" si="155"/>
        <v>9</v>
      </c>
      <c r="FR101" s="116" t="str">
        <f t="shared" si="156"/>
        <v>专属强化石2</v>
      </c>
      <c r="FS101" s="116">
        <f t="shared" si="157"/>
        <v>3</v>
      </c>
      <c r="FT101" s="116">
        <f t="shared" si="174"/>
        <v>0.11</v>
      </c>
      <c r="FU101" s="116">
        <f t="shared" si="175"/>
        <v>1</v>
      </c>
      <c r="FV101" s="116">
        <f t="shared" si="176"/>
        <v>14</v>
      </c>
      <c r="FW101" s="116">
        <f t="shared" si="177"/>
        <v>0</v>
      </c>
      <c r="FX101" s="116">
        <f t="shared" si="178"/>
        <v>1</v>
      </c>
      <c r="FY101" s="116">
        <f t="shared" si="179"/>
        <v>3</v>
      </c>
      <c r="FZ101" s="116">
        <f t="shared" si="180"/>
        <v>5.4300000000000001E-2</v>
      </c>
      <c r="GA101" s="116">
        <f t="shared" si="181"/>
        <v>1</v>
      </c>
      <c r="GB101" s="116">
        <f t="shared" si="182"/>
        <v>6</v>
      </c>
      <c r="GC101" s="116">
        <f t="shared" si="183"/>
        <v>0.2172</v>
      </c>
      <c r="GD101" s="116">
        <f t="shared" si="184"/>
        <v>1</v>
      </c>
      <c r="GE101" s="116">
        <f t="shared" si="185"/>
        <v>14</v>
      </c>
    </row>
    <row r="102" spans="164:187" ht="16.5" x14ac:dyDescent="0.2">
      <c r="FH102" s="116">
        <v>97</v>
      </c>
      <c r="FI102" s="116">
        <f t="shared" si="170"/>
        <v>15</v>
      </c>
      <c r="FJ102" s="116">
        <f t="shared" si="148"/>
        <v>2</v>
      </c>
      <c r="FK102" s="116" t="str">
        <f t="shared" si="171"/>
        <v>许褚专属武器-魂珠-2 6级</v>
      </c>
      <c r="FL102" s="116">
        <f t="shared" si="172"/>
        <v>2</v>
      </c>
      <c r="FM102" s="116">
        <f t="shared" si="173"/>
        <v>6</v>
      </c>
      <c r="FN102" s="116" t="str">
        <f t="shared" si="152"/>
        <v>金币</v>
      </c>
      <c r="FO102" s="116">
        <f t="shared" si="153"/>
        <v>7000</v>
      </c>
      <c r="FP102" s="116" t="str">
        <f t="shared" si="154"/>
        <v>专属强化石1</v>
      </c>
      <c r="FQ102" s="116">
        <f t="shared" si="155"/>
        <v>12</v>
      </c>
      <c r="FR102" s="116" t="str">
        <f t="shared" si="156"/>
        <v>专属强化石2</v>
      </c>
      <c r="FS102" s="116">
        <f t="shared" si="157"/>
        <v>4</v>
      </c>
      <c r="FT102" s="116">
        <f t="shared" si="174"/>
        <v>0.09</v>
      </c>
      <c r="FU102" s="116">
        <f t="shared" si="175"/>
        <v>1</v>
      </c>
      <c r="FV102" s="116">
        <f t="shared" si="176"/>
        <v>17</v>
      </c>
      <c r="FW102" s="116">
        <f t="shared" si="177"/>
        <v>0</v>
      </c>
      <c r="FX102" s="116">
        <f t="shared" si="178"/>
        <v>1</v>
      </c>
      <c r="FY102" s="116">
        <f t="shared" si="179"/>
        <v>4</v>
      </c>
      <c r="FZ102" s="116">
        <f t="shared" si="180"/>
        <v>4.4600000000000001E-2</v>
      </c>
      <c r="GA102" s="116">
        <f t="shared" si="181"/>
        <v>1</v>
      </c>
      <c r="GB102" s="116">
        <f t="shared" si="182"/>
        <v>8</v>
      </c>
      <c r="GC102" s="116">
        <f t="shared" si="183"/>
        <v>0.1782</v>
      </c>
      <c r="GD102" s="116">
        <f t="shared" si="184"/>
        <v>1</v>
      </c>
      <c r="GE102" s="116">
        <f t="shared" si="185"/>
        <v>17</v>
      </c>
    </row>
    <row r="103" spans="164:187" ht="16.5" x14ac:dyDescent="0.2">
      <c r="FH103" s="116">
        <v>98</v>
      </c>
      <c r="FI103" s="116">
        <f t="shared" si="170"/>
        <v>16</v>
      </c>
      <c r="FJ103" s="116">
        <f t="shared" si="148"/>
        <v>2</v>
      </c>
      <c r="FK103" s="116" t="str">
        <f t="shared" si="171"/>
        <v>许褚专属武器-魂珠-2 7级</v>
      </c>
      <c r="FL103" s="116">
        <f t="shared" si="172"/>
        <v>2</v>
      </c>
      <c r="FM103" s="116">
        <f t="shared" si="173"/>
        <v>7</v>
      </c>
      <c r="FN103" s="116" t="str">
        <f t="shared" si="152"/>
        <v>金币</v>
      </c>
      <c r="FO103" s="116">
        <f t="shared" si="153"/>
        <v>8000</v>
      </c>
      <c r="FP103" s="116" t="str">
        <f t="shared" si="154"/>
        <v>专属强化石1</v>
      </c>
      <c r="FQ103" s="116">
        <f t="shared" si="155"/>
        <v>15</v>
      </c>
      <c r="FR103" s="116" t="str">
        <f t="shared" si="156"/>
        <v>专属强化石2</v>
      </c>
      <c r="FS103" s="116">
        <f t="shared" si="157"/>
        <v>5</v>
      </c>
      <c r="FT103" s="116">
        <f t="shared" si="174"/>
        <v>7.0000000000000007E-2</v>
      </c>
      <c r="FU103" s="116">
        <f t="shared" si="175"/>
        <v>1</v>
      </c>
      <c r="FV103" s="116">
        <f t="shared" si="176"/>
        <v>22</v>
      </c>
      <c r="FW103" s="116">
        <f t="shared" si="177"/>
        <v>0</v>
      </c>
      <c r="FX103" s="116">
        <f t="shared" si="178"/>
        <v>1</v>
      </c>
      <c r="FY103" s="116">
        <f t="shared" si="179"/>
        <v>5</v>
      </c>
      <c r="FZ103" s="116">
        <f t="shared" si="180"/>
        <v>3.4500000000000003E-2</v>
      </c>
      <c r="GA103" s="116">
        <f t="shared" si="181"/>
        <v>1</v>
      </c>
      <c r="GB103" s="116">
        <f t="shared" si="182"/>
        <v>10</v>
      </c>
      <c r="GC103" s="116">
        <f t="shared" si="183"/>
        <v>0.13789999999999999</v>
      </c>
      <c r="GD103" s="116">
        <f t="shared" si="184"/>
        <v>1</v>
      </c>
      <c r="GE103" s="116">
        <f t="shared" si="185"/>
        <v>22</v>
      </c>
    </row>
    <row r="104" spans="164:187" ht="16.5" x14ac:dyDescent="0.2">
      <c r="FH104" s="116">
        <v>99</v>
      </c>
      <c r="FI104" s="116">
        <f t="shared" si="170"/>
        <v>17</v>
      </c>
      <c r="FJ104" s="116">
        <f t="shared" si="148"/>
        <v>2</v>
      </c>
      <c r="FK104" s="116" t="str">
        <f t="shared" si="171"/>
        <v>许褚专属武器-魂珠-2 8级</v>
      </c>
      <c r="FL104" s="116">
        <f t="shared" si="172"/>
        <v>2</v>
      </c>
      <c r="FM104" s="116">
        <f t="shared" si="173"/>
        <v>8</v>
      </c>
      <c r="FN104" s="116" t="str">
        <f t="shared" si="152"/>
        <v>金币</v>
      </c>
      <c r="FO104" s="116">
        <f t="shared" si="153"/>
        <v>9000</v>
      </c>
      <c r="FP104" s="116" t="str">
        <f t="shared" si="154"/>
        <v>专属强化石1</v>
      </c>
      <c r="FQ104" s="116">
        <f t="shared" si="155"/>
        <v>18</v>
      </c>
      <c r="FR104" s="116" t="str">
        <f t="shared" si="156"/>
        <v>专属强化石2</v>
      </c>
      <c r="FS104" s="116">
        <f t="shared" si="157"/>
        <v>6</v>
      </c>
      <c r="FT104" s="116">
        <f t="shared" si="174"/>
        <v>0.05</v>
      </c>
      <c r="FU104" s="116">
        <f t="shared" si="175"/>
        <v>1</v>
      </c>
      <c r="FV104" s="116">
        <f t="shared" si="176"/>
        <v>29</v>
      </c>
      <c r="FW104" s="116">
        <f t="shared" si="177"/>
        <v>0</v>
      </c>
      <c r="FX104" s="116">
        <f t="shared" si="178"/>
        <v>1</v>
      </c>
      <c r="FY104" s="116">
        <f t="shared" si="179"/>
        <v>7</v>
      </c>
      <c r="FZ104" s="116">
        <f t="shared" si="180"/>
        <v>2.5600000000000001E-2</v>
      </c>
      <c r="GA104" s="116">
        <f t="shared" si="181"/>
        <v>1</v>
      </c>
      <c r="GB104" s="116">
        <f t="shared" si="182"/>
        <v>14</v>
      </c>
      <c r="GC104" s="116">
        <f t="shared" si="183"/>
        <v>0.1022</v>
      </c>
      <c r="GD104" s="116">
        <f t="shared" si="184"/>
        <v>1</v>
      </c>
      <c r="GE104" s="116">
        <f t="shared" si="185"/>
        <v>29</v>
      </c>
    </row>
    <row r="105" spans="164:187" ht="16.5" x14ac:dyDescent="0.2">
      <c r="FH105" s="116">
        <v>100</v>
      </c>
      <c r="FI105" s="116">
        <f t="shared" si="170"/>
        <v>18</v>
      </c>
      <c r="FJ105" s="116">
        <f t="shared" si="148"/>
        <v>2</v>
      </c>
      <c r="FK105" s="116" t="str">
        <f t="shared" si="171"/>
        <v>许褚专属武器-魂珠-2 9级</v>
      </c>
      <c r="FL105" s="116">
        <f t="shared" si="172"/>
        <v>2</v>
      </c>
      <c r="FM105" s="116">
        <f t="shared" si="173"/>
        <v>9</v>
      </c>
      <c r="FN105" s="116" t="str">
        <f t="shared" si="152"/>
        <v>金币</v>
      </c>
      <c r="FO105" s="116">
        <f t="shared" si="153"/>
        <v>10000</v>
      </c>
      <c r="FP105" s="116" t="str">
        <f t="shared" si="154"/>
        <v>专属强化石1</v>
      </c>
      <c r="FQ105" s="116">
        <f t="shared" si="155"/>
        <v>24</v>
      </c>
      <c r="FR105" s="116" t="str">
        <f t="shared" si="156"/>
        <v>专属强化石2</v>
      </c>
      <c r="FS105" s="116">
        <f t="shared" si="157"/>
        <v>8</v>
      </c>
      <c r="FT105" s="116">
        <f t="shared" si="174"/>
        <v>0.04</v>
      </c>
      <c r="FU105" s="116">
        <f t="shared" si="175"/>
        <v>1</v>
      </c>
      <c r="FV105" s="116">
        <f t="shared" si="176"/>
        <v>36</v>
      </c>
      <c r="FW105" s="116">
        <f t="shared" si="177"/>
        <v>0</v>
      </c>
      <c r="FX105" s="116">
        <f t="shared" si="178"/>
        <v>1</v>
      </c>
      <c r="FY105" s="116">
        <f t="shared" si="179"/>
        <v>8</v>
      </c>
      <c r="FZ105" s="116">
        <f t="shared" si="180"/>
        <v>2.1100000000000001E-2</v>
      </c>
      <c r="GA105" s="116">
        <f t="shared" si="181"/>
        <v>1</v>
      </c>
      <c r="GB105" s="116">
        <f t="shared" si="182"/>
        <v>17</v>
      </c>
      <c r="GC105" s="116">
        <f t="shared" si="183"/>
        <v>8.4199999999999997E-2</v>
      </c>
      <c r="GD105" s="116">
        <f t="shared" si="184"/>
        <v>1</v>
      </c>
      <c r="GE105" s="116">
        <f t="shared" si="185"/>
        <v>36</v>
      </c>
    </row>
    <row r="106" spans="164:187" ht="16.5" x14ac:dyDescent="0.2">
      <c r="FH106" s="116">
        <v>101</v>
      </c>
      <c r="FI106" s="116">
        <f t="shared" si="170"/>
        <v>0</v>
      </c>
      <c r="FJ106" s="116">
        <f t="shared" si="148"/>
        <v>2</v>
      </c>
      <c r="FK106" s="116" t="str">
        <f t="shared" si="171"/>
        <v>许褚专属武器-魂珠-3 0级</v>
      </c>
      <c r="FL106" s="116">
        <f t="shared" si="172"/>
        <v>3</v>
      </c>
      <c r="FM106" s="116">
        <f t="shared" si="173"/>
        <v>0</v>
      </c>
      <c r="FN106" s="116" t="str">
        <f t="shared" si="152"/>
        <v/>
      </c>
      <c r="FO106" s="116" t="str">
        <f t="shared" si="153"/>
        <v/>
      </c>
      <c r="FP106" s="116" t="str">
        <f t="shared" si="154"/>
        <v/>
      </c>
      <c r="FQ106" s="116" t="str">
        <f t="shared" si="155"/>
        <v/>
      </c>
      <c r="FR106" s="116" t="str">
        <f t="shared" si="156"/>
        <v/>
      </c>
      <c r="FS106" s="116" t="str">
        <f t="shared" si="157"/>
        <v/>
      </c>
      <c r="FT106" s="116" t="str">
        <f t="shared" si="174"/>
        <v/>
      </c>
      <c r="FU106" s="116" t="str">
        <f t="shared" si="175"/>
        <v/>
      </c>
      <c r="FV106" s="116" t="str">
        <f t="shared" si="176"/>
        <v/>
      </c>
      <c r="FW106" s="116" t="str">
        <f t="shared" si="177"/>
        <v/>
      </c>
      <c r="FX106" s="116" t="str">
        <f t="shared" si="178"/>
        <v/>
      </c>
      <c r="FY106" s="116" t="str">
        <f t="shared" si="179"/>
        <v/>
      </c>
      <c r="FZ106" s="116" t="str">
        <f t="shared" si="180"/>
        <v/>
      </c>
      <c r="GA106" s="116" t="str">
        <f t="shared" si="181"/>
        <v/>
      </c>
      <c r="GB106" s="116" t="str">
        <f t="shared" si="182"/>
        <v/>
      </c>
      <c r="GC106" s="116" t="str">
        <f t="shared" si="183"/>
        <v/>
      </c>
      <c r="GD106" s="116" t="str">
        <f t="shared" si="184"/>
        <v/>
      </c>
      <c r="GE106" s="116" t="str">
        <f t="shared" si="185"/>
        <v/>
      </c>
    </row>
    <row r="107" spans="164:187" ht="16.5" x14ac:dyDescent="0.2">
      <c r="FH107" s="116">
        <v>102</v>
      </c>
      <c r="FI107" s="116">
        <f t="shared" si="170"/>
        <v>19</v>
      </c>
      <c r="FJ107" s="116">
        <f t="shared" si="148"/>
        <v>2</v>
      </c>
      <c r="FK107" s="116" t="str">
        <f t="shared" si="171"/>
        <v>许褚专属武器-魂珠-3 1级</v>
      </c>
      <c r="FL107" s="116">
        <f t="shared" si="172"/>
        <v>3</v>
      </c>
      <c r="FM107" s="116">
        <f t="shared" si="173"/>
        <v>1</v>
      </c>
      <c r="FN107" s="116" t="str">
        <f t="shared" si="152"/>
        <v>金币</v>
      </c>
      <c r="FO107" s="116">
        <f t="shared" si="153"/>
        <v>3000</v>
      </c>
      <c r="FP107" s="116" t="str">
        <f t="shared" si="154"/>
        <v>专属强化石1</v>
      </c>
      <c r="FQ107" s="116">
        <f t="shared" si="155"/>
        <v>4</v>
      </c>
      <c r="FR107" s="116" t="str">
        <f t="shared" si="156"/>
        <v>专属强化石2</v>
      </c>
      <c r="FS107" s="116">
        <f t="shared" si="157"/>
        <v>2</v>
      </c>
      <c r="FT107" s="116">
        <f t="shared" si="174"/>
        <v>0.23</v>
      </c>
      <c r="FU107" s="116">
        <f t="shared" si="175"/>
        <v>1</v>
      </c>
      <c r="FV107" s="116">
        <f t="shared" si="176"/>
        <v>6</v>
      </c>
      <c r="FW107" s="116">
        <f t="shared" si="177"/>
        <v>0</v>
      </c>
      <c r="FX107" s="116">
        <f t="shared" si="178"/>
        <v>1</v>
      </c>
      <c r="FY107" s="116">
        <f t="shared" si="179"/>
        <v>2</v>
      </c>
      <c r="FZ107" s="116">
        <f t="shared" si="180"/>
        <v>0.1158</v>
      </c>
      <c r="GA107" s="116">
        <f t="shared" si="181"/>
        <v>1</v>
      </c>
      <c r="GB107" s="116">
        <f t="shared" si="182"/>
        <v>3</v>
      </c>
      <c r="GC107" s="116">
        <f t="shared" si="183"/>
        <v>0.46329999999999999</v>
      </c>
      <c r="GD107" s="116">
        <f t="shared" si="184"/>
        <v>1</v>
      </c>
      <c r="GE107" s="116">
        <f t="shared" si="185"/>
        <v>6</v>
      </c>
    </row>
    <row r="108" spans="164:187" ht="16.5" x14ac:dyDescent="0.2">
      <c r="FH108" s="116">
        <v>103</v>
      </c>
      <c r="FI108" s="116">
        <f t="shared" si="170"/>
        <v>20</v>
      </c>
      <c r="FJ108" s="116">
        <f t="shared" si="148"/>
        <v>2</v>
      </c>
      <c r="FK108" s="116" t="str">
        <f t="shared" si="171"/>
        <v>许褚专属武器-魂珠-3 2级</v>
      </c>
      <c r="FL108" s="116">
        <f t="shared" si="172"/>
        <v>3</v>
      </c>
      <c r="FM108" s="116">
        <f t="shared" si="173"/>
        <v>2</v>
      </c>
      <c r="FN108" s="116" t="str">
        <f t="shared" si="152"/>
        <v>金币</v>
      </c>
      <c r="FO108" s="116">
        <f t="shared" si="153"/>
        <v>4000</v>
      </c>
      <c r="FP108" s="116" t="str">
        <f t="shared" si="154"/>
        <v>专属强化石1</v>
      </c>
      <c r="FQ108" s="116">
        <f t="shared" si="155"/>
        <v>4</v>
      </c>
      <c r="FR108" s="116" t="str">
        <f t="shared" si="156"/>
        <v>专属强化石2</v>
      </c>
      <c r="FS108" s="116">
        <f t="shared" si="157"/>
        <v>2</v>
      </c>
      <c r="FT108" s="116">
        <f t="shared" si="174"/>
        <v>0.12</v>
      </c>
      <c r="FU108" s="116">
        <f t="shared" si="175"/>
        <v>1</v>
      </c>
      <c r="FV108" s="116">
        <f t="shared" si="176"/>
        <v>13</v>
      </c>
      <c r="FW108" s="116">
        <f t="shared" si="177"/>
        <v>0</v>
      </c>
      <c r="FX108" s="116">
        <f t="shared" si="178"/>
        <v>1</v>
      </c>
      <c r="FY108" s="116">
        <f t="shared" si="179"/>
        <v>3</v>
      </c>
      <c r="FZ108" s="116">
        <f t="shared" si="180"/>
        <v>5.79E-2</v>
      </c>
      <c r="GA108" s="116">
        <f t="shared" si="181"/>
        <v>1</v>
      </c>
      <c r="GB108" s="116">
        <f t="shared" si="182"/>
        <v>6</v>
      </c>
      <c r="GC108" s="116">
        <f t="shared" si="183"/>
        <v>0.23169999999999999</v>
      </c>
      <c r="GD108" s="116">
        <f t="shared" si="184"/>
        <v>1</v>
      </c>
      <c r="GE108" s="116">
        <f t="shared" si="185"/>
        <v>13</v>
      </c>
    </row>
    <row r="109" spans="164:187" ht="16.5" x14ac:dyDescent="0.2">
      <c r="FH109" s="116">
        <v>104</v>
      </c>
      <c r="FI109" s="116">
        <f t="shared" si="170"/>
        <v>21</v>
      </c>
      <c r="FJ109" s="116">
        <f t="shared" si="148"/>
        <v>2</v>
      </c>
      <c r="FK109" s="116" t="str">
        <f t="shared" si="171"/>
        <v>许褚专属武器-魂珠-3 3级</v>
      </c>
      <c r="FL109" s="116">
        <f t="shared" si="172"/>
        <v>3</v>
      </c>
      <c r="FM109" s="116">
        <f t="shared" si="173"/>
        <v>3</v>
      </c>
      <c r="FN109" s="116" t="str">
        <f t="shared" si="152"/>
        <v>金币</v>
      </c>
      <c r="FO109" s="116">
        <f t="shared" si="153"/>
        <v>5000</v>
      </c>
      <c r="FP109" s="116" t="str">
        <f t="shared" si="154"/>
        <v>专属强化石1</v>
      </c>
      <c r="FQ109" s="116">
        <f t="shared" si="155"/>
        <v>6</v>
      </c>
      <c r="FR109" s="116" t="str">
        <f t="shared" si="156"/>
        <v>专属强化石2</v>
      </c>
      <c r="FS109" s="116">
        <f t="shared" si="157"/>
        <v>3</v>
      </c>
      <c r="FT109" s="116">
        <f t="shared" si="174"/>
        <v>0.12</v>
      </c>
      <c r="FU109" s="116">
        <f t="shared" si="175"/>
        <v>1</v>
      </c>
      <c r="FV109" s="116">
        <f t="shared" si="176"/>
        <v>13</v>
      </c>
      <c r="FW109" s="116">
        <f t="shared" si="177"/>
        <v>0</v>
      </c>
      <c r="FX109" s="116">
        <f t="shared" si="178"/>
        <v>1</v>
      </c>
      <c r="FY109" s="116">
        <f t="shared" si="179"/>
        <v>3</v>
      </c>
      <c r="FZ109" s="116">
        <f t="shared" si="180"/>
        <v>5.79E-2</v>
      </c>
      <c r="GA109" s="116">
        <f t="shared" si="181"/>
        <v>1</v>
      </c>
      <c r="GB109" s="116">
        <f t="shared" si="182"/>
        <v>6</v>
      </c>
      <c r="GC109" s="116">
        <f t="shared" si="183"/>
        <v>0.23169999999999999</v>
      </c>
      <c r="GD109" s="116">
        <f t="shared" si="184"/>
        <v>1</v>
      </c>
      <c r="GE109" s="116">
        <f t="shared" si="185"/>
        <v>13</v>
      </c>
    </row>
    <row r="110" spans="164:187" ht="16.5" x14ac:dyDescent="0.2">
      <c r="FH110" s="116">
        <v>105</v>
      </c>
      <c r="FI110" s="116">
        <f t="shared" si="170"/>
        <v>22</v>
      </c>
      <c r="FJ110" s="116">
        <f t="shared" si="148"/>
        <v>2</v>
      </c>
      <c r="FK110" s="116" t="str">
        <f t="shared" si="171"/>
        <v>许褚专属武器-魂珠-3 4级</v>
      </c>
      <c r="FL110" s="116">
        <f t="shared" si="172"/>
        <v>3</v>
      </c>
      <c r="FM110" s="116">
        <f t="shared" si="173"/>
        <v>4</v>
      </c>
      <c r="FN110" s="116" t="str">
        <f t="shared" si="152"/>
        <v>金币</v>
      </c>
      <c r="FO110" s="116">
        <f t="shared" si="153"/>
        <v>6000</v>
      </c>
      <c r="FP110" s="116" t="str">
        <f t="shared" si="154"/>
        <v>专属强化石1</v>
      </c>
      <c r="FQ110" s="116">
        <f t="shared" si="155"/>
        <v>6</v>
      </c>
      <c r="FR110" s="116" t="str">
        <f t="shared" si="156"/>
        <v>专属强化石2</v>
      </c>
      <c r="FS110" s="116">
        <f t="shared" si="157"/>
        <v>3</v>
      </c>
      <c r="FT110" s="116">
        <f t="shared" si="174"/>
        <v>7.0000000000000007E-2</v>
      </c>
      <c r="FU110" s="116">
        <f t="shared" si="175"/>
        <v>1</v>
      </c>
      <c r="FV110" s="116">
        <f t="shared" si="176"/>
        <v>22</v>
      </c>
      <c r="FW110" s="116">
        <f t="shared" si="177"/>
        <v>0</v>
      </c>
      <c r="FX110" s="116">
        <f t="shared" si="178"/>
        <v>1</v>
      </c>
      <c r="FY110" s="116">
        <f t="shared" si="179"/>
        <v>5</v>
      </c>
      <c r="FZ110" s="116">
        <f t="shared" si="180"/>
        <v>3.4700000000000002E-2</v>
      </c>
      <c r="GA110" s="116">
        <f t="shared" si="181"/>
        <v>1</v>
      </c>
      <c r="GB110" s="116">
        <f t="shared" si="182"/>
        <v>10</v>
      </c>
      <c r="GC110" s="116">
        <f t="shared" si="183"/>
        <v>0.13900000000000001</v>
      </c>
      <c r="GD110" s="116">
        <f t="shared" si="184"/>
        <v>1</v>
      </c>
      <c r="GE110" s="116">
        <f t="shared" si="185"/>
        <v>22</v>
      </c>
    </row>
    <row r="111" spans="164:187" ht="16.5" x14ac:dyDescent="0.2">
      <c r="FH111" s="116">
        <v>106</v>
      </c>
      <c r="FI111" s="116">
        <f t="shared" si="170"/>
        <v>23</v>
      </c>
      <c r="FJ111" s="116">
        <f t="shared" si="148"/>
        <v>2</v>
      </c>
      <c r="FK111" s="116" t="str">
        <f t="shared" si="171"/>
        <v>许褚专属武器-魂珠-3 5级</v>
      </c>
      <c r="FL111" s="116">
        <f t="shared" si="172"/>
        <v>3</v>
      </c>
      <c r="FM111" s="116">
        <f t="shared" si="173"/>
        <v>5</v>
      </c>
      <c r="FN111" s="116" t="str">
        <f t="shared" si="152"/>
        <v>金币</v>
      </c>
      <c r="FO111" s="116">
        <f t="shared" si="153"/>
        <v>7000</v>
      </c>
      <c r="FP111" s="116" t="str">
        <f t="shared" si="154"/>
        <v>专属强化石1</v>
      </c>
      <c r="FQ111" s="116">
        <f t="shared" si="155"/>
        <v>8</v>
      </c>
      <c r="FR111" s="116" t="str">
        <f t="shared" si="156"/>
        <v>专属强化石2</v>
      </c>
      <c r="FS111" s="116">
        <f t="shared" si="157"/>
        <v>4</v>
      </c>
      <c r="FT111" s="116">
        <f t="shared" si="174"/>
        <v>0.06</v>
      </c>
      <c r="FU111" s="116">
        <f t="shared" si="175"/>
        <v>1</v>
      </c>
      <c r="FV111" s="116">
        <f t="shared" si="176"/>
        <v>26</v>
      </c>
      <c r="FW111" s="116">
        <f t="shared" si="177"/>
        <v>0</v>
      </c>
      <c r="FX111" s="116">
        <f t="shared" si="178"/>
        <v>1</v>
      </c>
      <c r="FY111" s="116">
        <f t="shared" si="179"/>
        <v>6</v>
      </c>
      <c r="FZ111" s="116">
        <f t="shared" si="180"/>
        <v>2.9000000000000001E-2</v>
      </c>
      <c r="GA111" s="116">
        <f t="shared" si="181"/>
        <v>1</v>
      </c>
      <c r="GB111" s="116">
        <f t="shared" si="182"/>
        <v>12</v>
      </c>
      <c r="GC111" s="116">
        <f t="shared" si="183"/>
        <v>0.1158</v>
      </c>
      <c r="GD111" s="116">
        <f t="shared" si="184"/>
        <v>1</v>
      </c>
      <c r="GE111" s="116">
        <f t="shared" si="185"/>
        <v>26</v>
      </c>
    </row>
    <row r="112" spans="164:187" ht="16.5" x14ac:dyDescent="0.2">
      <c r="FH112" s="116">
        <v>107</v>
      </c>
      <c r="FI112" s="116">
        <f t="shared" si="170"/>
        <v>24</v>
      </c>
      <c r="FJ112" s="116">
        <f t="shared" si="148"/>
        <v>2</v>
      </c>
      <c r="FK112" s="116" t="str">
        <f t="shared" si="171"/>
        <v>许褚专属武器-魂珠-3 6级</v>
      </c>
      <c r="FL112" s="116">
        <f t="shared" si="172"/>
        <v>3</v>
      </c>
      <c r="FM112" s="116">
        <f t="shared" si="173"/>
        <v>6</v>
      </c>
      <c r="FN112" s="116" t="str">
        <f t="shared" si="152"/>
        <v>金币</v>
      </c>
      <c r="FO112" s="116">
        <f t="shared" si="153"/>
        <v>8000</v>
      </c>
      <c r="FP112" s="116" t="str">
        <f t="shared" si="154"/>
        <v>专属强化石1</v>
      </c>
      <c r="FQ112" s="116">
        <f t="shared" si="155"/>
        <v>10</v>
      </c>
      <c r="FR112" s="116" t="str">
        <f t="shared" si="156"/>
        <v>专属强化石2</v>
      </c>
      <c r="FS112" s="116">
        <f t="shared" si="157"/>
        <v>5</v>
      </c>
      <c r="FT112" s="116">
        <f t="shared" si="174"/>
        <v>0.04</v>
      </c>
      <c r="FU112" s="116">
        <f t="shared" si="175"/>
        <v>1</v>
      </c>
      <c r="FV112" s="116">
        <f t="shared" si="176"/>
        <v>34</v>
      </c>
      <c r="FW112" s="116">
        <f t="shared" si="177"/>
        <v>0</v>
      </c>
      <c r="FX112" s="116">
        <f t="shared" si="178"/>
        <v>1</v>
      </c>
      <c r="FY112" s="116">
        <f t="shared" si="179"/>
        <v>8</v>
      </c>
      <c r="FZ112" s="116">
        <f t="shared" si="180"/>
        <v>2.23E-2</v>
      </c>
      <c r="GA112" s="116">
        <f t="shared" si="181"/>
        <v>1</v>
      </c>
      <c r="GB112" s="116">
        <f t="shared" si="182"/>
        <v>16</v>
      </c>
      <c r="GC112" s="116">
        <f t="shared" si="183"/>
        <v>8.9099999999999999E-2</v>
      </c>
      <c r="GD112" s="116">
        <f t="shared" si="184"/>
        <v>1</v>
      </c>
      <c r="GE112" s="116">
        <f t="shared" si="185"/>
        <v>34</v>
      </c>
    </row>
    <row r="113" spans="164:187" ht="16.5" x14ac:dyDescent="0.2">
      <c r="FH113" s="116">
        <v>108</v>
      </c>
      <c r="FI113" s="116">
        <f t="shared" si="170"/>
        <v>25</v>
      </c>
      <c r="FJ113" s="116">
        <f t="shared" si="148"/>
        <v>2</v>
      </c>
      <c r="FK113" s="116" t="str">
        <f t="shared" si="171"/>
        <v>许褚专属武器-魂珠-3 7级</v>
      </c>
      <c r="FL113" s="116">
        <f t="shared" si="172"/>
        <v>3</v>
      </c>
      <c r="FM113" s="116">
        <f t="shared" si="173"/>
        <v>7</v>
      </c>
      <c r="FN113" s="116" t="str">
        <f t="shared" si="152"/>
        <v>金币</v>
      </c>
      <c r="FO113" s="116">
        <f t="shared" si="153"/>
        <v>9000</v>
      </c>
      <c r="FP113" s="116" t="str">
        <f t="shared" si="154"/>
        <v>专属强化石1</v>
      </c>
      <c r="FQ113" s="116">
        <f t="shared" si="155"/>
        <v>12</v>
      </c>
      <c r="FR113" s="116" t="str">
        <f t="shared" si="156"/>
        <v>专属强化石2</v>
      </c>
      <c r="FS113" s="116">
        <f t="shared" si="157"/>
        <v>6</v>
      </c>
      <c r="FT113" s="116">
        <f t="shared" si="174"/>
        <v>0.03</v>
      </c>
      <c r="FU113" s="116">
        <f t="shared" si="175"/>
        <v>1</v>
      </c>
      <c r="FV113" s="116">
        <f t="shared" si="176"/>
        <v>45</v>
      </c>
      <c r="FW113" s="116">
        <f t="shared" si="177"/>
        <v>0</v>
      </c>
      <c r="FX113" s="116">
        <f t="shared" si="178"/>
        <v>1</v>
      </c>
      <c r="FY113" s="116">
        <f t="shared" si="179"/>
        <v>11</v>
      </c>
      <c r="FZ113" s="116">
        <f t="shared" si="180"/>
        <v>1.6500000000000001E-2</v>
      </c>
      <c r="GA113" s="116">
        <f t="shared" si="181"/>
        <v>1</v>
      </c>
      <c r="GB113" s="116">
        <f t="shared" si="182"/>
        <v>21</v>
      </c>
      <c r="GC113" s="116">
        <f t="shared" si="183"/>
        <v>6.6199999999999995E-2</v>
      </c>
      <c r="GD113" s="116">
        <f t="shared" si="184"/>
        <v>1</v>
      </c>
      <c r="GE113" s="116">
        <f t="shared" si="185"/>
        <v>45</v>
      </c>
    </row>
    <row r="114" spans="164:187" ht="16.5" x14ac:dyDescent="0.2">
      <c r="FH114" s="116">
        <v>109</v>
      </c>
      <c r="FI114" s="116">
        <f t="shared" si="170"/>
        <v>26</v>
      </c>
      <c r="FJ114" s="116">
        <f t="shared" si="148"/>
        <v>2</v>
      </c>
      <c r="FK114" s="116" t="str">
        <f t="shared" si="171"/>
        <v>许褚专属武器-魂珠-3 8级</v>
      </c>
      <c r="FL114" s="116">
        <f t="shared" si="172"/>
        <v>3</v>
      </c>
      <c r="FM114" s="116">
        <f t="shared" si="173"/>
        <v>8</v>
      </c>
      <c r="FN114" s="116" t="str">
        <f t="shared" si="152"/>
        <v>金币</v>
      </c>
      <c r="FO114" s="116">
        <f t="shared" si="153"/>
        <v>10000</v>
      </c>
      <c r="FP114" s="116" t="str">
        <f t="shared" si="154"/>
        <v>专属强化石1</v>
      </c>
      <c r="FQ114" s="116">
        <f t="shared" si="155"/>
        <v>16</v>
      </c>
      <c r="FR114" s="116" t="str">
        <f t="shared" si="156"/>
        <v>专属强化石2</v>
      </c>
      <c r="FS114" s="116">
        <f t="shared" si="157"/>
        <v>8</v>
      </c>
      <c r="FT114" s="116">
        <f t="shared" si="174"/>
        <v>0.03</v>
      </c>
      <c r="FU114" s="116">
        <f t="shared" si="175"/>
        <v>1</v>
      </c>
      <c r="FV114" s="116">
        <f t="shared" si="176"/>
        <v>55</v>
      </c>
      <c r="FW114" s="116">
        <f t="shared" si="177"/>
        <v>0</v>
      </c>
      <c r="FX114" s="116">
        <f t="shared" si="178"/>
        <v>1</v>
      </c>
      <c r="FY114" s="116">
        <f t="shared" si="179"/>
        <v>13</v>
      </c>
      <c r="FZ114" s="116">
        <f t="shared" si="180"/>
        <v>1.3599999999999999E-2</v>
      </c>
      <c r="GA114" s="116">
        <f t="shared" si="181"/>
        <v>1</v>
      </c>
      <c r="GB114" s="116">
        <f t="shared" si="182"/>
        <v>26</v>
      </c>
      <c r="GC114" s="116">
        <f t="shared" si="183"/>
        <v>5.45E-2</v>
      </c>
      <c r="GD114" s="116">
        <f t="shared" si="184"/>
        <v>1</v>
      </c>
      <c r="GE114" s="116">
        <f t="shared" si="185"/>
        <v>55</v>
      </c>
    </row>
    <row r="115" spans="164:187" ht="16.5" x14ac:dyDescent="0.2">
      <c r="FH115" s="116">
        <v>110</v>
      </c>
      <c r="FI115" s="116">
        <f t="shared" si="170"/>
        <v>27</v>
      </c>
      <c r="FJ115" s="116">
        <f t="shared" si="148"/>
        <v>2</v>
      </c>
      <c r="FK115" s="116" t="str">
        <f t="shared" si="171"/>
        <v>许褚专属武器-魂珠-3 9级</v>
      </c>
      <c r="FL115" s="116">
        <f t="shared" si="172"/>
        <v>3</v>
      </c>
      <c r="FM115" s="116">
        <f t="shared" si="173"/>
        <v>9</v>
      </c>
      <c r="FN115" s="116" t="str">
        <f t="shared" si="152"/>
        <v>金币</v>
      </c>
      <c r="FO115" s="116">
        <f t="shared" si="153"/>
        <v>11000</v>
      </c>
      <c r="FP115" s="116" t="str">
        <f t="shared" si="154"/>
        <v>专属强化石1</v>
      </c>
      <c r="FQ115" s="116">
        <f t="shared" si="155"/>
        <v>20</v>
      </c>
      <c r="FR115" s="116" t="str">
        <f t="shared" si="156"/>
        <v>专属强化石2</v>
      </c>
      <c r="FS115" s="116">
        <f t="shared" si="157"/>
        <v>10</v>
      </c>
      <c r="FT115" s="116">
        <f t="shared" si="174"/>
        <v>0.02</v>
      </c>
      <c r="FU115" s="116">
        <f t="shared" si="175"/>
        <v>1</v>
      </c>
      <c r="FV115" s="116">
        <f t="shared" si="176"/>
        <v>71</v>
      </c>
      <c r="FW115" s="116">
        <f t="shared" si="177"/>
        <v>0</v>
      </c>
      <c r="FX115" s="116">
        <f t="shared" si="178"/>
        <v>1</v>
      </c>
      <c r="FY115" s="116">
        <f t="shared" si="179"/>
        <v>17</v>
      </c>
      <c r="FZ115" s="116">
        <f t="shared" si="180"/>
        <v>1.0500000000000001E-2</v>
      </c>
      <c r="GA115" s="116">
        <f t="shared" si="181"/>
        <v>1</v>
      </c>
      <c r="GB115" s="116">
        <f t="shared" si="182"/>
        <v>33</v>
      </c>
      <c r="GC115" s="116">
        <f t="shared" si="183"/>
        <v>4.2099999999999999E-2</v>
      </c>
      <c r="GD115" s="116">
        <f t="shared" si="184"/>
        <v>1</v>
      </c>
      <c r="GE115" s="116">
        <f t="shared" si="185"/>
        <v>71</v>
      </c>
    </row>
    <row r="116" spans="164:187" ht="16.5" x14ac:dyDescent="0.2">
      <c r="FH116" s="116">
        <v>111</v>
      </c>
      <c r="FI116" s="116">
        <f t="shared" si="170"/>
        <v>0</v>
      </c>
      <c r="FJ116" s="116">
        <f t="shared" si="148"/>
        <v>2</v>
      </c>
      <c r="FK116" s="116" t="str">
        <f t="shared" si="171"/>
        <v>许褚专属武器-魂珠-4 0级</v>
      </c>
      <c r="FL116" s="116">
        <f t="shared" si="172"/>
        <v>4</v>
      </c>
      <c r="FM116" s="116">
        <f t="shared" si="173"/>
        <v>0</v>
      </c>
      <c r="FN116" s="116" t="str">
        <f t="shared" si="152"/>
        <v/>
      </c>
      <c r="FO116" s="116" t="str">
        <f t="shared" si="153"/>
        <v/>
      </c>
      <c r="FP116" s="116" t="str">
        <f t="shared" si="154"/>
        <v/>
      </c>
      <c r="FQ116" s="116" t="str">
        <f t="shared" si="155"/>
        <v/>
      </c>
      <c r="FR116" s="116" t="str">
        <f t="shared" si="156"/>
        <v/>
      </c>
      <c r="FS116" s="116" t="str">
        <f t="shared" si="157"/>
        <v/>
      </c>
      <c r="FT116" s="116" t="str">
        <f t="shared" si="174"/>
        <v/>
      </c>
      <c r="FU116" s="116" t="str">
        <f t="shared" si="175"/>
        <v/>
      </c>
      <c r="FV116" s="116" t="str">
        <f t="shared" si="176"/>
        <v/>
      </c>
      <c r="FW116" s="116" t="str">
        <f t="shared" si="177"/>
        <v/>
      </c>
      <c r="FX116" s="116" t="str">
        <f t="shared" si="178"/>
        <v/>
      </c>
      <c r="FY116" s="116" t="str">
        <f t="shared" si="179"/>
        <v/>
      </c>
      <c r="FZ116" s="116" t="str">
        <f t="shared" si="180"/>
        <v/>
      </c>
      <c r="GA116" s="116" t="str">
        <f t="shared" si="181"/>
        <v/>
      </c>
      <c r="GB116" s="116" t="str">
        <f t="shared" si="182"/>
        <v/>
      </c>
      <c r="GC116" s="116" t="str">
        <f t="shared" si="183"/>
        <v/>
      </c>
      <c r="GD116" s="116" t="str">
        <f t="shared" si="184"/>
        <v/>
      </c>
      <c r="GE116" s="116" t="str">
        <f t="shared" si="185"/>
        <v/>
      </c>
    </row>
    <row r="117" spans="164:187" ht="16.5" x14ac:dyDescent="0.2">
      <c r="FH117" s="116">
        <v>112</v>
      </c>
      <c r="FI117" s="116">
        <f t="shared" si="170"/>
        <v>28</v>
      </c>
      <c r="FJ117" s="116">
        <f t="shared" si="148"/>
        <v>2</v>
      </c>
      <c r="FK117" s="116" t="str">
        <f t="shared" si="171"/>
        <v>许褚专属武器-魂珠-4 1级</v>
      </c>
      <c r="FL117" s="116">
        <f t="shared" si="172"/>
        <v>4</v>
      </c>
      <c r="FM117" s="116">
        <f t="shared" si="173"/>
        <v>1</v>
      </c>
      <c r="FN117" s="116" t="str">
        <f t="shared" si="152"/>
        <v>金币</v>
      </c>
      <c r="FO117" s="116">
        <f t="shared" si="153"/>
        <v>4000</v>
      </c>
      <c r="FP117" s="116" t="str">
        <f t="shared" si="154"/>
        <v>专属强化石2</v>
      </c>
      <c r="FQ117" s="116">
        <f t="shared" si="155"/>
        <v>3</v>
      </c>
      <c r="FR117" s="116" t="str">
        <f t="shared" si="156"/>
        <v>专属强化石3</v>
      </c>
      <c r="FS117" s="116">
        <f t="shared" si="157"/>
        <v>1</v>
      </c>
      <c r="FT117" s="116">
        <f t="shared" si="174"/>
        <v>0.19</v>
      </c>
      <c r="FU117" s="116">
        <f t="shared" si="175"/>
        <v>1</v>
      </c>
      <c r="FV117" s="116">
        <f t="shared" si="176"/>
        <v>8</v>
      </c>
      <c r="FW117" s="116">
        <f t="shared" si="177"/>
        <v>0</v>
      </c>
      <c r="FX117" s="116">
        <f t="shared" si="178"/>
        <v>1</v>
      </c>
      <c r="FY117" s="116">
        <f t="shared" si="179"/>
        <v>2</v>
      </c>
      <c r="FZ117" s="116">
        <f t="shared" si="180"/>
        <v>9.2600000000000002E-2</v>
      </c>
      <c r="GA117" s="116">
        <f t="shared" si="181"/>
        <v>1</v>
      </c>
      <c r="GB117" s="116">
        <f t="shared" si="182"/>
        <v>4</v>
      </c>
      <c r="GC117" s="116">
        <f t="shared" si="183"/>
        <v>0.37019999999999997</v>
      </c>
      <c r="GD117" s="116">
        <f t="shared" si="184"/>
        <v>1</v>
      </c>
      <c r="GE117" s="116">
        <f t="shared" si="185"/>
        <v>8</v>
      </c>
    </row>
    <row r="118" spans="164:187" ht="16.5" x14ac:dyDescent="0.2">
      <c r="FH118" s="116">
        <v>113</v>
      </c>
      <c r="FI118" s="116">
        <f t="shared" si="170"/>
        <v>29</v>
      </c>
      <c r="FJ118" s="116">
        <f t="shared" si="148"/>
        <v>2</v>
      </c>
      <c r="FK118" s="116" t="str">
        <f t="shared" si="171"/>
        <v>许褚专属武器-魂珠-4 2级</v>
      </c>
      <c r="FL118" s="116">
        <f t="shared" si="172"/>
        <v>4</v>
      </c>
      <c r="FM118" s="116">
        <f t="shared" si="173"/>
        <v>2</v>
      </c>
      <c r="FN118" s="116" t="str">
        <f t="shared" si="152"/>
        <v>金币</v>
      </c>
      <c r="FO118" s="116">
        <f t="shared" si="153"/>
        <v>5000</v>
      </c>
      <c r="FP118" s="116" t="str">
        <f t="shared" si="154"/>
        <v>专属强化石2</v>
      </c>
      <c r="FQ118" s="116">
        <f t="shared" si="155"/>
        <v>3</v>
      </c>
      <c r="FR118" s="116" t="str">
        <f t="shared" si="156"/>
        <v>专属强化石3</v>
      </c>
      <c r="FS118" s="116">
        <f t="shared" si="157"/>
        <v>1</v>
      </c>
      <c r="FT118" s="116">
        <f t="shared" si="174"/>
        <v>0.09</v>
      </c>
      <c r="FU118" s="116">
        <f t="shared" si="175"/>
        <v>1</v>
      </c>
      <c r="FV118" s="116">
        <f t="shared" si="176"/>
        <v>16</v>
      </c>
      <c r="FW118" s="116">
        <f t="shared" si="177"/>
        <v>0</v>
      </c>
      <c r="FX118" s="116">
        <f t="shared" si="178"/>
        <v>1</v>
      </c>
      <c r="FY118" s="116">
        <f t="shared" si="179"/>
        <v>4</v>
      </c>
      <c r="FZ118" s="116">
        <f t="shared" si="180"/>
        <v>4.6300000000000001E-2</v>
      </c>
      <c r="GA118" s="116">
        <f t="shared" si="181"/>
        <v>1</v>
      </c>
      <c r="GB118" s="116">
        <f t="shared" si="182"/>
        <v>8</v>
      </c>
      <c r="GC118" s="116">
        <f t="shared" si="183"/>
        <v>0.18509999999999999</v>
      </c>
      <c r="GD118" s="116">
        <f t="shared" si="184"/>
        <v>1</v>
      </c>
      <c r="GE118" s="116">
        <f t="shared" si="185"/>
        <v>16</v>
      </c>
    </row>
    <row r="119" spans="164:187" ht="16.5" x14ac:dyDescent="0.2">
      <c r="FH119" s="116">
        <v>114</v>
      </c>
      <c r="FI119" s="116">
        <f t="shared" si="170"/>
        <v>30</v>
      </c>
      <c r="FJ119" s="116">
        <f t="shared" si="148"/>
        <v>2</v>
      </c>
      <c r="FK119" s="116" t="str">
        <f t="shared" si="171"/>
        <v>许褚专属武器-魂珠-4 3级</v>
      </c>
      <c r="FL119" s="116">
        <f t="shared" si="172"/>
        <v>4</v>
      </c>
      <c r="FM119" s="116">
        <f t="shared" si="173"/>
        <v>3</v>
      </c>
      <c r="FN119" s="116" t="str">
        <f t="shared" si="152"/>
        <v>金币</v>
      </c>
      <c r="FO119" s="116">
        <f t="shared" si="153"/>
        <v>6000</v>
      </c>
      <c r="FP119" s="116" t="str">
        <f t="shared" si="154"/>
        <v>专属强化石2</v>
      </c>
      <c r="FQ119" s="116">
        <f t="shared" si="155"/>
        <v>3</v>
      </c>
      <c r="FR119" s="116" t="str">
        <f t="shared" si="156"/>
        <v>专属强化石3</v>
      </c>
      <c r="FS119" s="116">
        <f t="shared" si="157"/>
        <v>1</v>
      </c>
      <c r="FT119" s="116">
        <f t="shared" si="174"/>
        <v>0.06</v>
      </c>
      <c r="FU119" s="116">
        <f t="shared" si="175"/>
        <v>1</v>
      </c>
      <c r="FV119" s="116">
        <f t="shared" si="176"/>
        <v>24</v>
      </c>
      <c r="FW119" s="116">
        <f t="shared" si="177"/>
        <v>0</v>
      </c>
      <c r="FX119" s="116">
        <f t="shared" si="178"/>
        <v>1</v>
      </c>
      <c r="FY119" s="116">
        <f t="shared" si="179"/>
        <v>6</v>
      </c>
      <c r="FZ119" s="116">
        <f t="shared" si="180"/>
        <v>3.09E-2</v>
      </c>
      <c r="GA119" s="116">
        <f t="shared" si="181"/>
        <v>1</v>
      </c>
      <c r="GB119" s="116">
        <f t="shared" si="182"/>
        <v>11</v>
      </c>
      <c r="GC119" s="116">
        <f t="shared" si="183"/>
        <v>0.1234</v>
      </c>
      <c r="GD119" s="116">
        <f t="shared" si="184"/>
        <v>1</v>
      </c>
      <c r="GE119" s="116">
        <f t="shared" si="185"/>
        <v>24</v>
      </c>
    </row>
    <row r="120" spans="164:187" ht="16.5" x14ac:dyDescent="0.2">
      <c r="FH120" s="116">
        <v>115</v>
      </c>
      <c r="FI120" s="116">
        <f t="shared" si="170"/>
        <v>31</v>
      </c>
      <c r="FJ120" s="116">
        <f t="shared" si="148"/>
        <v>2</v>
      </c>
      <c r="FK120" s="116" t="str">
        <f t="shared" si="171"/>
        <v>许褚专属武器-魂珠-4 4级</v>
      </c>
      <c r="FL120" s="116">
        <f t="shared" si="172"/>
        <v>4</v>
      </c>
      <c r="FM120" s="116">
        <f t="shared" si="173"/>
        <v>4</v>
      </c>
      <c r="FN120" s="116" t="str">
        <f t="shared" si="152"/>
        <v>金币</v>
      </c>
      <c r="FO120" s="116">
        <f t="shared" si="153"/>
        <v>7000</v>
      </c>
      <c r="FP120" s="116" t="str">
        <f t="shared" si="154"/>
        <v>专属强化石2</v>
      </c>
      <c r="FQ120" s="116">
        <f t="shared" si="155"/>
        <v>6</v>
      </c>
      <c r="FR120" s="116" t="str">
        <f t="shared" si="156"/>
        <v>专属强化石3</v>
      </c>
      <c r="FS120" s="116">
        <f t="shared" si="157"/>
        <v>2</v>
      </c>
      <c r="FT120" s="116">
        <f t="shared" si="174"/>
        <v>7.0000000000000007E-2</v>
      </c>
      <c r="FU120" s="116">
        <f t="shared" si="175"/>
        <v>1</v>
      </c>
      <c r="FV120" s="116">
        <f t="shared" si="176"/>
        <v>20</v>
      </c>
      <c r="FW120" s="116">
        <f t="shared" si="177"/>
        <v>0</v>
      </c>
      <c r="FX120" s="116">
        <f t="shared" si="178"/>
        <v>1</v>
      </c>
      <c r="FY120" s="116">
        <f t="shared" si="179"/>
        <v>5</v>
      </c>
      <c r="FZ120" s="116">
        <f t="shared" si="180"/>
        <v>3.6999999999999998E-2</v>
      </c>
      <c r="GA120" s="116">
        <f t="shared" si="181"/>
        <v>1</v>
      </c>
      <c r="GB120" s="116">
        <f t="shared" si="182"/>
        <v>9</v>
      </c>
      <c r="GC120" s="116">
        <f t="shared" si="183"/>
        <v>0.14810000000000001</v>
      </c>
      <c r="GD120" s="116">
        <f t="shared" si="184"/>
        <v>1</v>
      </c>
      <c r="GE120" s="116">
        <f t="shared" si="185"/>
        <v>20</v>
      </c>
    </row>
    <row r="121" spans="164:187" ht="16.5" x14ac:dyDescent="0.2">
      <c r="FH121" s="116">
        <v>116</v>
      </c>
      <c r="FI121" s="116">
        <f t="shared" si="170"/>
        <v>32</v>
      </c>
      <c r="FJ121" s="116">
        <f t="shared" si="148"/>
        <v>2</v>
      </c>
      <c r="FK121" s="116" t="str">
        <f t="shared" si="171"/>
        <v>许褚专属武器-魂珠-4 5级</v>
      </c>
      <c r="FL121" s="116">
        <f t="shared" si="172"/>
        <v>4</v>
      </c>
      <c r="FM121" s="116">
        <f t="shared" si="173"/>
        <v>5</v>
      </c>
      <c r="FN121" s="116" t="str">
        <f t="shared" si="152"/>
        <v>金币</v>
      </c>
      <c r="FO121" s="116">
        <f t="shared" si="153"/>
        <v>8000</v>
      </c>
      <c r="FP121" s="116" t="str">
        <f t="shared" si="154"/>
        <v>专属强化石2</v>
      </c>
      <c r="FQ121" s="116">
        <f t="shared" si="155"/>
        <v>6</v>
      </c>
      <c r="FR121" s="116" t="str">
        <f t="shared" si="156"/>
        <v>专属强化石3</v>
      </c>
      <c r="FS121" s="116">
        <f t="shared" si="157"/>
        <v>2</v>
      </c>
      <c r="FT121" s="116">
        <f t="shared" si="174"/>
        <v>0.05</v>
      </c>
      <c r="FU121" s="116">
        <f t="shared" si="175"/>
        <v>1</v>
      </c>
      <c r="FV121" s="116">
        <f t="shared" si="176"/>
        <v>32</v>
      </c>
      <c r="FW121" s="116">
        <f t="shared" si="177"/>
        <v>0</v>
      </c>
      <c r="FX121" s="116">
        <f t="shared" si="178"/>
        <v>1</v>
      </c>
      <c r="FY121" s="116">
        <f t="shared" si="179"/>
        <v>8</v>
      </c>
      <c r="FZ121" s="116">
        <f t="shared" si="180"/>
        <v>2.3099999999999999E-2</v>
      </c>
      <c r="GA121" s="116">
        <f t="shared" si="181"/>
        <v>1</v>
      </c>
      <c r="GB121" s="116">
        <f t="shared" si="182"/>
        <v>15</v>
      </c>
      <c r="GC121" s="116">
        <f t="shared" si="183"/>
        <v>9.2600000000000002E-2</v>
      </c>
      <c r="GD121" s="116">
        <f t="shared" si="184"/>
        <v>1</v>
      </c>
      <c r="GE121" s="116">
        <f t="shared" si="185"/>
        <v>32</v>
      </c>
    </row>
    <row r="122" spans="164:187" ht="16.5" x14ac:dyDescent="0.2">
      <c r="FH122" s="116">
        <v>117</v>
      </c>
      <c r="FI122" s="116">
        <f t="shared" si="170"/>
        <v>33</v>
      </c>
      <c r="FJ122" s="116">
        <f t="shared" si="148"/>
        <v>2</v>
      </c>
      <c r="FK122" s="116" t="str">
        <f t="shared" si="171"/>
        <v>许褚专属武器-魂珠-4 6级</v>
      </c>
      <c r="FL122" s="116">
        <f t="shared" si="172"/>
        <v>4</v>
      </c>
      <c r="FM122" s="116">
        <f t="shared" si="173"/>
        <v>6</v>
      </c>
      <c r="FN122" s="116" t="str">
        <f t="shared" si="152"/>
        <v>金币</v>
      </c>
      <c r="FO122" s="116">
        <f t="shared" si="153"/>
        <v>9000</v>
      </c>
      <c r="FP122" s="116" t="str">
        <f t="shared" si="154"/>
        <v>专属强化石2</v>
      </c>
      <c r="FQ122" s="116">
        <f t="shared" si="155"/>
        <v>6</v>
      </c>
      <c r="FR122" s="116" t="str">
        <f t="shared" si="156"/>
        <v>专属强化石3</v>
      </c>
      <c r="FS122" s="116">
        <f t="shared" si="157"/>
        <v>2</v>
      </c>
      <c r="FT122" s="116">
        <f t="shared" si="174"/>
        <v>0.03</v>
      </c>
      <c r="FU122" s="116">
        <f t="shared" si="175"/>
        <v>1</v>
      </c>
      <c r="FV122" s="116">
        <f t="shared" si="176"/>
        <v>53</v>
      </c>
      <c r="FW122" s="116">
        <f t="shared" si="177"/>
        <v>0</v>
      </c>
      <c r="FX122" s="116">
        <f t="shared" si="178"/>
        <v>1</v>
      </c>
      <c r="FY122" s="116">
        <f t="shared" si="179"/>
        <v>12</v>
      </c>
      <c r="FZ122" s="116">
        <f t="shared" si="180"/>
        <v>1.4200000000000001E-2</v>
      </c>
      <c r="GA122" s="116">
        <f t="shared" si="181"/>
        <v>1</v>
      </c>
      <c r="GB122" s="116">
        <f t="shared" si="182"/>
        <v>25</v>
      </c>
      <c r="GC122" s="116">
        <f t="shared" si="183"/>
        <v>5.7000000000000002E-2</v>
      </c>
      <c r="GD122" s="116">
        <f t="shared" si="184"/>
        <v>1</v>
      </c>
      <c r="GE122" s="116">
        <f t="shared" si="185"/>
        <v>53</v>
      </c>
    </row>
    <row r="123" spans="164:187" ht="16.5" x14ac:dyDescent="0.2">
      <c r="FH123" s="116">
        <v>118</v>
      </c>
      <c r="FI123" s="116">
        <f t="shared" si="170"/>
        <v>34</v>
      </c>
      <c r="FJ123" s="116">
        <f t="shared" si="148"/>
        <v>2</v>
      </c>
      <c r="FK123" s="116" t="str">
        <f t="shared" si="171"/>
        <v>许褚专属武器-魂珠-4 7级</v>
      </c>
      <c r="FL123" s="116">
        <f t="shared" si="172"/>
        <v>4</v>
      </c>
      <c r="FM123" s="116">
        <f t="shared" si="173"/>
        <v>7</v>
      </c>
      <c r="FN123" s="116" t="str">
        <f t="shared" si="152"/>
        <v>金币</v>
      </c>
      <c r="FO123" s="116">
        <f t="shared" si="153"/>
        <v>10000</v>
      </c>
      <c r="FP123" s="116" t="str">
        <f t="shared" si="154"/>
        <v>专属强化石2</v>
      </c>
      <c r="FQ123" s="116">
        <f t="shared" si="155"/>
        <v>10</v>
      </c>
      <c r="FR123" s="116" t="str">
        <f t="shared" si="156"/>
        <v>专属强化石3</v>
      </c>
      <c r="FS123" s="116">
        <f t="shared" si="157"/>
        <v>3</v>
      </c>
      <c r="FT123" s="116">
        <f t="shared" si="174"/>
        <v>0.03</v>
      </c>
      <c r="FU123" s="116">
        <f t="shared" si="175"/>
        <v>1</v>
      </c>
      <c r="FV123" s="116">
        <f t="shared" si="176"/>
        <v>57</v>
      </c>
      <c r="FW123" s="116">
        <f t="shared" si="177"/>
        <v>0</v>
      </c>
      <c r="FX123" s="116">
        <f t="shared" si="178"/>
        <v>1</v>
      </c>
      <c r="FY123" s="116">
        <f t="shared" si="179"/>
        <v>13</v>
      </c>
      <c r="FZ123" s="116">
        <f t="shared" si="180"/>
        <v>1.32E-2</v>
      </c>
      <c r="GA123" s="116">
        <f t="shared" si="181"/>
        <v>1</v>
      </c>
      <c r="GB123" s="116">
        <f t="shared" si="182"/>
        <v>26</v>
      </c>
      <c r="GC123" s="116">
        <f t="shared" si="183"/>
        <v>5.2900000000000003E-2</v>
      </c>
      <c r="GD123" s="116">
        <f t="shared" si="184"/>
        <v>1</v>
      </c>
      <c r="GE123" s="116">
        <f t="shared" si="185"/>
        <v>57</v>
      </c>
    </row>
    <row r="124" spans="164:187" ht="16.5" x14ac:dyDescent="0.2">
      <c r="FH124" s="116">
        <v>119</v>
      </c>
      <c r="FI124" s="116">
        <f t="shared" si="170"/>
        <v>35</v>
      </c>
      <c r="FJ124" s="116">
        <f t="shared" si="148"/>
        <v>2</v>
      </c>
      <c r="FK124" s="116" t="str">
        <f t="shared" si="171"/>
        <v>许褚专属武器-魂珠-4 8级</v>
      </c>
      <c r="FL124" s="116">
        <f t="shared" si="172"/>
        <v>4</v>
      </c>
      <c r="FM124" s="116">
        <f t="shared" si="173"/>
        <v>8</v>
      </c>
      <c r="FN124" s="116" t="str">
        <f t="shared" si="152"/>
        <v>金币</v>
      </c>
      <c r="FO124" s="116">
        <f t="shared" si="153"/>
        <v>11000</v>
      </c>
      <c r="FP124" s="116" t="str">
        <f t="shared" si="154"/>
        <v>专属强化石2</v>
      </c>
      <c r="FQ124" s="116">
        <f t="shared" si="155"/>
        <v>13</v>
      </c>
      <c r="FR124" s="116" t="str">
        <f t="shared" si="156"/>
        <v>专属强化石3</v>
      </c>
      <c r="FS124" s="116">
        <f t="shared" si="157"/>
        <v>4</v>
      </c>
      <c r="FT124" s="116">
        <f t="shared" si="174"/>
        <v>0.02</v>
      </c>
      <c r="FU124" s="116">
        <f t="shared" si="175"/>
        <v>1</v>
      </c>
      <c r="FV124" s="116">
        <f t="shared" si="176"/>
        <v>69</v>
      </c>
      <c r="FW124" s="116">
        <f t="shared" si="177"/>
        <v>0</v>
      </c>
      <c r="FX124" s="116">
        <f t="shared" si="178"/>
        <v>1</v>
      </c>
      <c r="FY124" s="116">
        <f t="shared" si="179"/>
        <v>16</v>
      </c>
      <c r="FZ124" s="116">
        <f t="shared" si="180"/>
        <v>1.09E-2</v>
      </c>
      <c r="GA124" s="116">
        <f t="shared" si="181"/>
        <v>1</v>
      </c>
      <c r="GB124" s="116">
        <f t="shared" si="182"/>
        <v>32</v>
      </c>
      <c r="GC124" s="116">
        <f t="shared" si="183"/>
        <v>4.36E-2</v>
      </c>
      <c r="GD124" s="116">
        <f t="shared" si="184"/>
        <v>1</v>
      </c>
      <c r="GE124" s="116">
        <f t="shared" si="185"/>
        <v>69</v>
      </c>
    </row>
    <row r="125" spans="164:187" ht="16.5" x14ac:dyDescent="0.2">
      <c r="FH125" s="116">
        <v>120</v>
      </c>
      <c r="FI125" s="116">
        <f t="shared" si="170"/>
        <v>36</v>
      </c>
      <c r="FJ125" s="116">
        <f t="shared" si="148"/>
        <v>2</v>
      </c>
      <c r="FK125" s="116" t="str">
        <f t="shared" si="171"/>
        <v>许褚专属武器-魂珠-4 9级</v>
      </c>
      <c r="FL125" s="116">
        <f t="shared" si="172"/>
        <v>4</v>
      </c>
      <c r="FM125" s="116">
        <f t="shared" si="173"/>
        <v>9</v>
      </c>
      <c r="FN125" s="116" t="str">
        <f t="shared" si="152"/>
        <v>金币</v>
      </c>
      <c r="FO125" s="116">
        <f t="shared" si="153"/>
        <v>12000</v>
      </c>
      <c r="FP125" s="116" t="str">
        <f t="shared" si="154"/>
        <v>专属强化石2</v>
      </c>
      <c r="FQ125" s="116">
        <f t="shared" si="155"/>
        <v>19</v>
      </c>
      <c r="FR125" s="116" t="str">
        <f t="shared" si="156"/>
        <v>专属强化石3</v>
      </c>
      <c r="FS125" s="116">
        <f t="shared" si="157"/>
        <v>6</v>
      </c>
      <c r="FT125" s="116">
        <f t="shared" si="174"/>
        <v>0.02</v>
      </c>
      <c r="FU125" s="116">
        <f t="shared" si="175"/>
        <v>1</v>
      </c>
      <c r="FV125" s="116">
        <f t="shared" si="176"/>
        <v>74</v>
      </c>
      <c r="FW125" s="116">
        <f t="shared" si="177"/>
        <v>0</v>
      </c>
      <c r="FX125" s="116">
        <f t="shared" si="178"/>
        <v>1</v>
      </c>
      <c r="FY125" s="116">
        <f t="shared" si="179"/>
        <v>17</v>
      </c>
      <c r="FZ125" s="116">
        <f t="shared" si="180"/>
        <v>1.01E-2</v>
      </c>
      <c r="GA125" s="116">
        <f t="shared" si="181"/>
        <v>1</v>
      </c>
      <c r="GB125" s="116">
        <f t="shared" si="182"/>
        <v>35</v>
      </c>
      <c r="GC125" s="116">
        <f t="shared" si="183"/>
        <v>4.0399999999999998E-2</v>
      </c>
      <c r="GD125" s="116">
        <f t="shared" si="184"/>
        <v>1</v>
      </c>
      <c r="GE125" s="116">
        <f t="shared" si="185"/>
        <v>74</v>
      </c>
    </row>
    <row r="126" spans="164:187" ht="16.5" x14ac:dyDescent="0.2">
      <c r="FH126" s="116">
        <v>121</v>
      </c>
      <c r="FI126" s="116">
        <f t="shared" si="170"/>
        <v>0</v>
      </c>
      <c r="FJ126" s="116">
        <f t="shared" si="148"/>
        <v>2</v>
      </c>
      <c r="FK126" s="116" t="str">
        <f t="shared" si="171"/>
        <v>许褚专属武器-魂珠-5 0级</v>
      </c>
      <c r="FL126" s="116">
        <f t="shared" si="172"/>
        <v>5</v>
      </c>
      <c r="FM126" s="116">
        <f t="shared" si="173"/>
        <v>0</v>
      </c>
      <c r="FN126" s="116" t="str">
        <f t="shared" si="152"/>
        <v/>
      </c>
      <c r="FO126" s="116" t="str">
        <f t="shared" si="153"/>
        <v/>
      </c>
      <c r="FP126" s="116" t="str">
        <f t="shared" si="154"/>
        <v/>
      </c>
      <c r="FQ126" s="116" t="str">
        <f t="shared" si="155"/>
        <v/>
      </c>
      <c r="FR126" s="116" t="str">
        <f t="shared" si="156"/>
        <v/>
      </c>
      <c r="FS126" s="116" t="str">
        <f t="shared" si="157"/>
        <v/>
      </c>
      <c r="FT126" s="116" t="str">
        <f t="shared" si="174"/>
        <v/>
      </c>
      <c r="FU126" s="116" t="str">
        <f t="shared" si="175"/>
        <v/>
      </c>
      <c r="FV126" s="116" t="str">
        <f t="shared" si="176"/>
        <v/>
      </c>
      <c r="FW126" s="116" t="str">
        <f t="shared" si="177"/>
        <v/>
      </c>
      <c r="FX126" s="116" t="str">
        <f t="shared" si="178"/>
        <v/>
      </c>
      <c r="FY126" s="116" t="str">
        <f t="shared" si="179"/>
        <v/>
      </c>
      <c r="FZ126" s="116" t="str">
        <f t="shared" si="180"/>
        <v/>
      </c>
      <c r="GA126" s="116" t="str">
        <f t="shared" si="181"/>
        <v/>
      </c>
      <c r="GB126" s="116" t="str">
        <f t="shared" si="182"/>
        <v/>
      </c>
      <c r="GC126" s="116" t="str">
        <f t="shared" si="183"/>
        <v/>
      </c>
      <c r="GD126" s="116" t="str">
        <f t="shared" si="184"/>
        <v/>
      </c>
      <c r="GE126" s="116" t="str">
        <f t="shared" si="185"/>
        <v/>
      </c>
    </row>
    <row r="127" spans="164:187" ht="16.5" x14ac:dyDescent="0.2">
      <c r="FH127" s="116">
        <v>122</v>
      </c>
      <c r="FI127" s="116">
        <f t="shared" si="170"/>
        <v>37</v>
      </c>
      <c r="FJ127" s="116">
        <f t="shared" si="148"/>
        <v>2</v>
      </c>
      <c r="FK127" s="116" t="str">
        <f t="shared" si="171"/>
        <v>许褚专属武器-魂珠-5 1级</v>
      </c>
      <c r="FL127" s="116">
        <f t="shared" si="172"/>
        <v>5</v>
      </c>
      <c r="FM127" s="116">
        <f t="shared" si="173"/>
        <v>1</v>
      </c>
      <c r="FN127" s="116" t="str">
        <f t="shared" si="152"/>
        <v>金币</v>
      </c>
      <c r="FO127" s="116">
        <f t="shared" si="153"/>
        <v>5000</v>
      </c>
      <c r="FP127" s="116" t="str">
        <f t="shared" si="154"/>
        <v>专属强化石2</v>
      </c>
      <c r="FQ127" s="116">
        <f t="shared" si="155"/>
        <v>4</v>
      </c>
      <c r="FR127" s="116" t="str">
        <f t="shared" si="156"/>
        <v>专属强化石3</v>
      </c>
      <c r="FS127" s="116">
        <f t="shared" si="157"/>
        <v>2</v>
      </c>
      <c r="FT127" s="116">
        <f t="shared" si="174"/>
        <v>0.19</v>
      </c>
      <c r="FU127" s="116">
        <f t="shared" si="175"/>
        <v>1</v>
      </c>
      <c r="FV127" s="116">
        <f t="shared" si="176"/>
        <v>8</v>
      </c>
      <c r="FW127" s="116">
        <f t="shared" si="177"/>
        <v>0</v>
      </c>
      <c r="FX127" s="116">
        <f t="shared" si="178"/>
        <v>1</v>
      </c>
      <c r="FY127" s="116">
        <f t="shared" si="179"/>
        <v>2</v>
      </c>
      <c r="FZ127" s="116">
        <f t="shared" si="180"/>
        <v>9.2600000000000002E-2</v>
      </c>
      <c r="GA127" s="116">
        <f t="shared" si="181"/>
        <v>1</v>
      </c>
      <c r="GB127" s="116">
        <f t="shared" si="182"/>
        <v>4</v>
      </c>
      <c r="GC127" s="116">
        <f t="shared" si="183"/>
        <v>0.37019999999999997</v>
      </c>
      <c r="GD127" s="116">
        <f t="shared" si="184"/>
        <v>1</v>
      </c>
      <c r="GE127" s="116">
        <f t="shared" si="185"/>
        <v>8</v>
      </c>
    </row>
    <row r="128" spans="164:187" ht="16.5" x14ac:dyDescent="0.2">
      <c r="FH128" s="116">
        <v>123</v>
      </c>
      <c r="FI128" s="116">
        <f t="shared" si="170"/>
        <v>38</v>
      </c>
      <c r="FJ128" s="116">
        <f t="shared" si="148"/>
        <v>2</v>
      </c>
      <c r="FK128" s="116" t="str">
        <f t="shared" si="171"/>
        <v>许褚专属武器-魂珠-5 2级</v>
      </c>
      <c r="FL128" s="116">
        <f t="shared" si="172"/>
        <v>5</v>
      </c>
      <c r="FM128" s="116">
        <f t="shared" si="173"/>
        <v>2</v>
      </c>
      <c r="FN128" s="116" t="str">
        <f t="shared" si="152"/>
        <v>金币</v>
      </c>
      <c r="FO128" s="116">
        <f t="shared" si="153"/>
        <v>6000</v>
      </c>
      <c r="FP128" s="116" t="str">
        <f t="shared" si="154"/>
        <v>专属强化石2</v>
      </c>
      <c r="FQ128" s="116">
        <f t="shared" si="155"/>
        <v>4</v>
      </c>
      <c r="FR128" s="116" t="str">
        <f t="shared" si="156"/>
        <v>专属强化石3</v>
      </c>
      <c r="FS128" s="116">
        <f t="shared" si="157"/>
        <v>2</v>
      </c>
      <c r="FT128" s="116">
        <f t="shared" si="174"/>
        <v>0.09</v>
      </c>
      <c r="FU128" s="116">
        <f t="shared" si="175"/>
        <v>1</v>
      </c>
      <c r="FV128" s="116">
        <f t="shared" si="176"/>
        <v>16</v>
      </c>
      <c r="FW128" s="116">
        <f t="shared" si="177"/>
        <v>0</v>
      </c>
      <c r="FX128" s="116">
        <f t="shared" si="178"/>
        <v>1</v>
      </c>
      <c r="FY128" s="116">
        <f t="shared" si="179"/>
        <v>4</v>
      </c>
      <c r="FZ128" s="116">
        <f t="shared" si="180"/>
        <v>4.6300000000000001E-2</v>
      </c>
      <c r="GA128" s="116">
        <f t="shared" si="181"/>
        <v>1</v>
      </c>
      <c r="GB128" s="116">
        <f t="shared" si="182"/>
        <v>8</v>
      </c>
      <c r="GC128" s="116">
        <f t="shared" si="183"/>
        <v>0.18509999999999999</v>
      </c>
      <c r="GD128" s="116">
        <f t="shared" si="184"/>
        <v>1</v>
      </c>
      <c r="GE128" s="116">
        <f t="shared" si="185"/>
        <v>16</v>
      </c>
    </row>
    <row r="129" spans="164:187" ht="16.5" x14ac:dyDescent="0.2">
      <c r="FH129" s="116">
        <v>124</v>
      </c>
      <c r="FI129" s="116">
        <f t="shared" si="170"/>
        <v>39</v>
      </c>
      <c r="FJ129" s="116">
        <f t="shared" si="148"/>
        <v>2</v>
      </c>
      <c r="FK129" s="116" t="str">
        <f t="shared" si="171"/>
        <v>许褚专属武器-魂珠-5 3级</v>
      </c>
      <c r="FL129" s="116">
        <f t="shared" si="172"/>
        <v>5</v>
      </c>
      <c r="FM129" s="116">
        <f t="shared" si="173"/>
        <v>3</v>
      </c>
      <c r="FN129" s="116" t="str">
        <f t="shared" si="152"/>
        <v>金币</v>
      </c>
      <c r="FO129" s="116">
        <f t="shared" si="153"/>
        <v>7000</v>
      </c>
      <c r="FP129" s="116" t="str">
        <f t="shared" si="154"/>
        <v>专属强化石2</v>
      </c>
      <c r="FQ129" s="116">
        <f t="shared" si="155"/>
        <v>4</v>
      </c>
      <c r="FR129" s="116" t="str">
        <f t="shared" si="156"/>
        <v>专属强化石3</v>
      </c>
      <c r="FS129" s="116">
        <f t="shared" si="157"/>
        <v>2</v>
      </c>
      <c r="FT129" s="116">
        <f t="shared" si="174"/>
        <v>0.06</v>
      </c>
      <c r="FU129" s="116">
        <f t="shared" si="175"/>
        <v>1</v>
      </c>
      <c r="FV129" s="116">
        <f t="shared" si="176"/>
        <v>24</v>
      </c>
      <c r="FW129" s="116">
        <f t="shared" si="177"/>
        <v>0</v>
      </c>
      <c r="FX129" s="116">
        <f t="shared" si="178"/>
        <v>1</v>
      </c>
      <c r="FY129" s="116">
        <f t="shared" si="179"/>
        <v>6</v>
      </c>
      <c r="FZ129" s="116">
        <f t="shared" si="180"/>
        <v>3.09E-2</v>
      </c>
      <c r="GA129" s="116">
        <f t="shared" si="181"/>
        <v>1</v>
      </c>
      <c r="GB129" s="116">
        <f t="shared" si="182"/>
        <v>11</v>
      </c>
      <c r="GC129" s="116">
        <f t="shared" si="183"/>
        <v>0.1234</v>
      </c>
      <c r="GD129" s="116">
        <f t="shared" si="184"/>
        <v>1</v>
      </c>
      <c r="GE129" s="116">
        <f t="shared" si="185"/>
        <v>24</v>
      </c>
    </row>
    <row r="130" spans="164:187" ht="16.5" x14ac:dyDescent="0.2">
      <c r="FH130" s="116">
        <v>125</v>
      </c>
      <c r="FI130" s="116">
        <f t="shared" si="170"/>
        <v>40</v>
      </c>
      <c r="FJ130" s="116">
        <f t="shared" si="148"/>
        <v>2</v>
      </c>
      <c r="FK130" s="116" t="str">
        <f t="shared" si="171"/>
        <v>许褚专属武器-魂珠-5 4级</v>
      </c>
      <c r="FL130" s="116">
        <f t="shared" si="172"/>
        <v>5</v>
      </c>
      <c r="FM130" s="116">
        <f t="shared" si="173"/>
        <v>4</v>
      </c>
      <c r="FN130" s="116" t="str">
        <f t="shared" si="152"/>
        <v>金币</v>
      </c>
      <c r="FO130" s="116">
        <f t="shared" si="153"/>
        <v>8000</v>
      </c>
      <c r="FP130" s="116" t="str">
        <f t="shared" si="154"/>
        <v>专属强化石2</v>
      </c>
      <c r="FQ130" s="116">
        <f t="shared" si="155"/>
        <v>6</v>
      </c>
      <c r="FR130" s="116" t="str">
        <f t="shared" si="156"/>
        <v>专属强化石3</v>
      </c>
      <c r="FS130" s="116">
        <f t="shared" si="157"/>
        <v>3</v>
      </c>
      <c r="FT130" s="116">
        <f t="shared" si="174"/>
        <v>0.06</v>
      </c>
      <c r="FU130" s="116">
        <f t="shared" si="175"/>
        <v>1</v>
      </c>
      <c r="FV130" s="116">
        <f t="shared" si="176"/>
        <v>27</v>
      </c>
      <c r="FW130" s="116">
        <f t="shared" si="177"/>
        <v>0</v>
      </c>
      <c r="FX130" s="116">
        <f t="shared" si="178"/>
        <v>1</v>
      </c>
      <c r="FY130" s="116">
        <f t="shared" si="179"/>
        <v>6</v>
      </c>
      <c r="FZ130" s="116">
        <f t="shared" si="180"/>
        <v>2.7799999999999998E-2</v>
      </c>
      <c r="GA130" s="116">
        <f t="shared" si="181"/>
        <v>1</v>
      </c>
      <c r="GB130" s="116">
        <f t="shared" si="182"/>
        <v>13</v>
      </c>
      <c r="GC130" s="116">
        <f t="shared" si="183"/>
        <v>0.1111</v>
      </c>
      <c r="GD130" s="116">
        <f t="shared" si="184"/>
        <v>1</v>
      </c>
      <c r="GE130" s="116">
        <f t="shared" si="185"/>
        <v>27</v>
      </c>
    </row>
    <row r="131" spans="164:187" ht="16.5" x14ac:dyDescent="0.2">
      <c r="FH131" s="116">
        <v>126</v>
      </c>
      <c r="FI131" s="116">
        <f t="shared" si="170"/>
        <v>41</v>
      </c>
      <c r="FJ131" s="116">
        <f t="shared" si="148"/>
        <v>2</v>
      </c>
      <c r="FK131" s="116" t="str">
        <f t="shared" si="171"/>
        <v>许褚专属武器-魂珠-5 5级</v>
      </c>
      <c r="FL131" s="116">
        <f t="shared" si="172"/>
        <v>5</v>
      </c>
      <c r="FM131" s="116">
        <f t="shared" si="173"/>
        <v>5</v>
      </c>
      <c r="FN131" s="116" t="str">
        <f t="shared" si="152"/>
        <v>金币</v>
      </c>
      <c r="FO131" s="116">
        <f t="shared" si="153"/>
        <v>9000</v>
      </c>
      <c r="FP131" s="116" t="str">
        <f t="shared" si="154"/>
        <v>专属强化石2</v>
      </c>
      <c r="FQ131" s="116">
        <f t="shared" si="155"/>
        <v>6</v>
      </c>
      <c r="FR131" s="116" t="str">
        <f t="shared" si="156"/>
        <v>专属强化石3</v>
      </c>
      <c r="FS131" s="116">
        <f t="shared" si="157"/>
        <v>3</v>
      </c>
      <c r="FT131" s="116">
        <f t="shared" si="174"/>
        <v>0.03</v>
      </c>
      <c r="FU131" s="116">
        <f t="shared" si="175"/>
        <v>1</v>
      </c>
      <c r="FV131" s="116">
        <f t="shared" si="176"/>
        <v>43</v>
      </c>
      <c r="FW131" s="116">
        <f t="shared" si="177"/>
        <v>0</v>
      </c>
      <c r="FX131" s="116">
        <f t="shared" si="178"/>
        <v>1</v>
      </c>
      <c r="FY131" s="116">
        <f t="shared" si="179"/>
        <v>10</v>
      </c>
      <c r="FZ131" s="116">
        <f t="shared" si="180"/>
        <v>1.7399999999999999E-2</v>
      </c>
      <c r="GA131" s="116">
        <f t="shared" si="181"/>
        <v>1</v>
      </c>
      <c r="GB131" s="116">
        <f t="shared" si="182"/>
        <v>20</v>
      </c>
      <c r="GC131" s="116">
        <f t="shared" si="183"/>
        <v>6.9400000000000003E-2</v>
      </c>
      <c r="GD131" s="116">
        <f t="shared" si="184"/>
        <v>1</v>
      </c>
      <c r="GE131" s="116">
        <f t="shared" si="185"/>
        <v>43</v>
      </c>
    </row>
    <row r="132" spans="164:187" ht="16.5" x14ac:dyDescent="0.2">
      <c r="FH132" s="116">
        <v>127</v>
      </c>
      <c r="FI132" s="116">
        <f t="shared" si="170"/>
        <v>42</v>
      </c>
      <c r="FJ132" s="116">
        <f t="shared" si="148"/>
        <v>2</v>
      </c>
      <c r="FK132" s="116" t="str">
        <f t="shared" si="171"/>
        <v>许褚专属武器-魂珠-5 6级</v>
      </c>
      <c r="FL132" s="116">
        <f t="shared" si="172"/>
        <v>5</v>
      </c>
      <c r="FM132" s="116">
        <f t="shared" si="173"/>
        <v>6</v>
      </c>
      <c r="FN132" s="116" t="str">
        <f t="shared" si="152"/>
        <v>金币</v>
      </c>
      <c r="FO132" s="116">
        <f t="shared" si="153"/>
        <v>10000</v>
      </c>
      <c r="FP132" s="116" t="str">
        <f t="shared" si="154"/>
        <v>专属强化石2</v>
      </c>
      <c r="FQ132" s="116">
        <f t="shared" si="155"/>
        <v>9</v>
      </c>
      <c r="FR132" s="116" t="str">
        <f t="shared" si="156"/>
        <v>专属强化石3</v>
      </c>
      <c r="FS132" s="116">
        <f t="shared" si="157"/>
        <v>5</v>
      </c>
      <c r="FT132" s="116">
        <f t="shared" si="174"/>
        <v>0.04</v>
      </c>
      <c r="FU132" s="116">
        <f t="shared" si="175"/>
        <v>1</v>
      </c>
      <c r="FV132" s="116">
        <f t="shared" si="176"/>
        <v>42</v>
      </c>
      <c r="FW132" s="116">
        <f t="shared" si="177"/>
        <v>0</v>
      </c>
      <c r="FX132" s="116">
        <f t="shared" si="178"/>
        <v>1</v>
      </c>
      <c r="FY132" s="116">
        <f t="shared" si="179"/>
        <v>10</v>
      </c>
      <c r="FZ132" s="116">
        <f t="shared" si="180"/>
        <v>1.78E-2</v>
      </c>
      <c r="GA132" s="116">
        <f t="shared" si="181"/>
        <v>1</v>
      </c>
      <c r="GB132" s="116">
        <f t="shared" si="182"/>
        <v>20</v>
      </c>
      <c r="GC132" s="116">
        <f t="shared" si="183"/>
        <v>7.1199999999999999E-2</v>
      </c>
      <c r="GD132" s="116">
        <f t="shared" si="184"/>
        <v>1</v>
      </c>
      <c r="GE132" s="116">
        <f t="shared" si="185"/>
        <v>42</v>
      </c>
    </row>
    <row r="133" spans="164:187" ht="16.5" x14ac:dyDescent="0.2">
      <c r="FH133" s="116">
        <v>128</v>
      </c>
      <c r="FI133" s="116">
        <f t="shared" si="170"/>
        <v>43</v>
      </c>
      <c r="FJ133" s="116">
        <f t="shared" si="148"/>
        <v>2</v>
      </c>
      <c r="FK133" s="116" t="str">
        <f t="shared" si="171"/>
        <v>许褚专属武器-魂珠-5 7级</v>
      </c>
      <c r="FL133" s="116">
        <f t="shared" si="172"/>
        <v>5</v>
      </c>
      <c r="FM133" s="116">
        <f t="shared" si="173"/>
        <v>7</v>
      </c>
      <c r="FN133" s="116" t="str">
        <f t="shared" si="152"/>
        <v>金币</v>
      </c>
      <c r="FO133" s="116">
        <f t="shared" si="153"/>
        <v>11000</v>
      </c>
      <c r="FP133" s="116" t="str">
        <f t="shared" si="154"/>
        <v>专属强化石2</v>
      </c>
      <c r="FQ133" s="116">
        <f t="shared" si="155"/>
        <v>9</v>
      </c>
      <c r="FR133" s="116" t="str">
        <f t="shared" si="156"/>
        <v>专属强化石3</v>
      </c>
      <c r="FS133" s="116">
        <f t="shared" si="157"/>
        <v>5</v>
      </c>
      <c r="FT133" s="116">
        <f t="shared" si="174"/>
        <v>0.02</v>
      </c>
      <c r="FU133" s="116">
        <f t="shared" si="175"/>
        <v>1</v>
      </c>
      <c r="FV133" s="116">
        <f t="shared" si="176"/>
        <v>68</v>
      </c>
      <c r="FW133" s="116">
        <f t="shared" si="177"/>
        <v>0</v>
      </c>
      <c r="FX133" s="116">
        <f t="shared" si="178"/>
        <v>1</v>
      </c>
      <c r="FY133" s="116">
        <f t="shared" si="179"/>
        <v>16</v>
      </c>
      <c r="FZ133" s="116">
        <f t="shared" si="180"/>
        <v>1.0999999999999999E-2</v>
      </c>
      <c r="GA133" s="116">
        <f t="shared" si="181"/>
        <v>1</v>
      </c>
      <c r="GB133" s="116">
        <f t="shared" si="182"/>
        <v>32</v>
      </c>
      <c r="GC133" s="116">
        <f t="shared" si="183"/>
        <v>4.41E-2</v>
      </c>
      <c r="GD133" s="116">
        <f t="shared" si="184"/>
        <v>1</v>
      </c>
      <c r="GE133" s="116">
        <f t="shared" si="185"/>
        <v>68</v>
      </c>
    </row>
    <row r="134" spans="164:187" ht="16.5" x14ac:dyDescent="0.2">
      <c r="FH134" s="116">
        <v>129</v>
      </c>
      <c r="FI134" s="116">
        <f t="shared" si="170"/>
        <v>44</v>
      </c>
      <c r="FJ134" s="116">
        <f t="shared" si="148"/>
        <v>2</v>
      </c>
      <c r="FK134" s="116" t="str">
        <f t="shared" si="171"/>
        <v>许褚专属武器-魂珠-5 8级</v>
      </c>
      <c r="FL134" s="116">
        <f t="shared" si="172"/>
        <v>5</v>
      </c>
      <c r="FM134" s="116">
        <f t="shared" si="173"/>
        <v>8</v>
      </c>
      <c r="FN134" s="116" t="str">
        <f t="shared" si="152"/>
        <v>金币</v>
      </c>
      <c r="FO134" s="116">
        <f t="shared" si="153"/>
        <v>12000</v>
      </c>
      <c r="FP134" s="116" t="str">
        <f t="shared" si="154"/>
        <v>专属强化石2</v>
      </c>
      <c r="FQ134" s="116">
        <f t="shared" si="155"/>
        <v>13</v>
      </c>
      <c r="FR134" s="116" t="str">
        <f t="shared" si="156"/>
        <v>专属强化石3</v>
      </c>
      <c r="FS134" s="116">
        <f t="shared" si="157"/>
        <v>7</v>
      </c>
      <c r="FT134" s="116">
        <f t="shared" si="174"/>
        <v>0.02</v>
      </c>
      <c r="FU134" s="116">
        <f t="shared" si="175"/>
        <v>1</v>
      </c>
      <c r="FV134" s="116">
        <f t="shared" si="176"/>
        <v>79</v>
      </c>
      <c r="FW134" s="116">
        <f t="shared" si="177"/>
        <v>0</v>
      </c>
      <c r="FX134" s="116">
        <f t="shared" si="178"/>
        <v>1</v>
      </c>
      <c r="FY134" s="116">
        <f t="shared" si="179"/>
        <v>18</v>
      </c>
      <c r="FZ134" s="116">
        <f t="shared" si="180"/>
        <v>9.4999999999999998E-3</v>
      </c>
      <c r="GA134" s="116">
        <f t="shared" si="181"/>
        <v>1</v>
      </c>
      <c r="GB134" s="116">
        <f t="shared" si="182"/>
        <v>37</v>
      </c>
      <c r="GC134" s="116">
        <f t="shared" si="183"/>
        <v>3.8100000000000002E-2</v>
      </c>
      <c r="GD134" s="116">
        <f t="shared" si="184"/>
        <v>1</v>
      </c>
      <c r="GE134" s="116">
        <f t="shared" si="185"/>
        <v>79</v>
      </c>
    </row>
    <row r="135" spans="164:187" ht="16.5" x14ac:dyDescent="0.2">
      <c r="FH135" s="116">
        <v>130</v>
      </c>
      <c r="FI135" s="116">
        <f t="shared" si="170"/>
        <v>45</v>
      </c>
      <c r="FJ135" s="116">
        <f t="shared" ref="FJ135:FJ198" si="186">INT((FH135-1)/80+1)</f>
        <v>2</v>
      </c>
      <c r="FK135" s="116" t="str">
        <f t="shared" si="171"/>
        <v>许褚专属武器-魂珠-5 9级</v>
      </c>
      <c r="FL135" s="116">
        <f t="shared" si="172"/>
        <v>5</v>
      </c>
      <c r="FM135" s="116">
        <f t="shared" si="173"/>
        <v>9</v>
      </c>
      <c r="FN135" s="116" t="str">
        <f t="shared" ref="FN135:FN198" si="187">IF($FM135&gt;0,IF(INDEX($EC$6:$EC$77,$FI135)&gt;=FN$3,INDEX(ED$6:ED$77,$FI135),""),"")</f>
        <v>金币</v>
      </c>
      <c r="FO135" s="116">
        <f t="shared" ref="FO135:FO198" si="188">IF($FM135&gt;0,IF(INDEX($EC$6:$EC$77,$FI135)&gt;=FO$3,INDEX(EE$6:EE$77,$FI135),""),"")</f>
        <v>13000</v>
      </c>
      <c r="FP135" s="116" t="str">
        <f t="shared" ref="FP135:FP198" si="189">IF($FM135&gt;0,IF(INDEX($EC$6:$EC$77,$FI135)&gt;=FP$3,INDEX(EF$6:EF$77,$FI135),""),"")</f>
        <v>专属强化石2</v>
      </c>
      <c r="FQ135" s="116">
        <f t="shared" ref="FQ135:FQ198" si="190">IF($FM135&gt;0,IF(INDEX($EC$6:$EC$77,$FI135)&gt;=FQ$3,INDEX(EG$6:EG$77,$FI135),""),"")</f>
        <v>17</v>
      </c>
      <c r="FR135" s="116" t="str">
        <f t="shared" ref="FR135:FR198" si="191">IF($FM135&gt;0,IF(INDEX($EC$6:$EC$77,$FI135)&gt;=FR$3,INDEX(EH$6:EH$77,$FI135),""),"")</f>
        <v>专属强化石3</v>
      </c>
      <c r="FS135" s="116">
        <f t="shared" ref="FS135:FS198" si="192">IF($FM135&gt;0,IF(INDEX($EC$6:$EC$77,$FI135)&gt;=FS$3,INDEX(EI$6:EI$77,$FI135),""),"")</f>
        <v>9</v>
      </c>
      <c r="FT135" s="116">
        <f t="shared" si="174"/>
        <v>0.02</v>
      </c>
      <c r="FU135" s="116">
        <f t="shared" si="175"/>
        <v>1</v>
      </c>
      <c r="FV135" s="116">
        <f t="shared" si="176"/>
        <v>99</v>
      </c>
      <c r="FW135" s="116">
        <f t="shared" si="177"/>
        <v>0</v>
      </c>
      <c r="FX135" s="116">
        <f t="shared" si="178"/>
        <v>1</v>
      </c>
      <c r="FY135" s="116">
        <f t="shared" si="179"/>
        <v>23</v>
      </c>
      <c r="FZ135" s="116">
        <f t="shared" si="180"/>
        <v>7.6E-3</v>
      </c>
      <c r="GA135" s="116">
        <f t="shared" si="181"/>
        <v>1</v>
      </c>
      <c r="GB135" s="116">
        <f t="shared" si="182"/>
        <v>46</v>
      </c>
      <c r="GC135" s="116">
        <f t="shared" si="183"/>
        <v>3.0300000000000001E-2</v>
      </c>
      <c r="GD135" s="116">
        <f t="shared" si="184"/>
        <v>1</v>
      </c>
      <c r="GE135" s="116">
        <f t="shared" si="185"/>
        <v>99</v>
      </c>
    </row>
    <row r="136" spans="164:187" ht="16.5" x14ac:dyDescent="0.2">
      <c r="FH136" s="116">
        <v>131</v>
      </c>
      <c r="FI136" s="116">
        <f t="shared" si="170"/>
        <v>0</v>
      </c>
      <c r="FJ136" s="116">
        <f t="shared" si="186"/>
        <v>2</v>
      </c>
      <c r="FK136" s="116" t="str">
        <f t="shared" si="171"/>
        <v>许褚专属武器-魂珠-6 0级</v>
      </c>
      <c r="FL136" s="116">
        <f t="shared" si="172"/>
        <v>6</v>
      </c>
      <c r="FM136" s="116">
        <f t="shared" si="173"/>
        <v>0</v>
      </c>
      <c r="FN136" s="116" t="str">
        <f t="shared" si="187"/>
        <v/>
      </c>
      <c r="FO136" s="116" t="str">
        <f t="shared" si="188"/>
        <v/>
      </c>
      <c r="FP136" s="116" t="str">
        <f t="shared" si="189"/>
        <v/>
      </c>
      <c r="FQ136" s="116" t="str">
        <f t="shared" si="190"/>
        <v/>
      </c>
      <c r="FR136" s="116" t="str">
        <f t="shared" si="191"/>
        <v/>
      </c>
      <c r="FS136" s="116" t="str">
        <f t="shared" si="192"/>
        <v/>
      </c>
      <c r="FT136" s="116" t="str">
        <f t="shared" si="174"/>
        <v/>
      </c>
      <c r="FU136" s="116" t="str">
        <f t="shared" si="175"/>
        <v/>
      </c>
      <c r="FV136" s="116" t="str">
        <f t="shared" si="176"/>
        <v/>
      </c>
      <c r="FW136" s="116" t="str">
        <f t="shared" si="177"/>
        <v/>
      </c>
      <c r="FX136" s="116" t="str">
        <f t="shared" si="178"/>
        <v/>
      </c>
      <c r="FY136" s="116" t="str">
        <f t="shared" si="179"/>
        <v/>
      </c>
      <c r="FZ136" s="116" t="str">
        <f t="shared" si="180"/>
        <v/>
      </c>
      <c r="GA136" s="116" t="str">
        <f t="shared" si="181"/>
        <v/>
      </c>
      <c r="GB136" s="116" t="str">
        <f t="shared" si="182"/>
        <v/>
      </c>
      <c r="GC136" s="116" t="str">
        <f t="shared" si="183"/>
        <v/>
      </c>
      <c r="GD136" s="116" t="str">
        <f t="shared" si="184"/>
        <v/>
      </c>
      <c r="GE136" s="116" t="str">
        <f t="shared" si="185"/>
        <v/>
      </c>
    </row>
    <row r="137" spans="164:187" ht="16.5" x14ac:dyDescent="0.2">
      <c r="FH137" s="116">
        <v>132</v>
      </c>
      <c r="FI137" s="116">
        <f t="shared" si="170"/>
        <v>46</v>
      </c>
      <c r="FJ137" s="116">
        <f t="shared" si="186"/>
        <v>2</v>
      </c>
      <c r="FK137" s="116" t="str">
        <f t="shared" si="171"/>
        <v>许褚专属武器-魂珠-6 1级</v>
      </c>
      <c r="FL137" s="116">
        <f t="shared" si="172"/>
        <v>6</v>
      </c>
      <c r="FM137" s="116">
        <f t="shared" si="173"/>
        <v>1</v>
      </c>
      <c r="FN137" s="116" t="str">
        <f t="shared" si="187"/>
        <v>金币</v>
      </c>
      <c r="FO137" s="116">
        <f t="shared" si="188"/>
        <v>6000</v>
      </c>
      <c r="FP137" s="116" t="str">
        <f t="shared" si="189"/>
        <v>专属强化石3</v>
      </c>
      <c r="FQ137" s="116">
        <f t="shared" si="190"/>
        <v>5</v>
      </c>
      <c r="FR137" s="116" t="str">
        <f t="shared" si="191"/>
        <v>专属强化石4</v>
      </c>
      <c r="FS137" s="116">
        <f t="shared" si="192"/>
        <v>1</v>
      </c>
      <c r="FT137" s="116">
        <f t="shared" si="174"/>
        <v>0.14000000000000001</v>
      </c>
      <c r="FU137" s="116">
        <f t="shared" si="175"/>
        <v>1</v>
      </c>
      <c r="FV137" s="116">
        <f t="shared" si="176"/>
        <v>10</v>
      </c>
      <c r="FW137" s="116">
        <f t="shared" si="177"/>
        <v>0</v>
      </c>
      <c r="FX137" s="116">
        <f t="shared" si="178"/>
        <v>1</v>
      </c>
      <c r="FY137" s="116">
        <f t="shared" si="179"/>
        <v>2</v>
      </c>
      <c r="FZ137" s="116">
        <f t="shared" si="180"/>
        <v>7.2099999999999997E-2</v>
      </c>
      <c r="GA137" s="116">
        <f t="shared" si="181"/>
        <v>1</v>
      </c>
      <c r="GB137" s="116">
        <f t="shared" si="182"/>
        <v>5</v>
      </c>
      <c r="GC137" s="116">
        <f t="shared" si="183"/>
        <v>0.28860000000000002</v>
      </c>
      <c r="GD137" s="116">
        <f t="shared" si="184"/>
        <v>1</v>
      </c>
      <c r="GE137" s="116">
        <f t="shared" si="185"/>
        <v>10</v>
      </c>
    </row>
    <row r="138" spans="164:187" ht="16.5" x14ac:dyDescent="0.2">
      <c r="FH138" s="116">
        <v>133</v>
      </c>
      <c r="FI138" s="116">
        <f t="shared" si="170"/>
        <v>47</v>
      </c>
      <c r="FJ138" s="116">
        <f t="shared" si="186"/>
        <v>2</v>
      </c>
      <c r="FK138" s="116" t="str">
        <f t="shared" si="171"/>
        <v>许褚专属武器-魂珠-6 2级</v>
      </c>
      <c r="FL138" s="116">
        <f t="shared" si="172"/>
        <v>6</v>
      </c>
      <c r="FM138" s="116">
        <f t="shared" si="173"/>
        <v>2</v>
      </c>
      <c r="FN138" s="116" t="str">
        <f t="shared" si="187"/>
        <v>金币</v>
      </c>
      <c r="FO138" s="116">
        <f t="shared" si="188"/>
        <v>7000</v>
      </c>
      <c r="FP138" s="116" t="str">
        <f t="shared" si="189"/>
        <v>专属强化石3</v>
      </c>
      <c r="FQ138" s="116">
        <f t="shared" si="190"/>
        <v>9</v>
      </c>
      <c r="FR138" s="116" t="str">
        <f t="shared" si="191"/>
        <v>专属强化石4</v>
      </c>
      <c r="FS138" s="116">
        <f t="shared" si="192"/>
        <v>2</v>
      </c>
      <c r="FT138" s="116">
        <f t="shared" si="174"/>
        <v>0.14000000000000001</v>
      </c>
      <c r="FU138" s="116">
        <f t="shared" si="175"/>
        <v>1</v>
      </c>
      <c r="FV138" s="116">
        <f t="shared" si="176"/>
        <v>10</v>
      </c>
      <c r="FW138" s="116">
        <f t="shared" si="177"/>
        <v>0</v>
      </c>
      <c r="FX138" s="116">
        <f t="shared" si="178"/>
        <v>1</v>
      </c>
      <c r="FY138" s="116">
        <f t="shared" si="179"/>
        <v>2</v>
      </c>
      <c r="FZ138" s="116">
        <f t="shared" si="180"/>
        <v>7.2099999999999997E-2</v>
      </c>
      <c r="GA138" s="116">
        <f t="shared" si="181"/>
        <v>1</v>
      </c>
      <c r="GB138" s="116">
        <f t="shared" si="182"/>
        <v>5</v>
      </c>
      <c r="GC138" s="116">
        <f t="shared" si="183"/>
        <v>0.28860000000000002</v>
      </c>
      <c r="GD138" s="116">
        <f t="shared" si="184"/>
        <v>1</v>
      </c>
      <c r="GE138" s="116">
        <f t="shared" si="185"/>
        <v>10</v>
      </c>
    </row>
    <row r="139" spans="164:187" ht="16.5" x14ac:dyDescent="0.2">
      <c r="FH139" s="116">
        <v>134</v>
      </c>
      <c r="FI139" s="116">
        <f t="shared" si="170"/>
        <v>48</v>
      </c>
      <c r="FJ139" s="116">
        <f t="shared" si="186"/>
        <v>2</v>
      </c>
      <c r="FK139" s="116" t="str">
        <f t="shared" si="171"/>
        <v>许褚专属武器-魂珠-6 3级</v>
      </c>
      <c r="FL139" s="116">
        <f t="shared" si="172"/>
        <v>6</v>
      </c>
      <c r="FM139" s="116">
        <f t="shared" si="173"/>
        <v>3</v>
      </c>
      <c r="FN139" s="116" t="str">
        <f t="shared" si="187"/>
        <v>金币</v>
      </c>
      <c r="FO139" s="116">
        <f t="shared" si="188"/>
        <v>8000</v>
      </c>
      <c r="FP139" s="116" t="str">
        <f t="shared" si="189"/>
        <v>专属强化石3</v>
      </c>
      <c r="FQ139" s="116">
        <f t="shared" si="190"/>
        <v>9</v>
      </c>
      <c r="FR139" s="116" t="str">
        <f t="shared" si="191"/>
        <v>专属强化石4</v>
      </c>
      <c r="FS139" s="116">
        <f t="shared" si="192"/>
        <v>2</v>
      </c>
      <c r="FT139" s="116">
        <f t="shared" si="174"/>
        <v>0.1</v>
      </c>
      <c r="FU139" s="116">
        <f t="shared" si="175"/>
        <v>1</v>
      </c>
      <c r="FV139" s="116">
        <f t="shared" si="176"/>
        <v>16</v>
      </c>
      <c r="FW139" s="116">
        <f t="shared" si="177"/>
        <v>0</v>
      </c>
      <c r="FX139" s="116">
        <f t="shared" si="178"/>
        <v>1</v>
      </c>
      <c r="FY139" s="116">
        <f t="shared" si="179"/>
        <v>4</v>
      </c>
      <c r="FZ139" s="116">
        <f t="shared" si="180"/>
        <v>4.8099999999999997E-2</v>
      </c>
      <c r="GA139" s="116">
        <f t="shared" si="181"/>
        <v>1</v>
      </c>
      <c r="GB139" s="116">
        <f t="shared" si="182"/>
        <v>7</v>
      </c>
      <c r="GC139" s="116">
        <f t="shared" si="183"/>
        <v>0.19239999999999999</v>
      </c>
      <c r="GD139" s="116">
        <f t="shared" si="184"/>
        <v>1</v>
      </c>
      <c r="GE139" s="116">
        <f t="shared" si="185"/>
        <v>16</v>
      </c>
    </row>
    <row r="140" spans="164:187" ht="16.5" x14ac:dyDescent="0.2">
      <c r="FH140" s="116">
        <v>135</v>
      </c>
      <c r="FI140" s="116">
        <f t="shared" si="170"/>
        <v>49</v>
      </c>
      <c r="FJ140" s="116">
        <f t="shared" si="186"/>
        <v>2</v>
      </c>
      <c r="FK140" s="116" t="str">
        <f t="shared" si="171"/>
        <v>许褚专属武器-魂珠-6 4级</v>
      </c>
      <c r="FL140" s="116">
        <f t="shared" si="172"/>
        <v>6</v>
      </c>
      <c r="FM140" s="116">
        <f t="shared" si="173"/>
        <v>4</v>
      </c>
      <c r="FN140" s="116" t="str">
        <f t="shared" si="187"/>
        <v>金币</v>
      </c>
      <c r="FO140" s="116">
        <f t="shared" si="188"/>
        <v>9000</v>
      </c>
      <c r="FP140" s="116" t="str">
        <f t="shared" si="189"/>
        <v>专属强化石3</v>
      </c>
      <c r="FQ140" s="116">
        <f t="shared" si="190"/>
        <v>14</v>
      </c>
      <c r="FR140" s="116" t="str">
        <f t="shared" si="191"/>
        <v>专属强化石4</v>
      </c>
      <c r="FS140" s="116">
        <f t="shared" si="192"/>
        <v>3</v>
      </c>
      <c r="FT140" s="116">
        <f t="shared" si="174"/>
        <v>0.09</v>
      </c>
      <c r="FU140" s="116">
        <f t="shared" si="175"/>
        <v>1</v>
      </c>
      <c r="FV140" s="116">
        <f t="shared" si="176"/>
        <v>17</v>
      </c>
      <c r="FW140" s="116">
        <f t="shared" si="177"/>
        <v>0</v>
      </c>
      <c r="FX140" s="116">
        <f t="shared" si="178"/>
        <v>1</v>
      </c>
      <c r="FY140" s="116">
        <f t="shared" si="179"/>
        <v>4</v>
      </c>
      <c r="FZ140" s="116">
        <f t="shared" si="180"/>
        <v>4.3299999999999998E-2</v>
      </c>
      <c r="GA140" s="116">
        <f t="shared" si="181"/>
        <v>1</v>
      </c>
      <c r="GB140" s="116">
        <f t="shared" si="182"/>
        <v>8</v>
      </c>
      <c r="GC140" s="116">
        <f t="shared" si="183"/>
        <v>0.1731</v>
      </c>
      <c r="GD140" s="116">
        <f t="shared" si="184"/>
        <v>1</v>
      </c>
      <c r="GE140" s="116">
        <f t="shared" si="185"/>
        <v>17</v>
      </c>
    </row>
    <row r="141" spans="164:187" ht="16.5" x14ac:dyDescent="0.2">
      <c r="FH141" s="116">
        <v>136</v>
      </c>
      <c r="FI141" s="116">
        <f t="shared" si="170"/>
        <v>50</v>
      </c>
      <c r="FJ141" s="116">
        <f t="shared" si="186"/>
        <v>2</v>
      </c>
      <c r="FK141" s="116" t="str">
        <f t="shared" si="171"/>
        <v>许褚专属武器-魂珠-6 5级</v>
      </c>
      <c r="FL141" s="116">
        <f t="shared" si="172"/>
        <v>6</v>
      </c>
      <c r="FM141" s="116">
        <f t="shared" si="173"/>
        <v>5</v>
      </c>
      <c r="FN141" s="116" t="str">
        <f t="shared" si="187"/>
        <v>金币</v>
      </c>
      <c r="FO141" s="116">
        <f t="shared" si="188"/>
        <v>10000</v>
      </c>
      <c r="FP141" s="116" t="str">
        <f t="shared" si="189"/>
        <v>专属强化石3</v>
      </c>
      <c r="FQ141" s="116">
        <f t="shared" si="190"/>
        <v>14</v>
      </c>
      <c r="FR141" s="116" t="str">
        <f t="shared" si="191"/>
        <v>专属强化石4</v>
      </c>
      <c r="FS141" s="116">
        <f t="shared" si="192"/>
        <v>3</v>
      </c>
      <c r="FT141" s="116">
        <f t="shared" si="174"/>
        <v>0.05</v>
      </c>
      <c r="FU141" s="116">
        <f t="shared" si="175"/>
        <v>1</v>
      </c>
      <c r="FV141" s="116">
        <f t="shared" si="176"/>
        <v>28</v>
      </c>
      <c r="FW141" s="116">
        <f t="shared" si="177"/>
        <v>0</v>
      </c>
      <c r="FX141" s="116">
        <f t="shared" si="178"/>
        <v>1</v>
      </c>
      <c r="FY141" s="116">
        <f t="shared" si="179"/>
        <v>6</v>
      </c>
      <c r="FZ141" s="116">
        <f t="shared" si="180"/>
        <v>2.7099999999999999E-2</v>
      </c>
      <c r="GA141" s="116">
        <f t="shared" si="181"/>
        <v>1</v>
      </c>
      <c r="GB141" s="116">
        <f t="shared" si="182"/>
        <v>13</v>
      </c>
      <c r="GC141" s="116">
        <f t="shared" si="183"/>
        <v>0.1082</v>
      </c>
      <c r="GD141" s="116">
        <f t="shared" si="184"/>
        <v>1</v>
      </c>
      <c r="GE141" s="116">
        <f t="shared" si="185"/>
        <v>28</v>
      </c>
    </row>
    <row r="142" spans="164:187" ht="16.5" x14ac:dyDescent="0.2">
      <c r="FH142" s="116">
        <v>137</v>
      </c>
      <c r="FI142" s="116">
        <f t="shared" si="170"/>
        <v>51</v>
      </c>
      <c r="FJ142" s="116">
        <f t="shared" si="186"/>
        <v>2</v>
      </c>
      <c r="FK142" s="116" t="str">
        <f t="shared" si="171"/>
        <v>许褚专属武器-魂珠-6 6级</v>
      </c>
      <c r="FL142" s="116">
        <f t="shared" si="172"/>
        <v>6</v>
      </c>
      <c r="FM142" s="116">
        <f t="shared" si="173"/>
        <v>6</v>
      </c>
      <c r="FN142" s="116" t="str">
        <f t="shared" si="187"/>
        <v>金币</v>
      </c>
      <c r="FO142" s="116">
        <f t="shared" si="188"/>
        <v>11000</v>
      </c>
      <c r="FP142" s="116" t="str">
        <f t="shared" si="189"/>
        <v>专属强化石3</v>
      </c>
      <c r="FQ142" s="116">
        <f t="shared" si="190"/>
        <v>19</v>
      </c>
      <c r="FR142" s="116" t="str">
        <f t="shared" si="191"/>
        <v>专属强化石4</v>
      </c>
      <c r="FS142" s="116">
        <f t="shared" si="192"/>
        <v>4</v>
      </c>
      <c r="FT142" s="116">
        <f t="shared" si="174"/>
        <v>0.04</v>
      </c>
      <c r="FU142" s="116">
        <f t="shared" si="175"/>
        <v>1</v>
      </c>
      <c r="FV142" s="116">
        <f t="shared" si="176"/>
        <v>34</v>
      </c>
      <c r="FW142" s="116">
        <f t="shared" si="177"/>
        <v>0</v>
      </c>
      <c r="FX142" s="116">
        <f t="shared" si="178"/>
        <v>1</v>
      </c>
      <c r="FY142" s="116">
        <f t="shared" si="179"/>
        <v>8</v>
      </c>
      <c r="FZ142" s="116">
        <f t="shared" si="180"/>
        <v>2.2200000000000001E-2</v>
      </c>
      <c r="GA142" s="116">
        <f t="shared" si="181"/>
        <v>1</v>
      </c>
      <c r="GB142" s="116">
        <f t="shared" si="182"/>
        <v>16</v>
      </c>
      <c r="GC142" s="116">
        <f t="shared" si="183"/>
        <v>8.8800000000000004E-2</v>
      </c>
      <c r="GD142" s="116">
        <f t="shared" si="184"/>
        <v>1</v>
      </c>
      <c r="GE142" s="116">
        <f t="shared" si="185"/>
        <v>34</v>
      </c>
    </row>
    <row r="143" spans="164:187" ht="16.5" x14ac:dyDescent="0.2">
      <c r="FH143" s="116">
        <v>138</v>
      </c>
      <c r="FI143" s="116">
        <f t="shared" si="170"/>
        <v>52</v>
      </c>
      <c r="FJ143" s="116">
        <f t="shared" si="186"/>
        <v>2</v>
      </c>
      <c r="FK143" s="116" t="str">
        <f t="shared" si="171"/>
        <v>许褚专属武器-魂珠-6 7级</v>
      </c>
      <c r="FL143" s="116">
        <f t="shared" si="172"/>
        <v>6</v>
      </c>
      <c r="FM143" s="116">
        <f t="shared" si="173"/>
        <v>7</v>
      </c>
      <c r="FN143" s="116" t="str">
        <f t="shared" si="187"/>
        <v>金币</v>
      </c>
      <c r="FO143" s="116">
        <f t="shared" si="188"/>
        <v>12000</v>
      </c>
      <c r="FP143" s="116" t="str">
        <f t="shared" si="189"/>
        <v>专属强化石3</v>
      </c>
      <c r="FQ143" s="116">
        <f t="shared" si="190"/>
        <v>24</v>
      </c>
      <c r="FR143" s="116" t="str">
        <f t="shared" si="191"/>
        <v>专属强化石4</v>
      </c>
      <c r="FS143" s="116">
        <f t="shared" si="192"/>
        <v>5</v>
      </c>
      <c r="FT143" s="116">
        <f t="shared" si="174"/>
        <v>0.03</v>
      </c>
      <c r="FU143" s="116">
        <f t="shared" si="175"/>
        <v>1</v>
      </c>
      <c r="FV143" s="116">
        <f t="shared" si="176"/>
        <v>44</v>
      </c>
      <c r="FW143" s="116">
        <f t="shared" si="177"/>
        <v>0</v>
      </c>
      <c r="FX143" s="116">
        <f t="shared" si="178"/>
        <v>1</v>
      </c>
      <c r="FY143" s="116">
        <f t="shared" si="179"/>
        <v>10</v>
      </c>
      <c r="FZ143" s="116">
        <f t="shared" si="180"/>
        <v>1.72E-2</v>
      </c>
      <c r="GA143" s="116">
        <f t="shared" si="181"/>
        <v>1</v>
      </c>
      <c r="GB143" s="116">
        <f t="shared" si="182"/>
        <v>20</v>
      </c>
      <c r="GC143" s="116">
        <f t="shared" si="183"/>
        <v>6.8699999999999997E-2</v>
      </c>
      <c r="GD143" s="116">
        <f t="shared" si="184"/>
        <v>1</v>
      </c>
      <c r="GE143" s="116">
        <f t="shared" si="185"/>
        <v>44</v>
      </c>
    </row>
    <row r="144" spans="164:187" ht="16.5" x14ac:dyDescent="0.2">
      <c r="FH144" s="116">
        <v>139</v>
      </c>
      <c r="FI144" s="116">
        <f t="shared" si="170"/>
        <v>53</v>
      </c>
      <c r="FJ144" s="116">
        <f t="shared" si="186"/>
        <v>2</v>
      </c>
      <c r="FK144" s="116" t="str">
        <f t="shared" si="171"/>
        <v>许褚专属武器-魂珠-6 8级</v>
      </c>
      <c r="FL144" s="116">
        <f t="shared" si="172"/>
        <v>6</v>
      </c>
      <c r="FM144" s="116">
        <f t="shared" si="173"/>
        <v>8</v>
      </c>
      <c r="FN144" s="116" t="str">
        <f t="shared" si="187"/>
        <v>金币</v>
      </c>
      <c r="FO144" s="116">
        <f t="shared" si="188"/>
        <v>13000</v>
      </c>
      <c r="FP144" s="116" t="str">
        <f t="shared" si="189"/>
        <v>专属强化石3</v>
      </c>
      <c r="FQ144" s="116">
        <f t="shared" si="190"/>
        <v>33</v>
      </c>
      <c r="FR144" s="116" t="str">
        <f t="shared" si="191"/>
        <v>专属强化石4</v>
      </c>
      <c r="FS144" s="116">
        <f t="shared" si="192"/>
        <v>7</v>
      </c>
      <c r="FT144" s="116">
        <f t="shared" si="174"/>
        <v>0.03</v>
      </c>
      <c r="FU144" s="116">
        <f t="shared" si="175"/>
        <v>1</v>
      </c>
      <c r="FV144" s="116">
        <f t="shared" si="176"/>
        <v>50</v>
      </c>
      <c r="FW144" s="116">
        <f t="shared" si="177"/>
        <v>0</v>
      </c>
      <c r="FX144" s="116">
        <f t="shared" si="178"/>
        <v>1</v>
      </c>
      <c r="FY144" s="116">
        <f t="shared" si="179"/>
        <v>12</v>
      </c>
      <c r="FZ144" s="116">
        <f t="shared" si="180"/>
        <v>1.49E-2</v>
      </c>
      <c r="GA144" s="116">
        <f t="shared" si="181"/>
        <v>1</v>
      </c>
      <c r="GB144" s="116">
        <f t="shared" si="182"/>
        <v>24</v>
      </c>
      <c r="GC144" s="116">
        <f t="shared" si="183"/>
        <v>5.9400000000000001E-2</v>
      </c>
      <c r="GD144" s="116">
        <f t="shared" si="184"/>
        <v>1</v>
      </c>
      <c r="GE144" s="116">
        <f t="shared" si="185"/>
        <v>50</v>
      </c>
    </row>
    <row r="145" spans="164:187" ht="16.5" x14ac:dyDescent="0.2">
      <c r="FH145" s="116">
        <v>140</v>
      </c>
      <c r="FI145" s="116">
        <f t="shared" si="170"/>
        <v>54</v>
      </c>
      <c r="FJ145" s="116">
        <f t="shared" si="186"/>
        <v>2</v>
      </c>
      <c r="FK145" s="116" t="str">
        <f t="shared" si="171"/>
        <v>许褚专属武器-魂珠-6 9级</v>
      </c>
      <c r="FL145" s="116">
        <f t="shared" si="172"/>
        <v>6</v>
      </c>
      <c r="FM145" s="116">
        <f t="shared" si="173"/>
        <v>9</v>
      </c>
      <c r="FN145" s="116" t="str">
        <f t="shared" si="187"/>
        <v>金币</v>
      </c>
      <c r="FO145" s="116">
        <f t="shared" si="188"/>
        <v>14000</v>
      </c>
      <c r="FP145" s="116" t="str">
        <f t="shared" si="189"/>
        <v>专属强化石3</v>
      </c>
      <c r="FQ145" s="116">
        <f t="shared" si="190"/>
        <v>38</v>
      </c>
      <c r="FR145" s="116" t="str">
        <f t="shared" si="191"/>
        <v>专属强化石4</v>
      </c>
      <c r="FS145" s="116">
        <f t="shared" si="192"/>
        <v>8</v>
      </c>
      <c r="FT145" s="116">
        <f t="shared" si="174"/>
        <v>0.02</v>
      </c>
      <c r="FU145" s="116">
        <f t="shared" si="175"/>
        <v>1</v>
      </c>
      <c r="FV145" s="116">
        <f t="shared" si="176"/>
        <v>71</v>
      </c>
      <c r="FW145" s="116">
        <f t="shared" si="177"/>
        <v>0</v>
      </c>
      <c r="FX145" s="116">
        <f t="shared" si="178"/>
        <v>1</v>
      </c>
      <c r="FY145" s="116">
        <f t="shared" si="179"/>
        <v>17</v>
      </c>
      <c r="FZ145" s="116">
        <f t="shared" si="180"/>
        <v>1.0500000000000001E-2</v>
      </c>
      <c r="GA145" s="116">
        <f t="shared" si="181"/>
        <v>1</v>
      </c>
      <c r="GB145" s="116">
        <f t="shared" si="182"/>
        <v>33</v>
      </c>
      <c r="GC145" s="116">
        <f t="shared" si="183"/>
        <v>4.2000000000000003E-2</v>
      </c>
      <c r="GD145" s="116">
        <f t="shared" si="184"/>
        <v>1</v>
      </c>
      <c r="GE145" s="116">
        <f t="shared" si="185"/>
        <v>71</v>
      </c>
    </row>
    <row r="146" spans="164:187" ht="16.5" x14ac:dyDescent="0.2">
      <c r="FH146" s="116">
        <v>141</v>
      </c>
      <c r="FI146" s="116">
        <f t="shared" si="170"/>
        <v>0</v>
      </c>
      <c r="FJ146" s="116">
        <f t="shared" si="186"/>
        <v>2</v>
      </c>
      <c r="FK146" s="116" t="str">
        <f t="shared" si="171"/>
        <v>许褚专属武器-魂珠-7 0级</v>
      </c>
      <c r="FL146" s="116">
        <f t="shared" si="172"/>
        <v>7</v>
      </c>
      <c r="FM146" s="116">
        <f t="shared" si="173"/>
        <v>0</v>
      </c>
      <c r="FN146" s="116" t="str">
        <f t="shared" si="187"/>
        <v/>
      </c>
      <c r="FO146" s="116" t="str">
        <f t="shared" si="188"/>
        <v/>
      </c>
      <c r="FP146" s="116" t="str">
        <f t="shared" si="189"/>
        <v/>
      </c>
      <c r="FQ146" s="116" t="str">
        <f t="shared" si="190"/>
        <v/>
      </c>
      <c r="FR146" s="116" t="str">
        <f t="shared" si="191"/>
        <v/>
      </c>
      <c r="FS146" s="116" t="str">
        <f t="shared" si="192"/>
        <v/>
      </c>
      <c r="FT146" s="116" t="str">
        <f t="shared" si="174"/>
        <v/>
      </c>
      <c r="FU146" s="116" t="str">
        <f t="shared" si="175"/>
        <v/>
      </c>
      <c r="FV146" s="116" t="str">
        <f t="shared" si="176"/>
        <v/>
      </c>
      <c r="FW146" s="116" t="str">
        <f t="shared" si="177"/>
        <v/>
      </c>
      <c r="FX146" s="116" t="str">
        <f t="shared" si="178"/>
        <v/>
      </c>
      <c r="FY146" s="116" t="str">
        <f t="shared" si="179"/>
        <v/>
      </c>
      <c r="FZ146" s="116" t="str">
        <f t="shared" si="180"/>
        <v/>
      </c>
      <c r="GA146" s="116" t="str">
        <f t="shared" si="181"/>
        <v/>
      </c>
      <c r="GB146" s="116" t="str">
        <f t="shared" si="182"/>
        <v/>
      </c>
      <c r="GC146" s="116" t="str">
        <f t="shared" si="183"/>
        <v/>
      </c>
      <c r="GD146" s="116" t="str">
        <f t="shared" si="184"/>
        <v/>
      </c>
      <c r="GE146" s="116" t="str">
        <f t="shared" si="185"/>
        <v/>
      </c>
    </row>
    <row r="147" spans="164:187" ht="16.5" x14ac:dyDescent="0.2">
      <c r="FH147" s="116">
        <v>142</v>
      </c>
      <c r="FI147" s="116">
        <f t="shared" si="170"/>
        <v>55</v>
      </c>
      <c r="FJ147" s="116">
        <f t="shared" si="186"/>
        <v>2</v>
      </c>
      <c r="FK147" s="116" t="str">
        <f t="shared" si="171"/>
        <v>许褚专属武器-魂珠-7 1级</v>
      </c>
      <c r="FL147" s="116">
        <f t="shared" si="172"/>
        <v>7</v>
      </c>
      <c r="FM147" s="116">
        <f t="shared" si="173"/>
        <v>1</v>
      </c>
      <c r="FN147" s="116" t="str">
        <f t="shared" si="187"/>
        <v>金币</v>
      </c>
      <c r="FO147" s="116">
        <f t="shared" si="188"/>
        <v>7000</v>
      </c>
      <c r="FP147" s="116" t="str">
        <f t="shared" si="189"/>
        <v>专属强化石3</v>
      </c>
      <c r="FQ147" s="116">
        <f t="shared" si="190"/>
        <v>6</v>
      </c>
      <c r="FR147" s="116" t="str">
        <f t="shared" si="191"/>
        <v>专属强化石4</v>
      </c>
      <c r="FS147" s="116">
        <f t="shared" si="192"/>
        <v>2</v>
      </c>
      <c r="FT147" s="116">
        <f t="shared" si="174"/>
        <v>0.17</v>
      </c>
      <c r="FU147" s="116">
        <f t="shared" si="175"/>
        <v>1</v>
      </c>
      <c r="FV147" s="116">
        <f t="shared" si="176"/>
        <v>9</v>
      </c>
      <c r="FW147" s="116">
        <f t="shared" si="177"/>
        <v>0</v>
      </c>
      <c r="FX147" s="116">
        <f t="shared" si="178"/>
        <v>1</v>
      </c>
      <c r="FY147" s="116">
        <f t="shared" si="179"/>
        <v>2</v>
      </c>
      <c r="FZ147" s="116">
        <f t="shared" si="180"/>
        <v>8.6599999999999996E-2</v>
      </c>
      <c r="GA147" s="116">
        <f t="shared" si="181"/>
        <v>1</v>
      </c>
      <c r="GB147" s="116">
        <f t="shared" si="182"/>
        <v>4</v>
      </c>
      <c r="GC147" s="116">
        <f t="shared" si="183"/>
        <v>0.3463</v>
      </c>
      <c r="GD147" s="116">
        <f t="shared" si="184"/>
        <v>1</v>
      </c>
      <c r="GE147" s="116">
        <f t="shared" si="185"/>
        <v>9</v>
      </c>
    </row>
    <row r="148" spans="164:187" ht="16.5" x14ac:dyDescent="0.2">
      <c r="FH148" s="116">
        <v>143</v>
      </c>
      <c r="FI148" s="116">
        <f t="shared" si="170"/>
        <v>56</v>
      </c>
      <c r="FJ148" s="116">
        <f t="shared" si="186"/>
        <v>2</v>
      </c>
      <c r="FK148" s="116" t="str">
        <f t="shared" si="171"/>
        <v>许褚专属武器-魂珠-7 2级</v>
      </c>
      <c r="FL148" s="116">
        <f t="shared" si="172"/>
        <v>7</v>
      </c>
      <c r="FM148" s="116">
        <f t="shared" si="173"/>
        <v>2</v>
      </c>
      <c r="FN148" s="116" t="str">
        <f t="shared" si="187"/>
        <v>金币</v>
      </c>
      <c r="FO148" s="116">
        <f t="shared" si="188"/>
        <v>8000</v>
      </c>
      <c r="FP148" s="116" t="str">
        <f t="shared" si="189"/>
        <v>专属强化石3</v>
      </c>
      <c r="FQ148" s="116">
        <f t="shared" si="190"/>
        <v>6</v>
      </c>
      <c r="FR148" s="116" t="str">
        <f t="shared" si="191"/>
        <v>专属强化石4</v>
      </c>
      <c r="FS148" s="116">
        <f t="shared" si="192"/>
        <v>2</v>
      </c>
      <c r="FT148" s="116">
        <f t="shared" si="174"/>
        <v>0.09</v>
      </c>
      <c r="FU148" s="116">
        <f t="shared" si="175"/>
        <v>1</v>
      </c>
      <c r="FV148" s="116">
        <f t="shared" si="176"/>
        <v>17</v>
      </c>
      <c r="FW148" s="116">
        <f t="shared" si="177"/>
        <v>0</v>
      </c>
      <c r="FX148" s="116">
        <f t="shared" si="178"/>
        <v>1</v>
      </c>
      <c r="FY148" s="116">
        <f t="shared" si="179"/>
        <v>4</v>
      </c>
      <c r="FZ148" s="116">
        <f t="shared" si="180"/>
        <v>4.3299999999999998E-2</v>
      </c>
      <c r="GA148" s="116">
        <f t="shared" si="181"/>
        <v>1</v>
      </c>
      <c r="GB148" s="116">
        <f t="shared" si="182"/>
        <v>8</v>
      </c>
      <c r="GC148" s="116">
        <f t="shared" si="183"/>
        <v>0.1731</v>
      </c>
      <c r="GD148" s="116">
        <f t="shared" si="184"/>
        <v>1</v>
      </c>
      <c r="GE148" s="116">
        <f t="shared" si="185"/>
        <v>17</v>
      </c>
    </row>
    <row r="149" spans="164:187" ht="16.5" x14ac:dyDescent="0.2">
      <c r="FH149" s="116">
        <v>144</v>
      </c>
      <c r="FI149" s="116">
        <f t="shared" si="170"/>
        <v>57</v>
      </c>
      <c r="FJ149" s="116">
        <f t="shared" si="186"/>
        <v>2</v>
      </c>
      <c r="FK149" s="116" t="str">
        <f t="shared" si="171"/>
        <v>许褚专属武器-魂珠-7 3级</v>
      </c>
      <c r="FL149" s="116">
        <f t="shared" si="172"/>
        <v>7</v>
      </c>
      <c r="FM149" s="116">
        <f t="shared" si="173"/>
        <v>3</v>
      </c>
      <c r="FN149" s="116" t="str">
        <f t="shared" si="187"/>
        <v>金币</v>
      </c>
      <c r="FO149" s="116">
        <f t="shared" si="188"/>
        <v>9000</v>
      </c>
      <c r="FP149" s="116" t="str">
        <f t="shared" si="189"/>
        <v>专属强化石3</v>
      </c>
      <c r="FQ149" s="116">
        <f t="shared" si="190"/>
        <v>8</v>
      </c>
      <c r="FR149" s="116" t="str">
        <f t="shared" si="191"/>
        <v>专属强化石4</v>
      </c>
      <c r="FS149" s="116">
        <f t="shared" si="192"/>
        <v>3</v>
      </c>
      <c r="FT149" s="116">
        <f t="shared" si="174"/>
        <v>0.09</v>
      </c>
      <c r="FU149" s="116">
        <f t="shared" si="175"/>
        <v>1</v>
      </c>
      <c r="FV149" s="116">
        <f t="shared" si="176"/>
        <v>17</v>
      </c>
      <c r="FW149" s="116">
        <f t="shared" si="177"/>
        <v>0</v>
      </c>
      <c r="FX149" s="116">
        <f t="shared" si="178"/>
        <v>1</v>
      </c>
      <c r="FY149" s="116">
        <f t="shared" si="179"/>
        <v>4</v>
      </c>
      <c r="FZ149" s="116">
        <f t="shared" si="180"/>
        <v>4.3299999999999998E-2</v>
      </c>
      <c r="GA149" s="116">
        <f t="shared" si="181"/>
        <v>1</v>
      </c>
      <c r="GB149" s="116">
        <f t="shared" si="182"/>
        <v>8</v>
      </c>
      <c r="GC149" s="116">
        <f t="shared" si="183"/>
        <v>0.1731</v>
      </c>
      <c r="GD149" s="116">
        <f t="shared" si="184"/>
        <v>1</v>
      </c>
      <c r="GE149" s="116">
        <f t="shared" si="185"/>
        <v>17</v>
      </c>
    </row>
    <row r="150" spans="164:187" ht="16.5" x14ac:dyDescent="0.2">
      <c r="FH150" s="116">
        <v>145</v>
      </c>
      <c r="FI150" s="116">
        <f t="shared" ref="FI150:FI213" si="193">IF(FM150&gt;0,(FL150-1)*9+FM150,0)</f>
        <v>58</v>
      </c>
      <c r="FJ150" s="116">
        <f t="shared" si="186"/>
        <v>2</v>
      </c>
      <c r="FK150" s="116" t="str">
        <f t="shared" ref="FK150:FK213" si="194">INDEX($FC$6:$FC$26,FJ150)&amp;"专属武器-魂珠-"&amp;FL150&amp;" "&amp;FM150&amp;"级"</f>
        <v>许褚专属武器-魂珠-7 4级</v>
      </c>
      <c r="FL150" s="116">
        <f t="shared" ref="FL150:FL213" si="195">INT((FH150-(FJ150-1)*80-1)/10)+1</f>
        <v>7</v>
      </c>
      <c r="FM150" s="116">
        <f t="shared" ref="FM150:FM213" si="196">FH150-(FJ150-1)*80-(FL150-1)*10-1</f>
        <v>4</v>
      </c>
      <c r="FN150" s="116" t="str">
        <f t="shared" si="187"/>
        <v>金币</v>
      </c>
      <c r="FO150" s="116">
        <f t="shared" si="188"/>
        <v>10000</v>
      </c>
      <c r="FP150" s="116" t="str">
        <f t="shared" si="189"/>
        <v>专属强化石3</v>
      </c>
      <c r="FQ150" s="116">
        <f t="shared" si="190"/>
        <v>11</v>
      </c>
      <c r="FR150" s="116" t="str">
        <f t="shared" si="191"/>
        <v>专属强化石4</v>
      </c>
      <c r="FS150" s="116">
        <f t="shared" si="192"/>
        <v>4</v>
      </c>
      <c r="FT150" s="116">
        <f t="shared" ref="FT150:FT213" si="197">IF($FM150&gt;0,INDEX(EJ$6:EJ$77,$FI150),"")</f>
        <v>7.0000000000000007E-2</v>
      </c>
      <c r="FU150" s="116">
        <f t="shared" ref="FU150:FU213" si="198">IF($FM150&gt;0,INDEX(EK$6:EK$77,$FI150),"")</f>
        <v>1</v>
      </c>
      <c r="FV150" s="116">
        <f t="shared" ref="FV150:FV213" si="199">IF($FM150&gt;0,INDEX(EL$6:EL$77,$FI150),"")</f>
        <v>22</v>
      </c>
      <c r="FW150" s="116">
        <f t="shared" ref="FW150:FW213" si="200">IF($FM150&gt;0,INDEX(EP$6:EP$77,$FI150),"")</f>
        <v>0</v>
      </c>
      <c r="FX150" s="116">
        <f t="shared" ref="FX150:FX213" si="201">IF($FM150&gt;0,INDEX(EQ$6:EQ$77,$FI150),"")</f>
        <v>1</v>
      </c>
      <c r="FY150" s="116">
        <f t="shared" ref="FY150:FY213" si="202">IF($FM150&gt;0,INDEX(ER$6:ER$77,$FI150),"")</f>
        <v>5</v>
      </c>
      <c r="FZ150" s="116">
        <f t="shared" ref="FZ150:FZ213" si="203">IF($FM150&gt;0,INDEX(ES$6:ES$77,$FI150),"")</f>
        <v>3.4599999999999999E-2</v>
      </c>
      <c r="GA150" s="116">
        <f t="shared" ref="GA150:GA213" si="204">IF($FM150&gt;0,INDEX(ET$6:ET$77,$FI150),"")</f>
        <v>1</v>
      </c>
      <c r="GB150" s="116">
        <f t="shared" ref="GB150:GB213" si="205">IF($FM150&gt;0,INDEX(EU$6:EU$77,$FI150),"")</f>
        <v>10</v>
      </c>
      <c r="GC150" s="116">
        <f t="shared" ref="GC150:GC213" si="206">IF($FM150&gt;0,INDEX(EV$6:EV$77,$FI150),"")</f>
        <v>0.13850000000000001</v>
      </c>
      <c r="GD150" s="116">
        <f t="shared" ref="GD150:GD213" si="207">IF($FM150&gt;0,INDEX(EW$6:EW$77,$FI150),"")</f>
        <v>1</v>
      </c>
      <c r="GE150" s="116">
        <f t="shared" ref="GE150:GE213" si="208">IF($FM150&gt;0,INDEX(EX$6:EX$77,$FI150),"")</f>
        <v>22</v>
      </c>
    </row>
    <row r="151" spans="164:187" ht="16.5" x14ac:dyDescent="0.2">
      <c r="FH151" s="116">
        <v>146</v>
      </c>
      <c r="FI151" s="116">
        <f t="shared" si="193"/>
        <v>59</v>
      </c>
      <c r="FJ151" s="116">
        <f t="shared" si="186"/>
        <v>2</v>
      </c>
      <c r="FK151" s="116" t="str">
        <f t="shared" si="194"/>
        <v>许褚专属武器-魂珠-7 5级</v>
      </c>
      <c r="FL151" s="116">
        <f t="shared" si="195"/>
        <v>7</v>
      </c>
      <c r="FM151" s="116">
        <f t="shared" si="196"/>
        <v>5</v>
      </c>
      <c r="FN151" s="116" t="str">
        <f t="shared" si="187"/>
        <v>金币</v>
      </c>
      <c r="FO151" s="116">
        <f t="shared" si="188"/>
        <v>11000</v>
      </c>
      <c r="FP151" s="116" t="str">
        <f t="shared" si="189"/>
        <v>专属强化石3</v>
      </c>
      <c r="FQ151" s="116">
        <f t="shared" si="190"/>
        <v>11</v>
      </c>
      <c r="FR151" s="116" t="str">
        <f t="shared" si="191"/>
        <v>专属强化石4</v>
      </c>
      <c r="FS151" s="116">
        <f t="shared" si="192"/>
        <v>4</v>
      </c>
      <c r="FT151" s="116">
        <f t="shared" si="197"/>
        <v>0.04</v>
      </c>
      <c r="FU151" s="116">
        <f t="shared" si="198"/>
        <v>1</v>
      </c>
      <c r="FV151" s="116">
        <f t="shared" si="199"/>
        <v>35</v>
      </c>
      <c r="FW151" s="116">
        <f t="shared" si="200"/>
        <v>0</v>
      </c>
      <c r="FX151" s="116">
        <f t="shared" si="201"/>
        <v>1</v>
      </c>
      <c r="FY151" s="116">
        <f t="shared" si="202"/>
        <v>8</v>
      </c>
      <c r="FZ151" s="116">
        <f t="shared" si="203"/>
        <v>2.1600000000000001E-2</v>
      </c>
      <c r="GA151" s="116">
        <f t="shared" si="204"/>
        <v>1</v>
      </c>
      <c r="GB151" s="116">
        <f t="shared" si="205"/>
        <v>16</v>
      </c>
      <c r="GC151" s="116">
        <f t="shared" si="206"/>
        <v>8.6599999999999996E-2</v>
      </c>
      <c r="GD151" s="116">
        <f t="shared" si="207"/>
        <v>1</v>
      </c>
      <c r="GE151" s="116">
        <f t="shared" si="208"/>
        <v>35</v>
      </c>
    </row>
    <row r="152" spans="164:187" ht="16.5" x14ac:dyDescent="0.2">
      <c r="FH152" s="116">
        <v>147</v>
      </c>
      <c r="FI152" s="116">
        <f t="shared" si="193"/>
        <v>60</v>
      </c>
      <c r="FJ152" s="116">
        <f t="shared" si="186"/>
        <v>2</v>
      </c>
      <c r="FK152" s="116" t="str">
        <f t="shared" si="194"/>
        <v>许褚专属武器-魂珠-7 6级</v>
      </c>
      <c r="FL152" s="116">
        <f t="shared" si="195"/>
        <v>7</v>
      </c>
      <c r="FM152" s="116">
        <f t="shared" si="196"/>
        <v>6</v>
      </c>
      <c r="FN152" s="116" t="str">
        <f t="shared" si="187"/>
        <v>金币</v>
      </c>
      <c r="FO152" s="116">
        <f t="shared" si="188"/>
        <v>12000</v>
      </c>
      <c r="FP152" s="116" t="str">
        <f t="shared" si="189"/>
        <v>专属强化石3</v>
      </c>
      <c r="FQ152" s="116">
        <f t="shared" si="190"/>
        <v>14</v>
      </c>
      <c r="FR152" s="116" t="str">
        <f t="shared" si="191"/>
        <v>专属强化石4</v>
      </c>
      <c r="FS152" s="116">
        <f t="shared" si="192"/>
        <v>5</v>
      </c>
      <c r="FT152" s="116">
        <f t="shared" si="197"/>
        <v>0.03</v>
      </c>
      <c r="FU152" s="116">
        <f t="shared" si="198"/>
        <v>1</v>
      </c>
      <c r="FV152" s="116">
        <f t="shared" si="199"/>
        <v>45</v>
      </c>
      <c r="FW152" s="116">
        <f t="shared" si="200"/>
        <v>0</v>
      </c>
      <c r="FX152" s="116">
        <f t="shared" si="201"/>
        <v>1</v>
      </c>
      <c r="FY152" s="116">
        <f t="shared" si="202"/>
        <v>11</v>
      </c>
      <c r="FZ152" s="116">
        <f t="shared" si="203"/>
        <v>1.66E-2</v>
      </c>
      <c r="GA152" s="116">
        <f t="shared" si="204"/>
        <v>1</v>
      </c>
      <c r="GB152" s="116">
        <f t="shared" si="205"/>
        <v>21</v>
      </c>
      <c r="GC152" s="116">
        <f t="shared" si="206"/>
        <v>6.6600000000000006E-2</v>
      </c>
      <c r="GD152" s="116">
        <f t="shared" si="207"/>
        <v>1</v>
      </c>
      <c r="GE152" s="116">
        <f t="shared" si="208"/>
        <v>45</v>
      </c>
    </row>
    <row r="153" spans="164:187" ht="16.5" x14ac:dyDescent="0.2">
      <c r="FH153" s="116">
        <v>148</v>
      </c>
      <c r="FI153" s="116">
        <f t="shared" si="193"/>
        <v>61</v>
      </c>
      <c r="FJ153" s="116">
        <f t="shared" si="186"/>
        <v>2</v>
      </c>
      <c r="FK153" s="116" t="str">
        <f t="shared" si="194"/>
        <v>许褚专属武器-魂珠-7 7级</v>
      </c>
      <c r="FL153" s="116">
        <f t="shared" si="195"/>
        <v>7</v>
      </c>
      <c r="FM153" s="116">
        <f t="shared" si="196"/>
        <v>7</v>
      </c>
      <c r="FN153" s="116" t="str">
        <f t="shared" si="187"/>
        <v>金币</v>
      </c>
      <c r="FO153" s="116">
        <f t="shared" si="188"/>
        <v>13000</v>
      </c>
      <c r="FP153" s="116" t="str">
        <f t="shared" si="189"/>
        <v>专属强化石3</v>
      </c>
      <c r="FQ153" s="116">
        <f t="shared" si="190"/>
        <v>20</v>
      </c>
      <c r="FR153" s="116" t="str">
        <f t="shared" si="191"/>
        <v>专属强化石4</v>
      </c>
      <c r="FS153" s="116">
        <f t="shared" si="192"/>
        <v>7</v>
      </c>
      <c r="FT153" s="116">
        <f t="shared" si="197"/>
        <v>0.03</v>
      </c>
      <c r="FU153" s="116">
        <f t="shared" si="198"/>
        <v>1</v>
      </c>
      <c r="FV153" s="116">
        <f t="shared" si="199"/>
        <v>52</v>
      </c>
      <c r="FW153" s="116">
        <f t="shared" si="200"/>
        <v>0</v>
      </c>
      <c r="FX153" s="116">
        <f t="shared" si="201"/>
        <v>1</v>
      </c>
      <c r="FY153" s="116">
        <f t="shared" si="202"/>
        <v>12</v>
      </c>
      <c r="FZ153" s="116">
        <f t="shared" si="203"/>
        <v>1.44E-2</v>
      </c>
      <c r="GA153" s="116">
        <f t="shared" si="204"/>
        <v>1</v>
      </c>
      <c r="GB153" s="116">
        <f t="shared" si="205"/>
        <v>24</v>
      </c>
      <c r="GC153" s="116">
        <f t="shared" si="206"/>
        <v>5.7700000000000001E-2</v>
      </c>
      <c r="GD153" s="116">
        <f t="shared" si="207"/>
        <v>1</v>
      </c>
      <c r="GE153" s="116">
        <f t="shared" si="208"/>
        <v>52</v>
      </c>
    </row>
    <row r="154" spans="164:187" ht="16.5" x14ac:dyDescent="0.2">
      <c r="FH154" s="116">
        <v>149</v>
      </c>
      <c r="FI154" s="116">
        <f t="shared" si="193"/>
        <v>62</v>
      </c>
      <c r="FJ154" s="116">
        <f t="shared" si="186"/>
        <v>2</v>
      </c>
      <c r="FK154" s="116" t="str">
        <f t="shared" si="194"/>
        <v>许褚专属武器-魂珠-7 8级</v>
      </c>
      <c r="FL154" s="116">
        <f t="shared" si="195"/>
        <v>7</v>
      </c>
      <c r="FM154" s="116">
        <f t="shared" si="196"/>
        <v>8</v>
      </c>
      <c r="FN154" s="116" t="str">
        <f t="shared" si="187"/>
        <v>金币</v>
      </c>
      <c r="FO154" s="116">
        <f t="shared" si="188"/>
        <v>14000</v>
      </c>
      <c r="FP154" s="116" t="str">
        <f t="shared" si="189"/>
        <v>专属强化石3</v>
      </c>
      <c r="FQ154" s="116">
        <f t="shared" si="190"/>
        <v>23</v>
      </c>
      <c r="FR154" s="116" t="str">
        <f t="shared" si="191"/>
        <v>专属强化石4</v>
      </c>
      <c r="FS154" s="116">
        <f t="shared" si="192"/>
        <v>8</v>
      </c>
      <c r="FT154" s="116">
        <f t="shared" si="197"/>
        <v>0.02</v>
      </c>
      <c r="FU154" s="116">
        <f t="shared" si="198"/>
        <v>1</v>
      </c>
      <c r="FV154" s="116">
        <f t="shared" si="199"/>
        <v>74</v>
      </c>
      <c r="FW154" s="116">
        <f t="shared" si="200"/>
        <v>0</v>
      </c>
      <c r="FX154" s="116">
        <f t="shared" si="201"/>
        <v>1</v>
      </c>
      <c r="FY154" s="116">
        <f t="shared" si="202"/>
        <v>17</v>
      </c>
      <c r="FZ154" s="116">
        <f t="shared" si="203"/>
        <v>1.0200000000000001E-2</v>
      </c>
      <c r="GA154" s="116">
        <f t="shared" si="204"/>
        <v>1</v>
      </c>
      <c r="GB154" s="116">
        <f t="shared" si="205"/>
        <v>34</v>
      </c>
      <c r="GC154" s="116">
        <f t="shared" si="206"/>
        <v>4.07E-2</v>
      </c>
      <c r="GD154" s="116">
        <f t="shared" si="207"/>
        <v>1</v>
      </c>
      <c r="GE154" s="116">
        <f t="shared" si="208"/>
        <v>74</v>
      </c>
    </row>
    <row r="155" spans="164:187" ht="16.5" x14ac:dyDescent="0.2">
      <c r="FH155" s="116">
        <v>150</v>
      </c>
      <c r="FI155" s="116">
        <f t="shared" si="193"/>
        <v>63</v>
      </c>
      <c r="FJ155" s="116">
        <f t="shared" si="186"/>
        <v>2</v>
      </c>
      <c r="FK155" s="116" t="str">
        <f t="shared" si="194"/>
        <v>许褚专属武器-魂珠-7 9级</v>
      </c>
      <c r="FL155" s="116">
        <f t="shared" si="195"/>
        <v>7</v>
      </c>
      <c r="FM155" s="116">
        <f t="shared" si="196"/>
        <v>9</v>
      </c>
      <c r="FN155" s="116" t="str">
        <f t="shared" si="187"/>
        <v>金币</v>
      </c>
      <c r="FO155" s="116">
        <f t="shared" si="188"/>
        <v>15000</v>
      </c>
      <c r="FP155" s="116" t="str">
        <f t="shared" si="189"/>
        <v>专属强化石3</v>
      </c>
      <c r="FQ155" s="116">
        <f t="shared" si="190"/>
        <v>28</v>
      </c>
      <c r="FR155" s="116" t="str">
        <f t="shared" si="191"/>
        <v>专属强化石4</v>
      </c>
      <c r="FS155" s="116">
        <f t="shared" si="192"/>
        <v>10</v>
      </c>
      <c r="FT155" s="116">
        <f t="shared" si="197"/>
        <v>0.02</v>
      </c>
      <c r="FU155" s="116">
        <f t="shared" si="198"/>
        <v>1</v>
      </c>
      <c r="FV155" s="116">
        <f t="shared" si="199"/>
        <v>95</v>
      </c>
      <c r="FW155" s="116">
        <f t="shared" si="200"/>
        <v>0</v>
      </c>
      <c r="FX155" s="116">
        <f t="shared" si="201"/>
        <v>1</v>
      </c>
      <c r="FY155" s="116">
        <f t="shared" si="202"/>
        <v>22</v>
      </c>
      <c r="FZ155" s="116">
        <f t="shared" si="203"/>
        <v>7.9000000000000008E-3</v>
      </c>
      <c r="GA155" s="116">
        <f t="shared" si="204"/>
        <v>1</v>
      </c>
      <c r="GB155" s="116">
        <f t="shared" si="205"/>
        <v>44</v>
      </c>
      <c r="GC155" s="116">
        <f t="shared" si="206"/>
        <v>3.15E-2</v>
      </c>
      <c r="GD155" s="116">
        <f t="shared" si="207"/>
        <v>1</v>
      </c>
      <c r="GE155" s="116">
        <f t="shared" si="208"/>
        <v>95</v>
      </c>
    </row>
    <row r="156" spans="164:187" ht="16.5" x14ac:dyDescent="0.2">
      <c r="FH156" s="116">
        <v>151</v>
      </c>
      <c r="FI156" s="116">
        <f t="shared" si="193"/>
        <v>0</v>
      </c>
      <c r="FJ156" s="116">
        <f t="shared" si="186"/>
        <v>2</v>
      </c>
      <c r="FK156" s="116" t="str">
        <f t="shared" si="194"/>
        <v>许褚专属武器-魂珠-8 0级</v>
      </c>
      <c r="FL156" s="116">
        <f t="shared" si="195"/>
        <v>8</v>
      </c>
      <c r="FM156" s="116">
        <f t="shared" si="196"/>
        <v>0</v>
      </c>
      <c r="FN156" s="116" t="str">
        <f t="shared" si="187"/>
        <v/>
      </c>
      <c r="FO156" s="116" t="str">
        <f t="shared" si="188"/>
        <v/>
      </c>
      <c r="FP156" s="116" t="str">
        <f t="shared" si="189"/>
        <v/>
      </c>
      <c r="FQ156" s="116" t="str">
        <f t="shared" si="190"/>
        <v/>
      </c>
      <c r="FR156" s="116" t="str">
        <f t="shared" si="191"/>
        <v/>
      </c>
      <c r="FS156" s="116" t="str">
        <f t="shared" si="192"/>
        <v/>
      </c>
      <c r="FT156" s="116" t="str">
        <f t="shared" si="197"/>
        <v/>
      </c>
      <c r="FU156" s="116" t="str">
        <f t="shared" si="198"/>
        <v/>
      </c>
      <c r="FV156" s="116" t="str">
        <f t="shared" si="199"/>
        <v/>
      </c>
      <c r="FW156" s="116" t="str">
        <f t="shared" si="200"/>
        <v/>
      </c>
      <c r="FX156" s="116" t="str">
        <f t="shared" si="201"/>
        <v/>
      </c>
      <c r="FY156" s="116" t="str">
        <f t="shared" si="202"/>
        <v/>
      </c>
      <c r="FZ156" s="116" t="str">
        <f t="shared" si="203"/>
        <v/>
      </c>
      <c r="GA156" s="116" t="str">
        <f t="shared" si="204"/>
        <v/>
      </c>
      <c r="GB156" s="116" t="str">
        <f t="shared" si="205"/>
        <v/>
      </c>
      <c r="GC156" s="116" t="str">
        <f t="shared" si="206"/>
        <v/>
      </c>
      <c r="GD156" s="116" t="str">
        <f t="shared" si="207"/>
        <v/>
      </c>
      <c r="GE156" s="116" t="str">
        <f t="shared" si="208"/>
        <v/>
      </c>
    </row>
    <row r="157" spans="164:187" ht="16.5" x14ac:dyDescent="0.2">
      <c r="FH157" s="116">
        <v>152</v>
      </c>
      <c r="FI157" s="116">
        <f t="shared" si="193"/>
        <v>64</v>
      </c>
      <c r="FJ157" s="116">
        <f t="shared" si="186"/>
        <v>2</v>
      </c>
      <c r="FK157" s="116" t="str">
        <f t="shared" si="194"/>
        <v>许褚专属武器-魂珠-8 1级</v>
      </c>
      <c r="FL157" s="116">
        <f t="shared" si="195"/>
        <v>8</v>
      </c>
      <c r="FM157" s="116">
        <f t="shared" si="196"/>
        <v>1</v>
      </c>
      <c r="FN157" s="116" t="str">
        <f t="shared" si="187"/>
        <v>金币</v>
      </c>
      <c r="FO157" s="116">
        <f t="shared" si="188"/>
        <v>8000</v>
      </c>
      <c r="FP157" s="116" t="str">
        <f t="shared" si="189"/>
        <v>专属强化石4</v>
      </c>
      <c r="FQ157" s="116">
        <f t="shared" si="190"/>
        <v>5</v>
      </c>
      <c r="FR157" s="116" t="str">
        <f t="shared" si="191"/>
        <v/>
      </c>
      <c r="FS157" s="116" t="str">
        <f t="shared" si="192"/>
        <v/>
      </c>
      <c r="FT157" s="116">
        <f t="shared" si="197"/>
        <v>0.1</v>
      </c>
      <c r="FU157" s="116">
        <f t="shared" si="198"/>
        <v>1</v>
      </c>
      <c r="FV157" s="116">
        <f t="shared" si="199"/>
        <v>15</v>
      </c>
      <c r="FW157" s="116">
        <f t="shared" si="200"/>
        <v>0</v>
      </c>
      <c r="FX157" s="116">
        <f t="shared" si="201"/>
        <v>1</v>
      </c>
      <c r="FY157" s="116">
        <f t="shared" si="202"/>
        <v>4</v>
      </c>
      <c r="FZ157" s="116">
        <f t="shared" si="203"/>
        <v>4.9200000000000001E-2</v>
      </c>
      <c r="GA157" s="116">
        <f t="shared" si="204"/>
        <v>1</v>
      </c>
      <c r="GB157" s="116">
        <f t="shared" si="205"/>
        <v>7</v>
      </c>
      <c r="GC157" s="116">
        <f t="shared" si="206"/>
        <v>0.1968</v>
      </c>
      <c r="GD157" s="116">
        <f t="shared" si="207"/>
        <v>1</v>
      </c>
      <c r="GE157" s="116">
        <f t="shared" si="208"/>
        <v>15</v>
      </c>
    </row>
    <row r="158" spans="164:187" ht="16.5" x14ac:dyDescent="0.2">
      <c r="FH158" s="116">
        <v>153</v>
      </c>
      <c r="FI158" s="116">
        <f t="shared" si="193"/>
        <v>65</v>
      </c>
      <c r="FJ158" s="116">
        <f t="shared" si="186"/>
        <v>2</v>
      </c>
      <c r="FK158" s="116" t="str">
        <f t="shared" si="194"/>
        <v>许褚专属武器-魂珠-8 2级</v>
      </c>
      <c r="FL158" s="116">
        <f t="shared" si="195"/>
        <v>8</v>
      </c>
      <c r="FM158" s="116">
        <f t="shared" si="196"/>
        <v>2</v>
      </c>
      <c r="FN158" s="116" t="str">
        <f t="shared" si="187"/>
        <v>金币</v>
      </c>
      <c r="FO158" s="116">
        <f t="shared" si="188"/>
        <v>9000</v>
      </c>
      <c r="FP158" s="116" t="str">
        <f t="shared" si="189"/>
        <v>专属强化石4</v>
      </c>
      <c r="FQ158" s="116">
        <f t="shared" si="190"/>
        <v>8</v>
      </c>
      <c r="FR158" s="116" t="str">
        <f t="shared" si="191"/>
        <v/>
      </c>
      <c r="FS158" s="116" t="str">
        <f t="shared" si="192"/>
        <v/>
      </c>
      <c r="FT158" s="116">
        <f t="shared" si="197"/>
        <v>0.08</v>
      </c>
      <c r="FU158" s="116">
        <f t="shared" si="198"/>
        <v>1</v>
      </c>
      <c r="FV158" s="116">
        <f t="shared" si="199"/>
        <v>19</v>
      </c>
      <c r="FW158" s="116">
        <f t="shared" si="200"/>
        <v>0</v>
      </c>
      <c r="FX158" s="116">
        <f t="shared" si="201"/>
        <v>1</v>
      </c>
      <c r="FY158" s="116">
        <f t="shared" si="202"/>
        <v>4</v>
      </c>
      <c r="FZ158" s="116">
        <f t="shared" si="203"/>
        <v>3.9399999999999998E-2</v>
      </c>
      <c r="GA158" s="116">
        <f t="shared" si="204"/>
        <v>1</v>
      </c>
      <c r="GB158" s="116">
        <f t="shared" si="205"/>
        <v>9</v>
      </c>
      <c r="GC158" s="116">
        <f t="shared" si="206"/>
        <v>0.15740000000000001</v>
      </c>
      <c r="GD158" s="116">
        <f t="shared" si="207"/>
        <v>1</v>
      </c>
      <c r="GE158" s="116">
        <f t="shared" si="208"/>
        <v>19</v>
      </c>
    </row>
    <row r="159" spans="164:187" ht="16.5" x14ac:dyDescent="0.2">
      <c r="FH159" s="116">
        <v>154</v>
      </c>
      <c r="FI159" s="116">
        <f t="shared" si="193"/>
        <v>66</v>
      </c>
      <c r="FJ159" s="116">
        <f t="shared" si="186"/>
        <v>2</v>
      </c>
      <c r="FK159" s="116" t="str">
        <f t="shared" si="194"/>
        <v>许褚专属武器-魂珠-8 3级</v>
      </c>
      <c r="FL159" s="116">
        <f t="shared" si="195"/>
        <v>8</v>
      </c>
      <c r="FM159" s="116">
        <f t="shared" si="196"/>
        <v>3</v>
      </c>
      <c r="FN159" s="116" t="str">
        <f t="shared" si="187"/>
        <v>金币</v>
      </c>
      <c r="FO159" s="116">
        <f t="shared" si="188"/>
        <v>10000</v>
      </c>
      <c r="FP159" s="116" t="str">
        <f t="shared" si="189"/>
        <v>专属强化石4</v>
      </c>
      <c r="FQ159" s="116">
        <f t="shared" si="190"/>
        <v>10</v>
      </c>
      <c r="FR159" s="116" t="str">
        <f t="shared" si="191"/>
        <v/>
      </c>
      <c r="FS159" s="116" t="str">
        <f t="shared" si="192"/>
        <v/>
      </c>
      <c r="FT159" s="116">
        <f t="shared" si="197"/>
        <v>7.0000000000000007E-2</v>
      </c>
      <c r="FU159" s="116">
        <f t="shared" si="198"/>
        <v>1</v>
      </c>
      <c r="FV159" s="116">
        <f t="shared" si="199"/>
        <v>23</v>
      </c>
      <c r="FW159" s="116">
        <f t="shared" si="200"/>
        <v>0</v>
      </c>
      <c r="FX159" s="116">
        <f t="shared" si="201"/>
        <v>1</v>
      </c>
      <c r="FY159" s="116">
        <f t="shared" si="202"/>
        <v>5</v>
      </c>
      <c r="FZ159" s="116">
        <f t="shared" si="203"/>
        <v>3.2800000000000003E-2</v>
      </c>
      <c r="GA159" s="116">
        <f t="shared" si="204"/>
        <v>1</v>
      </c>
      <c r="GB159" s="116">
        <f t="shared" si="205"/>
        <v>11</v>
      </c>
      <c r="GC159" s="116">
        <f t="shared" si="206"/>
        <v>0.13120000000000001</v>
      </c>
      <c r="GD159" s="116">
        <f t="shared" si="207"/>
        <v>1</v>
      </c>
      <c r="GE159" s="116">
        <f t="shared" si="208"/>
        <v>23</v>
      </c>
    </row>
    <row r="160" spans="164:187" ht="16.5" x14ac:dyDescent="0.2">
      <c r="FH160" s="116">
        <v>155</v>
      </c>
      <c r="FI160" s="116">
        <f t="shared" si="193"/>
        <v>67</v>
      </c>
      <c r="FJ160" s="116">
        <f t="shared" si="186"/>
        <v>2</v>
      </c>
      <c r="FK160" s="116" t="str">
        <f t="shared" si="194"/>
        <v>许褚专属武器-魂珠-8 4级</v>
      </c>
      <c r="FL160" s="116">
        <f t="shared" si="195"/>
        <v>8</v>
      </c>
      <c r="FM160" s="116">
        <f t="shared" si="196"/>
        <v>4</v>
      </c>
      <c r="FN160" s="116" t="str">
        <f t="shared" si="187"/>
        <v>金币</v>
      </c>
      <c r="FO160" s="116">
        <f t="shared" si="188"/>
        <v>11000</v>
      </c>
      <c r="FP160" s="116" t="str">
        <f t="shared" si="189"/>
        <v>专属强化石4</v>
      </c>
      <c r="FQ160" s="116">
        <f t="shared" si="190"/>
        <v>12</v>
      </c>
      <c r="FR160" s="116" t="str">
        <f t="shared" si="191"/>
        <v/>
      </c>
      <c r="FS160" s="116" t="str">
        <f t="shared" si="192"/>
        <v/>
      </c>
      <c r="FT160" s="116">
        <f t="shared" si="197"/>
        <v>0.05</v>
      </c>
      <c r="FU160" s="116">
        <f t="shared" si="198"/>
        <v>1</v>
      </c>
      <c r="FV160" s="116">
        <f t="shared" si="199"/>
        <v>32</v>
      </c>
      <c r="FW160" s="116">
        <f t="shared" si="200"/>
        <v>0</v>
      </c>
      <c r="FX160" s="116">
        <f t="shared" si="201"/>
        <v>1</v>
      </c>
      <c r="FY160" s="116">
        <f t="shared" si="202"/>
        <v>7</v>
      </c>
      <c r="FZ160" s="116">
        <f t="shared" si="203"/>
        <v>2.3599999999999999E-2</v>
      </c>
      <c r="GA160" s="116">
        <f t="shared" si="204"/>
        <v>1</v>
      </c>
      <c r="GB160" s="116">
        <f t="shared" si="205"/>
        <v>15</v>
      </c>
      <c r="GC160" s="116">
        <f t="shared" si="206"/>
        <v>9.4399999999999998E-2</v>
      </c>
      <c r="GD160" s="116">
        <f t="shared" si="207"/>
        <v>1</v>
      </c>
      <c r="GE160" s="116">
        <f t="shared" si="208"/>
        <v>32</v>
      </c>
    </row>
    <row r="161" spans="164:187" ht="16.5" x14ac:dyDescent="0.2">
      <c r="FH161" s="116">
        <v>156</v>
      </c>
      <c r="FI161" s="116">
        <f t="shared" si="193"/>
        <v>68</v>
      </c>
      <c r="FJ161" s="116">
        <f t="shared" si="186"/>
        <v>2</v>
      </c>
      <c r="FK161" s="116" t="str">
        <f t="shared" si="194"/>
        <v>许褚专属武器-魂珠-8 5级</v>
      </c>
      <c r="FL161" s="116">
        <f t="shared" si="195"/>
        <v>8</v>
      </c>
      <c r="FM161" s="116">
        <f t="shared" si="196"/>
        <v>5</v>
      </c>
      <c r="FN161" s="116" t="str">
        <f t="shared" si="187"/>
        <v>金币</v>
      </c>
      <c r="FO161" s="116">
        <f t="shared" si="188"/>
        <v>12000</v>
      </c>
      <c r="FP161" s="116" t="str">
        <f t="shared" si="189"/>
        <v>专属强化石4</v>
      </c>
      <c r="FQ161" s="116">
        <f t="shared" si="190"/>
        <v>15</v>
      </c>
      <c r="FR161" s="116" t="str">
        <f t="shared" si="191"/>
        <v/>
      </c>
      <c r="FS161" s="116" t="str">
        <f t="shared" si="192"/>
        <v/>
      </c>
      <c r="FT161" s="116">
        <f t="shared" si="197"/>
        <v>0.04</v>
      </c>
      <c r="FU161" s="116">
        <f t="shared" si="198"/>
        <v>1</v>
      </c>
      <c r="FV161" s="116">
        <f t="shared" si="199"/>
        <v>41</v>
      </c>
      <c r="FW161" s="116">
        <f t="shared" si="200"/>
        <v>0</v>
      </c>
      <c r="FX161" s="116">
        <f t="shared" si="201"/>
        <v>1</v>
      </c>
      <c r="FY161" s="116">
        <f t="shared" si="202"/>
        <v>9</v>
      </c>
      <c r="FZ161" s="116">
        <f t="shared" si="203"/>
        <v>1.84E-2</v>
      </c>
      <c r="GA161" s="116">
        <f t="shared" si="204"/>
        <v>1</v>
      </c>
      <c r="GB161" s="116">
        <f t="shared" si="205"/>
        <v>19</v>
      </c>
      <c r="GC161" s="116">
        <f t="shared" si="206"/>
        <v>7.3800000000000004E-2</v>
      </c>
      <c r="GD161" s="116">
        <f t="shared" si="207"/>
        <v>1</v>
      </c>
      <c r="GE161" s="116">
        <f t="shared" si="208"/>
        <v>41</v>
      </c>
    </row>
    <row r="162" spans="164:187" ht="16.5" x14ac:dyDescent="0.2">
      <c r="FH162" s="116">
        <v>157</v>
      </c>
      <c r="FI162" s="116">
        <f t="shared" si="193"/>
        <v>69</v>
      </c>
      <c r="FJ162" s="116">
        <f t="shared" si="186"/>
        <v>2</v>
      </c>
      <c r="FK162" s="116" t="str">
        <f t="shared" si="194"/>
        <v>许褚专属武器-魂珠-8 6级</v>
      </c>
      <c r="FL162" s="116">
        <f t="shared" si="195"/>
        <v>8</v>
      </c>
      <c r="FM162" s="116">
        <f t="shared" si="196"/>
        <v>6</v>
      </c>
      <c r="FN162" s="116" t="str">
        <f t="shared" si="187"/>
        <v>金币</v>
      </c>
      <c r="FO162" s="116">
        <f t="shared" si="188"/>
        <v>13000</v>
      </c>
      <c r="FP162" s="116" t="str">
        <f t="shared" si="189"/>
        <v>专属强化石4</v>
      </c>
      <c r="FQ162" s="116">
        <f t="shared" si="190"/>
        <v>18</v>
      </c>
      <c r="FR162" s="116" t="str">
        <f t="shared" si="191"/>
        <v/>
      </c>
      <c r="FS162" s="116" t="str">
        <f t="shared" si="192"/>
        <v/>
      </c>
      <c r="FT162" s="116">
        <f t="shared" si="197"/>
        <v>0.03</v>
      </c>
      <c r="FU162" s="116">
        <f t="shared" si="198"/>
        <v>1</v>
      </c>
      <c r="FV162" s="116">
        <f t="shared" si="199"/>
        <v>55</v>
      </c>
      <c r="FW162" s="116">
        <f t="shared" si="200"/>
        <v>0</v>
      </c>
      <c r="FX162" s="116">
        <f t="shared" si="201"/>
        <v>1</v>
      </c>
      <c r="FY162" s="116">
        <f t="shared" si="202"/>
        <v>13</v>
      </c>
      <c r="FZ162" s="116">
        <f t="shared" si="203"/>
        <v>1.3599999999999999E-2</v>
      </c>
      <c r="GA162" s="116">
        <f t="shared" si="204"/>
        <v>1</v>
      </c>
      <c r="GB162" s="116">
        <f t="shared" si="205"/>
        <v>26</v>
      </c>
      <c r="GC162" s="116">
        <f t="shared" si="206"/>
        <v>5.45E-2</v>
      </c>
      <c r="GD162" s="116">
        <f t="shared" si="207"/>
        <v>1</v>
      </c>
      <c r="GE162" s="116">
        <f t="shared" si="208"/>
        <v>55</v>
      </c>
    </row>
    <row r="163" spans="164:187" ht="16.5" x14ac:dyDescent="0.2">
      <c r="FH163" s="116">
        <v>158</v>
      </c>
      <c r="FI163" s="116">
        <f t="shared" si="193"/>
        <v>70</v>
      </c>
      <c r="FJ163" s="116">
        <f t="shared" si="186"/>
        <v>2</v>
      </c>
      <c r="FK163" s="116" t="str">
        <f t="shared" si="194"/>
        <v>许褚专属武器-魂珠-8 7级</v>
      </c>
      <c r="FL163" s="116">
        <f t="shared" si="195"/>
        <v>8</v>
      </c>
      <c r="FM163" s="116">
        <f t="shared" si="196"/>
        <v>7</v>
      </c>
      <c r="FN163" s="116" t="str">
        <f t="shared" si="187"/>
        <v>金币</v>
      </c>
      <c r="FO163" s="116">
        <f t="shared" si="188"/>
        <v>14000</v>
      </c>
      <c r="FP163" s="116" t="str">
        <f t="shared" si="189"/>
        <v>专属强化石4</v>
      </c>
      <c r="FQ163" s="116">
        <f t="shared" si="190"/>
        <v>25</v>
      </c>
      <c r="FR163" s="116" t="str">
        <f t="shared" si="191"/>
        <v/>
      </c>
      <c r="FS163" s="116" t="str">
        <f t="shared" si="192"/>
        <v/>
      </c>
      <c r="FT163" s="116">
        <f t="shared" si="197"/>
        <v>0.02</v>
      </c>
      <c r="FU163" s="116">
        <f t="shared" si="198"/>
        <v>1</v>
      </c>
      <c r="FV163" s="116">
        <f t="shared" si="199"/>
        <v>64</v>
      </c>
      <c r="FW163" s="116">
        <f t="shared" si="200"/>
        <v>0</v>
      </c>
      <c r="FX163" s="116">
        <f t="shared" si="201"/>
        <v>1</v>
      </c>
      <c r="FY163" s="116">
        <f t="shared" si="202"/>
        <v>15</v>
      </c>
      <c r="FZ163" s="116">
        <f t="shared" si="203"/>
        <v>1.17E-2</v>
      </c>
      <c r="GA163" s="116">
        <f t="shared" si="204"/>
        <v>1</v>
      </c>
      <c r="GB163" s="116">
        <f t="shared" si="205"/>
        <v>30</v>
      </c>
      <c r="GC163" s="116">
        <f t="shared" si="206"/>
        <v>4.6800000000000001E-2</v>
      </c>
      <c r="GD163" s="116">
        <f t="shared" si="207"/>
        <v>1</v>
      </c>
      <c r="GE163" s="116">
        <f t="shared" si="208"/>
        <v>64</v>
      </c>
    </row>
    <row r="164" spans="164:187" ht="16.5" x14ac:dyDescent="0.2">
      <c r="FH164" s="116">
        <v>159</v>
      </c>
      <c r="FI164" s="116">
        <f t="shared" si="193"/>
        <v>71</v>
      </c>
      <c r="FJ164" s="116">
        <f t="shared" si="186"/>
        <v>2</v>
      </c>
      <c r="FK164" s="116" t="str">
        <f t="shared" si="194"/>
        <v>许褚专属武器-魂珠-8 8级</v>
      </c>
      <c r="FL164" s="116">
        <f t="shared" si="195"/>
        <v>8</v>
      </c>
      <c r="FM164" s="116">
        <f t="shared" si="196"/>
        <v>8</v>
      </c>
      <c r="FN164" s="116" t="str">
        <f t="shared" si="187"/>
        <v>金币</v>
      </c>
      <c r="FO164" s="116">
        <f t="shared" si="188"/>
        <v>15000</v>
      </c>
      <c r="FP164" s="116" t="str">
        <f t="shared" si="189"/>
        <v>专属强化石4</v>
      </c>
      <c r="FQ164" s="116">
        <f t="shared" si="190"/>
        <v>30</v>
      </c>
      <c r="FR164" s="116" t="str">
        <f t="shared" si="191"/>
        <v/>
      </c>
      <c r="FS164" s="116" t="str">
        <f t="shared" si="192"/>
        <v/>
      </c>
      <c r="FT164" s="116">
        <f t="shared" si="197"/>
        <v>0.02</v>
      </c>
      <c r="FU164" s="116">
        <f t="shared" si="198"/>
        <v>1</v>
      </c>
      <c r="FV164" s="116">
        <f t="shared" si="199"/>
        <v>86</v>
      </c>
      <c r="FW164" s="116">
        <f t="shared" si="200"/>
        <v>0</v>
      </c>
      <c r="FX164" s="116">
        <f t="shared" si="201"/>
        <v>1</v>
      </c>
      <c r="FY164" s="116">
        <f t="shared" si="202"/>
        <v>20</v>
      </c>
      <c r="FZ164" s="116">
        <f t="shared" si="203"/>
        <v>8.6999999999999994E-3</v>
      </c>
      <c r="GA164" s="116">
        <f t="shared" si="204"/>
        <v>1</v>
      </c>
      <c r="GB164" s="116">
        <f t="shared" si="205"/>
        <v>40</v>
      </c>
      <c r="GC164" s="116">
        <f t="shared" si="206"/>
        <v>3.4700000000000002E-2</v>
      </c>
      <c r="GD164" s="116">
        <f t="shared" si="207"/>
        <v>1</v>
      </c>
      <c r="GE164" s="116">
        <f t="shared" si="208"/>
        <v>86</v>
      </c>
    </row>
    <row r="165" spans="164:187" ht="16.5" x14ac:dyDescent="0.2">
      <c r="FH165" s="116">
        <v>160</v>
      </c>
      <c r="FI165" s="116">
        <f t="shared" si="193"/>
        <v>72</v>
      </c>
      <c r="FJ165" s="116">
        <f t="shared" si="186"/>
        <v>2</v>
      </c>
      <c r="FK165" s="116" t="str">
        <f t="shared" si="194"/>
        <v>许褚专属武器-魂珠-8 9级</v>
      </c>
      <c r="FL165" s="116">
        <f t="shared" si="195"/>
        <v>8</v>
      </c>
      <c r="FM165" s="116">
        <f t="shared" si="196"/>
        <v>9</v>
      </c>
      <c r="FN165" s="116" t="str">
        <f t="shared" si="187"/>
        <v>金币</v>
      </c>
      <c r="FO165" s="116">
        <f t="shared" si="188"/>
        <v>16000</v>
      </c>
      <c r="FP165" s="116" t="str">
        <f t="shared" si="189"/>
        <v>专属强化石4</v>
      </c>
      <c r="FQ165" s="116">
        <f t="shared" si="190"/>
        <v>30</v>
      </c>
      <c r="FR165" s="116" t="str">
        <f t="shared" si="191"/>
        <v/>
      </c>
      <c r="FS165" s="116" t="str">
        <f t="shared" si="192"/>
        <v/>
      </c>
      <c r="FT165" s="116">
        <f t="shared" si="197"/>
        <v>0.01</v>
      </c>
      <c r="FU165" s="116">
        <f t="shared" si="198"/>
        <v>1</v>
      </c>
      <c r="FV165" s="116">
        <f t="shared" si="199"/>
        <v>140</v>
      </c>
      <c r="FW165" s="116">
        <f t="shared" si="200"/>
        <v>0</v>
      </c>
      <c r="FX165" s="116">
        <f t="shared" si="201"/>
        <v>1</v>
      </c>
      <c r="FY165" s="116">
        <f t="shared" si="202"/>
        <v>33</v>
      </c>
      <c r="FZ165" s="116">
        <f t="shared" si="203"/>
        <v>5.4000000000000003E-3</v>
      </c>
      <c r="GA165" s="116">
        <f t="shared" si="204"/>
        <v>1</v>
      </c>
      <c r="GB165" s="116">
        <f t="shared" si="205"/>
        <v>65</v>
      </c>
      <c r="GC165" s="116">
        <f t="shared" si="206"/>
        <v>2.1499999999999998E-2</v>
      </c>
      <c r="GD165" s="116">
        <f t="shared" si="207"/>
        <v>1</v>
      </c>
      <c r="GE165" s="116">
        <f t="shared" si="208"/>
        <v>140</v>
      </c>
    </row>
    <row r="166" spans="164:187" ht="16.5" x14ac:dyDescent="0.2">
      <c r="FH166" s="116">
        <v>161</v>
      </c>
      <c r="FI166" s="116">
        <f t="shared" si="193"/>
        <v>0</v>
      </c>
      <c r="FJ166" s="116">
        <f t="shared" si="186"/>
        <v>3</v>
      </c>
      <c r="FK166" s="116" t="str">
        <f t="shared" si="194"/>
        <v>典韦专属武器-魂珠-1 0级</v>
      </c>
      <c r="FL166" s="116">
        <f t="shared" si="195"/>
        <v>1</v>
      </c>
      <c r="FM166" s="116">
        <f t="shared" si="196"/>
        <v>0</v>
      </c>
      <c r="FN166" s="116" t="str">
        <f t="shared" si="187"/>
        <v/>
      </c>
      <c r="FO166" s="116" t="str">
        <f t="shared" si="188"/>
        <v/>
      </c>
      <c r="FP166" s="116" t="str">
        <f t="shared" si="189"/>
        <v/>
      </c>
      <c r="FQ166" s="116" t="str">
        <f t="shared" si="190"/>
        <v/>
      </c>
      <c r="FR166" s="116" t="str">
        <f t="shared" si="191"/>
        <v/>
      </c>
      <c r="FS166" s="116" t="str">
        <f t="shared" si="192"/>
        <v/>
      </c>
      <c r="FT166" s="116" t="str">
        <f t="shared" si="197"/>
        <v/>
      </c>
      <c r="FU166" s="116" t="str">
        <f t="shared" si="198"/>
        <v/>
      </c>
      <c r="FV166" s="116" t="str">
        <f t="shared" si="199"/>
        <v/>
      </c>
      <c r="FW166" s="116" t="str">
        <f t="shared" si="200"/>
        <v/>
      </c>
      <c r="FX166" s="116" t="str">
        <f t="shared" si="201"/>
        <v/>
      </c>
      <c r="FY166" s="116" t="str">
        <f t="shared" si="202"/>
        <v/>
      </c>
      <c r="FZ166" s="116" t="str">
        <f t="shared" si="203"/>
        <v/>
      </c>
      <c r="GA166" s="116" t="str">
        <f t="shared" si="204"/>
        <v/>
      </c>
      <c r="GB166" s="116" t="str">
        <f t="shared" si="205"/>
        <v/>
      </c>
      <c r="GC166" s="116" t="str">
        <f t="shared" si="206"/>
        <v/>
      </c>
      <c r="GD166" s="116" t="str">
        <f t="shared" si="207"/>
        <v/>
      </c>
      <c r="GE166" s="116" t="str">
        <f t="shared" si="208"/>
        <v/>
      </c>
    </row>
    <row r="167" spans="164:187" ht="16.5" x14ac:dyDescent="0.2">
      <c r="FH167" s="116">
        <v>162</v>
      </c>
      <c r="FI167" s="116">
        <f t="shared" si="193"/>
        <v>1</v>
      </c>
      <c r="FJ167" s="116">
        <f t="shared" si="186"/>
        <v>3</v>
      </c>
      <c r="FK167" s="116" t="str">
        <f t="shared" si="194"/>
        <v>典韦专属武器-魂珠-1 1级</v>
      </c>
      <c r="FL167" s="116">
        <f t="shared" si="195"/>
        <v>1</v>
      </c>
      <c r="FM167" s="116">
        <f t="shared" si="196"/>
        <v>1</v>
      </c>
      <c r="FN167" s="116" t="str">
        <f t="shared" si="187"/>
        <v>金币</v>
      </c>
      <c r="FO167" s="116">
        <f t="shared" si="188"/>
        <v>1000</v>
      </c>
      <c r="FP167" s="116" t="str">
        <f t="shared" si="189"/>
        <v>专属强化石1</v>
      </c>
      <c r="FQ167" s="116">
        <f t="shared" si="190"/>
        <v>1</v>
      </c>
      <c r="FR167" s="116" t="str">
        <f t="shared" si="191"/>
        <v/>
      </c>
      <c r="FS167" s="116" t="str">
        <f t="shared" si="192"/>
        <v/>
      </c>
      <c r="FT167" s="116">
        <f t="shared" si="197"/>
        <v>0.24</v>
      </c>
      <c r="FU167" s="116">
        <f t="shared" si="198"/>
        <v>1</v>
      </c>
      <c r="FV167" s="116">
        <f t="shared" si="199"/>
        <v>6</v>
      </c>
      <c r="FW167" s="116">
        <f t="shared" si="200"/>
        <v>0</v>
      </c>
      <c r="FX167" s="116">
        <f t="shared" si="201"/>
        <v>1</v>
      </c>
      <c r="FY167" s="116">
        <f t="shared" si="202"/>
        <v>1</v>
      </c>
      <c r="FZ167" s="116">
        <f t="shared" si="203"/>
        <v>0.11990000000000001</v>
      </c>
      <c r="GA167" s="116">
        <f t="shared" si="204"/>
        <v>1</v>
      </c>
      <c r="GB167" s="116">
        <f t="shared" si="205"/>
        <v>3</v>
      </c>
      <c r="GC167" s="116">
        <f t="shared" si="206"/>
        <v>0.47960000000000003</v>
      </c>
      <c r="GD167" s="116">
        <f t="shared" si="207"/>
        <v>1</v>
      </c>
      <c r="GE167" s="116">
        <f t="shared" si="208"/>
        <v>6</v>
      </c>
    </row>
    <row r="168" spans="164:187" ht="16.5" x14ac:dyDescent="0.2">
      <c r="FH168" s="116">
        <v>163</v>
      </c>
      <c r="FI168" s="116">
        <f t="shared" si="193"/>
        <v>2</v>
      </c>
      <c r="FJ168" s="116">
        <f t="shared" si="186"/>
        <v>3</v>
      </c>
      <c r="FK168" s="116" t="str">
        <f t="shared" si="194"/>
        <v>典韦专属武器-魂珠-1 2级</v>
      </c>
      <c r="FL168" s="116">
        <f t="shared" si="195"/>
        <v>1</v>
      </c>
      <c r="FM168" s="116">
        <f t="shared" si="196"/>
        <v>2</v>
      </c>
      <c r="FN168" s="116" t="str">
        <f t="shared" si="187"/>
        <v>金币</v>
      </c>
      <c r="FO168" s="116">
        <f t="shared" si="188"/>
        <v>2000</v>
      </c>
      <c r="FP168" s="116" t="str">
        <f t="shared" si="189"/>
        <v>专属强化石1</v>
      </c>
      <c r="FQ168" s="116">
        <f t="shared" si="190"/>
        <v>2</v>
      </c>
      <c r="FR168" s="116" t="str">
        <f t="shared" si="191"/>
        <v/>
      </c>
      <c r="FS168" s="116" t="str">
        <f t="shared" si="192"/>
        <v/>
      </c>
      <c r="FT168" s="116">
        <f t="shared" si="197"/>
        <v>0.24</v>
      </c>
      <c r="FU168" s="116">
        <f t="shared" si="198"/>
        <v>1</v>
      </c>
      <c r="FV168" s="116">
        <f t="shared" si="199"/>
        <v>6</v>
      </c>
      <c r="FW168" s="116">
        <f t="shared" si="200"/>
        <v>0</v>
      </c>
      <c r="FX168" s="116">
        <f t="shared" si="201"/>
        <v>1</v>
      </c>
      <c r="FY168" s="116">
        <f t="shared" si="202"/>
        <v>1</v>
      </c>
      <c r="FZ168" s="116">
        <f t="shared" si="203"/>
        <v>0.11990000000000001</v>
      </c>
      <c r="GA168" s="116">
        <f t="shared" si="204"/>
        <v>1</v>
      </c>
      <c r="GB168" s="116">
        <f t="shared" si="205"/>
        <v>3</v>
      </c>
      <c r="GC168" s="116">
        <f t="shared" si="206"/>
        <v>0.47960000000000003</v>
      </c>
      <c r="GD168" s="116">
        <f t="shared" si="207"/>
        <v>1</v>
      </c>
      <c r="GE168" s="116">
        <f t="shared" si="208"/>
        <v>6</v>
      </c>
    </row>
    <row r="169" spans="164:187" ht="16.5" x14ac:dyDescent="0.2">
      <c r="FH169" s="116">
        <v>164</v>
      </c>
      <c r="FI169" s="116">
        <f t="shared" si="193"/>
        <v>3</v>
      </c>
      <c r="FJ169" s="116">
        <f t="shared" si="186"/>
        <v>3</v>
      </c>
      <c r="FK169" s="116" t="str">
        <f t="shared" si="194"/>
        <v>典韦专属武器-魂珠-1 3级</v>
      </c>
      <c r="FL169" s="116">
        <f t="shared" si="195"/>
        <v>1</v>
      </c>
      <c r="FM169" s="116">
        <f t="shared" si="196"/>
        <v>3</v>
      </c>
      <c r="FN169" s="116" t="str">
        <f t="shared" si="187"/>
        <v>金币</v>
      </c>
      <c r="FO169" s="116">
        <f t="shared" si="188"/>
        <v>3000</v>
      </c>
      <c r="FP169" s="116" t="str">
        <f t="shared" si="189"/>
        <v>专属强化石1</v>
      </c>
      <c r="FQ169" s="116">
        <f t="shared" si="190"/>
        <v>3</v>
      </c>
      <c r="FR169" s="116" t="str">
        <f t="shared" si="191"/>
        <v/>
      </c>
      <c r="FS169" s="116" t="str">
        <f t="shared" si="192"/>
        <v/>
      </c>
      <c r="FT169" s="116">
        <f t="shared" si="197"/>
        <v>0.24</v>
      </c>
      <c r="FU169" s="116">
        <f t="shared" si="198"/>
        <v>1</v>
      </c>
      <c r="FV169" s="116">
        <f t="shared" si="199"/>
        <v>6</v>
      </c>
      <c r="FW169" s="116">
        <f t="shared" si="200"/>
        <v>0</v>
      </c>
      <c r="FX169" s="116">
        <f t="shared" si="201"/>
        <v>1</v>
      </c>
      <c r="FY169" s="116">
        <f t="shared" si="202"/>
        <v>1</v>
      </c>
      <c r="FZ169" s="116">
        <f t="shared" si="203"/>
        <v>0.11990000000000001</v>
      </c>
      <c r="GA169" s="116">
        <f t="shared" si="204"/>
        <v>1</v>
      </c>
      <c r="GB169" s="116">
        <f t="shared" si="205"/>
        <v>3</v>
      </c>
      <c r="GC169" s="116">
        <f t="shared" si="206"/>
        <v>0.47960000000000003</v>
      </c>
      <c r="GD169" s="116">
        <f t="shared" si="207"/>
        <v>1</v>
      </c>
      <c r="GE169" s="116">
        <f t="shared" si="208"/>
        <v>6</v>
      </c>
    </row>
    <row r="170" spans="164:187" ht="16.5" x14ac:dyDescent="0.2">
      <c r="FH170" s="116">
        <v>165</v>
      </c>
      <c r="FI170" s="116">
        <f t="shared" si="193"/>
        <v>4</v>
      </c>
      <c r="FJ170" s="116">
        <f t="shared" si="186"/>
        <v>3</v>
      </c>
      <c r="FK170" s="116" t="str">
        <f t="shared" si="194"/>
        <v>典韦专属武器-魂珠-1 4级</v>
      </c>
      <c r="FL170" s="116">
        <f t="shared" si="195"/>
        <v>1</v>
      </c>
      <c r="FM170" s="116">
        <f t="shared" si="196"/>
        <v>4</v>
      </c>
      <c r="FN170" s="116" t="str">
        <f t="shared" si="187"/>
        <v>金币</v>
      </c>
      <c r="FO170" s="116">
        <f t="shared" si="188"/>
        <v>4000</v>
      </c>
      <c r="FP170" s="116" t="str">
        <f t="shared" si="189"/>
        <v>专属强化石1</v>
      </c>
      <c r="FQ170" s="116">
        <f t="shared" si="190"/>
        <v>4</v>
      </c>
      <c r="FR170" s="116" t="str">
        <f t="shared" si="191"/>
        <v/>
      </c>
      <c r="FS170" s="116" t="str">
        <f t="shared" si="192"/>
        <v/>
      </c>
      <c r="FT170" s="116">
        <f t="shared" si="197"/>
        <v>0.19</v>
      </c>
      <c r="FU170" s="116">
        <f t="shared" si="198"/>
        <v>1</v>
      </c>
      <c r="FV170" s="116">
        <f t="shared" si="199"/>
        <v>8</v>
      </c>
      <c r="FW170" s="116">
        <f t="shared" si="200"/>
        <v>0</v>
      </c>
      <c r="FX170" s="116">
        <f t="shared" si="201"/>
        <v>1</v>
      </c>
      <c r="FY170" s="116">
        <f t="shared" si="202"/>
        <v>2</v>
      </c>
      <c r="FZ170" s="116">
        <f t="shared" si="203"/>
        <v>9.5899999999999999E-2</v>
      </c>
      <c r="GA170" s="116">
        <f t="shared" si="204"/>
        <v>1</v>
      </c>
      <c r="GB170" s="116">
        <f t="shared" si="205"/>
        <v>4</v>
      </c>
      <c r="GC170" s="116">
        <f t="shared" si="206"/>
        <v>0.38369999999999999</v>
      </c>
      <c r="GD170" s="116">
        <f t="shared" si="207"/>
        <v>1</v>
      </c>
      <c r="GE170" s="116">
        <f t="shared" si="208"/>
        <v>8</v>
      </c>
    </row>
    <row r="171" spans="164:187" ht="16.5" x14ac:dyDescent="0.2">
      <c r="FH171" s="116">
        <v>166</v>
      </c>
      <c r="FI171" s="116">
        <f t="shared" si="193"/>
        <v>5</v>
      </c>
      <c r="FJ171" s="116">
        <f t="shared" si="186"/>
        <v>3</v>
      </c>
      <c r="FK171" s="116" t="str">
        <f t="shared" si="194"/>
        <v>典韦专属武器-魂珠-1 5级</v>
      </c>
      <c r="FL171" s="116">
        <f t="shared" si="195"/>
        <v>1</v>
      </c>
      <c r="FM171" s="116">
        <f t="shared" si="196"/>
        <v>5</v>
      </c>
      <c r="FN171" s="116" t="str">
        <f t="shared" si="187"/>
        <v>金币</v>
      </c>
      <c r="FO171" s="116">
        <f t="shared" si="188"/>
        <v>5000</v>
      </c>
      <c r="FP171" s="116" t="str">
        <f t="shared" si="189"/>
        <v>专属强化石1</v>
      </c>
      <c r="FQ171" s="116">
        <f t="shared" si="190"/>
        <v>5</v>
      </c>
      <c r="FR171" s="116" t="str">
        <f t="shared" si="191"/>
        <v/>
      </c>
      <c r="FS171" s="116" t="str">
        <f t="shared" si="192"/>
        <v/>
      </c>
      <c r="FT171" s="116">
        <f t="shared" si="197"/>
        <v>0.15</v>
      </c>
      <c r="FU171" s="116">
        <f t="shared" si="198"/>
        <v>1</v>
      </c>
      <c r="FV171" s="116">
        <f t="shared" si="199"/>
        <v>10</v>
      </c>
      <c r="FW171" s="116">
        <f t="shared" si="200"/>
        <v>0</v>
      </c>
      <c r="FX171" s="116">
        <f t="shared" si="201"/>
        <v>1</v>
      </c>
      <c r="FY171" s="116">
        <f t="shared" si="202"/>
        <v>2</v>
      </c>
      <c r="FZ171" s="116">
        <f t="shared" si="203"/>
        <v>7.4899999999999994E-2</v>
      </c>
      <c r="GA171" s="116">
        <f t="shared" si="204"/>
        <v>1</v>
      </c>
      <c r="GB171" s="116">
        <f t="shared" si="205"/>
        <v>5</v>
      </c>
      <c r="GC171" s="116">
        <f t="shared" si="206"/>
        <v>0.29980000000000001</v>
      </c>
      <c r="GD171" s="116">
        <f t="shared" si="207"/>
        <v>1</v>
      </c>
      <c r="GE171" s="116">
        <f t="shared" si="208"/>
        <v>10</v>
      </c>
    </row>
    <row r="172" spans="164:187" ht="16.5" x14ac:dyDescent="0.2">
      <c r="FH172" s="116">
        <v>167</v>
      </c>
      <c r="FI172" s="116">
        <f t="shared" si="193"/>
        <v>6</v>
      </c>
      <c r="FJ172" s="116">
        <f t="shared" si="186"/>
        <v>3</v>
      </c>
      <c r="FK172" s="116" t="str">
        <f t="shared" si="194"/>
        <v>典韦专属武器-魂珠-1 6级</v>
      </c>
      <c r="FL172" s="116">
        <f t="shared" si="195"/>
        <v>1</v>
      </c>
      <c r="FM172" s="116">
        <f t="shared" si="196"/>
        <v>6</v>
      </c>
      <c r="FN172" s="116" t="str">
        <f t="shared" si="187"/>
        <v>金币</v>
      </c>
      <c r="FO172" s="116">
        <f t="shared" si="188"/>
        <v>6000</v>
      </c>
      <c r="FP172" s="116" t="str">
        <f t="shared" si="189"/>
        <v>专属强化石1</v>
      </c>
      <c r="FQ172" s="116">
        <f t="shared" si="190"/>
        <v>6</v>
      </c>
      <c r="FR172" s="116" t="str">
        <f t="shared" si="191"/>
        <v/>
      </c>
      <c r="FS172" s="116" t="str">
        <f t="shared" si="192"/>
        <v/>
      </c>
      <c r="FT172" s="116">
        <f t="shared" si="197"/>
        <v>0.11</v>
      </c>
      <c r="FU172" s="116">
        <f t="shared" si="198"/>
        <v>1</v>
      </c>
      <c r="FV172" s="116">
        <f t="shared" si="199"/>
        <v>14</v>
      </c>
      <c r="FW172" s="116">
        <f t="shared" si="200"/>
        <v>0</v>
      </c>
      <c r="FX172" s="116">
        <f t="shared" si="201"/>
        <v>1</v>
      </c>
      <c r="FY172" s="116">
        <f t="shared" si="202"/>
        <v>3</v>
      </c>
      <c r="FZ172" s="116">
        <f t="shared" si="203"/>
        <v>5.5300000000000002E-2</v>
      </c>
      <c r="GA172" s="116">
        <f t="shared" si="204"/>
        <v>1</v>
      </c>
      <c r="GB172" s="116">
        <f t="shared" si="205"/>
        <v>6</v>
      </c>
      <c r="GC172" s="116">
        <f t="shared" si="206"/>
        <v>0.22140000000000001</v>
      </c>
      <c r="GD172" s="116">
        <f t="shared" si="207"/>
        <v>1</v>
      </c>
      <c r="GE172" s="116">
        <f t="shared" si="208"/>
        <v>14</v>
      </c>
    </row>
    <row r="173" spans="164:187" ht="16.5" x14ac:dyDescent="0.2">
      <c r="FH173" s="116">
        <v>168</v>
      </c>
      <c r="FI173" s="116">
        <f t="shared" si="193"/>
        <v>7</v>
      </c>
      <c r="FJ173" s="116">
        <f t="shared" si="186"/>
        <v>3</v>
      </c>
      <c r="FK173" s="116" t="str">
        <f t="shared" si="194"/>
        <v>典韦专属武器-魂珠-1 7级</v>
      </c>
      <c r="FL173" s="116">
        <f t="shared" si="195"/>
        <v>1</v>
      </c>
      <c r="FM173" s="116">
        <f t="shared" si="196"/>
        <v>7</v>
      </c>
      <c r="FN173" s="116" t="str">
        <f t="shared" si="187"/>
        <v>金币</v>
      </c>
      <c r="FO173" s="116">
        <f t="shared" si="188"/>
        <v>7000</v>
      </c>
      <c r="FP173" s="116" t="str">
        <f t="shared" si="189"/>
        <v>专属强化石1</v>
      </c>
      <c r="FQ173" s="116">
        <f t="shared" si="190"/>
        <v>7</v>
      </c>
      <c r="FR173" s="116" t="str">
        <f t="shared" si="191"/>
        <v/>
      </c>
      <c r="FS173" s="116" t="str">
        <f t="shared" si="192"/>
        <v/>
      </c>
      <c r="FT173" s="116">
        <f t="shared" si="197"/>
        <v>0.08</v>
      </c>
      <c r="FU173" s="116">
        <f t="shared" si="198"/>
        <v>1</v>
      </c>
      <c r="FV173" s="116">
        <f t="shared" si="199"/>
        <v>19</v>
      </c>
      <c r="FW173" s="116">
        <f t="shared" si="200"/>
        <v>0</v>
      </c>
      <c r="FX173" s="116">
        <f t="shared" si="201"/>
        <v>1</v>
      </c>
      <c r="FY173" s="116">
        <f t="shared" si="202"/>
        <v>4</v>
      </c>
      <c r="FZ173" s="116">
        <f t="shared" si="203"/>
        <v>0.04</v>
      </c>
      <c r="GA173" s="116">
        <f t="shared" si="204"/>
        <v>1</v>
      </c>
      <c r="GB173" s="116">
        <f t="shared" si="205"/>
        <v>9</v>
      </c>
      <c r="GC173" s="116">
        <f t="shared" si="206"/>
        <v>0.15989999999999999</v>
      </c>
      <c r="GD173" s="116">
        <f t="shared" si="207"/>
        <v>1</v>
      </c>
      <c r="GE173" s="116">
        <f t="shared" si="208"/>
        <v>19</v>
      </c>
    </row>
    <row r="174" spans="164:187" ht="16.5" x14ac:dyDescent="0.2">
      <c r="FH174" s="116">
        <v>169</v>
      </c>
      <c r="FI174" s="116">
        <f t="shared" si="193"/>
        <v>8</v>
      </c>
      <c r="FJ174" s="116">
        <f t="shared" si="186"/>
        <v>3</v>
      </c>
      <c r="FK174" s="116" t="str">
        <f t="shared" si="194"/>
        <v>典韦专属武器-魂珠-1 8级</v>
      </c>
      <c r="FL174" s="116">
        <f t="shared" si="195"/>
        <v>1</v>
      </c>
      <c r="FM174" s="116">
        <f t="shared" si="196"/>
        <v>8</v>
      </c>
      <c r="FN174" s="116" t="str">
        <f t="shared" si="187"/>
        <v>金币</v>
      </c>
      <c r="FO174" s="116">
        <f t="shared" si="188"/>
        <v>8000</v>
      </c>
      <c r="FP174" s="116" t="str">
        <f t="shared" si="189"/>
        <v>专属强化石1</v>
      </c>
      <c r="FQ174" s="116">
        <f t="shared" si="190"/>
        <v>8</v>
      </c>
      <c r="FR174" s="116" t="str">
        <f t="shared" si="191"/>
        <v/>
      </c>
      <c r="FS174" s="116" t="str">
        <f t="shared" si="192"/>
        <v/>
      </c>
      <c r="FT174" s="116">
        <f t="shared" si="197"/>
        <v>0.06</v>
      </c>
      <c r="FU174" s="116">
        <f t="shared" si="198"/>
        <v>1</v>
      </c>
      <c r="FV174" s="116">
        <f t="shared" si="199"/>
        <v>27</v>
      </c>
      <c r="FW174" s="116">
        <f t="shared" si="200"/>
        <v>0</v>
      </c>
      <c r="FX174" s="116">
        <f t="shared" si="201"/>
        <v>1</v>
      </c>
      <c r="FY174" s="116">
        <f t="shared" si="202"/>
        <v>6</v>
      </c>
      <c r="FZ174" s="116">
        <f t="shared" si="203"/>
        <v>2.8199999999999999E-2</v>
      </c>
      <c r="GA174" s="116">
        <f t="shared" si="204"/>
        <v>1</v>
      </c>
      <c r="GB174" s="116">
        <f t="shared" si="205"/>
        <v>12</v>
      </c>
      <c r="GC174" s="116">
        <f t="shared" si="206"/>
        <v>0.1128</v>
      </c>
      <c r="GD174" s="116">
        <f t="shared" si="207"/>
        <v>1</v>
      </c>
      <c r="GE174" s="116">
        <f t="shared" si="208"/>
        <v>27</v>
      </c>
    </row>
    <row r="175" spans="164:187" ht="16.5" x14ac:dyDescent="0.2">
      <c r="FH175" s="116">
        <v>170</v>
      </c>
      <c r="FI175" s="116">
        <f t="shared" si="193"/>
        <v>9</v>
      </c>
      <c r="FJ175" s="116">
        <f t="shared" si="186"/>
        <v>3</v>
      </c>
      <c r="FK175" s="116" t="str">
        <f t="shared" si="194"/>
        <v>典韦专属武器-魂珠-1 9级</v>
      </c>
      <c r="FL175" s="116">
        <f t="shared" si="195"/>
        <v>1</v>
      </c>
      <c r="FM175" s="116">
        <f t="shared" si="196"/>
        <v>9</v>
      </c>
      <c r="FN175" s="116" t="str">
        <f t="shared" si="187"/>
        <v>金币</v>
      </c>
      <c r="FO175" s="116">
        <f t="shared" si="188"/>
        <v>9000</v>
      </c>
      <c r="FP175" s="116" t="str">
        <f t="shared" si="189"/>
        <v>专属强化石1</v>
      </c>
      <c r="FQ175" s="116">
        <f t="shared" si="190"/>
        <v>10</v>
      </c>
      <c r="FR175" s="116" t="str">
        <f t="shared" si="191"/>
        <v/>
      </c>
      <c r="FS175" s="116" t="str">
        <f t="shared" si="192"/>
        <v/>
      </c>
      <c r="FT175" s="116">
        <f t="shared" si="197"/>
        <v>0.04</v>
      </c>
      <c r="FU175" s="116">
        <f t="shared" si="198"/>
        <v>1</v>
      </c>
      <c r="FV175" s="116">
        <f t="shared" si="199"/>
        <v>34</v>
      </c>
      <c r="FW175" s="116">
        <f t="shared" si="200"/>
        <v>0</v>
      </c>
      <c r="FX175" s="116">
        <f t="shared" si="201"/>
        <v>1</v>
      </c>
      <c r="FY175" s="116">
        <f t="shared" si="202"/>
        <v>8</v>
      </c>
      <c r="FZ175" s="116">
        <f t="shared" si="203"/>
        <v>2.18E-2</v>
      </c>
      <c r="GA175" s="116">
        <f t="shared" si="204"/>
        <v>1</v>
      </c>
      <c r="GB175" s="116">
        <f t="shared" si="205"/>
        <v>16</v>
      </c>
      <c r="GC175" s="116">
        <f t="shared" si="206"/>
        <v>8.72E-2</v>
      </c>
      <c r="GD175" s="116">
        <f t="shared" si="207"/>
        <v>1</v>
      </c>
      <c r="GE175" s="116">
        <f t="shared" si="208"/>
        <v>34</v>
      </c>
    </row>
    <row r="176" spans="164:187" ht="16.5" x14ac:dyDescent="0.2">
      <c r="FH176" s="116">
        <v>171</v>
      </c>
      <c r="FI176" s="116">
        <f t="shared" si="193"/>
        <v>0</v>
      </c>
      <c r="FJ176" s="116">
        <f t="shared" si="186"/>
        <v>3</v>
      </c>
      <c r="FK176" s="116" t="str">
        <f t="shared" si="194"/>
        <v>典韦专属武器-魂珠-2 0级</v>
      </c>
      <c r="FL176" s="116">
        <f t="shared" si="195"/>
        <v>2</v>
      </c>
      <c r="FM176" s="116">
        <f t="shared" si="196"/>
        <v>0</v>
      </c>
      <c r="FN176" s="116" t="str">
        <f t="shared" si="187"/>
        <v/>
      </c>
      <c r="FO176" s="116" t="str">
        <f t="shared" si="188"/>
        <v/>
      </c>
      <c r="FP176" s="116" t="str">
        <f t="shared" si="189"/>
        <v/>
      </c>
      <c r="FQ176" s="116" t="str">
        <f t="shared" si="190"/>
        <v/>
      </c>
      <c r="FR176" s="116" t="str">
        <f t="shared" si="191"/>
        <v/>
      </c>
      <c r="FS176" s="116" t="str">
        <f t="shared" si="192"/>
        <v/>
      </c>
      <c r="FT176" s="116" t="str">
        <f t="shared" si="197"/>
        <v/>
      </c>
      <c r="FU176" s="116" t="str">
        <f t="shared" si="198"/>
        <v/>
      </c>
      <c r="FV176" s="116" t="str">
        <f t="shared" si="199"/>
        <v/>
      </c>
      <c r="FW176" s="116" t="str">
        <f t="shared" si="200"/>
        <v/>
      </c>
      <c r="FX176" s="116" t="str">
        <f t="shared" si="201"/>
        <v/>
      </c>
      <c r="FY176" s="116" t="str">
        <f t="shared" si="202"/>
        <v/>
      </c>
      <c r="FZ176" s="116" t="str">
        <f t="shared" si="203"/>
        <v/>
      </c>
      <c r="GA176" s="116" t="str">
        <f t="shared" si="204"/>
        <v/>
      </c>
      <c r="GB176" s="116" t="str">
        <f t="shared" si="205"/>
        <v/>
      </c>
      <c r="GC176" s="116" t="str">
        <f t="shared" si="206"/>
        <v/>
      </c>
      <c r="GD176" s="116" t="str">
        <f t="shared" si="207"/>
        <v/>
      </c>
      <c r="GE176" s="116" t="str">
        <f t="shared" si="208"/>
        <v/>
      </c>
    </row>
    <row r="177" spans="164:187" ht="16.5" x14ac:dyDescent="0.2">
      <c r="FH177" s="116">
        <v>172</v>
      </c>
      <c r="FI177" s="116">
        <f t="shared" si="193"/>
        <v>10</v>
      </c>
      <c r="FJ177" s="116">
        <f t="shared" si="186"/>
        <v>3</v>
      </c>
      <c r="FK177" s="116" t="str">
        <f t="shared" si="194"/>
        <v>典韦专属武器-魂珠-2 1级</v>
      </c>
      <c r="FL177" s="116">
        <f t="shared" si="195"/>
        <v>2</v>
      </c>
      <c r="FM177" s="116">
        <f t="shared" si="196"/>
        <v>1</v>
      </c>
      <c r="FN177" s="116" t="str">
        <f t="shared" si="187"/>
        <v>金币</v>
      </c>
      <c r="FO177" s="116">
        <f t="shared" si="188"/>
        <v>2000</v>
      </c>
      <c r="FP177" s="116" t="str">
        <f t="shared" si="189"/>
        <v>专属强化石1</v>
      </c>
      <c r="FQ177" s="116">
        <f t="shared" si="190"/>
        <v>3</v>
      </c>
      <c r="FR177" s="116" t="str">
        <f t="shared" si="191"/>
        <v>专属强化石2</v>
      </c>
      <c r="FS177" s="116">
        <f t="shared" si="192"/>
        <v>1</v>
      </c>
      <c r="FT177" s="116">
        <f t="shared" si="197"/>
        <v>0.28999999999999998</v>
      </c>
      <c r="FU177" s="116">
        <f t="shared" si="198"/>
        <v>1</v>
      </c>
      <c r="FV177" s="116">
        <f t="shared" si="199"/>
        <v>5</v>
      </c>
      <c r="FW177" s="116">
        <f t="shared" si="200"/>
        <v>0</v>
      </c>
      <c r="FX177" s="116">
        <f t="shared" si="201"/>
        <v>1</v>
      </c>
      <c r="FY177" s="116">
        <f t="shared" si="202"/>
        <v>1</v>
      </c>
      <c r="FZ177" s="116">
        <f t="shared" si="203"/>
        <v>0.14480000000000001</v>
      </c>
      <c r="GA177" s="116">
        <f t="shared" si="204"/>
        <v>1</v>
      </c>
      <c r="GB177" s="116">
        <f t="shared" si="205"/>
        <v>2</v>
      </c>
      <c r="GC177" s="116">
        <f t="shared" si="206"/>
        <v>0.57920000000000005</v>
      </c>
      <c r="GD177" s="116">
        <f t="shared" si="207"/>
        <v>1</v>
      </c>
      <c r="GE177" s="116">
        <f t="shared" si="208"/>
        <v>5</v>
      </c>
    </row>
    <row r="178" spans="164:187" ht="16.5" x14ac:dyDescent="0.2">
      <c r="FH178" s="116">
        <v>173</v>
      </c>
      <c r="FI178" s="116">
        <f t="shared" si="193"/>
        <v>11</v>
      </c>
      <c r="FJ178" s="116">
        <f t="shared" si="186"/>
        <v>3</v>
      </c>
      <c r="FK178" s="116" t="str">
        <f t="shared" si="194"/>
        <v>典韦专属武器-魂珠-2 2级</v>
      </c>
      <c r="FL178" s="116">
        <f t="shared" si="195"/>
        <v>2</v>
      </c>
      <c r="FM178" s="116">
        <f t="shared" si="196"/>
        <v>2</v>
      </c>
      <c r="FN178" s="116" t="str">
        <f t="shared" si="187"/>
        <v>金币</v>
      </c>
      <c r="FO178" s="116">
        <f t="shared" si="188"/>
        <v>3000</v>
      </c>
      <c r="FP178" s="116" t="str">
        <f t="shared" si="189"/>
        <v>专属强化石1</v>
      </c>
      <c r="FQ178" s="116">
        <f t="shared" si="190"/>
        <v>3</v>
      </c>
      <c r="FR178" s="116" t="str">
        <f t="shared" si="191"/>
        <v>专属强化石2</v>
      </c>
      <c r="FS178" s="116">
        <f t="shared" si="192"/>
        <v>1</v>
      </c>
      <c r="FT178" s="116">
        <f t="shared" si="197"/>
        <v>0.14000000000000001</v>
      </c>
      <c r="FU178" s="116">
        <f t="shared" si="198"/>
        <v>1</v>
      </c>
      <c r="FV178" s="116">
        <f t="shared" si="199"/>
        <v>10</v>
      </c>
      <c r="FW178" s="116">
        <f t="shared" si="200"/>
        <v>0</v>
      </c>
      <c r="FX178" s="116">
        <f t="shared" si="201"/>
        <v>1</v>
      </c>
      <c r="FY178" s="116">
        <f t="shared" si="202"/>
        <v>2</v>
      </c>
      <c r="FZ178" s="116">
        <f t="shared" si="203"/>
        <v>7.2400000000000006E-2</v>
      </c>
      <c r="GA178" s="116">
        <f t="shared" si="204"/>
        <v>1</v>
      </c>
      <c r="GB178" s="116">
        <f t="shared" si="205"/>
        <v>5</v>
      </c>
      <c r="GC178" s="116">
        <f t="shared" si="206"/>
        <v>0.28960000000000002</v>
      </c>
      <c r="GD178" s="116">
        <f t="shared" si="207"/>
        <v>1</v>
      </c>
      <c r="GE178" s="116">
        <f t="shared" si="208"/>
        <v>10</v>
      </c>
    </row>
    <row r="179" spans="164:187" ht="16.5" x14ac:dyDescent="0.2">
      <c r="FH179" s="116">
        <v>174</v>
      </c>
      <c r="FI179" s="116">
        <f t="shared" si="193"/>
        <v>12</v>
      </c>
      <c r="FJ179" s="116">
        <f t="shared" si="186"/>
        <v>3</v>
      </c>
      <c r="FK179" s="116" t="str">
        <f t="shared" si="194"/>
        <v>典韦专属武器-魂珠-2 3级</v>
      </c>
      <c r="FL179" s="116">
        <f t="shared" si="195"/>
        <v>2</v>
      </c>
      <c r="FM179" s="116">
        <f t="shared" si="196"/>
        <v>3</v>
      </c>
      <c r="FN179" s="116" t="str">
        <f t="shared" si="187"/>
        <v>金币</v>
      </c>
      <c r="FO179" s="116">
        <f t="shared" si="188"/>
        <v>4000</v>
      </c>
      <c r="FP179" s="116" t="str">
        <f t="shared" si="189"/>
        <v>专属强化石1</v>
      </c>
      <c r="FQ179" s="116">
        <f t="shared" si="190"/>
        <v>6</v>
      </c>
      <c r="FR179" s="116" t="str">
        <f t="shared" si="191"/>
        <v>专属强化石2</v>
      </c>
      <c r="FS179" s="116">
        <f t="shared" si="192"/>
        <v>2</v>
      </c>
      <c r="FT179" s="116">
        <f t="shared" si="197"/>
        <v>0.19</v>
      </c>
      <c r="FU179" s="116">
        <f t="shared" si="198"/>
        <v>1</v>
      </c>
      <c r="FV179" s="116">
        <f t="shared" si="199"/>
        <v>8</v>
      </c>
      <c r="FW179" s="116">
        <f t="shared" si="200"/>
        <v>0</v>
      </c>
      <c r="FX179" s="116">
        <f t="shared" si="201"/>
        <v>1</v>
      </c>
      <c r="FY179" s="116">
        <f t="shared" si="202"/>
        <v>2</v>
      </c>
      <c r="FZ179" s="116">
        <f t="shared" si="203"/>
        <v>9.6500000000000002E-2</v>
      </c>
      <c r="GA179" s="116">
        <f t="shared" si="204"/>
        <v>1</v>
      </c>
      <c r="GB179" s="116">
        <f t="shared" si="205"/>
        <v>4</v>
      </c>
      <c r="GC179" s="116">
        <f t="shared" si="206"/>
        <v>0.3861</v>
      </c>
      <c r="GD179" s="116">
        <f t="shared" si="207"/>
        <v>1</v>
      </c>
      <c r="GE179" s="116">
        <f t="shared" si="208"/>
        <v>8</v>
      </c>
    </row>
    <row r="180" spans="164:187" ht="16.5" x14ac:dyDescent="0.2">
      <c r="FH180" s="116">
        <v>175</v>
      </c>
      <c r="FI180" s="116">
        <f t="shared" si="193"/>
        <v>13</v>
      </c>
      <c r="FJ180" s="116">
        <f t="shared" si="186"/>
        <v>3</v>
      </c>
      <c r="FK180" s="116" t="str">
        <f t="shared" si="194"/>
        <v>典韦专属武器-魂珠-2 4级</v>
      </c>
      <c r="FL180" s="116">
        <f t="shared" si="195"/>
        <v>2</v>
      </c>
      <c r="FM180" s="116">
        <f t="shared" si="196"/>
        <v>4</v>
      </c>
      <c r="FN180" s="116" t="str">
        <f t="shared" si="187"/>
        <v>金币</v>
      </c>
      <c r="FO180" s="116">
        <f t="shared" si="188"/>
        <v>5000</v>
      </c>
      <c r="FP180" s="116" t="str">
        <f t="shared" si="189"/>
        <v>专属强化石1</v>
      </c>
      <c r="FQ180" s="116">
        <f t="shared" si="190"/>
        <v>6</v>
      </c>
      <c r="FR180" s="116" t="str">
        <f t="shared" si="191"/>
        <v>专属强化石2</v>
      </c>
      <c r="FS180" s="116">
        <f t="shared" si="192"/>
        <v>2</v>
      </c>
      <c r="FT180" s="116">
        <f t="shared" si="197"/>
        <v>0.12</v>
      </c>
      <c r="FU180" s="116">
        <f t="shared" si="198"/>
        <v>1</v>
      </c>
      <c r="FV180" s="116">
        <f t="shared" si="199"/>
        <v>13</v>
      </c>
      <c r="FW180" s="116">
        <f t="shared" si="200"/>
        <v>0</v>
      </c>
      <c r="FX180" s="116">
        <f t="shared" si="201"/>
        <v>1</v>
      </c>
      <c r="FY180" s="116">
        <f t="shared" si="202"/>
        <v>3</v>
      </c>
      <c r="FZ180" s="116">
        <f t="shared" si="203"/>
        <v>5.79E-2</v>
      </c>
      <c r="GA180" s="116">
        <f t="shared" si="204"/>
        <v>1</v>
      </c>
      <c r="GB180" s="116">
        <f t="shared" si="205"/>
        <v>6</v>
      </c>
      <c r="GC180" s="116">
        <f t="shared" si="206"/>
        <v>0.23169999999999999</v>
      </c>
      <c r="GD180" s="116">
        <f t="shared" si="207"/>
        <v>1</v>
      </c>
      <c r="GE180" s="116">
        <f t="shared" si="208"/>
        <v>13</v>
      </c>
    </row>
    <row r="181" spans="164:187" ht="16.5" x14ac:dyDescent="0.2">
      <c r="FH181" s="116">
        <v>176</v>
      </c>
      <c r="FI181" s="116">
        <f t="shared" si="193"/>
        <v>14</v>
      </c>
      <c r="FJ181" s="116">
        <f t="shared" si="186"/>
        <v>3</v>
      </c>
      <c r="FK181" s="116" t="str">
        <f t="shared" si="194"/>
        <v>典韦专属武器-魂珠-2 5级</v>
      </c>
      <c r="FL181" s="116">
        <f t="shared" si="195"/>
        <v>2</v>
      </c>
      <c r="FM181" s="116">
        <f t="shared" si="196"/>
        <v>5</v>
      </c>
      <c r="FN181" s="116" t="str">
        <f t="shared" si="187"/>
        <v>金币</v>
      </c>
      <c r="FO181" s="116">
        <f t="shared" si="188"/>
        <v>6000</v>
      </c>
      <c r="FP181" s="116" t="str">
        <f t="shared" si="189"/>
        <v>专属强化石1</v>
      </c>
      <c r="FQ181" s="116">
        <f t="shared" si="190"/>
        <v>9</v>
      </c>
      <c r="FR181" s="116" t="str">
        <f t="shared" si="191"/>
        <v>专属强化石2</v>
      </c>
      <c r="FS181" s="116">
        <f t="shared" si="192"/>
        <v>3</v>
      </c>
      <c r="FT181" s="116">
        <f t="shared" si="197"/>
        <v>0.11</v>
      </c>
      <c r="FU181" s="116">
        <f t="shared" si="198"/>
        <v>1</v>
      </c>
      <c r="FV181" s="116">
        <f t="shared" si="199"/>
        <v>14</v>
      </c>
      <c r="FW181" s="116">
        <f t="shared" si="200"/>
        <v>0</v>
      </c>
      <c r="FX181" s="116">
        <f t="shared" si="201"/>
        <v>1</v>
      </c>
      <c r="FY181" s="116">
        <f t="shared" si="202"/>
        <v>3</v>
      </c>
      <c r="FZ181" s="116">
        <f t="shared" si="203"/>
        <v>5.4300000000000001E-2</v>
      </c>
      <c r="GA181" s="116">
        <f t="shared" si="204"/>
        <v>1</v>
      </c>
      <c r="GB181" s="116">
        <f t="shared" si="205"/>
        <v>6</v>
      </c>
      <c r="GC181" s="116">
        <f t="shared" si="206"/>
        <v>0.2172</v>
      </c>
      <c r="GD181" s="116">
        <f t="shared" si="207"/>
        <v>1</v>
      </c>
      <c r="GE181" s="116">
        <f t="shared" si="208"/>
        <v>14</v>
      </c>
    </row>
    <row r="182" spans="164:187" ht="16.5" x14ac:dyDescent="0.2">
      <c r="FH182" s="116">
        <v>177</v>
      </c>
      <c r="FI182" s="116">
        <f t="shared" si="193"/>
        <v>15</v>
      </c>
      <c r="FJ182" s="116">
        <f t="shared" si="186"/>
        <v>3</v>
      </c>
      <c r="FK182" s="116" t="str">
        <f t="shared" si="194"/>
        <v>典韦专属武器-魂珠-2 6级</v>
      </c>
      <c r="FL182" s="116">
        <f t="shared" si="195"/>
        <v>2</v>
      </c>
      <c r="FM182" s="116">
        <f t="shared" si="196"/>
        <v>6</v>
      </c>
      <c r="FN182" s="116" t="str">
        <f t="shared" si="187"/>
        <v>金币</v>
      </c>
      <c r="FO182" s="116">
        <f t="shared" si="188"/>
        <v>7000</v>
      </c>
      <c r="FP182" s="116" t="str">
        <f t="shared" si="189"/>
        <v>专属强化石1</v>
      </c>
      <c r="FQ182" s="116">
        <f t="shared" si="190"/>
        <v>12</v>
      </c>
      <c r="FR182" s="116" t="str">
        <f t="shared" si="191"/>
        <v>专属强化石2</v>
      </c>
      <c r="FS182" s="116">
        <f t="shared" si="192"/>
        <v>4</v>
      </c>
      <c r="FT182" s="116">
        <f t="shared" si="197"/>
        <v>0.09</v>
      </c>
      <c r="FU182" s="116">
        <f t="shared" si="198"/>
        <v>1</v>
      </c>
      <c r="FV182" s="116">
        <f t="shared" si="199"/>
        <v>17</v>
      </c>
      <c r="FW182" s="116">
        <f t="shared" si="200"/>
        <v>0</v>
      </c>
      <c r="FX182" s="116">
        <f t="shared" si="201"/>
        <v>1</v>
      </c>
      <c r="FY182" s="116">
        <f t="shared" si="202"/>
        <v>4</v>
      </c>
      <c r="FZ182" s="116">
        <f t="shared" si="203"/>
        <v>4.4600000000000001E-2</v>
      </c>
      <c r="GA182" s="116">
        <f t="shared" si="204"/>
        <v>1</v>
      </c>
      <c r="GB182" s="116">
        <f t="shared" si="205"/>
        <v>8</v>
      </c>
      <c r="GC182" s="116">
        <f t="shared" si="206"/>
        <v>0.1782</v>
      </c>
      <c r="GD182" s="116">
        <f t="shared" si="207"/>
        <v>1</v>
      </c>
      <c r="GE182" s="116">
        <f t="shared" si="208"/>
        <v>17</v>
      </c>
    </row>
    <row r="183" spans="164:187" ht="16.5" x14ac:dyDescent="0.2">
      <c r="FH183" s="116">
        <v>178</v>
      </c>
      <c r="FI183" s="116">
        <f t="shared" si="193"/>
        <v>16</v>
      </c>
      <c r="FJ183" s="116">
        <f t="shared" si="186"/>
        <v>3</v>
      </c>
      <c r="FK183" s="116" t="str">
        <f t="shared" si="194"/>
        <v>典韦专属武器-魂珠-2 7级</v>
      </c>
      <c r="FL183" s="116">
        <f t="shared" si="195"/>
        <v>2</v>
      </c>
      <c r="FM183" s="116">
        <f t="shared" si="196"/>
        <v>7</v>
      </c>
      <c r="FN183" s="116" t="str">
        <f t="shared" si="187"/>
        <v>金币</v>
      </c>
      <c r="FO183" s="116">
        <f t="shared" si="188"/>
        <v>8000</v>
      </c>
      <c r="FP183" s="116" t="str">
        <f t="shared" si="189"/>
        <v>专属强化石1</v>
      </c>
      <c r="FQ183" s="116">
        <f t="shared" si="190"/>
        <v>15</v>
      </c>
      <c r="FR183" s="116" t="str">
        <f t="shared" si="191"/>
        <v>专属强化石2</v>
      </c>
      <c r="FS183" s="116">
        <f t="shared" si="192"/>
        <v>5</v>
      </c>
      <c r="FT183" s="116">
        <f t="shared" si="197"/>
        <v>7.0000000000000007E-2</v>
      </c>
      <c r="FU183" s="116">
        <f t="shared" si="198"/>
        <v>1</v>
      </c>
      <c r="FV183" s="116">
        <f t="shared" si="199"/>
        <v>22</v>
      </c>
      <c r="FW183" s="116">
        <f t="shared" si="200"/>
        <v>0</v>
      </c>
      <c r="FX183" s="116">
        <f t="shared" si="201"/>
        <v>1</v>
      </c>
      <c r="FY183" s="116">
        <f t="shared" si="202"/>
        <v>5</v>
      </c>
      <c r="FZ183" s="116">
        <f t="shared" si="203"/>
        <v>3.4500000000000003E-2</v>
      </c>
      <c r="GA183" s="116">
        <f t="shared" si="204"/>
        <v>1</v>
      </c>
      <c r="GB183" s="116">
        <f t="shared" si="205"/>
        <v>10</v>
      </c>
      <c r="GC183" s="116">
        <f t="shared" si="206"/>
        <v>0.13789999999999999</v>
      </c>
      <c r="GD183" s="116">
        <f t="shared" si="207"/>
        <v>1</v>
      </c>
      <c r="GE183" s="116">
        <f t="shared" si="208"/>
        <v>22</v>
      </c>
    </row>
    <row r="184" spans="164:187" ht="16.5" x14ac:dyDescent="0.2">
      <c r="FH184" s="116">
        <v>179</v>
      </c>
      <c r="FI184" s="116">
        <f t="shared" si="193"/>
        <v>17</v>
      </c>
      <c r="FJ184" s="116">
        <f t="shared" si="186"/>
        <v>3</v>
      </c>
      <c r="FK184" s="116" t="str">
        <f t="shared" si="194"/>
        <v>典韦专属武器-魂珠-2 8级</v>
      </c>
      <c r="FL184" s="116">
        <f t="shared" si="195"/>
        <v>2</v>
      </c>
      <c r="FM184" s="116">
        <f t="shared" si="196"/>
        <v>8</v>
      </c>
      <c r="FN184" s="116" t="str">
        <f t="shared" si="187"/>
        <v>金币</v>
      </c>
      <c r="FO184" s="116">
        <f t="shared" si="188"/>
        <v>9000</v>
      </c>
      <c r="FP184" s="116" t="str">
        <f t="shared" si="189"/>
        <v>专属强化石1</v>
      </c>
      <c r="FQ184" s="116">
        <f t="shared" si="190"/>
        <v>18</v>
      </c>
      <c r="FR184" s="116" t="str">
        <f t="shared" si="191"/>
        <v>专属强化石2</v>
      </c>
      <c r="FS184" s="116">
        <f t="shared" si="192"/>
        <v>6</v>
      </c>
      <c r="FT184" s="116">
        <f t="shared" si="197"/>
        <v>0.05</v>
      </c>
      <c r="FU184" s="116">
        <f t="shared" si="198"/>
        <v>1</v>
      </c>
      <c r="FV184" s="116">
        <f t="shared" si="199"/>
        <v>29</v>
      </c>
      <c r="FW184" s="116">
        <f t="shared" si="200"/>
        <v>0</v>
      </c>
      <c r="FX184" s="116">
        <f t="shared" si="201"/>
        <v>1</v>
      </c>
      <c r="FY184" s="116">
        <f t="shared" si="202"/>
        <v>7</v>
      </c>
      <c r="FZ184" s="116">
        <f t="shared" si="203"/>
        <v>2.5600000000000001E-2</v>
      </c>
      <c r="GA184" s="116">
        <f t="shared" si="204"/>
        <v>1</v>
      </c>
      <c r="GB184" s="116">
        <f t="shared" si="205"/>
        <v>14</v>
      </c>
      <c r="GC184" s="116">
        <f t="shared" si="206"/>
        <v>0.1022</v>
      </c>
      <c r="GD184" s="116">
        <f t="shared" si="207"/>
        <v>1</v>
      </c>
      <c r="GE184" s="116">
        <f t="shared" si="208"/>
        <v>29</v>
      </c>
    </row>
    <row r="185" spans="164:187" ht="16.5" x14ac:dyDescent="0.2">
      <c r="FH185" s="116">
        <v>180</v>
      </c>
      <c r="FI185" s="116">
        <f t="shared" si="193"/>
        <v>18</v>
      </c>
      <c r="FJ185" s="116">
        <f t="shared" si="186"/>
        <v>3</v>
      </c>
      <c r="FK185" s="116" t="str">
        <f t="shared" si="194"/>
        <v>典韦专属武器-魂珠-2 9级</v>
      </c>
      <c r="FL185" s="116">
        <f t="shared" si="195"/>
        <v>2</v>
      </c>
      <c r="FM185" s="116">
        <f t="shared" si="196"/>
        <v>9</v>
      </c>
      <c r="FN185" s="116" t="str">
        <f t="shared" si="187"/>
        <v>金币</v>
      </c>
      <c r="FO185" s="116">
        <f t="shared" si="188"/>
        <v>10000</v>
      </c>
      <c r="FP185" s="116" t="str">
        <f t="shared" si="189"/>
        <v>专属强化石1</v>
      </c>
      <c r="FQ185" s="116">
        <f t="shared" si="190"/>
        <v>24</v>
      </c>
      <c r="FR185" s="116" t="str">
        <f t="shared" si="191"/>
        <v>专属强化石2</v>
      </c>
      <c r="FS185" s="116">
        <f t="shared" si="192"/>
        <v>8</v>
      </c>
      <c r="FT185" s="116">
        <f t="shared" si="197"/>
        <v>0.04</v>
      </c>
      <c r="FU185" s="116">
        <f t="shared" si="198"/>
        <v>1</v>
      </c>
      <c r="FV185" s="116">
        <f t="shared" si="199"/>
        <v>36</v>
      </c>
      <c r="FW185" s="116">
        <f t="shared" si="200"/>
        <v>0</v>
      </c>
      <c r="FX185" s="116">
        <f t="shared" si="201"/>
        <v>1</v>
      </c>
      <c r="FY185" s="116">
        <f t="shared" si="202"/>
        <v>8</v>
      </c>
      <c r="FZ185" s="116">
        <f t="shared" si="203"/>
        <v>2.1100000000000001E-2</v>
      </c>
      <c r="GA185" s="116">
        <f t="shared" si="204"/>
        <v>1</v>
      </c>
      <c r="GB185" s="116">
        <f t="shared" si="205"/>
        <v>17</v>
      </c>
      <c r="GC185" s="116">
        <f t="shared" si="206"/>
        <v>8.4199999999999997E-2</v>
      </c>
      <c r="GD185" s="116">
        <f t="shared" si="207"/>
        <v>1</v>
      </c>
      <c r="GE185" s="116">
        <f t="shared" si="208"/>
        <v>36</v>
      </c>
    </row>
    <row r="186" spans="164:187" ht="16.5" x14ac:dyDescent="0.2">
      <c r="FH186" s="116">
        <v>181</v>
      </c>
      <c r="FI186" s="116">
        <f t="shared" si="193"/>
        <v>0</v>
      </c>
      <c r="FJ186" s="116">
        <f t="shared" si="186"/>
        <v>3</v>
      </c>
      <c r="FK186" s="116" t="str">
        <f t="shared" si="194"/>
        <v>典韦专属武器-魂珠-3 0级</v>
      </c>
      <c r="FL186" s="116">
        <f t="shared" si="195"/>
        <v>3</v>
      </c>
      <c r="FM186" s="116">
        <f t="shared" si="196"/>
        <v>0</v>
      </c>
      <c r="FN186" s="116" t="str">
        <f t="shared" si="187"/>
        <v/>
      </c>
      <c r="FO186" s="116" t="str">
        <f t="shared" si="188"/>
        <v/>
      </c>
      <c r="FP186" s="116" t="str">
        <f t="shared" si="189"/>
        <v/>
      </c>
      <c r="FQ186" s="116" t="str">
        <f t="shared" si="190"/>
        <v/>
      </c>
      <c r="FR186" s="116" t="str">
        <f t="shared" si="191"/>
        <v/>
      </c>
      <c r="FS186" s="116" t="str">
        <f t="shared" si="192"/>
        <v/>
      </c>
      <c r="FT186" s="116" t="str">
        <f t="shared" si="197"/>
        <v/>
      </c>
      <c r="FU186" s="116" t="str">
        <f t="shared" si="198"/>
        <v/>
      </c>
      <c r="FV186" s="116" t="str">
        <f t="shared" si="199"/>
        <v/>
      </c>
      <c r="FW186" s="116" t="str">
        <f t="shared" si="200"/>
        <v/>
      </c>
      <c r="FX186" s="116" t="str">
        <f t="shared" si="201"/>
        <v/>
      </c>
      <c r="FY186" s="116" t="str">
        <f t="shared" si="202"/>
        <v/>
      </c>
      <c r="FZ186" s="116" t="str">
        <f t="shared" si="203"/>
        <v/>
      </c>
      <c r="GA186" s="116" t="str">
        <f t="shared" si="204"/>
        <v/>
      </c>
      <c r="GB186" s="116" t="str">
        <f t="shared" si="205"/>
        <v/>
      </c>
      <c r="GC186" s="116" t="str">
        <f t="shared" si="206"/>
        <v/>
      </c>
      <c r="GD186" s="116" t="str">
        <f t="shared" si="207"/>
        <v/>
      </c>
      <c r="GE186" s="116" t="str">
        <f t="shared" si="208"/>
        <v/>
      </c>
    </row>
    <row r="187" spans="164:187" ht="16.5" x14ac:dyDescent="0.2">
      <c r="FH187" s="116">
        <v>182</v>
      </c>
      <c r="FI187" s="116">
        <f t="shared" si="193"/>
        <v>19</v>
      </c>
      <c r="FJ187" s="116">
        <f t="shared" si="186"/>
        <v>3</v>
      </c>
      <c r="FK187" s="116" t="str">
        <f t="shared" si="194"/>
        <v>典韦专属武器-魂珠-3 1级</v>
      </c>
      <c r="FL187" s="116">
        <f t="shared" si="195"/>
        <v>3</v>
      </c>
      <c r="FM187" s="116">
        <f t="shared" si="196"/>
        <v>1</v>
      </c>
      <c r="FN187" s="116" t="str">
        <f t="shared" si="187"/>
        <v>金币</v>
      </c>
      <c r="FO187" s="116">
        <f t="shared" si="188"/>
        <v>3000</v>
      </c>
      <c r="FP187" s="116" t="str">
        <f t="shared" si="189"/>
        <v>专属强化石1</v>
      </c>
      <c r="FQ187" s="116">
        <f t="shared" si="190"/>
        <v>4</v>
      </c>
      <c r="FR187" s="116" t="str">
        <f t="shared" si="191"/>
        <v>专属强化石2</v>
      </c>
      <c r="FS187" s="116">
        <f t="shared" si="192"/>
        <v>2</v>
      </c>
      <c r="FT187" s="116">
        <f t="shared" si="197"/>
        <v>0.23</v>
      </c>
      <c r="FU187" s="116">
        <f t="shared" si="198"/>
        <v>1</v>
      </c>
      <c r="FV187" s="116">
        <f t="shared" si="199"/>
        <v>6</v>
      </c>
      <c r="FW187" s="116">
        <f t="shared" si="200"/>
        <v>0</v>
      </c>
      <c r="FX187" s="116">
        <f t="shared" si="201"/>
        <v>1</v>
      </c>
      <c r="FY187" s="116">
        <f t="shared" si="202"/>
        <v>2</v>
      </c>
      <c r="FZ187" s="116">
        <f t="shared" si="203"/>
        <v>0.1158</v>
      </c>
      <c r="GA187" s="116">
        <f t="shared" si="204"/>
        <v>1</v>
      </c>
      <c r="GB187" s="116">
        <f t="shared" si="205"/>
        <v>3</v>
      </c>
      <c r="GC187" s="116">
        <f t="shared" si="206"/>
        <v>0.46329999999999999</v>
      </c>
      <c r="GD187" s="116">
        <f t="shared" si="207"/>
        <v>1</v>
      </c>
      <c r="GE187" s="116">
        <f t="shared" si="208"/>
        <v>6</v>
      </c>
    </row>
    <row r="188" spans="164:187" ht="16.5" x14ac:dyDescent="0.2">
      <c r="FH188" s="116">
        <v>183</v>
      </c>
      <c r="FI188" s="116">
        <f t="shared" si="193"/>
        <v>20</v>
      </c>
      <c r="FJ188" s="116">
        <f t="shared" si="186"/>
        <v>3</v>
      </c>
      <c r="FK188" s="116" t="str">
        <f t="shared" si="194"/>
        <v>典韦专属武器-魂珠-3 2级</v>
      </c>
      <c r="FL188" s="116">
        <f t="shared" si="195"/>
        <v>3</v>
      </c>
      <c r="FM188" s="116">
        <f t="shared" si="196"/>
        <v>2</v>
      </c>
      <c r="FN188" s="116" t="str">
        <f t="shared" si="187"/>
        <v>金币</v>
      </c>
      <c r="FO188" s="116">
        <f t="shared" si="188"/>
        <v>4000</v>
      </c>
      <c r="FP188" s="116" t="str">
        <f t="shared" si="189"/>
        <v>专属强化石1</v>
      </c>
      <c r="FQ188" s="116">
        <f t="shared" si="190"/>
        <v>4</v>
      </c>
      <c r="FR188" s="116" t="str">
        <f t="shared" si="191"/>
        <v>专属强化石2</v>
      </c>
      <c r="FS188" s="116">
        <f t="shared" si="192"/>
        <v>2</v>
      </c>
      <c r="FT188" s="116">
        <f t="shared" si="197"/>
        <v>0.12</v>
      </c>
      <c r="FU188" s="116">
        <f t="shared" si="198"/>
        <v>1</v>
      </c>
      <c r="FV188" s="116">
        <f t="shared" si="199"/>
        <v>13</v>
      </c>
      <c r="FW188" s="116">
        <f t="shared" si="200"/>
        <v>0</v>
      </c>
      <c r="FX188" s="116">
        <f t="shared" si="201"/>
        <v>1</v>
      </c>
      <c r="FY188" s="116">
        <f t="shared" si="202"/>
        <v>3</v>
      </c>
      <c r="FZ188" s="116">
        <f t="shared" si="203"/>
        <v>5.79E-2</v>
      </c>
      <c r="GA188" s="116">
        <f t="shared" si="204"/>
        <v>1</v>
      </c>
      <c r="GB188" s="116">
        <f t="shared" si="205"/>
        <v>6</v>
      </c>
      <c r="GC188" s="116">
        <f t="shared" si="206"/>
        <v>0.23169999999999999</v>
      </c>
      <c r="GD188" s="116">
        <f t="shared" si="207"/>
        <v>1</v>
      </c>
      <c r="GE188" s="116">
        <f t="shared" si="208"/>
        <v>13</v>
      </c>
    </row>
    <row r="189" spans="164:187" ht="16.5" x14ac:dyDescent="0.2">
      <c r="FH189" s="116">
        <v>184</v>
      </c>
      <c r="FI189" s="116">
        <f t="shared" si="193"/>
        <v>21</v>
      </c>
      <c r="FJ189" s="116">
        <f t="shared" si="186"/>
        <v>3</v>
      </c>
      <c r="FK189" s="116" t="str">
        <f t="shared" si="194"/>
        <v>典韦专属武器-魂珠-3 3级</v>
      </c>
      <c r="FL189" s="116">
        <f t="shared" si="195"/>
        <v>3</v>
      </c>
      <c r="FM189" s="116">
        <f t="shared" si="196"/>
        <v>3</v>
      </c>
      <c r="FN189" s="116" t="str">
        <f t="shared" si="187"/>
        <v>金币</v>
      </c>
      <c r="FO189" s="116">
        <f t="shared" si="188"/>
        <v>5000</v>
      </c>
      <c r="FP189" s="116" t="str">
        <f t="shared" si="189"/>
        <v>专属强化石1</v>
      </c>
      <c r="FQ189" s="116">
        <f t="shared" si="190"/>
        <v>6</v>
      </c>
      <c r="FR189" s="116" t="str">
        <f t="shared" si="191"/>
        <v>专属强化石2</v>
      </c>
      <c r="FS189" s="116">
        <f t="shared" si="192"/>
        <v>3</v>
      </c>
      <c r="FT189" s="116">
        <f t="shared" si="197"/>
        <v>0.12</v>
      </c>
      <c r="FU189" s="116">
        <f t="shared" si="198"/>
        <v>1</v>
      </c>
      <c r="FV189" s="116">
        <f t="shared" si="199"/>
        <v>13</v>
      </c>
      <c r="FW189" s="116">
        <f t="shared" si="200"/>
        <v>0</v>
      </c>
      <c r="FX189" s="116">
        <f t="shared" si="201"/>
        <v>1</v>
      </c>
      <c r="FY189" s="116">
        <f t="shared" si="202"/>
        <v>3</v>
      </c>
      <c r="FZ189" s="116">
        <f t="shared" si="203"/>
        <v>5.79E-2</v>
      </c>
      <c r="GA189" s="116">
        <f t="shared" si="204"/>
        <v>1</v>
      </c>
      <c r="GB189" s="116">
        <f t="shared" si="205"/>
        <v>6</v>
      </c>
      <c r="GC189" s="116">
        <f t="shared" si="206"/>
        <v>0.23169999999999999</v>
      </c>
      <c r="GD189" s="116">
        <f t="shared" si="207"/>
        <v>1</v>
      </c>
      <c r="GE189" s="116">
        <f t="shared" si="208"/>
        <v>13</v>
      </c>
    </row>
    <row r="190" spans="164:187" ht="16.5" x14ac:dyDescent="0.2">
      <c r="FH190" s="116">
        <v>185</v>
      </c>
      <c r="FI190" s="116">
        <f t="shared" si="193"/>
        <v>22</v>
      </c>
      <c r="FJ190" s="116">
        <f t="shared" si="186"/>
        <v>3</v>
      </c>
      <c r="FK190" s="116" t="str">
        <f t="shared" si="194"/>
        <v>典韦专属武器-魂珠-3 4级</v>
      </c>
      <c r="FL190" s="116">
        <f t="shared" si="195"/>
        <v>3</v>
      </c>
      <c r="FM190" s="116">
        <f t="shared" si="196"/>
        <v>4</v>
      </c>
      <c r="FN190" s="116" t="str">
        <f t="shared" si="187"/>
        <v>金币</v>
      </c>
      <c r="FO190" s="116">
        <f t="shared" si="188"/>
        <v>6000</v>
      </c>
      <c r="FP190" s="116" t="str">
        <f t="shared" si="189"/>
        <v>专属强化石1</v>
      </c>
      <c r="FQ190" s="116">
        <f t="shared" si="190"/>
        <v>6</v>
      </c>
      <c r="FR190" s="116" t="str">
        <f t="shared" si="191"/>
        <v>专属强化石2</v>
      </c>
      <c r="FS190" s="116">
        <f t="shared" si="192"/>
        <v>3</v>
      </c>
      <c r="FT190" s="116">
        <f t="shared" si="197"/>
        <v>7.0000000000000007E-2</v>
      </c>
      <c r="FU190" s="116">
        <f t="shared" si="198"/>
        <v>1</v>
      </c>
      <c r="FV190" s="116">
        <f t="shared" si="199"/>
        <v>22</v>
      </c>
      <c r="FW190" s="116">
        <f t="shared" si="200"/>
        <v>0</v>
      </c>
      <c r="FX190" s="116">
        <f t="shared" si="201"/>
        <v>1</v>
      </c>
      <c r="FY190" s="116">
        <f t="shared" si="202"/>
        <v>5</v>
      </c>
      <c r="FZ190" s="116">
        <f t="shared" si="203"/>
        <v>3.4700000000000002E-2</v>
      </c>
      <c r="GA190" s="116">
        <f t="shared" si="204"/>
        <v>1</v>
      </c>
      <c r="GB190" s="116">
        <f t="shared" si="205"/>
        <v>10</v>
      </c>
      <c r="GC190" s="116">
        <f t="shared" si="206"/>
        <v>0.13900000000000001</v>
      </c>
      <c r="GD190" s="116">
        <f t="shared" si="207"/>
        <v>1</v>
      </c>
      <c r="GE190" s="116">
        <f t="shared" si="208"/>
        <v>22</v>
      </c>
    </row>
    <row r="191" spans="164:187" ht="16.5" x14ac:dyDescent="0.2">
      <c r="FH191" s="116">
        <v>186</v>
      </c>
      <c r="FI191" s="116">
        <f t="shared" si="193"/>
        <v>23</v>
      </c>
      <c r="FJ191" s="116">
        <f t="shared" si="186"/>
        <v>3</v>
      </c>
      <c r="FK191" s="116" t="str">
        <f t="shared" si="194"/>
        <v>典韦专属武器-魂珠-3 5级</v>
      </c>
      <c r="FL191" s="116">
        <f t="shared" si="195"/>
        <v>3</v>
      </c>
      <c r="FM191" s="116">
        <f t="shared" si="196"/>
        <v>5</v>
      </c>
      <c r="FN191" s="116" t="str">
        <f t="shared" si="187"/>
        <v>金币</v>
      </c>
      <c r="FO191" s="116">
        <f t="shared" si="188"/>
        <v>7000</v>
      </c>
      <c r="FP191" s="116" t="str">
        <f t="shared" si="189"/>
        <v>专属强化石1</v>
      </c>
      <c r="FQ191" s="116">
        <f t="shared" si="190"/>
        <v>8</v>
      </c>
      <c r="FR191" s="116" t="str">
        <f t="shared" si="191"/>
        <v>专属强化石2</v>
      </c>
      <c r="FS191" s="116">
        <f t="shared" si="192"/>
        <v>4</v>
      </c>
      <c r="FT191" s="116">
        <f t="shared" si="197"/>
        <v>0.06</v>
      </c>
      <c r="FU191" s="116">
        <f t="shared" si="198"/>
        <v>1</v>
      </c>
      <c r="FV191" s="116">
        <f t="shared" si="199"/>
        <v>26</v>
      </c>
      <c r="FW191" s="116">
        <f t="shared" si="200"/>
        <v>0</v>
      </c>
      <c r="FX191" s="116">
        <f t="shared" si="201"/>
        <v>1</v>
      </c>
      <c r="FY191" s="116">
        <f t="shared" si="202"/>
        <v>6</v>
      </c>
      <c r="FZ191" s="116">
        <f t="shared" si="203"/>
        <v>2.9000000000000001E-2</v>
      </c>
      <c r="GA191" s="116">
        <f t="shared" si="204"/>
        <v>1</v>
      </c>
      <c r="GB191" s="116">
        <f t="shared" si="205"/>
        <v>12</v>
      </c>
      <c r="GC191" s="116">
        <f t="shared" si="206"/>
        <v>0.1158</v>
      </c>
      <c r="GD191" s="116">
        <f t="shared" si="207"/>
        <v>1</v>
      </c>
      <c r="GE191" s="116">
        <f t="shared" si="208"/>
        <v>26</v>
      </c>
    </row>
    <row r="192" spans="164:187" ht="16.5" x14ac:dyDescent="0.2">
      <c r="FH192" s="116">
        <v>187</v>
      </c>
      <c r="FI192" s="116">
        <f t="shared" si="193"/>
        <v>24</v>
      </c>
      <c r="FJ192" s="116">
        <f t="shared" si="186"/>
        <v>3</v>
      </c>
      <c r="FK192" s="116" t="str">
        <f t="shared" si="194"/>
        <v>典韦专属武器-魂珠-3 6级</v>
      </c>
      <c r="FL192" s="116">
        <f t="shared" si="195"/>
        <v>3</v>
      </c>
      <c r="FM192" s="116">
        <f t="shared" si="196"/>
        <v>6</v>
      </c>
      <c r="FN192" s="116" t="str">
        <f t="shared" si="187"/>
        <v>金币</v>
      </c>
      <c r="FO192" s="116">
        <f t="shared" si="188"/>
        <v>8000</v>
      </c>
      <c r="FP192" s="116" t="str">
        <f t="shared" si="189"/>
        <v>专属强化石1</v>
      </c>
      <c r="FQ192" s="116">
        <f t="shared" si="190"/>
        <v>10</v>
      </c>
      <c r="FR192" s="116" t="str">
        <f t="shared" si="191"/>
        <v>专属强化石2</v>
      </c>
      <c r="FS192" s="116">
        <f t="shared" si="192"/>
        <v>5</v>
      </c>
      <c r="FT192" s="116">
        <f t="shared" si="197"/>
        <v>0.04</v>
      </c>
      <c r="FU192" s="116">
        <f t="shared" si="198"/>
        <v>1</v>
      </c>
      <c r="FV192" s="116">
        <f t="shared" si="199"/>
        <v>34</v>
      </c>
      <c r="FW192" s="116">
        <f t="shared" si="200"/>
        <v>0</v>
      </c>
      <c r="FX192" s="116">
        <f t="shared" si="201"/>
        <v>1</v>
      </c>
      <c r="FY192" s="116">
        <f t="shared" si="202"/>
        <v>8</v>
      </c>
      <c r="FZ192" s="116">
        <f t="shared" si="203"/>
        <v>2.23E-2</v>
      </c>
      <c r="GA192" s="116">
        <f t="shared" si="204"/>
        <v>1</v>
      </c>
      <c r="GB192" s="116">
        <f t="shared" si="205"/>
        <v>16</v>
      </c>
      <c r="GC192" s="116">
        <f t="shared" si="206"/>
        <v>8.9099999999999999E-2</v>
      </c>
      <c r="GD192" s="116">
        <f t="shared" si="207"/>
        <v>1</v>
      </c>
      <c r="GE192" s="116">
        <f t="shared" si="208"/>
        <v>34</v>
      </c>
    </row>
    <row r="193" spans="164:187" ht="16.5" x14ac:dyDescent="0.2">
      <c r="FH193" s="116">
        <v>188</v>
      </c>
      <c r="FI193" s="116">
        <f t="shared" si="193"/>
        <v>25</v>
      </c>
      <c r="FJ193" s="116">
        <f t="shared" si="186"/>
        <v>3</v>
      </c>
      <c r="FK193" s="116" t="str">
        <f t="shared" si="194"/>
        <v>典韦专属武器-魂珠-3 7级</v>
      </c>
      <c r="FL193" s="116">
        <f t="shared" si="195"/>
        <v>3</v>
      </c>
      <c r="FM193" s="116">
        <f t="shared" si="196"/>
        <v>7</v>
      </c>
      <c r="FN193" s="116" t="str">
        <f t="shared" si="187"/>
        <v>金币</v>
      </c>
      <c r="FO193" s="116">
        <f t="shared" si="188"/>
        <v>9000</v>
      </c>
      <c r="FP193" s="116" t="str">
        <f t="shared" si="189"/>
        <v>专属强化石1</v>
      </c>
      <c r="FQ193" s="116">
        <f t="shared" si="190"/>
        <v>12</v>
      </c>
      <c r="FR193" s="116" t="str">
        <f t="shared" si="191"/>
        <v>专属强化石2</v>
      </c>
      <c r="FS193" s="116">
        <f t="shared" si="192"/>
        <v>6</v>
      </c>
      <c r="FT193" s="116">
        <f t="shared" si="197"/>
        <v>0.03</v>
      </c>
      <c r="FU193" s="116">
        <f t="shared" si="198"/>
        <v>1</v>
      </c>
      <c r="FV193" s="116">
        <f t="shared" si="199"/>
        <v>45</v>
      </c>
      <c r="FW193" s="116">
        <f t="shared" si="200"/>
        <v>0</v>
      </c>
      <c r="FX193" s="116">
        <f t="shared" si="201"/>
        <v>1</v>
      </c>
      <c r="FY193" s="116">
        <f t="shared" si="202"/>
        <v>11</v>
      </c>
      <c r="FZ193" s="116">
        <f t="shared" si="203"/>
        <v>1.6500000000000001E-2</v>
      </c>
      <c r="GA193" s="116">
        <f t="shared" si="204"/>
        <v>1</v>
      </c>
      <c r="GB193" s="116">
        <f t="shared" si="205"/>
        <v>21</v>
      </c>
      <c r="GC193" s="116">
        <f t="shared" si="206"/>
        <v>6.6199999999999995E-2</v>
      </c>
      <c r="GD193" s="116">
        <f t="shared" si="207"/>
        <v>1</v>
      </c>
      <c r="GE193" s="116">
        <f t="shared" si="208"/>
        <v>45</v>
      </c>
    </row>
    <row r="194" spans="164:187" ht="16.5" x14ac:dyDescent="0.2">
      <c r="FH194" s="116">
        <v>189</v>
      </c>
      <c r="FI194" s="116">
        <f t="shared" si="193"/>
        <v>26</v>
      </c>
      <c r="FJ194" s="116">
        <f t="shared" si="186"/>
        <v>3</v>
      </c>
      <c r="FK194" s="116" t="str">
        <f t="shared" si="194"/>
        <v>典韦专属武器-魂珠-3 8级</v>
      </c>
      <c r="FL194" s="116">
        <f t="shared" si="195"/>
        <v>3</v>
      </c>
      <c r="FM194" s="116">
        <f t="shared" si="196"/>
        <v>8</v>
      </c>
      <c r="FN194" s="116" t="str">
        <f t="shared" si="187"/>
        <v>金币</v>
      </c>
      <c r="FO194" s="116">
        <f t="shared" si="188"/>
        <v>10000</v>
      </c>
      <c r="FP194" s="116" t="str">
        <f t="shared" si="189"/>
        <v>专属强化石1</v>
      </c>
      <c r="FQ194" s="116">
        <f t="shared" si="190"/>
        <v>16</v>
      </c>
      <c r="FR194" s="116" t="str">
        <f t="shared" si="191"/>
        <v>专属强化石2</v>
      </c>
      <c r="FS194" s="116">
        <f t="shared" si="192"/>
        <v>8</v>
      </c>
      <c r="FT194" s="116">
        <f t="shared" si="197"/>
        <v>0.03</v>
      </c>
      <c r="FU194" s="116">
        <f t="shared" si="198"/>
        <v>1</v>
      </c>
      <c r="FV194" s="116">
        <f t="shared" si="199"/>
        <v>55</v>
      </c>
      <c r="FW194" s="116">
        <f t="shared" si="200"/>
        <v>0</v>
      </c>
      <c r="FX194" s="116">
        <f t="shared" si="201"/>
        <v>1</v>
      </c>
      <c r="FY194" s="116">
        <f t="shared" si="202"/>
        <v>13</v>
      </c>
      <c r="FZ194" s="116">
        <f t="shared" si="203"/>
        <v>1.3599999999999999E-2</v>
      </c>
      <c r="GA194" s="116">
        <f t="shared" si="204"/>
        <v>1</v>
      </c>
      <c r="GB194" s="116">
        <f t="shared" si="205"/>
        <v>26</v>
      </c>
      <c r="GC194" s="116">
        <f t="shared" si="206"/>
        <v>5.45E-2</v>
      </c>
      <c r="GD194" s="116">
        <f t="shared" si="207"/>
        <v>1</v>
      </c>
      <c r="GE194" s="116">
        <f t="shared" si="208"/>
        <v>55</v>
      </c>
    </row>
    <row r="195" spans="164:187" ht="16.5" x14ac:dyDescent="0.2">
      <c r="FH195" s="116">
        <v>190</v>
      </c>
      <c r="FI195" s="116">
        <f t="shared" si="193"/>
        <v>27</v>
      </c>
      <c r="FJ195" s="116">
        <f t="shared" si="186"/>
        <v>3</v>
      </c>
      <c r="FK195" s="116" t="str">
        <f t="shared" si="194"/>
        <v>典韦专属武器-魂珠-3 9级</v>
      </c>
      <c r="FL195" s="116">
        <f t="shared" si="195"/>
        <v>3</v>
      </c>
      <c r="FM195" s="116">
        <f t="shared" si="196"/>
        <v>9</v>
      </c>
      <c r="FN195" s="116" t="str">
        <f t="shared" si="187"/>
        <v>金币</v>
      </c>
      <c r="FO195" s="116">
        <f t="shared" si="188"/>
        <v>11000</v>
      </c>
      <c r="FP195" s="116" t="str">
        <f t="shared" si="189"/>
        <v>专属强化石1</v>
      </c>
      <c r="FQ195" s="116">
        <f t="shared" si="190"/>
        <v>20</v>
      </c>
      <c r="FR195" s="116" t="str">
        <f t="shared" si="191"/>
        <v>专属强化石2</v>
      </c>
      <c r="FS195" s="116">
        <f t="shared" si="192"/>
        <v>10</v>
      </c>
      <c r="FT195" s="116">
        <f t="shared" si="197"/>
        <v>0.02</v>
      </c>
      <c r="FU195" s="116">
        <f t="shared" si="198"/>
        <v>1</v>
      </c>
      <c r="FV195" s="116">
        <f t="shared" si="199"/>
        <v>71</v>
      </c>
      <c r="FW195" s="116">
        <f t="shared" si="200"/>
        <v>0</v>
      </c>
      <c r="FX195" s="116">
        <f t="shared" si="201"/>
        <v>1</v>
      </c>
      <c r="FY195" s="116">
        <f t="shared" si="202"/>
        <v>17</v>
      </c>
      <c r="FZ195" s="116">
        <f t="shared" si="203"/>
        <v>1.0500000000000001E-2</v>
      </c>
      <c r="GA195" s="116">
        <f t="shared" si="204"/>
        <v>1</v>
      </c>
      <c r="GB195" s="116">
        <f t="shared" si="205"/>
        <v>33</v>
      </c>
      <c r="GC195" s="116">
        <f t="shared" si="206"/>
        <v>4.2099999999999999E-2</v>
      </c>
      <c r="GD195" s="116">
        <f t="shared" si="207"/>
        <v>1</v>
      </c>
      <c r="GE195" s="116">
        <f t="shared" si="208"/>
        <v>71</v>
      </c>
    </row>
    <row r="196" spans="164:187" ht="16.5" x14ac:dyDescent="0.2">
      <c r="FH196" s="116">
        <v>191</v>
      </c>
      <c r="FI196" s="116">
        <f t="shared" si="193"/>
        <v>0</v>
      </c>
      <c r="FJ196" s="116">
        <f t="shared" si="186"/>
        <v>3</v>
      </c>
      <c r="FK196" s="116" t="str">
        <f t="shared" si="194"/>
        <v>典韦专属武器-魂珠-4 0级</v>
      </c>
      <c r="FL196" s="116">
        <f t="shared" si="195"/>
        <v>4</v>
      </c>
      <c r="FM196" s="116">
        <f t="shared" si="196"/>
        <v>0</v>
      </c>
      <c r="FN196" s="116" t="str">
        <f t="shared" si="187"/>
        <v/>
      </c>
      <c r="FO196" s="116" t="str">
        <f t="shared" si="188"/>
        <v/>
      </c>
      <c r="FP196" s="116" t="str">
        <f t="shared" si="189"/>
        <v/>
      </c>
      <c r="FQ196" s="116" t="str">
        <f t="shared" si="190"/>
        <v/>
      </c>
      <c r="FR196" s="116" t="str">
        <f t="shared" si="191"/>
        <v/>
      </c>
      <c r="FS196" s="116" t="str">
        <f t="shared" si="192"/>
        <v/>
      </c>
      <c r="FT196" s="116" t="str">
        <f t="shared" si="197"/>
        <v/>
      </c>
      <c r="FU196" s="116" t="str">
        <f t="shared" si="198"/>
        <v/>
      </c>
      <c r="FV196" s="116" t="str">
        <f t="shared" si="199"/>
        <v/>
      </c>
      <c r="FW196" s="116" t="str">
        <f t="shared" si="200"/>
        <v/>
      </c>
      <c r="FX196" s="116" t="str">
        <f t="shared" si="201"/>
        <v/>
      </c>
      <c r="FY196" s="116" t="str">
        <f t="shared" si="202"/>
        <v/>
      </c>
      <c r="FZ196" s="116" t="str">
        <f t="shared" si="203"/>
        <v/>
      </c>
      <c r="GA196" s="116" t="str">
        <f t="shared" si="204"/>
        <v/>
      </c>
      <c r="GB196" s="116" t="str">
        <f t="shared" si="205"/>
        <v/>
      </c>
      <c r="GC196" s="116" t="str">
        <f t="shared" si="206"/>
        <v/>
      </c>
      <c r="GD196" s="116" t="str">
        <f t="shared" si="207"/>
        <v/>
      </c>
      <c r="GE196" s="116" t="str">
        <f t="shared" si="208"/>
        <v/>
      </c>
    </row>
    <row r="197" spans="164:187" ht="16.5" x14ac:dyDescent="0.2">
      <c r="FH197" s="116">
        <v>192</v>
      </c>
      <c r="FI197" s="116">
        <f t="shared" si="193"/>
        <v>28</v>
      </c>
      <c r="FJ197" s="116">
        <f t="shared" si="186"/>
        <v>3</v>
      </c>
      <c r="FK197" s="116" t="str">
        <f t="shared" si="194"/>
        <v>典韦专属武器-魂珠-4 1级</v>
      </c>
      <c r="FL197" s="116">
        <f t="shared" si="195"/>
        <v>4</v>
      </c>
      <c r="FM197" s="116">
        <f t="shared" si="196"/>
        <v>1</v>
      </c>
      <c r="FN197" s="116" t="str">
        <f t="shared" si="187"/>
        <v>金币</v>
      </c>
      <c r="FO197" s="116">
        <f t="shared" si="188"/>
        <v>4000</v>
      </c>
      <c r="FP197" s="116" t="str">
        <f t="shared" si="189"/>
        <v>专属强化石2</v>
      </c>
      <c r="FQ197" s="116">
        <f t="shared" si="190"/>
        <v>3</v>
      </c>
      <c r="FR197" s="116" t="str">
        <f t="shared" si="191"/>
        <v>专属强化石3</v>
      </c>
      <c r="FS197" s="116">
        <f t="shared" si="192"/>
        <v>1</v>
      </c>
      <c r="FT197" s="116">
        <f t="shared" si="197"/>
        <v>0.19</v>
      </c>
      <c r="FU197" s="116">
        <f t="shared" si="198"/>
        <v>1</v>
      </c>
      <c r="FV197" s="116">
        <f t="shared" si="199"/>
        <v>8</v>
      </c>
      <c r="FW197" s="116">
        <f t="shared" si="200"/>
        <v>0</v>
      </c>
      <c r="FX197" s="116">
        <f t="shared" si="201"/>
        <v>1</v>
      </c>
      <c r="FY197" s="116">
        <f t="shared" si="202"/>
        <v>2</v>
      </c>
      <c r="FZ197" s="116">
        <f t="shared" si="203"/>
        <v>9.2600000000000002E-2</v>
      </c>
      <c r="GA197" s="116">
        <f t="shared" si="204"/>
        <v>1</v>
      </c>
      <c r="GB197" s="116">
        <f t="shared" si="205"/>
        <v>4</v>
      </c>
      <c r="GC197" s="116">
        <f t="shared" si="206"/>
        <v>0.37019999999999997</v>
      </c>
      <c r="GD197" s="116">
        <f t="shared" si="207"/>
        <v>1</v>
      </c>
      <c r="GE197" s="116">
        <f t="shared" si="208"/>
        <v>8</v>
      </c>
    </row>
    <row r="198" spans="164:187" ht="16.5" x14ac:dyDescent="0.2">
      <c r="FH198" s="116">
        <v>193</v>
      </c>
      <c r="FI198" s="116">
        <f t="shared" si="193"/>
        <v>29</v>
      </c>
      <c r="FJ198" s="116">
        <f t="shared" si="186"/>
        <v>3</v>
      </c>
      <c r="FK198" s="116" t="str">
        <f t="shared" si="194"/>
        <v>典韦专属武器-魂珠-4 2级</v>
      </c>
      <c r="FL198" s="116">
        <f t="shared" si="195"/>
        <v>4</v>
      </c>
      <c r="FM198" s="116">
        <f t="shared" si="196"/>
        <v>2</v>
      </c>
      <c r="FN198" s="116" t="str">
        <f t="shared" si="187"/>
        <v>金币</v>
      </c>
      <c r="FO198" s="116">
        <f t="shared" si="188"/>
        <v>5000</v>
      </c>
      <c r="FP198" s="116" t="str">
        <f t="shared" si="189"/>
        <v>专属强化石2</v>
      </c>
      <c r="FQ198" s="116">
        <f t="shared" si="190"/>
        <v>3</v>
      </c>
      <c r="FR198" s="116" t="str">
        <f t="shared" si="191"/>
        <v>专属强化石3</v>
      </c>
      <c r="FS198" s="116">
        <f t="shared" si="192"/>
        <v>1</v>
      </c>
      <c r="FT198" s="116">
        <f t="shared" si="197"/>
        <v>0.09</v>
      </c>
      <c r="FU198" s="116">
        <f t="shared" si="198"/>
        <v>1</v>
      </c>
      <c r="FV198" s="116">
        <f t="shared" si="199"/>
        <v>16</v>
      </c>
      <c r="FW198" s="116">
        <f t="shared" si="200"/>
        <v>0</v>
      </c>
      <c r="FX198" s="116">
        <f t="shared" si="201"/>
        <v>1</v>
      </c>
      <c r="FY198" s="116">
        <f t="shared" si="202"/>
        <v>4</v>
      </c>
      <c r="FZ198" s="116">
        <f t="shared" si="203"/>
        <v>4.6300000000000001E-2</v>
      </c>
      <c r="GA198" s="116">
        <f t="shared" si="204"/>
        <v>1</v>
      </c>
      <c r="GB198" s="116">
        <f t="shared" si="205"/>
        <v>8</v>
      </c>
      <c r="GC198" s="116">
        <f t="shared" si="206"/>
        <v>0.18509999999999999</v>
      </c>
      <c r="GD198" s="116">
        <f t="shared" si="207"/>
        <v>1</v>
      </c>
      <c r="GE198" s="116">
        <f t="shared" si="208"/>
        <v>16</v>
      </c>
    </row>
    <row r="199" spans="164:187" ht="16.5" x14ac:dyDescent="0.2">
      <c r="FH199" s="116">
        <v>194</v>
      </c>
      <c r="FI199" s="116">
        <f t="shared" si="193"/>
        <v>30</v>
      </c>
      <c r="FJ199" s="116">
        <f t="shared" ref="FJ199:FJ262" si="209">INT((FH199-1)/80+1)</f>
        <v>3</v>
      </c>
      <c r="FK199" s="116" t="str">
        <f t="shared" si="194"/>
        <v>典韦专属武器-魂珠-4 3级</v>
      </c>
      <c r="FL199" s="116">
        <f t="shared" si="195"/>
        <v>4</v>
      </c>
      <c r="FM199" s="116">
        <f t="shared" si="196"/>
        <v>3</v>
      </c>
      <c r="FN199" s="116" t="str">
        <f t="shared" ref="FN199:FN262" si="210">IF($FM199&gt;0,IF(INDEX($EC$6:$EC$77,$FI199)&gt;=FN$3,INDEX(ED$6:ED$77,$FI199),""),"")</f>
        <v>金币</v>
      </c>
      <c r="FO199" s="116">
        <f t="shared" ref="FO199:FO262" si="211">IF($FM199&gt;0,IF(INDEX($EC$6:$EC$77,$FI199)&gt;=FO$3,INDEX(EE$6:EE$77,$FI199),""),"")</f>
        <v>6000</v>
      </c>
      <c r="FP199" s="116" t="str">
        <f t="shared" ref="FP199:FP262" si="212">IF($FM199&gt;0,IF(INDEX($EC$6:$EC$77,$FI199)&gt;=FP$3,INDEX(EF$6:EF$77,$FI199),""),"")</f>
        <v>专属强化石2</v>
      </c>
      <c r="FQ199" s="116">
        <f t="shared" ref="FQ199:FQ262" si="213">IF($FM199&gt;0,IF(INDEX($EC$6:$EC$77,$FI199)&gt;=FQ$3,INDEX(EG$6:EG$77,$FI199),""),"")</f>
        <v>3</v>
      </c>
      <c r="FR199" s="116" t="str">
        <f t="shared" ref="FR199:FR262" si="214">IF($FM199&gt;0,IF(INDEX($EC$6:$EC$77,$FI199)&gt;=FR$3,INDEX(EH$6:EH$77,$FI199),""),"")</f>
        <v>专属强化石3</v>
      </c>
      <c r="FS199" s="116">
        <f t="shared" ref="FS199:FS262" si="215">IF($FM199&gt;0,IF(INDEX($EC$6:$EC$77,$FI199)&gt;=FS$3,INDEX(EI$6:EI$77,$FI199),""),"")</f>
        <v>1</v>
      </c>
      <c r="FT199" s="116">
        <f t="shared" si="197"/>
        <v>0.06</v>
      </c>
      <c r="FU199" s="116">
        <f t="shared" si="198"/>
        <v>1</v>
      </c>
      <c r="FV199" s="116">
        <f t="shared" si="199"/>
        <v>24</v>
      </c>
      <c r="FW199" s="116">
        <f t="shared" si="200"/>
        <v>0</v>
      </c>
      <c r="FX199" s="116">
        <f t="shared" si="201"/>
        <v>1</v>
      </c>
      <c r="FY199" s="116">
        <f t="shared" si="202"/>
        <v>6</v>
      </c>
      <c r="FZ199" s="116">
        <f t="shared" si="203"/>
        <v>3.09E-2</v>
      </c>
      <c r="GA199" s="116">
        <f t="shared" si="204"/>
        <v>1</v>
      </c>
      <c r="GB199" s="116">
        <f t="shared" si="205"/>
        <v>11</v>
      </c>
      <c r="GC199" s="116">
        <f t="shared" si="206"/>
        <v>0.1234</v>
      </c>
      <c r="GD199" s="116">
        <f t="shared" si="207"/>
        <v>1</v>
      </c>
      <c r="GE199" s="116">
        <f t="shared" si="208"/>
        <v>24</v>
      </c>
    </row>
    <row r="200" spans="164:187" ht="16.5" x14ac:dyDescent="0.2">
      <c r="FH200" s="116">
        <v>195</v>
      </c>
      <c r="FI200" s="116">
        <f t="shared" si="193"/>
        <v>31</v>
      </c>
      <c r="FJ200" s="116">
        <f t="shared" si="209"/>
        <v>3</v>
      </c>
      <c r="FK200" s="116" t="str">
        <f t="shared" si="194"/>
        <v>典韦专属武器-魂珠-4 4级</v>
      </c>
      <c r="FL200" s="116">
        <f t="shared" si="195"/>
        <v>4</v>
      </c>
      <c r="FM200" s="116">
        <f t="shared" si="196"/>
        <v>4</v>
      </c>
      <c r="FN200" s="116" t="str">
        <f t="shared" si="210"/>
        <v>金币</v>
      </c>
      <c r="FO200" s="116">
        <f t="shared" si="211"/>
        <v>7000</v>
      </c>
      <c r="FP200" s="116" t="str">
        <f t="shared" si="212"/>
        <v>专属强化石2</v>
      </c>
      <c r="FQ200" s="116">
        <f t="shared" si="213"/>
        <v>6</v>
      </c>
      <c r="FR200" s="116" t="str">
        <f t="shared" si="214"/>
        <v>专属强化石3</v>
      </c>
      <c r="FS200" s="116">
        <f t="shared" si="215"/>
        <v>2</v>
      </c>
      <c r="FT200" s="116">
        <f t="shared" si="197"/>
        <v>7.0000000000000007E-2</v>
      </c>
      <c r="FU200" s="116">
        <f t="shared" si="198"/>
        <v>1</v>
      </c>
      <c r="FV200" s="116">
        <f t="shared" si="199"/>
        <v>20</v>
      </c>
      <c r="FW200" s="116">
        <f t="shared" si="200"/>
        <v>0</v>
      </c>
      <c r="FX200" s="116">
        <f t="shared" si="201"/>
        <v>1</v>
      </c>
      <c r="FY200" s="116">
        <f t="shared" si="202"/>
        <v>5</v>
      </c>
      <c r="FZ200" s="116">
        <f t="shared" si="203"/>
        <v>3.6999999999999998E-2</v>
      </c>
      <c r="GA200" s="116">
        <f t="shared" si="204"/>
        <v>1</v>
      </c>
      <c r="GB200" s="116">
        <f t="shared" si="205"/>
        <v>9</v>
      </c>
      <c r="GC200" s="116">
        <f t="shared" si="206"/>
        <v>0.14810000000000001</v>
      </c>
      <c r="GD200" s="116">
        <f t="shared" si="207"/>
        <v>1</v>
      </c>
      <c r="GE200" s="116">
        <f t="shared" si="208"/>
        <v>20</v>
      </c>
    </row>
    <row r="201" spans="164:187" ht="16.5" x14ac:dyDescent="0.2">
      <c r="FH201" s="116">
        <v>196</v>
      </c>
      <c r="FI201" s="116">
        <f t="shared" si="193"/>
        <v>32</v>
      </c>
      <c r="FJ201" s="116">
        <f t="shared" si="209"/>
        <v>3</v>
      </c>
      <c r="FK201" s="116" t="str">
        <f t="shared" si="194"/>
        <v>典韦专属武器-魂珠-4 5级</v>
      </c>
      <c r="FL201" s="116">
        <f t="shared" si="195"/>
        <v>4</v>
      </c>
      <c r="FM201" s="116">
        <f t="shared" si="196"/>
        <v>5</v>
      </c>
      <c r="FN201" s="116" t="str">
        <f t="shared" si="210"/>
        <v>金币</v>
      </c>
      <c r="FO201" s="116">
        <f t="shared" si="211"/>
        <v>8000</v>
      </c>
      <c r="FP201" s="116" t="str">
        <f t="shared" si="212"/>
        <v>专属强化石2</v>
      </c>
      <c r="FQ201" s="116">
        <f t="shared" si="213"/>
        <v>6</v>
      </c>
      <c r="FR201" s="116" t="str">
        <f t="shared" si="214"/>
        <v>专属强化石3</v>
      </c>
      <c r="FS201" s="116">
        <f t="shared" si="215"/>
        <v>2</v>
      </c>
      <c r="FT201" s="116">
        <f t="shared" si="197"/>
        <v>0.05</v>
      </c>
      <c r="FU201" s="116">
        <f t="shared" si="198"/>
        <v>1</v>
      </c>
      <c r="FV201" s="116">
        <f t="shared" si="199"/>
        <v>32</v>
      </c>
      <c r="FW201" s="116">
        <f t="shared" si="200"/>
        <v>0</v>
      </c>
      <c r="FX201" s="116">
        <f t="shared" si="201"/>
        <v>1</v>
      </c>
      <c r="FY201" s="116">
        <f t="shared" si="202"/>
        <v>8</v>
      </c>
      <c r="FZ201" s="116">
        <f t="shared" si="203"/>
        <v>2.3099999999999999E-2</v>
      </c>
      <c r="GA201" s="116">
        <f t="shared" si="204"/>
        <v>1</v>
      </c>
      <c r="GB201" s="116">
        <f t="shared" si="205"/>
        <v>15</v>
      </c>
      <c r="GC201" s="116">
        <f t="shared" si="206"/>
        <v>9.2600000000000002E-2</v>
      </c>
      <c r="GD201" s="116">
        <f t="shared" si="207"/>
        <v>1</v>
      </c>
      <c r="GE201" s="116">
        <f t="shared" si="208"/>
        <v>32</v>
      </c>
    </row>
    <row r="202" spans="164:187" ht="16.5" x14ac:dyDescent="0.2">
      <c r="FH202" s="116">
        <v>197</v>
      </c>
      <c r="FI202" s="116">
        <f t="shared" si="193"/>
        <v>33</v>
      </c>
      <c r="FJ202" s="116">
        <f t="shared" si="209"/>
        <v>3</v>
      </c>
      <c r="FK202" s="116" t="str">
        <f t="shared" si="194"/>
        <v>典韦专属武器-魂珠-4 6级</v>
      </c>
      <c r="FL202" s="116">
        <f t="shared" si="195"/>
        <v>4</v>
      </c>
      <c r="FM202" s="116">
        <f t="shared" si="196"/>
        <v>6</v>
      </c>
      <c r="FN202" s="116" t="str">
        <f t="shared" si="210"/>
        <v>金币</v>
      </c>
      <c r="FO202" s="116">
        <f t="shared" si="211"/>
        <v>9000</v>
      </c>
      <c r="FP202" s="116" t="str">
        <f t="shared" si="212"/>
        <v>专属强化石2</v>
      </c>
      <c r="FQ202" s="116">
        <f t="shared" si="213"/>
        <v>6</v>
      </c>
      <c r="FR202" s="116" t="str">
        <f t="shared" si="214"/>
        <v>专属强化石3</v>
      </c>
      <c r="FS202" s="116">
        <f t="shared" si="215"/>
        <v>2</v>
      </c>
      <c r="FT202" s="116">
        <f t="shared" si="197"/>
        <v>0.03</v>
      </c>
      <c r="FU202" s="116">
        <f t="shared" si="198"/>
        <v>1</v>
      </c>
      <c r="FV202" s="116">
        <f t="shared" si="199"/>
        <v>53</v>
      </c>
      <c r="FW202" s="116">
        <f t="shared" si="200"/>
        <v>0</v>
      </c>
      <c r="FX202" s="116">
        <f t="shared" si="201"/>
        <v>1</v>
      </c>
      <c r="FY202" s="116">
        <f t="shared" si="202"/>
        <v>12</v>
      </c>
      <c r="FZ202" s="116">
        <f t="shared" si="203"/>
        <v>1.4200000000000001E-2</v>
      </c>
      <c r="GA202" s="116">
        <f t="shared" si="204"/>
        <v>1</v>
      </c>
      <c r="GB202" s="116">
        <f t="shared" si="205"/>
        <v>25</v>
      </c>
      <c r="GC202" s="116">
        <f t="shared" si="206"/>
        <v>5.7000000000000002E-2</v>
      </c>
      <c r="GD202" s="116">
        <f t="shared" si="207"/>
        <v>1</v>
      </c>
      <c r="GE202" s="116">
        <f t="shared" si="208"/>
        <v>53</v>
      </c>
    </row>
    <row r="203" spans="164:187" ht="16.5" x14ac:dyDescent="0.2">
      <c r="FH203" s="116">
        <v>198</v>
      </c>
      <c r="FI203" s="116">
        <f t="shared" si="193"/>
        <v>34</v>
      </c>
      <c r="FJ203" s="116">
        <f t="shared" si="209"/>
        <v>3</v>
      </c>
      <c r="FK203" s="116" t="str">
        <f t="shared" si="194"/>
        <v>典韦专属武器-魂珠-4 7级</v>
      </c>
      <c r="FL203" s="116">
        <f t="shared" si="195"/>
        <v>4</v>
      </c>
      <c r="FM203" s="116">
        <f t="shared" si="196"/>
        <v>7</v>
      </c>
      <c r="FN203" s="116" t="str">
        <f t="shared" si="210"/>
        <v>金币</v>
      </c>
      <c r="FO203" s="116">
        <f t="shared" si="211"/>
        <v>10000</v>
      </c>
      <c r="FP203" s="116" t="str">
        <f t="shared" si="212"/>
        <v>专属强化石2</v>
      </c>
      <c r="FQ203" s="116">
        <f t="shared" si="213"/>
        <v>10</v>
      </c>
      <c r="FR203" s="116" t="str">
        <f t="shared" si="214"/>
        <v>专属强化石3</v>
      </c>
      <c r="FS203" s="116">
        <f t="shared" si="215"/>
        <v>3</v>
      </c>
      <c r="FT203" s="116">
        <f t="shared" si="197"/>
        <v>0.03</v>
      </c>
      <c r="FU203" s="116">
        <f t="shared" si="198"/>
        <v>1</v>
      </c>
      <c r="FV203" s="116">
        <f t="shared" si="199"/>
        <v>57</v>
      </c>
      <c r="FW203" s="116">
        <f t="shared" si="200"/>
        <v>0</v>
      </c>
      <c r="FX203" s="116">
        <f t="shared" si="201"/>
        <v>1</v>
      </c>
      <c r="FY203" s="116">
        <f t="shared" si="202"/>
        <v>13</v>
      </c>
      <c r="FZ203" s="116">
        <f t="shared" si="203"/>
        <v>1.32E-2</v>
      </c>
      <c r="GA203" s="116">
        <f t="shared" si="204"/>
        <v>1</v>
      </c>
      <c r="GB203" s="116">
        <f t="shared" si="205"/>
        <v>26</v>
      </c>
      <c r="GC203" s="116">
        <f t="shared" si="206"/>
        <v>5.2900000000000003E-2</v>
      </c>
      <c r="GD203" s="116">
        <f t="shared" si="207"/>
        <v>1</v>
      </c>
      <c r="GE203" s="116">
        <f t="shared" si="208"/>
        <v>57</v>
      </c>
    </row>
    <row r="204" spans="164:187" ht="16.5" x14ac:dyDescent="0.2">
      <c r="FH204" s="116">
        <v>199</v>
      </c>
      <c r="FI204" s="116">
        <f t="shared" si="193"/>
        <v>35</v>
      </c>
      <c r="FJ204" s="116">
        <f t="shared" si="209"/>
        <v>3</v>
      </c>
      <c r="FK204" s="116" t="str">
        <f t="shared" si="194"/>
        <v>典韦专属武器-魂珠-4 8级</v>
      </c>
      <c r="FL204" s="116">
        <f t="shared" si="195"/>
        <v>4</v>
      </c>
      <c r="FM204" s="116">
        <f t="shared" si="196"/>
        <v>8</v>
      </c>
      <c r="FN204" s="116" t="str">
        <f t="shared" si="210"/>
        <v>金币</v>
      </c>
      <c r="FO204" s="116">
        <f t="shared" si="211"/>
        <v>11000</v>
      </c>
      <c r="FP204" s="116" t="str">
        <f t="shared" si="212"/>
        <v>专属强化石2</v>
      </c>
      <c r="FQ204" s="116">
        <f t="shared" si="213"/>
        <v>13</v>
      </c>
      <c r="FR204" s="116" t="str">
        <f t="shared" si="214"/>
        <v>专属强化石3</v>
      </c>
      <c r="FS204" s="116">
        <f t="shared" si="215"/>
        <v>4</v>
      </c>
      <c r="FT204" s="116">
        <f t="shared" si="197"/>
        <v>0.02</v>
      </c>
      <c r="FU204" s="116">
        <f t="shared" si="198"/>
        <v>1</v>
      </c>
      <c r="FV204" s="116">
        <f t="shared" si="199"/>
        <v>69</v>
      </c>
      <c r="FW204" s="116">
        <f t="shared" si="200"/>
        <v>0</v>
      </c>
      <c r="FX204" s="116">
        <f t="shared" si="201"/>
        <v>1</v>
      </c>
      <c r="FY204" s="116">
        <f t="shared" si="202"/>
        <v>16</v>
      </c>
      <c r="FZ204" s="116">
        <f t="shared" si="203"/>
        <v>1.09E-2</v>
      </c>
      <c r="GA204" s="116">
        <f t="shared" si="204"/>
        <v>1</v>
      </c>
      <c r="GB204" s="116">
        <f t="shared" si="205"/>
        <v>32</v>
      </c>
      <c r="GC204" s="116">
        <f t="shared" si="206"/>
        <v>4.36E-2</v>
      </c>
      <c r="GD204" s="116">
        <f t="shared" si="207"/>
        <v>1</v>
      </c>
      <c r="GE204" s="116">
        <f t="shared" si="208"/>
        <v>69</v>
      </c>
    </row>
    <row r="205" spans="164:187" ht="16.5" x14ac:dyDescent="0.2">
      <c r="FH205" s="116">
        <v>200</v>
      </c>
      <c r="FI205" s="116">
        <f t="shared" si="193"/>
        <v>36</v>
      </c>
      <c r="FJ205" s="116">
        <f t="shared" si="209"/>
        <v>3</v>
      </c>
      <c r="FK205" s="116" t="str">
        <f t="shared" si="194"/>
        <v>典韦专属武器-魂珠-4 9级</v>
      </c>
      <c r="FL205" s="116">
        <f t="shared" si="195"/>
        <v>4</v>
      </c>
      <c r="FM205" s="116">
        <f t="shared" si="196"/>
        <v>9</v>
      </c>
      <c r="FN205" s="116" t="str">
        <f t="shared" si="210"/>
        <v>金币</v>
      </c>
      <c r="FO205" s="116">
        <f t="shared" si="211"/>
        <v>12000</v>
      </c>
      <c r="FP205" s="116" t="str">
        <f t="shared" si="212"/>
        <v>专属强化石2</v>
      </c>
      <c r="FQ205" s="116">
        <f t="shared" si="213"/>
        <v>19</v>
      </c>
      <c r="FR205" s="116" t="str">
        <f t="shared" si="214"/>
        <v>专属强化石3</v>
      </c>
      <c r="FS205" s="116">
        <f t="shared" si="215"/>
        <v>6</v>
      </c>
      <c r="FT205" s="116">
        <f t="shared" si="197"/>
        <v>0.02</v>
      </c>
      <c r="FU205" s="116">
        <f t="shared" si="198"/>
        <v>1</v>
      </c>
      <c r="FV205" s="116">
        <f t="shared" si="199"/>
        <v>74</v>
      </c>
      <c r="FW205" s="116">
        <f t="shared" si="200"/>
        <v>0</v>
      </c>
      <c r="FX205" s="116">
        <f t="shared" si="201"/>
        <v>1</v>
      </c>
      <c r="FY205" s="116">
        <f t="shared" si="202"/>
        <v>17</v>
      </c>
      <c r="FZ205" s="116">
        <f t="shared" si="203"/>
        <v>1.01E-2</v>
      </c>
      <c r="GA205" s="116">
        <f t="shared" si="204"/>
        <v>1</v>
      </c>
      <c r="GB205" s="116">
        <f t="shared" si="205"/>
        <v>35</v>
      </c>
      <c r="GC205" s="116">
        <f t="shared" si="206"/>
        <v>4.0399999999999998E-2</v>
      </c>
      <c r="GD205" s="116">
        <f t="shared" si="207"/>
        <v>1</v>
      </c>
      <c r="GE205" s="116">
        <f t="shared" si="208"/>
        <v>74</v>
      </c>
    </row>
    <row r="206" spans="164:187" ht="16.5" x14ac:dyDescent="0.2">
      <c r="FH206" s="116">
        <v>201</v>
      </c>
      <c r="FI206" s="116">
        <f t="shared" si="193"/>
        <v>0</v>
      </c>
      <c r="FJ206" s="116">
        <f t="shared" si="209"/>
        <v>3</v>
      </c>
      <c r="FK206" s="116" t="str">
        <f t="shared" si="194"/>
        <v>典韦专属武器-魂珠-5 0级</v>
      </c>
      <c r="FL206" s="116">
        <f t="shared" si="195"/>
        <v>5</v>
      </c>
      <c r="FM206" s="116">
        <f t="shared" si="196"/>
        <v>0</v>
      </c>
      <c r="FN206" s="116" t="str">
        <f t="shared" si="210"/>
        <v/>
      </c>
      <c r="FO206" s="116" t="str">
        <f t="shared" si="211"/>
        <v/>
      </c>
      <c r="FP206" s="116" t="str">
        <f t="shared" si="212"/>
        <v/>
      </c>
      <c r="FQ206" s="116" t="str">
        <f t="shared" si="213"/>
        <v/>
      </c>
      <c r="FR206" s="116" t="str">
        <f t="shared" si="214"/>
        <v/>
      </c>
      <c r="FS206" s="116" t="str">
        <f t="shared" si="215"/>
        <v/>
      </c>
      <c r="FT206" s="116" t="str">
        <f t="shared" si="197"/>
        <v/>
      </c>
      <c r="FU206" s="116" t="str">
        <f t="shared" si="198"/>
        <v/>
      </c>
      <c r="FV206" s="116" t="str">
        <f t="shared" si="199"/>
        <v/>
      </c>
      <c r="FW206" s="116" t="str">
        <f t="shared" si="200"/>
        <v/>
      </c>
      <c r="FX206" s="116" t="str">
        <f t="shared" si="201"/>
        <v/>
      </c>
      <c r="FY206" s="116" t="str">
        <f t="shared" si="202"/>
        <v/>
      </c>
      <c r="FZ206" s="116" t="str">
        <f t="shared" si="203"/>
        <v/>
      </c>
      <c r="GA206" s="116" t="str">
        <f t="shared" si="204"/>
        <v/>
      </c>
      <c r="GB206" s="116" t="str">
        <f t="shared" si="205"/>
        <v/>
      </c>
      <c r="GC206" s="116" t="str">
        <f t="shared" si="206"/>
        <v/>
      </c>
      <c r="GD206" s="116" t="str">
        <f t="shared" si="207"/>
        <v/>
      </c>
      <c r="GE206" s="116" t="str">
        <f t="shared" si="208"/>
        <v/>
      </c>
    </row>
    <row r="207" spans="164:187" ht="16.5" x14ac:dyDescent="0.2">
      <c r="FH207" s="116">
        <v>202</v>
      </c>
      <c r="FI207" s="116">
        <f t="shared" si="193"/>
        <v>37</v>
      </c>
      <c r="FJ207" s="116">
        <f t="shared" si="209"/>
        <v>3</v>
      </c>
      <c r="FK207" s="116" t="str">
        <f t="shared" si="194"/>
        <v>典韦专属武器-魂珠-5 1级</v>
      </c>
      <c r="FL207" s="116">
        <f t="shared" si="195"/>
        <v>5</v>
      </c>
      <c r="FM207" s="116">
        <f t="shared" si="196"/>
        <v>1</v>
      </c>
      <c r="FN207" s="116" t="str">
        <f t="shared" si="210"/>
        <v>金币</v>
      </c>
      <c r="FO207" s="116">
        <f t="shared" si="211"/>
        <v>5000</v>
      </c>
      <c r="FP207" s="116" t="str">
        <f t="shared" si="212"/>
        <v>专属强化石2</v>
      </c>
      <c r="FQ207" s="116">
        <f t="shared" si="213"/>
        <v>4</v>
      </c>
      <c r="FR207" s="116" t="str">
        <f t="shared" si="214"/>
        <v>专属强化石3</v>
      </c>
      <c r="FS207" s="116">
        <f t="shared" si="215"/>
        <v>2</v>
      </c>
      <c r="FT207" s="116">
        <f t="shared" si="197"/>
        <v>0.19</v>
      </c>
      <c r="FU207" s="116">
        <f t="shared" si="198"/>
        <v>1</v>
      </c>
      <c r="FV207" s="116">
        <f t="shared" si="199"/>
        <v>8</v>
      </c>
      <c r="FW207" s="116">
        <f t="shared" si="200"/>
        <v>0</v>
      </c>
      <c r="FX207" s="116">
        <f t="shared" si="201"/>
        <v>1</v>
      </c>
      <c r="FY207" s="116">
        <f t="shared" si="202"/>
        <v>2</v>
      </c>
      <c r="FZ207" s="116">
        <f t="shared" si="203"/>
        <v>9.2600000000000002E-2</v>
      </c>
      <c r="GA207" s="116">
        <f t="shared" si="204"/>
        <v>1</v>
      </c>
      <c r="GB207" s="116">
        <f t="shared" si="205"/>
        <v>4</v>
      </c>
      <c r="GC207" s="116">
        <f t="shared" si="206"/>
        <v>0.37019999999999997</v>
      </c>
      <c r="GD207" s="116">
        <f t="shared" si="207"/>
        <v>1</v>
      </c>
      <c r="GE207" s="116">
        <f t="shared" si="208"/>
        <v>8</v>
      </c>
    </row>
    <row r="208" spans="164:187" ht="16.5" x14ac:dyDescent="0.2">
      <c r="FH208" s="116">
        <v>203</v>
      </c>
      <c r="FI208" s="116">
        <f t="shared" si="193"/>
        <v>38</v>
      </c>
      <c r="FJ208" s="116">
        <f t="shared" si="209"/>
        <v>3</v>
      </c>
      <c r="FK208" s="116" t="str">
        <f t="shared" si="194"/>
        <v>典韦专属武器-魂珠-5 2级</v>
      </c>
      <c r="FL208" s="116">
        <f t="shared" si="195"/>
        <v>5</v>
      </c>
      <c r="FM208" s="116">
        <f t="shared" si="196"/>
        <v>2</v>
      </c>
      <c r="FN208" s="116" t="str">
        <f t="shared" si="210"/>
        <v>金币</v>
      </c>
      <c r="FO208" s="116">
        <f t="shared" si="211"/>
        <v>6000</v>
      </c>
      <c r="FP208" s="116" t="str">
        <f t="shared" si="212"/>
        <v>专属强化石2</v>
      </c>
      <c r="FQ208" s="116">
        <f t="shared" si="213"/>
        <v>4</v>
      </c>
      <c r="FR208" s="116" t="str">
        <f t="shared" si="214"/>
        <v>专属强化石3</v>
      </c>
      <c r="FS208" s="116">
        <f t="shared" si="215"/>
        <v>2</v>
      </c>
      <c r="FT208" s="116">
        <f t="shared" si="197"/>
        <v>0.09</v>
      </c>
      <c r="FU208" s="116">
        <f t="shared" si="198"/>
        <v>1</v>
      </c>
      <c r="FV208" s="116">
        <f t="shared" si="199"/>
        <v>16</v>
      </c>
      <c r="FW208" s="116">
        <f t="shared" si="200"/>
        <v>0</v>
      </c>
      <c r="FX208" s="116">
        <f t="shared" si="201"/>
        <v>1</v>
      </c>
      <c r="FY208" s="116">
        <f t="shared" si="202"/>
        <v>4</v>
      </c>
      <c r="FZ208" s="116">
        <f t="shared" si="203"/>
        <v>4.6300000000000001E-2</v>
      </c>
      <c r="GA208" s="116">
        <f t="shared" si="204"/>
        <v>1</v>
      </c>
      <c r="GB208" s="116">
        <f t="shared" si="205"/>
        <v>8</v>
      </c>
      <c r="GC208" s="116">
        <f t="shared" si="206"/>
        <v>0.18509999999999999</v>
      </c>
      <c r="GD208" s="116">
        <f t="shared" si="207"/>
        <v>1</v>
      </c>
      <c r="GE208" s="116">
        <f t="shared" si="208"/>
        <v>16</v>
      </c>
    </row>
    <row r="209" spans="164:187" ht="16.5" x14ac:dyDescent="0.2">
      <c r="FH209" s="116">
        <v>204</v>
      </c>
      <c r="FI209" s="116">
        <f t="shared" si="193"/>
        <v>39</v>
      </c>
      <c r="FJ209" s="116">
        <f t="shared" si="209"/>
        <v>3</v>
      </c>
      <c r="FK209" s="116" t="str">
        <f t="shared" si="194"/>
        <v>典韦专属武器-魂珠-5 3级</v>
      </c>
      <c r="FL209" s="116">
        <f t="shared" si="195"/>
        <v>5</v>
      </c>
      <c r="FM209" s="116">
        <f t="shared" si="196"/>
        <v>3</v>
      </c>
      <c r="FN209" s="116" t="str">
        <f t="shared" si="210"/>
        <v>金币</v>
      </c>
      <c r="FO209" s="116">
        <f t="shared" si="211"/>
        <v>7000</v>
      </c>
      <c r="FP209" s="116" t="str">
        <f t="shared" si="212"/>
        <v>专属强化石2</v>
      </c>
      <c r="FQ209" s="116">
        <f t="shared" si="213"/>
        <v>4</v>
      </c>
      <c r="FR209" s="116" t="str">
        <f t="shared" si="214"/>
        <v>专属强化石3</v>
      </c>
      <c r="FS209" s="116">
        <f t="shared" si="215"/>
        <v>2</v>
      </c>
      <c r="FT209" s="116">
        <f t="shared" si="197"/>
        <v>0.06</v>
      </c>
      <c r="FU209" s="116">
        <f t="shared" si="198"/>
        <v>1</v>
      </c>
      <c r="FV209" s="116">
        <f t="shared" si="199"/>
        <v>24</v>
      </c>
      <c r="FW209" s="116">
        <f t="shared" si="200"/>
        <v>0</v>
      </c>
      <c r="FX209" s="116">
        <f t="shared" si="201"/>
        <v>1</v>
      </c>
      <c r="FY209" s="116">
        <f t="shared" si="202"/>
        <v>6</v>
      </c>
      <c r="FZ209" s="116">
        <f t="shared" si="203"/>
        <v>3.09E-2</v>
      </c>
      <c r="GA209" s="116">
        <f t="shared" si="204"/>
        <v>1</v>
      </c>
      <c r="GB209" s="116">
        <f t="shared" si="205"/>
        <v>11</v>
      </c>
      <c r="GC209" s="116">
        <f t="shared" si="206"/>
        <v>0.1234</v>
      </c>
      <c r="GD209" s="116">
        <f t="shared" si="207"/>
        <v>1</v>
      </c>
      <c r="GE209" s="116">
        <f t="shared" si="208"/>
        <v>24</v>
      </c>
    </row>
    <row r="210" spans="164:187" ht="16.5" x14ac:dyDescent="0.2">
      <c r="FH210" s="116">
        <v>205</v>
      </c>
      <c r="FI210" s="116">
        <f t="shared" si="193"/>
        <v>40</v>
      </c>
      <c r="FJ210" s="116">
        <f t="shared" si="209"/>
        <v>3</v>
      </c>
      <c r="FK210" s="116" t="str">
        <f t="shared" si="194"/>
        <v>典韦专属武器-魂珠-5 4级</v>
      </c>
      <c r="FL210" s="116">
        <f t="shared" si="195"/>
        <v>5</v>
      </c>
      <c r="FM210" s="116">
        <f t="shared" si="196"/>
        <v>4</v>
      </c>
      <c r="FN210" s="116" t="str">
        <f t="shared" si="210"/>
        <v>金币</v>
      </c>
      <c r="FO210" s="116">
        <f t="shared" si="211"/>
        <v>8000</v>
      </c>
      <c r="FP210" s="116" t="str">
        <f t="shared" si="212"/>
        <v>专属强化石2</v>
      </c>
      <c r="FQ210" s="116">
        <f t="shared" si="213"/>
        <v>6</v>
      </c>
      <c r="FR210" s="116" t="str">
        <f t="shared" si="214"/>
        <v>专属强化石3</v>
      </c>
      <c r="FS210" s="116">
        <f t="shared" si="215"/>
        <v>3</v>
      </c>
      <c r="FT210" s="116">
        <f t="shared" si="197"/>
        <v>0.06</v>
      </c>
      <c r="FU210" s="116">
        <f t="shared" si="198"/>
        <v>1</v>
      </c>
      <c r="FV210" s="116">
        <f t="shared" si="199"/>
        <v>27</v>
      </c>
      <c r="FW210" s="116">
        <f t="shared" si="200"/>
        <v>0</v>
      </c>
      <c r="FX210" s="116">
        <f t="shared" si="201"/>
        <v>1</v>
      </c>
      <c r="FY210" s="116">
        <f t="shared" si="202"/>
        <v>6</v>
      </c>
      <c r="FZ210" s="116">
        <f t="shared" si="203"/>
        <v>2.7799999999999998E-2</v>
      </c>
      <c r="GA210" s="116">
        <f t="shared" si="204"/>
        <v>1</v>
      </c>
      <c r="GB210" s="116">
        <f t="shared" si="205"/>
        <v>13</v>
      </c>
      <c r="GC210" s="116">
        <f t="shared" si="206"/>
        <v>0.1111</v>
      </c>
      <c r="GD210" s="116">
        <f t="shared" si="207"/>
        <v>1</v>
      </c>
      <c r="GE210" s="116">
        <f t="shared" si="208"/>
        <v>27</v>
      </c>
    </row>
    <row r="211" spans="164:187" ht="16.5" x14ac:dyDescent="0.2">
      <c r="FH211" s="116">
        <v>206</v>
      </c>
      <c r="FI211" s="116">
        <f t="shared" si="193"/>
        <v>41</v>
      </c>
      <c r="FJ211" s="116">
        <f t="shared" si="209"/>
        <v>3</v>
      </c>
      <c r="FK211" s="116" t="str">
        <f t="shared" si="194"/>
        <v>典韦专属武器-魂珠-5 5级</v>
      </c>
      <c r="FL211" s="116">
        <f t="shared" si="195"/>
        <v>5</v>
      </c>
      <c r="FM211" s="116">
        <f t="shared" si="196"/>
        <v>5</v>
      </c>
      <c r="FN211" s="116" t="str">
        <f t="shared" si="210"/>
        <v>金币</v>
      </c>
      <c r="FO211" s="116">
        <f t="shared" si="211"/>
        <v>9000</v>
      </c>
      <c r="FP211" s="116" t="str">
        <f t="shared" si="212"/>
        <v>专属强化石2</v>
      </c>
      <c r="FQ211" s="116">
        <f t="shared" si="213"/>
        <v>6</v>
      </c>
      <c r="FR211" s="116" t="str">
        <f t="shared" si="214"/>
        <v>专属强化石3</v>
      </c>
      <c r="FS211" s="116">
        <f t="shared" si="215"/>
        <v>3</v>
      </c>
      <c r="FT211" s="116">
        <f t="shared" si="197"/>
        <v>0.03</v>
      </c>
      <c r="FU211" s="116">
        <f t="shared" si="198"/>
        <v>1</v>
      </c>
      <c r="FV211" s="116">
        <f t="shared" si="199"/>
        <v>43</v>
      </c>
      <c r="FW211" s="116">
        <f t="shared" si="200"/>
        <v>0</v>
      </c>
      <c r="FX211" s="116">
        <f t="shared" si="201"/>
        <v>1</v>
      </c>
      <c r="FY211" s="116">
        <f t="shared" si="202"/>
        <v>10</v>
      </c>
      <c r="FZ211" s="116">
        <f t="shared" si="203"/>
        <v>1.7399999999999999E-2</v>
      </c>
      <c r="GA211" s="116">
        <f t="shared" si="204"/>
        <v>1</v>
      </c>
      <c r="GB211" s="116">
        <f t="shared" si="205"/>
        <v>20</v>
      </c>
      <c r="GC211" s="116">
        <f t="shared" si="206"/>
        <v>6.9400000000000003E-2</v>
      </c>
      <c r="GD211" s="116">
        <f t="shared" si="207"/>
        <v>1</v>
      </c>
      <c r="GE211" s="116">
        <f t="shared" si="208"/>
        <v>43</v>
      </c>
    </row>
    <row r="212" spans="164:187" ht="16.5" x14ac:dyDescent="0.2">
      <c r="FH212" s="116">
        <v>207</v>
      </c>
      <c r="FI212" s="116">
        <f t="shared" si="193"/>
        <v>42</v>
      </c>
      <c r="FJ212" s="116">
        <f t="shared" si="209"/>
        <v>3</v>
      </c>
      <c r="FK212" s="116" t="str">
        <f t="shared" si="194"/>
        <v>典韦专属武器-魂珠-5 6级</v>
      </c>
      <c r="FL212" s="116">
        <f t="shared" si="195"/>
        <v>5</v>
      </c>
      <c r="FM212" s="116">
        <f t="shared" si="196"/>
        <v>6</v>
      </c>
      <c r="FN212" s="116" t="str">
        <f t="shared" si="210"/>
        <v>金币</v>
      </c>
      <c r="FO212" s="116">
        <f t="shared" si="211"/>
        <v>10000</v>
      </c>
      <c r="FP212" s="116" t="str">
        <f t="shared" si="212"/>
        <v>专属强化石2</v>
      </c>
      <c r="FQ212" s="116">
        <f t="shared" si="213"/>
        <v>9</v>
      </c>
      <c r="FR212" s="116" t="str">
        <f t="shared" si="214"/>
        <v>专属强化石3</v>
      </c>
      <c r="FS212" s="116">
        <f t="shared" si="215"/>
        <v>5</v>
      </c>
      <c r="FT212" s="116">
        <f t="shared" si="197"/>
        <v>0.04</v>
      </c>
      <c r="FU212" s="116">
        <f t="shared" si="198"/>
        <v>1</v>
      </c>
      <c r="FV212" s="116">
        <f t="shared" si="199"/>
        <v>42</v>
      </c>
      <c r="FW212" s="116">
        <f t="shared" si="200"/>
        <v>0</v>
      </c>
      <c r="FX212" s="116">
        <f t="shared" si="201"/>
        <v>1</v>
      </c>
      <c r="FY212" s="116">
        <f t="shared" si="202"/>
        <v>10</v>
      </c>
      <c r="FZ212" s="116">
        <f t="shared" si="203"/>
        <v>1.78E-2</v>
      </c>
      <c r="GA212" s="116">
        <f t="shared" si="204"/>
        <v>1</v>
      </c>
      <c r="GB212" s="116">
        <f t="shared" si="205"/>
        <v>20</v>
      </c>
      <c r="GC212" s="116">
        <f t="shared" si="206"/>
        <v>7.1199999999999999E-2</v>
      </c>
      <c r="GD212" s="116">
        <f t="shared" si="207"/>
        <v>1</v>
      </c>
      <c r="GE212" s="116">
        <f t="shared" si="208"/>
        <v>42</v>
      </c>
    </row>
    <row r="213" spans="164:187" ht="16.5" x14ac:dyDescent="0.2">
      <c r="FH213" s="116">
        <v>208</v>
      </c>
      <c r="FI213" s="116">
        <f t="shared" si="193"/>
        <v>43</v>
      </c>
      <c r="FJ213" s="116">
        <f t="shared" si="209"/>
        <v>3</v>
      </c>
      <c r="FK213" s="116" t="str">
        <f t="shared" si="194"/>
        <v>典韦专属武器-魂珠-5 7级</v>
      </c>
      <c r="FL213" s="116">
        <f t="shared" si="195"/>
        <v>5</v>
      </c>
      <c r="FM213" s="116">
        <f t="shared" si="196"/>
        <v>7</v>
      </c>
      <c r="FN213" s="116" t="str">
        <f t="shared" si="210"/>
        <v>金币</v>
      </c>
      <c r="FO213" s="116">
        <f t="shared" si="211"/>
        <v>11000</v>
      </c>
      <c r="FP213" s="116" t="str">
        <f t="shared" si="212"/>
        <v>专属强化石2</v>
      </c>
      <c r="FQ213" s="116">
        <f t="shared" si="213"/>
        <v>9</v>
      </c>
      <c r="FR213" s="116" t="str">
        <f t="shared" si="214"/>
        <v>专属强化石3</v>
      </c>
      <c r="FS213" s="116">
        <f t="shared" si="215"/>
        <v>5</v>
      </c>
      <c r="FT213" s="116">
        <f t="shared" si="197"/>
        <v>0.02</v>
      </c>
      <c r="FU213" s="116">
        <f t="shared" si="198"/>
        <v>1</v>
      </c>
      <c r="FV213" s="116">
        <f t="shared" si="199"/>
        <v>68</v>
      </c>
      <c r="FW213" s="116">
        <f t="shared" si="200"/>
        <v>0</v>
      </c>
      <c r="FX213" s="116">
        <f t="shared" si="201"/>
        <v>1</v>
      </c>
      <c r="FY213" s="116">
        <f t="shared" si="202"/>
        <v>16</v>
      </c>
      <c r="FZ213" s="116">
        <f t="shared" si="203"/>
        <v>1.0999999999999999E-2</v>
      </c>
      <c r="GA213" s="116">
        <f t="shared" si="204"/>
        <v>1</v>
      </c>
      <c r="GB213" s="116">
        <f t="shared" si="205"/>
        <v>32</v>
      </c>
      <c r="GC213" s="116">
        <f t="shared" si="206"/>
        <v>4.41E-2</v>
      </c>
      <c r="GD213" s="116">
        <f t="shared" si="207"/>
        <v>1</v>
      </c>
      <c r="GE213" s="116">
        <f t="shared" si="208"/>
        <v>68</v>
      </c>
    </row>
    <row r="214" spans="164:187" ht="16.5" x14ac:dyDescent="0.2">
      <c r="FH214" s="116">
        <v>209</v>
      </c>
      <c r="FI214" s="116">
        <f t="shared" ref="FI214:FI277" si="216">IF(FM214&gt;0,(FL214-1)*9+FM214,0)</f>
        <v>44</v>
      </c>
      <c r="FJ214" s="116">
        <f t="shared" si="209"/>
        <v>3</v>
      </c>
      <c r="FK214" s="116" t="str">
        <f t="shared" ref="FK214:FK277" si="217">INDEX($FC$6:$FC$26,FJ214)&amp;"专属武器-魂珠-"&amp;FL214&amp;" "&amp;FM214&amp;"级"</f>
        <v>典韦专属武器-魂珠-5 8级</v>
      </c>
      <c r="FL214" s="116">
        <f t="shared" ref="FL214:FL277" si="218">INT((FH214-(FJ214-1)*80-1)/10)+1</f>
        <v>5</v>
      </c>
      <c r="FM214" s="116">
        <f t="shared" ref="FM214:FM277" si="219">FH214-(FJ214-1)*80-(FL214-1)*10-1</f>
        <v>8</v>
      </c>
      <c r="FN214" s="116" t="str">
        <f t="shared" si="210"/>
        <v>金币</v>
      </c>
      <c r="FO214" s="116">
        <f t="shared" si="211"/>
        <v>12000</v>
      </c>
      <c r="FP214" s="116" t="str">
        <f t="shared" si="212"/>
        <v>专属强化石2</v>
      </c>
      <c r="FQ214" s="116">
        <f t="shared" si="213"/>
        <v>13</v>
      </c>
      <c r="FR214" s="116" t="str">
        <f t="shared" si="214"/>
        <v>专属强化石3</v>
      </c>
      <c r="FS214" s="116">
        <f t="shared" si="215"/>
        <v>7</v>
      </c>
      <c r="FT214" s="116">
        <f t="shared" ref="FT214:FT277" si="220">IF($FM214&gt;0,INDEX(EJ$6:EJ$77,$FI214),"")</f>
        <v>0.02</v>
      </c>
      <c r="FU214" s="116">
        <f t="shared" ref="FU214:FU277" si="221">IF($FM214&gt;0,INDEX(EK$6:EK$77,$FI214),"")</f>
        <v>1</v>
      </c>
      <c r="FV214" s="116">
        <f t="shared" ref="FV214:FV277" si="222">IF($FM214&gt;0,INDEX(EL$6:EL$77,$FI214),"")</f>
        <v>79</v>
      </c>
      <c r="FW214" s="116">
        <f t="shared" ref="FW214:FW277" si="223">IF($FM214&gt;0,INDEX(EP$6:EP$77,$FI214),"")</f>
        <v>0</v>
      </c>
      <c r="FX214" s="116">
        <f t="shared" ref="FX214:FX277" si="224">IF($FM214&gt;0,INDEX(EQ$6:EQ$77,$FI214),"")</f>
        <v>1</v>
      </c>
      <c r="FY214" s="116">
        <f t="shared" ref="FY214:FY277" si="225">IF($FM214&gt;0,INDEX(ER$6:ER$77,$FI214),"")</f>
        <v>18</v>
      </c>
      <c r="FZ214" s="116">
        <f t="shared" ref="FZ214:FZ277" si="226">IF($FM214&gt;0,INDEX(ES$6:ES$77,$FI214),"")</f>
        <v>9.4999999999999998E-3</v>
      </c>
      <c r="GA214" s="116">
        <f t="shared" ref="GA214:GA277" si="227">IF($FM214&gt;0,INDEX(ET$6:ET$77,$FI214),"")</f>
        <v>1</v>
      </c>
      <c r="GB214" s="116">
        <f t="shared" ref="GB214:GB277" si="228">IF($FM214&gt;0,INDEX(EU$6:EU$77,$FI214),"")</f>
        <v>37</v>
      </c>
      <c r="GC214" s="116">
        <f t="shared" ref="GC214:GC277" si="229">IF($FM214&gt;0,INDEX(EV$6:EV$77,$FI214),"")</f>
        <v>3.8100000000000002E-2</v>
      </c>
      <c r="GD214" s="116">
        <f t="shared" ref="GD214:GD277" si="230">IF($FM214&gt;0,INDEX(EW$6:EW$77,$FI214),"")</f>
        <v>1</v>
      </c>
      <c r="GE214" s="116">
        <f t="shared" ref="GE214:GE277" si="231">IF($FM214&gt;0,INDEX(EX$6:EX$77,$FI214),"")</f>
        <v>79</v>
      </c>
    </row>
    <row r="215" spans="164:187" ht="16.5" x14ac:dyDescent="0.2">
      <c r="FH215" s="116">
        <v>210</v>
      </c>
      <c r="FI215" s="116">
        <f t="shared" si="216"/>
        <v>45</v>
      </c>
      <c r="FJ215" s="116">
        <f t="shared" si="209"/>
        <v>3</v>
      </c>
      <c r="FK215" s="116" t="str">
        <f t="shared" si="217"/>
        <v>典韦专属武器-魂珠-5 9级</v>
      </c>
      <c r="FL215" s="116">
        <f t="shared" si="218"/>
        <v>5</v>
      </c>
      <c r="FM215" s="116">
        <f t="shared" si="219"/>
        <v>9</v>
      </c>
      <c r="FN215" s="116" t="str">
        <f t="shared" si="210"/>
        <v>金币</v>
      </c>
      <c r="FO215" s="116">
        <f t="shared" si="211"/>
        <v>13000</v>
      </c>
      <c r="FP215" s="116" t="str">
        <f t="shared" si="212"/>
        <v>专属强化石2</v>
      </c>
      <c r="FQ215" s="116">
        <f t="shared" si="213"/>
        <v>17</v>
      </c>
      <c r="FR215" s="116" t="str">
        <f t="shared" si="214"/>
        <v>专属强化石3</v>
      </c>
      <c r="FS215" s="116">
        <f t="shared" si="215"/>
        <v>9</v>
      </c>
      <c r="FT215" s="116">
        <f t="shared" si="220"/>
        <v>0.02</v>
      </c>
      <c r="FU215" s="116">
        <f t="shared" si="221"/>
        <v>1</v>
      </c>
      <c r="FV215" s="116">
        <f t="shared" si="222"/>
        <v>99</v>
      </c>
      <c r="FW215" s="116">
        <f t="shared" si="223"/>
        <v>0</v>
      </c>
      <c r="FX215" s="116">
        <f t="shared" si="224"/>
        <v>1</v>
      </c>
      <c r="FY215" s="116">
        <f t="shared" si="225"/>
        <v>23</v>
      </c>
      <c r="FZ215" s="116">
        <f t="shared" si="226"/>
        <v>7.6E-3</v>
      </c>
      <c r="GA215" s="116">
        <f t="shared" si="227"/>
        <v>1</v>
      </c>
      <c r="GB215" s="116">
        <f t="shared" si="228"/>
        <v>46</v>
      </c>
      <c r="GC215" s="116">
        <f t="shared" si="229"/>
        <v>3.0300000000000001E-2</v>
      </c>
      <c r="GD215" s="116">
        <f t="shared" si="230"/>
        <v>1</v>
      </c>
      <c r="GE215" s="116">
        <f t="shared" si="231"/>
        <v>99</v>
      </c>
    </row>
    <row r="216" spans="164:187" ht="16.5" x14ac:dyDescent="0.2">
      <c r="FH216" s="116">
        <v>211</v>
      </c>
      <c r="FI216" s="116">
        <f t="shared" si="216"/>
        <v>0</v>
      </c>
      <c r="FJ216" s="116">
        <f t="shared" si="209"/>
        <v>3</v>
      </c>
      <c r="FK216" s="116" t="str">
        <f t="shared" si="217"/>
        <v>典韦专属武器-魂珠-6 0级</v>
      </c>
      <c r="FL216" s="116">
        <f t="shared" si="218"/>
        <v>6</v>
      </c>
      <c r="FM216" s="116">
        <f t="shared" si="219"/>
        <v>0</v>
      </c>
      <c r="FN216" s="116" t="str">
        <f t="shared" si="210"/>
        <v/>
      </c>
      <c r="FO216" s="116" t="str">
        <f t="shared" si="211"/>
        <v/>
      </c>
      <c r="FP216" s="116" t="str">
        <f t="shared" si="212"/>
        <v/>
      </c>
      <c r="FQ216" s="116" t="str">
        <f t="shared" si="213"/>
        <v/>
      </c>
      <c r="FR216" s="116" t="str">
        <f t="shared" si="214"/>
        <v/>
      </c>
      <c r="FS216" s="116" t="str">
        <f t="shared" si="215"/>
        <v/>
      </c>
      <c r="FT216" s="116" t="str">
        <f t="shared" si="220"/>
        <v/>
      </c>
      <c r="FU216" s="116" t="str">
        <f t="shared" si="221"/>
        <v/>
      </c>
      <c r="FV216" s="116" t="str">
        <f t="shared" si="222"/>
        <v/>
      </c>
      <c r="FW216" s="116" t="str">
        <f t="shared" si="223"/>
        <v/>
      </c>
      <c r="FX216" s="116" t="str">
        <f t="shared" si="224"/>
        <v/>
      </c>
      <c r="FY216" s="116" t="str">
        <f t="shared" si="225"/>
        <v/>
      </c>
      <c r="FZ216" s="116" t="str">
        <f t="shared" si="226"/>
        <v/>
      </c>
      <c r="GA216" s="116" t="str">
        <f t="shared" si="227"/>
        <v/>
      </c>
      <c r="GB216" s="116" t="str">
        <f t="shared" si="228"/>
        <v/>
      </c>
      <c r="GC216" s="116" t="str">
        <f t="shared" si="229"/>
        <v/>
      </c>
      <c r="GD216" s="116" t="str">
        <f t="shared" si="230"/>
        <v/>
      </c>
      <c r="GE216" s="116" t="str">
        <f t="shared" si="231"/>
        <v/>
      </c>
    </row>
    <row r="217" spans="164:187" ht="16.5" x14ac:dyDescent="0.2">
      <c r="FH217" s="116">
        <v>212</v>
      </c>
      <c r="FI217" s="116">
        <f t="shared" si="216"/>
        <v>46</v>
      </c>
      <c r="FJ217" s="116">
        <f t="shared" si="209"/>
        <v>3</v>
      </c>
      <c r="FK217" s="116" t="str">
        <f t="shared" si="217"/>
        <v>典韦专属武器-魂珠-6 1级</v>
      </c>
      <c r="FL217" s="116">
        <f t="shared" si="218"/>
        <v>6</v>
      </c>
      <c r="FM217" s="116">
        <f t="shared" si="219"/>
        <v>1</v>
      </c>
      <c r="FN217" s="116" t="str">
        <f t="shared" si="210"/>
        <v>金币</v>
      </c>
      <c r="FO217" s="116">
        <f t="shared" si="211"/>
        <v>6000</v>
      </c>
      <c r="FP217" s="116" t="str">
        <f t="shared" si="212"/>
        <v>专属强化石3</v>
      </c>
      <c r="FQ217" s="116">
        <f t="shared" si="213"/>
        <v>5</v>
      </c>
      <c r="FR217" s="116" t="str">
        <f t="shared" si="214"/>
        <v>专属强化石4</v>
      </c>
      <c r="FS217" s="116">
        <f t="shared" si="215"/>
        <v>1</v>
      </c>
      <c r="FT217" s="116">
        <f t="shared" si="220"/>
        <v>0.14000000000000001</v>
      </c>
      <c r="FU217" s="116">
        <f t="shared" si="221"/>
        <v>1</v>
      </c>
      <c r="FV217" s="116">
        <f t="shared" si="222"/>
        <v>10</v>
      </c>
      <c r="FW217" s="116">
        <f t="shared" si="223"/>
        <v>0</v>
      </c>
      <c r="FX217" s="116">
        <f t="shared" si="224"/>
        <v>1</v>
      </c>
      <c r="FY217" s="116">
        <f t="shared" si="225"/>
        <v>2</v>
      </c>
      <c r="FZ217" s="116">
        <f t="shared" si="226"/>
        <v>7.2099999999999997E-2</v>
      </c>
      <c r="GA217" s="116">
        <f t="shared" si="227"/>
        <v>1</v>
      </c>
      <c r="GB217" s="116">
        <f t="shared" si="228"/>
        <v>5</v>
      </c>
      <c r="GC217" s="116">
        <f t="shared" si="229"/>
        <v>0.28860000000000002</v>
      </c>
      <c r="GD217" s="116">
        <f t="shared" si="230"/>
        <v>1</v>
      </c>
      <c r="GE217" s="116">
        <f t="shared" si="231"/>
        <v>10</v>
      </c>
    </row>
    <row r="218" spans="164:187" ht="16.5" x14ac:dyDescent="0.2">
      <c r="FH218" s="116">
        <v>213</v>
      </c>
      <c r="FI218" s="116">
        <f t="shared" si="216"/>
        <v>47</v>
      </c>
      <c r="FJ218" s="116">
        <f t="shared" si="209"/>
        <v>3</v>
      </c>
      <c r="FK218" s="116" t="str">
        <f t="shared" si="217"/>
        <v>典韦专属武器-魂珠-6 2级</v>
      </c>
      <c r="FL218" s="116">
        <f t="shared" si="218"/>
        <v>6</v>
      </c>
      <c r="FM218" s="116">
        <f t="shared" si="219"/>
        <v>2</v>
      </c>
      <c r="FN218" s="116" t="str">
        <f t="shared" si="210"/>
        <v>金币</v>
      </c>
      <c r="FO218" s="116">
        <f t="shared" si="211"/>
        <v>7000</v>
      </c>
      <c r="FP218" s="116" t="str">
        <f t="shared" si="212"/>
        <v>专属强化石3</v>
      </c>
      <c r="FQ218" s="116">
        <f t="shared" si="213"/>
        <v>9</v>
      </c>
      <c r="FR218" s="116" t="str">
        <f t="shared" si="214"/>
        <v>专属强化石4</v>
      </c>
      <c r="FS218" s="116">
        <f t="shared" si="215"/>
        <v>2</v>
      </c>
      <c r="FT218" s="116">
        <f t="shared" si="220"/>
        <v>0.14000000000000001</v>
      </c>
      <c r="FU218" s="116">
        <f t="shared" si="221"/>
        <v>1</v>
      </c>
      <c r="FV218" s="116">
        <f t="shared" si="222"/>
        <v>10</v>
      </c>
      <c r="FW218" s="116">
        <f t="shared" si="223"/>
        <v>0</v>
      </c>
      <c r="FX218" s="116">
        <f t="shared" si="224"/>
        <v>1</v>
      </c>
      <c r="FY218" s="116">
        <f t="shared" si="225"/>
        <v>2</v>
      </c>
      <c r="FZ218" s="116">
        <f t="shared" si="226"/>
        <v>7.2099999999999997E-2</v>
      </c>
      <c r="GA218" s="116">
        <f t="shared" si="227"/>
        <v>1</v>
      </c>
      <c r="GB218" s="116">
        <f t="shared" si="228"/>
        <v>5</v>
      </c>
      <c r="GC218" s="116">
        <f t="shared" si="229"/>
        <v>0.28860000000000002</v>
      </c>
      <c r="GD218" s="116">
        <f t="shared" si="230"/>
        <v>1</v>
      </c>
      <c r="GE218" s="116">
        <f t="shared" si="231"/>
        <v>10</v>
      </c>
    </row>
    <row r="219" spans="164:187" ht="16.5" x14ac:dyDescent="0.2">
      <c r="FH219" s="116">
        <v>214</v>
      </c>
      <c r="FI219" s="116">
        <f t="shared" si="216"/>
        <v>48</v>
      </c>
      <c r="FJ219" s="116">
        <f t="shared" si="209"/>
        <v>3</v>
      </c>
      <c r="FK219" s="116" t="str">
        <f t="shared" si="217"/>
        <v>典韦专属武器-魂珠-6 3级</v>
      </c>
      <c r="FL219" s="116">
        <f t="shared" si="218"/>
        <v>6</v>
      </c>
      <c r="FM219" s="116">
        <f t="shared" si="219"/>
        <v>3</v>
      </c>
      <c r="FN219" s="116" t="str">
        <f t="shared" si="210"/>
        <v>金币</v>
      </c>
      <c r="FO219" s="116">
        <f t="shared" si="211"/>
        <v>8000</v>
      </c>
      <c r="FP219" s="116" t="str">
        <f t="shared" si="212"/>
        <v>专属强化石3</v>
      </c>
      <c r="FQ219" s="116">
        <f t="shared" si="213"/>
        <v>9</v>
      </c>
      <c r="FR219" s="116" t="str">
        <f t="shared" si="214"/>
        <v>专属强化石4</v>
      </c>
      <c r="FS219" s="116">
        <f t="shared" si="215"/>
        <v>2</v>
      </c>
      <c r="FT219" s="116">
        <f t="shared" si="220"/>
        <v>0.1</v>
      </c>
      <c r="FU219" s="116">
        <f t="shared" si="221"/>
        <v>1</v>
      </c>
      <c r="FV219" s="116">
        <f t="shared" si="222"/>
        <v>16</v>
      </c>
      <c r="FW219" s="116">
        <f t="shared" si="223"/>
        <v>0</v>
      </c>
      <c r="FX219" s="116">
        <f t="shared" si="224"/>
        <v>1</v>
      </c>
      <c r="FY219" s="116">
        <f t="shared" si="225"/>
        <v>4</v>
      </c>
      <c r="FZ219" s="116">
        <f t="shared" si="226"/>
        <v>4.8099999999999997E-2</v>
      </c>
      <c r="GA219" s="116">
        <f t="shared" si="227"/>
        <v>1</v>
      </c>
      <c r="GB219" s="116">
        <f t="shared" si="228"/>
        <v>7</v>
      </c>
      <c r="GC219" s="116">
        <f t="shared" si="229"/>
        <v>0.19239999999999999</v>
      </c>
      <c r="GD219" s="116">
        <f t="shared" si="230"/>
        <v>1</v>
      </c>
      <c r="GE219" s="116">
        <f t="shared" si="231"/>
        <v>16</v>
      </c>
    </row>
    <row r="220" spans="164:187" ht="16.5" x14ac:dyDescent="0.2">
      <c r="FH220" s="116">
        <v>215</v>
      </c>
      <c r="FI220" s="116">
        <f t="shared" si="216"/>
        <v>49</v>
      </c>
      <c r="FJ220" s="116">
        <f t="shared" si="209"/>
        <v>3</v>
      </c>
      <c r="FK220" s="116" t="str">
        <f t="shared" si="217"/>
        <v>典韦专属武器-魂珠-6 4级</v>
      </c>
      <c r="FL220" s="116">
        <f t="shared" si="218"/>
        <v>6</v>
      </c>
      <c r="FM220" s="116">
        <f t="shared" si="219"/>
        <v>4</v>
      </c>
      <c r="FN220" s="116" t="str">
        <f t="shared" si="210"/>
        <v>金币</v>
      </c>
      <c r="FO220" s="116">
        <f t="shared" si="211"/>
        <v>9000</v>
      </c>
      <c r="FP220" s="116" t="str">
        <f t="shared" si="212"/>
        <v>专属强化石3</v>
      </c>
      <c r="FQ220" s="116">
        <f t="shared" si="213"/>
        <v>14</v>
      </c>
      <c r="FR220" s="116" t="str">
        <f t="shared" si="214"/>
        <v>专属强化石4</v>
      </c>
      <c r="FS220" s="116">
        <f t="shared" si="215"/>
        <v>3</v>
      </c>
      <c r="FT220" s="116">
        <f t="shared" si="220"/>
        <v>0.09</v>
      </c>
      <c r="FU220" s="116">
        <f t="shared" si="221"/>
        <v>1</v>
      </c>
      <c r="FV220" s="116">
        <f t="shared" si="222"/>
        <v>17</v>
      </c>
      <c r="FW220" s="116">
        <f t="shared" si="223"/>
        <v>0</v>
      </c>
      <c r="FX220" s="116">
        <f t="shared" si="224"/>
        <v>1</v>
      </c>
      <c r="FY220" s="116">
        <f t="shared" si="225"/>
        <v>4</v>
      </c>
      <c r="FZ220" s="116">
        <f t="shared" si="226"/>
        <v>4.3299999999999998E-2</v>
      </c>
      <c r="GA220" s="116">
        <f t="shared" si="227"/>
        <v>1</v>
      </c>
      <c r="GB220" s="116">
        <f t="shared" si="228"/>
        <v>8</v>
      </c>
      <c r="GC220" s="116">
        <f t="shared" si="229"/>
        <v>0.1731</v>
      </c>
      <c r="GD220" s="116">
        <f t="shared" si="230"/>
        <v>1</v>
      </c>
      <c r="GE220" s="116">
        <f t="shared" si="231"/>
        <v>17</v>
      </c>
    </row>
    <row r="221" spans="164:187" ht="16.5" x14ac:dyDescent="0.2">
      <c r="FH221" s="116">
        <v>216</v>
      </c>
      <c r="FI221" s="116">
        <f t="shared" si="216"/>
        <v>50</v>
      </c>
      <c r="FJ221" s="116">
        <f t="shared" si="209"/>
        <v>3</v>
      </c>
      <c r="FK221" s="116" t="str">
        <f t="shared" si="217"/>
        <v>典韦专属武器-魂珠-6 5级</v>
      </c>
      <c r="FL221" s="116">
        <f t="shared" si="218"/>
        <v>6</v>
      </c>
      <c r="FM221" s="116">
        <f t="shared" si="219"/>
        <v>5</v>
      </c>
      <c r="FN221" s="116" t="str">
        <f t="shared" si="210"/>
        <v>金币</v>
      </c>
      <c r="FO221" s="116">
        <f t="shared" si="211"/>
        <v>10000</v>
      </c>
      <c r="FP221" s="116" t="str">
        <f t="shared" si="212"/>
        <v>专属强化石3</v>
      </c>
      <c r="FQ221" s="116">
        <f t="shared" si="213"/>
        <v>14</v>
      </c>
      <c r="FR221" s="116" t="str">
        <f t="shared" si="214"/>
        <v>专属强化石4</v>
      </c>
      <c r="FS221" s="116">
        <f t="shared" si="215"/>
        <v>3</v>
      </c>
      <c r="FT221" s="116">
        <f t="shared" si="220"/>
        <v>0.05</v>
      </c>
      <c r="FU221" s="116">
        <f t="shared" si="221"/>
        <v>1</v>
      </c>
      <c r="FV221" s="116">
        <f t="shared" si="222"/>
        <v>28</v>
      </c>
      <c r="FW221" s="116">
        <f t="shared" si="223"/>
        <v>0</v>
      </c>
      <c r="FX221" s="116">
        <f t="shared" si="224"/>
        <v>1</v>
      </c>
      <c r="FY221" s="116">
        <f t="shared" si="225"/>
        <v>6</v>
      </c>
      <c r="FZ221" s="116">
        <f t="shared" si="226"/>
        <v>2.7099999999999999E-2</v>
      </c>
      <c r="GA221" s="116">
        <f t="shared" si="227"/>
        <v>1</v>
      </c>
      <c r="GB221" s="116">
        <f t="shared" si="228"/>
        <v>13</v>
      </c>
      <c r="GC221" s="116">
        <f t="shared" si="229"/>
        <v>0.1082</v>
      </c>
      <c r="GD221" s="116">
        <f t="shared" si="230"/>
        <v>1</v>
      </c>
      <c r="GE221" s="116">
        <f t="shared" si="231"/>
        <v>28</v>
      </c>
    </row>
    <row r="222" spans="164:187" ht="16.5" x14ac:dyDescent="0.2">
      <c r="FH222" s="116">
        <v>217</v>
      </c>
      <c r="FI222" s="116">
        <f t="shared" si="216"/>
        <v>51</v>
      </c>
      <c r="FJ222" s="116">
        <f t="shared" si="209"/>
        <v>3</v>
      </c>
      <c r="FK222" s="116" t="str">
        <f t="shared" si="217"/>
        <v>典韦专属武器-魂珠-6 6级</v>
      </c>
      <c r="FL222" s="116">
        <f t="shared" si="218"/>
        <v>6</v>
      </c>
      <c r="FM222" s="116">
        <f t="shared" si="219"/>
        <v>6</v>
      </c>
      <c r="FN222" s="116" t="str">
        <f t="shared" si="210"/>
        <v>金币</v>
      </c>
      <c r="FO222" s="116">
        <f t="shared" si="211"/>
        <v>11000</v>
      </c>
      <c r="FP222" s="116" t="str">
        <f t="shared" si="212"/>
        <v>专属强化石3</v>
      </c>
      <c r="FQ222" s="116">
        <f t="shared" si="213"/>
        <v>19</v>
      </c>
      <c r="FR222" s="116" t="str">
        <f t="shared" si="214"/>
        <v>专属强化石4</v>
      </c>
      <c r="FS222" s="116">
        <f t="shared" si="215"/>
        <v>4</v>
      </c>
      <c r="FT222" s="116">
        <f t="shared" si="220"/>
        <v>0.04</v>
      </c>
      <c r="FU222" s="116">
        <f t="shared" si="221"/>
        <v>1</v>
      </c>
      <c r="FV222" s="116">
        <f t="shared" si="222"/>
        <v>34</v>
      </c>
      <c r="FW222" s="116">
        <f t="shared" si="223"/>
        <v>0</v>
      </c>
      <c r="FX222" s="116">
        <f t="shared" si="224"/>
        <v>1</v>
      </c>
      <c r="FY222" s="116">
        <f t="shared" si="225"/>
        <v>8</v>
      </c>
      <c r="FZ222" s="116">
        <f t="shared" si="226"/>
        <v>2.2200000000000001E-2</v>
      </c>
      <c r="GA222" s="116">
        <f t="shared" si="227"/>
        <v>1</v>
      </c>
      <c r="GB222" s="116">
        <f t="shared" si="228"/>
        <v>16</v>
      </c>
      <c r="GC222" s="116">
        <f t="shared" si="229"/>
        <v>8.8800000000000004E-2</v>
      </c>
      <c r="GD222" s="116">
        <f t="shared" si="230"/>
        <v>1</v>
      </c>
      <c r="GE222" s="116">
        <f t="shared" si="231"/>
        <v>34</v>
      </c>
    </row>
    <row r="223" spans="164:187" ht="16.5" x14ac:dyDescent="0.2">
      <c r="FH223" s="116">
        <v>218</v>
      </c>
      <c r="FI223" s="116">
        <f t="shared" si="216"/>
        <v>52</v>
      </c>
      <c r="FJ223" s="116">
        <f t="shared" si="209"/>
        <v>3</v>
      </c>
      <c r="FK223" s="116" t="str">
        <f t="shared" si="217"/>
        <v>典韦专属武器-魂珠-6 7级</v>
      </c>
      <c r="FL223" s="116">
        <f t="shared" si="218"/>
        <v>6</v>
      </c>
      <c r="FM223" s="116">
        <f t="shared" si="219"/>
        <v>7</v>
      </c>
      <c r="FN223" s="116" t="str">
        <f t="shared" si="210"/>
        <v>金币</v>
      </c>
      <c r="FO223" s="116">
        <f t="shared" si="211"/>
        <v>12000</v>
      </c>
      <c r="FP223" s="116" t="str">
        <f t="shared" si="212"/>
        <v>专属强化石3</v>
      </c>
      <c r="FQ223" s="116">
        <f t="shared" si="213"/>
        <v>24</v>
      </c>
      <c r="FR223" s="116" t="str">
        <f t="shared" si="214"/>
        <v>专属强化石4</v>
      </c>
      <c r="FS223" s="116">
        <f t="shared" si="215"/>
        <v>5</v>
      </c>
      <c r="FT223" s="116">
        <f t="shared" si="220"/>
        <v>0.03</v>
      </c>
      <c r="FU223" s="116">
        <f t="shared" si="221"/>
        <v>1</v>
      </c>
      <c r="FV223" s="116">
        <f t="shared" si="222"/>
        <v>44</v>
      </c>
      <c r="FW223" s="116">
        <f t="shared" si="223"/>
        <v>0</v>
      </c>
      <c r="FX223" s="116">
        <f t="shared" si="224"/>
        <v>1</v>
      </c>
      <c r="FY223" s="116">
        <f t="shared" si="225"/>
        <v>10</v>
      </c>
      <c r="FZ223" s="116">
        <f t="shared" si="226"/>
        <v>1.72E-2</v>
      </c>
      <c r="GA223" s="116">
        <f t="shared" si="227"/>
        <v>1</v>
      </c>
      <c r="GB223" s="116">
        <f t="shared" si="228"/>
        <v>20</v>
      </c>
      <c r="GC223" s="116">
        <f t="shared" si="229"/>
        <v>6.8699999999999997E-2</v>
      </c>
      <c r="GD223" s="116">
        <f t="shared" si="230"/>
        <v>1</v>
      </c>
      <c r="GE223" s="116">
        <f t="shared" si="231"/>
        <v>44</v>
      </c>
    </row>
    <row r="224" spans="164:187" ht="16.5" x14ac:dyDescent="0.2">
      <c r="FH224" s="116">
        <v>219</v>
      </c>
      <c r="FI224" s="116">
        <f t="shared" si="216"/>
        <v>53</v>
      </c>
      <c r="FJ224" s="116">
        <f t="shared" si="209"/>
        <v>3</v>
      </c>
      <c r="FK224" s="116" t="str">
        <f t="shared" si="217"/>
        <v>典韦专属武器-魂珠-6 8级</v>
      </c>
      <c r="FL224" s="116">
        <f t="shared" si="218"/>
        <v>6</v>
      </c>
      <c r="FM224" s="116">
        <f t="shared" si="219"/>
        <v>8</v>
      </c>
      <c r="FN224" s="116" t="str">
        <f t="shared" si="210"/>
        <v>金币</v>
      </c>
      <c r="FO224" s="116">
        <f t="shared" si="211"/>
        <v>13000</v>
      </c>
      <c r="FP224" s="116" t="str">
        <f t="shared" si="212"/>
        <v>专属强化石3</v>
      </c>
      <c r="FQ224" s="116">
        <f t="shared" si="213"/>
        <v>33</v>
      </c>
      <c r="FR224" s="116" t="str">
        <f t="shared" si="214"/>
        <v>专属强化石4</v>
      </c>
      <c r="FS224" s="116">
        <f t="shared" si="215"/>
        <v>7</v>
      </c>
      <c r="FT224" s="116">
        <f t="shared" si="220"/>
        <v>0.03</v>
      </c>
      <c r="FU224" s="116">
        <f t="shared" si="221"/>
        <v>1</v>
      </c>
      <c r="FV224" s="116">
        <f t="shared" si="222"/>
        <v>50</v>
      </c>
      <c r="FW224" s="116">
        <f t="shared" si="223"/>
        <v>0</v>
      </c>
      <c r="FX224" s="116">
        <f t="shared" si="224"/>
        <v>1</v>
      </c>
      <c r="FY224" s="116">
        <f t="shared" si="225"/>
        <v>12</v>
      </c>
      <c r="FZ224" s="116">
        <f t="shared" si="226"/>
        <v>1.49E-2</v>
      </c>
      <c r="GA224" s="116">
        <f t="shared" si="227"/>
        <v>1</v>
      </c>
      <c r="GB224" s="116">
        <f t="shared" si="228"/>
        <v>24</v>
      </c>
      <c r="GC224" s="116">
        <f t="shared" si="229"/>
        <v>5.9400000000000001E-2</v>
      </c>
      <c r="GD224" s="116">
        <f t="shared" si="230"/>
        <v>1</v>
      </c>
      <c r="GE224" s="116">
        <f t="shared" si="231"/>
        <v>50</v>
      </c>
    </row>
    <row r="225" spans="164:187" ht="16.5" x14ac:dyDescent="0.2">
      <c r="FH225" s="116">
        <v>220</v>
      </c>
      <c r="FI225" s="116">
        <f t="shared" si="216"/>
        <v>54</v>
      </c>
      <c r="FJ225" s="116">
        <f t="shared" si="209"/>
        <v>3</v>
      </c>
      <c r="FK225" s="116" t="str">
        <f t="shared" si="217"/>
        <v>典韦专属武器-魂珠-6 9级</v>
      </c>
      <c r="FL225" s="116">
        <f t="shared" si="218"/>
        <v>6</v>
      </c>
      <c r="FM225" s="116">
        <f t="shared" si="219"/>
        <v>9</v>
      </c>
      <c r="FN225" s="116" t="str">
        <f t="shared" si="210"/>
        <v>金币</v>
      </c>
      <c r="FO225" s="116">
        <f t="shared" si="211"/>
        <v>14000</v>
      </c>
      <c r="FP225" s="116" t="str">
        <f t="shared" si="212"/>
        <v>专属强化石3</v>
      </c>
      <c r="FQ225" s="116">
        <f t="shared" si="213"/>
        <v>38</v>
      </c>
      <c r="FR225" s="116" t="str">
        <f t="shared" si="214"/>
        <v>专属强化石4</v>
      </c>
      <c r="FS225" s="116">
        <f t="shared" si="215"/>
        <v>8</v>
      </c>
      <c r="FT225" s="116">
        <f t="shared" si="220"/>
        <v>0.02</v>
      </c>
      <c r="FU225" s="116">
        <f t="shared" si="221"/>
        <v>1</v>
      </c>
      <c r="FV225" s="116">
        <f t="shared" si="222"/>
        <v>71</v>
      </c>
      <c r="FW225" s="116">
        <f t="shared" si="223"/>
        <v>0</v>
      </c>
      <c r="FX225" s="116">
        <f t="shared" si="224"/>
        <v>1</v>
      </c>
      <c r="FY225" s="116">
        <f t="shared" si="225"/>
        <v>17</v>
      </c>
      <c r="FZ225" s="116">
        <f t="shared" si="226"/>
        <v>1.0500000000000001E-2</v>
      </c>
      <c r="GA225" s="116">
        <f t="shared" si="227"/>
        <v>1</v>
      </c>
      <c r="GB225" s="116">
        <f t="shared" si="228"/>
        <v>33</v>
      </c>
      <c r="GC225" s="116">
        <f t="shared" si="229"/>
        <v>4.2000000000000003E-2</v>
      </c>
      <c r="GD225" s="116">
        <f t="shared" si="230"/>
        <v>1</v>
      </c>
      <c r="GE225" s="116">
        <f t="shared" si="231"/>
        <v>71</v>
      </c>
    </row>
    <row r="226" spans="164:187" ht="16.5" x14ac:dyDescent="0.2">
      <c r="FH226" s="116">
        <v>221</v>
      </c>
      <c r="FI226" s="116">
        <f t="shared" si="216"/>
        <v>0</v>
      </c>
      <c r="FJ226" s="116">
        <f t="shared" si="209"/>
        <v>3</v>
      </c>
      <c r="FK226" s="116" t="str">
        <f t="shared" si="217"/>
        <v>典韦专属武器-魂珠-7 0级</v>
      </c>
      <c r="FL226" s="116">
        <f t="shared" si="218"/>
        <v>7</v>
      </c>
      <c r="FM226" s="116">
        <f t="shared" si="219"/>
        <v>0</v>
      </c>
      <c r="FN226" s="116" t="str">
        <f t="shared" si="210"/>
        <v/>
      </c>
      <c r="FO226" s="116" t="str">
        <f t="shared" si="211"/>
        <v/>
      </c>
      <c r="FP226" s="116" t="str">
        <f t="shared" si="212"/>
        <v/>
      </c>
      <c r="FQ226" s="116" t="str">
        <f t="shared" si="213"/>
        <v/>
      </c>
      <c r="FR226" s="116" t="str">
        <f t="shared" si="214"/>
        <v/>
      </c>
      <c r="FS226" s="116" t="str">
        <f t="shared" si="215"/>
        <v/>
      </c>
      <c r="FT226" s="116" t="str">
        <f t="shared" si="220"/>
        <v/>
      </c>
      <c r="FU226" s="116" t="str">
        <f t="shared" si="221"/>
        <v/>
      </c>
      <c r="FV226" s="116" t="str">
        <f t="shared" si="222"/>
        <v/>
      </c>
      <c r="FW226" s="116" t="str">
        <f t="shared" si="223"/>
        <v/>
      </c>
      <c r="FX226" s="116" t="str">
        <f t="shared" si="224"/>
        <v/>
      </c>
      <c r="FY226" s="116" t="str">
        <f t="shared" si="225"/>
        <v/>
      </c>
      <c r="FZ226" s="116" t="str">
        <f t="shared" si="226"/>
        <v/>
      </c>
      <c r="GA226" s="116" t="str">
        <f t="shared" si="227"/>
        <v/>
      </c>
      <c r="GB226" s="116" t="str">
        <f t="shared" si="228"/>
        <v/>
      </c>
      <c r="GC226" s="116" t="str">
        <f t="shared" si="229"/>
        <v/>
      </c>
      <c r="GD226" s="116" t="str">
        <f t="shared" si="230"/>
        <v/>
      </c>
      <c r="GE226" s="116" t="str">
        <f t="shared" si="231"/>
        <v/>
      </c>
    </row>
    <row r="227" spans="164:187" ht="16.5" x14ac:dyDescent="0.2">
      <c r="FH227" s="116">
        <v>222</v>
      </c>
      <c r="FI227" s="116">
        <f t="shared" si="216"/>
        <v>55</v>
      </c>
      <c r="FJ227" s="116">
        <f t="shared" si="209"/>
        <v>3</v>
      </c>
      <c r="FK227" s="116" t="str">
        <f t="shared" si="217"/>
        <v>典韦专属武器-魂珠-7 1级</v>
      </c>
      <c r="FL227" s="116">
        <f t="shared" si="218"/>
        <v>7</v>
      </c>
      <c r="FM227" s="116">
        <f t="shared" si="219"/>
        <v>1</v>
      </c>
      <c r="FN227" s="116" t="str">
        <f t="shared" si="210"/>
        <v>金币</v>
      </c>
      <c r="FO227" s="116">
        <f t="shared" si="211"/>
        <v>7000</v>
      </c>
      <c r="FP227" s="116" t="str">
        <f t="shared" si="212"/>
        <v>专属强化石3</v>
      </c>
      <c r="FQ227" s="116">
        <f t="shared" si="213"/>
        <v>6</v>
      </c>
      <c r="FR227" s="116" t="str">
        <f t="shared" si="214"/>
        <v>专属强化石4</v>
      </c>
      <c r="FS227" s="116">
        <f t="shared" si="215"/>
        <v>2</v>
      </c>
      <c r="FT227" s="116">
        <f t="shared" si="220"/>
        <v>0.17</v>
      </c>
      <c r="FU227" s="116">
        <f t="shared" si="221"/>
        <v>1</v>
      </c>
      <c r="FV227" s="116">
        <f t="shared" si="222"/>
        <v>9</v>
      </c>
      <c r="FW227" s="116">
        <f t="shared" si="223"/>
        <v>0</v>
      </c>
      <c r="FX227" s="116">
        <f t="shared" si="224"/>
        <v>1</v>
      </c>
      <c r="FY227" s="116">
        <f t="shared" si="225"/>
        <v>2</v>
      </c>
      <c r="FZ227" s="116">
        <f t="shared" si="226"/>
        <v>8.6599999999999996E-2</v>
      </c>
      <c r="GA227" s="116">
        <f t="shared" si="227"/>
        <v>1</v>
      </c>
      <c r="GB227" s="116">
        <f t="shared" si="228"/>
        <v>4</v>
      </c>
      <c r="GC227" s="116">
        <f t="shared" si="229"/>
        <v>0.3463</v>
      </c>
      <c r="GD227" s="116">
        <f t="shared" si="230"/>
        <v>1</v>
      </c>
      <c r="GE227" s="116">
        <f t="shared" si="231"/>
        <v>9</v>
      </c>
    </row>
    <row r="228" spans="164:187" ht="16.5" x14ac:dyDescent="0.2">
      <c r="FH228" s="116">
        <v>223</v>
      </c>
      <c r="FI228" s="116">
        <f t="shared" si="216"/>
        <v>56</v>
      </c>
      <c r="FJ228" s="116">
        <f t="shared" si="209"/>
        <v>3</v>
      </c>
      <c r="FK228" s="116" t="str">
        <f t="shared" si="217"/>
        <v>典韦专属武器-魂珠-7 2级</v>
      </c>
      <c r="FL228" s="116">
        <f t="shared" si="218"/>
        <v>7</v>
      </c>
      <c r="FM228" s="116">
        <f t="shared" si="219"/>
        <v>2</v>
      </c>
      <c r="FN228" s="116" t="str">
        <f t="shared" si="210"/>
        <v>金币</v>
      </c>
      <c r="FO228" s="116">
        <f t="shared" si="211"/>
        <v>8000</v>
      </c>
      <c r="FP228" s="116" t="str">
        <f t="shared" si="212"/>
        <v>专属强化石3</v>
      </c>
      <c r="FQ228" s="116">
        <f t="shared" si="213"/>
        <v>6</v>
      </c>
      <c r="FR228" s="116" t="str">
        <f t="shared" si="214"/>
        <v>专属强化石4</v>
      </c>
      <c r="FS228" s="116">
        <f t="shared" si="215"/>
        <v>2</v>
      </c>
      <c r="FT228" s="116">
        <f t="shared" si="220"/>
        <v>0.09</v>
      </c>
      <c r="FU228" s="116">
        <f t="shared" si="221"/>
        <v>1</v>
      </c>
      <c r="FV228" s="116">
        <f t="shared" si="222"/>
        <v>17</v>
      </c>
      <c r="FW228" s="116">
        <f t="shared" si="223"/>
        <v>0</v>
      </c>
      <c r="FX228" s="116">
        <f t="shared" si="224"/>
        <v>1</v>
      </c>
      <c r="FY228" s="116">
        <f t="shared" si="225"/>
        <v>4</v>
      </c>
      <c r="FZ228" s="116">
        <f t="shared" si="226"/>
        <v>4.3299999999999998E-2</v>
      </c>
      <c r="GA228" s="116">
        <f t="shared" si="227"/>
        <v>1</v>
      </c>
      <c r="GB228" s="116">
        <f t="shared" si="228"/>
        <v>8</v>
      </c>
      <c r="GC228" s="116">
        <f t="shared" si="229"/>
        <v>0.1731</v>
      </c>
      <c r="GD228" s="116">
        <f t="shared" si="230"/>
        <v>1</v>
      </c>
      <c r="GE228" s="116">
        <f t="shared" si="231"/>
        <v>17</v>
      </c>
    </row>
    <row r="229" spans="164:187" ht="16.5" x14ac:dyDescent="0.2">
      <c r="FH229" s="116">
        <v>224</v>
      </c>
      <c r="FI229" s="116">
        <f t="shared" si="216"/>
        <v>57</v>
      </c>
      <c r="FJ229" s="116">
        <f t="shared" si="209"/>
        <v>3</v>
      </c>
      <c r="FK229" s="116" t="str">
        <f t="shared" si="217"/>
        <v>典韦专属武器-魂珠-7 3级</v>
      </c>
      <c r="FL229" s="116">
        <f t="shared" si="218"/>
        <v>7</v>
      </c>
      <c r="FM229" s="116">
        <f t="shared" si="219"/>
        <v>3</v>
      </c>
      <c r="FN229" s="116" t="str">
        <f t="shared" si="210"/>
        <v>金币</v>
      </c>
      <c r="FO229" s="116">
        <f t="shared" si="211"/>
        <v>9000</v>
      </c>
      <c r="FP229" s="116" t="str">
        <f t="shared" si="212"/>
        <v>专属强化石3</v>
      </c>
      <c r="FQ229" s="116">
        <f t="shared" si="213"/>
        <v>8</v>
      </c>
      <c r="FR229" s="116" t="str">
        <f t="shared" si="214"/>
        <v>专属强化石4</v>
      </c>
      <c r="FS229" s="116">
        <f t="shared" si="215"/>
        <v>3</v>
      </c>
      <c r="FT229" s="116">
        <f t="shared" si="220"/>
        <v>0.09</v>
      </c>
      <c r="FU229" s="116">
        <f t="shared" si="221"/>
        <v>1</v>
      </c>
      <c r="FV229" s="116">
        <f t="shared" si="222"/>
        <v>17</v>
      </c>
      <c r="FW229" s="116">
        <f t="shared" si="223"/>
        <v>0</v>
      </c>
      <c r="FX229" s="116">
        <f t="shared" si="224"/>
        <v>1</v>
      </c>
      <c r="FY229" s="116">
        <f t="shared" si="225"/>
        <v>4</v>
      </c>
      <c r="FZ229" s="116">
        <f t="shared" si="226"/>
        <v>4.3299999999999998E-2</v>
      </c>
      <c r="GA229" s="116">
        <f t="shared" si="227"/>
        <v>1</v>
      </c>
      <c r="GB229" s="116">
        <f t="shared" si="228"/>
        <v>8</v>
      </c>
      <c r="GC229" s="116">
        <f t="shared" si="229"/>
        <v>0.1731</v>
      </c>
      <c r="GD229" s="116">
        <f t="shared" si="230"/>
        <v>1</v>
      </c>
      <c r="GE229" s="116">
        <f t="shared" si="231"/>
        <v>17</v>
      </c>
    </row>
    <row r="230" spans="164:187" ht="16.5" x14ac:dyDescent="0.2">
      <c r="FH230" s="116">
        <v>225</v>
      </c>
      <c r="FI230" s="116">
        <f t="shared" si="216"/>
        <v>58</v>
      </c>
      <c r="FJ230" s="116">
        <f t="shared" si="209"/>
        <v>3</v>
      </c>
      <c r="FK230" s="116" t="str">
        <f t="shared" si="217"/>
        <v>典韦专属武器-魂珠-7 4级</v>
      </c>
      <c r="FL230" s="116">
        <f t="shared" si="218"/>
        <v>7</v>
      </c>
      <c r="FM230" s="116">
        <f t="shared" si="219"/>
        <v>4</v>
      </c>
      <c r="FN230" s="116" t="str">
        <f t="shared" si="210"/>
        <v>金币</v>
      </c>
      <c r="FO230" s="116">
        <f t="shared" si="211"/>
        <v>10000</v>
      </c>
      <c r="FP230" s="116" t="str">
        <f t="shared" si="212"/>
        <v>专属强化石3</v>
      </c>
      <c r="FQ230" s="116">
        <f t="shared" si="213"/>
        <v>11</v>
      </c>
      <c r="FR230" s="116" t="str">
        <f t="shared" si="214"/>
        <v>专属强化石4</v>
      </c>
      <c r="FS230" s="116">
        <f t="shared" si="215"/>
        <v>4</v>
      </c>
      <c r="FT230" s="116">
        <f t="shared" si="220"/>
        <v>7.0000000000000007E-2</v>
      </c>
      <c r="FU230" s="116">
        <f t="shared" si="221"/>
        <v>1</v>
      </c>
      <c r="FV230" s="116">
        <f t="shared" si="222"/>
        <v>22</v>
      </c>
      <c r="FW230" s="116">
        <f t="shared" si="223"/>
        <v>0</v>
      </c>
      <c r="FX230" s="116">
        <f t="shared" si="224"/>
        <v>1</v>
      </c>
      <c r="FY230" s="116">
        <f t="shared" si="225"/>
        <v>5</v>
      </c>
      <c r="FZ230" s="116">
        <f t="shared" si="226"/>
        <v>3.4599999999999999E-2</v>
      </c>
      <c r="GA230" s="116">
        <f t="shared" si="227"/>
        <v>1</v>
      </c>
      <c r="GB230" s="116">
        <f t="shared" si="228"/>
        <v>10</v>
      </c>
      <c r="GC230" s="116">
        <f t="shared" si="229"/>
        <v>0.13850000000000001</v>
      </c>
      <c r="GD230" s="116">
        <f t="shared" si="230"/>
        <v>1</v>
      </c>
      <c r="GE230" s="116">
        <f t="shared" si="231"/>
        <v>22</v>
      </c>
    </row>
    <row r="231" spans="164:187" ht="16.5" x14ac:dyDescent="0.2">
      <c r="FH231" s="116">
        <v>226</v>
      </c>
      <c r="FI231" s="116">
        <f t="shared" si="216"/>
        <v>59</v>
      </c>
      <c r="FJ231" s="116">
        <f t="shared" si="209"/>
        <v>3</v>
      </c>
      <c r="FK231" s="116" t="str">
        <f t="shared" si="217"/>
        <v>典韦专属武器-魂珠-7 5级</v>
      </c>
      <c r="FL231" s="116">
        <f t="shared" si="218"/>
        <v>7</v>
      </c>
      <c r="FM231" s="116">
        <f t="shared" si="219"/>
        <v>5</v>
      </c>
      <c r="FN231" s="116" t="str">
        <f t="shared" si="210"/>
        <v>金币</v>
      </c>
      <c r="FO231" s="116">
        <f t="shared" si="211"/>
        <v>11000</v>
      </c>
      <c r="FP231" s="116" t="str">
        <f t="shared" si="212"/>
        <v>专属强化石3</v>
      </c>
      <c r="FQ231" s="116">
        <f t="shared" si="213"/>
        <v>11</v>
      </c>
      <c r="FR231" s="116" t="str">
        <f t="shared" si="214"/>
        <v>专属强化石4</v>
      </c>
      <c r="FS231" s="116">
        <f t="shared" si="215"/>
        <v>4</v>
      </c>
      <c r="FT231" s="116">
        <f t="shared" si="220"/>
        <v>0.04</v>
      </c>
      <c r="FU231" s="116">
        <f t="shared" si="221"/>
        <v>1</v>
      </c>
      <c r="FV231" s="116">
        <f t="shared" si="222"/>
        <v>35</v>
      </c>
      <c r="FW231" s="116">
        <f t="shared" si="223"/>
        <v>0</v>
      </c>
      <c r="FX231" s="116">
        <f t="shared" si="224"/>
        <v>1</v>
      </c>
      <c r="FY231" s="116">
        <f t="shared" si="225"/>
        <v>8</v>
      </c>
      <c r="FZ231" s="116">
        <f t="shared" si="226"/>
        <v>2.1600000000000001E-2</v>
      </c>
      <c r="GA231" s="116">
        <f t="shared" si="227"/>
        <v>1</v>
      </c>
      <c r="GB231" s="116">
        <f t="shared" si="228"/>
        <v>16</v>
      </c>
      <c r="GC231" s="116">
        <f t="shared" si="229"/>
        <v>8.6599999999999996E-2</v>
      </c>
      <c r="GD231" s="116">
        <f t="shared" si="230"/>
        <v>1</v>
      </c>
      <c r="GE231" s="116">
        <f t="shared" si="231"/>
        <v>35</v>
      </c>
    </row>
    <row r="232" spans="164:187" ht="16.5" x14ac:dyDescent="0.2">
      <c r="FH232" s="116">
        <v>227</v>
      </c>
      <c r="FI232" s="116">
        <f t="shared" si="216"/>
        <v>60</v>
      </c>
      <c r="FJ232" s="116">
        <f t="shared" si="209"/>
        <v>3</v>
      </c>
      <c r="FK232" s="116" t="str">
        <f t="shared" si="217"/>
        <v>典韦专属武器-魂珠-7 6级</v>
      </c>
      <c r="FL232" s="116">
        <f t="shared" si="218"/>
        <v>7</v>
      </c>
      <c r="FM232" s="116">
        <f t="shared" si="219"/>
        <v>6</v>
      </c>
      <c r="FN232" s="116" t="str">
        <f t="shared" si="210"/>
        <v>金币</v>
      </c>
      <c r="FO232" s="116">
        <f t="shared" si="211"/>
        <v>12000</v>
      </c>
      <c r="FP232" s="116" t="str">
        <f t="shared" si="212"/>
        <v>专属强化石3</v>
      </c>
      <c r="FQ232" s="116">
        <f t="shared" si="213"/>
        <v>14</v>
      </c>
      <c r="FR232" s="116" t="str">
        <f t="shared" si="214"/>
        <v>专属强化石4</v>
      </c>
      <c r="FS232" s="116">
        <f t="shared" si="215"/>
        <v>5</v>
      </c>
      <c r="FT232" s="116">
        <f t="shared" si="220"/>
        <v>0.03</v>
      </c>
      <c r="FU232" s="116">
        <f t="shared" si="221"/>
        <v>1</v>
      </c>
      <c r="FV232" s="116">
        <f t="shared" si="222"/>
        <v>45</v>
      </c>
      <c r="FW232" s="116">
        <f t="shared" si="223"/>
        <v>0</v>
      </c>
      <c r="FX232" s="116">
        <f t="shared" si="224"/>
        <v>1</v>
      </c>
      <c r="FY232" s="116">
        <f t="shared" si="225"/>
        <v>11</v>
      </c>
      <c r="FZ232" s="116">
        <f t="shared" si="226"/>
        <v>1.66E-2</v>
      </c>
      <c r="GA232" s="116">
        <f t="shared" si="227"/>
        <v>1</v>
      </c>
      <c r="GB232" s="116">
        <f t="shared" si="228"/>
        <v>21</v>
      </c>
      <c r="GC232" s="116">
        <f t="shared" si="229"/>
        <v>6.6600000000000006E-2</v>
      </c>
      <c r="GD232" s="116">
        <f t="shared" si="230"/>
        <v>1</v>
      </c>
      <c r="GE232" s="116">
        <f t="shared" si="231"/>
        <v>45</v>
      </c>
    </row>
    <row r="233" spans="164:187" ht="16.5" x14ac:dyDescent="0.2">
      <c r="FH233" s="116">
        <v>228</v>
      </c>
      <c r="FI233" s="116">
        <f t="shared" si="216"/>
        <v>61</v>
      </c>
      <c r="FJ233" s="116">
        <f t="shared" si="209"/>
        <v>3</v>
      </c>
      <c r="FK233" s="116" t="str">
        <f t="shared" si="217"/>
        <v>典韦专属武器-魂珠-7 7级</v>
      </c>
      <c r="FL233" s="116">
        <f t="shared" si="218"/>
        <v>7</v>
      </c>
      <c r="FM233" s="116">
        <f t="shared" si="219"/>
        <v>7</v>
      </c>
      <c r="FN233" s="116" t="str">
        <f t="shared" si="210"/>
        <v>金币</v>
      </c>
      <c r="FO233" s="116">
        <f t="shared" si="211"/>
        <v>13000</v>
      </c>
      <c r="FP233" s="116" t="str">
        <f t="shared" si="212"/>
        <v>专属强化石3</v>
      </c>
      <c r="FQ233" s="116">
        <f t="shared" si="213"/>
        <v>20</v>
      </c>
      <c r="FR233" s="116" t="str">
        <f t="shared" si="214"/>
        <v>专属强化石4</v>
      </c>
      <c r="FS233" s="116">
        <f t="shared" si="215"/>
        <v>7</v>
      </c>
      <c r="FT233" s="116">
        <f t="shared" si="220"/>
        <v>0.03</v>
      </c>
      <c r="FU233" s="116">
        <f t="shared" si="221"/>
        <v>1</v>
      </c>
      <c r="FV233" s="116">
        <f t="shared" si="222"/>
        <v>52</v>
      </c>
      <c r="FW233" s="116">
        <f t="shared" si="223"/>
        <v>0</v>
      </c>
      <c r="FX233" s="116">
        <f t="shared" si="224"/>
        <v>1</v>
      </c>
      <c r="FY233" s="116">
        <f t="shared" si="225"/>
        <v>12</v>
      </c>
      <c r="FZ233" s="116">
        <f t="shared" si="226"/>
        <v>1.44E-2</v>
      </c>
      <c r="GA233" s="116">
        <f t="shared" si="227"/>
        <v>1</v>
      </c>
      <c r="GB233" s="116">
        <f t="shared" si="228"/>
        <v>24</v>
      </c>
      <c r="GC233" s="116">
        <f t="shared" si="229"/>
        <v>5.7700000000000001E-2</v>
      </c>
      <c r="GD233" s="116">
        <f t="shared" si="230"/>
        <v>1</v>
      </c>
      <c r="GE233" s="116">
        <f t="shared" si="231"/>
        <v>52</v>
      </c>
    </row>
    <row r="234" spans="164:187" ht="16.5" x14ac:dyDescent="0.2">
      <c r="FH234" s="116">
        <v>229</v>
      </c>
      <c r="FI234" s="116">
        <f t="shared" si="216"/>
        <v>62</v>
      </c>
      <c r="FJ234" s="116">
        <f t="shared" si="209"/>
        <v>3</v>
      </c>
      <c r="FK234" s="116" t="str">
        <f t="shared" si="217"/>
        <v>典韦专属武器-魂珠-7 8级</v>
      </c>
      <c r="FL234" s="116">
        <f t="shared" si="218"/>
        <v>7</v>
      </c>
      <c r="FM234" s="116">
        <f t="shared" si="219"/>
        <v>8</v>
      </c>
      <c r="FN234" s="116" t="str">
        <f t="shared" si="210"/>
        <v>金币</v>
      </c>
      <c r="FO234" s="116">
        <f t="shared" si="211"/>
        <v>14000</v>
      </c>
      <c r="FP234" s="116" t="str">
        <f t="shared" si="212"/>
        <v>专属强化石3</v>
      </c>
      <c r="FQ234" s="116">
        <f t="shared" si="213"/>
        <v>23</v>
      </c>
      <c r="FR234" s="116" t="str">
        <f t="shared" si="214"/>
        <v>专属强化石4</v>
      </c>
      <c r="FS234" s="116">
        <f t="shared" si="215"/>
        <v>8</v>
      </c>
      <c r="FT234" s="116">
        <f t="shared" si="220"/>
        <v>0.02</v>
      </c>
      <c r="FU234" s="116">
        <f t="shared" si="221"/>
        <v>1</v>
      </c>
      <c r="FV234" s="116">
        <f t="shared" si="222"/>
        <v>74</v>
      </c>
      <c r="FW234" s="116">
        <f t="shared" si="223"/>
        <v>0</v>
      </c>
      <c r="FX234" s="116">
        <f t="shared" si="224"/>
        <v>1</v>
      </c>
      <c r="FY234" s="116">
        <f t="shared" si="225"/>
        <v>17</v>
      </c>
      <c r="FZ234" s="116">
        <f t="shared" si="226"/>
        <v>1.0200000000000001E-2</v>
      </c>
      <c r="GA234" s="116">
        <f t="shared" si="227"/>
        <v>1</v>
      </c>
      <c r="GB234" s="116">
        <f t="shared" si="228"/>
        <v>34</v>
      </c>
      <c r="GC234" s="116">
        <f t="shared" si="229"/>
        <v>4.07E-2</v>
      </c>
      <c r="GD234" s="116">
        <f t="shared" si="230"/>
        <v>1</v>
      </c>
      <c r="GE234" s="116">
        <f t="shared" si="231"/>
        <v>74</v>
      </c>
    </row>
    <row r="235" spans="164:187" ht="16.5" x14ac:dyDescent="0.2">
      <c r="FH235" s="116">
        <v>230</v>
      </c>
      <c r="FI235" s="116">
        <f t="shared" si="216"/>
        <v>63</v>
      </c>
      <c r="FJ235" s="116">
        <f t="shared" si="209"/>
        <v>3</v>
      </c>
      <c r="FK235" s="116" t="str">
        <f t="shared" si="217"/>
        <v>典韦专属武器-魂珠-7 9级</v>
      </c>
      <c r="FL235" s="116">
        <f t="shared" si="218"/>
        <v>7</v>
      </c>
      <c r="FM235" s="116">
        <f t="shared" si="219"/>
        <v>9</v>
      </c>
      <c r="FN235" s="116" t="str">
        <f t="shared" si="210"/>
        <v>金币</v>
      </c>
      <c r="FO235" s="116">
        <f t="shared" si="211"/>
        <v>15000</v>
      </c>
      <c r="FP235" s="116" t="str">
        <f t="shared" si="212"/>
        <v>专属强化石3</v>
      </c>
      <c r="FQ235" s="116">
        <f t="shared" si="213"/>
        <v>28</v>
      </c>
      <c r="FR235" s="116" t="str">
        <f t="shared" si="214"/>
        <v>专属强化石4</v>
      </c>
      <c r="FS235" s="116">
        <f t="shared" si="215"/>
        <v>10</v>
      </c>
      <c r="FT235" s="116">
        <f t="shared" si="220"/>
        <v>0.02</v>
      </c>
      <c r="FU235" s="116">
        <f t="shared" si="221"/>
        <v>1</v>
      </c>
      <c r="FV235" s="116">
        <f t="shared" si="222"/>
        <v>95</v>
      </c>
      <c r="FW235" s="116">
        <f t="shared" si="223"/>
        <v>0</v>
      </c>
      <c r="FX235" s="116">
        <f t="shared" si="224"/>
        <v>1</v>
      </c>
      <c r="FY235" s="116">
        <f t="shared" si="225"/>
        <v>22</v>
      </c>
      <c r="FZ235" s="116">
        <f t="shared" si="226"/>
        <v>7.9000000000000008E-3</v>
      </c>
      <c r="GA235" s="116">
        <f t="shared" si="227"/>
        <v>1</v>
      </c>
      <c r="GB235" s="116">
        <f t="shared" si="228"/>
        <v>44</v>
      </c>
      <c r="GC235" s="116">
        <f t="shared" si="229"/>
        <v>3.15E-2</v>
      </c>
      <c r="GD235" s="116">
        <f t="shared" si="230"/>
        <v>1</v>
      </c>
      <c r="GE235" s="116">
        <f t="shared" si="231"/>
        <v>95</v>
      </c>
    </row>
    <row r="236" spans="164:187" ht="16.5" x14ac:dyDescent="0.2">
      <c r="FH236" s="116">
        <v>231</v>
      </c>
      <c r="FI236" s="116">
        <f t="shared" si="216"/>
        <v>0</v>
      </c>
      <c r="FJ236" s="116">
        <f t="shared" si="209"/>
        <v>3</v>
      </c>
      <c r="FK236" s="116" t="str">
        <f t="shared" si="217"/>
        <v>典韦专属武器-魂珠-8 0级</v>
      </c>
      <c r="FL236" s="116">
        <f t="shared" si="218"/>
        <v>8</v>
      </c>
      <c r="FM236" s="116">
        <f t="shared" si="219"/>
        <v>0</v>
      </c>
      <c r="FN236" s="116" t="str">
        <f t="shared" si="210"/>
        <v/>
      </c>
      <c r="FO236" s="116" t="str">
        <f t="shared" si="211"/>
        <v/>
      </c>
      <c r="FP236" s="116" t="str">
        <f t="shared" si="212"/>
        <v/>
      </c>
      <c r="FQ236" s="116" t="str">
        <f t="shared" si="213"/>
        <v/>
      </c>
      <c r="FR236" s="116" t="str">
        <f t="shared" si="214"/>
        <v/>
      </c>
      <c r="FS236" s="116" t="str">
        <f t="shared" si="215"/>
        <v/>
      </c>
      <c r="FT236" s="116" t="str">
        <f t="shared" si="220"/>
        <v/>
      </c>
      <c r="FU236" s="116" t="str">
        <f t="shared" si="221"/>
        <v/>
      </c>
      <c r="FV236" s="116" t="str">
        <f t="shared" si="222"/>
        <v/>
      </c>
      <c r="FW236" s="116" t="str">
        <f t="shared" si="223"/>
        <v/>
      </c>
      <c r="FX236" s="116" t="str">
        <f t="shared" si="224"/>
        <v/>
      </c>
      <c r="FY236" s="116" t="str">
        <f t="shared" si="225"/>
        <v/>
      </c>
      <c r="FZ236" s="116" t="str">
        <f t="shared" si="226"/>
        <v/>
      </c>
      <c r="GA236" s="116" t="str">
        <f t="shared" si="227"/>
        <v/>
      </c>
      <c r="GB236" s="116" t="str">
        <f t="shared" si="228"/>
        <v/>
      </c>
      <c r="GC236" s="116" t="str">
        <f t="shared" si="229"/>
        <v/>
      </c>
      <c r="GD236" s="116" t="str">
        <f t="shared" si="230"/>
        <v/>
      </c>
      <c r="GE236" s="116" t="str">
        <f t="shared" si="231"/>
        <v/>
      </c>
    </row>
    <row r="237" spans="164:187" ht="16.5" x14ac:dyDescent="0.2">
      <c r="FH237" s="116">
        <v>232</v>
      </c>
      <c r="FI237" s="116">
        <f t="shared" si="216"/>
        <v>64</v>
      </c>
      <c r="FJ237" s="116">
        <f t="shared" si="209"/>
        <v>3</v>
      </c>
      <c r="FK237" s="116" t="str">
        <f t="shared" si="217"/>
        <v>典韦专属武器-魂珠-8 1级</v>
      </c>
      <c r="FL237" s="116">
        <f t="shared" si="218"/>
        <v>8</v>
      </c>
      <c r="FM237" s="116">
        <f t="shared" si="219"/>
        <v>1</v>
      </c>
      <c r="FN237" s="116" t="str">
        <f t="shared" si="210"/>
        <v>金币</v>
      </c>
      <c r="FO237" s="116">
        <f t="shared" si="211"/>
        <v>8000</v>
      </c>
      <c r="FP237" s="116" t="str">
        <f t="shared" si="212"/>
        <v>专属强化石4</v>
      </c>
      <c r="FQ237" s="116">
        <f t="shared" si="213"/>
        <v>5</v>
      </c>
      <c r="FR237" s="116" t="str">
        <f t="shared" si="214"/>
        <v/>
      </c>
      <c r="FS237" s="116" t="str">
        <f t="shared" si="215"/>
        <v/>
      </c>
      <c r="FT237" s="116">
        <f t="shared" si="220"/>
        <v>0.1</v>
      </c>
      <c r="FU237" s="116">
        <f t="shared" si="221"/>
        <v>1</v>
      </c>
      <c r="FV237" s="116">
        <f t="shared" si="222"/>
        <v>15</v>
      </c>
      <c r="FW237" s="116">
        <f t="shared" si="223"/>
        <v>0</v>
      </c>
      <c r="FX237" s="116">
        <f t="shared" si="224"/>
        <v>1</v>
      </c>
      <c r="FY237" s="116">
        <f t="shared" si="225"/>
        <v>4</v>
      </c>
      <c r="FZ237" s="116">
        <f t="shared" si="226"/>
        <v>4.9200000000000001E-2</v>
      </c>
      <c r="GA237" s="116">
        <f t="shared" si="227"/>
        <v>1</v>
      </c>
      <c r="GB237" s="116">
        <f t="shared" si="228"/>
        <v>7</v>
      </c>
      <c r="GC237" s="116">
        <f t="shared" si="229"/>
        <v>0.1968</v>
      </c>
      <c r="GD237" s="116">
        <f t="shared" si="230"/>
        <v>1</v>
      </c>
      <c r="GE237" s="116">
        <f t="shared" si="231"/>
        <v>15</v>
      </c>
    </row>
    <row r="238" spans="164:187" ht="16.5" x14ac:dyDescent="0.2">
      <c r="FH238" s="116">
        <v>233</v>
      </c>
      <c r="FI238" s="116">
        <f t="shared" si="216"/>
        <v>65</v>
      </c>
      <c r="FJ238" s="116">
        <f t="shared" si="209"/>
        <v>3</v>
      </c>
      <c r="FK238" s="116" t="str">
        <f t="shared" si="217"/>
        <v>典韦专属武器-魂珠-8 2级</v>
      </c>
      <c r="FL238" s="116">
        <f t="shared" si="218"/>
        <v>8</v>
      </c>
      <c r="FM238" s="116">
        <f t="shared" si="219"/>
        <v>2</v>
      </c>
      <c r="FN238" s="116" t="str">
        <f t="shared" si="210"/>
        <v>金币</v>
      </c>
      <c r="FO238" s="116">
        <f t="shared" si="211"/>
        <v>9000</v>
      </c>
      <c r="FP238" s="116" t="str">
        <f t="shared" si="212"/>
        <v>专属强化石4</v>
      </c>
      <c r="FQ238" s="116">
        <f t="shared" si="213"/>
        <v>8</v>
      </c>
      <c r="FR238" s="116" t="str">
        <f t="shared" si="214"/>
        <v/>
      </c>
      <c r="FS238" s="116" t="str">
        <f t="shared" si="215"/>
        <v/>
      </c>
      <c r="FT238" s="116">
        <f t="shared" si="220"/>
        <v>0.08</v>
      </c>
      <c r="FU238" s="116">
        <f t="shared" si="221"/>
        <v>1</v>
      </c>
      <c r="FV238" s="116">
        <f t="shared" si="222"/>
        <v>19</v>
      </c>
      <c r="FW238" s="116">
        <f t="shared" si="223"/>
        <v>0</v>
      </c>
      <c r="FX238" s="116">
        <f t="shared" si="224"/>
        <v>1</v>
      </c>
      <c r="FY238" s="116">
        <f t="shared" si="225"/>
        <v>4</v>
      </c>
      <c r="FZ238" s="116">
        <f t="shared" si="226"/>
        <v>3.9399999999999998E-2</v>
      </c>
      <c r="GA238" s="116">
        <f t="shared" si="227"/>
        <v>1</v>
      </c>
      <c r="GB238" s="116">
        <f t="shared" si="228"/>
        <v>9</v>
      </c>
      <c r="GC238" s="116">
        <f t="shared" si="229"/>
        <v>0.15740000000000001</v>
      </c>
      <c r="GD238" s="116">
        <f t="shared" si="230"/>
        <v>1</v>
      </c>
      <c r="GE238" s="116">
        <f t="shared" si="231"/>
        <v>19</v>
      </c>
    </row>
    <row r="239" spans="164:187" ht="16.5" x14ac:dyDescent="0.2">
      <c r="FH239" s="116">
        <v>234</v>
      </c>
      <c r="FI239" s="116">
        <f t="shared" si="216"/>
        <v>66</v>
      </c>
      <c r="FJ239" s="116">
        <f t="shared" si="209"/>
        <v>3</v>
      </c>
      <c r="FK239" s="116" t="str">
        <f t="shared" si="217"/>
        <v>典韦专属武器-魂珠-8 3级</v>
      </c>
      <c r="FL239" s="116">
        <f t="shared" si="218"/>
        <v>8</v>
      </c>
      <c r="FM239" s="116">
        <f t="shared" si="219"/>
        <v>3</v>
      </c>
      <c r="FN239" s="116" t="str">
        <f t="shared" si="210"/>
        <v>金币</v>
      </c>
      <c r="FO239" s="116">
        <f t="shared" si="211"/>
        <v>10000</v>
      </c>
      <c r="FP239" s="116" t="str">
        <f t="shared" si="212"/>
        <v>专属强化石4</v>
      </c>
      <c r="FQ239" s="116">
        <f t="shared" si="213"/>
        <v>10</v>
      </c>
      <c r="FR239" s="116" t="str">
        <f t="shared" si="214"/>
        <v/>
      </c>
      <c r="FS239" s="116" t="str">
        <f t="shared" si="215"/>
        <v/>
      </c>
      <c r="FT239" s="116">
        <f t="shared" si="220"/>
        <v>7.0000000000000007E-2</v>
      </c>
      <c r="FU239" s="116">
        <f t="shared" si="221"/>
        <v>1</v>
      </c>
      <c r="FV239" s="116">
        <f t="shared" si="222"/>
        <v>23</v>
      </c>
      <c r="FW239" s="116">
        <f t="shared" si="223"/>
        <v>0</v>
      </c>
      <c r="FX239" s="116">
        <f t="shared" si="224"/>
        <v>1</v>
      </c>
      <c r="FY239" s="116">
        <f t="shared" si="225"/>
        <v>5</v>
      </c>
      <c r="FZ239" s="116">
        <f t="shared" si="226"/>
        <v>3.2800000000000003E-2</v>
      </c>
      <c r="GA239" s="116">
        <f t="shared" si="227"/>
        <v>1</v>
      </c>
      <c r="GB239" s="116">
        <f t="shared" si="228"/>
        <v>11</v>
      </c>
      <c r="GC239" s="116">
        <f t="shared" si="229"/>
        <v>0.13120000000000001</v>
      </c>
      <c r="GD239" s="116">
        <f t="shared" si="230"/>
        <v>1</v>
      </c>
      <c r="GE239" s="116">
        <f t="shared" si="231"/>
        <v>23</v>
      </c>
    </row>
    <row r="240" spans="164:187" ht="16.5" x14ac:dyDescent="0.2">
      <c r="FH240" s="116">
        <v>235</v>
      </c>
      <c r="FI240" s="116">
        <f t="shared" si="216"/>
        <v>67</v>
      </c>
      <c r="FJ240" s="116">
        <f t="shared" si="209"/>
        <v>3</v>
      </c>
      <c r="FK240" s="116" t="str">
        <f t="shared" si="217"/>
        <v>典韦专属武器-魂珠-8 4级</v>
      </c>
      <c r="FL240" s="116">
        <f t="shared" si="218"/>
        <v>8</v>
      </c>
      <c r="FM240" s="116">
        <f t="shared" si="219"/>
        <v>4</v>
      </c>
      <c r="FN240" s="116" t="str">
        <f t="shared" si="210"/>
        <v>金币</v>
      </c>
      <c r="FO240" s="116">
        <f t="shared" si="211"/>
        <v>11000</v>
      </c>
      <c r="FP240" s="116" t="str">
        <f t="shared" si="212"/>
        <v>专属强化石4</v>
      </c>
      <c r="FQ240" s="116">
        <f t="shared" si="213"/>
        <v>12</v>
      </c>
      <c r="FR240" s="116" t="str">
        <f t="shared" si="214"/>
        <v/>
      </c>
      <c r="FS240" s="116" t="str">
        <f t="shared" si="215"/>
        <v/>
      </c>
      <c r="FT240" s="116">
        <f t="shared" si="220"/>
        <v>0.05</v>
      </c>
      <c r="FU240" s="116">
        <f t="shared" si="221"/>
        <v>1</v>
      </c>
      <c r="FV240" s="116">
        <f t="shared" si="222"/>
        <v>32</v>
      </c>
      <c r="FW240" s="116">
        <f t="shared" si="223"/>
        <v>0</v>
      </c>
      <c r="FX240" s="116">
        <f t="shared" si="224"/>
        <v>1</v>
      </c>
      <c r="FY240" s="116">
        <f t="shared" si="225"/>
        <v>7</v>
      </c>
      <c r="FZ240" s="116">
        <f t="shared" si="226"/>
        <v>2.3599999999999999E-2</v>
      </c>
      <c r="GA240" s="116">
        <f t="shared" si="227"/>
        <v>1</v>
      </c>
      <c r="GB240" s="116">
        <f t="shared" si="228"/>
        <v>15</v>
      </c>
      <c r="GC240" s="116">
        <f t="shared" si="229"/>
        <v>9.4399999999999998E-2</v>
      </c>
      <c r="GD240" s="116">
        <f t="shared" si="230"/>
        <v>1</v>
      </c>
      <c r="GE240" s="116">
        <f t="shared" si="231"/>
        <v>32</v>
      </c>
    </row>
    <row r="241" spans="164:187" ht="16.5" x14ac:dyDescent="0.2">
      <c r="FH241" s="116">
        <v>236</v>
      </c>
      <c r="FI241" s="116">
        <f t="shared" si="216"/>
        <v>68</v>
      </c>
      <c r="FJ241" s="116">
        <f t="shared" si="209"/>
        <v>3</v>
      </c>
      <c r="FK241" s="116" t="str">
        <f t="shared" si="217"/>
        <v>典韦专属武器-魂珠-8 5级</v>
      </c>
      <c r="FL241" s="116">
        <f t="shared" si="218"/>
        <v>8</v>
      </c>
      <c r="FM241" s="116">
        <f t="shared" si="219"/>
        <v>5</v>
      </c>
      <c r="FN241" s="116" t="str">
        <f t="shared" si="210"/>
        <v>金币</v>
      </c>
      <c r="FO241" s="116">
        <f t="shared" si="211"/>
        <v>12000</v>
      </c>
      <c r="FP241" s="116" t="str">
        <f t="shared" si="212"/>
        <v>专属强化石4</v>
      </c>
      <c r="FQ241" s="116">
        <f t="shared" si="213"/>
        <v>15</v>
      </c>
      <c r="FR241" s="116" t="str">
        <f t="shared" si="214"/>
        <v/>
      </c>
      <c r="FS241" s="116" t="str">
        <f t="shared" si="215"/>
        <v/>
      </c>
      <c r="FT241" s="116">
        <f t="shared" si="220"/>
        <v>0.04</v>
      </c>
      <c r="FU241" s="116">
        <f t="shared" si="221"/>
        <v>1</v>
      </c>
      <c r="FV241" s="116">
        <f t="shared" si="222"/>
        <v>41</v>
      </c>
      <c r="FW241" s="116">
        <f t="shared" si="223"/>
        <v>0</v>
      </c>
      <c r="FX241" s="116">
        <f t="shared" si="224"/>
        <v>1</v>
      </c>
      <c r="FY241" s="116">
        <f t="shared" si="225"/>
        <v>9</v>
      </c>
      <c r="FZ241" s="116">
        <f t="shared" si="226"/>
        <v>1.84E-2</v>
      </c>
      <c r="GA241" s="116">
        <f t="shared" si="227"/>
        <v>1</v>
      </c>
      <c r="GB241" s="116">
        <f t="shared" si="228"/>
        <v>19</v>
      </c>
      <c r="GC241" s="116">
        <f t="shared" si="229"/>
        <v>7.3800000000000004E-2</v>
      </c>
      <c r="GD241" s="116">
        <f t="shared" si="230"/>
        <v>1</v>
      </c>
      <c r="GE241" s="116">
        <f t="shared" si="231"/>
        <v>41</v>
      </c>
    </row>
    <row r="242" spans="164:187" ht="16.5" x14ac:dyDescent="0.2">
      <c r="FH242" s="116">
        <v>237</v>
      </c>
      <c r="FI242" s="116">
        <f t="shared" si="216"/>
        <v>69</v>
      </c>
      <c r="FJ242" s="116">
        <f t="shared" si="209"/>
        <v>3</v>
      </c>
      <c r="FK242" s="116" t="str">
        <f t="shared" si="217"/>
        <v>典韦专属武器-魂珠-8 6级</v>
      </c>
      <c r="FL242" s="116">
        <f t="shared" si="218"/>
        <v>8</v>
      </c>
      <c r="FM242" s="116">
        <f t="shared" si="219"/>
        <v>6</v>
      </c>
      <c r="FN242" s="116" t="str">
        <f t="shared" si="210"/>
        <v>金币</v>
      </c>
      <c r="FO242" s="116">
        <f t="shared" si="211"/>
        <v>13000</v>
      </c>
      <c r="FP242" s="116" t="str">
        <f t="shared" si="212"/>
        <v>专属强化石4</v>
      </c>
      <c r="FQ242" s="116">
        <f t="shared" si="213"/>
        <v>18</v>
      </c>
      <c r="FR242" s="116" t="str">
        <f t="shared" si="214"/>
        <v/>
      </c>
      <c r="FS242" s="116" t="str">
        <f t="shared" si="215"/>
        <v/>
      </c>
      <c r="FT242" s="116">
        <f t="shared" si="220"/>
        <v>0.03</v>
      </c>
      <c r="FU242" s="116">
        <f t="shared" si="221"/>
        <v>1</v>
      </c>
      <c r="FV242" s="116">
        <f t="shared" si="222"/>
        <v>55</v>
      </c>
      <c r="FW242" s="116">
        <f t="shared" si="223"/>
        <v>0</v>
      </c>
      <c r="FX242" s="116">
        <f t="shared" si="224"/>
        <v>1</v>
      </c>
      <c r="FY242" s="116">
        <f t="shared" si="225"/>
        <v>13</v>
      </c>
      <c r="FZ242" s="116">
        <f t="shared" si="226"/>
        <v>1.3599999999999999E-2</v>
      </c>
      <c r="GA242" s="116">
        <f t="shared" si="227"/>
        <v>1</v>
      </c>
      <c r="GB242" s="116">
        <f t="shared" si="228"/>
        <v>26</v>
      </c>
      <c r="GC242" s="116">
        <f t="shared" si="229"/>
        <v>5.45E-2</v>
      </c>
      <c r="GD242" s="116">
        <f t="shared" si="230"/>
        <v>1</v>
      </c>
      <c r="GE242" s="116">
        <f t="shared" si="231"/>
        <v>55</v>
      </c>
    </row>
    <row r="243" spans="164:187" ht="16.5" x14ac:dyDescent="0.2">
      <c r="FH243" s="116">
        <v>238</v>
      </c>
      <c r="FI243" s="116">
        <f t="shared" si="216"/>
        <v>70</v>
      </c>
      <c r="FJ243" s="116">
        <f t="shared" si="209"/>
        <v>3</v>
      </c>
      <c r="FK243" s="116" t="str">
        <f t="shared" si="217"/>
        <v>典韦专属武器-魂珠-8 7级</v>
      </c>
      <c r="FL243" s="116">
        <f t="shared" si="218"/>
        <v>8</v>
      </c>
      <c r="FM243" s="116">
        <f t="shared" si="219"/>
        <v>7</v>
      </c>
      <c r="FN243" s="116" t="str">
        <f t="shared" si="210"/>
        <v>金币</v>
      </c>
      <c r="FO243" s="116">
        <f t="shared" si="211"/>
        <v>14000</v>
      </c>
      <c r="FP243" s="116" t="str">
        <f t="shared" si="212"/>
        <v>专属强化石4</v>
      </c>
      <c r="FQ243" s="116">
        <f t="shared" si="213"/>
        <v>25</v>
      </c>
      <c r="FR243" s="116" t="str">
        <f t="shared" si="214"/>
        <v/>
      </c>
      <c r="FS243" s="116" t="str">
        <f t="shared" si="215"/>
        <v/>
      </c>
      <c r="FT243" s="116">
        <f t="shared" si="220"/>
        <v>0.02</v>
      </c>
      <c r="FU243" s="116">
        <f t="shared" si="221"/>
        <v>1</v>
      </c>
      <c r="FV243" s="116">
        <f t="shared" si="222"/>
        <v>64</v>
      </c>
      <c r="FW243" s="116">
        <f t="shared" si="223"/>
        <v>0</v>
      </c>
      <c r="FX243" s="116">
        <f t="shared" si="224"/>
        <v>1</v>
      </c>
      <c r="FY243" s="116">
        <f t="shared" si="225"/>
        <v>15</v>
      </c>
      <c r="FZ243" s="116">
        <f t="shared" si="226"/>
        <v>1.17E-2</v>
      </c>
      <c r="GA243" s="116">
        <f t="shared" si="227"/>
        <v>1</v>
      </c>
      <c r="GB243" s="116">
        <f t="shared" si="228"/>
        <v>30</v>
      </c>
      <c r="GC243" s="116">
        <f t="shared" si="229"/>
        <v>4.6800000000000001E-2</v>
      </c>
      <c r="GD243" s="116">
        <f t="shared" si="230"/>
        <v>1</v>
      </c>
      <c r="GE243" s="116">
        <f t="shared" si="231"/>
        <v>64</v>
      </c>
    </row>
    <row r="244" spans="164:187" ht="16.5" x14ac:dyDescent="0.2">
      <c r="FH244" s="116">
        <v>239</v>
      </c>
      <c r="FI244" s="116">
        <f t="shared" si="216"/>
        <v>71</v>
      </c>
      <c r="FJ244" s="116">
        <f t="shared" si="209"/>
        <v>3</v>
      </c>
      <c r="FK244" s="116" t="str">
        <f t="shared" si="217"/>
        <v>典韦专属武器-魂珠-8 8级</v>
      </c>
      <c r="FL244" s="116">
        <f t="shared" si="218"/>
        <v>8</v>
      </c>
      <c r="FM244" s="116">
        <f t="shared" si="219"/>
        <v>8</v>
      </c>
      <c r="FN244" s="116" t="str">
        <f t="shared" si="210"/>
        <v>金币</v>
      </c>
      <c r="FO244" s="116">
        <f t="shared" si="211"/>
        <v>15000</v>
      </c>
      <c r="FP244" s="116" t="str">
        <f t="shared" si="212"/>
        <v>专属强化石4</v>
      </c>
      <c r="FQ244" s="116">
        <f t="shared" si="213"/>
        <v>30</v>
      </c>
      <c r="FR244" s="116" t="str">
        <f t="shared" si="214"/>
        <v/>
      </c>
      <c r="FS244" s="116" t="str">
        <f t="shared" si="215"/>
        <v/>
      </c>
      <c r="FT244" s="116">
        <f t="shared" si="220"/>
        <v>0.02</v>
      </c>
      <c r="FU244" s="116">
        <f t="shared" si="221"/>
        <v>1</v>
      </c>
      <c r="FV244" s="116">
        <f t="shared" si="222"/>
        <v>86</v>
      </c>
      <c r="FW244" s="116">
        <f t="shared" si="223"/>
        <v>0</v>
      </c>
      <c r="FX244" s="116">
        <f t="shared" si="224"/>
        <v>1</v>
      </c>
      <c r="FY244" s="116">
        <f t="shared" si="225"/>
        <v>20</v>
      </c>
      <c r="FZ244" s="116">
        <f t="shared" si="226"/>
        <v>8.6999999999999994E-3</v>
      </c>
      <c r="GA244" s="116">
        <f t="shared" si="227"/>
        <v>1</v>
      </c>
      <c r="GB244" s="116">
        <f t="shared" si="228"/>
        <v>40</v>
      </c>
      <c r="GC244" s="116">
        <f t="shared" si="229"/>
        <v>3.4700000000000002E-2</v>
      </c>
      <c r="GD244" s="116">
        <f t="shared" si="230"/>
        <v>1</v>
      </c>
      <c r="GE244" s="116">
        <f t="shared" si="231"/>
        <v>86</v>
      </c>
    </row>
    <row r="245" spans="164:187" ht="16.5" x14ac:dyDescent="0.2">
      <c r="FH245" s="116">
        <v>240</v>
      </c>
      <c r="FI245" s="116">
        <f t="shared" si="216"/>
        <v>72</v>
      </c>
      <c r="FJ245" s="116">
        <f t="shared" si="209"/>
        <v>3</v>
      </c>
      <c r="FK245" s="116" t="str">
        <f t="shared" si="217"/>
        <v>典韦专属武器-魂珠-8 9级</v>
      </c>
      <c r="FL245" s="116">
        <f t="shared" si="218"/>
        <v>8</v>
      </c>
      <c r="FM245" s="116">
        <f t="shared" si="219"/>
        <v>9</v>
      </c>
      <c r="FN245" s="116" t="str">
        <f t="shared" si="210"/>
        <v>金币</v>
      </c>
      <c r="FO245" s="116">
        <f t="shared" si="211"/>
        <v>16000</v>
      </c>
      <c r="FP245" s="116" t="str">
        <f t="shared" si="212"/>
        <v>专属强化石4</v>
      </c>
      <c r="FQ245" s="116">
        <f t="shared" si="213"/>
        <v>30</v>
      </c>
      <c r="FR245" s="116" t="str">
        <f t="shared" si="214"/>
        <v/>
      </c>
      <c r="FS245" s="116" t="str">
        <f t="shared" si="215"/>
        <v/>
      </c>
      <c r="FT245" s="116">
        <f t="shared" si="220"/>
        <v>0.01</v>
      </c>
      <c r="FU245" s="116">
        <f t="shared" si="221"/>
        <v>1</v>
      </c>
      <c r="FV245" s="116">
        <f t="shared" si="222"/>
        <v>140</v>
      </c>
      <c r="FW245" s="116">
        <f t="shared" si="223"/>
        <v>0</v>
      </c>
      <c r="FX245" s="116">
        <f t="shared" si="224"/>
        <v>1</v>
      </c>
      <c r="FY245" s="116">
        <f t="shared" si="225"/>
        <v>33</v>
      </c>
      <c r="FZ245" s="116">
        <f t="shared" si="226"/>
        <v>5.4000000000000003E-3</v>
      </c>
      <c r="GA245" s="116">
        <f t="shared" si="227"/>
        <v>1</v>
      </c>
      <c r="GB245" s="116">
        <f t="shared" si="228"/>
        <v>65</v>
      </c>
      <c r="GC245" s="116">
        <f t="shared" si="229"/>
        <v>2.1499999999999998E-2</v>
      </c>
      <c r="GD245" s="116">
        <f t="shared" si="230"/>
        <v>1</v>
      </c>
      <c r="GE245" s="116">
        <f t="shared" si="231"/>
        <v>140</v>
      </c>
    </row>
    <row r="246" spans="164:187" ht="16.5" x14ac:dyDescent="0.2">
      <c r="FH246" s="116">
        <v>241</v>
      </c>
      <c r="FI246" s="116">
        <f t="shared" si="216"/>
        <v>0</v>
      </c>
      <c r="FJ246" s="116">
        <f t="shared" si="209"/>
        <v>4</v>
      </c>
      <c r="FK246" s="116" t="str">
        <f t="shared" si="217"/>
        <v>李轩辕专属武器-魂珠-1 0级</v>
      </c>
      <c r="FL246" s="116">
        <f t="shared" si="218"/>
        <v>1</v>
      </c>
      <c r="FM246" s="116">
        <f t="shared" si="219"/>
        <v>0</v>
      </c>
      <c r="FN246" s="116" t="str">
        <f t="shared" si="210"/>
        <v/>
      </c>
      <c r="FO246" s="116" t="str">
        <f t="shared" si="211"/>
        <v/>
      </c>
      <c r="FP246" s="116" t="str">
        <f t="shared" si="212"/>
        <v/>
      </c>
      <c r="FQ246" s="116" t="str">
        <f t="shared" si="213"/>
        <v/>
      </c>
      <c r="FR246" s="116" t="str">
        <f t="shared" si="214"/>
        <v/>
      </c>
      <c r="FS246" s="116" t="str">
        <f t="shared" si="215"/>
        <v/>
      </c>
      <c r="FT246" s="116" t="str">
        <f t="shared" si="220"/>
        <v/>
      </c>
      <c r="FU246" s="116" t="str">
        <f t="shared" si="221"/>
        <v/>
      </c>
      <c r="FV246" s="116" t="str">
        <f t="shared" si="222"/>
        <v/>
      </c>
      <c r="FW246" s="116" t="str">
        <f t="shared" si="223"/>
        <v/>
      </c>
      <c r="FX246" s="116" t="str">
        <f t="shared" si="224"/>
        <v/>
      </c>
      <c r="FY246" s="116" t="str">
        <f t="shared" si="225"/>
        <v/>
      </c>
      <c r="FZ246" s="116" t="str">
        <f t="shared" si="226"/>
        <v/>
      </c>
      <c r="GA246" s="116" t="str">
        <f t="shared" si="227"/>
        <v/>
      </c>
      <c r="GB246" s="116" t="str">
        <f t="shared" si="228"/>
        <v/>
      </c>
      <c r="GC246" s="116" t="str">
        <f t="shared" si="229"/>
        <v/>
      </c>
      <c r="GD246" s="116" t="str">
        <f t="shared" si="230"/>
        <v/>
      </c>
      <c r="GE246" s="116" t="str">
        <f t="shared" si="231"/>
        <v/>
      </c>
    </row>
    <row r="247" spans="164:187" ht="16.5" x14ac:dyDescent="0.2">
      <c r="FH247" s="116">
        <v>242</v>
      </c>
      <c r="FI247" s="116">
        <f t="shared" si="216"/>
        <v>1</v>
      </c>
      <c r="FJ247" s="116">
        <f t="shared" si="209"/>
        <v>4</v>
      </c>
      <c r="FK247" s="116" t="str">
        <f t="shared" si="217"/>
        <v>李轩辕专属武器-魂珠-1 1级</v>
      </c>
      <c r="FL247" s="116">
        <f t="shared" si="218"/>
        <v>1</v>
      </c>
      <c r="FM247" s="116">
        <f t="shared" si="219"/>
        <v>1</v>
      </c>
      <c r="FN247" s="116" t="str">
        <f t="shared" si="210"/>
        <v>金币</v>
      </c>
      <c r="FO247" s="116">
        <f t="shared" si="211"/>
        <v>1000</v>
      </c>
      <c r="FP247" s="116" t="str">
        <f t="shared" si="212"/>
        <v>专属强化石1</v>
      </c>
      <c r="FQ247" s="116">
        <f t="shared" si="213"/>
        <v>1</v>
      </c>
      <c r="FR247" s="116" t="str">
        <f t="shared" si="214"/>
        <v/>
      </c>
      <c r="FS247" s="116" t="str">
        <f t="shared" si="215"/>
        <v/>
      </c>
      <c r="FT247" s="116">
        <f t="shared" si="220"/>
        <v>0.24</v>
      </c>
      <c r="FU247" s="116">
        <f t="shared" si="221"/>
        <v>1</v>
      </c>
      <c r="FV247" s="116">
        <f t="shared" si="222"/>
        <v>6</v>
      </c>
      <c r="FW247" s="116">
        <f t="shared" si="223"/>
        <v>0</v>
      </c>
      <c r="FX247" s="116">
        <f t="shared" si="224"/>
        <v>1</v>
      </c>
      <c r="FY247" s="116">
        <f t="shared" si="225"/>
        <v>1</v>
      </c>
      <c r="FZ247" s="116">
        <f t="shared" si="226"/>
        <v>0.11990000000000001</v>
      </c>
      <c r="GA247" s="116">
        <f t="shared" si="227"/>
        <v>1</v>
      </c>
      <c r="GB247" s="116">
        <f t="shared" si="228"/>
        <v>3</v>
      </c>
      <c r="GC247" s="116">
        <f t="shared" si="229"/>
        <v>0.47960000000000003</v>
      </c>
      <c r="GD247" s="116">
        <f t="shared" si="230"/>
        <v>1</v>
      </c>
      <c r="GE247" s="116">
        <f t="shared" si="231"/>
        <v>6</v>
      </c>
    </row>
    <row r="248" spans="164:187" ht="16.5" x14ac:dyDescent="0.2">
      <c r="FH248" s="116">
        <v>243</v>
      </c>
      <c r="FI248" s="116">
        <f t="shared" si="216"/>
        <v>2</v>
      </c>
      <c r="FJ248" s="116">
        <f t="shared" si="209"/>
        <v>4</v>
      </c>
      <c r="FK248" s="116" t="str">
        <f t="shared" si="217"/>
        <v>李轩辕专属武器-魂珠-1 2级</v>
      </c>
      <c r="FL248" s="116">
        <f t="shared" si="218"/>
        <v>1</v>
      </c>
      <c r="FM248" s="116">
        <f t="shared" si="219"/>
        <v>2</v>
      </c>
      <c r="FN248" s="116" t="str">
        <f t="shared" si="210"/>
        <v>金币</v>
      </c>
      <c r="FO248" s="116">
        <f t="shared" si="211"/>
        <v>2000</v>
      </c>
      <c r="FP248" s="116" t="str">
        <f t="shared" si="212"/>
        <v>专属强化石1</v>
      </c>
      <c r="FQ248" s="116">
        <f t="shared" si="213"/>
        <v>2</v>
      </c>
      <c r="FR248" s="116" t="str">
        <f t="shared" si="214"/>
        <v/>
      </c>
      <c r="FS248" s="116" t="str">
        <f t="shared" si="215"/>
        <v/>
      </c>
      <c r="FT248" s="116">
        <f t="shared" si="220"/>
        <v>0.24</v>
      </c>
      <c r="FU248" s="116">
        <f t="shared" si="221"/>
        <v>1</v>
      </c>
      <c r="FV248" s="116">
        <f t="shared" si="222"/>
        <v>6</v>
      </c>
      <c r="FW248" s="116">
        <f t="shared" si="223"/>
        <v>0</v>
      </c>
      <c r="FX248" s="116">
        <f t="shared" si="224"/>
        <v>1</v>
      </c>
      <c r="FY248" s="116">
        <f t="shared" si="225"/>
        <v>1</v>
      </c>
      <c r="FZ248" s="116">
        <f t="shared" si="226"/>
        <v>0.11990000000000001</v>
      </c>
      <c r="GA248" s="116">
        <f t="shared" si="227"/>
        <v>1</v>
      </c>
      <c r="GB248" s="116">
        <f t="shared" si="228"/>
        <v>3</v>
      </c>
      <c r="GC248" s="116">
        <f t="shared" si="229"/>
        <v>0.47960000000000003</v>
      </c>
      <c r="GD248" s="116">
        <f t="shared" si="230"/>
        <v>1</v>
      </c>
      <c r="GE248" s="116">
        <f t="shared" si="231"/>
        <v>6</v>
      </c>
    </row>
    <row r="249" spans="164:187" ht="16.5" x14ac:dyDescent="0.2">
      <c r="FH249" s="116">
        <v>244</v>
      </c>
      <c r="FI249" s="116">
        <f t="shared" si="216"/>
        <v>3</v>
      </c>
      <c r="FJ249" s="116">
        <f t="shared" si="209"/>
        <v>4</v>
      </c>
      <c r="FK249" s="116" t="str">
        <f t="shared" si="217"/>
        <v>李轩辕专属武器-魂珠-1 3级</v>
      </c>
      <c r="FL249" s="116">
        <f t="shared" si="218"/>
        <v>1</v>
      </c>
      <c r="FM249" s="116">
        <f t="shared" si="219"/>
        <v>3</v>
      </c>
      <c r="FN249" s="116" t="str">
        <f t="shared" si="210"/>
        <v>金币</v>
      </c>
      <c r="FO249" s="116">
        <f t="shared" si="211"/>
        <v>3000</v>
      </c>
      <c r="FP249" s="116" t="str">
        <f t="shared" si="212"/>
        <v>专属强化石1</v>
      </c>
      <c r="FQ249" s="116">
        <f t="shared" si="213"/>
        <v>3</v>
      </c>
      <c r="FR249" s="116" t="str">
        <f t="shared" si="214"/>
        <v/>
      </c>
      <c r="FS249" s="116" t="str">
        <f t="shared" si="215"/>
        <v/>
      </c>
      <c r="FT249" s="116">
        <f t="shared" si="220"/>
        <v>0.24</v>
      </c>
      <c r="FU249" s="116">
        <f t="shared" si="221"/>
        <v>1</v>
      </c>
      <c r="FV249" s="116">
        <f t="shared" si="222"/>
        <v>6</v>
      </c>
      <c r="FW249" s="116">
        <f t="shared" si="223"/>
        <v>0</v>
      </c>
      <c r="FX249" s="116">
        <f t="shared" si="224"/>
        <v>1</v>
      </c>
      <c r="FY249" s="116">
        <f t="shared" si="225"/>
        <v>1</v>
      </c>
      <c r="FZ249" s="116">
        <f t="shared" si="226"/>
        <v>0.11990000000000001</v>
      </c>
      <c r="GA249" s="116">
        <f t="shared" si="227"/>
        <v>1</v>
      </c>
      <c r="GB249" s="116">
        <f t="shared" si="228"/>
        <v>3</v>
      </c>
      <c r="GC249" s="116">
        <f t="shared" si="229"/>
        <v>0.47960000000000003</v>
      </c>
      <c r="GD249" s="116">
        <f t="shared" si="230"/>
        <v>1</v>
      </c>
      <c r="GE249" s="116">
        <f t="shared" si="231"/>
        <v>6</v>
      </c>
    </row>
    <row r="250" spans="164:187" ht="16.5" x14ac:dyDescent="0.2">
      <c r="FH250" s="116">
        <v>245</v>
      </c>
      <c r="FI250" s="116">
        <f t="shared" si="216"/>
        <v>4</v>
      </c>
      <c r="FJ250" s="116">
        <f t="shared" si="209"/>
        <v>4</v>
      </c>
      <c r="FK250" s="116" t="str">
        <f t="shared" si="217"/>
        <v>李轩辕专属武器-魂珠-1 4级</v>
      </c>
      <c r="FL250" s="116">
        <f t="shared" si="218"/>
        <v>1</v>
      </c>
      <c r="FM250" s="116">
        <f t="shared" si="219"/>
        <v>4</v>
      </c>
      <c r="FN250" s="116" t="str">
        <f t="shared" si="210"/>
        <v>金币</v>
      </c>
      <c r="FO250" s="116">
        <f t="shared" si="211"/>
        <v>4000</v>
      </c>
      <c r="FP250" s="116" t="str">
        <f t="shared" si="212"/>
        <v>专属强化石1</v>
      </c>
      <c r="FQ250" s="116">
        <f t="shared" si="213"/>
        <v>4</v>
      </c>
      <c r="FR250" s="116" t="str">
        <f t="shared" si="214"/>
        <v/>
      </c>
      <c r="FS250" s="116" t="str">
        <f t="shared" si="215"/>
        <v/>
      </c>
      <c r="FT250" s="116">
        <f t="shared" si="220"/>
        <v>0.19</v>
      </c>
      <c r="FU250" s="116">
        <f t="shared" si="221"/>
        <v>1</v>
      </c>
      <c r="FV250" s="116">
        <f t="shared" si="222"/>
        <v>8</v>
      </c>
      <c r="FW250" s="116">
        <f t="shared" si="223"/>
        <v>0</v>
      </c>
      <c r="FX250" s="116">
        <f t="shared" si="224"/>
        <v>1</v>
      </c>
      <c r="FY250" s="116">
        <f t="shared" si="225"/>
        <v>2</v>
      </c>
      <c r="FZ250" s="116">
        <f t="shared" si="226"/>
        <v>9.5899999999999999E-2</v>
      </c>
      <c r="GA250" s="116">
        <f t="shared" si="227"/>
        <v>1</v>
      </c>
      <c r="GB250" s="116">
        <f t="shared" si="228"/>
        <v>4</v>
      </c>
      <c r="GC250" s="116">
        <f t="shared" si="229"/>
        <v>0.38369999999999999</v>
      </c>
      <c r="GD250" s="116">
        <f t="shared" si="230"/>
        <v>1</v>
      </c>
      <c r="GE250" s="116">
        <f t="shared" si="231"/>
        <v>8</v>
      </c>
    </row>
    <row r="251" spans="164:187" ht="16.5" x14ac:dyDescent="0.2">
      <c r="FH251" s="116">
        <v>246</v>
      </c>
      <c r="FI251" s="116">
        <f t="shared" si="216"/>
        <v>5</v>
      </c>
      <c r="FJ251" s="116">
        <f t="shared" si="209"/>
        <v>4</v>
      </c>
      <c r="FK251" s="116" t="str">
        <f t="shared" si="217"/>
        <v>李轩辕专属武器-魂珠-1 5级</v>
      </c>
      <c r="FL251" s="116">
        <f t="shared" si="218"/>
        <v>1</v>
      </c>
      <c r="FM251" s="116">
        <f t="shared" si="219"/>
        <v>5</v>
      </c>
      <c r="FN251" s="116" t="str">
        <f t="shared" si="210"/>
        <v>金币</v>
      </c>
      <c r="FO251" s="116">
        <f t="shared" si="211"/>
        <v>5000</v>
      </c>
      <c r="FP251" s="116" t="str">
        <f t="shared" si="212"/>
        <v>专属强化石1</v>
      </c>
      <c r="FQ251" s="116">
        <f t="shared" si="213"/>
        <v>5</v>
      </c>
      <c r="FR251" s="116" t="str">
        <f t="shared" si="214"/>
        <v/>
      </c>
      <c r="FS251" s="116" t="str">
        <f t="shared" si="215"/>
        <v/>
      </c>
      <c r="FT251" s="116">
        <f t="shared" si="220"/>
        <v>0.15</v>
      </c>
      <c r="FU251" s="116">
        <f t="shared" si="221"/>
        <v>1</v>
      </c>
      <c r="FV251" s="116">
        <f t="shared" si="222"/>
        <v>10</v>
      </c>
      <c r="FW251" s="116">
        <f t="shared" si="223"/>
        <v>0</v>
      </c>
      <c r="FX251" s="116">
        <f t="shared" si="224"/>
        <v>1</v>
      </c>
      <c r="FY251" s="116">
        <f t="shared" si="225"/>
        <v>2</v>
      </c>
      <c r="FZ251" s="116">
        <f t="shared" si="226"/>
        <v>7.4899999999999994E-2</v>
      </c>
      <c r="GA251" s="116">
        <f t="shared" si="227"/>
        <v>1</v>
      </c>
      <c r="GB251" s="116">
        <f t="shared" si="228"/>
        <v>5</v>
      </c>
      <c r="GC251" s="116">
        <f t="shared" si="229"/>
        <v>0.29980000000000001</v>
      </c>
      <c r="GD251" s="116">
        <f t="shared" si="230"/>
        <v>1</v>
      </c>
      <c r="GE251" s="116">
        <f t="shared" si="231"/>
        <v>10</v>
      </c>
    </row>
    <row r="252" spans="164:187" ht="16.5" x14ac:dyDescent="0.2">
      <c r="FH252" s="116">
        <v>247</v>
      </c>
      <c r="FI252" s="116">
        <f t="shared" si="216"/>
        <v>6</v>
      </c>
      <c r="FJ252" s="116">
        <f t="shared" si="209"/>
        <v>4</v>
      </c>
      <c r="FK252" s="116" t="str">
        <f t="shared" si="217"/>
        <v>李轩辕专属武器-魂珠-1 6级</v>
      </c>
      <c r="FL252" s="116">
        <f t="shared" si="218"/>
        <v>1</v>
      </c>
      <c r="FM252" s="116">
        <f t="shared" si="219"/>
        <v>6</v>
      </c>
      <c r="FN252" s="116" t="str">
        <f t="shared" si="210"/>
        <v>金币</v>
      </c>
      <c r="FO252" s="116">
        <f t="shared" si="211"/>
        <v>6000</v>
      </c>
      <c r="FP252" s="116" t="str">
        <f t="shared" si="212"/>
        <v>专属强化石1</v>
      </c>
      <c r="FQ252" s="116">
        <f t="shared" si="213"/>
        <v>6</v>
      </c>
      <c r="FR252" s="116" t="str">
        <f t="shared" si="214"/>
        <v/>
      </c>
      <c r="FS252" s="116" t="str">
        <f t="shared" si="215"/>
        <v/>
      </c>
      <c r="FT252" s="116">
        <f t="shared" si="220"/>
        <v>0.11</v>
      </c>
      <c r="FU252" s="116">
        <f t="shared" si="221"/>
        <v>1</v>
      </c>
      <c r="FV252" s="116">
        <f t="shared" si="222"/>
        <v>14</v>
      </c>
      <c r="FW252" s="116">
        <f t="shared" si="223"/>
        <v>0</v>
      </c>
      <c r="FX252" s="116">
        <f t="shared" si="224"/>
        <v>1</v>
      </c>
      <c r="FY252" s="116">
        <f t="shared" si="225"/>
        <v>3</v>
      </c>
      <c r="FZ252" s="116">
        <f t="shared" si="226"/>
        <v>5.5300000000000002E-2</v>
      </c>
      <c r="GA252" s="116">
        <f t="shared" si="227"/>
        <v>1</v>
      </c>
      <c r="GB252" s="116">
        <f t="shared" si="228"/>
        <v>6</v>
      </c>
      <c r="GC252" s="116">
        <f t="shared" si="229"/>
        <v>0.22140000000000001</v>
      </c>
      <c r="GD252" s="116">
        <f t="shared" si="230"/>
        <v>1</v>
      </c>
      <c r="GE252" s="116">
        <f t="shared" si="231"/>
        <v>14</v>
      </c>
    </row>
    <row r="253" spans="164:187" ht="16.5" x14ac:dyDescent="0.2">
      <c r="FH253" s="116">
        <v>248</v>
      </c>
      <c r="FI253" s="116">
        <f t="shared" si="216"/>
        <v>7</v>
      </c>
      <c r="FJ253" s="116">
        <f t="shared" si="209"/>
        <v>4</v>
      </c>
      <c r="FK253" s="116" t="str">
        <f t="shared" si="217"/>
        <v>李轩辕专属武器-魂珠-1 7级</v>
      </c>
      <c r="FL253" s="116">
        <f t="shared" si="218"/>
        <v>1</v>
      </c>
      <c r="FM253" s="116">
        <f t="shared" si="219"/>
        <v>7</v>
      </c>
      <c r="FN253" s="116" t="str">
        <f t="shared" si="210"/>
        <v>金币</v>
      </c>
      <c r="FO253" s="116">
        <f t="shared" si="211"/>
        <v>7000</v>
      </c>
      <c r="FP253" s="116" t="str">
        <f t="shared" si="212"/>
        <v>专属强化石1</v>
      </c>
      <c r="FQ253" s="116">
        <f t="shared" si="213"/>
        <v>7</v>
      </c>
      <c r="FR253" s="116" t="str">
        <f t="shared" si="214"/>
        <v/>
      </c>
      <c r="FS253" s="116" t="str">
        <f t="shared" si="215"/>
        <v/>
      </c>
      <c r="FT253" s="116">
        <f t="shared" si="220"/>
        <v>0.08</v>
      </c>
      <c r="FU253" s="116">
        <f t="shared" si="221"/>
        <v>1</v>
      </c>
      <c r="FV253" s="116">
        <f t="shared" si="222"/>
        <v>19</v>
      </c>
      <c r="FW253" s="116">
        <f t="shared" si="223"/>
        <v>0</v>
      </c>
      <c r="FX253" s="116">
        <f t="shared" si="224"/>
        <v>1</v>
      </c>
      <c r="FY253" s="116">
        <f t="shared" si="225"/>
        <v>4</v>
      </c>
      <c r="FZ253" s="116">
        <f t="shared" si="226"/>
        <v>0.04</v>
      </c>
      <c r="GA253" s="116">
        <f t="shared" si="227"/>
        <v>1</v>
      </c>
      <c r="GB253" s="116">
        <f t="shared" si="228"/>
        <v>9</v>
      </c>
      <c r="GC253" s="116">
        <f t="shared" si="229"/>
        <v>0.15989999999999999</v>
      </c>
      <c r="GD253" s="116">
        <f t="shared" si="230"/>
        <v>1</v>
      </c>
      <c r="GE253" s="116">
        <f t="shared" si="231"/>
        <v>19</v>
      </c>
    </row>
    <row r="254" spans="164:187" ht="16.5" x14ac:dyDescent="0.2">
      <c r="FH254" s="116">
        <v>249</v>
      </c>
      <c r="FI254" s="116">
        <f t="shared" si="216"/>
        <v>8</v>
      </c>
      <c r="FJ254" s="116">
        <f t="shared" si="209"/>
        <v>4</v>
      </c>
      <c r="FK254" s="116" t="str">
        <f t="shared" si="217"/>
        <v>李轩辕专属武器-魂珠-1 8级</v>
      </c>
      <c r="FL254" s="116">
        <f t="shared" si="218"/>
        <v>1</v>
      </c>
      <c r="FM254" s="116">
        <f t="shared" si="219"/>
        <v>8</v>
      </c>
      <c r="FN254" s="116" t="str">
        <f t="shared" si="210"/>
        <v>金币</v>
      </c>
      <c r="FO254" s="116">
        <f t="shared" si="211"/>
        <v>8000</v>
      </c>
      <c r="FP254" s="116" t="str">
        <f t="shared" si="212"/>
        <v>专属强化石1</v>
      </c>
      <c r="FQ254" s="116">
        <f t="shared" si="213"/>
        <v>8</v>
      </c>
      <c r="FR254" s="116" t="str">
        <f t="shared" si="214"/>
        <v/>
      </c>
      <c r="FS254" s="116" t="str">
        <f t="shared" si="215"/>
        <v/>
      </c>
      <c r="FT254" s="116">
        <f t="shared" si="220"/>
        <v>0.06</v>
      </c>
      <c r="FU254" s="116">
        <f t="shared" si="221"/>
        <v>1</v>
      </c>
      <c r="FV254" s="116">
        <f t="shared" si="222"/>
        <v>27</v>
      </c>
      <c r="FW254" s="116">
        <f t="shared" si="223"/>
        <v>0</v>
      </c>
      <c r="FX254" s="116">
        <f t="shared" si="224"/>
        <v>1</v>
      </c>
      <c r="FY254" s="116">
        <f t="shared" si="225"/>
        <v>6</v>
      </c>
      <c r="FZ254" s="116">
        <f t="shared" si="226"/>
        <v>2.8199999999999999E-2</v>
      </c>
      <c r="GA254" s="116">
        <f t="shared" si="227"/>
        <v>1</v>
      </c>
      <c r="GB254" s="116">
        <f t="shared" si="228"/>
        <v>12</v>
      </c>
      <c r="GC254" s="116">
        <f t="shared" si="229"/>
        <v>0.1128</v>
      </c>
      <c r="GD254" s="116">
        <f t="shared" si="230"/>
        <v>1</v>
      </c>
      <c r="GE254" s="116">
        <f t="shared" si="231"/>
        <v>27</v>
      </c>
    </row>
    <row r="255" spans="164:187" ht="16.5" x14ac:dyDescent="0.2">
      <c r="FH255" s="116">
        <v>250</v>
      </c>
      <c r="FI255" s="116">
        <f t="shared" si="216"/>
        <v>9</v>
      </c>
      <c r="FJ255" s="116">
        <f t="shared" si="209"/>
        <v>4</v>
      </c>
      <c r="FK255" s="116" t="str">
        <f t="shared" si="217"/>
        <v>李轩辕专属武器-魂珠-1 9级</v>
      </c>
      <c r="FL255" s="116">
        <f t="shared" si="218"/>
        <v>1</v>
      </c>
      <c r="FM255" s="116">
        <f t="shared" si="219"/>
        <v>9</v>
      </c>
      <c r="FN255" s="116" t="str">
        <f t="shared" si="210"/>
        <v>金币</v>
      </c>
      <c r="FO255" s="116">
        <f t="shared" si="211"/>
        <v>9000</v>
      </c>
      <c r="FP255" s="116" t="str">
        <f t="shared" si="212"/>
        <v>专属强化石1</v>
      </c>
      <c r="FQ255" s="116">
        <f t="shared" si="213"/>
        <v>10</v>
      </c>
      <c r="FR255" s="116" t="str">
        <f t="shared" si="214"/>
        <v/>
      </c>
      <c r="FS255" s="116" t="str">
        <f t="shared" si="215"/>
        <v/>
      </c>
      <c r="FT255" s="116">
        <f t="shared" si="220"/>
        <v>0.04</v>
      </c>
      <c r="FU255" s="116">
        <f t="shared" si="221"/>
        <v>1</v>
      </c>
      <c r="FV255" s="116">
        <f t="shared" si="222"/>
        <v>34</v>
      </c>
      <c r="FW255" s="116">
        <f t="shared" si="223"/>
        <v>0</v>
      </c>
      <c r="FX255" s="116">
        <f t="shared" si="224"/>
        <v>1</v>
      </c>
      <c r="FY255" s="116">
        <f t="shared" si="225"/>
        <v>8</v>
      </c>
      <c r="FZ255" s="116">
        <f t="shared" si="226"/>
        <v>2.18E-2</v>
      </c>
      <c r="GA255" s="116">
        <f t="shared" si="227"/>
        <v>1</v>
      </c>
      <c r="GB255" s="116">
        <f t="shared" si="228"/>
        <v>16</v>
      </c>
      <c r="GC255" s="116">
        <f t="shared" si="229"/>
        <v>8.72E-2</v>
      </c>
      <c r="GD255" s="116">
        <f t="shared" si="230"/>
        <v>1</v>
      </c>
      <c r="GE255" s="116">
        <f t="shared" si="231"/>
        <v>34</v>
      </c>
    </row>
    <row r="256" spans="164:187" ht="16.5" x14ac:dyDescent="0.2">
      <c r="FH256" s="116">
        <v>251</v>
      </c>
      <c r="FI256" s="116">
        <f t="shared" si="216"/>
        <v>0</v>
      </c>
      <c r="FJ256" s="116">
        <f t="shared" si="209"/>
        <v>4</v>
      </c>
      <c r="FK256" s="116" t="str">
        <f t="shared" si="217"/>
        <v>李轩辕专属武器-魂珠-2 0级</v>
      </c>
      <c r="FL256" s="116">
        <f t="shared" si="218"/>
        <v>2</v>
      </c>
      <c r="FM256" s="116">
        <f t="shared" si="219"/>
        <v>0</v>
      </c>
      <c r="FN256" s="116" t="str">
        <f t="shared" si="210"/>
        <v/>
      </c>
      <c r="FO256" s="116" t="str">
        <f t="shared" si="211"/>
        <v/>
      </c>
      <c r="FP256" s="116" t="str">
        <f t="shared" si="212"/>
        <v/>
      </c>
      <c r="FQ256" s="116" t="str">
        <f t="shared" si="213"/>
        <v/>
      </c>
      <c r="FR256" s="116" t="str">
        <f t="shared" si="214"/>
        <v/>
      </c>
      <c r="FS256" s="116" t="str">
        <f t="shared" si="215"/>
        <v/>
      </c>
      <c r="FT256" s="116" t="str">
        <f t="shared" si="220"/>
        <v/>
      </c>
      <c r="FU256" s="116" t="str">
        <f t="shared" si="221"/>
        <v/>
      </c>
      <c r="FV256" s="116" t="str">
        <f t="shared" si="222"/>
        <v/>
      </c>
      <c r="FW256" s="116" t="str">
        <f t="shared" si="223"/>
        <v/>
      </c>
      <c r="FX256" s="116" t="str">
        <f t="shared" si="224"/>
        <v/>
      </c>
      <c r="FY256" s="116" t="str">
        <f t="shared" si="225"/>
        <v/>
      </c>
      <c r="FZ256" s="116" t="str">
        <f t="shared" si="226"/>
        <v/>
      </c>
      <c r="GA256" s="116" t="str">
        <f t="shared" si="227"/>
        <v/>
      </c>
      <c r="GB256" s="116" t="str">
        <f t="shared" si="228"/>
        <v/>
      </c>
      <c r="GC256" s="116" t="str">
        <f t="shared" si="229"/>
        <v/>
      </c>
      <c r="GD256" s="116" t="str">
        <f t="shared" si="230"/>
        <v/>
      </c>
      <c r="GE256" s="116" t="str">
        <f t="shared" si="231"/>
        <v/>
      </c>
    </row>
    <row r="257" spans="164:187" ht="16.5" x14ac:dyDescent="0.2">
      <c r="FH257" s="116">
        <v>252</v>
      </c>
      <c r="FI257" s="116">
        <f t="shared" si="216"/>
        <v>10</v>
      </c>
      <c r="FJ257" s="116">
        <f t="shared" si="209"/>
        <v>4</v>
      </c>
      <c r="FK257" s="116" t="str">
        <f t="shared" si="217"/>
        <v>李轩辕专属武器-魂珠-2 1级</v>
      </c>
      <c r="FL257" s="116">
        <f t="shared" si="218"/>
        <v>2</v>
      </c>
      <c r="FM257" s="116">
        <f t="shared" si="219"/>
        <v>1</v>
      </c>
      <c r="FN257" s="116" t="str">
        <f t="shared" si="210"/>
        <v>金币</v>
      </c>
      <c r="FO257" s="116">
        <f t="shared" si="211"/>
        <v>2000</v>
      </c>
      <c r="FP257" s="116" t="str">
        <f t="shared" si="212"/>
        <v>专属强化石1</v>
      </c>
      <c r="FQ257" s="116">
        <f t="shared" si="213"/>
        <v>3</v>
      </c>
      <c r="FR257" s="116" t="str">
        <f t="shared" si="214"/>
        <v>专属强化石2</v>
      </c>
      <c r="FS257" s="116">
        <f t="shared" si="215"/>
        <v>1</v>
      </c>
      <c r="FT257" s="116">
        <f t="shared" si="220"/>
        <v>0.28999999999999998</v>
      </c>
      <c r="FU257" s="116">
        <f t="shared" si="221"/>
        <v>1</v>
      </c>
      <c r="FV257" s="116">
        <f t="shared" si="222"/>
        <v>5</v>
      </c>
      <c r="FW257" s="116">
        <f t="shared" si="223"/>
        <v>0</v>
      </c>
      <c r="FX257" s="116">
        <f t="shared" si="224"/>
        <v>1</v>
      </c>
      <c r="FY257" s="116">
        <f t="shared" si="225"/>
        <v>1</v>
      </c>
      <c r="FZ257" s="116">
        <f t="shared" si="226"/>
        <v>0.14480000000000001</v>
      </c>
      <c r="GA257" s="116">
        <f t="shared" si="227"/>
        <v>1</v>
      </c>
      <c r="GB257" s="116">
        <f t="shared" si="228"/>
        <v>2</v>
      </c>
      <c r="GC257" s="116">
        <f t="shared" si="229"/>
        <v>0.57920000000000005</v>
      </c>
      <c r="GD257" s="116">
        <f t="shared" si="230"/>
        <v>1</v>
      </c>
      <c r="GE257" s="116">
        <f t="shared" si="231"/>
        <v>5</v>
      </c>
    </row>
    <row r="258" spans="164:187" ht="16.5" x14ac:dyDescent="0.2">
      <c r="FH258" s="116">
        <v>253</v>
      </c>
      <c r="FI258" s="116">
        <f t="shared" si="216"/>
        <v>11</v>
      </c>
      <c r="FJ258" s="116">
        <f t="shared" si="209"/>
        <v>4</v>
      </c>
      <c r="FK258" s="116" t="str">
        <f t="shared" si="217"/>
        <v>李轩辕专属武器-魂珠-2 2级</v>
      </c>
      <c r="FL258" s="116">
        <f t="shared" si="218"/>
        <v>2</v>
      </c>
      <c r="FM258" s="116">
        <f t="shared" si="219"/>
        <v>2</v>
      </c>
      <c r="FN258" s="116" t="str">
        <f t="shared" si="210"/>
        <v>金币</v>
      </c>
      <c r="FO258" s="116">
        <f t="shared" si="211"/>
        <v>3000</v>
      </c>
      <c r="FP258" s="116" t="str">
        <f t="shared" si="212"/>
        <v>专属强化石1</v>
      </c>
      <c r="FQ258" s="116">
        <f t="shared" si="213"/>
        <v>3</v>
      </c>
      <c r="FR258" s="116" t="str">
        <f t="shared" si="214"/>
        <v>专属强化石2</v>
      </c>
      <c r="FS258" s="116">
        <f t="shared" si="215"/>
        <v>1</v>
      </c>
      <c r="FT258" s="116">
        <f t="shared" si="220"/>
        <v>0.14000000000000001</v>
      </c>
      <c r="FU258" s="116">
        <f t="shared" si="221"/>
        <v>1</v>
      </c>
      <c r="FV258" s="116">
        <f t="shared" si="222"/>
        <v>10</v>
      </c>
      <c r="FW258" s="116">
        <f t="shared" si="223"/>
        <v>0</v>
      </c>
      <c r="FX258" s="116">
        <f t="shared" si="224"/>
        <v>1</v>
      </c>
      <c r="FY258" s="116">
        <f t="shared" si="225"/>
        <v>2</v>
      </c>
      <c r="FZ258" s="116">
        <f t="shared" si="226"/>
        <v>7.2400000000000006E-2</v>
      </c>
      <c r="GA258" s="116">
        <f t="shared" si="227"/>
        <v>1</v>
      </c>
      <c r="GB258" s="116">
        <f t="shared" si="228"/>
        <v>5</v>
      </c>
      <c r="GC258" s="116">
        <f t="shared" si="229"/>
        <v>0.28960000000000002</v>
      </c>
      <c r="GD258" s="116">
        <f t="shared" si="230"/>
        <v>1</v>
      </c>
      <c r="GE258" s="116">
        <f t="shared" si="231"/>
        <v>10</v>
      </c>
    </row>
    <row r="259" spans="164:187" ht="16.5" x14ac:dyDescent="0.2">
      <c r="FH259" s="116">
        <v>254</v>
      </c>
      <c r="FI259" s="116">
        <f t="shared" si="216"/>
        <v>12</v>
      </c>
      <c r="FJ259" s="116">
        <f t="shared" si="209"/>
        <v>4</v>
      </c>
      <c r="FK259" s="116" t="str">
        <f t="shared" si="217"/>
        <v>李轩辕专属武器-魂珠-2 3级</v>
      </c>
      <c r="FL259" s="116">
        <f t="shared" si="218"/>
        <v>2</v>
      </c>
      <c r="FM259" s="116">
        <f t="shared" si="219"/>
        <v>3</v>
      </c>
      <c r="FN259" s="116" t="str">
        <f t="shared" si="210"/>
        <v>金币</v>
      </c>
      <c r="FO259" s="116">
        <f t="shared" si="211"/>
        <v>4000</v>
      </c>
      <c r="FP259" s="116" t="str">
        <f t="shared" si="212"/>
        <v>专属强化石1</v>
      </c>
      <c r="FQ259" s="116">
        <f t="shared" si="213"/>
        <v>6</v>
      </c>
      <c r="FR259" s="116" t="str">
        <f t="shared" si="214"/>
        <v>专属强化石2</v>
      </c>
      <c r="FS259" s="116">
        <f t="shared" si="215"/>
        <v>2</v>
      </c>
      <c r="FT259" s="116">
        <f t="shared" si="220"/>
        <v>0.19</v>
      </c>
      <c r="FU259" s="116">
        <f t="shared" si="221"/>
        <v>1</v>
      </c>
      <c r="FV259" s="116">
        <f t="shared" si="222"/>
        <v>8</v>
      </c>
      <c r="FW259" s="116">
        <f t="shared" si="223"/>
        <v>0</v>
      </c>
      <c r="FX259" s="116">
        <f t="shared" si="224"/>
        <v>1</v>
      </c>
      <c r="FY259" s="116">
        <f t="shared" si="225"/>
        <v>2</v>
      </c>
      <c r="FZ259" s="116">
        <f t="shared" si="226"/>
        <v>9.6500000000000002E-2</v>
      </c>
      <c r="GA259" s="116">
        <f t="shared" si="227"/>
        <v>1</v>
      </c>
      <c r="GB259" s="116">
        <f t="shared" si="228"/>
        <v>4</v>
      </c>
      <c r="GC259" s="116">
        <f t="shared" si="229"/>
        <v>0.3861</v>
      </c>
      <c r="GD259" s="116">
        <f t="shared" si="230"/>
        <v>1</v>
      </c>
      <c r="GE259" s="116">
        <f t="shared" si="231"/>
        <v>8</v>
      </c>
    </row>
    <row r="260" spans="164:187" ht="16.5" x14ac:dyDescent="0.2">
      <c r="FH260" s="116">
        <v>255</v>
      </c>
      <c r="FI260" s="116">
        <f t="shared" si="216"/>
        <v>13</v>
      </c>
      <c r="FJ260" s="116">
        <f t="shared" si="209"/>
        <v>4</v>
      </c>
      <c r="FK260" s="116" t="str">
        <f t="shared" si="217"/>
        <v>李轩辕专属武器-魂珠-2 4级</v>
      </c>
      <c r="FL260" s="116">
        <f t="shared" si="218"/>
        <v>2</v>
      </c>
      <c r="FM260" s="116">
        <f t="shared" si="219"/>
        <v>4</v>
      </c>
      <c r="FN260" s="116" t="str">
        <f t="shared" si="210"/>
        <v>金币</v>
      </c>
      <c r="FO260" s="116">
        <f t="shared" si="211"/>
        <v>5000</v>
      </c>
      <c r="FP260" s="116" t="str">
        <f t="shared" si="212"/>
        <v>专属强化石1</v>
      </c>
      <c r="FQ260" s="116">
        <f t="shared" si="213"/>
        <v>6</v>
      </c>
      <c r="FR260" s="116" t="str">
        <f t="shared" si="214"/>
        <v>专属强化石2</v>
      </c>
      <c r="FS260" s="116">
        <f t="shared" si="215"/>
        <v>2</v>
      </c>
      <c r="FT260" s="116">
        <f t="shared" si="220"/>
        <v>0.12</v>
      </c>
      <c r="FU260" s="116">
        <f t="shared" si="221"/>
        <v>1</v>
      </c>
      <c r="FV260" s="116">
        <f t="shared" si="222"/>
        <v>13</v>
      </c>
      <c r="FW260" s="116">
        <f t="shared" si="223"/>
        <v>0</v>
      </c>
      <c r="FX260" s="116">
        <f t="shared" si="224"/>
        <v>1</v>
      </c>
      <c r="FY260" s="116">
        <f t="shared" si="225"/>
        <v>3</v>
      </c>
      <c r="FZ260" s="116">
        <f t="shared" si="226"/>
        <v>5.79E-2</v>
      </c>
      <c r="GA260" s="116">
        <f t="shared" si="227"/>
        <v>1</v>
      </c>
      <c r="GB260" s="116">
        <f t="shared" si="228"/>
        <v>6</v>
      </c>
      <c r="GC260" s="116">
        <f t="shared" si="229"/>
        <v>0.23169999999999999</v>
      </c>
      <c r="GD260" s="116">
        <f t="shared" si="230"/>
        <v>1</v>
      </c>
      <c r="GE260" s="116">
        <f t="shared" si="231"/>
        <v>13</v>
      </c>
    </row>
    <row r="261" spans="164:187" ht="16.5" x14ac:dyDescent="0.2">
      <c r="FH261" s="116">
        <v>256</v>
      </c>
      <c r="FI261" s="116">
        <f t="shared" si="216"/>
        <v>14</v>
      </c>
      <c r="FJ261" s="116">
        <f t="shared" si="209"/>
        <v>4</v>
      </c>
      <c r="FK261" s="116" t="str">
        <f t="shared" si="217"/>
        <v>李轩辕专属武器-魂珠-2 5级</v>
      </c>
      <c r="FL261" s="116">
        <f t="shared" si="218"/>
        <v>2</v>
      </c>
      <c r="FM261" s="116">
        <f t="shared" si="219"/>
        <v>5</v>
      </c>
      <c r="FN261" s="116" t="str">
        <f t="shared" si="210"/>
        <v>金币</v>
      </c>
      <c r="FO261" s="116">
        <f t="shared" si="211"/>
        <v>6000</v>
      </c>
      <c r="FP261" s="116" t="str">
        <f t="shared" si="212"/>
        <v>专属强化石1</v>
      </c>
      <c r="FQ261" s="116">
        <f t="shared" si="213"/>
        <v>9</v>
      </c>
      <c r="FR261" s="116" t="str">
        <f t="shared" si="214"/>
        <v>专属强化石2</v>
      </c>
      <c r="FS261" s="116">
        <f t="shared" si="215"/>
        <v>3</v>
      </c>
      <c r="FT261" s="116">
        <f t="shared" si="220"/>
        <v>0.11</v>
      </c>
      <c r="FU261" s="116">
        <f t="shared" si="221"/>
        <v>1</v>
      </c>
      <c r="FV261" s="116">
        <f t="shared" si="222"/>
        <v>14</v>
      </c>
      <c r="FW261" s="116">
        <f t="shared" si="223"/>
        <v>0</v>
      </c>
      <c r="FX261" s="116">
        <f t="shared" si="224"/>
        <v>1</v>
      </c>
      <c r="FY261" s="116">
        <f t="shared" si="225"/>
        <v>3</v>
      </c>
      <c r="FZ261" s="116">
        <f t="shared" si="226"/>
        <v>5.4300000000000001E-2</v>
      </c>
      <c r="GA261" s="116">
        <f t="shared" si="227"/>
        <v>1</v>
      </c>
      <c r="GB261" s="116">
        <f t="shared" si="228"/>
        <v>6</v>
      </c>
      <c r="GC261" s="116">
        <f t="shared" si="229"/>
        <v>0.2172</v>
      </c>
      <c r="GD261" s="116">
        <f t="shared" si="230"/>
        <v>1</v>
      </c>
      <c r="GE261" s="116">
        <f t="shared" si="231"/>
        <v>14</v>
      </c>
    </row>
    <row r="262" spans="164:187" ht="16.5" x14ac:dyDescent="0.2">
      <c r="FH262" s="116">
        <v>257</v>
      </c>
      <c r="FI262" s="116">
        <f t="shared" si="216"/>
        <v>15</v>
      </c>
      <c r="FJ262" s="116">
        <f t="shared" si="209"/>
        <v>4</v>
      </c>
      <c r="FK262" s="116" t="str">
        <f t="shared" si="217"/>
        <v>李轩辕专属武器-魂珠-2 6级</v>
      </c>
      <c r="FL262" s="116">
        <f t="shared" si="218"/>
        <v>2</v>
      </c>
      <c r="FM262" s="116">
        <f t="shared" si="219"/>
        <v>6</v>
      </c>
      <c r="FN262" s="116" t="str">
        <f t="shared" si="210"/>
        <v>金币</v>
      </c>
      <c r="FO262" s="116">
        <f t="shared" si="211"/>
        <v>7000</v>
      </c>
      <c r="FP262" s="116" t="str">
        <f t="shared" si="212"/>
        <v>专属强化石1</v>
      </c>
      <c r="FQ262" s="116">
        <f t="shared" si="213"/>
        <v>12</v>
      </c>
      <c r="FR262" s="116" t="str">
        <f t="shared" si="214"/>
        <v>专属强化石2</v>
      </c>
      <c r="FS262" s="116">
        <f t="shared" si="215"/>
        <v>4</v>
      </c>
      <c r="FT262" s="116">
        <f t="shared" si="220"/>
        <v>0.09</v>
      </c>
      <c r="FU262" s="116">
        <f t="shared" si="221"/>
        <v>1</v>
      </c>
      <c r="FV262" s="116">
        <f t="shared" si="222"/>
        <v>17</v>
      </c>
      <c r="FW262" s="116">
        <f t="shared" si="223"/>
        <v>0</v>
      </c>
      <c r="FX262" s="116">
        <f t="shared" si="224"/>
        <v>1</v>
      </c>
      <c r="FY262" s="116">
        <f t="shared" si="225"/>
        <v>4</v>
      </c>
      <c r="FZ262" s="116">
        <f t="shared" si="226"/>
        <v>4.4600000000000001E-2</v>
      </c>
      <c r="GA262" s="116">
        <f t="shared" si="227"/>
        <v>1</v>
      </c>
      <c r="GB262" s="116">
        <f t="shared" si="228"/>
        <v>8</v>
      </c>
      <c r="GC262" s="116">
        <f t="shared" si="229"/>
        <v>0.1782</v>
      </c>
      <c r="GD262" s="116">
        <f t="shared" si="230"/>
        <v>1</v>
      </c>
      <c r="GE262" s="116">
        <f t="shared" si="231"/>
        <v>17</v>
      </c>
    </row>
    <row r="263" spans="164:187" ht="16.5" x14ac:dyDescent="0.2">
      <c r="FH263" s="116">
        <v>258</v>
      </c>
      <c r="FI263" s="116">
        <f t="shared" si="216"/>
        <v>16</v>
      </c>
      <c r="FJ263" s="116">
        <f t="shared" ref="FJ263:FJ326" si="232">INT((FH263-1)/80+1)</f>
        <v>4</v>
      </c>
      <c r="FK263" s="116" t="str">
        <f t="shared" si="217"/>
        <v>李轩辕专属武器-魂珠-2 7级</v>
      </c>
      <c r="FL263" s="116">
        <f t="shared" si="218"/>
        <v>2</v>
      </c>
      <c r="FM263" s="116">
        <f t="shared" si="219"/>
        <v>7</v>
      </c>
      <c r="FN263" s="116" t="str">
        <f t="shared" ref="FN263:FN326" si="233">IF($FM263&gt;0,IF(INDEX($EC$6:$EC$77,$FI263)&gt;=FN$3,INDEX(ED$6:ED$77,$FI263),""),"")</f>
        <v>金币</v>
      </c>
      <c r="FO263" s="116">
        <f t="shared" ref="FO263:FO326" si="234">IF($FM263&gt;0,IF(INDEX($EC$6:$EC$77,$FI263)&gt;=FO$3,INDEX(EE$6:EE$77,$FI263),""),"")</f>
        <v>8000</v>
      </c>
      <c r="FP263" s="116" t="str">
        <f t="shared" ref="FP263:FP326" si="235">IF($FM263&gt;0,IF(INDEX($EC$6:$EC$77,$FI263)&gt;=FP$3,INDEX(EF$6:EF$77,$FI263),""),"")</f>
        <v>专属强化石1</v>
      </c>
      <c r="FQ263" s="116">
        <f t="shared" ref="FQ263:FQ326" si="236">IF($FM263&gt;0,IF(INDEX($EC$6:$EC$77,$FI263)&gt;=FQ$3,INDEX(EG$6:EG$77,$FI263),""),"")</f>
        <v>15</v>
      </c>
      <c r="FR263" s="116" t="str">
        <f t="shared" ref="FR263:FR326" si="237">IF($FM263&gt;0,IF(INDEX($EC$6:$EC$77,$FI263)&gt;=FR$3,INDEX(EH$6:EH$77,$FI263),""),"")</f>
        <v>专属强化石2</v>
      </c>
      <c r="FS263" s="116">
        <f t="shared" ref="FS263:FS326" si="238">IF($FM263&gt;0,IF(INDEX($EC$6:$EC$77,$FI263)&gt;=FS$3,INDEX(EI$6:EI$77,$FI263),""),"")</f>
        <v>5</v>
      </c>
      <c r="FT263" s="116">
        <f t="shared" si="220"/>
        <v>7.0000000000000007E-2</v>
      </c>
      <c r="FU263" s="116">
        <f t="shared" si="221"/>
        <v>1</v>
      </c>
      <c r="FV263" s="116">
        <f t="shared" si="222"/>
        <v>22</v>
      </c>
      <c r="FW263" s="116">
        <f t="shared" si="223"/>
        <v>0</v>
      </c>
      <c r="FX263" s="116">
        <f t="shared" si="224"/>
        <v>1</v>
      </c>
      <c r="FY263" s="116">
        <f t="shared" si="225"/>
        <v>5</v>
      </c>
      <c r="FZ263" s="116">
        <f t="shared" si="226"/>
        <v>3.4500000000000003E-2</v>
      </c>
      <c r="GA263" s="116">
        <f t="shared" si="227"/>
        <v>1</v>
      </c>
      <c r="GB263" s="116">
        <f t="shared" si="228"/>
        <v>10</v>
      </c>
      <c r="GC263" s="116">
        <f t="shared" si="229"/>
        <v>0.13789999999999999</v>
      </c>
      <c r="GD263" s="116">
        <f t="shared" si="230"/>
        <v>1</v>
      </c>
      <c r="GE263" s="116">
        <f t="shared" si="231"/>
        <v>22</v>
      </c>
    </row>
    <row r="264" spans="164:187" ht="16.5" x14ac:dyDescent="0.2">
      <c r="FH264" s="116">
        <v>259</v>
      </c>
      <c r="FI264" s="116">
        <f t="shared" si="216"/>
        <v>17</v>
      </c>
      <c r="FJ264" s="116">
        <f t="shared" si="232"/>
        <v>4</v>
      </c>
      <c r="FK264" s="116" t="str">
        <f t="shared" si="217"/>
        <v>李轩辕专属武器-魂珠-2 8级</v>
      </c>
      <c r="FL264" s="116">
        <f t="shared" si="218"/>
        <v>2</v>
      </c>
      <c r="FM264" s="116">
        <f t="shared" si="219"/>
        <v>8</v>
      </c>
      <c r="FN264" s="116" t="str">
        <f t="shared" si="233"/>
        <v>金币</v>
      </c>
      <c r="FO264" s="116">
        <f t="shared" si="234"/>
        <v>9000</v>
      </c>
      <c r="FP264" s="116" t="str">
        <f t="shared" si="235"/>
        <v>专属强化石1</v>
      </c>
      <c r="FQ264" s="116">
        <f t="shared" si="236"/>
        <v>18</v>
      </c>
      <c r="FR264" s="116" t="str">
        <f t="shared" si="237"/>
        <v>专属强化石2</v>
      </c>
      <c r="FS264" s="116">
        <f t="shared" si="238"/>
        <v>6</v>
      </c>
      <c r="FT264" s="116">
        <f t="shared" si="220"/>
        <v>0.05</v>
      </c>
      <c r="FU264" s="116">
        <f t="shared" si="221"/>
        <v>1</v>
      </c>
      <c r="FV264" s="116">
        <f t="shared" si="222"/>
        <v>29</v>
      </c>
      <c r="FW264" s="116">
        <f t="shared" si="223"/>
        <v>0</v>
      </c>
      <c r="FX264" s="116">
        <f t="shared" si="224"/>
        <v>1</v>
      </c>
      <c r="FY264" s="116">
        <f t="shared" si="225"/>
        <v>7</v>
      </c>
      <c r="FZ264" s="116">
        <f t="shared" si="226"/>
        <v>2.5600000000000001E-2</v>
      </c>
      <c r="GA264" s="116">
        <f t="shared" si="227"/>
        <v>1</v>
      </c>
      <c r="GB264" s="116">
        <f t="shared" si="228"/>
        <v>14</v>
      </c>
      <c r="GC264" s="116">
        <f t="shared" si="229"/>
        <v>0.1022</v>
      </c>
      <c r="GD264" s="116">
        <f t="shared" si="230"/>
        <v>1</v>
      </c>
      <c r="GE264" s="116">
        <f t="shared" si="231"/>
        <v>29</v>
      </c>
    </row>
    <row r="265" spans="164:187" ht="16.5" x14ac:dyDescent="0.2">
      <c r="FH265" s="116">
        <v>260</v>
      </c>
      <c r="FI265" s="116">
        <f t="shared" si="216"/>
        <v>18</v>
      </c>
      <c r="FJ265" s="116">
        <f t="shared" si="232"/>
        <v>4</v>
      </c>
      <c r="FK265" s="116" t="str">
        <f t="shared" si="217"/>
        <v>李轩辕专属武器-魂珠-2 9级</v>
      </c>
      <c r="FL265" s="116">
        <f t="shared" si="218"/>
        <v>2</v>
      </c>
      <c r="FM265" s="116">
        <f t="shared" si="219"/>
        <v>9</v>
      </c>
      <c r="FN265" s="116" t="str">
        <f t="shared" si="233"/>
        <v>金币</v>
      </c>
      <c r="FO265" s="116">
        <f t="shared" si="234"/>
        <v>10000</v>
      </c>
      <c r="FP265" s="116" t="str">
        <f t="shared" si="235"/>
        <v>专属强化石1</v>
      </c>
      <c r="FQ265" s="116">
        <f t="shared" si="236"/>
        <v>24</v>
      </c>
      <c r="FR265" s="116" t="str">
        <f t="shared" si="237"/>
        <v>专属强化石2</v>
      </c>
      <c r="FS265" s="116">
        <f t="shared" si="238"/>
        <v>8</v>
      </c>
      <c r="FT265" s="116">
        <f t="shared" si="220"/>
        <v>0.04</v>
      </c>
      <c r="FU265" s="116">
        <f t="shared" si="221"/>
        <v>1</v>
      </c>
      <c r="FV265" s="116">
        <f t="shared" si="222"/>
        <v>36</v>
      </c>
      <c r="FW265" s="116">
        <f t="shared" si="223"/>
        <v>0</v>
      </c>
      <c r="FX265" s="116">
        <f t="shared" si="224"/>
        <v>1</v>
      </c>
      <c r="FY265" s="116">
        <f t="shared" si="225"/>
        <v>8</v>
      </c>
      <c r="FZ265" s="116">
        <f t="shared" si="226"/>
        <v>2.1100000000000001E-2</v>
      </c>
      <c r="GA265" s="116">
        <f t="shared" si="227"/>
        <v>1</v>
      </c>
      <c r="GB265" s="116">
        <f t="shared" si="228"/>
        <v>17</v>
      </c>
      <c r="GC265" s="116">
        <f t="shared" si="229"/>
        <v>8.4199999999999997E-2</v>
      </c>
      <c r="GD265" s="116">
        <f t="shared" si="230"/>
        <v>1</v>
      </c>
      <c r="GE265" s="116">
        <f t="shared" si="231"/>
        <v>36</v>
      </c>
    </row>
    <row r="266" spans="164:187" ht="16.5" x14ac:dyDescent="0.2">
      <c r="FH266" s="116">
        <v>261</v>
      </c>
      <c r="FI266" s="116">
        <f t="shared" si="216"/>
        <v>0</v>
      </c>
      <c r="FJ266" s="116">
        <f t="shared" si="232"/>
        <v>4</v>
      </c>
      <c r="FK266" s="116" t="str">
        <f t="shared" si="217"/>
        <v>李轩辕专属武器-魂珠-3 0级</v>
      </c>
      <c r="FL266" s="116">
        <f t="shared" si="218"/>
        <v>3</v>
      </c>
      <c r="FM266" s="116">
        <f t="shared" si="219"/>
        <v>0</v>
      </c>
      <c r="FN266" s="116" t="str">
        <f t="shared" si="233"/>
        <v/>
      </c>
      <c r="FO266" s="116" t="str">
        <f t="shared" si="234"/>
        <v/>
      </c>
      <c r="FP266" s="116" t="str">
        <f t="shared" si="235"/>
        <v/>
      </c>
      <c r="FQ266" s="116" t="str">
        <f t="shared" si="236"/>
        <v/>
      </c>
      <c r="FR266" s="116" t="str">
        <f t="shared" si="237"/>
        <v/>
      </c>
      <c r="FS266" s="116" t="str">
        <f t="shared" si="238"/>
        <v/>
      </c>
      <c r="FT266" s="116" t="str">
        <f t="shared" si="220"/>
        <v/>
      </c>
      <c r="FU266" s="116" t="str">
        <f t="shared" si="221"/>
        <v/>
      </c>
      <c r="FV266" s="116" t="str">
        <f t="shared" si="222"/>
        <v/>
      </c>
      <c r="FW266" s="116" t="str">
        <f t="shared" si="223"/>
        <v/>
      </c>
      <c r="FX266" s="116" t="str">
        <f t="shared" si="224"/>
        <v/>
      </c>
      <c r="FY266" s="116" t="str">
        <f t="shared" si="225"/>
        <v/>
      </c>
      <c r="FZ266" s="116" t="str">
        <f t="shared" si="226"/>
        <v/>
      </c>
      <c r="GA266" s="116" t="str">
        <f t="shared" si="227"/>
        <v/>
      </c>
      <c r="GB266" s="116" t="str">
        <f t="shared" si="228"/>
        <v/>
      </c>
      <c r="GC266" s="116" t="str">
        <f t="shared" si="229"/>
        <v/>
      </c>
      <c r="GD266" s="116" t="str">
        <f t="shared" si="230"/>
        <v/>
      </c>
      <c r="GE266" s="116" t="str">
        <f t="shared" si="231"/>
        <v/>
      </c>
    </row>
    <row r="267" spans="164:187" ht="16.5" x14ac:dyDescent="0.2">
      <c r="FH267" s="116">
        <v>262</v>
      </c>
      <c r="FI267" s="116">
        <f t="shared" si="216"/>
        <v>19</v>
      </c>
      <c r="FJ267" s="116">
        <f t="shared" si="232"/>
        <v>4</v>
      </c>
      <c r="FK267" s="116" t="str">
        <f t="shared" si="217"/>
        <v>李轩辕专属武器-魂珠-3 1级</v>
      </c>
      <c r="FL267" s="116">
        <f t="shared" si="218"/>
        <v>3</v>
      </c>
      <c r="FM267" s="116">
        <f t="shared" si="219"/>
        <v>1</v>
      </c>
      <c r="FN267" s="116" t="str">
        <f t="shared" si="233"/>
        <v>金币</v>
      </c>
      <c r="FO267" s="116">
        <f t="shared" si="234"/>
        <v>3000</v>
      </c>
      <c r="FP267" s="116" t="str">
        <f t="shared" si="235"/>
        <v>专属强化石1</v>
      </c>
      <c r="FQ267" s="116">
        <f t="shared" si="236"/>
        <v>4</v>
      </c>
      <c r="FR267" s="116" t="str">
        <f t="shared" si="237"/>
        <v>专属强化石2</v>
      </c>
      <c r="FS267" s="116">
        <f t="shared" si="238"/>
        <v>2</v>
      </c>
      <c r="FT267" s="116">
        <f t="shared" si="220"/>
        <v>0.23</v>
      </c>
      <c r="FU267" s="116">
        <f t="shared" si="221"/>
        <v>1</v>
      </c>
      <c r="FV267" s="116">
        <f t="shared" si="222"/>
        <v>6</v>
      </c>
      <c r="FW267" s="116">
        <f t="shared" si="223"/>
        <v>0</v>
      </c>
      <c r="FX267" s="116">
        <f t="shared" si="224"/>
        <v>1</v>
      </c>
      <c r="FY267" s="116">
        <f t="shared" si="225"/>
        <v>2</v>
      </c>
      <c r="FZ267" s="116">
        <f t="shared" si="226"/>
        <v>0.1158</v>
      </c>
      <c r="GA267" s="116">
        <f t="shared" si="227"/>
        <v>1</v>
      </c>
      <c r="GB267" s="116">
        <f t="shared" si="228"/>
        <v>3</v>
      </c>
      <c r="GC267" s="116">
        <f t="shared" si="229"/>
        <v>0.46329999999999999</v>
      </c>
      <c r="GD267" s="116">
        <f t="shared" si="230"/>
        <v>1</v>
      </c>
      <c r="GE267" s="116">
        <f t="shared" si="231"/>
        <v>6</v>
      </c>
    </row>
    <row r="268" spans="164:187" ht="16.5" x14ac:dyDescent="0.2">
      <c r="FH268" s="116">
        <v>263</v>
      </c>
      <c r="FI268" s="116">
        <f t="shared" si="216"/>
        <v>20</v>
      </c>
      <c r="FJ268" s="116">
        <f t="shared" si="232"/>
        <v>4</v>
      </c>
      <c r="FK268" s="116" t="str">
        <f t="shared" si="217"/>
        <v>李轩辕专属武器-魂珠-3 2级</v>
      </c>
      <c r="FL268" s="116">
        <f t="shared" si="218"/>
        <v>3</v>
      </c>
      <c r="FM268" s="116">
        <f t="shared" si="219"/>
        <v>2</v>
      </c>
      <c r="FN268" s="116" t="str">
        <f t="shared" si="233"/>
        <v>金币</v>
      </c>
      <c r="FO268" s="116">
        <f t="shared" si="234"/>
        <v>4000</v>
      </c>
      <c r="FP268" s="116" t="str">
        <f t="shared" si="235"/>
        <v>专属强化石1</v>
      </c>
      <c r="FQ268" s="116">
        <f t="shared" si="236"/>
        <v>4</v>
      </c>
      <c r="FR268" s="116" t="str">
        <f t="shared" si="237"/>
        <v>专属强化石2</v>
      </c>
      <c r="FS268" s="116">
        <f t="shared" si="238"/>
        <v>2</v>
      </c>
      <c r="FT268" s="116">
        <f t="shared" si="220"/>
        <v>0.12</v>
      </c>
      <c r="FU268" s="116">
        <f t="shared" si="221"/>
        <v>1</v>
      </c>
      <c r="FV268" s="116">
        <f t="shared" si="222"/>
        <v>13</v>
      </c>
      <c r="FW268" s="116">
        <f t="shared" si="223"/>
        <v>0</v>
      </c>
      <c r="FX268" s="116">
        <f t="shared" si="224"/>
        <v>1</v>
      </c>
      <c r="FY268" s="116">
        <f t="shared" si="225"/>
        <v>3</v>
      </c>
      <c r="FZ268" s="116">
        <f t="shared" si="226"/>
        <v>5.79E-2</v>
      </c>
      <c r="GA268" s="116">
        <f t="shared" si="227"/>
        <v>1</v>
      </c>
      <c r="GB268" s="116">
        <f t="shared" si="228"/>
        <v>6</v>
      </c>
      <c r="GC268" s="116">
        <f t="shared" si="229"/>
        <v>0.23169999999999999</v>
      </c>
      <c r="GD268" s="116">
        <f t="shared" si="230"/>
        <v>1</v>
      </c>
      <c r="GE268" s="116">
        <f t="shared" si="231"/>
        <v>13</v>
      </c>
    </row>
    <row r="269" spans="164:187" ht="16.5" x14ac:dyDescent="0.2">
      <c r="FH269" s="116">
        <v>264</v>
      </c>
      <c r="FI269" s="116">
        <f t="shared" si="216"/>
        <v>21</v>
      </c>
      <c r="FJ269" s="116">
        <f t="shared" si="232"/>
        <v>4</v>
      </c>
      <c r="FK269" s="116" t="str">
        <f t="shared" si="217"/>
        <v>李轩辕专属武器-魂珠-3 3级</v>
      </c>
      <c r="FL269" s="116">
        <f t="shared" si="218"/>
        <v>3</v>
      </c>
      <c r="FM269" s="116">
        <f t="shared" si="219"/>
        <v>3</v>
      </c>
      <c r="FN269" s="116" t="str">
        <f t="shared" si="233"/>
        <v>金币</v>
      </c>
      <c r="FO269" s="116">
        <f t="shared" si="234"/>
        <v>5000</v>
      </c>
      <c r="FP269" s="116" t="str">
        <f t="shared" si="235"/>
        <v>专属强化石1</v>
      </c>
      <c r="FQ269" s="116">
        <f t="shared" si="236"/>
        <v>6</v>
      </c>
      <c r="FR269" s="116" t="str">
        <f t="shared" si="237"/>
        <v>专属强化石2</v>
      </c>
      <c r="FS269" s="116">
        <f t="shared" si="238"/>
        <v>3</v>
      </c>
      <c r="FT269" s="116">
        <f t="shared" si="220"/>
        <v>0.12</v>
      </c>
      <c r="FU269" s="116">
        <f t="shared" si="221"/>
        <v>1</v>
      </c>
      <c r="FV269" s="116">
        <f t="shared" si="222"/>
        <v>13</v>
      </c>
      <c r="FW269" s="116">
        <f t="shared" si="223"/>
        <v>0</v>
      </c>
      <c r="FX269" s="116">
        <f t="shared" si="224"/>
        <v>1</v>
      </c>
      <c r="FY269" s="116">
        <f t="shared" si="225"/>
        <v>3</v>
      </c>
      <c r="FZ269" s="116">
        <f t="shared" si="226"/>
        <v>5.79E-2</v>
      </c>
      <c r="GA269" s="116">
        <f t="shared" si="227"/>
        <v>1</v>
      </c>
      <c r="GB269" s="116">
        <f t="shared" si="228"/>
        <v>6</v>
      </c>
      <c r="GC269" s="116">
        <f t="shared" si="229"/>
        <v>0.23169999999999999</v>
      </c>
      <c r="GD269" s="116">
        <f t="shared" si="230"/>
        <v>1</v>
      </c>
      <c r="GE269" s="116">
        <f t="shared" si="231"/>
        <v>13</v>
      </c>
    </row>
    <row r="270" spans="164:187" ht="16.5" x14ac:dyDescent="0.2">
      <c r="FH270" s="116">
        <v>265</v>
      </c>
      <c r="FI270" s="116">
        <f t="shared" si="216"/>
        <v>22</v>
      </c>
      <c r="FJ270" s="116">
        <f t="shared" si="232"/>
        <v>4</v>
      </c>
      <c r="FK270" s="116" t="str">
        <f t="shared" si="217"/>
        <v>李轩辕专属武器-魂珠-3 4级</v>
      </c>
      <c r="FL270" s="116">
        <f t="shared" si="218"/>
        <v>3</v>
      </c>
      <c r="FM270" s="116">
        <f t="shared" si="219"/>
        <v>4</v>
      </c>
      <c r="FN270" s="116" t="str">
        <f t="shared" si="233"/>
        <v>金币</v>
      </c>
      <c r="FO270" s="116">
        <f t="shared" si="234"/>
        <v>6000</v>
      </c>
      <c r="FP270" s="116" t="str">
        <f t="shared" si="235"/>
        <v>专属强化石1</v>
      </c>
      <c r="FQ270" s="116">
        <f t="shared" si="236"/>
        <v>6</v>
      </c>
      <c r="FR270" s="116" t="str">
        <f t="shared" si="237"/>
        <v>专属强化石2</v>
      </c>
      <c r="FS270" s="116">
        <f t="shared" si="238"/>
        <v>3</v>
      </c>
      <c r="FT270" s="116">
        <f t="shared" si="220"/>
        <v>7.0000000000000007E-2</v>
      </c>
      <c r="FU270" s="116">
        <f t="shared" si="221"/>
        <v>1</v>
      </c>
      <c r="FV270" s="116">
        <f t="shared" si="222"/>
        <v>22</v>
      </c>
      <c r="FW270" s="116">
        <f t="shared" si="223"/>
        <v>0</v>
      </c>
      <c r="FX270" s="116">
        <f t="shared" si="224"/>
        <v>1</v>
      </c>
      <c r="FY270" s="116">
        <f t="shared" si="225"/>
        <v>5</v>
      </c>
      <c r="FZ270" s="116">
        <f t="shared" si="226"/>
        <v>3.4700000000000002E-2</v>
      </c>
      <c r="GA270" s="116">
        <f t="shared" si="227"/>
        <v>1</v>
      </c>
      <c r="GB270" s="116">
        <f t="shared" si="228"/>
        <v>10</v>
      </c>
      <c r="GC270" s="116">
        <f t="shared" si="229"/>
        <v>0.13900000000000001</v>
      </c>
      <c r="GD270" s="116">
        <f t="shared" si="230"/>
        <v>1</v>
      </c>
      <c r="GE270" s="116">
        <f t="shared" si="231"/>
        <v>22</v>
      </c>
    </row>
    <row r="271" spans="164:187" ht="16.5" x14ac:dyDescent="0.2">
      <c r="FH271" s="116">
        <v>266</v>
      </c>
      <c r="FI271" s="116">
        <f t="shared" si="216"/>
        <v>23</v>
      </c>
      <c r="FJ271" s="116">
        <f t="shared" si="232"/>
        <v>4</v>
      </c>
      <c r="FK271" s="116" t="str">
        <f t="shared" si="217"/>
        <v>李轩辕专属武器-魂珠-3 5级</v>
      </c>
      <c r="FL271" s="116">
        <f t="shared" si="218"/>
        <v>3</v>
      </c>
      <c r="FM271" s="116">
        <f t="shared" si="219"/>
        <v>5</v>
      </c>
      <c r="FN271" s="116" t="str">
        <f t="shared" si="233"/>
        <v>金币</v>
      </c>
      <c r="FO271" s="116">
        <f t="shared" si="234"/>
        <v>7000</v>
      </c>
      <c r="FP271" s="116" t="str">
        <f t="shared" si="235"/>
        <v>专属强化石1</v>
      </c>
      <c r="FQ271" s="116">
        <f t="shared" si="236"/>
        <v>8</v>
      </c>
      <c r="FR271" s="116" t="str">
        <f t="shared" si="237"/>
        <v>专属强化石2</v>
      </c>
      <c r="FS271" s="116">
        <f t="shared" si="238"/>
        <v>4</v>
      </c>
      <c r="FT271" s="116">
        <f t="shared" si="220"/>
        <v>0.06</v>
      </c>
      <c r="FU271" s="116">
        <f t="shared" si="221"/>
        <v>1</v>
      </c>
      <c r="FV271" s="116">
        <f t="shared" si="222"/>
        <v>26</v>
      </c>
      <c r="FW271" s="116">
        <f t="shared" si="223"/>
        <v>0</v>
      </c>
      <c r="FX271" s="116">
        <f t="shared" si="224"/>
        <v>1</v>
      </c>
      <c r="FY271" s="116">
        <f t="shared" si="225"/>
        <v>6</v>
      </c>
      <c r="FZ271" s="116">
        <f t="shared" si="226"/>
        <v>2.9000000000000001E-2</v>
      </c>
      <c r="GA271" s="116">
        <f t="shared" si="227"/>
        <v>1</v>
      </c>
      <c r="GB271" s="116">
        <f t="shared" si="228"/>
        <v>12</v>
      </c>
      <c r="GC271" s="116">
        <f t="shared" si="229"/>
        <v>0.1158</v>
      </c>
      <c r="GD271" s="116">
        <f t="shared" si="230"/>
        <v>1</v>
      </c>
      <c r="GE271" s="116">
        <f t="shared" si="231"/>
        <v>26</v>
      </c>
    </row>
    <row r="272" spans="164:187" ht="16.5" x14ac:dyDescent="0.2">
      <c r="FH272" s="116">
        <v>267</v>
      </c>
      <c r="FI272" s="116">
        <f t="shared" si="216"/>
        <v>24</v>
      </c>
      <c r="FJ272" s="116">
        <f t="shared" si="232"/>
        <v>4</v>
      </c>
      <c r="FK272" s="116" t="str">
        <f t="shared" si="217"/>
        <v>李轩辕专属武器-魂珠-3 6级</v>
      </c>
      <c r="FL272" s="116">
        <f t="shared" si="218"/>
        <v>3</v>
      </c>
      <c r="FM272" s="116">
        <f t="shared" si="219"/>
        <v>6</v>
      </c>
      <c r="FN272" s="116" t="str">
        <f t="shared" si="233"/>
        <v>金币</v>
      </c>
      <c r="FO272" s="116">
        <f t="shared" si="234"/>
        <v>8000</v>
      </c>
      <c r="FP272" s="116" t="str">
        <f t="shared" si="235"/>
        <v>专属强化石1</v>
      </c>
      <c r="FQ272" s="116">
        <f t="shared" si="236"/>
        <v>10</v>
      </c>
      <c r="FR272" s="116" t="str">
        <f t="shared" si="237"/>
        <v>专属强化石2</v>
      </c>
      <c r="FS272" s="116">
        <f t="shared" si="238"/>
        <v>5</v>
      </c>
      <c r="FT272" s="116">
        <f t="shared" si="220"/>
        <v>0.04</v>
      </c>
      <c r="FU272" s="116">
        <f t="shared" si="221"/>
        <v>1</v>
      </c>
      <c r="FV272" s="116">
        <f t="shared" si="222"/>
        <v>34</v>
      </c>
      <c r="FW272" s="116">
        <f t="shared" si="223"/>
        <v>0</v>
      </c>
      <c r="FX272" s="116">
        <f t="shared" si="224"/>
        <v>1</v>
      </c>
      <c r="FY272" s="116">
        <f t="shared" si="225"/>
        <v>8</v>
      </c>
      <c r="FZ272" s="116">
        <f t="shared" si="226"/>
        <v>2.23E-2</v>
      </c>
      <c r="GA272" s="116">
        <f t="shared" si="227"/>
        <v>1</v>
      </c>
      <c r="GB272" s="116">
        <f t="shared" si="228"/>
        <v>16</v>
      </c>
      <c r="GC272" s="116">
        <f t="shared" si="229"/>
        <v>8.9099999999999999E-2</v>
      </c>
      <c r="GD272" s="116">
        <f t="shared" si="230"/>
        <v>1</v>
      </c>
      <c r="GE272" s="116">
        <f t="shared" si="231"/>
        <v>34</v>
      </c>
    </row>
    <row r="273" spans="164:187" ht="16.5" x14ac:dyDescent="0.2">
      <c r="FH273" s="116">
        <v>268</v>
      </c>
      <c r="FI273" s="116">
        <f t="shared" si="216"/>
        <v>25</v>
      </c>
      <c r="FJ273" s="116">
        <f t="shared" si="232"/>
        <v>4</v>
      </c>
      <c r="FK273" s="116" t="str">
        <f t="shared" si="217"/>
        <v>李轩辕专属武器-魂珠-3 7级</v>
      </c>
      <c r="FL273" s="116">
        <f t="shared" si="218"/>
        <v>3</v>
      </c>
      <c r="FM273" s="116">
        <f t="shared" si="219"/>
        <v>7</v>
      </c>
      <c r="FN273" s="116" t="str">
        <f t="shared" si="233"/>
        <v>金币</v>
      </c>
      <c r="FO273" s="116">
        <f t="shared" si="234"/>
        <v>9000</v>
      </c>
      <c r="FP273" s="116" t="str">
        <f t="shared" si="235"/>
        <v>专属强化石1</v>
      </c>
      <c r="FQ273" s="116">
        <f t="shared" si="236"/>
        <v>12</v>
      </c>
      <c r="FR273" s="116" t="str">
        <f t="shared" si="237"/>
        <v>专属强化石2</v>
      </c>
      <c r="FS273" s="116">
        <f t="shared" si="238"/>
        <v>6</v>
      </c>
      <c r="FT273" s="116">
        <f t="shared" si="220"/>
        <v>0.03</v>
      </c>
      <c r="FU273" s="116">
        <f t="shared" si="221"/>
        <v>1</v>
      </c>
      <c r="FV273" s="116">
        <f t="shared" si="222"/>
        <v>45</v>
      </c>
      <c r="FW273" s="116">
        <f t="shared" si="223"/>
        <v>0</v>
      </c>
      <c r="FX273" s="116">
        <f t="shared" si="224"/>
        <v>1</v>
      </c>
      <c r="FY273" s="116">
        <f t="shared" si="225"/>
        <v>11</v>
      </c>
      <c r="FZ273" s="116">
        <f t="shared" si="226"/>
        <v>1.6500000000000001E-2</v>
      </c>
      <c r="GA273" s="116">
        <f t="shared" si="227"/>
        <v>1</v>
      </c>
      <c r="GB273" s="116">
        <f t="shared" si="228"/>
        <v>21</v>
      </c>
      <c r="GC273" s="116">
        <f t="shared" si="229"/>
        <v>6.6199999999999995E-2</v>
      </c>
      <c r="GD273" s="116">
        <f t="shared" si="230"/>
        <v>1</v>
      </c>
      <c r="GE273" s="116">
        <f t="shared" si="231"/>
        <v>45</v>
      </c>
    </row>
    <row r="274" spans="164:187" ht="16.5" x14ac:dyDescent="0.2">
      <c r="FH274" s="116">
        <v>269</v>
      </c>
      <c r="FI274" s="116">
        <f t="shared" si="216"/>
        <v>26</v>
      </c>
      <c r="FJ274" s="116">
        <f t="shared" si="232"/>
        <v>4</v>
      </c>
      <c r="FK274" s="116" t="str">
        <f t="shared" si="217"/>
        <v>李轩辕专属武器-魂珠-3 8级</v>
      </c>
      <c r="FL274" s="116">
        <f t="shared" si="218"/>
        <v>3</v>
      </c>
      <c r="FM274" s="116">
        <f t="shared" si="219"/>
        <v>8</v>
      </c>
      <c r="FN274" s="116" t="str">
        <f t="shared" si="233"/>
        <v>金币</v>
      </c>
      <c r="FO274" s="116">
        <f t="shared" si="234"/>
        <v>10000</v>
      </c>
      <c r="FP274" s="116" t="str">
        <f t="shared" si="235"/>
        <v>专属强化石1</v>
      </c>
      <c r="FQ274" s="116">
        <f t="shared" si="236"/>
        <v>16</v>
      </c>
      <c r="FR274" s="116" t="str">
        <f t="shared" si="237"/>
        <v>专属强化石2</v>
      </c>
      <c r="FS274" s="116">
        <f t="shared" si="238"/>
        <v>8</v>
      </c>
      <c r="FT274" s="116">
        <f t="shared" si="220"/>
        <v>0.03</v>
      </c>
      <c r="FU274" s="116">
        <f t="shared" si="221"/>
        <v>1</v>
      </c>
      <c r="FV274" s="116">
        <f t="shared" si="222"/>
        <v>55</v>
      </c>
      <c r="FW274" s="116">
        <f t="shared" si="223"/>
        <v>0</v>
      </c>
      <c r="FX274" s="116">
        <f t="shared" si="224"/>
        <v>1</v>
      </c>
      <c r="FY274" s="116">
        <f t="shared" si="225"/>
        <v>13</v>
      </c>
      <c r="FZ274" s="116">
        <f t="shared" si="226"/>
        <v>1.3599999999999999E-2</v>
      </c>
      <c r="GA274" s="116">
        <f t="shared" si="227"/>
        <v>1</v>
      </c>
      <c r="GB274" s="116">
        <f t="shared" si="228"/>
        <v>26</v>
      </c>
      <c r="GC274" s="116">
        <f t="shared" si="229"/>
        <v>5.45E-2</v>
      </c>
      <c r="GD274" s="116">
        <f t="shared" si="230"/>
        <v>1</v>
      </c>
      <c r="GE274" s="116">
        <f t="shared" si="231"/>
        <v>55</v>
      </c>
    </row>
    <row r="275" spans="164:187" ht="16.5" x14ac:dyDescent="0.2">
      <c r="FH275" s="116">
        <v>270</v>
      </c>
      <c r="FI275" s="116">
        <f t="shared" si="216"/>
        <v>27</v>
      </c>
      <c r="FJ275" s="116">
        <f t="shared" si="232"/>
        <v>4</v>
      </c>
      <c r="FK275" s="116" t="str">
        <f t="shared" si="217"/>
        <v>李轩辕专属武器-魂珠-3 9级</v>
      </c>
      <c r="FL275" s="116">
        <f t="shared" si="218"/>
        <v>3</v>
      </c>
      <c r="FM275" s="116">
        <f t="shared" si="219"/>
        <v>9</v>
      </c>
      <c r="FN275" s="116" t="str">
        <f t="shared" si="233"/>
        <v>金币</v>
      </c>
      <c r="FO275" s="116">
        <f t="shared" si="234"/>
        <v>11000</v>
      </c>
      <c r="FP275" s="116" t="str">
        <f t="shared" si="235"/>
        <v>专属强化石1</v>
      </c>
      <c r="FQ275" s="116">
        <f t="shared" si="236"/>
        <v>20</v>
      </c>
      <c r="FR275" s="116" t="str">
        <f t="shared" si="237"/>
        <v>专属强化石2</v>
      </c>
      <c r="FS275" s="116">
        <f t="shared" si="238"/>
        <v>10</v>
      </c>
      <c r="FT275" s="116">
        <f t="shared" si="220"/>
        <v>0.02</v>
      </c>
      <c r="FU275" s="116">
        <f t="shared" si="221"/>
        <v>1</v>
      </c>
      <c r="FV275" s="116">
        <f t="shared" si="222"/>
        <v>71</v>
      </c>
      <c r="FW275" s="116">
        <f t="shared" si="223"/>
        <v>0</v>
      </c>
      <c r="FX275" s="116">
        <f t="shared" si="224"/>
        <v>1</v>
      </c>
      <c r="FY275" s="116">
        <f t="shared" si="225"/>
        <v>17</v>
      </c>
      <c r="FZ275" s="116">
        <f t="shared" si="226"/>
        <v>1.0500000000000001E-2</v>
      </c>
      <c r="GA275" s="116">
        <f t="shared" si="227"/>
        <v>1</v>
      </c>
      <c r="GB275" s="116">
        <f t="shared" si="228"/>
        <v>33</v>
      </c>
      <c r="GC275" s="116">
        <f t="shared" si="229"/>
        <v>4.2099999999999999E-2</v>
      </c>
      <c r="GD275" s="116">
        <f t="shared" si="230"/>
        <v>1</v>
      </c>
      <c r="GE275" s="116">
        <f t="shared" si="231"/>
        <v>71</v>
      </c>
    </row>
    <row r="276" spans="164:187" ht="16.5" x14ac:dyDescent="0.2">
      <c r="FH276" s="116">
        <v>271</v>
      </c>
      <c r="FI276" s="116">
        <f t="shared" si="216"/>
        <v>0</v>
      </c>
      <c r="FJ276" s="116">
        <f t="shared" si="232"/>
        <v>4</v>
      </c>
      <c r="FK276" s="116" t="str">
        <f t="shared" si="217"/>
        <v>李轩辕专属武器-魂珠-4 0级</v>
      </c>
      <c r="FL276" s="116">
        <f t="shared" si="218"/>
        <v>4</v>
      </c>
      <c r="FM276" s="116">
        <f t="shared" si="219"/>
        <v>0</v>
      </c>
      <c r="FN276" s="116" t="str">
        <f t="shared" si="233"/>
        <v/>
      </c>
      <c r="FO276" s="116" t="str">
        <f t="shared" si="234"/>
        <v/>
      </c>
      <c r="FP276" s="116" t="str">
        <f t="shared" si="235"/>
        <v/>
      </c>
      <c r="FQ276" s="116" t="str">
        <f t="shared" si="236"/>
        <v/>
      </c>
      <c r="FR276" s="116" t="str">
        <f t="shared" si="237"/>
        <v/>
      </c>
      <c r="FS276" s="116" t="str">
        <f t="shared" si="238"/>
        <v/>
      </c>
      <c r="FT276" s="116" t="str">
        <f t="shared" si="220"/>
        <v/>
      </c>
      <c r="FU276" s="116" t="str">
        <f t="shared" si="221"/>
        <v/>
      </c>
      <c r="FV276" s="116" t="str">
        <f t="shared" si="222"/>
        <v/>
      </c>
      <c r="FW276" s="116" t="str">
        <f t="shared" si="223"/>
        <v/>
      </c>
      <c r="FX276" s="116" t="str">
        <f t="shared" si="224"/>
        <v/>
      </c>
      <c r="FY276" s="116" t="str">
        <f t="shared" si="225"/>
        <v/>
      </c>
      <c r="FZ276" s="116" t="str">
        <f t="shared" si="226"/>
        <v/>
      </c>
      <c r="GA276" s="116" t="str">
        <f t="shared" si="227"/>
        <v/>
      </c>
      <c r="GB276" s="116" t="str">
        <f t="shared" si="228"/>
        <v/>
      </c>
      <c r="GC276" s="116" t="str">
        <f t="shared" si="229"/>
        <v/>
      </c>
      <c r="GD276" s="116" t="str">
        <f t="shared" si="230"/>
        <v/>
      </c>
      <c r="GE276" s="116" t="str">
        <f t="shared" si="231"/>
        <v/>
      </c>
    </row>
    <row r="277" spans="164:187" ht="16.5" x14ac:dyDescent="0.2">
      <c r="FH277" s="116">
        <v>272</v>
      </c>
      <c r="FI277" s="116">
        <f t="shared" si="216"/>
        <v>28</v>
      </c>
      <c r="FJ277" s="116">
        <f t="shared" si="232"/>
        <v>4</v>
      </c>
      <c r="FK277" s="116" t="str">
        <f t="shared" si="217"/>
        <v>李轩辕专属武器-魂珠-4 1级</v>
      </c>
      <c r="FL277" s="116">
        <f t="shared" si="218"/>
        <v>4</v>
      </c>
      <c r="FM277" s="116">
        <f t="shared" si="219"/>
        <v>1</v>
      </c>
      <c r="FN277" s="116" t="str">
        <f t="shared" si="233"/>
        <v>金币</v>
      </c>
      <c r="FO277" s="116">
        <f t="shared" si="234"/>
        <v>4000</v>
      </c>
      <c r="FP277" s="116" t="str">
        <f t="shared" si="235"/>
        <v>专属强化石2</v>
      </c>
      <c r="FQ277" s="116">
        <f t="shared" si="236"/>
        <v>3</v>
      </c>
      <c r="FR277" s="116" t="str">
        <f t="shared" si="237"/>
        <v>专属强化石3</v>
      </c>
      <c r="FS277" s="116">
        <f t="shared" si="238"/>
        <v>1</v>
      </c>
      <c r="FT277" s="116">
        <f t="shared" si="220"/>
        <v>0.19</v>
      </c>
      <c r="FU277" s="116">
        <f t="shared" si="221"/>
        <v>1</v>
      </c>
      <c r="FV277" s="116">
        <f t="shared" si="222"/>
        <v>8</v>
      </c>
      <c r="FW277" s="116">
        <f t="shared" si="223"/>
        <v>0</v>
      </c>
      <c r="FX277" s="116">
        <f t="shared" si="224"/>
        <v>1</v>
      </c>
      <c r="FY277" s="116">
        <f t="shared" si="225"/>
        <v>2</v>
      </c>
      <c r="FZ277" s="116">
        <f t="shared" si="226"/>
        <v>9.2600000000000002E-2</v>
      </c>
      <c r="GA277" s="116">
        <f t="shared" si="227"/>
        <v>1</v>
      </c>
      <c r="GB277" s="116">
        <f t="shared" si="228"/>
        <v>4</v>
      </c>
      <c r="GC277" s="116">
        <f t="shared" si="229"/>
        <v>0.37019999999999997</v>
      </c>
      <c r="GD277" s="116">
        <f t="shared" si="230"/>
        <v>1</v>
      </c>
      <c r="GE277" s="116">
        <f t="shared" si="231"/>
        <v>8</v>
      </c>
    </row>
    <row r="278" spans="164:187" ht="16.5" x14ac:dyDescent="0.2">
      <c r="FH278" s="116">
        <v>273</v>
      </c>
      <c r="FI278" s="116">
        <f t="shared" ref="FI278:FI341" si="239">IF(FM278&gt;0,(FL278-1)*9+FM278,0)</f>
        <v>29</v>
      </c>
      <c r="FJ278" s="116">
        <f t="shared" si="232"/>
        <v>4</v>
      </c>
      <c r="FK278" s="116" t="str">
        <f t="shared" ref="FK278:FK341" si="240">INDEX($FC$6:$FC$26,FJ278)&amp;"专属武器-魂珠-"&amp;FL278&amp;" "&amp;FM278&amp;"级"</f>
        <v>李轩辕专属武器-魂珠-4 2级</v>
      </c>
      <c r="FL278" s="116">
        <f t="shared" ref="FL278:FL341" si="241">INT((FH278-(FJ278-1)*80-1)/10)+1</f>
        <v>4</v>
      </c>
      <c r="FM278" s="116">
        <f t="shared" ref="FM278:FM341" si="242">FH278-(FJ278-1)*80-(FL278-1)*10-1</f>
        <v>2</v>
      </c>
      <c r="FN278" s="116" t="str">
        <f t="shared" si="233"/>
        <v>金币</v>
      </c>
      <c r="FO278" s="116">
        <f t="shared" si="234"/>
        <v>5000</v>
      </c>
      <c r="FP278" s="116" t="str">
        <f t="shared" si="235"/>
        <v>专属强化石2</v>
      </c>
      <c r="FQ278" s="116">
        <f t="shared" si="236"/>
        <v>3</v>
      </c>
      <c r="FR278" s="116" t="str">
        <f t="shared" si="237"/>
        <v>专属强化石3</v>
      </c>
      <c r="FS278" s="116">
        <f t="shared" si="238"/>
        <v>1</v>
      </c>
      <c r="FT278" s="116">
        <f t="shared" ref="FT278:FT341" si="243">IF($FM278&gt;0,INDEX(EJ$6:EJ$77,$FI278),"")</f>
        <v>0.09</v>
      </c>
      <c r="FU278" s="116">
        <f t="shared" ref="FU278:FU341" si="244">IF($FM278&gt;0,INDEX(EK$6:EK$77,$FI278),"")</f>
        <v>1</v>
      </c>
      <c r="FV278" s="116">
        <f t="shared" ref="FV278:FV341" si="245">IF($FM278&gt;0,INDEX(EL$6:EL$77,$FI278),"")</f>
        <v>16</v>
      </c>
      <c r="FW278" s="116">
        <f t="shared" ref="FW278:FW341" si="246">IF($FM278&gt;0,INDEX(EP$6:EP$77,$FI278),"")</f>
        <v>0</v>
      </c>
      <c r="FX278" s="116">
        <f t="shared" ref="FX278:FX341" si="247">IF($FM278&gt;0,INDEX(EQ$6:EQ$77,$FI278),"")</f>
        <v>1</v>
      </c>
      <c r="FY278" s="116">
        <f t="shared" ref="FY278:FY341" si="248">IF($FM278&gt;0,INDEX(ER$6:ER$77,$FI278),"")</f>
        <v>4</v>
      </c>
      <c r="FZ278" s="116">
        <f t="shared" ref="FZ278:FZ341" si="249">IF($FM278&gt;0,INDEX(ES$6:ES$77,$FI278),"")</f>
        <v>4.6300000000000001E-2</v>
      </c>
      <c r="GA278" s="116">
        <f t="shared" ref="GA278:GA341" si="250">IF($FM278&gt;0,INDEX(ET$6:ET$77,$FI278),"")</f>
        <v>1</v>
      </c>
      <c r="GB278" s="116">
        <f t="shared" ref="GB278:GB341" si="251">IF($FM278&gt;0,INDEX(EU$6:EU$77,$FI278),"")</f>
        <v>8</v>
      </c>
      <c r="GC278" s="116">
        <f t="shared" ref="GC278:GC341" si="252">IF($FM278&gt;0,INDEX(EV$6:EV$77,$FI278),"")</f>
        <v>0.18509999999999999</v>
      </c>
      <c r="GD278" s="116">
        <f t="shared" ref="GD278:GD341" si="253">IF($FM278&gt;0,INDEX(EW$6:EW$77,$FI278),"")</f>
        <v>1</v>
      </c>
      <c r="GE278" s="116">
        <f t="shared" ref="GE278:GE341" si="254">IF($FM278&gt;0,INDEX(EX$6:EX$77,$FI278),"")</f>
        <v>16</v>
      </c>
    </row>
    <row r="279" spans="164:187" ht="16.5" x14ac:dyDescent="0.2">
      <c r="FH279" s="116">
        <v>274</v>
      </c>
      <c r="FI279" s="116">
        <f t="shared" si="239"/>
        <v>30</v>
      </c>
      <c r="FJ279" s="116">
        <f t="shared" si="232"/>
        <v>4</v>
      </c>
      <c r="FK279" s="116" t="str">
        <f t="shared" si="240"/>
        <v>李轩辕专属武器-魂珠-4 3级</v>
      </c>
      <c r="FL279" s="116">
        <f t="shared" si="241"/>
        <v>4</v>
      </c>
      <c r="FM279" s="116">
        <f t="shared" si="242"/>
        <v>3</v>
      </c>
      <c r="FN279" s="116" t="str">
        <f t="shared" si="233"/>
        <v>金币</v>
      </c>
      <c r="FO279" s="116">
        <f t="shared" si="234"/>
        <v>6000</v>
      </c>
      <c r="FP279" s="116" t="str">
        <f t="shared" si="235"/>
        <v>专属强化石2</v>
      </c>
      <c r="FQ279" s="116">
        <f t="shared" si="236"/>
        <v>3</v>
      </c>
      <c r="FR279" s="116" t="str">
        <f t="shared" si="237"/>
        <v>专属强化石3</v>
      </c>
      <c r="FS279" s="116">
        <f t="shared" si="238"/>
        <v>1</v>
      </c>
      <c r="FT279" s="116">
        <f t="shared" si="243"/>
        <v>0.06</v>
      </c>
      <c r="FU279" s="116">
        <f t="shared" si="244"/>
        <v>1</v>
      </c>
      <c r="FV279" s="116">
        <f t="shared" si="245"/>
        <v>24</v>
      </c>
      <c r="FW279" s="116">
        <f t="shared" si="246"/>
        <v>0</v>
      </c>
      <c r="FX279" s="116">
        <f t="shared" si="247"/>
        <v>1</v>
      </c>
      <c r="FY279" s="116">
        <f t="shared" si="248"/>
        <v>6</v>
      </c>
      <c r="FZ279" s="116">
        <f t="shared" si="249"/>
        <v>3.09E-2</v>
      </c>
      <c r="GA279" s="116">
        <f t="shared" si="250"/>
        <v>1</v>
      </c>
      <c r="GB279" s="116">
        <f t="shared" si="251"/>
        <v>11</v>
      </c>
      <c r="GC279" s="116">
        <f t="shared" si="252"/>
        <v>0.1234</v>
      </c>
      <c r="GD279" s="116">
        <f t="shared" si="253"/>
        <v>1</v>
      </c>
      <c r="GE279" s="116">
        <f t="shared" si="254"/>
        <v>24</v>
      </c>
    </row>
    <row r="280" spans="164:187" ht="16.5" x14ac:dyDescent="0.2">
      <c r="FH280" s="116">
        <v>275</v>
      </c>
      <c r="FI280" s="116">
        <f t="shared" si="239"/>
        <v>31</v>
      </c>
      <c r="FJ280" s="116">
        <f t="shared" si="232"/>
        <v>4</v>
      </c>
      <c r="FK280" s="116" t="str">
        <f t="shared" si="240"/>
        <v>李轩辕专属武器-魂珠-4 4级</v>
      </c>
      <c r="FL280" s="116">
        <f t="shared" si="241"/>
        <v>4</v>
      </c>
      <c r="FM280" s="116">
        <f t="shared" si="242"/>
        <v>4</v>
      </c>
      <c r="FN280" s="116" t="str">
        <f t="shared" si="233"/>
        <v>金币</v>
      </c>
      <c r="FO280" s="116">
        <f t="shared" si="234"/>
        <v>7000</v>
      </c>
      <c r="FP280" s="116" t="str">
        <f t="shared" si="235"/>
        <v>专属强化石2</v>
      </c>
      <c r="FQ280" s="116">
        <f t="shared" si="236"/>
        <v>6</v>
      </c>
      <c r="FR280" s="116" t="str">
        <f t="shared" si="237"/>
        <v>专属强化石3</v>
      </c>
      <c r="FS280" s="116">
        <f t="shared" si="238"/>
        <v>2</v>
      </c>
      <c r="FT280" s="116">
        <f t="shared" si="243"/>
        <v>7.0000000000000007E-2</v>
      </c>
      <c r="FU280" s="116">
        <f t="shared" si="244"/>
        <v>1</v>
      </c>
      <c r="FV280" s="116">
        <f t="shared" si="245"/>
        <v>20</v>
      </c>
      <c r="FW280" s="116">
        <f t="shared" si="246"/>
        <v>0</v>
      </c>
      <c r="FX280" s="116">
        <f t="shared" si="247"/>
        <v>1</v>
      </c>
      <c r="FY280" s="116">
        <f t="shared" si="248"/>
        <v>5</v>
      </c>
      <c r="FZ280" s="116">
        <f t="shared" si="249"/>
        <v>3.6999999999999998E-2</v>
      </c>
      <c r="GA280" s="116">
        <f t="shared" si="250"/>
        <v>1</v>
      </c>
      <c r="GB280" s="116">
        <f t="shared" si="251"/>
        <v>9</v>
      </c>
      <c r="GC280" s="116">
        <f t="shared" si="252"/>
        <v>0.14810000000000001</v>
      </c>
      <c r="GD280" s="116">
        <f t="shared" si="253"/>
        <v>1</v>
      </c>
      <c r="GE280" s="116">
        <f t="shared" si="254"/>
        <v>20</v>
      </c>
    </row>
    <row r="281" spans="164:187" ht="16.5" x14ac:dyDescent="0.2">
      <c r="FH281" s="116">
        <v>276</v>
      </c>
      <c r="FI281" s="116">
        <f t="shared" si="239"/>
        <v>32</v>
      </c>
      <c r="FJ281" s="116">
        <f t="shared" si="232"/>
        <v>4</v>
      </c>
      <c r="FK281" s="116" t="str">
        <f t="shared" si="240"/>
        <v>李轩辕专属武器-魂珠-4 5级</v>
      </c>
      <c r="FL281" s="116">
        <f t="shared" si="241"/>
        <v>4</v>
      </c>
      <c r="FM281" s="116">
        <f t="shared" si="242"/>
        <v>5</v>
      </c>
      <c r="FN281" s="116" t="str">
        <f t="shared" si="233"/>
        <v>金币</v>
      </c>
      <c r="FO281" s="116">
        <f t="shared" si="234"/>
        <v>8000</v>
      </c>
      <c r="FP281" s="116" t="str">
        <f t="shared" si="235"/>
        <v>专属强化石2</v>
      </c>
      <c r="FQ281" s="116">
        <f t="shared" si="236"/>
        <v>6</v>
      </c>
      <c r="FR281" s="116" t="str">
        <f t="shared" si="237"/>
        <v>专属强化石3</v>
      </c>
      <c r="FS281" s="116">
        <f t="shared" si="238"/>
        <v>2</v>
      </c>
      <c r="FT281" s="116">
        <f t="shared" si="243"/>
        <v>0.05</v>
      </c>
      <c r="FU281" s="116">
        <f t="shared" si="244"/>
        <v>1</v>
      </c>
      <c r="FV281" s="116">
        <f t="shared" si="245"/>
        <v>32</v>
      </c>
      <c r="FW281" s="116">
        <f t="shared" si="246"/>
        <v>0</v>
      </c>
      <c r="FX281" s="116">
        <f t="shared" si="247"/>
        <v>1</v>
      </c>
      <c r="FY281" s="116">
        <f t="shared" si="248"/>
        <v>8</v>
      </c>
      <c r="FZ281" s="116">
        <f t="shared" si="249"/>
        <v>2.3099999999999999E-2</v>
      </c>
      <c r="GA281" s="116">
        <f t="shared" si="250"/>
        <v>1</v>
      </c>
      <c r="GB281" s="116">
        <f t="shared" si="251"/>
        <v>15</v>
      </c>
      <c r="GC281" s="116">
        <f t="shared" si="252"/>
        <v>9.2600000000000002E-2</v>
      </c>
      <c r="GD281" s="116">
        <f t="shared" si="253"/>
        <v>1</v>
      </c>
      <c r="GE281" s="116">
        <f t="shared" si="254"/>
        <v>32</v>
      </c>
    </row>
    <row r="282" spans="164:187" ht="16.5" x14ac:dyDescent="0.2">
      <c r="FH282" s="116">
        <v>277</v>
      </c>
      <c r="FI282" s="116">
        <f t="shared" si="239"/>
        <v>33</v>
      </c>
      <c r="FJ282" s="116">
        <f t="shared" si="232"/>
        <v>4</v>
      </c>
      <c r="FK282" s="116" t="str">
        <f t="shared" si="240"/>
        <v>李轩辕专属武器-魂珠-4 6级</v>
      </c>
      <c r="FL282" s="116">
        <f t="shared" si="241"/>
        <v>4</v>
      </c>
      <c r="FM282" s="116">
        <f t="shared" si="242"/>
        <v>6</v>
      </c>
      <c r="FN282" s="116" t="str">
        <f t="shared" si="233"/>
        <v>金币</v>
      </c>
      <c r="FO282" s="116">
        <f t="shared" si="234"/>
        <v>9000</v>
      </c>
      <c r="FP282" s="116" t="str">
        <f t="shared" si="235"/>
        <v>专属强化石2</v>
      </c>
      <c r="FQ282" s="116">
        <f t="shared" si="236"/>
        <v>6</v>
      </c>
      <c r="FR282" s="116" t="str">
        <f t="shared" si="237"/>
        <v>专属强化石3</v>
      </c>
      <c r="FS282" s="116">
        <f t="shared" si="238"/>
        <v>2</v>
      </c>
      <c r="FT282" s="116">
        <f t="shared" si="243"/>
        <v>0.03</v>
      </c>
      <c r="FU282" s="116">
        <f t="shared" si="244"/>
        <v>1</v>
      </c>
      <c r="FV282" s="116">
        <f t="shared" si="245"/>
        <v>53</v>
      </c>
      <c r="FW282" s="116">
        <f t="shared" si="246"/>
        <v>0</v>
      </c>
      <c r="FX282" s="116">
        <f t="shared" si="247"/>
        <v>1</v>
      </c>
      <c r="FY282" s="116">
        <f t="shared" si="248"/>
        <v>12</v>
      </c>
      <c r="FZ282" s="116">
        <f t="shared" si="249"/>
        <v>1.4200000000000001E-2</v>
      </c>
      <c r="GA282" s="116">
        <f t="shared" si="250"/>
        <v>1</v>
      </c>
      <c r="GB282" s="116">
        <f t="shared" si="251"/>
        <v>25</v>
      </c>
      <c r="GC282" s="116">
        <f t="shared" si="252"/>
        <v>5.7000000000000002E-2</v>
      </c>
      <c r="GD282" s="116">
        <f t="shared" si="253"/>
        <v>1</v>
      </c>
      <c r="GE282" s="116">
        <f t="shared" si="254"/>
        <v>53</v>
      </c>
    </row>
    <row r="283" spans="164:187" ht="16.5" x14ac:dyDescent="0.2">
      <c r="FH283" s="116">
        <v>278</v>
      </c>
      <c r="FI283" s="116">
        <f t="shared" si="239"/>
        <v>34</v>
      </c>
      <c r="FJ283" s="116">
        <f t="shared" si="232"/>
        <v>4</v>
      </c>
      <c r="FK283" s="116" t="str">
        <f t="shared" si="240"/>
        <v>李轩辕专属武器-魂珠-4 7级</v>
      </c>
      <c r="FL283" s="116">
        <f t="shared" si="241"/>
        <v>4</v>
      </c>
      <c r="FM283" s="116">
        <f t="shared" si="242"/>
        <v>7</v>
      </c>
      <c r="FN283" s="116" t="str">
        <f t="shared" si="233"/>
        <v>金币</v>
      </c>
      <c r="FO283" s="116">
        <f t="shared" si="234"/>
        <v>10000</v>
      </c>
      <c r="FP283" s="116" t="str">
        <f t="shared" si="235"/>
        <v>专属强化石2</v>
      </c>
      <c r="FQ283" s="116">
        <f t="shared" si="236"/>
        <v>10</v>
      </c>
      <c r="FR283" s="116" t="str">
        <f t="shared" si="237"/>
        <v>专属强化石3</v>
      </c>
      <c r="FS283" s="116">
        <f t="shared" si="238"/>
        <v>3</v>
      </c>
      <c r="FT283" s="116">
        <f t="shared" si="243"/>
        <v>0.03</v>
      </c>
      <c r="FU283" s="116">
        <f t="shared" si="244"/>
        <v>1</v>
      </c>
      <c r="FV283" s="116">
        <f t="shared" si="245"/>
        <v>57</v>
      </c>
      <c r="FW283" s="116">
        <f t="shared" si="246"/>
        <v>0</v>
      </c>
      <c r="FX283" s="116">
        <f t="shared" si="247"/>
        <v>1</v>
      </c>
      <c r="FY283" s="116">
        <f t="shared" si="248"/>
        <v>13</v>
      </c>
      <c r="FZ283" s="116">
        <f t="shared" si="249"/>
        <v>1.32E-2</v>
      </c>
      <c r="GA283" s="116">
        <f t="shared" si="250"/>
        <v>1</v>
      </c>
      <c r="GB283" s="116">
        <f t="shared" si="251"/>
        <v>26</v>
      </c>
      <c r="GC283" s="116">
        <f t="shared" si="252"/>
        <v>5.2900000000000003E-2</v>
      </c>
      <c r="GD283" s="116">
        <f t="shared" si="253"/>
        <v>1</v>
      </c>
      <c r="GE283" s="116">
        <f t="shared" si="254"/>
        <v>57</v>
      </c>
    </row>
    <row r="284" spans="164:187" ht="16.5" x14ac:dyDescent="0.2">
      <c r="FH284" s="116">
        <v>279</v>
      </c>
      <c r="FI284" s="116">
        <f t="shared" si="239"/>
        <v>35</v>
      </c>
      <c r="FJ284" s="116">
        <f t="shared" si="232"/>
        <v>4</v>
      </c>
      <c r="FK284" s="116" t="str">
        <f t="shared" si="240"/>
        <v>李轩辕专属武器-魂珠-4 8级</v>
      </c>
      <c r="FL284" s="116">
        <f t="shared" si="241"/>
        <v>4</v>
      </c>
      <c r="FM284" s="116">
        <f t="shared" si="242"/>
        <v>8</v>
      </c>
      <c r="FN284" s="116" t="str">
        <f t="shared" si="233"/>
        <v>金币</v>
      </c>
      <c r="FO284" s="116">
        <f t="shared" si="234"/>
        <v>11000</v>
      </c>
      <c r="FP284" s="116" t="str">
        <f t="shared" si="235"/>
        <v>专属强化石2</v>
      </c>
      <c r="FQ284" s="116">
        <f t="shared" si="236"/>
        <v>13</v>
      </c>
      <c r="FR284" s="116" t="str">
        <f t="shared" si="237"/>
        <v>专属强化石3</v>
      </c>
      <c r="FS284" s="116">
        <f t="shared" si="238"/>
        <v>4</v>
      </c>
      <c r="FT284" s="116">
        <f t="shared" si="243"/>
        <v>0.02</v>
      </c>
      <c r="FU284" s="116">
        <f t="shared" si="244"/>
        <v>1</v>
      </c>
      <c r="FV284" s="116">
        <f t="shared" si="245"/>
        <v>69</v>
      </c>
      <c r="FW284" s="116">
        <f t="shared" si="246"/>
        <v>0</v>
      </c>
      <c r="FX284" s="116">
        <f t="shared" si="247"/>
        <v>1</v>
      </c>
      <c r="FY284" s="116">
        <f t="shared" si="248"/>
        <v>16</v>
      </c>
      <c r="FZ284" s="116">
        <f t="shared" si="249"/>
        <v>1.09E-2</v>
      </c>
      <c r="GA284" s="116">
        <f t="shared" si="250"/>
        <v>1</v>
      </c>
      <c r="GB284" s="116">
        <f t="shared" si="251"/>
        <v>32</v>
      </c>
      <c r="GC284" s="116">
        <f t="shared" si="252"/>
        <v>4.36E-2</v>
      </c>
      <c r="GD284" s="116">
        <f t="shared" si="253"/>
        <v>1</v>
      </c>
      <c r="GE284" s="116">
        <f t="shared" si="254"/>
        <v>69</v>
      </c>
    </row>
    <row r="285" spans="164:187" ht="16.5" x14ac:dyDescent="0.2">
      <c r="FH285" s="116">
        <v>280</v>
      </c>
      <c r="FI285" s="116">
        <f t="shared" si="239"/>
        <v>36</v>
      </c>
      <c r="FJ285" s="116">
        <f t="shared" si="232"/>
        <v>4</v>
      </c>
      <c r="FK285" s="116" t="str">
        <f t="shared" si="240"/>
        <v>李轩辕专属武器-魂珠-4 9级</v>
      </c>
      <c r="FL285" s="116">
        <f t="shared" si="241"/>
        <v>4</v>
      </c>
      <c r="FM285" s="116">
        <f t="shared" si="242"/>
        <v>9</v>
      </c>
      <c r="FN285" s="116" t="str">
        <f t="shared" si="233"/>
        <v>金币</v>
      </c>
      <c r="FO285" s="116">
        <f t="shared" si="234"/>
        <v>12000</v>
      </c>
      <c r="FP285" s="116" t="str">
        <f t="shared" si="235"/>
        <v>专属强化石2</v>
      </c>
      <c r="FQ285" s="116">
        <f t="shared" si="236"/>
        <v>19</v>
      </c>
      <c r="FR285" s="116" t="str">
        <f t="shared" si="237"/>
        <v>专属强化石3</v>
      </c>
      <c r="FS285" s="116">
        <f t="shared" si="238"/>
        <v>6</v>
      </c>
      <c r="FT285" s="116">
        <f t="shared" si="243"/>
        <v>0.02</v>
      </c>
      <c r="FU285" s="116">
        <f t="shared" si="244"/>
        <v>1</v>
      </c>
      <c r="FV285" s="116">
        <f t="shared" si="245"/>
        <v>74</v>
      </c>
      <c r="FW285" s="116">
        <f t="shared" si="246"/>
        <v>0</v>
      </c>
      <c r="FX285" s="116">
        <f t="shared" si="247"/>
        <v>1</v>
      </c>
      <c r="FY285" s="116">
        <f t="shared" si="248"/>
        <v>17</v>
      </c>
      <c r="FZ285" s="116">
        <f t="shared" si="249"/>
        <v>1.01E-2</v>
      </c>
      <c r="GA285" s="116">
        <f t="shared" si="250"/>
        <v>1</v>
      </c>
      <c r="GB285" s="116">
        <f t="shared" si="251"/>
        <v>35</v>
      </c>
      <c r="GC285" s="116">
        <f t="shared" si="252"/>
        <v>4.0399999999999998E-2</v>
      </c>
      <c r="GD285" s="116">
        <f t="shared" si="253"/>
        <v>1</v>
      </c>
      <c r="GE285" s="116">
        <f t="shared" si="254"/>
        <v>74</v>
      </c>
    </row>
    <row r="286" spans="164:187" ht="16.5" x14ac:dyDescent="0.2">
      <c r="FH286" s="116">
        <v>281</v>
      </c>
      <c r="FI286" s="116">
        <f t="shared" si="239"/>
        <v>0</v>
      </c>
      <c r="FJ286" s="116">
        <f t="shared" si="232"/>
        <v>4</v>
      </c>
      <c r="FK286" s="116" t="str">
        <f t="shared" si="240"/>
        <v>李轩辕专属武器-魂珠-5 0级</v>
      </c>
      <c r="FL286" s="116">
        <f t="shared" si="241"/>
        <v>5</v>
      </c>
      <c r="FM286" s="116">
        <f t="shared" si="242"/>
        <v>0</v>
      </c>
      <c r="FN286" s="116" t="str">
        <f t="shared" si="233"/>
        <v/>
      </c>
      <c r="FO286" s="116" t="str">
        <f t="shared" si="234"/>
        <v/>
      </c>
      <c r="FP286" s="116" t="str">
        <f t="shared" si="235"/>
        <v/>
      </c>
      <c r="FQ286" s="116" t="str">
        <f t="shared" si="236"/>
        <v/>
      </c>
      <c r="FR286" s="116" t="str">
        <f t="shared" si="237"/>
        <v/>
      </c>
      <c r="FS286" s="116" t="str">
        <f t="shared" si="238"/>
        <v/>
      </c>
      <c r="FT286" s="116" t="str">
        <f t="shared" si="243"/>
        <v/>
      </c>
      <c r="FU286" s="116" t="str">
        <f t="shared" si="244"/>
        <v/>
      </c>
      <c r="FV286" s="116" t="str">
        <f t="shared" si="245"/>
        <v/>
      </c>
      <c r="FW286" s="116" t="str">
        <f t="shared" si="246"/>
        <v/>
      </c>
      <c r="FX286" s="116" t="str">
        <f t="shared" si="247"/>
        <v/>
      </c>
      <c r="FY286" s="116" t="str">
        <f t="shared" si="248"/>
        <v/>
      </c>
      <c r="FZ286" s="116" t="str">
        <f t="shared" si="249"/>
        <v/>
      </c>
      <c r="GA286" s="116" t="str">
        <f t="shared" si="250"/>
        <v/>
      </c>
      <c r="GB286" s="116" t="str">
        <f t="shared" si="251"/>
        <v/>
      </c>
      <c r="GC286" s="116" t="str">
        <f t="shared" si="252"/>
        <v/>
      </c>
      <c r="GD286" s="116" t="str">
        <f t="shared" si="253"/>
        <v/>
      </c>
      <c r="GE286" s="116" t="str">
        <f t="shared" si="254"/>
        <v/>
      </c>
    </row>
    <row r="287" spans="164:187" ht="16.5" x14ac:dyDescent="0.2">
      <c r="FH287" s="116">
        <v>282</v>
      </c>
      <c r="FI287" s="116">
        <f t="shared" si="239"/>
        <v>37</v>
      </c>
      <c r="FJ287" s="116">
        <f t="shared" si="232"/>
        <v>4</v>
      </c>
      <c r="FK287" s="116" t="str">
        <f t="shared" si="240"/>
        <v>李轩辕专属武器-魂珠-5 1级</v>
      </c>
      <c r="FL287" s="116">
        <f t="shared" si="241"/>
        <v>5</v>
      </c>
      <c r="FM287" s="116">
        <f t="shared" si="242"/>
        <v>1</v>
      </c>
      <c r="FN287" s="116" t="str">
        <f t="shared" si="233"/>
        <v>金币</v>
      </c>
      <c r="FO287" s="116">
        <f t="shared" si="234"/>
        <v>5000</v>
      </c>
      <c r="FP287" s="116" t="str">
        <f t="shared" si="235"/>
        <v>专属强化石2</v>
      </c>
      <c r="FQ287" s="116">
        <f t="shared" si="236"/>
        <v>4</v>
      </c>
      <c r="FR287" s="116" t="str">
        <f t="shared" si="237"/>
        <v>专属强化石3</v>
      </c>
      <c r="FS287" s="116">
        <f t="shared" si="238"/>
        <v>2</v>
      </c>
      <c r="FT287" s="116">
        <f t="shared" si="243"/>
        <v>0.19</v>
      </c>
      <c r="FU287" s="116">
        <f t="shared" si="244"/>
        <v>1</v>
      </c>
      <c r="FV287" s="116">
        <f t="shared" si="245"/>
        <v>8</v>
      </c>
      <c r="FW287" s="116">
        <f t="shared" si="246"/>
        <v>0</v>
      </c>
      <c r="FX287" s="116">
        <f t="shared" si="247"/>
        <v>1</v>
      </c>
      <c r="FY287" s="116">
        <f t="shared" si="248"/>
        <v>2</v>
      </c>
      <c r="FZ287" s="116">
        <f t="shared" si="249"/>
        <v>9.2600000000000002E-2</v>
      </c>
      <c r="GA287" s="116">
        <f t="shared" si="250"/>
        <v>1</v>
      </c>
      <c r="GB287" s="116">
        <f t="shared" si="251"/>
        <v>4</v>
      </c>
      <c r="GC287" s="116">
        <f t="shared" si="252"/>
        <v>0.37019999999999997</v>
      </c>
      <c r="GD287" s="116">
        <f t="shared" si="253"/>
        <v>1</v>
      </c>
      <c r="GE287" s="116">
        <f t="shared" si="254"/>
        <v>8</v>
      </c>
    </row>
    <row r="288" spans="164:187" ht="16.5" x14ac:dyDescent="0.2">
      <c r="FH288" s="116">
        <v>283</v>
      </c>
      <c r="FI288" s="116">
        <f t="shared" si="239"/>
        <v>38</v>
      </c>
      <c r="FJ288" s="116">
        <f t="shared" si="232"/>
        <v>4</v>
      </c>
      <c r="FK288" s="116" t="str">
        <f t="shared" si="240"/>
        <v>李轩辕专属武器-魂珠-5 2级</v>
      </c>
      <c r="FL288" s="116">
        <f t="shared" si="241"/>
        <v>5</v>
      </c>
      <c r="FM288" s="116">
        <f t="shared" si="242"/>
        <v>2</v>
      </c>
      <c r="FN288" s="116" t="str">
        <f t="shared" si="233"/>
        <v>金币</v>
      </c>
      <c r="FO288" s="116">
        <f t="shared" si="234"/>
        <v>6000</v>
      </c>
      <c r="FP288" s="116" t="str">
        <f t="shared" si="235"/>
        <v>专属强化石2</v>
      </c>
      <c r="FQ288" s="116">
        <f t="shared" si="236"/>
        <v>4</v>
      </c>
      <c r="FR288" s="116" t="str">
        <f t="shared" si="237"/>
        <v>专属强化石3</v>
      </c>
      <c r="FS288" s="116">
        <f t="shared" si="238"/>
        <v>2</v>
      </c>
      <c r="FT288" s="116">
        <f t="shared" si="243"/>
        <v>0.09</v>
      </c>
      <c r="FU288" s="116">
        <f t="shared" si="244"/>
        <v>1</v>
      </c>
      <c r="FV288" s="116">
        <f t="shared" si="245"/>
        <v>16</v>
      </c>
      <c r="FW288" s="116">
        <f t="shared" si="246"/>
        <v>0</v>
      </c>
      <c r="FX288" s="116">
        <f t="shared" si="247"/>
        <v>1</v>
      </c>
      <c r="FY288" s="116">
        <f t="shared" si="248"/>
        <v>4</v>
      </c>
      <c r="FZ288" s="116">
        <f t="shared" si="249"/>
        <v>4.6300000000000001E-2</v>
      </c>
      <c r="GA288" s="116">
        <f t="shared" si="250"/>
        <v>1</v>
      </c>
      <c r="GB288" s="116">
        <f t="shared" si="251"/>
        <v>8</v>
      </c>
      <c r="GC288" s="116">
        <f t="shared" si="252"/>
        <v>0.18509999999999999</v>
      </c>
      <c r="GD288" s="116">
        <f t="shared" si="253"/>
        <v>1</v>
      </c>
      <c r="GE288" s="116">
        <f t="shared" si="254"/>
        <v>16</v>
      </c>
    </row>
    <row r="289" spans="164:187" ht="16.5" x14ac:dyDescent="0.2">
      <c r="FH289" s="116">
        <v>284</v>
      </c>
      <c r="FI289" s="116">
        <f t="shared" si="239"/>
        <v>39</v>
      </c>
      <c r="FJ289" s="116">
        <f t="shared" si="232"/>
        <v>4</v>
      </c>
      <c r="FK289" s="116" t="str">
        <f t="shared" si="240"/>
        <v>李轩辕专属武器-魂珠-5 3级</v>
      </c>
      <c r="FL289" s="116">
        <f t="shared" si="241"/>
        <v>5</v>
      </c>
      <c r="FM289" s="116">
        <f t="shared" si="242"/>
        <v>3</v>
      </c>
      <c r="FN289" s="116" t="str">
        <f t="shared" si="233"/>
        <v>金币</v>
      </c>
      <c r="FO289" s="116">
        <f t="shared" si="234"/>
        <v>7000</v>
      </c>
      <c r="FP289" s="116" t="str">
        <f t="shared" si="235"/>
        <v>专属强化石2</v>
      </c>
      <c r="FQ289" s="116">
        <f t="shared" si="236"/>
        <v>4</v>
      </c>
      <c r="FR289" s="116" t="str">
        <f t="shared" si="237"/>
        <v>专属强化石3</v>
      </c>
      <c r="FS289" s="116">
        <f t="shared" si="238"/>
        <v>2</v>
      </c>
      <c r="FT289" s="116">
        <f t="shared" si="243"/>
        <v>0.06</v>
      </c>
      <c r="FU289" s="116">
        <f t="shared" si="244"/>
        <v>1</v>
      </c>
      <c r="FV289" s="116">
        <f t="shared" si="245"/>
        <v>24</v>
      </c>
      <c r="FW289" s="116">
        <f t="shared" si="246"/>
        <v>0</v>
      </c>
      <c r="FX289" s="116">
        <f t="shared" si="247"/>
        <v>1</v>
      </c>
      <c r="FY289" s="116">
        <f t="shared" si="248"/>
        <v>6</v>
      </c>
      <c r="FZ289" s="116">
        <f t="shared" si="249"/>
        <v>3.09E-2</v>
      </c>
      <c r="GA289" s="116">
        <f t="shared" si="250"/>
        <v>1</v>
      </c>
      <c r="GB289" s="116">
        <f t="shared" si="251"/>
        <v>11</v>
      </c>
      <c r="GC289" s="116">
        <f t="shared" si="252"/>
        <v>0.1234</v>
      </c>
      <c r="GD289" s="116">
        <f t="shared" si="253"/>
        <v>1</v>
      </c>
      <c r="GE289" s="116">
        <f t="shared" si="254"/>
        <v>24</v>
      </c>
    </row>
    <row r="290" spans="164:187" ht="16.5" x14ac:dyDescent="0.2">
      <c r="FH290" s="116">
        <v>285</v>
      </c>
      <c r="FI290" s="116">
        <f t="shared" si="239"/>
        <v>40</v>
      </c>
      <c r="FJ290" s="116">
        <f t="shared" si="232"/>
        <v>4</v>
      </c>
      <c r="FK290" s="116" t="str">
        <f t="shared" si="240"/>
        <v>李轩辕专属武器-魂珠-5 4级</v>
      </c>
      <c r="FL290" s="116">
        <f t="shared" si="241"/>
        <v>5</v>
      </c>
      <c r="FM290" s="116">
        <f t="shared" si="242"/>
        <v>4</v>
      </c>
      <c r="FN290" s="116" t="str">
        <f t="shared" si="233"/>
        <v>金币</v>
      </c>
      <c r="FO290" s="116">
        <f t="shared" si="234"/>
        <v>8000</v>
      </c>
      <c r="FP290" s="116" t="str">
        <f t="shared" si="235"/>
        <v>专属强化石2</v>
      </c>
      <c r="FQ290" s="116">
        <f t="shared" si="236"/>
        <v>6</v>
      </c>
      <c r="FR290" s="116" t="str">
        <f t="shared" si="237"/>
        <v>专属强化石3</v>
      </c>
      <c r="FS290" s="116">
        <f t="shared" si="238"/>
        <v>3</v>
      </c>
      <c r="FT290" s="116">
        <f t="shared" si="243"/>
        <v>0.06</v>
      </c>
      <c r="FU290" s="116">
        <f t="shared" si="244"/>
        <v>1</v>
      </c>
      <c r="FV290" s="116">
        <f t="shared" si="245"/>
        <v>27</v>
      </c>
      <c r="FW290" s="116">
        <f t="shared" si="246"/>
        <v>0</v>
      </c>
      <c r="FX290" s="116">
        <f t="shared" si="247"/>
        <v>1</v>
      </c>
      <c r="FY290" s="116">
        <f t="shared" si="248"/>
        <v>6</v>
      </c>
      <c r="FZ290" s="116">
        <f t="shared" si="249"/>
        <v>2.7799999999999998E-2</v>
      </c>
      <c r="GA290" s="116">
        <f t="shared" si="250"/>
        <v>1</v>
      </c>
      <c r="GB290" s="116">
        <f t="shared" si="251"/>
        <v>13</v>
      </c>
      <c r="GC290" s="116">
        <f t="shared" si="252"/>
        <v>0.1111</v>
      </c>
      <c r="GD290" s="116">
        <f t="shared" si="253"/>
        <v>1</v>
      </c>
      <c r="GE290" s="116">
        <f t="shared" si="254"/>
        <v>27</v>
      </c>
    </row>
    <row r="291" spans="164:187" ht="16.5" x14ac:dyDescent="0.2">
      <c r="FH291" s="116">
        <v>286</v>
      </c>
      <c r="FI291" s="116">
        <f t="shared" si="239"/>
        <v>41</v>
      </c>
      <c r="FJ291" s="116">
        <f t="shared" si="232"/>
        <v>4</v>
      </c>
      <c r="FK291" s="116" t="str">
        <f t="shared" si="240"/>
        <v>李轩辕专属武器-魂珠-5 5级</v>
      </c>
      <c r="FL291" s="116">
        <f t="shared" si="241"/>
        <v>5</v>
      </c>
      <c r="FM291" s="116">
        <f t="shared" si="242"/>
        <v>5</v>
      </c>
      <c r="FN291" s="116" t="str">
        <f t="shared" si="233"/>
        <v>金币</v>
      </c>
      <c r="FO291" s="116">
        <f t="shared" si="234"/>
        <v>9000</v>
      </c>
      <c r="FP291" s="116" t="str">
        <f t="shared" si="235"/>
        <v>专属强化石2</v>
      </c>
      <c r="FQ291" s="116">
        <f t="shared" si="236"/>
        <v>6</v>
      </c>
      <c r="FR291" s="116" t="str">
        <f t="shared" si="237"/>
        <v>专属强化石3</v>
      </c>
      <c r="FS291" s="116">
        <f t="shared" si="238"/>
        <v>3</v>
      </c>
      <c r="FT291" s="116">
        <f t="shared" si="243"/>
        <v>0.03</v>
      </c>
      <c r="FU291" s="116">
        <f t="shared" si="244"/>
        <v>1</v>
      </c>
      <c r="FV291" s="116">
        <f t="shared" si="245"/>
        <v>43</v>
      </c>
      <c r="FW291" s="116">
        <f t="shared" si="246"/>
        <v>0</v>
      </c>
      <c r="FX291" s="116">
        <f t="shared" si="247"/>
        <v>1</v>
      </c>
      <c r="FY291" s="116">
        <f t="shared" si="248"/>
        <v>10</v>
      </c>
      <c r="FZ291" s="116">
        <f t="shared" si="249"/>
        <v>1.7399999999999999E-2</v>
      </c>
      <c r="GA291" s="116">
        <f t="shared" si="250"/>
        <v>1</v>
      </c>
      <c r="GB291" s="116">
        <f t="shared" si="251"/>
        <v>20</v>
      </c>
      <c r="GC291" s="116">
        <f t="shared" si="252"/>
        <v>6.9400000000000003E-2</v>
      </c>
      <c r="GD291" s="116">
        <f t="shared" si="253"/>
        <v>1</v>
      </c>
      <c r="GE291" s="116">
        <f t="shared" si="254"/>
        <v>43</v>
      </c>
    </row>
    <row r="292" spans="164:187" ht="16.5" x14ac:dyDescent="0.2">
      <c r="FH292" s="116">
        <v>287</v>
      </c>
      <c r="FI292" s="116">
        <f t="shared" si="239"/>
        <v>42</v>
      </c>
      <c r="FJ292" s="116">
        <f t="shared" si="232"/>
        <v>4</v>
      </c>
      <c r="FK292" s="116" t="str">
        <f t="shared" si="240"/>
        <v>李轩辕专属武器-魂珠-5 6级</v>
      </c>
      <c r="FL292" s="116">
        <f t="shared" si="241"/>
        <v>5</v>
      </c>
      <c r="FM292" s="116">
        <f t="shared" si="242"/>
        <v>6</v>
      </c>
      <c r="FN292" s="116" t="str">
        <f t="shared" si="233"/>
        <v>金币</v>
      </c>
      <c r="FO292" s="116">
        <f t="shared" si="234"/>
        <v>10000</v>
      </c>
      <c r="FP292" s="116" t="str">
        <f t="shared" si="235"/>
        <v>专属强化石2</v>
      </c>
      <c r="FQ292" s="116">
        <f t="shared" si="236"/>
        <v>9</v>
      </c>
      <c r="FR292" s="116" t="str">
        <f t="shared" si="237"/>
        <v>专属强化石3</v>
      </c>
      <c r="FS292" s="116">
        <f t="shared" si="238"/>
        <v>5</v>
      </c>
      <c r="FT292" s="116">
        <f t="shared" si="243"/>
        <v>0.04</v>
      </c>
      <c r="FU292" s="116">
        <f t="shared" si="244"/>
        <v>1</v>
      </c>
      <c r="FV292" s="116">
        <f t="shared" si="245"/>
        <v>42</v>
      </c>
      <c r="FW292" s="116">
        <f t="shared" si="246"/>
        <v>0</v>
      </c>
      <c r="FX292" s="116">
        <f t="shared" si="247"/>
        <v>1</v>
      </c>
      <c r="FY292" s="116">
        <f t="shared" si="248"/>
        <v>10</v>
      </c>
      <c r="FZ292" s="116">
        <f t="shared" si="249"/>
        <v>1.78E-2</v>
      </c>
      <c r="GA292" s="116">
        <f t="shared" si="250"/>
        <v>1</v>
      </c>
      <c r="GB292" s="116">
        <f t="shared" si="251"/>
        <v>20</v>
      </c>
      <c r="GC292" s="116">
        <f t="shared" si="252"/>
        <v>7.1199999999999999E-2</v>
      </c>
      <c r="GD292" s="116">
        <f t="shared" si="253"/>
        <v>1</v>
      </c>
      <c r="GE292" s="116">
        <f t="shared" si="254"/>
        <v>42</v>
      </c>
    </row>
    <row r="293" spans="164:187" ht="16.5" x14ac:dyDescent="0.2">
      <c r="FH293" s="116">
        <v>288</v>
      </c>
      <c r="FI293" s="116">
        <f t="shared" si="239"/>
        <v>43</v>
      </c>
      <c r="FJ293" s="116">
        <f t="shared" si="232"/>
        <v>4</v>
      </c>
      <c r="FK293" s="116" t="str">
        <f t="shared" si="240"/>
        <v>李轩辕专属武器-魂珠-5 7级</v>
      </c>
      <c r="FL293" s="116">
        <f t="shared" si="241"/>
        <v>5</v>
      </c>
      <c r="FM293" s="116">
        <f t="shared" si="242"/>
        <v>7</v>
      </c>
      <c r="FN293" s="116" t="str">
        <f t="shared" si="233"/>
        <v>金币</v>
      </c>
      <c r="FO293" s="116">
        <f t="shared" si="234"/>
        <v>11000</v>
      </c>
      <c r="FP293" s="116" t="str">
        <f t="shared" si="235"/>
        <v>专属强化石2</v>
      </c>
      <c r="FQ293" s="116">
        <f t="shared" si="236"/>
        <v>9</v>
      </c>
      <c r="FR293" s="116" t="str">
        <f t="shared" si="237"/>
        <v>专属强化石3</v>
      </c>
      <c r="FS293" s="116">
        <f t="shared" si="238"/>
        <v>5</v>
      </c>
      <c r="FT293" s="116">
        <f t="shared" si="243"/>
        <v>0.02</v>
      </c>
      <c r="FU293" s="116">
        <f t="shared" si="244"/>
        <v>1</v>
      </c>
      <c r="FV293" s="116">
        <f t="shared" si="245"/>
        <v>68</v>
      </c>
      <c r="FW293" s="116">
        <f t="shared" si="246"/>
        <v>0</v>
      </c>
      <c r="FX293" s="116">
        <f t="shared" si="247"/>
        <v>1</v>
      </c>
      <c r="FY293" s="116">
        <f t="shared" si="248"/>
        <v>16</v>
      </c>
      <c r="FZ293" s="116">
        <f t="shared" si="249"/>
        <v>1.0999999999999999E-2</v>
      </c>
      <c r="GA293" s="116">
        <f t="shared" si="250"/>
        <v>1</v>
      </c>
      <c r="GB293" s="116">
        <f t="shared" si="251"/>
        <v>32</v>
      </c>
      <c r="GC293" s="116">
        <f t="shared" si="252"/>
        <v>4.41E-2</v>
      </c>
      <c r="GD293" s="116">
        <f t="shared" si="253"/>
        <v>1</v>
      </c>
      <c r="GE293" s="116">
        <f t="shared" si="254"/>
        <v>68</v>
      </c>
    </row>
    <row r="294" spans="164:187" ht="16.5" x14ac:dyDescent="0.2">
      <c r="FH294" s="116">
        <v>289</v>
      </c>
      <c r="FI294" s="116">
        <f t="shared" si="239"/>
        <v>44</v>
      </c>
      <c r="FJ294" s="116">
        <f t="shared" si="232"/>
        <v>4</v>
      </c>
      <c r="FK294" s="116" t="str">
        <f t="shared" si="240"/>
        <v>李轩辕专属武器-魂珠-5 8级</v>
      </c>
      <c r="FL294" s="116">
        <f t="shared" si="241"/>
        <v>5</v>
      </c>
      <c r="FM294" s="116">
        <f t="shared" si="242"/>
        <v>8</v>
      </c>
      <c r="FN294" s="116" t="str">
        <f t="shared" si="233"/>
        <v>金币</v>
      </c>
      <c r="FO294" s="116">
        <f t="shared" si="234"/>
        <v>12000</v>
      </c>
      <c r="FP294" s="116" t="str">
        <f t="shared" si="235"/>
        <v>专属强化石2</v>
      </c>
      <c r="FQ294" s="116">
        <f t="shared" si="236"/>
        <v>13</v>
      </c>
      <c r="FR294" s="116" t="str">
        <f t="shared" si="237"/>
        <v>专属强化石3</v>
      </c>
      <c r="FS294" s="116">
        <f t="shared" si="238"/>
        <v>7</v>
      </c>
      <c r="FT294" s="116">
        <f t="shared" si="243"/>
        <v>0.02</v>
      </c>
      <c r="FU294" s="116">
        <f t="shared" si="244"/>
        <v>1</v>
      </c>
      <c r="FV294" s="116">
        <f t="shared" si="245"/>
        <v>79</v>
      </c>
      <c r="FW294" s="116">
        <f t="shared" si="246"/>
        <v>0</v>
      </c>
      <c r="FX294" s="116">
        <f t="shared" si="247"/>
        <v>1</v>
      </c>
      <c r="FY294" s="116">
        <f t="shared" si="248"/>
        <v>18</v>
      </c>
      <c r="FZ294" s="116">
        <f t="shared" si="249"/>
        <v>9.4999999999999998E-3</v>
      </c>
      <c r="GA294" s="116">
        <f t="shared" si="250"/>
        <v>1</v>
      </c>
      <c r="GB294" s="116">
        <f t="shared" si="251"/>
        <v>37</v>
      </c>
      <c r="GC294" s="116">
        <f t="shared" si="252"/>
        <v>3.8100000000000002E-2</v>
      </c>
      <c r="GD294" s="116">
        <f t="shared" si="253"/>
        <v>1</v>
      </c>
      <c r="GE294" s="116">
        <f t="shared" si="254"/>
        <v>79</v>
      </c>
    </row>
    <row r="295" spans="164:187" ht="16.5" x14ac:dyDescent="0.2">
      <c r="FH295" s="116">
        <v>290</v>
      </c>
      <c r="FI295" s="116">
        <f t="shared" si="239"/>
        <v>45</v>
      </c>
      <c r="FJ295" s="116">
        <f t="shared" si="232"/>
        <v>4</v>
      </c>
      <c r="FK295" s="116" t="str">
        <f t="shared" si="240"/>
        <v>李轩辕专属武器-魂珠-5 9级</v>
      </c>
      <c r="FL295" s="116">
        <f t="shared" si="241"/>
        <v>5</v>
      </c>
      <c r="FM295" s="116">
        <f t="shared" si="242"/>
        <v>9</v>
      </c>
      <c r="FN295" s="116" t="str">
        <f t="shared" si="233"/>
        <v>金币</v>
      </c>
      <c r="FO295" s="116">
        <f t="shared" si="234"/>
        <v>13000</v>
      </c>
      <c r="FP295" s="116" t="str">
        <f t="shared" si="235"/>
        <v>专属强化石2</v>
      </c>
      <c r="FQ295" s="116">
        <f t="shared" si="236"/>
        <v>17</v>
      </c>
      <c r="FR295" s="116" t="str">
        <f t="shared" si="237"/>
        <v>专属强化石3</v>
      </c>
      <c r="FS295" s="116">
        <f t="shared" si="238"/>
        <v>9</v>
      </c>
      <c r="FT295" s="116">
        <f t="shared" si="243"/>
        <v>0.02</v>
      </c>
      <c r="FU295" s="116">
        <f t="shared" si="244"/>
        <v>1</v>
      </c>
      <c r="FV295" s="116">
        <f t="shared" si="245"/>
        <v>99</v>
      </c>
      <c r="FW295" s="116">
        <f t="shared" si="246"/>
        <v>0</v>
      </c>
      <c r="FX295" s="116">
        <f t="shared" si="247"/>
        <v>1</v>
      </c>
      <c r="FY295" s="116">
        <f t="shared" si="248"/>
        <v>23</v>
      </c>
      <c r="FZ295" s="116">
        <f t="shared" si="249"/>
        <v>7.6E-3</v>
      </c>
      <c r="GA295" s="116">
        <f t="shared" si="250"/>
        <v>1</v>
      </c>
      <c r="GB295" s="116">
        <f t="shared" si="251"/>
        <v>46</v>
      </c>
      <c r="GC295" s="116">
        <f t="shared" si="252"/>
        <v>3.0300000000000001E-2</v>
      </c>
      <c r="GD295" s="116">
        <f t="shared" si="253"/>
        <v>1</v>
      </c>
      <c r="GE295" s="116">
        <f t="shared" si="254"/>
        <v>99</v>
      </c>
    </row>
    <row r="296" spans="164:187" ht="16.5" x14ac:dyDescent="0.2">
      <c r="FH296" s="116">
        <v>291</v>
      </c>
      <c r="FI296" s="116">
        <f t="shared" si="239"/>
        <v>0</v>
      </c>
      <c r="FJ296" s="116">
        <f t="shared" si="232"/>
        <v>4</v>
      </c>
      <c r="FK296" s="116" t="str">
        <f t="shared" si="240"/>
        <v>李轩辕专属武器-魂珠-6 0级</v>
      </c>
      <c r="FL296" s="116">
        <f t="shared" si="241"/>
        <v>6</v>
      </c>
      <c r="FM296" s="116">
        <f t="shared" si="242"/>
        <v>0</v>
      </c>
      <c r="FN296" s="116" t="str">
        <f t="shared" si="233"/>
        <v/>
      </c>
      <c r="FO296" s="116" t="str">
        <f t="shared" si="234"/>
        <v/>
      </c>
      <c r="FP296" s="116" t="str">
        <f t="shared" si="235"/>
        <v/>
      </c>
      <c r="FQ296" s="116" t="str">
        <f t="shared" si="236"/>
        <v/>
      </c>
      <c r="FR296" s="116" t="str">
        <f t="shared" si="237"/>
        <v/>
      </c>
      <c r="FS296" s="116" t="str">
        <f t="shared" si="238"/>
        <v/>
      </c>
      <c r="FT296" s="116" t="str">
        <f t="shared" si="243"/>
        <v/>
      </c>
      <c r="FU296" s="116" t="str">
        <f t="shared" si="244"/>
        <v/>
      </c>
      <c r="FV296" s="116" t="str">
        <f t="shared" si="245"/>
        <v/>
      </c>
      <c r="FW296" s="116" t="str">
        <f t="shared" si="246"/>
        <v/>
      </c>
      <c r="FX296" s="116" t="str">
        <f t="shared" si="247"/>
        <v/>
      </c>
      <c r="FY296" s="116" t="str">
        <f t="shared" si="248"/>
        <v/>
      </c>
      <c r="FZ296" s="116" t="str">
        <f t="shared" si="249"/>
        <v/>
      </c>
      <c r="GA296" s="116" t="str">
        <f t="shared" si="250"/>
        <v/>
      </c>
      <c r="GB296" s="116" t="str">
        <f t="shared" si="251"/>
        <v/>
      </c>
      <c r="GC296" s="116" t="str">
        <f t="shared" si="252"/>
        <v/>
      </c>
      <c r="GD296" s="116" t="str">
        <f t="shared" si="253"/>
        <v/>
      </c>
      <c r="GE296" s="116" t="str">
        <f t="shared" si="254"/>
        <v/>
      </c>
    </row>
    <row r="297" spans="164:187" ht="16.5" x14ac:dyDescent="0.2">
      <c r="FH297" s="116">
        <v>292</v>
      </c>
      <c r="FI297" s="116">
        <f t="shared" si="239"/>
        <v>46</v>
      </c>
      <c r="FJ297" s="116">
        <f t="shared" si="232"/>
        <v>4</v>
      </c>
      <c r="FK297" s="116" t="str">
        <f t="shared" si="240"/>
        <v>李轩辕专属武器-魂珠-6 1级</v>
      </c>
      <c r="FL297" s="116">
        <f t="shared" si="241"/>
        <v>6</v>
      </c>
      <c r="FM297" s="116">
        <f t="shared" si="242"/>
        <v>1</v>
      </c>
      <c r="FN297" s="116" t="str">
        <f t="shared" si="233"/>
        <v>金币</v>
      </c>
      <c r="FO297" s="116">
        <f t="shared" si="234"/>
        <v>6000</v>
      </c>
      <c r="FP297" s="116" t="str">
        <f t="shared" si="235"/>
        <v>专属强化石3</v>
      </c>
      <c r="FQ297" s="116">
        <f t="shared" si="236"/>
        <v>5</v>
      </c>
      <c r="FR297" s="116" t="str">
        <f t="shared" si="237"/>
        <v>专属强化石4</v>
      </c>
      <c r="FS297" s="116">
        <f t="shared" si="238"/>
        <v>1</v>
      </c>
      <c r="FT297" s="116">
        <f t="shared" si="243"/>
        <v>0.14000000000000001</v>
      </c>
      <c r="FU297" s="116">
        <f t="shared" si="244"/>
        <v>1</v>
      </c>
      <c r="FV297" s="116">
        <f t="shared" si="245"/>
        <v>10</v>
      </c>
      <c r="FW297" s="116">
        <f t="shared" si="246"/>
        <v>0</v>
      </c>
      <c r="FX297" s="116">
        <f t="shared" si="247"/>
        <v>1</v>
      </c>
      <c r="FY297" s="116">
        <f t="shared" si="248"/>
        <v>2</v>
      </c>
      <c r="FZ297" s="116">
        <f t="shared" si="249"/>
        <v>7.2099999999999997E-2</v>
      </c>
      <c r="GA297" s="116">
        <f t="shared" si="250"/>
        <v>1</v>
      </c>
      <c r="GB297" s="116">
        <f t="shared" si="251"/>
        <v>5</v>
      </c>
      <c r="GC297" s="116">
        <f t="shared" si="252"/>
        <v>0.28860000000000002</v>
      </c>
      <c r="GD297" s="116">
        <f t="shared" si="253"/>
        <v>1</v>
      </c>
      <c r="GE297" s="116">
        <f t="shared" si="254"/>
        <v>10</v>
      </c>
    </row>
    <row r="298" spans="164:187" ht="16.5" x14ac:dyDescent="0.2">
      <c r="FH298" s="116">
        <v>293</v>
      </c>
      <c r="FI298" s="116">
        <f t="shared" si="239"/>
        <v>47</v>
      </c>
      <c r="FJ298" s="116">
        <f t="shared" si="232"/>
        <v>4</v>
      </c>
      <c r="FK298" s="116" t="str">
        <f t="shared" si="240"/>
        <v>李轩辕专属武器-魂珠-6 2级</v>
      </c>
      <c r="FL298" s="116">
        <f t="shared" si="241"/>
        <v>6</v>
      </c>
      <c r="FM298" s="116">
        <f t="shared" si="242"/>
        <v>2</v>
      </c>
      <c r="FN298" s="116" t="str">
        <f t="shared" si="233"/>
        <v>金币</v>
      </c>
      <c r="FO298" s="116">
        <f t="shared" si="234"/>
        <v>7000</v>
      </c>
      <c r="FP298" s="116" t="str">
        <f t="shared" si="235"/>
        <v>专属强化石3</v>
      </c>
      <c r="FQ298" s="116">
        <f t="shared" si="236"/>
        <v>9</v>
      </c>
      <c r="FR298" s="116" t="str">
        <f t="shared" si="237"/>
        <v>专属强化石4</v>
      </c>
      <c r="FS298" s="116">
        <f t="shared" si="238"/>
        <v>2</v>
      </c>
      <c r="FT298" s="116">
        <f t="shared" si="243"/>
        <v>0.14000000000000001</v>
      </c>
      <c r="FU298" s="116">
        <f t="shared" si="244"/>
        <v>1</v>
      </c>
      <c r="FV298" s="116">
        <f t="shared" si="245"/>
        <v>10</v>
      </c>
      <c r="FW298" s="116">
        <f t="shared" si="246"/>
        <v>0</v>
      </c>
      <c r="FX298" s="116">
        <f t="shared" si="247"/>
        <v>1</v>
      </c>
      <c r="FY298" s="116">
        <f t="shared" si="248"/>
        <v>2</v>
      </c>
      <c r="FZ298" s="116">
        <f t="shared" si="249"/>
        <v>7.2099999999999997E-2</v>
      </c>
      <c r="GA298" s="116">
        <f t="shared" si="250"/>
        <v>1</v>
      </c>
      <c r="GB298" s="116">
        <f t="shared" si="251"/>
        <v>5</v>
      </c>
      <c r="GC298" s="116">
        <f t="shared" si="252"/>
        <v>0.28860000000000002</v>
      </c>
      <c r="GD298" s="116">
        <f t="shared" si="253"/>
        <v>1</v>
      </c>
      <c r="GE298" s="116">
        <f t="shared" si="254"/>
        <v>10</v>
      </c>
    </row>
    <row r="299" spans="164:187" ht="16.5" x14ac:dyDescent="0.2">
      <c r="FH299" s="116">
        <v>294</v>
      </c>
      <c r="FI299" s="116">
        <f t="shared" si="239"/>
        <v>48</v>
      </c>
      <c r="FJ299" s="116">
        <f t="shared" si="232"/>
        <v>4</v>
      </c>
      <c r="FK299" s="116" t="str">
        <f t="shared" si="240"/>
        <v>李轩辕专属武器-魂珠-6 3级</v>
      </c>
      <c r="FL299" s="116">
        <f t="shared" si="241"/>
        <v>6</v>
      </c>
      <c r="FM299" s="116">
        <f t="shared" si="242"/>
        <v>3</v>
      </c>
      <c r="FN299" s="116" t="str">
        <f t="shared" si="233"/>
        <v>金币</v>
      </c>
      <c r="FO299" s="116">
        <f t="shared" si="234"/>
        <v>8000</v>
      </c>
      <c r="FP299" s="116" t="str">
        <f t="shared" si="235"/>
        <v>专属强化石3</v>
      </c>
      <c r="FQ299" s="116">
        <f t="shared" si="236"/>
        <v>9</v>
      </c>
      <c r="FR299" s="116" t="str">
        <f t="shared" si="237"/>
        <v>专属强化石4</v>
      </c>
      <c r="FS299" s="116">
        <f t="shared" si="238"/>
        <v>2</v>
      </c>
      <c r="FT299" s="116">
        <f t="shared" si="243"/>
        <v>0.1</v>
      </c>
      <c r="FU299" s="116">
        <f t="shared" si="244"/>
        <v>1</v>
      </c>
      <c r="FV299" s="116">
        <f t="shared" si="245"/>
        <v>16</v>
      </c>
      <c r="FW299" s="116">
        <f t="shared" si="246"/>
        <v>0</v>
      </c>
      <c r="FX299" s="116">
        <f t="shared" si="247"/>
        <v>1</v>
      </c>
      <c r="FY299" s="116">
        <f t="shared" si="248"/>
        <v>4</v>
      </c>
      <c r="FZ299" s="116">
        <f t="shared" si="249"/>
        <v>4.8099999999999997E-2</v>
      </c>
      <c r="GA299" s="116">
        <f t="shared" si="250"/>
        <v>1</v>
      </c>
      <c r="GB299" s="116">
        <f t="shared" si="251"/>
        <v>7</v>
      </c>
      <c r="GC299" s="116">
        <f t="shared" si="252"/>
        <v>0.19239999999999999</v>
      </c>
      <c r="GD299" s="116">
        <f t="shared" si="253"/>
        <v>1</v>
      </c>
      <c r="GE299" s="116">
        <f t="shared" si="254"/>
        <v>16</v>
      </c>
    </row>
    <row r="300" spans="164:187" ht="16.5" x14ac:dyDescent="0.2">
      <c r="FH300" s="116">
        <v>295</v>
      </c>
      <c r="FI300" s="116">
        <f t="shared" si="239"/>
        <v>49</v>
      </c>
      <c r="FJ300" s="116">
        <f t="shared" si="232"/>
        <v>4</v>
      </c>
      <c r="FK300" s="116" t="str">
        <f t="shared" si="240"/>
        <v>李轩辕专属武器-魂珠-6 4级</v>
      </c>
      <c r="FL300" s="116">
        <f t="shared" si="241"/>
        <v>6</v>
      </c>
      <c r="FM300" s="116">
        <f t="shared" si="242"/>
        <v>4</v>
      </c>
      <c r="FN300" s="116" t="str">
        <f t="shared" si="233"/>
        <v>金币</v>
      </c>
      <c r="FO300" s="116">
        <f t="shared" si="234"/>
        <v>9000</v>
      </c>
      <c r="FP300" s="116" t="str">
        <f t="shared" si="235"/>
        <v>专属强化石3</v>
      </c>
      <c r="FQ300" s="116">
        <f t="shared" si="236"/>
        <v>14</v>
      </c>
      <c r="FR300" s="116" t="str">
        <f t="shared" si="237"/>
        <v>专属强化石4</v>
      </c>
      <c r="FS300" s="116">
        <f t="shared" si="238"/>
        <v>3</v>
      </c>
      <c r="FT300" s="116">
        <f t="shared" si="243"/>
        <v>0.09</v>
      </c>
      <c r="FU300" s="116">
        <f t="shared" si="244"/>
        <v>1</v>
      </c>
      <c r="FV300" s="116">
        <f t="shared" si="245"/>
        <v>17</v>
      </c>
      <c r="FW300" s="116">
        <f t="shared" si="246"/>
        <v>0</v>
      </c>
      <c r="FX300" s="116">
        <f t="shared" si="247"/>
        <v>1</v>
      </c>
      <c r="FY300" s="116">
        <f t="shared" si="248"/>
        <v>4</v>
      </c>
      <c r="FZ300" s="116">
        <f t="shared" si="249"/>
        <v>4.3299999999999998E-2</v>
      </c>
      <c r="GA300" s="116">
        <f t="shared" si="250"/>
        <v>1</v>
      </c>
      <c r="GB300" s="116">
        <f t="shared" si="251"/>
        <v>8</v>
      </c>
      <c r="GC300" s="116">
        <f t="shared" si="252"/>
        <v>0.1731</v>
      </c>
      <c r="GD300" s="116">
        <f t="shared" si="253"/>
        <v>1</v>
      </c>
      <c r="GE300" s="116">
        <f t="shared" si="254"/>
        <v>17</v>
      </c>
    </row>
    <row r="301" spans="164:187" ht="16.5" x14ac:dyDescent="0.2">
      <c r="FH301" s="116">
        <v>296</v>
      </c>
      <c r="FI301" s="116">
        <f t="shared" si="239"/>
        <v>50</v>
      </c>
      <c r="FJ301" s="116">
        <f t="shared" si="232"/>
        <v>4</v>
      </c>
      <c r="FK301" s="116" t="str">
        <f t="shared" si="240"/>
        <v>李轩辕专属武器-魂珠-6 5级</v>
      </c>
      <c r="FL301" s="116">
        <f t="shared" si="241"/>
        <v>6</v>
      </c>
      <c r="FM301" s="116">
        <f t="shared" si="242"/>
        <v>5</v>
      </c>
      <c r="FN301" s="116" t="str">
        <f t="shared" si="233"/>
        <v>金币</v>
      </c>
      <c r="FO301" s="116">
        <f t="shared" si="234"/>
        <v>10000</v>
      </c>
      <c r="FP301" s="116" t="str">
        <f t="shared" si="235"/>
        <v>专属强化石3</v>
      </c>
      <c r="FQ301" s="116">
        <f t="shared" si="236"/>
        <v>14</v>
      </c>
      <c r="FR301" s="116" t="str">
        <f t="shared" si="237"/>
        <v>专属强化石4</v>
      </c>
      <c r="FS301" s="116">
        <f t="shared" si="238"/>
        <v>3</v>
      </c>
      <c r="FT301" s="116">
        <f t="shared" si="243"/>
        <v>0.05</v>
      </c>
      <c r="FU301" s="116">
        <f t="shared" si="244"/>
        <v>1</v>
      </c>
      <c r="FV301" s="116">
        <f t="shared" si="245"/>
        <v>28</v>
      </c>
      <c r="FW301" s="116">
        <f t="shared" si="246"/>
        <v>0</v>
      </c>
      <c r="FX301" s="116">
        <f t="shared" si="247"/>
        <v>1</v>
      </c>
      <c r="FY301" s="116">
        <f t="shared" si="248"/>
        <v>6</v>
      </c>
      <c r="FZ301" s="116">
        <f t="shared" si="249"/>
        <v>2.7099999999999999E-2</v>
      </c>
      <c r="GA301" s="116">
        <f t="shared" si="250"/>
        <v>1</v>
      </c>
      <c r="GB301" s="116">
        <f t="shared" si="251"/>
        <v>13</v>
      </c>
      <c r="GC301" s="116">
        <f t="shared" si="252"/>
        <v>0.1082</v>
      </c>
      <c r="GD301" s="116">
        <f t="shared" si="253"/>
        <v>1</v>
      </c>
      <c r="GE301" s="116">
        <f t="shared" si="254"/>
        <v>28</v>
      </c>
    </row>
    <row r="302" spans="164:187" ht="16.5" x14ac:dyDescent="0.2">
      <c r="FH302" s="116">
        <v>297</v>
      </c>
      <c r="FI302" s="116">
        <f t="shared" si="239"/>
        <v>51</v>
      </c>
      <c r="FJ302" s="116">
        <f t="shared" si="232"/>
        <v>4</v>
      </c>
      <c r="FK302" s="116" t="str">
        <f t="shared" si="240"/>
        <v>李轩辕专属武器-魂珠-6 6级</v>
      </c>
      <c r="FL302" s="116">
        <f t="shared" si="241"/>
        <v>6</v>
      </c>
      <c r="FM302" s="116">
        <f t="shared" si="242"/>
        <v>6</v>
      </c>
      <c r="FN302" s="116" t="str">
        <f t="shared" si="233"/>
        <v>金币</v>
      </c>
      <c r="FO302" s="116">
        <f t="shared" si="234"/>
        <v>11000</v>
      </c>
      <c r="FP302" s="116" t="str">
        <f t="shared" si="235"/>
        <v>专属强化石3</v>
      </c>
      <c r="FQ302" s="116">
        <f t="shared" si="236"/>
        <v>19</v>
      </c>
      <c r="FR302" s="116" t="str">
        <f t="shared" si="237"/>
        <v>专属强化石4</v>
      </c>
      <c r="FS302" s="116">
        <f t="shared" si="238"/>
        <v>4</v>
      </c>
      <c r="FT302" s="116">
        <f t="shared" si="243"/>
        <v>0.04</v>
      </c>
      <c r="FU302" s="116">
        <f t="shared" si="244"/>
        <v>1</v>
      </c>
      <c r="FV302" s="116">
        <f t="shared" si="245"/>
        <v>34</v>
      </c>
      <c r="FW302" s="116">
        <f t="shared" si="246"/>
        <v>0</v>
      </c>
      <c r="FX302" s="116">
        <f t="shared" si="247"/>
        <v>1</v>
      </c>
      <c r="FY302" s="116">
        <f t="shared" si="248"/>
        <v>8</v>
      </c>
      <c r="FZ302" s="116">
        <f t="shared" si="249"/>
        <v>2.2200000000000001E-2</v>
      </c>
      <c r="GA302" s="116">
        <f t="shared" si="250"/>
        <v>1</v>
      </c>
      <c r="GB302" s="116">
        <f t="shared" si="251"/>
        <v>16</v>
      </c>
      <c r="GC302" s="116">
        <f t="shared" si="252"/>
        <v>8.8800000000000004E-2</v>
      </c>
      <c r="GD302" s="116">
        <f t="shared" si="253"/>
        <v>1</v>
      </c>
      <c r="GE302" s="116">
        <f t="shared" si="254"/>
        <v>34</v>
      </c>
    </row>
    <row r="303" spans="164:187" ht="16.5" x14ac:dyDescent="0.2">
      <c r="FH303" s="116">
        <v>298</v>
      </c>
      <c r="FI303" s="116">
        <f t="shared" si="239"/>
        <v>52</v>
      </c>
      <c r="FJ303" s="116">
        <f t="shared" si="232"/>
        <v>4</v>
      </c>
      <c r="FK303" s="116" t="str">
        <f t="shared" si="240"/>
        <v>李轩辕专属武器-魂珠-6 7级</v>
      </c>
      <c r="FL303" s="116">
        <f t="shared" si="241"/>
        <v>6</v>
      </c>
      <c r="FM303" s="116">
        <f t="shared" si="242"/>
        <v>7</v>
      </c>
      <c r="FN303" s="116" t="str">
        <f t="shared" si="233"/>
        <v>金币</v>
      </c>
      <c r="FO303" s="116">
        <f t="shared" si="234"/>
        <v>12000</v>
      </c>
      <c r="FP303" s="116" t="str">
        <f t="shared" si="235"/>
        <v>专属强化石3</v>
      </c>
      <c r="FQ303" s="116">
        <f t="shared" si="236"/>
        <v>24</v>
      </c>
      <c r="FR303" s="116" t="str">
        <f t="shared" si="237"/>
        <v>专属强化石4</v>
      </c>
      <c r="FS303" s="116">
        <f t="shared" si="238"/>
        <v>5</v>
      </c>
      <c r="FT303" s="116">
        <f t="shared" si="243"/>
        <v>0.03</v>
      </c>
      <c r="FU303" s="116">
        <f t="shared" si="244"/>
        <v>1</v>
      </c>
      <c r="FV303" s="116">
        <f t="shared" si="245"/>
        <v>44</v>
      </c>
      <c r="FW303" s="116">
        <f t="shared" si="246"/>
        <v>0</v>
      </c>
      <c r="FX303" s="116">
        <f t="shared" si="247"/>
        <v>1</v>
      </c>
      <c r="FY303" s="116">
        <f t="shared" si="248"/>
        <v>10</v>
      </c>
      <c r="FZ303" s="116">
        <f t="shared" si="249"/>
        <v>1.72E-2</v>
      </c>
      <c r="GA303" s="116">
        <f t="shared" si="250"/>
        <v>1</v>
      </c>
      <c r="GB303" s="116">
        <f t="shared" si="251"/>
        <v>20</v>
      </c>
      <c r="GC303" s="116">
        <f t="shared" si="252"/>
        <v>6.8699999999999997E-2</v>
      </c>
      <c r="GD303" s="116">
        <f t="shared" si="253"/>
        <v>1</v>
      </c>
      <c r="GE303" s="116">
        <f t="shared" si="254"/>
        <v>44</v>
      </c>
    </row>
    <row r="304" spans="164:187" ht="16.5" x14ac:dyDescent="0.2">
      <c r="FH304" s="116">
        <v>299</v>
      </c>
      <c r="FI304" s="116">
        <f t="shared" si="239"/>
        <v>53</v>
      </c>
      <c r="FJ304" s="116">
        <f t="shared" si="232"/>
        <v>4</v>
      </c>
      <c r="FK304" s="116" t="str">
        <f t="shared" si="240"/>
        <v>李轩辕专属武器-魂珠-6 8级</v>
      </c>
      <c r="FL304" s="116">
        <f t="shared" si="241"/>
        <v>6</v>
      </c>
      <c r="FM304" s="116">
        <f t="shared" si="242"/>
        <v>8</v>
      </c>
      <c r="FN304" s="116" t="str">
        <f t="shared" si="233"/>
        <v>金币</v>
      </c>
      <c r="FO304" s="116">
        <f t="shared" si="234"/>
        <v>13000</v>
      </c>
      <c r="FP304" s="116" t="str">
        <f t="shared" si="235"/>
        <v>专属强化石3</v>
      </c>
      <c r="FQ304" s="116">
        <f t="shared" si="236"/>
        <v>33</v>
      </c>
      <c r="FR304" s="116" t="str">
        <f t="shared" si="237"/>
        <v>专属强化石4</v>
      </c>
      <c r="FS304" s="116">
        <f t="shared" si="238"/>
        <v>7</v>
      </c>
      <c r="FT304" s="116">
        <f t="shared" si="243"/>
        <v>0.03</v>
      </c>
      <c r="FU304" s="116">
        <f t="shared" si="244"/>
        <v>1</v>
      </c>
      <c r="FV304" s="116">
        <f t="shared" si="245"/>
        <v>50</v>
      </c>
      <c r="FW304" s="116">
        <f t="shared" si="246"/>
        <v>0</v>
      </c>
      <c r="FX304" s="116">
        <f t="shared" si="247"/>
        <v>1</v>
      </c>
      <c r="FY304" s="116">
        <f t="shared" si="248"/>
        <v>12</v>
      </c>
      <c r="FZ304" s="116">
        <f t="shared" si="249"/>
        <v>1.49E-2</v>
      </c>
      <c r="GA304" s="116">
        <f t="shared" si="250"/>
        <v>1</v>
      </c>
      <c r="GB304" s="116">
        <f t="shared" si="251"/>
        <v>24</v>
      </c>
      <c r="GC304" s="116">
        <f t="shared" si="252"/>
        <v>5.9400000000000001E-2</v>
      </c>
      <c r="GD304" s="116">
        <f t="shared" si="253"/>
        <v>1</v>
      </c>
      <c r="GE304" s="116">
        <f t="shared" si="254"/>
        <v>50</v>
      </c>
    </row>
    <row r="305" spans="164:187" ht="16.5" x14ac:dyDescent="0.2">
      <c r="FH305" s="116">
        <v>300</v>
      </c>
      <c r="FI305" s="116">
        <f t="shared" si="239"/>
        <v>54</v>
      </c>
      <c r="FJ305" s="116">
        <f t="shared" si="232"/>
        <v>4</v>
      </c>
      <c r="FK305" s="116" t="str">
        <f t="shared" si="240"/>
        <v>李轩辕专属武器-魂珠-6 9级</v>
      </c>
      <c r="FL305" s="116">
        <f t="shared" si="241"/>
        <v>6</v>
      </c>
      <c r="FM305" s="116">
        <f t="shared" si="242"/>
        <v>9</v>
      </c>
      <c r="FN305" s="116" t="str">
        <f t="shared" si="233"/>
        <v>金币</v>
      </c>
      <c r="FO305" s="116">
        <f t="shared" si="234"/>
        <v>14000</v>
      </c>
      <c r="FP305" s="116" t="str">
        <f t="shared" si="235"/>
        <v>专属强化石3</v>
      </c>
      <c r="FQ305" s="116">
        <f t="shared" si="236"/>
        <v>38</v>
      </c>
      <c r="FR305" s="116" t="str">
        <f t="shared" si="237"/>
        <v>专属强化石4</v>
      </c>
      <c r="FS305" s="116">
        <f t="shared" si="238"/>
        <v>8</v>
      </c>
      <c r="FT305" s="116">
        <f t="shared" si="243"/>
        <v>0.02</v>
      </c>
      <c r="FU305" s="116">
        <f t="shared" si="244"/>
        <v>1</v>
      </c>
      <c r="FV305" s="116">
        <f t="shared" si="245"/>
        <v>71</v>
      </c>
      <c r="FW305" s="116">
        <f t="shared" si="246"/>
        <v>0</v>
      </c>
      <c r="FX305" s="116">
        <f t="shared" si="247"/>
        <v>1</v>
      </c>
      <c r="FY305" s="116">
        <f t="shared" si="248"/>
        <v>17</v>
      </c>
      <c r="FZ305" s="116">
        <f t="shared" si="249"/>
        <v>1.0500000000000001E-2</v>
      </c>
      <c r="GA305" s="116">
        <f t="shared" si="250"/>
        <v>1</v>
      </c>
      <c r="GB305" s="116">
        <f t="shared" si="251"/>
        <v>33</v>
      </c>
      <c r="GC305" s="116">
        <f t="shared" si="252"/>
        <v>4.2000000000000003E-2</v>
      </c>
      <c r="GD305" s="116">
        <f t="shared" si="253"/>
        <v>1</v>
      </c>
      <c r="GE305" s="116">
        <f t="shared" si="254"/>
        <v>71</v>
      </c>
    </row>
    <row r="306" spans="164:187" ht="16.5" x14ac:dyDescent="0.2">
      <c r="FH306" s="116">
        <v>301</v>
      </c>
      <c r="FI306" s="116">
        <f t="shared" si="239"/>
        <v>0</v>
      </c>
      <c r="FJ306" s="116">
        <f t="shared" si="232"/>
        <v>4</v>
      </c>
      <c r="FK306" s="116" t="str">
        <f t="shared" si="240"/>
        <v>李轩辕专属武器-魂珠-7 0级</v>
      </c>
      <c r="FL306" s="116">
        <f t="shared" si="241"/>
        <v>7</v>
      </c>
      <c r="FM306" s="116">
        <f t="shared" si="242"/>
        <v>0</v>
      </c>
      <c r="FN306" s="116" t="str">
        <f t="shared" si="233"/>
        <v/>
      </c>
      <c r="FO306" s="116" t="str">
        <f t="shared" si="234"/>
        <v/>
      </c>
      <c r="FP306" s="116" t="str">
        <f t="shared" si="235"/>
        <v/>
      </c>
      <c r="FQ306" s="116" t="str">
        <f t="shared" si="236"/>
        <v/>
      </c>
      <c r="FR306" s="116" t="str">
        <f t="shared" si="237"/>
        <v/>
      </c>
      <c r="FS306" s="116" t="str">
        <f t="shared" si="238"/>
        <v/>
      </c>
      <c r="FT306" s="116" t="str">
        <f t="shared" si="243"/>
        <v/>
      </c>
      <c r="FU306" s="116" t="str">
        <f t="shared" si="244"/>
        <v/>
      </c>
      <c r="FV306" s="116" t="str">
        <f t="shared" si="245"/>
        <v/>
      </c>
      <c r="FW306" s="116" t="str">
        <f t="shared" si="246"/>
        <v/>
      </c>
      <c r="FX306" s="116" t="str">
        <f t="shared" si="247"/>
        <v/>
      </c>
      <c r="FY306" s="116" t="str">
        <f t="shared" si="248"/>
        <v/>
      </c>
      <c r="FZ306" s="116" t="str">
        <f t="shared" si="249"/>
        <v/>
      </c>
      <c r="GA306" s="116" t="str">
        <f t="shared" si="250"/>
        <v/>
      </c>
      <c r="GB306" s="116" t="str">
        <f t="shared" si="251"/>
        <v/>
      </c>
      <c r="GC306" s="116" t="str">
        <f t="shared" si="252"/>
        <v/>
      </c>
      <c r="GD306" s="116" t="str">
        <f t="shared" si="253"/>
        <v/>
      </c>
      <c r="GE306" s="116" t="str">
        <f t="shared" si="254"/>
        <v/>
      </c>
    </row>
    <row r="307" spans="164:187" ht="16.5" x14ac:dyDescent="0.2">
      <c r="FH307" s="116">
        <v>302</v>
      </c>
      <c r="FI307" s="116">
        <f t="shared" si="239"/>
        <v>55</v>
      </c>
      <c r="FJ307" s="116">
        <f t="shared" si="232"/>
        <v>4</v>
      </c>
      <c r="FK307" s="116" t="str">
        <f t="shared" si="240"/>
        <v>李轩辕专属武器-魂珠-7 1级</v>
      </c>
      <c r="FL307" s="116">
        <f t="shared" si="241"/>
        <v>7</v>
      </c>
      <c r="FM307" s="116">
        <f t="shared" si="242"/>
        <v>1</v>
      </c>
      <c r="FN307" s="116" t="str">
        <f t="shared" si="233"/>
        <v>金币</v>
      </c>
      <c r="FO307" s="116">
        <f t="shared" si="234"/>
        <v>7000</v>
      </c>
      <c r="FP307" s="116" t="str">
        <f t="shared" si="235"/>
        <v>专属强化石3</v>
      </c>
      <c r="FQ307" s="116">
        <f t="shared" si="236"/>
        <v>6</v>
      </c>
      <c r="FR307" s="116" t="str">
        <f t="shared" si="237"/>
        <v>专属强化石4</v>
      </c>
      <c r="FS307" s="116">
        <f t="shared" si="238"/>
        <v>2</v>
      </c>
      <c r="FT307" s="116">
        <f t="shared" si="243"/>
        <v>0.17</v>
      </c>
      <c r="FU307" s="116">
        <f t="shared" si="244"/>
        <v>1</v>
      </c>
      <c r="FV307" s="116">
        <f t="shared" si="245"/>
        <v>9</v>
      </c>
      <c r="FW307" s="116">
        <f t="shared" si="246"/>
        <v>0</v>
      </c>
      <c r="FX307" s="116">
        <f t="shared" si="247"/>
        <v>1</v>
      </c>
      <c r="FY307" s="116">
        <f t="shared" si="248"/>
        <v>2</v>
      </c>
      <c r="FZ307" s="116">
        <f t="shared" si="249"/>
        <v>8.6599999999999996E-2</v>
      </c>
      <c r="GA307" s="116">
        <f t="shared" si="250"/>
        <v>1</v>
      </c>
      <c r="GB307" s="116">
        <f t="shared" si="251"/>
        <v>4</v>
      </c>
      <c r="GC307" s="116">
        <f t="shared" si="252"/>
        <v>0.3463</v>
      </c>
      <c r="GD307" s="116">
        <f t="shared" si="253"/>
        <v>1</v>
      </c>
      <c r="GE307" s="116">
        <f t="shared" si="254"/>
        <v>9</v>
      </c>
    </row>
    <row r="308" spans="164:187" ht="16.5" x14ac:dyDescent="0.2">
      <c r="FH308" s="116">
        <v>303</v>
      </c>
      <c r="FI308" s="116">
        <f t="shared" si="239"/>
        <v>56</v>
      </c>
      <c r="FJ308" s="116">
        <f t="shared" si="232"/>
        <v>4</v>
      </c>
      <c r="FK308" s="116" t="str">
        <f t="shared" si="240"/>
        <v>李轩辕专属武器-魂珠-7 2级</v>
      </c>
      <c r="FL308" s="116">
        <f t="shared" si="241"/>
        <v>7</v>
      </c>
      <c r="FM308" s="116">
        <f t="shared" si="242"/>
        <v>2</v>
      </c>
      <c r="FN308" s="116" t="str">
        <f t="shared" si="233"/>
        <v>金币</v>
      </c>
      <c r="FO308" s="116">
        <f t="shared" si="234"/>
        <v>8000</v>
      </c>
      <c r="FP308" s="116" t="str">
        <f t="shared" si="235"/>
        <v>专属强化石3</v>
      </c>
      <c r="FQ308" s="116">
        <f t="shared" si="236"/>
        <v>6</v>
      </c>
      <c r="FR308" s="116" t="str">
        <f t="shared" si="237"/>
        <v>专属强化石4</v>
      </c>
      <c r="FS308" s="116">
        <f t="shared" si="238"/>
        <v>2</v>
      </c>
      <c r="FT308" s="116">
        <f t="shared" si="243"/>
        <v>0.09</v>
      </c>
      <c r="FU308" s="116">
        <f t="shared" si="244"/>
        <v>1</v>
      </c>
      <c r="FV308" s="116">
        <f t="shared" si="245"/>
        <v>17</v>
      </c>
      <c r="FW308" s="116">
        <f t="shared" si="246"/>
        <v>0</v>
      </c>
      <c r="FX308" s="116">
        <f t="shared" si="247"/>
        <v>1</v>
      </c>
      <c r="FY308" s="116">
        <f t="shared" si="248"/>
        <v>4</v>
      </c>
      <c r="FZ308" s="116">
        <f t="shared" si="249"/>
        <v>4.3299999999999998E-2</v>
      </c>
      <c r="GA308" s="116">
        <f t="shared" si="250"/>
        <v>1</v>
      </c>
      <c r="GB308" s="116">
        <f t="shared" si="251"/>
        <v>8</v>
      </c>
      <c r="GC308" s="116">
        <f t="shared" si="252"/>
        <v>0.1731</v>
      </c>
      <c r="GD308" s="116">
        <f t="shared" si="253"/>
        <v>1</v>
      </c>
      <c r="GE308" s="116">
        <f t="shared" si="254"/>
        <v>17</v>
      </c>
    </row>
    <row r="309" spans="164:187" ht="16.5" x14ac:dyDescent="0.2">
      <c r="FH309" s="116">
        <v>304</v>
      </c>
      <c r="FI309" s="116">
        <f t="shared" si="239"/>
        <v>57</v>
      </c>
      <c r="FJ309" s="116">
        <f t="shared" si="232"/>
        <v>4</v>
      </c>
      <c r="FK309" s="116" t="str">
        <f t="shared" si="240"/>
        <v>李轩辕专属武器-魂珠-7 3级</v>
      </c>
      <c r="FL309" s="116">
        <f t="shared" si="241"/>
        <v>7</v>
      </c>
      <c r="FM309" s="116">
        <f t="shared" si="242"/>
        <v>3</v>
      </c>
      <c r="FN309" s="116" t="str">
        <f t="shared" si="233"/>
        <v>金币</v>
      </c>
      <c r="FO309" s="116">
        <f t="shared" si="234"/>
        <v>9000</v>
      </c>
      <c r="FP309" s="116" t="str">
        <f t="shared" si="235"/>
        <v>专属强化石3</v>
      </c>
      <c r="FQ309" s="116">
        <f t="shared" si="236"/>
        <v>8</v>
      </c>
      <c r="FR309" s="116" t="str">
        <f t="shared" si="237"/>
        <v>专属强化石4</v>
      </c>
      <c r="FS309" s="116">
        <f t="shared" si="238"/>
        <v>3</v>
      </c>
      <c r="FT309" s="116">
        <f t="shared" si="243"/>
        <v>0.09</v>
      </c>
      <c r="FU309" s="116">
        <f t="shared" si="244"/>
        <v>1</v>
      </c>
      <c r="FV309" s="116">
        <f t="shared" si="245"/>
        <v>17</v>
      </c>
      <c r="FW309" s="116">
        <f t="shared" si="246"/>
        <v>0</v>
      </c>
      <c r="FX309" s="116">
        <f t="shared" si="247"/>
        <v>1</v>
      </c>
      <c r="FY309" s="116">
        <f t="shared" si="248"/>
        <v>4</v>
      </c>
      <c r="FZ309" s="116">
        <f t="shared" si="249"/>
        <v>4.3299999999999998E-2</v>
      </c>
      <c r="GA309" s="116">
        <f t="shared" si="250"/>
        <v>1</v>
      </c>
      <c r="GB309" s="116">
        <f t="shared" si="251"/>
        <v>8</v>
      </c>
      <c r="GC309" s="116">
        <f t="shared" si="252"/>
        <v>0.1731</v>
      </c>
      <c r="GD309" s="116">
        <f t="shared" si="253"/>
        <v>1</v>
      </c>
      <c r="GE309" s="116">
        <f t="shared" si="254"/>
        <v>17</v>
      </c>
    </row>
    <row r="310" spans="164:187" ht="16.5" x14ac:dyDescent="0.2">
      <c r="FH310" s="116">
        <v>305</v>
      </c>
      <c r="FI310" s="116">
        <f t="shared" si="239"/>
        <v>58</v>
      </c>
      <c r="FJ310" s="116">
        <f t="shared" si="232"/>
        <v>4</v>
      </c>
      <c r="FK310" s="116" t="str">
        <f t="shared" si="240"/>
        <v>李轩辕专属武器-魂珠-7 4级</v>
      </c>
      <c r="FL310" s="116">
        <f t="shared" si="241"/>
        <v>7</v>
      </c>
      <c r="FM310" s="116">
        <f t="shared" si="242"/>
        <v>4</v>
      </c>
      <c r="FN310" s="116" t="str">
        <f t="shared" si="233"/>
        <v>金币</v>
      </c>
      <c r="FO310" s="116">
        <f t="shared" si="234"/>
        <v>10000</v>
      </c>
      <c r="FP310" s="116" t="str">
        <f t="shared" si="235"/>
        <v>专属强化石3</v>
      </c>
      <c r="FQ310" s="116">
        <f t="shared" si="236"/>
        <v>11</v>
      </c>
      <c r="FR310" s="116" t="str">
        <f t="shared" si="237"/>
        <v>专属强化石4</v>
      </c>
      <c r="FS310" s="116">
        <f t="shared" si="238"/>
        <v>4</v>
      </c>
      <c r="FT310" s="116">
        <f t="shared" si="243"/>
        <v>7.0000000000000007E-2</v>
      </c>
      <c r="FU310" s="116">
        <f t="shared" si="244"/>
        <v>1</v>
      </c>
      <c r="FV310" s="116">
        <f t="shared" si="245"/>
        <v>22</v>
      </c>
      <c r="FW310" s="116">
        <f t="shared" si="246"/>
        <v>0</v>
      </c>
      <c r="FX310" s="116">
        <f t="shared" si="247"/>
        <v>1</v>
      </c>
      <c r="FY310" s="116">
        <f t="shared" si="248"/>
        <v>5</v>
      </c>
      <c r="FZ310" s="116">
        <f t="shared" si="249"/>
        <v>3.4599999999999999E-2</v>
      </c>
      <c r="GA310" s="116">
        <f t="shared" si="250"/>
        <v>1</v>
      </c>
      <c r="GB310" s="116">
        <f t="shared" si="251"/>
        <v>10</v>
      </c>
      <c r="GC310" s="116">
        <f t="shared" si="252"/>
        <v>0.13850000000000001</v>
      </c>
      <c r="GD310" s="116">
        <f t="shared" si="253"/>
        <v>1</v>
      </c>
      <c r="GE310" s="116">
        <f t="shared" si="254"/>
        <v>22</v>
      </c>
    </row>
    <row r="311" spans="164:187" ht="16.5" x14ac:dyDescent="0.2">
      <c r="FH311" s="116">
        <v>306</v>
      </c>
      <c r="FI311" s="116">
        <f t="shared" si="239"/>
        <v>59</v>
      </c>
      <c r="FJ311" s="116">
        <f t="shared" si="232"/>
        <v>4</v>
      </c>
      <c r="FK311" s="116" t="str">
        <f t="shared" si="240"/>
        <v>李轩辕专属武器-魂珠-7 5级</v>
      </c>
      <c r="FL311" s="116">
        <f t="shared" si="241"/>
        <v>7</v>
      </c>
      <c r="FM311" s="116">
        <f t="shared" si="242"/>
        <v>5</v>
      </c>
      <c r="FN311" s="116" t="str">
        <f t="shared" si="233"/>
        <v>金币</v>
      </c>
      <c r="FO311" s="116">
        <f t="shared" si="234"/>
        <v>11000</v>
      </c>
      <c r="FP311" s="116" t="str">
        <f t="shared" si="235"/>
        <v>专属强化石3</v>
      </c>
      <c r="FQ311" s="116">
        <f t="shared" si="236"/>
        <v>11</v>
      </c>
      <c r="FR311" s="116" t="str">
        <f t="shared" si="237"/>
        <v>专属强化石4</v>
      </c>
      <c r="FS311" s="116">
        <f t="shared" si="238"/>
        <v>4</v>
      </c>
      <c r="FT311" s="116">
        <f t="shared" si="243"/>
        <v>0.04</v>
      </c>
      <c r="FU311" s="116">
        <f t="shared" si="244"/>
        <v>1</v>
      </c>
      <c r="FV311" s="116">
        <f t="shared" si="245"/>
        <v>35</v>
      </c>
      <c r="FW311" s="116">
        <f t="shared" si="246"/>
        <v>0</v>
      </c>
      <c r="FX311" s="116">
        <f t="shared" si="247"/>
        <v>1</v>
      </c>
      <c r="FY311" s="116">
        <f t="shared" si="248"/>
        <v>8</v>
      </c>
      <c r="FZ311" s="116">
        <f t="shared" si="249"/>
        <v>2.1600000000000001E-2</v>
      </c>
      <c r="GA311" s="116">
        <f t="shared" si="250"/>
        <v>1</v>
      </c>
      <c r="GB311" s="116">
        <f t="shared" si="251"/>
        <v>16</v>
      </c>
      <c r="GC311" s="116">
        <f t="shared" si="252"/>
        <v>8.6599999999999996E-2</v>
      </c>
      <c r="GD311" s="116">
        <f t="shared" si="253"/>
        <v>1</v>
      </c>
      <c r="GE311" s="116">
        <f t="shared" si="254"/>
        <v>35</v>
      </c>
    </row>
    <row r="312" spans="164:187" ht="16.5" x14ac:dyDescent="0.2">
      <c r="FH312" s="116">
        <v>307</v>
      </c>
      <c r="FI312" s="116">
        <f t="shared" si="239"/>
        <v>60</v>
      </c>
      <c r="FJ312" s="116">
        <f t="shared" si="232"/>
        <v>4</v>
      </c>
      <c r="FK312" s="116" t="str">
        <f t="shared" si="240"/>
        <v>李轩辕专属武器-魂珠-7 6级</v>
      </c>
      <c r="FL312" s="116">
        <f t="shared" si="241"/>
        <v>7</v>
      </c>
      <c r="FM312" s="116">
        <f t="shared" si="242"/>
        <v>6</v>
      </c>
      <c r="FN312" s="116" t="str">
        <f t="shared" si="233"/>
        <v>金币</v>
      </c>
      <c r="FO312" s="116">
        <f t="shared" si="234"/>
        <v>12000</v>
      </c>
      <c r="FP312" s="116" t="str">
        <f t="shared" si="235"/>
        <v>专属强化石3</v>
      </c>
      <c r="FQ312" s="116">
        <f t="shared" si="236"/>
        <v>14</v>
      </c>
      <c r="FR312" s="116" t="str">
        <f t="shared" si="237"/>
        <v>专属强化石4</v>
      </c>
      <c r="FS312" s="116">
        <f t="shared" si="238"/>
        <v>5</v>
      </c>
      <c r="FT312" s="116">
        <f t="shared" si="243"/>
        <v>0.03</v>
      </c>
      <c r="FU312" s="116">
        <f t="shared" si="244"/>
        <v>1</v>
      </c>
      <c r="FV312" s="116">
        <f t="shared" si="245"/>
        <v>45</v>
      </c>
      <c r="FW312" s="116">
        <f t="shared" si="246"/>
        <v>0</v>
      </c>
      <c r="FX312" s="116">
        <f t="shared" si="247"/>
        <v>1</v>
      </c>
      <c r="FY312" s="116">
        <f t="shared" si="248"/>
        <v>11</v>
      </c>
      <c r="FZ312" s="116">
        <f t="shared" si="249"/>
        <v>1.66E-2</v>
      </c>
      <c r="GA312" s="116">
        <f t="shared" si="250"/>
        <v>1</v>
      </c>
      <c r="GB312" s="116">
        <f t="shared" si="251"/>
        <v>21</v>
      </c>
      <c r="GC312" s="116">
        <f t="shared" si="252"/>
        <v>6.6600000000000006E-2</v>
      </c>
      <c r="GD312" s="116">
        <f t="shared" si="253"/>
        <v>1</v>
      </c>
      <c r="GE312" s="116">
        <f t="shared" si="254"/>
        <v>45</v>
      </c>
    </row>
    <row r="313" spans="164:187" ht="16.5" x14ac:dyDescent="0.2">
      <c r="FH313" s="116">
        <v>308</v>
      </c>
      <c r="FI313" s="116">
        <f t="shared" si="239"/>
        <v>61</v>
      </c>
      <c r="FJ313" s="116">
        <f t="shared" si="232"/>
        <v>4</v>
      </c>
      <c r="FK313" s="116" t="str">
        <f t="shared" si="240"/>
        <v>李轩辕专属武器-魂珠-7 7级</v>
      </c>
      <c r="FL313" s="116">
        <f t="shared" si="241"/>
        <v>7</v>
      </c>
      <c r="FM313" s="116">
        <f t="shared" si="242"/>
        <v>7</v>
      </c>
      <c r="FN313" s="116" t="str">
        <f t="shared" si="233"/>
        <v>金币</v>
      </c>
      <c r="FO313" s="116">
        <f t="shared" si="234"/>
        <v>13000</v>
      </c>
      <c r="FP313" s="116" t="str">
        <f t="shared" si="235"/>
        <v>专属强化石3</v>
      </c>
      <c r="FQ313" s="116">
        <f t="shared" si="236"/>
        <v>20</v>
      </c>
      <c r="FR313" s="116" t="str">
        <f t="shared" si="237"/>
        <v>专属强化石4</v>
      </c>
      <c r="FS313" s="116">
        <f t="shared" si="238"/>
        <v>7</v>
      </c>
      <c r="FT313" s="116">
        <f t="shared" si="243"/>
        <v>0.03</v>
      </c>
      <c r="FU313" s="116">
        <f t="shared" si="244"/>
        <v>1</v>
      </c>
      <c r="FV313" s="116">
        <f t="shared" si="245"/>
        <v>52</v>
      </c>
      <c r="FW313" s="116">
        <f t="shared" si="246"/>
        <v>0</v>
      </c>
      <c r="FX313" s="116">
        <f t="shared" si="247"/>
        <v>1</v>
      </c>
      <c r="FY313" s="116">
        <f t="shared" si="248"/>
        <v>12</v>
      </c>
      <c r="FZ313" s="116">
        <f t="shared" si="249"/>
        <v>1.44E-2</v>
      </c>
      <c r="GA313" s="116">
        <f t="shared" si="250"/>
        <v>1</v>
      </c>
      <c r="GB313" s="116">
        <f t="shared" si="251"/>
        <v>24</v>
      </c>
      <c r="GC313" s="116">
        <f t="shared" si="252"/>
        <v>5.7700000000000001E-2</v>
      </c>
      <c r="GD313" s="116">
        <f t="shared" si="253"/>
        <v>1</v>
      </c>
      <c r="GE313" s="116">
        <f t="shared" si="254"/>
        <v>52</v>
      </c>
    </row>
    <row r="314" spans="164:187" ht="16.5" x14ac:dyDescent="0.2">
      <c r="FH314" s="116">
        <v>309</v>
      </c>
      <c r="FI314" s="116">
        <f t="shared" si="239"/>
        <v>62</v>
      </c>
      <c r="FJ314" s="116">
        <f t="shared" si="232"/>
        <v>4</v>
      </c>
      <c r="FK314" s="116" t="str">
        <f t="shared" si="240"/>
        <v>李轩辕专属武器-魂珠-7 8级</v>
      </c>
      <c r="FL314" s="116">
        <f t="shared" si="241"/>
        <v>7</v>
      </c>
      <c r="FM314" s="116">
        <f t="shared" si="242"/>
        <v>8</v>
      </c>
      <c r="FN314" s="116" t="str">
        <f t="shared" si="233"/>
        <v>金币</v>
      </c>
      <c r="FO314" s="116">
        <f t="shared" si="234"/>
        <v>14000</v>
      </c>
      <c r="FP314" s="116" t="str">
        <f t="shared" si="235"/>
        <v>专属强化石3</v>
      </c>
      <c r="FQ314" s="116">
        <f t="shared" si="236"/>
        <v>23</v>
      </c>
      <c r="FR314" s="116" t="str">
        <f t="shared" si="237"/>
        <v>专属强化石4</v>
      </c>
      <c r="FS314" s="116">
        <f t="shared" si="238"/>
        <v>8</v>
      </c>
      <c r="FT314" s="116">
        <f t="shared" si="243"/>
        <v>0.02</v>
      </c>
      <c r="FU314" s="116">
        <f t="shared" si="244"/>
        <v>1</v>
      </c>
      <c r="FV314" s="116">
        <f t="shared" si="245"/>
        <v>74</v>
      </c>
      <c r="FW314" s="116">
        <f t="shared" si="246"/>
        <v>0</v>
      </c>
      <c r="FX314" s="116">
        <f t="shared" si="247"/>
        <v>1</v>
      </c>
      <c r="FY314" s="116">
        <f t="shared" si="248"/>
        <v>17</v>
      </c>
      <c r="FZ314" s="116">
        <f t="shared" si="249"/>
        <v>1.0200000000000001E-2</v>
      </c>
      <c r="GA314" s="116">
        <f t="shared" si="250"/>
        <v>1</v>
      </c>
      <c r="GB314" s="116">
        <f t="shared" si="251"/>
        <v>34</v>
      </c>
      <c r="GC314" s="116">
        <f t="shared" si="252"/>
        <v>4.07E-2</v>
      </c>
      <c r="GD314" s="116">
        <f t="shared" si="253"/>
        <v>1</v>
      </c>
      <c r="GE314" s="116">
        <f t="shared" si="254"/>
        <v>74</v>
      </c>
    </row>
    <row r="315" spans="164:187" ht="16.5" x14ac:dyDescent="0.2">
      <c r="FH315" s="116">
        <v>310</v>
      </c>
      <c r="FI315" s="116">
        <f t="shared" si="239"/>
        <v>63</v>
      </c>
      <c r="FJ315" s="116">
        <f t="shared" si="232"/>
        <v>4</v>
      </c>
      <c r="FK315" s="116" t="str">
        <f t="shared" si="240"/>
        <v>李轩辕专属武器-魂珠-7 9级</v>
      </c>
      <c r="FL315" s="116">
        <f t="shared" si="241"/>
        <v>7</v>
      </c>
      <c r="FM315" s="116">
        <f t="shared" si="242"/>
        <v>9</v>
      </c>
      <c r="FN315" s="116" t="str">
        <f t="shared" si="233"/>
        <v>金币</v>
      </c>
      <c r="FO315" s="116">
        <f t="shared" si="234"/>
        <v>15000</v>
      </c>
      <c r="FP315" s="116" t="str">
        <f t="shared" si="235"/>
        <v>专属强化石3</v>
      </c>
      <c r="FQ315" s="116">
        <f t="shared" si="236"/>
        <v>28</v>
      </c>
      <c r="FR315" s="116" t="str">
        <f t="shared" si="237"/>
        <v>专属强化石4</v>
      </c>
      <c r="FS315" s="116">
        <f t="shared" si="238"/>
        <v>10</v>
      </c>
      <c r="FT315" s="116">
        <f t="shared" si="243"/>
        <v>0.02</v>
      </c>
      <c r="FU315" s="116">
        <f t="shared" si="244"/>
        <v>1</v>
      </c>
      <c r="FV315" s="116">
        <f t="shared" si="245"/>
        <v>95</v>
      </c>
      <c r="FW315" s="116">
        <f t="shared" si="246"/>
        <v>0</v>
      </c>
      <c r="FX315" s="116">
        <f t="shared" si="247"/>
        <v>1</v>
      </c>
      <c r="FY315" s="116">
        <f t="shared" si="248"/>
        <v>22</v>
      </c>
      <c r="FZ315" s="116">
        <f t="shared" si="249"/>
        <v>7.9000000000000008E-3</v>
      </c>
      <c r="GA315" s="116">
        <f t="shared" si="250"/>
        <v>1</v>
      </c>
      <c r="GB315" s="116">
        <f t="shared" si="251"/>
        <v>44</v>
      </c>
      <c r="GC315" s="116">
        <f t="shared" si="252"/>
        <v>3.15E-2</v>
      </c>
      <c r="GD315" s="116">
        <f t="shared" si="253"/>
        <v>1</v>
      </c>
      <c r="GE315" s="116">
        <f t="shared" si="254"/>
        <v>95</v>
      </c>
    </row>
    <row r="316" spans="164:187" ht="16.5" x14ac:dyDescent="0.2">
      <c r="FH316" s="116">
        <v>311</v>
      </c>
      <c r="FI316" s="116">
        <f t="shared" si="239"/>
        <v>0</v>
      </c>
      <c r="FJ316" s="116">
        <f t="shared" si="232"/>
        <v>4</v>
      </c>
      <c r="FK316" s="116" t="str">
        <f t="shared" si="240"/>
        <v>李轩辕专属武器-魂珠-8 0级</v>
      </c>
      <c r="FL316" s="116">
        <f t="shared" si="241"/>
        <v>8</v>
      </c>
      <c r="FM316" s="116">
        <f t="shared" si="242"/>
        <v>0</v>
      </c>
      <c r="FN316" s="116" t="str">
        <f t="shared" si="233"/>
        <v/>
      </c>
      <c r="FO316" s="116" t="str">
        <f t="shared" si="234"/>
        <v/>
      </c>
      <c r="FP316" s="116" t="str">
        <f t="shared" si="235"/>
        <v/>
      </c>
      <c r="FQ316" s="116" t="str">
        <f t="shared" si="236"/>
        <v/>
      </c>
      <c r="FR316" s="116" t="str">
        <f t="shared" si="237"/>
        <v/>
      </c>
      <c r="FS316" s="116" t="str">
        <f t="shared" si="238"/>
        <v/>
      </c>
      <c r="FT316" s="116" t="str">
        <f t="shared" si="243"/>
        <v/>
      </c>
      <c r="FU316" s="116" t="str">
        <f t="shared" si="244"/>
        <v/>
      </c>
      <c r="FV316" s="116" t="str">
        <f t="shared" si="245"/>
        <v/>
      </c>
      <c r="FW316" s="116" t="str">
        <f t="shared" si="246"/>
        <v/>
      </c>
      <c r="FX316" s="116" t="str">
        <f t="shared" si="247"/>
        <v/>
      </c>
      <c r="FY316" s="116" t="str">
        <f t="shared" si="248"/>
        <v/>
      </c>
      <c r="FZ316" s="116" t="str">
        <f t="shared" si="249"/>
        <v/>
      </c>
      <c r="GA316" s="116" t="str">
        <f t="shared" si="250"/>
        <v/>
      </c>
      <c r="GB316" s="116" t="str">
        <f t="shared" si="251"/>
        <v/>
      </c>
      <c r="GC316" s="116" t="str">
        <f t="shared" si="252"/>
        <v/>
      </c>
      <c r="GD316" s="116" t="str">
        <f t="shared" si="253"/>
        <v/>
      </c>
      <c r="GE316" s="116" t="str">
        <f t="shared" si="254"/>
        <v/>
      </c>
    </row>
    <row r="317" spans="164:187" ht="16.5" x14ac:dyDescent="0.2">
      <c r="FH317" s="116">
        <v>312</v>
      </c>
      <c r="FI317" s="116">
        <f t="shared" si="239"/>
        <v>64</v>
      </c>
      <c r="FJ317" s="116">
        <f t="shared" si="232"/>
        <v>4</v>
      </c>
      <c r="FK317" s="116" t="str">
        <f t="shared" si="240"/>
        <v>李轩辕专属武器-魂珠-8 1级</v>
      </c>
      <c r="FL317" s="116">
        <f t="shared" si="241"/>
        <v>8</v>
      </c>
      <c r="FM317" s="116">
        <f t="shared" si="242"/>
        <v>1</v>
      </c>
      <c r="FN317" s="116" t="str">
        <f t="shared" si="233"/>
        <v>金币</v>
      </c>
      <c r="FO317" s="116">
        <f t="shared" si="234"/>
        <v>8000</v>
      </c>
      <c r="FP317" s="116" t="str">
        <f t="shared" si="235"/>
        <v>专属强化石4</v>
      </c>
      <c r="FQ317" s="116">
        <f t="shared" si="236"/>
        <v>5</v>
      </c>
      <c r="FR317" s="116" t="str">
        <f t="shared" si="237"/>
        <v/>
      </c>
      <c r="FS317" s="116" t="str">
        <f t="shared" si="238"/>
        <v/>
      </c>
      <c r="FT317" s="116">
        <f t="shared" si="243"/>
        <v>0.1</v>
      </c>
      <c r="FU317" s="116">
        <f t="shared" si="244"/>
        <v>1</v>
      </c>
      <c r="FV317" s="116">
        <f t="shared" si="245"/>
        <v>15</v>
      </c>
      <c r="FW317" s="116">
        <f t="shared" si="246"/>
        <v>0</v>
      </c>
      <c r="FX317" s="116">
        <f t="shared" si="247"/>
        <v>1</v>
      </c>
      <c r="FY317" s="116">
        <f t="shared" si="248"/>
        <v>4</v>
      </c>
      <c r="FZ317" s="116">
        <f t="shared" si="249"/>
        <v>4.9200000000000001E-2</v>
      </c>
      <c r="GA317" s="116">
        <f t="shared" si="250"/>
        <v>1</v>
      </c>
      <c r="GB317" s="116">
        <f t="shared" si="251"/>
        <v>7</v>
      </c>
      <c r="GC317" s="116">
        <f t="shared" si="252"/>
        <v>0.1968</v>
      </c>
      <c r="GD317" s="116">
        <f t="shared" si="253"/>
        <v>1</v>
      </c>
      <c r="GE317" s="116">
        <f t="shared" si="254"/>
        <v>15</v>
      </c>
    </row>
    <row r="318" spans="164:187" ht="16.5" x14ac:dyDescent="0.2">
      <c r="FH318" s="116">
        <v>313</v>
      </c>
      <c r="FI318" s="116">
        <f t="shared" si="239"/>
        <v>65</v>
      </c>
      <c r="FJ318" s="116">
        <f t="shared" si="232"/>
        <v>4</v>
      </c>
      <c r="FK318" s="116" t="str">
        <f t="shared" si="240"/>
        <v>李轩辕专属武器-魂珠-8 2级</v>
      </c>
      <c r="FL318" s="116">
        <f t="shared" si="241"/>
        <v>8</v>
      </c>
      <c r="FM318" s="116">
        <f t="shared" si="242"/>
        <v>2</v>
      </c>
      <c r="FN318" s="116" t="str">
        <f t="shared" si="233"/>
        <v>金币</v>
      </c>
      <c r="FO318" s="116">
        <f t="shared" si="234"/>
        <v>9000</v>
      </c>
      <c r="FP318" s="116" t="str">
        <f t="shared" si="235"/>
        <v>专属强化石4</v>
      </c>
      <c r="FQ318" s="116">
        <f t="shared" si="236"/>
        <v>8</v>
      </c>
      <c r="FR318" s="116" t="str">
        <f t="shared" si="237"/>
        <v/>
      </c>
      <c r="FS318" s="116" t="str">
        <f t="shared" si="238"/>
        <v/>
      </c>
      <c r="FT318" s="116">
        <f t="shared" si="243"/>
        <v>0.08</v>
      </c>
      <c r="FU318" s="116">
        <f t="shared" si="244"/>
        <v>1</v>
      </c>
      <c r="FV318" s="116">
        <f t="shared" si="245"/>
        <v>19</v>
      </c>
      <c r="FW318" s="116">
        <f t="shared" si="246"/>
        <v>0</v>
      </c>
      <c r="FX318" s="116">
        <f t="shared" si="247"/>
        <v>1</v>
      </c>
      <c r="FY318" s="116">
        <f t="shared" si="248"/>
        <v>4</v>
      </c>
      <c r="FZ318" s="116">
        <f t="shared" si="249"/>
        <v>3.9399999999999998E-2</v>
      </c>
      <c r="GA318" s="116">
        <f t="shared" si="250"/>
        <v>1</v>
      </c>
      <c r="GB318" s="116">
        <f t="shared" si="251"/>
        <v>9</v>
      </c>
      <c r="GC318" s="116">
        <f t="shared" si="252"/>
        <v>0.15740000000000001</v>
      </c>
      <c r="GD318" s="116">
        <f t="shared" si="253"/>
        <v>1</v>
      </c>
      <c r="GE318" s="116">
        <f t="shared" si="254"/>
        <v>19</v>
      </c>
    </row>
    <row r="319" spans="164:187" ht="16.5" x14ac:dyDescent="0.2">
      <c r="FH319" s="116">
        <v>314</v>
      </c>
      <c r="FI319" s="116">
        <f t="shared" si="239"/>
        <v>66</v>
      </c>
      <c r="FJ319" s="116">
        <f t="shared" si="232"/>
        <v>4</v>
      </c>
      <c r="FK319" s="116" t="str">
        <f t="shared" si="240"/>
        <v>李轩辕专属武器-魂珠-8 3级</v>
      </c>
      <c r="FL319" s="116">
        <f t="shared" si="241"/>
        <v>8</v>
      </c>
      <c r="FM319" s="116">
        <f t="shared" si="242"/>
        <v>3</v>
      </c>
      <c r="FN319" s="116" t="str">
        <f t="shared" si="233"/>
        <v>金币</v>
      </c>
      <c r="FO319" s="116">
        <f t="shared" si="234"/>
        <v>10000</v>
      </c>
      <c r="FP319" s="116" t="str">
        <f t="shared" si="235"/>
        <v>专属强化石4</v>
      </c>
      <c r="FQ319" s="116">
        <f t="shared" si="236"/>
        <v>10</v>
      </c>
      <c r="FR319" s="116" t="str">
        <f t="shared" si="237"/>
        <v/>
      </c>
      <c r="FS319" s="116" t="str">
        <f t="shared" si="238"/>
        <v/>
      </c>
      <c r="FT319" s="116">
        <f t="shared" si="243"/>
        <v>7.0000000000000007E-2</v>
      </c>
      <c r="FU319" s="116">
        <f t="shared" si="244"/>
        <v>1</v>
      </c>
      <c r="FV319" s="116">
        <f t="shared" si="245"/>
        <v>23</v>
      </c>
      <c r="FW319" s="116">
        <f t="shared" si="246"/>
        <v>0</v>
      </c>
      <c r="FX319" s="116">
        <f t="shared" si="247"/>
        <v>1</v>
      </c>
      <c r="FY319" s="116">
        <f t="shared" si="248"/>
        <v>5</v>
      </c>
      <c r="FZ319" s="116">
        <f t="shared" si="249"/>
        <v>3.2800000000000003E-2</v>
      </c>
      <c r="GA319" s="116">
        <f t="shared" si="250"/>
        <v>1</v>
      </c>
      <c r="GB319" s="116">
        <f t="shared" si="251"/>
        <v>11</v>
      </c>
      <c r="GC319" s="116">
        <f t="shared" si="252"/>
        <v>0.13120000000000001</v>
      </c>
      <c r="GD319" s="116">
        <f t="shared" si="253"/>
        <v>1</v>
      </c>
      <c r="GE319" s="116">
        <f t="shared" si="254"/>
        <v>23</v>
      </c>
    </row>
    <row r="320" spans="164:187" ht="16.5" x14ac:dyDescent="0.2">
      <c r="FH320" s="116">
        <v>315</v>
      </c>
      <c r="FI320" s="116">
        <f t="shared" si="239"/>
        <v>67</v>
      </c>
      <c r="FJ320" s="116">
        <f t="shared" si="232"/>
        <v>4</v>
      </c>
      <c r="FK320" s="116" t="str">
        <f t="shared" si="240"/>
        <v>李轩辕专属武器-魂珠-8 4级</v>
      </c>
      <c r="FL320" s="116">
        <f t="shared" si="241"/>
        <v>8</v>
      </c>
      <c r="FM320" s="116">
        <f t="shared" si="242"/>
        <v>4</v>
      </c>
      <c r="FN320" s="116" t="str">
        <f t="shared" si="233"/>
        <v>金币</v>
      </c>
      <c r="FO320" s="116">
        <f t="shared" si="234"/>
        <v>11000</v>
      </c>
      <c r="FP320" s="116" t="str">
        <f t="shared" si="235"/>
        <v>专属强化石4</v>
      </c>
      <c r="FQ320" s="116">
        <f t="shared" si="236"/>
        <v>12</v>
      </c>
      <c r="FR320" s="116" t="str">
        <f t="shared" si="237"/>
        <v/>
      </c>
      <c r="FS320" s="116" t="str">
        <f t="shared" si="238"/>
        <v/>
      </c>
      <c r="FT320" s="116">
        <f t="shared" si="243"/>
        <v>0.05</v>
      </c>
      <c r="FU320" s="116">
        <f t="shared" si="244"/>
        <v>1</v>
      </c>
      <c r="FV320" s="116">
        <f t="shared" si="245"/>
        <v>32</v>
      </c>
      <c r="FW320" s="116">
        <f t="shared" si="246"/>
        <v>0</v>
      </c>
      <c r="FX320" s="116">
        <f t="shared" si="247"/>
        <v>1</v>
      </c>
      <c r="FY320" s="116">
        <f t="shared" si="248"/>
        <v>7</v>
      </c>
      <c r="FZ320" s="116">
        <f t="shared" si="249"/>
        <v>2.3599999999999999E-2</v>
      </c>
      <c r="GA320" s="116">
        <f t="shared" si="250"/>
        <v>1</v>
      </c>
      <c r="GB320" s="116">
        <f t="shared" si="251"/>
        <v>15</v>
      </c>
      <c r="GC320" s="116">
        <f t="shared" si="252"/>
        <v>9.4399999999999998E-2</v>
      </c>
      <c r="GD320" s="116">
        <f t="shared" si="253"/>
        <v>1</v>
      </c>
      <c r="GE320" s="116">
        <f t="shared" si="254"/>
        <v>32</v>
      </c>
    </row>
    <row r="321" spans="164:187" ht="16.5" x14ac:dyDescent="0.2">
      <c r="FH321" s="116">
        <v>316</v>
      </c>
      <c r="FI321" s="116">
        <f t="shared" si="239"/>
        <v>68</v>
      </c>
      <c r="FJ321" s="116">
        <f t="shared" si="232"/>
        <v>4</v>
      </c>
      <c r="FK321" s="116" t="str">
        <f t="shared" si="240"/>
        <v>李轩辕专属武器-魂珠-8 5级</v>
      </c>
      <c r="FL321" s="116">
        <f t="shared" si="241"/>
        <v>8</v>
      </c>
      <c r="FM321" s="116">
        <f t="shared" si="242"/>
        <v>5</v>
      </c>
      <c r="FN321" s="116" t="str">
        <f t="shared" si="233"/>
        <v>金币</v>
      </c>
      <c r="FO321" s="116">
        <f t="shared" si="234"/>
        <v>12000</v>
      </c>
      <c r="FP321" s="116" t="str">
        <f t="shared" si="235"/>
        <v>专属强化石4</v>
      </c>
      <c r="FQ321" s="116">
        <f t="shared" si="236"/>
        <v>15</v>
      </c>
      <c r="FR321" s="116" t="str">
        <f t="shared" si="237"/>
        <v/>
      </c>
      <c r="FS321" s="116" t="str">
        <f t="shared" si="238"/>
        <v/>
      </c>
      <c r="FT321" s="116">
        <f t="shared" si="243"/>
        <v>0.04</v>
      </c>
      <c r="FU321" s="116">
        <f t="shared" si="244"/>
        <v>1</v>
      </c>
      <c r="FV321" s="116">
        <f t="shared" si="245"/>
        <v>41</v>
      </c>
      <c r="FW321" s="116">
        <f t="shared" si="246"/>
        <v>0</v>
      </c>
      <c r="FX321" s="116">
        <f t="shared" si="247"/>
        <v>1</v>
      </c>
      <c r="FY321" s="116">
        <f t="shared" si="248"/>
        <v>9</v>
      </c>
      <c r="FZ321" s="116">
        <f t="shared" si="249"/>
        <v>1.84E-2</v>
      </c>
      <c r="GA321" s="116">
        <f t="shared" si="250"/>
        <v>1</v>
      </c>
      <c r="GB321" s="116">
        <f t="shared" si="251"/>
        <v>19</v>
      </c>
      <c r="GC321" s="116">
        <f t="shared" si="252"/>
        <v>7.3800000000000004E-2</v>
      </c>
      <c r="GD321" s="116">
        <f t="shared" si="253"/>
        <v>1</v>
      </c>
      <c r="GE321" s="116">
        <f t="shared" si="254"/>
        <v>41</v>
      </c>
    </row>
    <row r="322" spans="164:187" ht="16.5" x14ac:dyDescent="0.2">
      <c r="FH322" s="116">
        <v>317</v>
      </c>
      <c r="FI322" s="116">
        <f t="shared" si="239"/>
        <v>69</v>
      </c>
      <c r="FJ322" s="116">
        <f t="shared" si="232"/>
        <v>4</v>
      </c>
      <c r="FK322" s="116" t="str">
        <f t="shared" si="240"/>
        <v>李轩辕专属武器-魂珠-8 6级</v>
      </c>
      <c r="FL322" s="116">
        <f t="shared" si="241"/>
        <v>8</v>
      </c>
      <c r="FM322" s="116">
        <f t="shared" si="242"/>
        <v>6</v>
      </c>
      <c r="FN322" s="116" t="str">
        <f t="shared" si="233"/>
        <v>金币</v>
      </c>
      <c r="FO322" s="116">
        <f t="shared" si="234"/>
        <v>13000</v>
      </c>
      <c r="FP322" s="116" t="str">
        <f t="shared" si="235"/>
        <v>专属强化石4</v>
      </c>
      <c r="FQ322" s="116">
        <f t="shared" si="236"/>
        <v>18</v>
      </c>
      <c r="FR322" s="116" t="str">
        <f t="shared" si="237"/>
        <v/>
      </c>
      <c r="FS322" s="116" t="str">
        <f t="shared" si="238"/>
        <v/>
      </c>
      <c r="FT322" s="116">
        <f t="shared" si="243"/>
        <v>0.03</v>
      </c>
      <c r="FU322" s="116">
        <f t="shared" si="244"/>
        <v>1</v>
      </c>
      <c r="FV322" s="116">
        <f t="shared" si="245"/>
        <v>55</v>
      </c>
      <c r="FW322" s="116">
        <f t="shared" si="246"/>
        <v>0</v>
      </c>
      <c r="FX322" s="116">
        <f t="shared" si="247"/>
        <v>1</v>
      </c>
      <c r="FY322" s="116">
        <f t="shared" si="248"/>
        <v>13</v>
      </c>
      <c r="FZ322" s="116">
        <f t="shared" si="249"/>
        <v>1.3599999999999999E-2</v>
      </c>
      <c r="GA322" s="116">
        <f t="shared" si="250"/>
        <v>1</v>
      </c>
      <c r="GB322" s="116">
        <f t="shared" si="251"/>
        <v>26</v>
      </c>
      <c r="GC322" s="116">
        <f t="shared" si="252"/>
        <v>5.45E-2</v>
      </c>
      <c r="GD322" s="116">
        <f t="shared" si="253"/>
        <v>1</v>
      </c>
      <c r="GE322" s="116">
        <f t="shared" si="254"/>
        <v>55</v>
      </c>
    </row>
    <row r="323" spans="164:187" ht="16.5" x14ac:dyDescent="0.2">
      <c r="FH323" s="116">
        <v>318</v>
      </c>
      <c r="FI323" s="116">
        <f t="shared" si="239"/>
        <v>70</v>
      </c>
      <c r="FJ323" s="116">
        <f t="shared" si="232"/>
        <v>4</v>
      </c>
      <c r="FK323" s="116" t="str">
        <f t="shared" si="240"/>
        <v>李轩辕专属武器-魂珠-8 7级</v>
      </c>
      <c r="FL323" s="116">
        <f t="shared" si="241"/>
        <v>8</v>
      </c>
      <c r="FM323" s="116">
        <f t="shared" si="242"/>
        <v>7</v>
      </c>
      <c r="FN323" s="116" t="str">
        <f t="shared" si="233"/>
        <v>金币</v>
      </c>
      <c r="FO323" s="116">
        <f t="shared" si="234"/>
        <v>14000</v>
      </c>
      <c r="FP323" s="116" t="str">
        <f t="shared" si="235"/>
        <v>专属强化石4</v>
      </c>
      <c r="FQ323" s="116">
        <f t="shared" si="236"/>
        <v>25</v>
      </c>
      <c r="FR323" s="116" t="str">
        <f t="shared" si="237"/>
        <v/>
      </c>
      <c r="FS323" s="116" t="str">
        <f t="shared" si="238"/>
        <v/>
      </c>
      <c r="FT323" s="116">
        <f t="shared" si="243"/>
        <v>0.02</v>
      </c>
      <c r="FU323" s="116">
        <f t="shared" si="244"/>
        <v>1</v>
      </c>
      <c r="FV323" s="116">
        <f t="shared" si="245"/>
        <v>64</v>
      </c>
      <c r="FW323" s="116">
        <f t="shared" si="246"/>
        <v>0</v>
      </c>
      <c r="FX323" s="116">
        <f t="shared" si="247"/>
        <v>1</v>
      </c>
      <c r="FY323" s="116">
        <f t="shared" si="248"/>
        <v>15</v>
      </c>
      <c r="FZ323" s="116">
        <f t="shared" si="249"/>
        <v>1.17E-2</v>
      </c>
      <c r="GA323" s="116">
        <f t="shared" si="250"/>
        <v>1</v>
      </c>
      <c r="GB323" s="116">
        <f t="shared" si="251"/>
        <v>30</v>
      </c>
      <c r="GC323" s="116">
        <f t="shared" si="252"/>
        <v>4.6800000000000001E-2</v>
      </c>
      <c r="GD323" s="116">
        <f t="shared" si="253"/>
        <v>1</v>
      </c>
      <c r="GE323" s="116">
        <f t="shared" si="254"/>
        <v>64</v>
      </c>
    </row>
    <row r="324" spans="164:187" ht="16.5" x14ac:dyDescent="0.2">
      <c r="FH324" s="116">
        <v>319</v>
      </c>
      <c r="FI324" s="116">
        <f t="shared" si="239"/>
        <v>71</v>
      </c>
      <c r="FJ324" s="116">
        <f t="shared" si="232"/>
        <v>4</v>
      </c>
      <c r="FK324" s="116" t="str">
        <f t="shared" si="240"/>
        <v>李轩辕专属武器-魂珠-8 8级</v>
      </c>
      <c r="FL324" s="116">
        <f t="shared" si="241"/>
        <v>8</v>
      </c>
      <c r="FM324" s="116">
        <f t="shared" si="242"/>
        <v>8</v>
      </c>
      <c r="FN324" s="116" t="str">
        <f t="shared" si="233"/>
        <v>金币</v>
      </c>
      <c r="FO324" s="116">
        <f t="shared" si="234"/>
        <v>15000</v>
      </c>
      <c r="FP324" s="116" t="str">
        <f t="shared" si="235"/>
        <v>专属强化石4</v>
      </c>
      <c r="FQ324" s="116">
        <f t="shared" si="236"/>
        <v>30</v>
      </c>
      <c r="FR324" s="116" t="str">
        <f t="shared" si="237"/>
        <v/>
      </c>
      <c r="FS324" s="116" t="str">
        <f t="shared" si="238"/>
        <v/>
      </c>
      <c r="FT324" s="116">
        <f t="shared" si="243"/>
        <v>0.02</v>
      </c>
      <c r="FU324" s="116">
        <f t="shared" si="244"/>
        <v>1</v>
      </c>
      <c r="FV324" s="116">
        <f t="shared" si="245"/>
        <v>86</v>
      </c>
      <c r="FW324" s="116">
        <f t="shared" si="246"/>
        <v>0</v>
      </c>
      <c r="FX324" s="116">
        <f t="shared" si="247"/>
        <v>1</v>
      </c>
      <c r="FY324" s="116">
        <f t="shared" si="248"/>
        <v>20</v>
      </c>
      <c r="FZ324" s="116">
        <f t="shared" si="249"/>
        <v>8.6999999999999994E-3</v>
      </c>
      <c r="GA324" s="116">
        <f t="shared" si="250"/>
        <v>1</v>
      </c>
      <c r="GB324" s="116">
        <f t="shared" si="251"/>
        <v>40</v>
      </c>
      <c r="GC324" s="116">
        <f t="shared" si="252"/>
        <v>3.4700000000000002E-2</v>
      </c>
      <c r="GD324" s="116">
        <f t="shared" si="253"/>
        <v>1</v>
      </c>
      <c r="GE324" s="116">
        <f t="shared" si="254"/>
        <v>86</v>
      </c>
    </row>
    <row r="325" spans="164:187" ht="16.5" x14ac:dyDescent="0.2">
      <c r="FH325" s="116">
        <v>320</v>
      </c>
      <c r="FI325" s="116">
        <f t="shared" si="239"/>
        <v>72</v>
      </c>
      <c r="FJ325" s="116">
        <f t="shared" si="232"/>
        <v>4</v>
      </c>
      <c r="FK325" s="116" t="str">
        <f t="shared" si="240"/>
        <v>李轩辕专属武器-魂珠-8 9级</v>
      </c>
      <c r="FL325" s="116">
        <f t="shared" si="241"/>
        <v>8</v>
      </c>
      <c r="FM325" s="116">
        <f t="shared" si="242"/>
        <v>9</v>
      </c>
      <c r="FN325" s="116" t="str">
        <f t="shared" si="233"/>
        <v>金币</v>
      </c>
      <c r="FO325" s="116">
        <f t="shared" si="234"/>
        <v>16000</v>
      </c>
      <c r="FP325" s="116" t="str">
        <f t="shared" si="235"/>
        <v>专属强化石4</v>
      </c>
      <c r="FQ325" s="116">
        <f t="shared" si="236"/>
        <v>30</v>
      </c>
      <c r="FR325" s="116" t="str">
        <f t="shared" si="237"/>
        <v/>
      </c>
      <c r="FS325" s="116" t="str">
        <f t="shared" si="238"/>
        <v/>
      </c>
      <c r="FT325" s="116">
        <f t="shared" si="243"/>
        <v>0.01</v>
      </c>
      <c r="FU325" s="116">
        <f t="shared" si="244"/>
        <v>1</v>
      </c>
      <c r="FV325" s="116">
        <f t="shared" si="245"/>
        <v>140</v>
      </c>
      <c r="FW325" s="116">
        <f t="shared" si="246"/>
        <v>0</v>
      </c>
      <c r="FX325" s="116">
        <f t="shared" si="247"/>
        <v>1</v>
      </c>
      <c r="FY325" s="116">
        <f t="shared" si="248"/>
        <v>33</v>
      </c>
      <c r="FZ325" s="116">
        <f t="shared" si="249"/>
        <v>5.4000000000000003E-3</v>
      </c>
      <c r="GA325" s="116">
        <f t="shared" si="250"/>
        <v>1</v>
      </c>
      <c r="GB325" s="116">
        <f t="shared" si="251"/>
        <v>65</v>
      </c>
      <c r="GC325" s="116">
        <f t="shared" si="252"/>
        <v>2.1499999999999998E-2</v>
      </c>
      <c r="GD325" s="116">
        <f t="shared" si="253"/>
        <v>1</v>
      </c>
      <c r="GE325" s="116">
        <f t="shared" si="254"/>
        <v>140</v>
      </c>
    </row>
    <row r="326" spans="164:187" ht="16.5" x14ac:dyDescent="0.2">
      <c r="FH326" s="116">
        <v>321</v>
      </c>
      <c r="FI326" s="116">
        <f t="shared" si="239"/>
        <v>0</v>
      </c>
      <c r="FJ326" s="116">
        <f t="shared" si="232"/>
        <v>5</v>
      </c>
      <c r="FK326" s="116" t="str">
        <f t="shared" si="240"/>
        <v>项羽专属武器-魂珠-1 0级</v>
      </c>
      <c r="FL326" s="116">
        <f t="shared" si="241"/>
        <v>1</v>
      </c>
      <c r="FM326" s="116">
        <f t="shared" si="242"/>
        <v>0</v>
      </c>
      <c r="FN326" s="116" t="str">
        <f t="shared" si="233"/>
        <v/>
      </c>
      <c r="FO326" s="116" t="str">
        <f t="shared" si="234"/>
        <v/>
      </c>
      <c r="FP326" s="116" t="str">
        <f t="shared" si="235"/>
        <v/>
      </c>
      <c r="FQ326" s="116" t="str">
        <f t="shared" si="236"/>
        <v/>
      </c>
      <c r="FR326" s="116" t="str">
        <f t="shared" si="237"/>
        <v/>
      </c>
      <c r="FS326" s="116" t="str">
        <f t="shared" si="238"/>
        <v/>
      </c>
      <c r="FT326" s="116" t="str">
        <f t="shared" si="243"/>
        <v/>
      </c>
      <c r="FU326" s="116" t="str">
        <f t="shared" si="244"/>
        <v/>
      </c>
      <c r="FV326" s="116" t="str">
        <f t="shared" si="245"/>
        <v/>
      </c>
      <c r="FW326" s="116" t="str">
        <f t="shared" si="246"/>
        <v/>
      </c>
      <c r="FX326" s="116" t="str">
        <f t="shared" si="247"/>
        <v/>
      </c>
      <c r="FY326" s="116" t="str">
        <f t="shared" si="248"/>
        <v/>
      </c>
      <c r="FZ326" s="116" t="str">
        <f t="shared" si="249"/>
        <v/>
      </c>
      <c r="GA326" s="116" t="str">
        <f t="shared" si="250"/>
        <v/>
      </c>
      <c r="GB326" s="116" t="str">
        <f t="shared" si="251"/>
        <v/>
      </c>
      <c r="GC326" s="116" t="str">
        <f t="shared" si="252"/>
        <v/>
      </c>
      <c r="GD326" s="116" t="str">
        <f t="shared" si="253"/>
        <v/>
      </c>
      <c r="GE326" s="116" t="str">
        <f t="shared" si="254"/>
        <v/>
      </c>
    </row>
    <row r="327" spans="164:187" ht="16.5" x14ac:dyDescent="0.2">
      <c r="FH327" s="116">
        <v>322</v>
      </c>
      <c r="FI327" s="116">
        <f t="shared" si="239"/>
        <v>1</v>
      </c>
      <c r="FJ327" s="116">
        <f t="shared" ref="FJ327:FJ390" si="255">INT((FH327-1)/80+1)</f>
        <v>5</v>
      </c>
      <c r="FK327" s="116" t="str">
        <f t="shared" si="240"/>
        <v>项羽专属武器-魂珠-1 1级</v>
      </c>
      <c r="FL327" s="116">
        <f t="shared" si="241"/>
        <v>1</v>
      </c>
      <c r="FM327" s="116">
        <f t="shared" si="242"/>
        <v>1</v>
      </c>
      <c r="FN327" s="116" t="str">
        <f t="shared" ref="FN327:FN390" si="256">IF($FM327&gt;0,IF(INDEX($EC$6:$EC$77,$FI327)&gt;=FN$3,INDEX(ED$6:ED$77,$FI327),""),"")</f>
        <v>金币</v>
      </c>
      <c r="FO327" s="116">
        <f t="shared" ref="FO327:FO390" si="257">IF($FM327&gt;0,IF(INDEX($EC$6:$EC$77,$FI327)&gt;=FO$3,INDEX(EE$6:EE$77,$FI327),""),"")</f>
        <v>1000</v>
      </c>
      <c r="FP327" s="116" t="str">
        <f t="shared" ref="FP327:FP390" si="258">IF($FM327&gt;0,IF(INDEX($EC$6:$EC$77,$FI327)&gt;=FP$3,INDEX(EF$6:EF$77,$FI327),""),"")</f>
        <v>专属强化石1</v>
      </c>
      <c r="FQ327" s="116">
        <f t="shared" ref="FQ327:FQ390" si="259">IF($FM327&gt;0,IF(INDEX($EC$6:$EC$77,$FI327)&gt;=FQ$3,INDEX(EG$6:EG$77,$FI327),""),"")</f>
        <v>1</v>
      </c>
      <c r="FR327" s="116" t="str">
        <f t="shared" ref="FR327:FR390" si="260">IF($FM327&gt;0,IF(INDEX($EC$6:$EC$77,$FI327)&gt;=FR$3,INDEX(EH$6:EH$77,$FI327),""),"")</f>
        <v/>
      </c>
      <c r="FS327" s="116" t="str">
        <f t="shared" ref="FS327:FS390" si="261">IF($FM327&gt;0,IF(INDEX($EC$6:$EC$77,$FI327)&gt;=FS$3,INDEX(EI$6:EI$77,$FI327),""),"")</f>
        <v/>
      </c>
      <c r="FT327" s="116">
        <f t="shared" si="243"/>
        <v>0.24</v>
      </c>
      <c r="FU327" s="116">
        <f t="shared" si="244"/>
        <v>1</v>
      </c>
      <c r="FV327" s="116">
        <f t="shared" si="245"/>
        <v>6</v>
      </c>
      <c r="FW327" s="116">
        <f t="shared" si="246"/>
        <v>0</v>
      </c>
      <c r="FX327" s="116">
        <f t="shared" si="247"/>
        <v>1</v>
      </c>
      <c r="FY327" s="116">
        <f t="shared" si="248"/>
        <v>1</v>
      </c>
      <c r="FZ327" s="116">
        <f t="shared" si="249"/>
        <v>0.11990000000000001</v>
      </c>
      <c r="GA327" s="116">
        <f t="shared" si="250"/>
        <v>1</v>
      </c>
      <c r="GB327" s="116">
        <f t="shared" si="251"/>
        <v>3</v>
      </c>
      <c r="GC327" s="116">
        <f t="shared" si="252"/>
        <v>0.47960000000000003</v>
      </c>
      <c r="GD327" s="116">
        <f t="shared" si="253"/>
        <v>1</v>
      </c>
      <c r="GE327" s="116">
        <f t="shared" si="254"/>
        <v>6</v>
      </c>
    </row>
    <row r="328" spans="164:187" ht="16.5" x14ac:dyDescent="0.2">
      <c r="FH328" s="116">
        <v>323</v>
      </c>
      <c r="FI328" s="116">
        <f t="shared" si="239"/>
        <v>2</v>
      </c>
      <c r="FJ328" s="116">
        <f t="shared" si="255"/>
        <v>5</v>
      </c>
      <c r="FK328" s="116" t="str">
        <f t="shared" si="240"/>
        <v>项羽专属武器-魂珠-1 2级</v>
      </c>
      <c r="FL328" s="116">
        <f t="shared" si="241"/>
        <v>1</v>
      </c>
      <c r="FM328" s="116">
        <f t="shared" si="242"/>
        <v>2</v>
      </c>
      <c r="FN328" s="116" t="str">
        <f t="shared" si="256"/>
        <v>金币</v>
      </c>
      <c r="FO328" s="116">
        <f t="shared" si="257"/>
        <v>2000</v>
      </c>
      <c r="FP328" s="116" t="str">
        <f t="shared" si="258"/>
        <v>专属强化石1</v>
      </c>
      <c r="FQ328" s="116">
        <f t="shared" si="259"/>
        <v>2</v>
      </c>
      <c r="FR328" s="116" t="str">
        <f t="shared" si="260"/>
        <v/>
      </c>
      <c r="FS328" s="116" t="str">
        <f t="shared" si="261"/>
        <v/>
      </c>
      <c r="FT328" s="116">
        <f t="shared" si="243"/>
        <v>0.24</v>
      </c>
      <c r="FU328" s="116">
        <f t="shared" si="244"/>
        <v>1</v>
      </c>
      <c r="FV328" s="116">
        <f t="shared" si="245"/>
        <v>6</v>
      </c>
      <c r="FW328" s="116">
        <f t="shared" si="246"/>
        <v>0</v>
      </c>
      <c r="FX328" s="116">
        <f t="shared" si="247"/>
        <v>1</v>
      </c>
      <c r="FY328" s="116">
        <f t="shared" si="248"/>
        <v>1</v>
      </c>
      <c r="FZ328" s="116">
        <f t="shared" si="249"/>
        <v>0.11990000000000001</v>
      </c>
      <c r="GA328" s="116">
        <f t="shared" si="250"/>
        <v>1</v>
      </c>
      <c r="GB328" s="116">
        <f t="shared" si="251"/>
        <v>3</v>
      </c>
      <c r="GC328" s="116">
        <f t="shared" si="252"/>
        <v>0.47960000000000003</v>
      </c>
      <c r="GD328" s="116">
        <f t="shared" si="253"/>
        <v>1</v>
      </c>
      <c r="GE328" s="116">
        <f t="shared" si="254"/>
        <v>6</v>
      </c>
    </row>
    <row r="329" spans="164:187" ht="16.5" x14ac:dyDescent="0.2">
      <c r="FH329" s="116">
        <v>324</v>
      </c>
      <c r="FI329" s="116">
        <f t="shared" si="239"/>
        <v>3</v>
      </c>
      <c r="FJ329" s="116">
        <f t="shared" si="255"/>
        <v>5</v>
      </c>
      <c r="FK329" s="116" t="str">
        <f t="shared" si="240"/>
        <v>项羽专属武器-魂珠-1 3级</v>
      </c>
      <c r="FL329" s="116">
        <f t="shared" si="241"/>
        <v>1</v>
      </c>
      <c r="FM329" s="116">
        <f t="shared" si="242"/>
        <v>3</v>
      </c>
      <c r="FN329" s="116" t="str">
        <f t="shared" si="256"/>
        <v>金币</v>
      </c>
      <c r="FO329" s="116">
        <f t="shared" si="257"/>
        <v>3000</v>
      </c>
      <c r="FP329" s="116" t="str">
        <f t="shared" si="258"/>
        <v>专属强化石1</v>
      </c>
      <c r="FQ329" s="116">
        <f t="shared" si="259"/>
        <v>3</v>
      </c>
      <c r="FR329" s="116" t="str">
        <f t="shared" si="260"/>
        <v/>
      </c>
      <c r="FS329" s="116" t="str">
        <f t="shared" si="261"/>
        <v/>
      </c>
      <c r="FT329" s="116">
        <f t="shared" si="243"/>
        <v>0.24</v>
      </c>
      <c r="FU329" s="116">
        <f t="shared" si="244"/>
        <v>1</v>
      </c>
      <c r="FV329" s="116">
        <f t="shared" si="245"/>
        <v>6</v>
      </c>
      <c r="FW329" s="116">
        <f t="shared" si="246"/>
        <v>0</v>
      </c>
      <c r="FX329" s="116">
        <f t="shared" si="247"/>
        <v>1</v>
      </c>
      <c r="FY329" s="116">
        <f t="shared" si="248"/>
        <v>1</v>
      </c>
      <c r="FZ329" s="116">
        <f t="shared" si="249"/>
        <v>0.11990000000000001</v>
      </c>
      <c r="GA329" s="116">
        <f t="shared" si="250"/>
        <v>1</v>
      </c>
      <c r="GB329" s="116">
        <f t="shared" si="251"/>
        <v>3</v>
      </c>
      <c r="GC329" s="116">
        <f t="shared" si="252"/>
        <v>0.47960000000000003</v>
      </c>
      <c r="GD329" s="116">
        <f t="shared" si="253"/>
        <v>1</v>
      </c>
      <c r="GE329" s="116">
        <f t="shared" si="254"/>
        <v>6</v>
      </c>
    </row>
    <row r="330" spans="164:187" ht="16.5" x14ac:dyDescent="0.2">
      <c r="FH330" s="116">
        <v>325</v>
      </c>
      <c r="FI330" s="116">
        <f t="shared" si="239"/>
        <v>4</v>
      </c>
      <c r="FJ330" s="116">
        <f t="shared" si="255"/>
        <v>5</v>
      </c>
      <c r="FK330" s="116" t="str">
        <f t="shared" si="240"/>
        <v>项羽专属武器-魂珠-1 4级</v>
      </c>
      <c r="FL330" s="116">
        <f t="shared" si="241"/>
        <v>1</v>
      </c>
      <c r="FM330" s="116">
        <f t="shared" si="242"/>
        <v>4</v>
      </c>
      <c r="FN330" s="116" t="str">
        <f t="shared" si="256"/>
        <v>金币</v>
      </c>
      <c r="FO330" s="116">
        <f t="shared" si="257"/>
        <v>4000</v>
      </c>
      <c r="FP330" s="116" t="str">
        <f t="shared" si="258"/>
        <v>专属强化石1</v>
      </c>
      <c r="FQ330" s="116">
        <f t="shared" si="259"/>
        <v>4</v>
      </c>
      <c r="FR330" s="116" t="str">
        <f t="shared" si="260"/>
        <v/>
      </c>
      <c r="FS330" s="116" t="str">
        <f t="shared" si="261"/>
        <v/>
      </c>
      <c r="FT330" s="116">
        <f t="shared" si="243"/>
        <v>0.19</v>
      </c>
      <c r="FU330" s="116">
        <f t="shared" si="244"/>
        <v>1</v>
      </c>
      <c r="FV330" s="116">
        <f t="shared" si="245"/>
        <v>8</v>
      </c>
      <c r="FW330" s="116">
        <f t="shared" si="246"/>
        <v>0</v>
      </c>
      <c r="FX330" s="116">
        <f t="shared" si="247"/>
        <v>1</v>
      </c>
      <c r="FY330" s="116">
        <f t="shared" si="248"/>
        <v>2</v>
      </c>
      <c r="FZ330" s="116">
        <f t="shared" si="249"/>
        <v>9.5899999999999999E-2</v>
      </c>
      <c r="GA330" s="116">
        <f t="shared" si="250"/>
        <v>1</v>
      </c>
      <c r="GB330" s="116">
        <f t="shared" si="251"/>
        <v>4</v>
      </c>
      <c r="GC330" s="116">
        <f t="shared" si="252"/>
        <v>0.38369999999999999</v>
      </c>
      <c r="GD330" s="116">
        <f t="shared" si="253"/>
        <v>1</v>
      </c>
      <c r="GE330" s="116">
        <f t="shared" si="254"/>
        <v>8</v>
      </c>
    </row>
    <row r="331" spans="164:187" ht="16.5" x14ac:dyDescent="0.2">
      <c r="FH331" s="116">
        <v>326</v>
      </c>
      <c r="FI331" s="116">
        <f t="shared" si="239"/>
        <v>5</v>
      </c>
      <c r="FJ331" s="116">
        <f t="shared" si="255"/>
        <v>5</v>
      </c>
      <c r="FK331" s="116" t="str">
        <f t="shared" si="240"/>
        <v>项羽专属武器-魂珠-1 5级</v>
      </c>
      <c r="FL331" s="116">
        <f t="shared" si="241"/>
        <v>1</v>
      </c>
      <c r="FM331" s="116">
        <f t="shared" si="242"/>
        <v>5</v>
      </c>
      <c r="FN331" s="116" t="str">
        <f t="shared" si="256"/>
        <v>金币</v>
      </c>
      <c r="FO331" s="116">
        <f t="shared" si="257"/>
        <v>5000</v>
      </c>
      <c r="FP331" s="116" t="str">
        <f t="shared" si="258"/>
        <v>专属强化石1</v>
      </c>
      <c r="FQ331" s="116">
        <f t="shared" si="259"/>
        <v>5</v>
      </c>
      <c r="FR331" s="116" t="str">
        <f t="shared" si="260"/>
        <v/>
      </c>
      <c r="FS331" s="116" t="str">
        <f t="shared" si="261"/>
        <v/>
      </c>
      <c r="FT331" s="116">
        <f t="shared" si="243"/>
        <v>0.15</v>
      </c>
      <c r="FU331" s="116">
        <f t="shared" si="244"/>
        <v>1</v>
      </c>
      <c r="FV331" s="116">
        <f t="shared" si="245"/>
        <v>10</v>
      </c>
      <c r="FW331" s="116">
        <f t="shared" si="246"/>
        <v>0</v>
      </c>
      <c r="FX331" s="116">
        <f t="shared" si="247"/>
        <v>1</v>
      </c>
      <c r="FY331" s="116">
        <f t="shared" si="248"/>
        <v>2</v>
      </c>
      <c r="FZ331" s="116">
        <f t="shared" si="249"/>
        <v>7.4899999999999994E-2</v>
      </c>
      <c r="GA331" s="116">
        <f t="shared" si="250"/>
        <v>1</v>
      </c>
      <c r="GB331" s="116">
        <f t="shared" si="251"/>
        <v>5</v>
      </c>
      <c r="GC331" s="116">
        <f t="shared" si="252"/>
        <v>0.29980000000000001</v>
      </c>
      <c r="GD331" s="116">
        <f t="shared" si="253"/>
        <v>1</v>
      </c>
      <c r="GE331" s="116">
        <f t="shared" si="254"/>
        <v>10</v>
      </c>
    </row>
    <row r="332" spans="164:187" ht="16.5" x14ac:dyDescent="0.2">
      <c r="FH332" s="116">
        <v>327</v>
      </c>
      <c r="FI332" s="116">
        <f t="shared" si="239"/>
        <v>6</v>
      </c>
      <c r="FJ332" s="116">
        <f t="shared" si="255"/>
        <v>5</v>
      </c>
      <c r="FK332" s="116" t="str">
        <f t="shared" si="240"/>
        <v>项羽专属武器-魂珠-1 6级</v>
      </c>
      <c r="FL332" s="116">
        <f t="shared" si="241"/>
        <v>1</v>
      </c>
      <c r="FM332" s="116">
        <f t="shared" si="242"/>
        <v>6</v>
      </c>
      <c r="FN332" s="116" t="str">
        <f t="shared" si="256"/>
        <v>金币</v>
      </c>
      <c r="FO332" s="116">
        <f t="shared" si="257"/>
        <v>6000</v>
      </c>
      <c r="FP332" s="116" t="str">
        <f t="shared" si="258"/>
        <v>专属强化石1</v>
      </c>
      <c r="FQ332" s="116">
        <f t="shared" si="259"/>
        <v>6</v>
      </c>
      <c r="FR332" s="116" t="str">
        <f t="shared" si="260"/>
        <v/>
      </c>
      <c r="FS332" s="116" t="str">
        <f t="shared" si="261"/>
        <v/>
      </c>
      <c r="FT332" s="116">
        <f t="shared" si="243"/>
        <v>0.11</v>
      </c>
      <c r="FU332" s="116">
        <f t="shared" si="244"/>
        <v>1</v>
      </c>
      <c r="FV332" s="116">
        <f t="shared" si="245"/>
        <v>14</v>
      </c>
      <c r="FW332" s="116">
        <f t="shared" si="246"/>
        <v>0</v>
      </c>
      <c r="FX332" s="116">
        <f t="shared" si="247"/>
        <v>1</v>
      </c>
      <c r="FY332" s="116">
        <f t="shared" si="248"/>
        <v>3</v>
      </c>
      <c r="FZ332" s="116">
        <f t="shared" si="249"/>
        <v>5.5300000000000002E-2</v>
      </c>
      <c r="GA332" s="116">
        <f t="shared" si="250"/>
        <v>1</v>
      </c>
      <c r="GB332" s="116">
        <f t="shared" si="251"/>
        <v>6</v>
      </c>
      <c r="GC332" s="116">
        <f t="shared" si="252"/>
        <v>0.22140000000000001</v>
      </c>
      <c r="GD332" s="116">
        <f t="shared" si="253"/>
        <v>1</v>
      </c>
      <c r="GE332" s="116">
        <f t="shared" si="254"/>
        <v>14</v>
      </c>
    </row>
    <row r="333" spans="164:187" ht="16.5" x14ac:dyDescent="0.2">
      <c r="FH333" s="116">
        <v>328</v>
      </c>
      <c r="FI333" s="116">
        <f t="shared" si="239"/>
        <v>7</v>
      </c>
      <c r="FJ333" s="116">
        <f t="shared" si="255"/>
        <v>5</v>
      </c>
      <c r="FK333" s="116" t="str">
        <f t="shared" si="240"/>
        <v>项羽专属武器-魂珠-1 7级</v>
      </c>
      <c r="FL333" s="116">
        <f t="shared" si="241"/>
        <v>1</v>
      </c>
      <c r="FM333" s="116">
        <f t="shared" si="242"/>
        <v>7</v>
      </c>
      <c r="FN333" s="116" t="str">
        <f t="shared" si="256"/>
        <v>金币</v>
      </c>
      <c r="FO333" s="116">
        <f t="shared" si="257"/>
        <v>7000</v>
      </c>
      <c r="FP333" s="116" t="str">
        <f t="shared" si="258"/>
        <v>专属强化石1</v>
      </c>
      <c r="FQ333" s="116">
        <f t="shared" si="259"/>
        <v>7</v>
      </c>
      <c r="FR333" s="116" t="str">
        <f t="shared" si="260"/>
        <v/>
      </c>
      <c r="FS333" s="116" t="str">
        <f t="shared" si="261"/>
        <v/>
      </c>
      <c r="FT333" s="116">
        <f t="shared" si="243"/>
        <v>0.08</v>
      </c>
      <c r="FU333" s="116">
        <f t="shared" si="244"/>
        <v>1</v>
      </c>
      <c r="FV333" s="116">
        <f t="shared" si="245"/>
        <v>19</v>
      </c>
      <c r="FW333" s="116">
        <f t="shared" si="246"/>
        <v>0</v>
      </c>
      <c r="FX333" s="116">
        <f t="shared" si="247"/>
        <v>1</v>
      </c>
      <c r="FY333" s="116">
        <f t="shared" si="248"/>
        <v>4</v>
      </c>
      <c r="FZ333" s="116">
        <f t="shared" si="249"/>
        <v>0.04</v>
      </c>
      <c r="GA333" s="116">
        <f t="shared" si="250"/>
        <v>1</v>
      </c>
      <c r="GB333" s="116">
        <f t="shared" si="251"/>
        <v>9</v>
      </c>
      <c r="GC333" s="116">
        <f t="shared" si="252"/>
        <v>0.15989999999999999</v>
      </c>
      <c r="GD333" s="116">
        <f t="shared" si="253"/>
        <v>1</v>
      </c>
      <c r="GE333" s="116">
        <f t="shared" si="254"/>
        <v>19</v>
      </c>
    </row>
    <row r="334" spans="164:187" ht="16.5" x14ac:dyDescent="0.2">
      <c r="FH334" s="116">
        <v>329</v>
      </c>
      <c r="FI334" s="116">
        <f t="shared" si="239"/>
        <v>8</v>
      </c>
      <c r="FJ334" s="116">
        <f t="shared" si="255"/>
        <v>5</v>
      </c>
      <c r="FK334" s="116" t="str">
        <f t="shared" si="240"/>
        <v>项羽专属武器-魂珠-1 8级</v>
      </c>
      <c r="FL334" s="116">
        <f t="shared" si="241"/>
        <v>1</v>
      </c>
      <c r="FM334" s="116">
        <f t="shared" si="242"/>
        <v>8</v>
      </c>
      <c r="FN334" s="116" t="str">
        <f t="shared" si="256"/>
        <v>金币</v>
      </c>
      <c r="FO334" s="116">
        <f t="shared" si="257"/>
        <v>8000</v>
      </c>
      <c r="FP334" s="116" t="str">
        <f t="shared" si="258"/>
        <v>专属强化石1</v>
      </c>
      <c r="FQ334" s="116">
        <f t="shared" si="259"/>
        <v>8</v>
      </c>
      <c r="FR334" s="116" t="str">
        <f t="shared" si="260"/>
        <v/>
      </c>
      <c r="FS334" s="116" t="str">
        <f t="shared" si="261"/>
        <v/>
      </c>
      <c r="FT334" s="116">
        <f t="shared" si="243"/>
        <v>0.06</v>
      </c>
      <c r="FU334" s="116">
        <f t="shared" si="244"/>
        <v>1</v>
      </c>
      <c r="FV334" s="116">
        <f t="shared" si="245"/>
        <v>27</v>
      </c>
      <c r="FW334" s="116">
        <f t="shared" si="246"/>
        <v>0</v>
      </c>
      <c r="FX334" s="116">
        <f t="shared" si="247"/>
        <v>1</v>
      </c>
      <c r="FY334" s="116">
        <f t="shared" si="248"/>
        <v>6</v>
      </c>
      <c r="FZ334" s="116">
        <f t="shared" si="249"/>
        <v>2.8199999999999999E-2</v>
      </c>
      <c r="GA334" s="116">
        <f t="shared" si="250"/>
        <v>1</v>
      </c>
      <c r="GB334" s="116">
        <f t="shared" si="251"/>
        <v>12</v>
      </c>
      <c r="GC334" s="116">
        <f t="shared" si="252"/>
        <v>0.1128</v>
      </c>
      <c r="GD334" s="116">
        <f t="shared" si="253"/>
        <v>1</v>
      </c>
      <c r="GE334" s="116">
        <f t="shared" si="254"/>
        <v>27</v>
      </c>
    </row>
    <row r="335" spans="164:187" ht="16.5" x14ac:dyDescent="0.2">
      <c r="FH335" s="116">
        <v>330</v>
      </c>
      <c r="FI335" s="116">
        <f t="shared" si="239"/>
        <v>9</v>
      </c>
      <c r="FJ335" s="116">
        <f t="shared" si="255"/>
        <v>5</v>
      </c>
      <c r="FK335" s="116" t="str">
        <f t="shared" si="240"/>
        <v>项羽专属武器-魂珠-1 9级</v>
      </c>
      <c r="FL335" s="116">
        <f t="shared" si="241"/>
        <v>1</v>
      </c>
      <c r="FM335" s="116">
        <f t="shared" si="242"/>
        <v>9</v>
      </c>
      <c r="FN335" s="116" t="str">
        <f t="shared" si="256"/>
        <v>金币</v>
      </c>
      <c r="FO335" s="116">
        <f t="shared" si="257"/>
        <v>9000</v>
      </c>
      <c r="FP335" s="116" t="str">
        <f t="shared" si="258"/>
        <v>专属强化石1</v>
      </c>
      <c r="FQ335" s="116">
        <f t="shared" si="259"/>
        <v>10</v>
      </c>
      <c r="FR335" s="116" t="str">
        <f t="shared" si="260"/>
        <v/>
      </c>
      <c r="FS335" s="116" t="str">
        <f t="shared" si="261"/>
        <v/>
      </c>
      <c r="FT335" s="116">
        <f t="shared" si="243"/>
        <v>0.04</v>
      </c>
      <c r="FU335" s="116">
        <f t="shared" si="244"/>
        <v>1</v>
      </c>
      <c r="FV335" s="116">
        <f t="shared" si="245"/>
        <v>34</v>
      </c>
      <c r="FW335" s="116">
        <f t="shared" si="246"/>
        <v>0</v>
      </c>
      <c r="FX335" s="116">
        <f t="shared" si="247"/>
        <v>1</v>
      </c>
      <c r="FY335" s="116">
        <f t="shared" si="248"/>
        <v>8</v>
      </c>
      <c r="FZ335" s="116">
        <f t="shared" si="249"/>
        <v>2.18E-2</v>
      </c>
      <c r="GA335" s="116">
        <f t="shared" si="250"/>
        <v>1</v>
      </c>
      <c r="GB335" s="116">
        <f t="shared" si="251"/>
        <v>16</v>
      </c>
      <c r="GC335" s="116">
        <f t="shared" si="252"/>
        <v>8.72E-2</v>
      </c>
      <c r="GD335" s="116">
        <f t="shared" si="253"/>
        <v>1</v>
      </c>
      <c r="GE335" s="116">
        <f t="shared" si="254"/>
        <v>34</v>
      </c>
    </row>
    <row r="336" spans="164:187" ht="16.5" x14ac:dyDescent="0.2">
      <c r="FH336" s="116">
        <v>331</v>
      </c>
      <c r="FI336" s="116">
        <f t="shared" si="239"/>
        <v>0</v>
      </c>
      <c r="FJ336" s="116">
        <f t="shared" si="255"/>
        <v>5</v>
      </c>
      <c r="FK336" s="116" t="str">
        <f t="shared" si="240"/>
        <v>项羽专属武器-魂珠-2 0级</v>
      </c>
      <c r="FL336" s="116">
        <f t="shared" si="241"/>
        <v>2</v>
      </c>
      <c r="FM336" s="116">
        <f t="shared" si="242"/>
        <v>0</v>
      </c>
      <c r="FN336" s="116" t="str">
        <f t="shared" si="256"/>
        <v/>
      </c>
      <c r="FO336" s="116" t="str">
        <f t="shared" si="257"/>
        <v/>
      </c>
      <c r="FP336" s="116" t="str">
        <f t="shared" si="258"/>
        <v/>
      </c>
      <c r="FQ336" s="116" t="str">
        <f t="shared" si="259"/>
        <v/>
      </c>
      <c r="FR336" s="116" t="str">
        <f t="shared" si="260"/>
        <v/>
      </c>
      <c r="FS336" s="116" t="str">
        <f t="shared" si="261"/>
        <v/>
      </c>
      <c r="FT336" s="116" t="str">
        <f t="shared" si="243"/>
        <v/>
      </c>
      <c r="FU336" s="116" t="str">
        <f t="shared" si="244"/>
        <v/>
      </c>
      <c r="FV336" s="116" t="str">
        <f t="shared" si="245"/>
        <v/>
      </c>
      <c r="FW336" s="116" t="str">
        <f t="shared" si="246"/>
        <v/>
      </c>
      <c r="FX336" s="116" t="str">
        <f t="shared" si="247"/>
        <v/>
      </c>
      <c r="FY336" s="116" t="str">
        <f t="shared" si="248"/>
        <v/>
      </c>
      <c r="FZ336" s="116" t="str">
        <f t="shared" si="249"/>
        <v/>
      </c>
      <c r="GA336" s="116" t="str">
        <f t="shared" si="250"/>
        <v/>
      </c>
      <c r="GB336" s="116" t="str">
        <f t="shared" si="251"/>
        <v/>
      </c>
      <c r="GC336" s="116" t="str">
        <f t="shared" si="252"/>
        <v/>
      </c>
      <c r="GD336" s="116" t="str">
        <f t="shared" si="253"/>
        <v/>
      </c>
      <c r="GE336" s="116" t="str">
        <f t="shared" si="254"/>
        <v/>
      </c>
    </row>
    <row r="337" spans="164:187" ht="16.5" x14ac:dyDescent="0.2">
      <c r="FH337" s="116">
        <v>332</v>
      </c>
      <c r="FI337" s="116">
        <f t="shared" si="239"/>
        <v>10</v>
      </c>
      <c r="FJ337" s="116">
        <f t="shared" si="255"/>
        <v>5</v>
      </c>
      <c r="FK337" s="116" t="str">
        <f t="shared" si="240"/>
        <v>项羽专属武器-魂珠-2 1级</v>
      </c>
      <c r="FL337" s="116">
        <f t="shared" si="241"/>
        <v>2</v>
      </c>
      <c r="FM337" s="116">
        <f t="shared" si="242"/>
        <v>1</v>
      </c>
      <c r="FN337" s="116" t="str">
        <f t="shared" si="256"/>
        <v>金币</v>
      </c>
      <c r="FO337" s="116">
        <f t="shared" si="257"/>
        <v>2000</v>
      </c>
      <c r="FP337" s="116" t="str">
        <f t="shared" si="258"/>
        <v>专属强化石1</v>
      </c>
      <c r="FQ337" s="116">
        <f t="shared" si="259"/>
        <v>3</v>
      </c>
      <c r="FR337" s="116" t="str">
        <f t="shared" si="260"/>
        <v>专属强化石2</v>
      </c>
      <c r="FS337" s="116">
        <f t="shared" si="261"/>
        <v>1</v>
      </c>
      <c r="FT337" s="116">
        <f t="shared" si="243"/>
        <v>0.28999999999999998</v>
      </c>
      <c r="FU337" s="116">
        <f t="shared" si="244"/>
        <v>1</v>
      </c>
      <c r="FV337" s="116">
        <f t="shared" si="245"/>
        <v>5</v>
      </c>
      <c r="FW337" s="116">
        <f t="shared" si="246"/>
        <v>0</v>
      </c>
      <c r="FX337" s="116">
        <f t="shared" si="247"/>
        <v>1</v>
      </c>
      <c r="FY337" s="116">
        <f t="shared" si="248"/>
        <v>1</v>
      </c>
      <c r="FZ337" s="116">
        <f t="shared" si="249"/>
        <v>0.14480000000000001</v>
      </c>
      <c r="GA337" s="116">
        <f t="shared" si="250"/>
        <v>1</v>
      </c>
      <c r="GB337" s="116">
        <f t="shared" si="251"/>
        <v>2</v>
      </c>
      <c r="GC337" s="116">
        <f t="shared" si="252"/>
        <v>0.57920000000000005</v>
      </c>
      <c r="GD337" s="116">
        <f t="shared" si="253"/>
        <v>1</v>
      </c>
      <c r="GE337" s="116">
        <f t="shared" si="254"/>
        <v>5</v>
      </c>
    </row>
    <row r="338" spans="164:187" ht="16.5" x14ac:dyDescent="0.2">
      <c r="FH338" s="116">
        <v>333</v>
      </c>
      <c r="FI338" s="116">
        <f t="shared" si="239"/>
        <v>11</v>
      </c>
      <c r="FJ338" s="116">
        <f t="shared" si="255"/>
        <v>5</v>
      </c>
      <c r="FK338" s="116" t="str">
        <f t="shared" si="240"/>
        <v>项羽专属武器-魂珠-2 2级</v>
      </c>
      <c r="FL338" s="116">
        <f t="shared" si="241"/>
        <v>2</v>
      </c>
      <c r="FM338" s="116">
        <f t="shared" si="242"/>
        <v>2</v>
      </c>
      <c r="FN338" s="116" t="str">
        <f t="shared" si="256"/>
        <v>金币</v>
      </c>
      <c r="FO338" s="116">
        <f t="shared" si="257"/>
        <v>3000</v>
      </c>
      <c r="FP338" s="116" t="str">
        <f t="shared" si="258"/>
        <v>专属强化石1</v>
      </c>
      <c r="FQ338" s="116">
        <f t="shared" si="259"/>
        <v>3</v>
      </c>
      <c r="FR338" s="116" t="str">
        <f t="shared" si="260"/>
        <v>专属强化石2</v>
      </c>
      <c r="FS338" s="116">
        <f t="shared" si="261"/>
        <v>1</v>
      </c>
      <c r="FT338" s="116">
        <f t="shared" si="243"/>
        <v>0.14000000000000001</v>
      </c>
      <c r="FU338" s="116">
        <f t="shared" si="244"/>
        <v>1</v>
      </c>
      <c r="FV338" s="116">
        <f t="shared" si="245"/>
        <v>10</v>
      </c>
      <c r="FW338" s="116">
        <f t="shared" si="246"/>
        <v>0</v>
      </c>
      <c r="FX338" s="116">
        <f t="shared" si="247"/>
        <v>1</v>
      </c>
      <c r="FY338" s="116">
        <f t="shared" si="248"/>
        <v>2</v>
      </c>
      <c r="FZ338" s="116">
        <f t="shared" si="249"/>
        <v>7.2400000000000006E-2</v>
      </c>
      <c r="GA338" s="116">
        <f t="shared" si="250"/>
        <v>1</v>
      </c>
      <c r="GB338" s="116">
        <f t="shared" si="251"/>
        <v>5</v>
      </c>
      <c r="GC338" s="116">
        <f t="shared" si="252"/>
        <v>0.28960000000000002</v>
      </c>
      <c r="GD338" s="116">
        <f t="shared" si="253"/>
        <v>1</v>
      </c>
      <c r="GE338" s="116">
        <f t="shared" si="254"/>
        <v>10</v>
      </c>
    </row>
    <row r="339" spans="164:187" ht="16.5" x14ac:dyDescent="0.2">
      <c r="FH339" s="116">
        <v>334</v>
      </c>
      <c r="FI339" s="116">
        <f t="shared" si="239"/>
        <v>12</v>
      </c>
      <c r="FJ339" s="116">
        <f t="shared" si="255"/>
        <v>5</v>
      </c>
      <c r="FK339" s="116" t="str">
        <f t="shared" si="240"/>
        <v>项羽专属武器-魂珠-2 3级</v>
      </c>
      <c r="FL339" s="116">
        <f t="shared" si="241"/>
        <v>2</v>
      </c>
      <c r="FM339" s="116">
        <f t="shared" si="242"/>
        <v>3</v>
      </c>
      <c r="FN339" s="116" t="str">
        <f t="shared" si="256"/>
        <v>金币</v>
      </c>
      <c r="FO339" s="116">
        <f t="shared" si="257"/>
        <v>4000</v>
      </c>
      <c r="FP339" s="116" t="str">
        <f t="shared" si="258"/>
        <v>专属强化石1</v>
      </c>
      <c r="FQ339" s="116">
        <f t="shared" si="259"/>
        <v>6</v>
      </c>
      <c r="FR339" s="116" t="str">
        <f t="shared" si="260"/>
        <v>专属强化石2</v>
      </c>
      <c r="FS339" s="116">
        <f t="shared" si="261"/>
        <v>2</v>
      </c>
      <c r="FT339" s="116">
        <f t="shared" si="243"/>
        <v>0.19</v>
      </c>
      <c r="FU339" s="116">
        <f t="shared" si="244"/>
        <v>1</v>
      </c>
      <c r="FV339" s="116">
        <f t="shared" si="245"/>
        <v>8</v>
      </c>
      <c r="FW339" s="116">
        <f t="shared" si="246"/>
        <v>0</v>
      </c>
      <c r="FX339" s="116">
        <f t="shared" si="247"/>
        <v>1</v>
      </c>
      <c r="FY339" s="116">
        <f t="shared" si="248"/>
        <v>2</v>
      </c>
      <c r="FZ339" s="116">
        <f t="shared" si="249"/>
        <v>9.6500000000000002E-2</v>
      </c>
      <c r="GA339" s="116">
        <f t="shared" si="250"/>
        <v>1</v>
      </c>
      <c r="GB339" s="116">
        <f t="shared" si="251"/>
        <v>4</v>
      </c>
      <c r="GC339" s="116">
        <f t="shared" si="252"/>
        <v>0.3861</v>
      </c>
      <c r="GD339" s="116">
        <f t="shared" si="253"/>
        <v>1</v>
      </c>
      <c r="GE339" s="116">
        <f t="shared" si="254"/>
        <v>8</v>
      </c>
    </row>
    <row r="340" spans="164:187" ht="16.5" x14ac:dyDescent="0.2">
      <c r="FH340" s="116">
        <v>335</v>
      </c>
      <c r="FI340" s="116">
        <f t="shared" si="239"/>
        <v>13</v>
      </c>
      <c r="FJ340" s="116">
        <f t="shared" si="255"/>
        <v>5</v>
      </c>
      <c r="FK340" s="116" t="str">
        <f t="shared" si="240"/>
        <v>项羽专属武器-魂珠-2 4级</v>
      </c>
      <c r="FL340" s="116">
        <f t="shared" si="241"/>
        <v>2</v>
      </c>
      <c r="FM340" s="116">
        <f t="shared" si="242"/>
        <v>4</v>
      </c>
      <c r="FN340" s="116" t="str">
        <f t="shared" si="256"/>
        <v>金币</v>
      </c>
      <c r="FO340" s="116">
        <f t="shared" si="257"/>
        <v>5000</v>
      </c>
      <c r="FP340" s="116" t="str">
        <f t="shared" si="258"/>
        <v>专属强化石1</v>
      </c>
      <c r="FQ340" s="116">
        <f t="shared" si="259"/>
        <v>6</v>
      </c>
      <c r="FR340" s="116" t="str">
        <f t="shared" si="260"/>
        <v>专属强化石2</v>
      </c>
      <c r="FS340" s="116">
        <f t="shared" si="261"/>
        <v>2</v>
      </c>
      <c r="FT340" s="116">
        <f t="shared" si="243"/>
        <v>0.12</v>
      </c>
      <c r="FU340" s="116">
        <f t="shared" si="244"/>
        <v>1</v>
      </c>
      <c r="FV340" s="116">
        <f t="shared" si="245"/>
        <v>13</v>
      </c>
      <c r="FW340" s="116">
        <f t="shared" si="246"/>
        <v>0</v>
      </c>
      <c r="FX340" s="116">
        <f t="shared" si="247"/>
        <v>1</v>
      </c>
      <c r="FY340" s="116">
        <f t="shared" si="248"/>
        <v>3</v>
      </c>
      <c r="FZ340" s="116">
        <f t="shared" si="249"/>
        <v>5.79E-2</v>
      </c>
      <c r="GA340" s="116">
        <f t="shared" si="250"/>
        <v>1</v>
      </c>
      <c r="GB340" s="116">
        <f t="shared" si="251"/>
        <v>6</v>
      </c>
      <c r="GC340" s="116">
        <f t="shared" si="252"/>
        <v>0.23169999999999999</v>
      </c>
      <c r="GD340" s="116">
        <f t="shared" si="253"/>
        <v>1</v>
      </c>
      <c r="GE340" s="116">
        <f t="shared" si="254"/>
        <v>13</v>
      </c>
    </row>
    <row r="341" spans="164:187" ht="16.5" x14ac:dyDescent="0.2">
      <c r="FH341" s="116">
        <v>336</v>
      </c>
      <c r="FI341" s="116">
        <f t="shared" si="239"/>
        <v>14</v>
      </c>
      <c r="FJ341" s="116">
        <f t="shared" si="255"/>
        <v>5</v>
      </c>
      <c r="FK341" s="116" t="str">
        <f t="shared" si="240"/>
        <v>项羽专属武器-魂珠-2 5级</v>
      </c>
      <c r="FL341" s="116">
        <f t="shared" si="241"/>
        <v>2</v>
      </c>
      <c r="FM341" s="116">
        <f t="shared" si="242"/>
        <v>5</v>
      </c>
      <c r="FN341" s="116" t="str">
        <f t="shared" si="256"/>
        <v>金币</v>
      </c>
      <c r="FO341" s="116">
        <f t="shared" si="257"/>
        <v>6000</v>
      </c>
      <c r="FP341" s="116" t="str">
        <f t="shared" si="258"/>
        <v>专属强化石1</v>
      </c>
      <c r="FQ341" s="116">
        <f t="shared" si="259"/>
        <v>9</v>
      </c>
      <c r="FR341" s="116" t="str">
        <f t="shared" si="260"/>
        <v>专属强化石2</v>
      </c>
      <c r="FS341" s="116">
        <f t="shared" si="261"/>
        <v>3</v>
      </c>
      <c r="FT341" s="116">
        <f t="shared" si="243"/>
        <v>0.11</v>
      </c>
      <c r="FU341" s="116">
        <f t="shared" si="244"/>
        <v>1</v>
      </c>
      <c r="FV341" s="116">
        <f t="shared" si="245"/>
        <v>14</v>
      </c>
      <c r="FW341" s="116">
        <f t="shared" si="246"/>
        <v>0</v>
      </c>
      <c r="FX341" s="116">
        <f t="shared" si="247"/>
        <v>1</v>
      </c>
      <c r="FY341" s="116">
        <f t="shared" si="248"/>
        <v>3</v>
      </c>
      <c r="FZ341" s="116">
        <f t="shared" si="249"/>
        <v>5.4300000000000001E-2</v>
      </c>
      <c r="GA341" s="116">
        <f t="shared" si="250"/>
        <v>1</v>
      </c>
      <c r="GB341" s="116">
        <f t="shared" si="251"/>
        <v>6</v>
      </c>
      <c r="GC341" s="116">
        <f t="shared" si="252"/>
        <v>0.2172</v>
      </c>
      <c r="GD341" s="116">
        <f t="shared" si="253"/>
        <v>1</v>
      </c>
      <c r="GE341" s="116">
        <f t="shared" si="254"/>
        <v>14</v>
      </c>
    </row>
    <row r="342" spans="164:187" ht="16.5" x14ac:dyDescent="0.2">
      <c r="FH342" s="116">
        <v>337</v>
      </c>
      <c r="FI342" s="116">
        <f t="shared" ref="FI342:FI405" si="262">IF(FM342&gt;0,(FL342-1)*9+FM342,0)</f>
        <v>15</v>
      </c>
      <c r="FJ342" s="116">
        <f t="shared" si="255"/>
        <v>5</v>
      </c>
      <c r="FK342" s="116" t="str">
        <f t="shared" ref="FK342:FK405" si="263">INDEX($FC$6:$FC$26,FJ342)&amp;"专属武器-魂珠-"&amp;FL342&amp;" "&amp;FM342&amp;"级"</f>
        <v>项羽专属武器-魂珠-2 6级</v>
      </c>
      <c r="FL342" s="116">
        <f t="shared" ref="FL342:FL405" si="264">INT((FH342-(FJ342-1)*80-1)/10)+1</f>
        <v>2</v>
      </c>
      <c r="FM342" s="116">
        <f t="shared" ref="FM342:FM405" si="265">FH342-(FJ342-1)*80-(FL342-1)*10-1</f>
        <v>6</v>
      </c>
      <c r="FN342" s="116" t="str">
        <f t="shared" si="256"/>
        <v>金币</v>
      </c>
      <c r="FO342" s="116">
        <f t="shared" si="257"/>
        <v>7000</v>
      </c>
      <c r="FP342" s="116" t="str">
        <f t="shared" si="258"/>
        <v>专属强化石1</v>
      </c>
      <c r="FQ342" s="116">
        <f t="shared" si="259"/>
        <v>12</v>
      </c>
      <c r="FR342" s="116" t="str">
        <f t="shared" si="260"/>
        <v>专属强化石2</v>
      </c>
      <c r="FS342" s="116">
        <f t="shared" si="261"/>
        <v>4</v>
      </c>
      <c r="FT342" s="116">
        <f t="shared" ref="FT342:FT405" si="266">IF($FM342&gt;0,INDEX(EJ$6:EJ$77,$FI342),"")</f>
        <v>0.09</v>
      </c>
      <c r="FU342" s="116">
        <f t="shared" ref="FU342:FU405" si="267">IF($FM342&gt;0,INDEX(EK$6:EK$77,$FI342),"")</f>
        <v>1</v>
      </c>
      <c r="FV342" s="116">
        <f t="shared" ref="FV342:FV405" si="268">IF($FM342&gt;0,INDEX(EL$6:EL$77,$FI342),"")</f>
        <v>17</v>
      </c>
      <c r="FW342" s="116">
        <f t="shared" ref="FW342:FW405" si="269">IF($FM342&gt;0,INDEX(EP$6:EP$77,$FI342),"")</f>
        <v>0</v>
      </c>
      <c r="FX342" s="116">
        <f t="shared" ref="FX342:FX405" si="270">IF($FM342&gt;0,INDEX(EQ$6:EQ$77,$FI342),"")</f>
        <v>1</v>
      </c>
      <c r="FY342" s="116">
        <f t="shared" ref="FY342:FY405" si="271">IF($FM342&gt;0,INDEX(ER$6:ER$77,$FI342),"")</f>
        <v>4</v>
      </c>
      <c r="FZ342" s="116">
        <f t="shared" ref="FZ342:FZ405" si="272">IF($FM342&gt;0,INDEX(ES$6:ES$77,$FI342),"")</f>
        <v>4.4600000000000001E-2</v>
      </c>
      <c r="GA342" s="116">
        <f t="shared" ref="GA342:GA405" si="273">IF($FM342&gt;0,INDEX(ET$6:ET$77,$FI342),"")</f>
        <v>1</v>
      </c>
      <c r="GB342" s="116">
        <f t="shared" ref="GB342:GB405" si="274">IF($FM342&gt;0,INDEX(EU$6:EU$77,$FI342),"")</f>
        <v>8</v>
      </c>
      <c r="GC342" s="116">
        <f t="shared" ref="GC342:GC405" si="275">IF($FM342&gt;0,INDEX(EV$6:EV$77,$FI342),"")</f>
        <v>0.1782</v>
      </c>
      <c r="GD342" s="116">
        <f t="shared" ref="GD342:GD405" si="276">IF($FM342&gt;0,INDEX(EW$6:EW$77,$FI342),"")</f>
        <v>1</v>
      </c>
      <c r="GE342" s="116">
        <f t="shared" ref="GE342:GE405" si="277">IF($FM342&gt;0,INDEX(EX$6:EX$77,$FI342),"")</f>
        <v>17</v>
      </c>
    </row>
    <row r="343" spans="164:187" ht="16.5" x14ac:dyDescent="0.2">
      <c r="FH343" s="116">
        <v>338</v>
      </c>
      <c r="FI343" s="116">
        <f t="shared" si="262"/>
        <v>16</v>
      </c>
      <c r="FJ343" s="116">
        <f t="shared" si="255"/>
        <v>5</v>
      </c>
      <c r="FK343" s="116" t="str">
        <f t="shared" si="263"/>
        <v>项羽专属武器-魂珠-2 7级</v>
      </c>
      <c r="FL343" s="116">
        <f t="shared" si="264"/>
        <v>2</v>
      </c>
      <c r="FM343" s="116">
        <f t="shared" si="265"/>
        <v>7</v>
      </c>
      <c r="FN343" s="116" t="str">
        <f t="shared" si="256"/>
        <v>金币</v>
      </c>
      <c r="FO343" s="116">
        <f t="shared" si="257"/>
        <v>8000</v>
      </c>
      <c r="FP343" s="116" t="str">
        <f t="shared" si="258"/>
        <v>专属强化石1</v>
      </c>
      <c r="FQ343" s="116">
        <f t="shared" si="259"/>
        <v>15</v>
      </c>
      <c r="FR343" s="116" t="str">
        <f t="shared" si="260"/>
        <v>专属强化石2</v>
      </c>
      <c r="FS343" s="116">
        <f t="shared" si="261"/>
        <v>5</v>
      </c>
      <c r="FT343" s="116">
        <f t="shared" si="266"/>
        <v>7.0000000000000007E-2</v>
      </c>
      <c r="FU343" s="116">
        <f t="shared" si="267"/>
        <v>1</v>
      </c>
      <c r="FV343" s="116">
        <f t="shared" si="268"/>
        <v>22</v>
      </c>
      <c r="FW343" s="116">
        <f t="shared" si="269"/>
        <v>0</v>
      </c>
      <c r="FX343" s="116">
        <f t="shared" si="270"/>
        <v>1</v>
      </c>
      <c r="FY343" s="116">
        <f t="shared" si="271"/>
        <v>5</v>
      </c>
      <c r="FZ343" s="116">
        <f t="shared" si="272"/>
        <v>3.4500000000000003E-2</v>
      </c>
      <c r="GA343" s="116">
        <f t="shared" si="273"/>
        <v>1</v>
      </c>
      <c r="GB343" s="116">
        <f t="shared" si="274"/>
        <v>10</v>
      </c>
      <c r="GC343" s="116">
        <f t="shared" si="275"/>
        <v>0.13789999999999999</v>
      </c>
      <c r="GD343" s="116">
        <f t="shared" si="276"/>
        <v>1</v>
      </c>
      <c r="GE343" s="116">
        <f t="shared" si="277"/>
        <v>22</v>
      </c>
    </row>
    <row r="344" spans="164:187" ht="16.5" x14ac:dyDescent="0.2">
      <c r="FH344" s="116">
        <v>339</v>
      </c>
      <c r="FI344" s="116">
        <f t="shared" si="262"/>
        <v>17</v>
      </c>
      <c r="FJ344" s="116">
        <f t="shared" si="255"/>
        <v>5</v>
      </c>
      <c r="FK344" s="116" t="str">
        <f t="shared" si="263"/>
        <v>项羽专属武器-魂珠-2 8级</v>
      </c>
      <c r="FL344" s="116">
        <f t="shared" si="264"/>
        <v>2</v>
      </c>
      <c r="FM344" s="116">
        <f t="shared" si="265"/>
        <v>8</v>
      </c>
      <c r="FN344" s="116" t="str">
        <f t="shared" si="256"/>
        <v>金币</v>
      </c>
      <c r="FO344" s="116">
        <f t="shared" si="257"/>
        <v>9000</v>
      </c>
      <c r="FP344" s="116" t="str">
        <f t="shared" si="258"/>
        <v>专属强化石1</v>
      </c>
      <c r="FQ344" s="116">
        <f t="shared" si="259"/>
        <v>18</v>
      </c>
      <c r="FR344" s="116" t="str">
        <f t="shared" si="260"/>
        <v>专属强化石2</v>
      </c>
      <c r="FS344" s="116">
        <f t="shared" si="261"/>
        <v>6</v>
      </c>
      <c r="FT344" s="116">
        <f t="shared" si="266"/>
        <v>0.05</v>
      </c>
      <c r="FU344" s="116">
        <f t="shared" si="267"/>
        <v>1</v>
      </c>
      <c r="FV344" s="116">
        <f t="shared" si="268"/>
        <v>29</v>
      </c>
      <c r="FW344" s="116">
        <f t="shared" si="269"/>
        <v>0</v>
      </c>
      <c r="FX344" s="116">
        <f t="shared" si="270"/>
        <v>1</v>
      </c>
      <c r="FY344" s="116">
        <f t="shared" si="271"/>
        <v>7</v>
      </c>
      <c r="FZ344" s="116">
        <f t="shared" si="272"/>
        <v>2.5600000000000001E-2</v>
      </c>
      <c r="GA344" s="116">
        <f t="shared" si="273"/>
        <v>1</v>
      </c>
      <c r="GB344" s="116">
        <f t="shared" si="274"/>
        <v>14</v>
      </c>
      <c r="GC344" s="116">
        <f t="shared" si="275"/>
        <v>0.1022</v>
      </c>
      <c r="GD344" s="116">
        <f t="shared" si="276"/>
        <v>1</v>
      </c>
      <c r="GE344" s="116">
        <f t="shared" si="277"/>
        <v>29</v>
      </c>
    </row>
    <row r="345" spans="164:187" ht="16.5" x14ac:dyDescent="0.2">
      <c r="FH345" s="116">
        <v>340</v>
      </c>
      <c r="FI345" s="116">
        <f t="shared" si="262"/>
        <v>18</v>
      </c>
      <c r="FJ345" s="116">
        <f t="shared" si="255"/>
        <v>5</v>
      </c>
      <c r="FK345" s="116" t="str">
        <f t="shared" si="263"/>
        <v>项羽专属武器-魂珠-2 9级</v>
      </c>
      <c r="FL345" s="116">
        <f t="shared" si="264"/>
        <v>2</v>
      </c>
      <c r="FM345" s="116">
        <f t="shared" si="265"/>
        <v>9</v>
      </c>
      <c r="FN345" s="116" t="str">
        <f t="shared" si="256"/>
        <v>金币</v>
      </c>
      <c r="FO345" s="116">
        <f t="shared" si="257"/>
        <v>10000</v>
      </c>
      <c r="FP345" s="116" t="str">
        <f t="shared" si="258"/>
        <v>专属强化石1</v>
      </c>
      <c r="FQ345" s="116">
        <f t="shared" si="259"/>
        <v>24</v>
      </c>
      <c r="FR345" s="116" t="str">
        <f t="shared" si="260"/>
        <v>专属强化石2</v>
      </c>
      <c r="FS345" s="116">
        <f t="shared" si="261"/>
        <v>8</v>
      </c>
      <c r="FT345" s="116">
        <f t="shared" si="266"/>
        <v>0.04</v>
      </c>
      <c r="FU345" s="116">
        <f t="shared" si="267"/>
        <v>1</v>
      </c>
      <c r="FV345" s="116">
        <f t="shared" si="268"/>
        <v>36</v>
      </c>
      <c r="FW345" s="116">
        <f t="shared" si="269"/>
        <v>0</v>
      </c>
      <c r="FX345" s="116">
        <f t="shared" si="270"/>
        <v>1</v>
      </c>
      <c r="FY345" s="116">
        <f t="shared" si="271"/>
        <v>8</v>
      </c>
      <c r="FZ345" s="116">
        <f t="shared" si="272"/>
        <v>2.1100000000000001E-2</v>
      </c>
      <c r="GA345" s="116">
        <f t="shared" si="273"/>
        <v>1</v>
      </c>
      <c r="GB345" s="116">
        <f t="shared" si="274"/>
        <v>17</v>
      </c>
      <c r="GC345" s="116">
        <f t="shared" si="275"/>
        <v>8.4199999999999997E-2</v>
      </c>
      <c r="GD345" s="116">
        <f t="shared" si="276"/>
        <v>1</v>
      </c>
      <c r="GE345" s="116">
        <f t="shared" si="277"/>
        <v>36</v>
      </c>
    </row>
    <row r="346" spans="164:187" ht="16.5" x14ac:dyDescent="0.2">
      <c r="FH346" s="116">
        <v>341</v>
      </c>
      <c r="FI346" s="116">
        <f t="shared" si="262"/>
        <v>0</v>
      </c>
      <c r="FJ346" s="116">
        <f t="shared" si="255"/>
        <v>5</v>
      </c>
      <c r="FK346" s="116" t="str">
        <f t="shared" si="263"/>
        <v>项羽专属武器-魂珠-3 0级</v>
      </c>
      <c r="FL346" s="116">
        <f t="shared" si="264"/>
        <v>3</v>
      </c>
      <c r="FM346" s="116">
        <f t="shared" si="265"/>
        <v>0</v>
      </c>
      <c r="FN346" s="116" t="str">
        <f t="shared" si="256"/>
        <v/>
      </c>
      <c r="FO346" s="116" t="str">
        <f t="shared" si="257"/>
        <v/>
      </c>
      <c r="FP346" s="116" t="str">
        <f t="shared" si="258"/>
        <v/>
      </c>
      <c r="FQ346" s="116" t="str">
        <f t="shared" si="259"/>
        <v/>
      </c>
      <c r="FR346" s="116" t="str">
        <f t="shared" si="260"/>
        <v/>
      </c>
      <c r="FS346" s="116" t="str">
        <f t="shared" si="261"/>
        <v/>
      </c>
      <c r="FT346" s="116" t="str">
        <f t="shared" si="266"/>
        <v/>
      </c>
      <c r="FU346" s="116" t="str">
        <f t="shared" si="267"/>
        <v/>
      </c>
      <c r="FV346" s="116" t="str">
        <f t="shared" si="268"/>
        <v/>
      </c>
      <c r="FW346" s="116" t="str">
        <f t="shared" si="269"/>
        <v/>
      </c>
      <c r="FX346" s="116" t="str">
        <f t="shared" si="270"/>
        <v/>
      </c>
      <c r="FY346" s="116" t="str">
        <f t="shared" si="271"/>
        <v/>
      </c>
      <c r="FZ346" s="116" t="str">
        <f t="shared" si="272"/>
        <v/>
      </c>
      <c r="GA346" s="116" t="str">
        <f t="shared" si="273"/>
        <v/>
      </c>
      <c r="GB346" s="116" t="str">
        <f t="shared" si="274"/>
        <v/>
      </c>
      <c r="GC346" s="116" t="str">
        <f t="shared" si="275"/>
        <v/>
      </c>
      <c r="GD346" s="116" t="str">
        <f t="shared" si="276"/>
        <v/>
      </c>
      <c r="GE346" s="116" t="str">
        <f t="shared" si="277"/>
        <v/>
      </c>
    </row>
    <row r="347" spans="164:187" ht="16.5" x14ac:dyDescent="0.2">
      <c r="FH347" s="116">
        <v>342</v>
      </c>
      <c r="FI347" s="116">
        <f t="shared" si="262"/>
        <v>19</v>
      </c>
      <c r="FJ347" s="116">
        <f t="shared" si="255"/>
        <v>5</v>
      </c>
      <c r="FK347" s="116" t="str">
        <f t="shared" si="263"/>
        <v>项羽专属武器-魂珠-3 1级</v>
      </c>
      <c r="FL347" s="116">
        <f t="shared" si="264"/>
        <v>3</v>
      </c>
      <c r="FM347" s="116">
        <f t="shared" si="265"/>
        <v>1</v>
      </c>
      <c r="FN347" s="116" t="str">
        <f t="shared" si="256"/>
        <v>金币</v>
      </c>
      <c r="FO347" s="116">
        <f t="shared" si="257"/>
        <v>3000</v>
      </c>
      <c r="FP347" s="116" t="str">
        <f t="shared" si="258"/>
        <v>专属强化石1</v>
      </c>
      <c r="FQ347" s="116">
        <f t="shared" si="259"/>
        <v>4</v>
      </c>
      <c r="FR347" s="116" t="str">
        <f t="shared" si="260"/>
        <v>专属强化石2</v>
      </c>
      <c r="FS347" s="116">
        <f t="shared" si="261"/>
        <v>2</v>
      </c>
      <c r="FT347" s="116">
        <f t="shared" si="266"/>
        <v>0.23</v>
      </c>
      <c r="FU347" s="116">
        <f t="shared" si="267"/>
        <v>1</v>
      </c>
      <c r="FV347" s="116">
        <f t="shared" si="268"/>
        <v>6</v>
      </c>
      <c r="FW347" s="116">
        <f t="shared" si="269"/>
        <v>0</v>
      </c>
      <c r="FX347" s="116">
        <f t="shared" si="270"/>
        <v>1</v>
      </c>
      <c r="FY347" s="116">
        <f t="shared" si="271"/>
        <v>2</v>
      </c>
      <c r="FZ347" s="116">
        <f t="shared" si="272"/>
        <v>0.1158</v>
      </c>
      <c r="GA347" s="116">
        <f t="shared" si="273"/>
        <v>1</v>
      </c>
      <c r="GB347" s="116">
        <f t="shared" si="274"/>
        <v>3</v>
      </c>
      <c r="GC347" s="116">
        <f t="shared" si="275"/>
        <v>0.46329999999999999</v>
      </c>
      <c r="GD347" s="116">
        <f t="shared" si="276"/>
        <v>1</v>
      </c>
      <c r="GE347" s="116">
        <f t="shared" si="277"/>
        <v>6</v>
      </c>
    </row>
    <row r="348" spans="164:187" ht="16.5" x14ac:dyDescent="0.2">
      <c r="FH348" s="116">
        <v>343</v>
      </c>
      <c r="FI348" s="116">
        <f t="shared" si="262"/>
        <v>20</v>
      </c>
      <c r="FJ348" s="116">
        <f t="shared" si="255"/>
        <v>5</v>
      </c>
      <c r="FK348" s="116" t="str">
        <f t="shared" si="263"/>
        <v>项羽专属武器-魂珠-3 2级</v>
      </c>
      <c r="FL348" s="116">
        <f t="shared" si="264"/>
        <v>3</v>
      </c>
      <c r="FM348" s="116">
        <f t="shared" si="265"/>
        <v>2</v>
      </c>
      <c r="FN348" s="116" t="str">
        <f t="shared" si="256"/>
        <v>金币</v>
      </c>
      <c r="FO348" s="116">
        <f t="shared" si="257"/>
        <v>4000</v>
      </c>
      <c r="FP348" s="116" t="str">
        <f t="shared" si="258"/>
        <v>专属强化石1</v>
      </c>
      <c r="FQ348" s="116">
        <f t="shared" si="259"/>
        <v>4</v>
      </c>
      <c r="FR348" s="116" t="str">
        <f t="shared" si="260"/>
        <v>专属强化石2</v>
      </c>
      <c r="FS348" s="116">
        <f t="shared" si="261"/>
        <v>2</v>
      </c>
      <c r="FT348" s="116">
        <f t="shared" si="266"/>
        <v>0.12</v>
      </c>
      <c r="FU348" s="116">
        <f t="shared" si="267"/>
        <v>1</v>
      </c>
      <c r="FV348" s="116">
        <f t="shared" si="268"/>
        <v>13</v>
      </c>
      <c r="FW348" s="116">
        <f t="shared" si="269"/>
        <v>0</v>
      </c>
      <c r="FX348" s="116">
        <f t="shared" si="270"/>
        <v>1</v>
      </c>
      <c r="FY348" s="116">
        <f t="shared" si="271"/>
        <v>3</v>
      </c>
      <c r="FZ348" s="116">
        <f t="shared" si="272"/>
        <v>5.79E-2</v>
      </c>
      <c r="GA348" s="116">
        <f t="shared" si="273"/>
        <v>1</v>
      </c>
      <c r="GB348" s="116">
        <f t="shared" si="274"/>
        <v>6</v>
      </c>
      <c r="GC348" s="116">
        <f t="shared" si="275"/>
        <v>0.23169999999999999</v>
      </c>
      <c r="GD348" s="116">
        <f t="shared" si="276"/>
        <v>1</v>
      </c>
      <c r="GE348" s="116">
        <f t="shared" si="277"/>
        <v>13</v>
      </c>
    </row>
    <row r="349" spans="164:187" ht="16.5" x14ac:dyDescent="0.2">
      <c r="FH349" s="116">
        <v>344</v>
      </c>
      <c r="FI349" s="116">
        <f t="shared" si="262"/>
        <v>21</v>
      </c>
      <c r="FJ349" s="116">
        <f t="shared" si="255"/>
        <v>5</v>
      </c>
      <c r="FK349" s="116" t="str">
        <f t="shared" si="263"/>
        <v>项羽专属武器-魂珠-3 3级</v>
      </c>
      <c r="FL349" s="116">
        <f t="shared" si="264"/>
        <v>3</v>
      </c>
      <c r="FM349" s="116">
        <f t="shared" si="265"/>
        <v>3</v>
      </c>
      <c r="FN349" s="116" t="str">
        <f t="shared" si="256"/>
        <v>金币</v>
      </c>
      <c r="FO349" s="116">
        <f t="shared" si="257"/>
        <v>5000</v>
      </c>
      <c r="FP349" s="116" t="str">
        <f t="shared" si="258"/>
        <v>专属强化石1</v>
      </c>
      <c r="FQ349" s="116">
        <f t="shared" si="259"/>
        <v>6</v>
      </c>
      <c r="FR349" s="116" t="str">
        <f t="shared" si="260"/>
        <v>专属强化石2</v>
      </c>
      <c r="FS349" s="116">
        <f t="shared" si="261"/>
        <v>3</v>
      </c>
      <c r="FT349" s="116">
        <f t="shared" si="266"/>
        <v>0.12</v>
      </c>
      <c r="FU349" s="116">
        <f t="shared" si="267"/>
        <v>1</v>
      </c>
      <c r="FV349" s="116">
        <f t="shared" si="268"/>
        <v>13</v>
      </c>
      <c r="FW349" s="116">
        <f t="shared" si="269"/>
        <v>0</v>
      </c>
      <c r="FX349" s="116">
        <f t="shared" si="270"/>
        <v>1</v>
      </c>
      <c r="FY349" s="116">
        <f t="shared" si="271"/>
        <v>3</v>
      </c>
      <c r="FZ349" s="116">
        <f t="shared" si="272"/>
        <v>5.79E-2</v>
      </c>
      <c r="GA349" s="116">
        <f t="shared" si="273"/>
        <v>1</v>
      </c>
      <c r="GB349" s="116">
        <f t="shared" si="274"/>
        <v>6</v>
      </c>
      <c r="GC349" s="116">
        <f t="shared" si="275"/>
        <v>0.23169999999999999</v>
      </c>
      <c r="GD349" s="116">
        <f t="shared" si="276"/>
        <v>1</v>
      </c>
      <c r="GE349" s="116">
        <f t="shared" si="277"/>
        <v>13</v>
      </c>
    </row>
    <row r="350" spans="164:187" ht="16.5" x14ac:dyDescent="0.2">
      <c r="FH350" s="116">
        <v>345</v>
      </c>
      <c r="FI350" s="116">
        <f t="shared" si="262"/>
        <v>22</v>
      </c>
      <c r="FJ350" s="116">
        <f t="shared" si="255"/>
        <v>5</v>
      </c>
      <c r="FK350" s="116" t="str">
        <f t="shared" si="263"/>
        <v>项羽专属武器-魂珠-3 4级</v>
      </c>
      <c r="FL350" s="116">
        <f t="shared" si="264"/>
        <v>3</v>
      </c>
      <c r="FM350" s="116">
        <f t="shared" si="265"/>
        <v>4</v>
      </c>
      <c r="FN350" s="116" t="str">
        <f t="shared" si="256"/>
        <v>金币</v>
      </c>
      <c r="FO350" s="116">
        <f t="shared" si="257"/>
        <v>6000</v>
      </c>
      <c r="FP350" s="116" t="str">
        <f t="shared" si="258"/>
        <v>专属强化石1</v>
      </c>
      <c r="FQ350" s="116">
        <f t="shared" si="259"/>
        <v>6</v>
      </c>
      <c r="FR350" s="116" t="str">
        <f t="shared" si="260"/>
        <v>专属强化石2</v>
      </c>
      <c r="FS350" s="116">
        <f t="shared" si="261"/>
        <v>3</v>
      </c>
      <c r="FT350" s="116">
        <f t="shared" si="266"/>
        <v>7.0000000000000007E-2</v>
      </c>
      <c r="FU350" s="116">
        <f t="shared" si="267"/>
        <v>1</v>
      </c>
      <c r="FV350" s="116">
        <f t="shared" si="268"/>
        <v>22</v>
      </c>
      <c r="FW350" s="116">
        <f t="shared" si="269"/>
        <v>0</v>
      </c>
      <c r="FX350" s="116">
        <f t="shared" si="270"/>
        <v>1</v>
      </c>
      <c r="FY350" s="116">
        <f t="shared" si="271"/>
        <v>5</v>
      </c>
      <c r="FZ350" s="116">
        <f t="shared" si="272"/>
        <v>3.4700000000000002E-2</v>
      </c>
      <c r="GA350" s="116">
        <f t="shared" si="273"/>
        <v>1</v>
      </c>
      <c r="GB350" s="116">
        <f t="shared" si="274"/>
        <v>10</v>
      </c>
      <c r="GC350" s="116">
        <f t="shared" si="275"/>
        <v>0.13900000000000001</v>
      </c>
      <c r="GD350" s="116">
        <f t="shared" si="276"/>
        <v>1</v>
      </c>
      <c r="GE350" s="116">
        <f t="shared" si="277"/>
        <v>22</v>
      </c>
    </row>
    <row r="351" spans="164:187" ht="16.5" x14ac:dyDescent="0.2">
      <c r="FH351" s="116">
        <v>346</v>
      </c>
      <c r="FI351" s="116">
        <f t="shared" si="262"/>
        <v>23</v>
      </c>
      <c r="FJ351" s="116">
        <f t="shared" si="255"/>
        <v>5</v>
      </c>
      <c r="FK351" s="116" t="str">
        <f t="shared" si="263"/>
        <v>项羽专属武器-魂珠-3 5级</v>
      </c>
      <c r="FL351" s="116">
        <f t="shared" si="264"/>
        <v>3</v>
      </c>
      <c r="FM351" s="116">
        <f t="shared" si="265"/>
        <v>5</v>
      </c>
      <c r="FN351" s="116" t="str">
        <f t="shared" si="256"/>
        <v>金币</v>
      </c>
      <c r="FO351" s="116">
        <f t="shared" si="257"/>
        <v>7000</v>
      </c>
      <c r="FP351" s="116" t="str">
        <f t="shared" si="258"/>
        <v>专属强化石1</v>
      </c>
      <c r="FQ351" s="116">
        <f t="shared" si="259"/>
        <v>8</v>
      </c>
      <c r="FR351" s="116" t="str">
        <f t="shared" si="260"/>
        <v>专属强化石2</v>
      </c>
      <c r="FS351" s="116">
        <f t="shared" si="261"/>
        <v>4</v>
      </c>
      <c r="FT351" s="116">
        <f t="shared" si="266"/>
        <v>0.06</v>
      </c>
      <c r="FU351" s="116">
        <f t="shared" si="267"/>
        <v>1</v>
      </c>
      <c r="FV351" s="116">
        <f t="shared" si="268"/>
        <v>26</v>
      </c>
      <c r="FW351" s="116">
        <f t="shared" si="269"/>
        <v>0</v>
      </c>
      <c r="FX351" s="116">
        <f t="shared" si="270"/>
        <v>1</v>
      </c>
      <c r="FY351" s="116">
        <f t="shared" si="271"/>
        <v>6</v>
      </c>
      <c r="FZ351" s="116">
        <f t="shared" si="272"/>
        <v>2.9000000000000001E-2</v>
      </c>
      <c r="GA351" s="116">
        <f t="shared" si="273"/>
        <v>1</v>
      </c>
      <c r="GB351" s="116">
        <f t="shared" si="274"/>
        <v>12</v>
      </c>
      <c r="GC351" s="116">
        <f t="shared" si="275"/>
        <v>0.1158</v>
      </c>
      <c r="GD351" s="116">
        <f t="shared" si="276"/>
        <v>1</v>
      </c>
      <c r="GE351" s="116">
        <f t="shared" si="277"/>
        <v>26</v>
      </c>
    </row>
    <row r="352" spans="164:187" ht="16.5" x14ac:dyDescent="0.2">
      <c r="FH352" s="116">
        <v>347</v>
      </c>
      <c r="FI352" s="116">
        <f t="shared" si="262"/>
        <v>24</v>
      </c>
      <c r="FJ352" s="116">
        <f t="shared" si="255"/>
        <v>5</v>
      </c>
      <c r="FK352" s="116" t="str">
        <f t="shared" si="263"/>
        <v>项羽专属武器-魂珠-3 6级</v>
      </c>
      <c r="FL352" s="116">
        <f t="shared" si="264"/>
        <v>3</v>
      </c>
      <c r="FM352" s="116">
        <f t="shared" si="265"/>
        <v>6</v>
      </c>
      <c r="FN352" s="116" t="str">
        <f t="shared" si="256"/>
        <v>金币</v>
      </c>
      <c r="FO352" s="116">
        <f t="shared" si="257"/>
        <v>8000</v>
      </c>
      <c r="FP352" s="116" t="str">
        <f t="shared" si="258"/>
        <v>专属强化石1</v>
      </c>
      <c r="FQ352" s="116">
        <f t="shared" si="259"/>
        <v>10</v>
      </c>
      <c r="FR352" s="116" t="str">
        <f t="shared" si="260"/>
        <v>专属强化石2</v>
      </c>
      <c r="FS352" s="116">
        <f t="shared" si="261"/>
        <v>5</v>
      </c>
      <c r="FT352" s="116">
        <f t="shared" si="266"/>
        <v>0.04</v>
      </c>
      <c r="FU352" s="116">
        <f t="shared" si="267"/>
        <v>1</v>
      </c>
      <c r="FV352" s="116">
        <f t="shared" si="268"/>
        <v>34</v>
      </c>
      <c r="FW352" s="116">
        <f t="shared" si="269"/>
        <v>0</v>
      </c>
      <c r="FX352" s="116">
        <f t="shared" si="270"/>
        <v>1</v>
      </c>
      <c r="FY352" s="116">
        <f t="shared" si="271"/>
        <v>8</v>
      </c>
      <c r="FZ352" s="116">
        <f t="shared" si="272"/>
        <v>2.23E-2</v>
      </c>
      <c r="GA352" s="116">
        <f t="shared" si="273"/>
        <v>1</v>
      </c>
      <c r="GB352" s="116">
        <f t="shared" si="274"/>
        <v>16</v>
      </c>
      <c r="GC352" s="116">
        <f t="shared" si="275"/>
        <v>8.9099999999999999E-2</v>
      </c>
      <c r="GD352" s="116">
        <f t="shared" si="276"/>
        <v>1</v>
      </c>
      <c r="GE352" s="116">
        <f t="shared" si="277"/>
        <v>34</v>
      </c>
    </row>
    <row r="353" spans="164:187" ht="16.5" x14ac:dyDescent="0.2">
      <c r="FH353" s="116">
        <v>348</v>
      </c>
      <c r="FI353" s="116">
        <f t="shared" si="262"/>
        <v>25</v>
      </c>
      <c r="FJ353" s="116">
        <f t="shared" si="255"/>
        <v>5</v>
      </c>
      <c r="FK353" s="116" t="str">
        <f t="shared" si="263"/>
        <v>项羽专属武器-魂珠-3 7级</v>
      </c>
      <c r="FL353" s="116">
        <f t="shared" si="264"/>
        <v>3</v>
      </c>
      <c r="FM353" s="116">
        <f t="shared" si="265"/>
        <v>7</v>
      </c>
      <c r="FN353" s="116" t="str">
        <f t="shared" si="256"/>
        <v>金币</v>
      </c>
      <c r="FO353" s="116">
        <f t="shared" si="257"/>
        <v>9000</v>
      </c>
      <c r="FP353" s="116" t="str">
        <f t="shared" si="258"/>
        <v>专属强化石1</v>
      </c>
      <c r="FQ353" s="116">
        <f t="shared" si="259"/>
        <v>12</v>
      </c>
      <c r="FR353" s="116" t="str">
        <f t="shared" si="260"/>
        <v>专属强化石2</v>
      </c>
      <c r="FS353" s="116">
        <f t="shared" si="261"/>
        <v>6</v>
      </c>
      <c r="FT353" s="116">
        <f t="shared" si="266"/>
        <v>0.03</v>
      </c>
      <c r="FU353" s="116">
        <f t="shared" si="267"/>
        <v>1</v>
      </c>
      <c r="FV353" s="116">
        <f t="shared" si="268"/>
        <v>45</v>
      </c>
      <c r="FW353" s="116">
        <f t="shared" si="269"/>
        <v>0</v>
      </c>
      <c r="FX353" s="116">
        <f t="shared" si="270"/>
        <v>1</v>
      </c>
      <c r="FY353" s="116">
        <f t="shared" si="271"/>
        <v>11</v>
      </c>
      <c r="FZ353" s="116">
        <f t="shared" si="272"/>
        <v>1.6500000000000001E-2</v>
      </c>
      <c r="GA353" s="116">
        <f t="shared" si="273"/>
        <v>1</v>
      </c>
      <c r="GB353" s="116">
        <f t="shared" si="274"/>
        <v>21</v>
      </c>
      <c r="GC353" s="116">
        <f t="shared" si="275"/>
        <v>6.6199999999999995E-2</v>
      </c>
      <c r="GD353" s="116">
        <f t="shared" si="276"/>
        <v>1</v>
      </c>
      <c r="GE353" s="116">
        <f t="shared" si="277"/>
        <v>45</v>
      </c>
    </row>
    <row r="354" spans="164:187" ht="16.5" x14ac:dyDescent="0.2">
      <c r="FH354" s="116">
        <v>349</v>
      </c>
      <c r="FI354" s="116">
        <f t="shared" si="262"/>
        <v>26</v>
      </c>
      <c r="FJ354" s="116">
        <f t="shared" si="255"/>
        <v>5</v>
      </c>
      <c r="FK354" s="116" t="str">
        <f t="shared" si="263"/>
        <v>项羽专属武器-魂珠-3 8级</v>
      </c>
      <c r="FL354" s="116">
        <f t="shared" si="264"/>
        <v>3</v>
      </c>
      <c r="FM354" s="116">
        <f t="shared" si="265"/>
        <v>8</v>
      </c>
      <c r="FN354" s="116" t="str">
        <f t="shared" si="256"/>
        <v>金币</v>
      </c>
      <c r="FO354" s="116">
        <f t="shared" si="257"/>
        <v>10000</v>
      </c>
      <c r="FP354" s="116" t="str">
        <f t="shared" si="258"/>
        <v>专属强化石1</v>
      </c>
      <c r="FQ354" s="116">
        <f t="shared" si="259"/>
        <v>16</v>
      </c>
      <c r="FR354" s="116" t="str">
        <f t="shared" si="260"/>
        <v>专属强化石2</v>
      </c>
      <c r="FS354" s="116">
        <f t="shared" si="261"/>
        <v>8</v>
      </c>
      <c r="FT354" s="116">
        <f t="shared" si="266"/>
        <v>0.03</v>
      </c>
      <c r="FU354" s="116">
        <f t="shared" si="267"/>
        <v>1</v>
      </c>
      <c r="FV354" s="116">
        <f t="shared" si="268"/>
        <v>55</v>
      </c>
      <c r="FW354" s="116">
        <f t="shared" si="269"/>
        <v>0</v>
      </c>
      <c r="FX354" s="116">
        <f t="shared" si="270"/>
        <v>1</v>
      </c>
      <c r="FY354" s="116">
        <f t="shared" si="271"/>
        <v>13</v>
      </c>
      <c r="FZ354" s="116">
        <f t="shared" si="272"/>
        <v>1.3599999999999999E-2</v>
      </c>
      <c r="GA354" s="116">
        <f t="shared" si="273"/>
        <v>1</v>
      </c>
      <c r="GB354" s="116">
        <f t="shared" si="274"/>
        <v>26</v>
      </c>
      <c r="GC354" s="116">
        <f t="shared" si="275"/>
        <v>5.45E-2</v>
      </c>
      <c r="GD354" s="116">
        <f t="shared" si="276"/>
        <v>1</v>
      </c>
      <c r="GE354" s="116">
        <f t="shared" si="277"/>
        <v>55</v>
      </c>
    </row>
    <row r="355" spans="164:187" ht="16.5" x14ac:dyDescent="0.2">
      <c r="FH355" s="116">
        <v>350</v>
      </c>
      <c r="FI355" s="116">
        <f t="shared" si="262"/>
        <v>27</v>
      </c>
      <c r="FJ355" s="116">
        <f t="shared" si="255"/>
        <v>5</v>
      </c>
      <c r="FK355" s="116" t="str">
        <f t="shared" si="263"/>
        <v>项羽专属武器-魂珠-3 9级</v>
      </c>
      <c r="FL355" s="116">
        <f t="shared" si="264"/>
        <v>3</v>
      </c>
      <c r="FM355" s="116">
        <f t="shared" si="265"/>
        <v>9</v>
      </c>
      <c r="FN355" s="116" t="str">
        <f t="shared" si="256"/>
        <v>金币</v>
      </c>
      <c r="FO355" s="116">
        <f t="shared" si="257"/>
        <v>11000</v>
      </c>
      <c r="FP355" s="116" t="str">
        <f t="shared" si="258"/>
        <v>专属强化石1</v>
      </c>
      <c r="FQ355" s="116">
        <f t="shared" si="259"/>
        <v>20</v>
      </c>
      <c r="FR355" s="116" t="str">
        <f t="shared" si="260"/>
        <v>专属强化石2</v>
      </c>
      <c r="FS355" s="116">
        <f t="shared" si="261"/>
        <v>10</v>
      </c>
      <c r="FT355" s="116">
        <f t="shared" si="266"/>
        <v>0.02</v>
      </c>
      <c r="FU355" s="116">
        <f t="shared" si="267"/>
        <v>1</v>
      </c>
      <c r="FV355" s="116">
        <f t="shared" si="268"/>
        <v>71</v>
      </c>
      <c r="FW355" s="116">
        <f t="shared" si="269"/>
        <v>0</v>
      </c>
      <c r="FX355" s="116">
        <f t="shared" si="270"/>
        <v>1</v>
      </c>
      <c r="FY355" s="116">
        <f t="shared" si="271"/>
        <v>17</v>
      </c>
      <c r="FZ355" s="116">
        <f t="shared" si="272"/>
        <v>1.0500000000000001E-2</v>
      </c>
      <c r="GA355" s="116">
        <f t="shared" si="273"/>
        <v>1</v>
      </c>
      <c r="GB355" s="116">
        <f t="shared" si="274"/>
        <v>33</v>
      </c>
      <c r="GC355" s="116">
        <f t="shared" si="275"/>
        <v>4.2099999999999999E-2</v>
      </c>
      <c r="GD355" s="116">
        <f t="shared" si="276"/>
        <v>1</v>
      </c>
      <c r="GE355" s="116">
        <f t="shared" si="277"/>
        <v>71</v>
      </c>
    </row>
    <row r="356" spans="164:187" ht="16.5" x14ac:dyDescent="0.2">
      <c r="FH356" s="116">
        <v>351</v>
      </c>
      <c r="FI356" s="116">
        <f t="shared" si="262"/>
        <v>0</v>
      </c>
      <c r="FJ356" s="116">
        <f t="shared" si="255"/>
        <v>5</v>
      </c>
      <c r="FK356" s="116" t="str">
        <f t="shared" si="263"/>
        <v>项羽专属武器-魂珠-4 0级</v>
      </c>
      <c r="FL356" s="116">
        <f t="shared" si="264"/>
        <v>4</v>
      </c>
      <c r="FM356" s="116">
        <f t="shared" si="265"/>
        <v>0</v>
      </c>
      <c r="FN356" s="116" t="str">
        <f t="shared" si="256"/>
        <v/>
      </c>
      <c r="FO356" s="116" t="str">
        <f t="shared" si="257"/>
        <v/>
      </c>
      <c r="FP356" s="116" t="str">
        <f t="shared" si="258"/>
        <v/>
      </c>
      <c r="FQ356" s="116" t="str">
        <f t="shared" si="259"/>
        <v/>
      </c>
      <c r="FR356" s="116" t="str">
        <f t="shared" si="260"/>
        <v/>
      </c>
      <c r="FS356" s="116" t="str">
        <f t="shared" si="261"/>
        <v/>
      </c>
      <c r="FT356" s="116" t="str">
        <f t="shared" si="266"/>
        <v/>
      </c>
      <c r="FU356" s="116" t="str">
        <f t="shared" si="267"/>
        <v/>
      </c>
      <c r="FV356" s="116" t="str">
        <f t="shared" si="268"/>
        <v/>
      </c>
      <c r="FW356" s="116" t="str">
        <f t="shared" si="269"/>
        <v/>
      </c>
      <c r="FX356" s="116" t="str">
        <f t="shared" si="270"/>
        <v/>
      </c>
      <c r="FY356" s="116" t="str">
        <f t="shared" si="271"/>
        <v/>
      </c>
      <c r="FZ356" s="116" t="str">
        <f t="shared" si="272"/>
        <v/>
      </c>
      <c r="GA356" s="116" t="str">
        <f t="shared" si="273"/>
        <v/>
      </c>
      <c r="GB356" s="116" t="str">
        <f t="shared" si="274"/>
        <v/>
      </c>
      <c r="GC356" s="116" t="str">
        <f t="shared" si="275"/>
        <v/>
      </c>
      <c r="GD356" s="116" t="str">
        <f t="shared" si="276"/>
        <v/>
      </c>
      <c r="GE356" s="116" t="str">
        <f t="shared" si="277"/>
        <v/>
      </c>
    </row>
    <row r="357" spans="164:187" ht="16.5" x14ac:dyDescent="0.2">
      <c r="FH357" s="116">
        <v>352</v>
      </c>
      <c r="FI357" s="116">
        <f t="shared" si="262"/>
        <v>28</v>
      </c>
      <c r="FJ357" s="116">
        <f t="shared" si="255"/>
        <v>5</v>
      </c>
      <c r="FK357" s="116" t="str">
        <f t="shared" si="263"/>
        <v>项羽专属武器-魂珠-4 1级</v>
      </c>
      <c r="FL357" s="116">
        <f t="shared" si="264"/>
        <v>4</v>
      </c>
      <c r="FM357" s="116">
        <f t="shared" si="265"/>
        <v>1</v>
      </c>
      <c r="FN357" s="116" t="str">
        <f t="shared" si="256"/>
        <v>金币</v>
      </c>
      <c r="FO357" s="116">
        <f t="shared" si="257"/>
        <v>4000</v>
      </c>
      <c r="FP357" s="116" t="str">
        <f t="shared" si="258"/>
        <v>专属强化石2</v>
      </c>
      <c r="FQ357" s="116">
        <f t="shared" si="259"/>
        <v>3</v>
      </c>
      <c r="FR357" s="116" t="str">
        <f t="shared" si="260"/>
        <v>专属强化石3</v>
      </c>
      <c r="FS357" s="116">
        <f t="shared" si="261"/>
        <v>1</v>
      </c>
      <c r="FT357" s="116">
        <f t="shared" si="266"/>
        <v>0.19</v>
      </c>
      <c r="FU357" s="116">
        <f t="shared" si="267"/>
        <v>1</v>
      </c>
      <c r="FV357" s="116">
        <f t="shared" si="268"/>
        <v>8</v>
      </c>
      <c r="FW357" s="116">
        <f t="shared" si="269"/>
        <v>0</v>
      </c>
      <c r="FX357" s="116">
        <f t="shared" si="270"/>
        <v>1</v>
      </c>
      <c r="FY357" s="116">
        <f t="shared" si="271"/>
        <v>2</v>
      </c>
      <c r="FZ357" s="116">
        <f t="shared" si="272"/>
        <v>9.2600000000000002E-2</v>
      </c>
      <c r="GA357" s="116">
        <f t="shared" si="273"/>
        <v>1</v>
      </c>
      <c r="GB357" s="116">
        <f t="shared" si="274"/>
        <v>4</v>
      </c>
      <c r="GC357" s="116">
        <f t="shared" si="275"/>
        <v>0.37019999999999997</v>
      </c>
      <c r="GD357" s="116">
        <f t="shared" si="276"/>
        <v>1</v>
      </c>
      <c r="GE357" s="116">
        <f t="shared" si="277"/>
        <v>8</v>
      </c>
    </row>
    <row r="358" spans="164:187" ht="16.5" x14ac:dyDescent="0.2">
      <c r="FH358" s="116">
        <v>353</v>
      </c>
      <c r="FI358" s="116">
        <f t="shared" si="262"/>
        <v>29</v>
      </c>
      <c r="FJ358" s="116">
        <f t="shared" si="255"/>
        <v>5</v>
      </c>
      <c r="FK358" s="116" t="str">
        <f t="shared" si="263"/>
        <v>项羽专属武器-魂珠-4 2级</v>
      </c>
      <c r="FL358" s="116">
        <f t="shared" si="264"/>
        <v>4</v>
      </c>
      <c r="FM358" s="116">
        <f t="shared" si="265"/>
        <v>2</v>
      </c>
      <c r="FN358" s="116" t="str">
        <f t="shared" si="256"/>
        <v>金币</v>
      </c>
      <c r="FO358" s="116">
        <f t="shared" si="257"/>
        <v>5000</v>
      </c>
      <c r="FP358" s="116" t="str">
        <f t="shared" si="258"/>
        <v>专属强化石2</v>
      </c>
      <c r="FQ358" s="116">
        <f t="shared" si="259"/>
        <v>3</v>
      </c>
      <c r="FR358" s="116" t="str">
        <f t="shared" si="260"/>
        <v>专属强化石3</v>
      </c>
      <c r="FS358" s="116">
        <f t="shared" si="261"/>
        <v>1</v>
      </c>
      <c r="FT358" s="116">
        <f t="shared" si="266"/>
        <v>0.09</v>
      </c>
      <c r="FU358" s="116">
        <f t="shared" si="267"/>
        <v>1</v>
      </c>
      <c r="FV358" s="116">
        <f t="shared" si="268"/>
        <v>16</v>
      </c>
      <c r="FW358" s="116">
        <f t="shared" si="269"/>
        <v>0</v>
      </c>
      <c r="FX358" s="116">
        <f t="shared" si="270"/>
        <v>1</v>
      </c>
      <c r="FY358" s="116">
        <f t="shared" si="271"/>
        <v>4</v>
      </c>
      <c r="FZ358" s="116">
        <f t="shared" si="272"/>
        <v>4.6300000000000001E-2</v>
      </c>
      <c r="GA358" s="116">
        <f t="shared" si="273"/>
        <v>1</v>
      </c>
      <c r="GB358" s="116">
        <f t="shared" si="274"/>
        <v>8</v>
      </c>
      <c r="GC358" s="116">
        <f t="shared" si="275"/>
        <v>0.18509999999999999</v>
      </c>
      <c r="GD358" s="116">
        <f t="shared" si="276"/>
        <v>1</v>
      </c>
      <c r="GE358" s="116">
        <f t="shared" si="277"/>
        <v>16</v>
      </c>
    </row>
    <row r="359" spans="164:187" ht="16.5" x14ac:dyDescent="0.2">
      <c r="FH359" s="116">
        <v>354</v>
      </c>
      <c r="FI359" s="116">
        <f t="shared" si="262"/>
        <v>30</v>
      </c>
      <c r="FJ359" s="116">
        <f t="shared" si="255"/>
        <v>5</v>
      </c>
      <c r="FK359" s="116" t="str">
        <f t="shared" si="263"/>
        <v>项羽专属武器-魂珠-4 3级</v>
      </c>
      <c r="FL359" s="116">
        <f t="shared" si="264"/>
        <v>4</v>
      </c>
      <c r="FM359" s="116">
        <f t="shared" si="265"/>
        <v>3</v>
      </c>
      <c r="FN359" s="116" t="str">
        <f t="shared" si="256"/>
        <v>金币</v>
      </c>
      <c r="FO359" s="116">
        <f t="shared" si="257"/>
        <v>6000</v>
      </c>
      <c r="FP359" s="116" t="str">
        <f t="shared" si="258"/>
        <v>专属强化石2</v>
      </c>
      <c r="FQ359" s="116">
        <f t="shared" si="259"/>
        <v>3</v>
      </c>
      <c r="FR359" s="116" t="str">
        <f t="shared" si="260"/>
        <v>专属强化石3</v>
      </c>
      <c r="FS359" s="116">
        <f t="shared" si="261"/>
        <v>1</v>
      </c>
      <c r="FT359" s="116">
        <f t="shared" si="266"/>
        <v>0.06</v>
      </c>
      <c r="FU359" s="116">
        <f t="shared" si="267"/>
        <v>1</v>
      </c>
      <c r="FV359" s="116">
        <f t="shared" si="268"/>
        <v>24</v>
      </c>
      <c r="FW359" s="116">
        <f t="shared" si="269"/>
        <v>0</v>
      </c>
      <c r="FX359" s="116">
        <f t="shared" si="270"/>
        <v>1</v>
      </c>
      <c r="FY359" s="116">
        <f t="shared" si="271"/>
        <v>6</v>
      </c>
      <c r="FZ359" s="116">
        <f t="shared" si="272"/>
        <v>3.09E-2</v>
      </c>
      <c r="GA359" s="116">
        <f t="shared" si="273"/>
        <v>1</v>
      </c>
      <c r="GB359" s="116">
        <f t="shared" si="274"/>
        <v>11</v>
      </c>
      <c r="GC359" s="116">
        <f t="shared" si="275"/>
        <v>0.1234</v>
      </c>
      <c r="GD359" s="116">
        <f t="shared" si="276"/>
        <v>1</v>
      </c>
      <c r="GE359" s="116">
        <f t="shared" si="277"/>
        <v>24</v>
      </c>
    </row>
    <row r="360" spans="164:187" ht="16.5" x14ac:dyDescent="0.2">
      <c r="FH360" s="116">
        <v>355</v>
      </c>
      <c r="FI360" s="116">
        <f t="shared" si="262"/>
        <v>31</v>
      </c>
      <c r="FJ360" s="116">
        <f t="shared" si="255"/>
        <v>5</v>
      </c>
      <c r="FK360" s="116" t="str">
        <f t="shared" si="263"/>
        <v>项羽专属武器-魂珠-4 4级</v>
      </c>
      <c r="FL360" s="116">
        <f t="shared" si="264"/>
        <v>4</v>
      </c>
      <c r="FM360" s="116">
        <f t="shared" si="265"/>
        <v>4</v>
      </c>
      <c r="FN360" s="116" t="str">
        <f t="shared" si="256"/>
        <v>金币</v>
      </c>
      <c r="FO360" s="116">
        <f t="shared" si="257"/>
        <v>7000</v>
      </c>
      <c r="FP360" s="116" t="str">
        <f t="shared" si="258"/>
        <v>专属强化石2</v>
      </c>
      <c r="FQ360" s="116">
        <f t="shared" si="259"/>
        <v>6</v>
      </c>
      <c r="FR360" s="116" t="str">
        <f t="shared" si="260"/>
        <v>专属强化石3</v>
      </c>
      <c r="FS360" s="116">
        <f t="shared" si="261"/>
        <v>2</v>
      </c>
      <c r="FT360" s="116">
        <f t="shared" si="266"/>
        <v>7.0000000000000007E-2</v>
      </c>
      <c r="FU360" s="116">
        <f t="shared" si="267"/>
        <v>1</v>
      </c>
      <c r="FV360" s="116">
        <f t="shared" si="268"/>
        <v>20</v>
      </c>
      <c r="FW360" s="116">
        <f t="shared" si="269"/>
        <v>0</v>
      </c>
      <c r="FX360" s="116">
        <f t="shared" si="270"/>
        <v>1</v>
      </c>
      <c r="FY360" s="116">
        <f t="shared" si="271"/>
        <v>5</v>
      </c>
      <c r="FZ360" s="116">
        <f t="shared" si="272"/>
        <v>3.6999999999999998E-2</v>
      </c>
      <c r="GA360" s="116">
        <f t="shared" si="273"/>
        <v>1</v>
      </c>
      <c r="GB360" s="116">
        <f t="shared" si="274"/>
        <v>9</v>
      </c>
      <c r="GC360" s="116">
        <f t="shared" si="275"/>
        <v>0.14810000000000001</v>
      </c>
      <c r="GD360" s="116">
        <f t="shared" si="276"/>
        <v>1</v>
      </c>
      <c r="GE360" s="116">
        <f t="shared" si="277"/>
        <v>20</v>
      </c>
    </row>
    <row r="361" spans="164:187" ht="16.5" x14ac:dyDescent="0.2">
      <c r="FH361" s="116">
        <v>356</v>
      </c>
      <c r="FI361" s="116">
        <f t="shared" si="262"/>
        <v>32</v>
      </c>
      <c r="FJ361" s="116">
        <f t="shared" si="255"/>
        <v>5</v>
      </c>
      <c r="FK361" s="116" t="str">
        <f t="shared" si="263"/>
        <v>项羽专属武器-魂珠-4 5级</v>
      </c>
      <c r="FL361" s="116">
        <f t="shared" si="264"/>
        <v>4</v>
      </c>
      <c r="FM361" s="116">
        <f t="shared" si="265"/>
        <v>5</v>
      </c>
      <c r="FN361" s="116" t="str">
        <f t="shared" si="256"/>
        <v>金币</v>
      </c>
      <c r="FO361" s="116">
        <f t="shared" si="257"/>
        <v>8000</v>
      </c>
      <c r="FP361" s="116" t="str">
        <f t="shared" si="258"/>
        <v>专属强化石2</v>
      </c>
      <c r="FQ361" s="116">
        <f t="shared" si="259"/>
        <v>6</v>
      </c>
      <c r="FR361" s="116" t="str">
        <f t="shared" si="260"/>
        <v>专属强化石3</v>
      </c>
      <c r="FS361" s="116">
        <f t="shared" si="261"/>
        <v>2</v>
      </c>
      <c r="FT361" s="116">
        <f t="shared" si="266"/>
        <v>0.05</v>
      </c>
      <c r="FU361" s="116">
        <f t="shared" si="267"/>
        <v>1</v>
      </c>
      <c r="FV361" s="116">
        <f t="shared" si="268"/>
        <v>32</v>
      </c>
      <c r="FW361" s="116">
        <f t="shared" si="269"/>
        <v>0</v>
      </c>
      <c r="FX361" s="116">
        <f t="shared" si="270"/>
        <v>1</v>
      </c>
      <c r="FY361" s="116">
        <f t="shared" si="271"/>
        <v>8</v>
      </c>
      <c r="FZ361" s="116">
        <f t="shared" si="272"/>
        <v>2.3099999999999999E-2</v>
      </c>
      <c r="GA361" s="116">
        <f t="shared" si="273"/>
        <v>1</v>
      </c>
      <c r="GB361" s="116">
        <f t="shared" si="274"/>
        <v>15</v>
      </c>
      <c r="GC361" s="116">
        <f t="shared" si="275"/>
        <v>9.2600000000000002E-2</v>
      </c>
      <c r="GD361" s="116">
        <f t="shared" si="276"/>
        <v>1</v>
      </c>
      <c r="GE361" s="116">
        <f t="shared" si="277"/>
        <v>32</v>
      </c>
    </row>
    <row r="362" spans="164:187" ht="16.5" x14ac:dyDescent="0.2">
      <c r="FH362" s="116">
        <v>357</v>
      </c>
      <c r="FI362" s="116">
        <f t="shared" si="262"/>
        <v>33</v>
      </c>
      <c r="FJ362" s="116">
        <f t="shared" si="255"/>
        <v>5</v>
      </c>
      <c r="FK362" s="116" t="str">
        <f t="shared" si="263"/>
        <v>项羽专属武器-魂珠-4 6级</v>
      </c>
      <c r="FL362" s="116">
        <f t="shared" si="264"/>
        <v>4</v>
      </c>
      <c r="FM362" s="116">
        <f t="shared" si="265"/>
        <v>6</v>
      </c>
      <c r="FN362" s="116" t="str">
        <f t="shared" si="256"/>
        <v>金币</v>
      </c>
      <c r="FO362" s="116">
        <f t="shared" si="257"/>
        <v>9000</v>
      </c>
      <c r="FP362" s="116" t="str">
        <f t="shared" si="258"/>
        <v>专属强化石2</v>
      </c>
      <c r="FQ362" s="116">
        <f t="shared" si="259"/>
        <v>6</v>
      </c>
      <c r="FR362" s="116" t="str">
        <f t="shared" si="260"/>
        <v>专属强化石3</v>
      </c>
      <c r="FS362" s="116">
        <f t="shared" si="261"/>
        <v>2</v>
      </c>
      <c r="FT362" s="116">
        <f t="shared" si="266"/>
        <v>0.03</v>
      </c>
      <c r="FU362" s="116">
        <f t="shared" si="267"/>
        <v>1</v>
      </c>
      <c r="FV362" s="116">
        <f t="shared" si="268"/>
        <v>53</v>
      </c>
      <c r="FW362" s="116">
        <f t="shared" si="269"/>
        <v>0</v>
      </c>
      <c r="FX362" s="116">
        <f t="shared" si="270"/>
        <v>1</v>
      </c>
      <c r="FY362" s="116">
        <f t="shared" si="271"/>
        <v>12</v>
      </c>
      <c r="FZ362" s="116">
        <f t="shared" si="272"/>
        <v>1.4200000000000001E-2</v>
      </c>
      <c r="GA362" s="116">
        <f t="shared" si="273"/>
        <v>1</v>
      </c>
      <c r="GB362" s="116">
        <f t="shared" si="274"/>
        <v>25</v>
      </c>
      <c r="GC362" s="116">
        <f t="shared" si="275"/>
        <v>5.7000000000000002E-2</v>
      </c>
      <c r="GD362" s="116">
        <f t="shared" si="276"/>
        <v>1</v>
      </c>
      <c r="GE362" s="116">
        <f t="shared" si="277"/>
        <v>53</v>
      </c>
    </row>
    <row r="363" spans="164:187" ht="16.5" x14ac:dyDescent="0.2">
      <c r="FH363" s="116">
        <v>358</v>
      </c>
      <c r="FI363" s="116">
        <f t="shared" si="262"/>
        <v>34</v>
      </c>
      <c r="FJ363" s="116">
        <f t="shared" si="255"/>
        <v>5</v>
      </c>
      <c r="FK363" s="116" t="str">
        <f t="shared" si="263"/>
        <v>项羽专属武器-魂珠-4 7级</v>
      </c>
      <c r="FL363" s="116">
        <f t="shared" si="264"/>
        <v>4</v>
      </c>
      <c r="FM363" s="116">
        <f t="shared" si="265"/>
        <v>7</v>
      </c>
      <c r="FN363" s="116" t="str">
        <f t="shared" si="256"/>
        <v>金币</v>
      </c>
      <c r="FO363" s="116">
        <f t="shared" si="257"/>
        <v>10000</v>
      </c>
      <c r="FP363" s="116" t="str">
        <f t="shared" si="258"/>
        <v>专属强化石2</v>
      </c>
      <c r="FQ363" s="116">
        <f t="shared" si="259"/>
        <v>10</v>
      </c>
      <c r="FR363" s="116" t="str">
        <f t="shared" si="260"/>
        <v>专属强化石3</v>
      </c>
      <c r="FS363" s="116">
        <f t="shared" si="261"/>
        <v>3</v>
      </c>
      <c r="FT363" s="116">
        <f t="shared" si="266"/>
        <v>0.03</v>
      </c>
      <c r="FU363" s="116">
        <f t="shared" si="267"/>
        <v>1</v>
      </c>
      <c r="FV363" s="116">
        <f t="shared" si="268"/>
        <v>57</v>
      </c>
      <c r="FW363" s="116">
        <f t="shared" si="269"/>
        <v>0</v>
      </c>
      <c r="FX363" s="116">
        <f t="shared" si="270"/>
        <v>1</v>
      </c>
      <c r="FY363" s="116">
        <f t="shared" si="271"/>
        <v>13</v>
      </c>
      <c r="FZ363" s="116">
        <f t="shared" si="272"/>
        <v>1.32E-2</v>
      </c>
      <c r="GA363" s="116">
        <f t="shared" si="273"/>
        <v>1</v>
      </c>
      <c r="GB363" s="116">
        <f t="shared" si="274"/>
        <v>26</v>
      </c>
      <c r="GC363" s="116">
        <f t="shared" si="275"/>
        <v>5.2900000000000003E-2</v>
      </c>
      <c r="GD363" s="116">
        <f t="shared" si="276"/>
        <v>1</v>
      </c>
      <c r="GE363" s="116">
        <f t="shared" si="277"/>
        <v>57</v>
      </c>
    </row>
    <row r="364" spans="164:187" ht="16.5" x14ac:dyDescent="0.2">
      <c r="FH364" s="116">
        <v>359</v>
      </c>
      <c r="FI364" s="116">
        <f t="shared" si="262"/>
        <v>35</v>
      </c>
      <c r="FJ364" s="116">
        <f t="shared" si="255"/>
        <v>5</v>
      </c>
      <c r="FK364" s="116" t="str">
        <f t="shared" si="263"/>
        <v>项羽专属武器-魂珠-4 8级</v>
      </c>
      <c r="FL364" s="116">
        <f t="shared" si="264"/>
        <v>4</v>
      </c>
      <c r="FM364" s="116">
        <f t="shared" si="265"/>
        <v>8</v>
      </c>
      <c r="FN364" s="116" t="str">
        <f t="shared" si="256"/>
        <v>金币</v>
      </c>
      <c r="FO364" s="116">
        <f t="shared" si="257"/>
        <v>11000</v>
      </c>
      <c r="FP364" s="116" t="str">
        <f t="shared" si="258"/>
        <v>专属强化石2</v>
      </c>
      <c r="FQ364" s="116">
        <f t="shared" si="259"/>
        <v>13</v>
      </c>
      <c r="FR364" s="116" t="str">
        <f t="shared" si="260"/>
        <v>专属强化石3</v>
      </c>
      <c r="FS364" s="116">
        <f t="shared" si="261"/>
        <v>4</v>
      </c>
      <c r="FT364" s="116">
        <f t="shared" si="266"/>
        <v>0.02</v>
      </c>
      <c r="FU364" s="116">
        <f t="shared" si="267"/>
        <v>1</v>
      </c>
      <c r="FV364" s="116">
        <f t="shared" si="268"/>
        <v>69</v>
      </c>
      <c r="FW364" s="116">
        <f t="shared" si="269"/>
        <v>0</v>
      </c>
      <c r="FX364" s="116">
        <f t="shared" si="270"/>
        <v>1</v>
      </c>
      <c r="FY364" s="116">
        <f t="shared" si="271"/>
        <v>16</v>
      </c>
      <c r="FZ364" s="116">
        <f t="shared" si="272"/>
        <v>1.09E-2</v>
      </c>
      <c r="GA364" s="116">
        <f t="shared" si="273"/>
        <v>1</v>
      </c>
      <c r="GB364" s="116">
        <f t="shared" si="274"/>
        <v>32</v>
      </c>
      <c r="GC364" s="116">
        <f t="shared" si="275"/>
        <v>4.36E-2</v>
      </c>
      <c r="GD364" s="116">
        <f t="shared" si="276"/>
        <v>1</v>
      </c>
      <c r="GE364" s="116">
        <f t="shared" si="277"/>
        <v>69</v>
      </c>
    </row>
    <row r="365" spans="164:187" ht="16.5" x14ac:dyDescent="0.2">
      <c r="FH365" s="116">
        <v>360</v>
      </c>
      <c r="FI365" s="116">
        <f t="shared" si="262"/>
        <v>36</v>
      </c>
      <c r="FJ365" s="116">
        <f t="shared" si="255"/>
        <v>5</v>
      </c>
      <c r="FK365" s="116" t="str">
        <f t="shared" si="263"/>
        <v>项羽专属武器-魂珠-4 9级</v>
      </c>
      <c r="FL365" s="116">
        <f t="shared" si="264"/>
        <v>4</v>
      </c>
      <c r="FM365" s="116">
        <f t="shared" si="265"/>
        <v>9</v>
      </c>
      <c r="FN365" s="116" t="str">
        <f t="shared" si="256"/>
        <v>金币</v>
      </c>
      <c r="FO365" s="116">
        <f t="shared" si="257"/>
        <v>12000</v>
      </c>
      <c r="FP365" s="116" t="str">
        <f t="shared" si="258"/>
        <v>专属强化石2</v>
      </c>
      <c r="FQ365" s="116">
        <f t="shared" si="259"/>
        <v>19</v>
      </c>
      <c r="FR365" s="116" t="str">
        <f t="shared" si="260"/>
        <v>专属强化石3</v>
      </c>
      <c r="FS365" s="116">
        <f t="shared" si="261"/>
        <v>6</v>
      </c>
      <c r="FT365" s="116">
        <f t="shared" si="266"/>
        <v>0.02</v>
      </c>
      <c r="FU365" s="116">
        <f t="shared" si="267"/>
        <v>1</v>
      </c>
      <c r="FV365" s="116">
        <f t="shared" si="268"/>
        <v>74</v>
      </c>
      <c r="FW365" s="116">
        <f t="shared" si="269"/>
        <v>0</v>
      </c>
      <c r="FX365" s="116">
        <f t="shared" si="270"/>
        <v>1</v>
      </c>
      <c r="FY365" s="116">
        <f t="shared" si="271"/>
        <v>17</v>
      </c>
      <c r="FZ365" s="116">
        <f t="shared" si="272"/>
        <v>1.01E-2</v>
      </c>
      <c r="GA365" s="116">
        <f t="shared" si="273"/>
        <v>1</v>
      </c>
      <c r="GB365" s="116">
        <f t="shared" si="274"/>
        <v>35</v>
      </c>
      <c r="GC365" s="116">
        <f t="shared" si="275"/>
        <v>4.0399999999999998E-2</v>
      </c>
      <c r="GD365" s="116">
        <f t="shared" si="276"/>
        <v>1</v>
      </c>
      <c r="GE365" s="116">
        <f t="shared" si="277"/>
        <v>74</v>
      </c>
    </row>
    <row r="366" spans="164:187" ht="16.5" x14ac:dyDescent="0.2">
      <c r="FH366" s="116">
        <v>361</v>
      </c>
      <c r="FI366" s="116">
        <f t="shared" si="262"/>
        <v>0</v>
      </c>
      <c r="FJ366" s="116">
        <f t="shared" si="255"/>
        <v>5</v>
      </c>
      <c r="FK366" s="116" t="str">
        <f t="shared" si="263"/>
        <v>项羽专属武器-魂珠-5 0级</v>
      </c>
      <c r="FL366" s="116">
        <f t="shared" si="264"/>
        <v>5</v>
      </c>
      <c r="FM366" s="116">
        <f t="shared" si="265"/>
        <v>0</v>
      </c>
      <c r="FN366" s="116" t="str">
        <f t="shared" si="256"/>
        <v/>
      </c>
      <c r="FO366" s="116" t="str">
        <f t="shared" si="257"/>
        <v/>
      </c>
      <c r="FP366" s="116" t="str">
        <f t="shared" si="258"/>
        <v/>
      </c>
      <c r="FQ366" s="116" t="str">
        <f t="shared" si="259"/>
        <v/>
      </c>
      <c r="FR366" s="116" t="str">
        <f t="shared" si="260"/>
        <v/>
      </c>
      <c r="FS366" s="116" t="str">
        <f t="shared" si="261"/>
        <v/>
      </c>
      <c r="FT366" s="116" t="str">
        <f t="shared" si="266"/>
        <v/>
      </c>
      <c r="FU366" s="116" t="str">
        <f t="shared" si="267"/>
        <v/>
      </c>
      <c r="FV366" s="116" t="str">
        <f t="shared" si="268"/>
        <v/>
      </c>
      <c r="FW366" s="116" t="str">
        <f t="shared" si="269"/>
        <v/>
      </c>
      <c r="FX366" s="116" t="str">
        <f t="shared" si="270"/>
        <v/>
      </c>
      <c r="FY366" s="116" t="str">
        <f t="shared" si="271"/>
        <v/>
      </c>
      <c r="FZ366" s="116" t="str">
        <f t="shared" si="272"/>
        <v/>
      </c>
      <c r="GA366" s="116" t="str">
        <f t="shared" si="273"/>
        <v/>
      </c>
      <c r="GB366" s="116" t="str">
        <f t="shared" si="274"/>
        <v/>
      </c>
      <c r="GC366" s="116" t="str">
        <f t="shared" si="275"/>
        <v/>
      </c>
      <c r="GD366" s="116" t="str">
        <f t="shared" si="276"/>
        <v/>
      </c>
      <c r="GE366" s="116" t="str">
        <f t="shared" si="277"/>
        <v/>
      </c>
    </row>
    <row r="367" spans="164:187" ht="16.5" x14ac:dyDescent="0.2">
      <c r="FH367" s="116">
        <v>362</v>
      </c>
      <c r="FI367" s="116">
        <f t="shared" si="262"/>
        <v>37</v>
      </c>
      <c r="FJ367" s="116">
        <f t="shared" si="255"/>
        <v>5</v>
      </c>
      <c r="FK367" s="116" t="str">
        <f t="shared" si="263"/>
        <v>项羽专属武器-魂珠-5 1级</v>
      </c>
      <c r="FL367" s="116">
        <f t="shared" si="264"/>
        <v>5</v>
      </c>
      <c r="FM367" s="116">
        <f t="shared" si="265"/>
        <v>1</v>
      </c>
      <c r="FN367" s="116" t="str">
        <f t="shared" si="256"/>
        <v>金币</v>
      </c>
      <c r="FO367" s="116">
        <f t="shared" si="257"/>
        <v>5000</v>
      </c>
      <c r="FP367" s="116" t="str">
        <f t="shared" si="258"/>
        <v>专属强化石2</v>
      </c>
      <c r="FQ367" s="116">
        <f t="shared" si="259"/>
        <v>4</v>
      </c>
      <c r="FR367" s="116" t="str">
        <f t="shared" si="260"/>
        <v>专属强化石3</v>
      </c>
      <c r="FS367" s="116">
        <f t="shared" si="261"/>
        <v>2</v>
      </c>
      <c r="FT367" s="116">
        <f t="shared" si="266"/>
        <v>0.19</v>
      </c>
      <c r="FU367" s="116">
        <f t="shared" si="267"/>
        <v>1</v>
      </c>
      <c r="FV367" s="116">
        <f t="shared" si="268"/>
        <v>8</v>
      </c>
      <c r="FW367" s="116">
        <f t="shared" si="269"/>
        <v>0</v>
      </c>
      <c r="FX367" s="116">
        <f t="shared" si="270"/>
        <v>1</v>
      </c>
      <c r="FY367" s="116">
        <f t="shared" si="271"/>
        <v>2</v>
      </c>
      <c r="FZ367" s="116">
        <f t="shared" si="272"/>
        <v>9.2600000000000002E-2</v>
      </c>
      <c r="GA367" s="116">
        <f t="shared" si="273"/>
        <v>1</v>
      </c>
      <c r="GB367" s="116">
        <f t="shared" si="274"/>
        <v>4</v>
      </c>
      <c r="GC367" s="116">
        <f t="shared" si="275"/>
        <v>0.37019999999999997</v>
      </c>
      <c r="GD367" s="116">
        <f t="shared" si="276"/>
        <v>1</v>
      </c>
      <c r="GE367" s="116">
        <f t="shared" si="277"/>
        <v>8</v>
      </c>
    </row>
    <row r="368" spans="164:187" ht="16.5" x14ac:dyDescent="0.2">
      <c r="FH368" s="116">
        <v>363</v>
      </c>
      <c r="FI368" s="116">
        <f t="shared" si="262"/>
        <v>38</v>
      </c>
      <c r="FJ368" s="116">
        <f t="shared" si="255"/>
        <v>5</v>
      </c>
      <c r="FK368" s="116" t="str">
        <f t="shared" si="263"/>
        <v>项羽专属武器-魂珠-5 2级</v>
      </c>
      <c r="FL368" s="116">
        <f t="shared" si="264"/>
        <v>5</v>
      </c>
      <c r="FM368" s="116">
        <f t="shared" si="265"/>
        <v>2</v>
      </c>
      <c r="FN368" s="116" t="str">
        <f t="shared" si="256"/>
        <v>金币</v>
      </c>
      <c r="FO368" s="116">
        <f t="shared" si="257"/>
        <v>6000</v>
      </c>
      <c r="FP368" s="116" t="str">
        <f t="shared" si="258"/>
        <v>专属强化石2</v>
      </c>
      <c r="FQ368" s="116">
        <f t="shared" si="259"/>
        <v>4</v>
      </c>
      <c r="FR368" s="116" t="str">
        <f t="shared" si="260"/>
        <v>专属强化石3</v>
      </c>
      <c r="FS368" s="116">
        <f t="shared" si="261"/>
        <v>2</v>
      </c>
      <c r="FT368" s="116">
        <f t="shared" si="266"/>
        <v>0.09</v>
      </c>
      <c r="FU368" s="116">
        <f t="shared" si="267"/>
        <v>1</v>
      </c>
      <c r="FV368" s="116">
        <f t="shared" si="268"/>
        <v>16</v>
      </c>
      <c r="FW368" s="116">
        <f t="shared" si="269"/>
        <v>0</v>
      </c>
      <c r="FX368" s="116">
        <f t="shared" si="270"/>
        <v>1</v>
      </c>
      <c r="FY368" s="116">
        <f t="shared" si="271"/>
        <v>4</v>
      </c>
      <c r="FZ368" s="116">
        <f t="shared" si="272"/>
        <v>4.6300000000000001E-2</v>
      </c>
      <c r="GA368" s="116">
        <f t="shared" si="273"/>
        <v>1</v>
      </c>
      <c r="GB368" s="116">
        <f t="shared" si="274"/>
        <v>8</v>
      </c>
      <c r="GC368" s="116">
        <f t="shared" si="275"/>
        <v>0.18509999999999999</v>
      </c>
      <c r="GD368" s="116">
        <f t="shared" si="276"/>
        <v>1</v>
      </c>
      <c r="GE368" s="116">
        <f t="shared" si="277"/>
        <v>16</v>
      </c>
    </row>
    <row r="369" spans="164:187" ht="16.5" x14ac:dyDescent="0.2">
      <c r="FH369" s="116">
        <v>364</v>
      </c>
      <c r="FI369" s="116">
        <f t="shared" si="262"/>
        <v>39</v>
      </c>
      <c r="FJ369" s="116">
        <f t="shared" si="255"/>
        <v>5</v>
      </c>
      <c r="FK369" s="116" t="str">
        <f t="shared" si="263"/>
        <v>项羽专属武器-魂珠-5 3级</v>
      </c>
      <c r="FL369" s="116">
        <f t="shared" si="264"/>
        <v>5</v>
      </c>
      <c r="FM369" s="116">
        <f t="shared" si="265"/>
        <v>3</v>
      </c>
      <c r="FN369" s="116" t="str">
        <f t="shared" si="256"/>
        <v>金币</v>
      </c>
      <c r="FO369" s="116">
        <f t="shared" si="257"/>
        <v>7000</v>
      </c>
      <c r="FP369" s="116" t="str">
        <f t="shared" si="258"/>
        <v>专属强化石2</v>
      </c>
      <c r="FQ369" s="116">
        <f t="shared" si="259"/>
        <v>4</v>
      </c>
      <c r="FR369" s="116" t="str">
        <f t="shared" si="260"/>
        <v>专属强化石3</v>
      </c>
      <c r="FS369" s="116">
        <f t="shared" si="261"/>
        <v>2</v>
      </c>
      <c r="FT369" s="116">
        <f t="shared" si="266"/>
        <v>0.06</v>
      </c>
      <c r="FU369" s="116">
        <f t="shared" si="267"/>
        <v>1</v>
      </c>
      <c r="FV369" s="116">
        <f t="shared" si="268"/>
        <v>24</v>
      </c>
      <c r="FW369" s="116">
        <f t="shared" si="269"/>
        <v>0</v>
      </c>
      <c r="FX369" s="116">
        <f t="shared" si="270"/>
        <v>1</v>
      </c>
      <c r="FY369" s="116">
        <f t="shared" si="271"/>
        <v>6</v>
      </c>
      <c r="FZ369" s="116">
        <f t="shared" si="272"/>
        <v>3.09E-2</v>
      </c>
      <c r="GA369" s="116">
        <f t="shared" si="273"/>
        <v>1</v>
      </c>
      <c r="GB369" s="116">
        <f t="shared" si="274"/>
        <v>11</v>
      </c>
      <c r="GC369" s="116">
        <f t="shared" si="275"/>
        <v>0.1234</v>
      </c>
      <c r="GD369" s="116">
        <f t="shared" si="276"/>
        <v>1</v>
      </c>
      <c r="GE369" s="116">
        <f t="shared" si="277"/>
        <v>24</v>
      </c>
    </row>
    <row r="370" spans="164:187" ht="16.5" x14ac:dyDescent="0.2">
      <c r="FH370" s="116">
        <v>365</v>
      </c>
      <c r="FI370" s="116">
        <f t="shared" si="262"/>
        <v>40</v>
      </c>
      <c r="FJ370" s="116">
        <f t="shared" si="255"/>
        <v>5</v>
      </c>
      <c r="FK370" s="116" t="str">
        <f t="shared" si="263"/>
        <v>项羽专属武器-魂珠-5 4级</v>
      </c>
      <c r="FL370" s="116">
        <f t="shared" si="264"/>
        <v>5</v>
      </c>
      <c r="FM370" s="116">
        <f t="shared" si="265"/>
        <v>4</v>
      </c>
      <c r="FN370" s="116" t="str">
        <f t="shared" si="256"/>
        <v>金币</v>
      </c>
      <c r="FO370" s="116">
        <f t="shared" si="257"/>
        <v>8000</v>
      </c>
      <c r="FP370" s="116" t="str">
        <f t="shared" si="258"/>
        <v>专属强化石2</v>
      </c>
      <c r="FQ370" s="116">
        <f t="shared" si="259"/>
        <v>6</v>
      </c>
      <c r="FR370" s="116" t="str">
        <f t="shared" si="260"/>
        <v>专属强化石3</v>
      </c>
      <c r="FS370" s="116">
        <f t="shared" si="261"/>
        <v>3</v>
      </c>
      <c r="FT370" s="116">
        <f t="shared" si="266"/>
        <v>0.06</v>
      </c>
      <c r="FU370" s="116">
        <f t="shared" si="267"/>
        <v>1</v>
      </c>
      <c r="FV370" s="116">
        <f t="shared" si="268"/>
        <v>27</v>
      </c>
      <c r="FW370" s="116">
        <f t="shared" si="269"/>
        <v>0</v>
      </c>
      <c r="FX370" s="116">
        <f t="shared" si="270"/>
        <v>1</v>
      </c>
      <c r="FY370" s="116">
        <f t="shared" si="271"/>
        <v>6</v>
      </c>
      <c r="FZ370" s="116">
        <f t="shared" si="272"/>
        <v>2.7799999999999998E-2</v>
      </c>
      <c r="GA370" s="116">
        <f t="shared" si="273"/>
        <v>1</v>
      </c>
      <c r="GB370" s="116">
        <f t="shared" si="274"/>
        <v>13</v>
      </c>
      <c r="GC370" s="116">
        <f t="shared" si="275"/>
        <v>0.1111</v>
      </c>
      <c r="GD370" s="116">
        <f t="shared" si="276"/>
        <v>1</v>
      </c>
      <c r="GE370" s="116">
        <f t="shared" si="277"/>
        <v>27</v>
      </c>
    </row>
    <row r="371" spans="164:187" ht="16.5" x14ac:dyDescent="0.2">
      <c r="FH371" s="116">
        <v>366</v>
      </c>
      <c r="FI371" s="116">
        <f t="shared" si="262"/>
        <v>41</v>
      </c>
      <c r="FJ371" s="116">
        <f t="shared" si="255"/>
        <v>5</v>
      </c>
      <c r="FK371" s="116" t="str">
        <f t="shared" si="263"/>
        <v>项羽专属武器-魂珠-5 5级</v>
      </c>
      <c r="FL371" s="116">
        <f t="shared" si="264"/>
        <v>5</v>
      </c>
      <c r="FM371" s="116">
        <f t="shared" si="265"/>
        <v>5</v>
      </c>
      <c r="FN371" s="116" t="str">
        <f t="shared" si="256"/>
        <v>金币</v>
      </c>
      <c r="FO371" s="116">
        <f t="shared" si="257"/>
        <v>9000</v>
      </c>
      <c r="FP371" s="116" t="str">
        <f t="shared" si="258"/>
        <v>专属强化石2</v>
      </c>
      <c r="FQ371" s="116">
        <f t="shared" si="259"/>
        <v>6</v>
      </c>
      <c r="FR371" s="116" t="str">
        <f t="shared" si="260"/>
        <v>专属强化石3</v>
      </c>
      <c r="FS371" s="116">
        <f t="shared" si="261"/>
        <v>3</v>
      </c>
      <c r="FT371" s="116">
        <f t="shared" si="266"/>
        <v>0.03</v>
      </c>
      <c r="FU371" s="116">
        <f t="shared" si="267"/>
        <v>1</v>
      </c>
      <c r="FV371" s="116">
        <f t="shared" si="268"/>
        <v>43</v>
      </c>
      <c r="FW371" s="116">
        <f t="shared" si="269"/>
        <v>0</v>
      </c>
      <c r="FX371" s="116">
        <f t="shared" si="270"/>
        <v>1</v>
      </c>
      <c r="FY371" s="116">
        <f t="shared" si="271"/>
        <v>10</v>
      </c>
      <c r="FZ371" s="116">
        <f t="shared" si="272"/>
        <v>1.7399999999999999E-2</v>
      </c>
      <c r="GA371" s="116">
        <f t="shared" si="273"/>
        <v>1</v>
      </c>
      <c r="GB371" s="116">
        <f t="shared" si="274"/>
        <v>20</v>
      </c>
      <c r="GC371" s="116">
        <f t="shared" si="275"/>
        <v>6.9400000000000003E-2</v>
      </c>
      <c r="GD371" s="116">
        <f t="shared" si="276"/>
        <v>1</v>
      </c>
      <c r="GE371" s="116">
        <f t="shared" si="277"/>
        <v>43</v>
      </c>
    </row>
    <row r="372" spans="164:187" ht="16.5" x14ac:dyDescent="0.2">
      <c r="FH372" s="116">
        <v>367</v>
      </c>
      <c r="FI372" s="116">
        <f t="shared" si="262"/>
        <v>42</v>
      </c>
      <c r="FJ372" s="116">
        <f t="shared" si="255"/>
        <v>5</v>
      </c>
      <c r="FK372" s="116" t="str">
        <f t="shared" si="263"/>
        <v>项羽专属武器-魂珠-5 6级</v>
      </c>
      <c r="FL372" s="116">
        <f t="shared" si="264"/>
        <v>5</v>
      </c>
      <c r="FM372" s="116">
        <f t="shared" si="265"/>
        <v>6</v>
      </c>
      <c r="FN372" s="116" t="str">
        <f t="shared" si="256"/>
        <v>金币</v>
      </c>
      <c r="FO372" s="116">
        <f t="shared" si="257"/>
        <v>10000</v>
      </c>
      <c r="FP372" s="116" t="str">
        <f t="shared" si="258"/>
        <v>专属强化石2</v>
      </c>
      <c r="FQ372" s="116">
        <f t="shared" si="259"/>
        <v>9</v>
      </c>
      <c r="FR372" s="116" t="str">
        <f t="shared" si="260"/>
        <v>专属强化石3</v>
      </c>
      <c r="FS372" s="116">
        <f t="shared" si="261"/>
        <v>5</v>
      </c>
      <c r="FT372" s="116">
        <f t="shared" si="266"/>
        <v>0.04</v>
      </c>
      <c r="FU372" s="116">
        <f t="shared" si="267"/>
        <v>1</v>
      </c>
      <c r="FV372" s="116">
        <f t="shared" si="268"/>
        <v>42</v>
      </c>
      <c r="FW372" s="116">
        <f t="shared" si="269"/>
        <v>0</v>
      </c>
      <c r="FX372" s="116">
        <f t="shared" si="270"/>
        <v>1</v>
      </c>
      <c r="FY372" s="116">
        <f t="shared" si="271"/>
        <v>10</v>
      </c>
      <c r="FZ372" s="116">
        <f t="shared" si="272"/>
        <v>1.78E-2</v>
      </c>
      <c r="GA372" s="116">
        <f t="shared" si="273"/>
        <v>1</v>
      </c>
      <c r="GB372" s="116">
        <f t="shared" si="274"/>
        <v>20</v>
      </c>
      <c r="GC372" s="116">
        <f t="shared" si="275"/>
        <v>7.1199999999999999E-2</v>
      </c>
      <c r="GD372" s="116">
        <f t="shared" si="276"/>
        <v>1</v>
      </c>
      <c r="GE372" s="116">
        <f t="shared" si="277"/>
        <v>42</v>
      </c>
    </row>
    <row r="373" spans="164:187" ht="16.5" x14ac:dyDescent="0.2">
      <c r="FH373" s="116">
        <v>368</v>
      </c>
      <c r="FI373" s="116">
        <f t="shared" si="262"/>
        <v>43</v>
      </c>
      <c r="FJ373" s="116">
        <f t="shared" si="255"/>
        <v>5</v>
      </c>
      <c r="FK373" s="116" t="str">
        <f t="shared" si="263"/>
        <v>项羽专属武器-魂珠-5 7级</v>
      </c>
      <c r="FL373" s="116">
        <f t="shared" si="264"/>
        <v>5</v>
      </c>
      <c r="FM373" s="116">
        <f t="shared" si="265"/>
        <v>7</v>
      </c>
      <c r="FN373" s="116" t="str">
        <f t="shared" si="256"/>
        <v>金币</v>
      </c>
      <c r="FO373" s="116">
        <f t="shared" si="257"/>
        <v>11000</v>
      </c>
      <c r="FP373" s="116" t="str">
        <f t="shared" si="258"/>
        <v>专属强化石2</v>
      </c>
      <c r="FQ373" s="116">
        <f t="shared" si="259"/>
        <v>9</v>
      </c>
      <c r="FR373" s="116" t="str">
        <f t="shared" si="260"/>
        <v>专属强化石3</v>
      </c>
      <c r="FS373" s="116">
        <f t="shared" si="261"/>
        <v>5</v>
      </c>
      <c r="FT373" s="116">
        <f t="shared" si="266"/>
        <v>0.02</v>
      </c>
      <c r="FU373" s="116">
        <f t="shared" si="267"/>
        <v>1</v>
      </c>
      <c r="FV373" s="116">
        <f t="shared" si="268"/>
        <v>68</v>
      </c>
      <c r="FW373" s="116">
        <f t="shared" si="269"/>
        <v>0</v>
      </c>
      <c r="FX373" s="116">
        <f t="shared" si="270"/>
        <v>1</v>
      </c>
      <c r="FY373" s="116">
        <f t="shared" si="271"/>
        <v>16</v>
      </c>
      <c r="FZ373" s="116">
        <f t="shared" si="272"/>
        <v>1.0999999999999999E-2</v>
      </c>
      <c r="GA373" s="116">
        <f t="shared" si="273"/>
        <v>1</v>
      </c>
      <c r="GB373" s="116">
        <f t="shared" si="274"/>
        <v>32</v>
      </c>
      <c r="GC373" s="116">
        <f t="shared" si="275"/>
        <v>4.41E-2</v>
      </c>
      <c r="GD373" s="116">
        <f t="shared" si="276"/>
        <v>1</v>
      </c>
      <c r="GE373" s="116">
        <f t="shared" si="277"/>
        <v>68</v>
      </c>
    </row>
    <row r="374" spans="164:187" ht="16.5" x14ac:dyDescent="0.2">
      <c r="FH374" s="116">
        <v>369</v>
      </c>
      <c r="FI374" s="116">
        <f t="shared" si="262"/>
        <v>44</v>
      </c>
      <c r="FJ374" s="116">
        <f t="shared" si="255"/>
        <v>5</v>
      </c>
      <c r="FK374" s="116" t="str">
        <f t="shared" si="263"/>
        <v>项羽专属武器-魂珠-5 8级</v>
      </c>
      <c r="FL374" s="116">
        <f t="shared" si="264"/>
        <v>5</v>
      </c>
      <c r="FM374" s="116">
        <f t="shared" si="265"/>
        <v>8</v>
      </c>
      <c r="FN374" s="116" t="str">
        <f t="shared" si="256"/>
        <v>金币</v>
      </c>
      <c r="FO374" s="116">
        <f t="shared" si="257"/>
        <v>12000</v>
      </c>
      <c r="FP374" s="116" t="str">
        <f t="shared" si="258"/>
        <v>专属强化石2</v>
      </c>
      <c r="FQ374" s="116">
        <f t="shared" si="259"/>
        <v>13</v>
      </c>
      <c r="FR374" s="116" t="str">
        <f t="shared" si="260"/>
        <v>专属强化石3</v>
      </c>
      <c r="FS374" s="116">
        <f t="shared" si="261"/>
        <v>7</v>
      </c>
      <c r="FT374" s="116">
        <f t="shared" si="266"/>
        <v>0.02</v>
      </c>
      <c r="FU374" s="116">
        <f t="shared" si="267"/>
        <v>1</v>
      </c>
      <c r="FV374" s="116">
        <f t="shared" si="268"/>
        <v>79</v>
      </c>
      <c r="FW374" s="116">
        <f t="shared" si="269"/>
        <v>0</v>
      </c>
      <c r="FX374" s="116">
        <f t="shared" si="270"/>
        <v>1</v>
      </c>
      <c r="FY374" s="116">
        <f t="shared" si="271"/>
        <v>18</v>
      </c>
      <c r="FZ374" s="116">
        <f t="shared" si="272"/>
        <v>9.4999999999999998E-3</v>
      </c>
      <c r="GA374" s="116">
        <f t="shared" si="273"/>
        <v>1</v>
      </c>
      <c r="GB374" s="116">
        <f t="shared" si="274"/>
        <v>37</v>
      </c>
      <c r="GC374" s="116">
        <f t="shared" si="275"/>
        <v>3.8100000000000002E-2</v>
      </c>
      <c r="GD374" s="116">
        <f t="shared" si="276"/>
        <v>1</v>
      </c>
      <c r="GE374" s="116">
        <f t="shared" si="277"/>
        <v>79</v>
      </c>
    </row>
    <row r="375" spans="164:187" ht="16.5" x14ac:dyDescent="0.2">
      <c r="FH375" s="116">
        <v>370</v>
      </c>
      <c r="FI375" s="116">
        <f t="shared" si="262"/>
        <v>45</v>
      </c>
      <c r="FJ375" s="116">
        <f t="shared" si="255"/>
        <v>5</v>
      </c>
      <c r="FK375" s="116" t="str">
        <f t="shared" si="263"/>
        <v>项羽专属武器-魂珠-5 9级</v>
      </c>
      <c r="FL375" s="116">
        <f t="shared" si="264"/>
        <v>5</v>
      </c>
      <c r="FM375" s="116">
        <f t="shared" si="265"/>
        <v>9</v>
      </c>
      <c r="FN375" s="116" t="str">
        <f t="shared" si="256"/>
        <v>金币</v>
      </c>
      <c r="FO375" s="116">
        <f t="shared" si="257"/>
        <v>13000</v>
      </c>
      <c r="FP375" s="116" t="str">
        <f t="shared" si="258"/>
        <v>专属强化石2</v>
      </c>
      <c r="FQ375" s="116">
        <f t="shared" si="259"/>
        <v>17</v>
      </c>
      <c r="FR375" s="116" t="str">
        <f t="shared" si="260"/>
        <v>专属强化石3</v>
      </c>
      <c r="FS375" s="116">
        <f t="shared" si="261"/>
        <v>9</v>
      </c>
      <c r="FT375" s="116">
        <f t="shared" si="266"/>
        <v>0.02</v>
      </c>
      <c r="FU375" s="116">
        <f t="shared" si="267"/>
        <v>1</v>
      </c>
      <c r="FV375" s="116">
        <f t="shared" si="268"/>
        <v>99</v>
      </c>
      <c r="FW375" s="116">
        <f t="shared" si="269"/>
        <v>0</v>
      </c>
      <c r="FX375" s="116">
        <f t="shared" si="270"/>
        <v>1</v>
      </c>
      <c r="FY375" s="116">
        <f t="shared" si="271"/>
        <v>23</v>
      </c>
      <c r="FZ375" s="116">
        <f t="shared" si="272"/>
        <v>7.6E-3</v>
      </c>
      <c r="GA375" s="116">
        <f t="shared" si="273"/>
        <v>1</v>
      </c>
      <c r="GB375" s="116">
        <f t="shared" si="274"/>
        <v>46</v>
      </c>
      <c r="GC375" s="116">
        <f t="shared" si="275"/>
        <v>3.0300000000000001E-2</v>
      </c>
      <c r="GD375" s="116">
        <f t="shared" si="276"/>
        <v>1</v>
      </c>
      <c r="GE375" s="116">
        <f t="shared" si="277"/>
        <v>99</v>
      </c>
    </row>
    <row r="376" spans="164:187" ht="16.5" x14ac:dyDescent="0.2">
      <c r="FH376" s="116">
        <v>371</v>
      </c>
      <c r="FI376" s="116">
        <f t="shared" si="262"/>
        <v>0</v>
      </c>
      <c r="FJ376" s="116">
        <f t="shared" si="255"/>
        <v>5</v>
      </c>
      <c r="FK376" s="116" t="str">
        <f t="shared" si="263"/>
        <v>项羽专属武器-魂珠-6 0级</v>
      </c>
      <c r="FL376" s="116">
        <f t="shared" si="264"/>
        <v>6</v>
      </c>
      <c r="FM376" s="116">
        <f t="shared" si="265"/>
        <v>0</v>
      </c>
      <c r="FN376" s="116" t="str">
        <f t="shared" si="256"/>
        <v/>
      </c>
      <c r="FO376" s="116" t="str">
        <f t="shared" si="257"/>
        <v/>
      </c>
      <c r="FP376" s="116" t="str">
        <f t="shared" si="258"/>
        <v/>
      </c>
      <c r="FQ376" s="116" t="str">
        <f t="shared" si="259"/>
        <v/>
      </c>
      <c r="FR376" s="116" t="str">
        <f t="shared" si="260"/>
        <v/>
      </c>
      <c r="FS376" s="116" t="str">
        <f t="shared" si="261"/>
        <v/>
      </c>
      <c r="FT376" s="116" t="str">
        <f t="shared" si="266"/>
        <v/>
      </c>
      <c r="FU376" s="116" t="str">
        <f t="shared" si="267"/>
        <v/>
      </c>
      <c r="FV376" s="116" t="str">
        <f t="shared" si="268"/>
        <v/>
      </c>
      <c r="FW376" s="116" t="str">
        <f t="shared" si="269"/>
        <v/>
      </c>
      <c r="FX376" s="116" t="str">
        <f t="shared" si="270"/>
        <v/>
      </c>
      <c r="FY376" s="116" t="str">
        <f t="shared" si="271"/>
        <v/>
      </c>
      <c r="FZ376" s="116" t="str">
        <f t="shared" si="272"/>
        <v/>
      </c>
      <c r="GA376" s="116" t="str">
        <f t="shared" si="273"/>
        <v/>
      </c>
      <c r="GB376" s="116" t="str">
        <f t="shared" si="274"/>
        <v/>
      </c>
      <c r="GC376" s="116" t="str">
        <f t="shared" si="275"/>
        <v/>
      </c>
      <c r="GD376" s="116" t="str">
        <f t="shared" si="276"/>
        <v/>
      </c>
      <c r="GE376" s="116" t="str">
        <f t="shared" si="277"/>
        <v/>
      </c>
    </row>
    <row r="377" spans="164:187" ht="16.5" x14ac:dyDescent="0.2">
      <c r="FH377" s="116">
        <v>372</v>
      </c>
      <c r="FI377" s="116">
        <f t="shared" si="262"/>
        <v>46</v>
      </c>
      <c r="FJ377" s="116">
        <f t="shared" si="255"/>
        <v>5</v>
      </c>
      <c r="FK377" s="116" t="str">
        <f t="shared" si="263"/>
        <v>项羽专属武器-魂珠-6 1级</v>
      </c>
      <c r="FL377" s="116">
        <f t="shared" si="264"/>
        <v>6</v>
      </c>
      <c r="FM377" s="116">
        <f t="shared" si="265"/>
        <v>1</v>
      </c>
      <c r="FN377" s="116" t="str">
        <f t="shared" si="256"/>
        <v>金币</v>
      </c>
      <c r="FO377" s="116">
        <f t="shared" si="257"/>
        <v>6000</v>
      </c>
      <c r="FP377" s="116" t="str">
        <f t="shared" si="258"/>
        <v>专属强化石3</v>
      </c>
      <c r="FQ377" s="116">
        <f t="shared" si="259"/>
        <v>5</v>
      </c>
      <c r="FR377" s="116" t="str">
        <f t="shared" si="260"/>
        <v>专属强化石4</v>
      </c>
      <c r="FS377" s="116">
        <f t="shared" si="261"/>
        <v>1</v>
      </c>
      <c r="FT377" s="116">
        <f t="shared" si="266"/>
        <v>0.14000000000000001</v>
      </c>
      <c r="FU377" s="116">
        <f t="shared" si="267"/>
        <v>1</v>
      </c>
      <c r="FV377" s="116">
        <f t="shared" si="268"/>
        <v>10</v>
      </c>
      <c r="FW377" s="116">
        <f t="shared" si="269"/>
        <v>0</v>
      </c>
      <c r="FX377" s="116">
        <f t="shared" si="270"/>
        <v>1</v>
      </c>
      <c r="FY377" s="116">
        <f t="shared" si="271"/>
        <v>2</v>
      </c>
      <c r="FZ377" s="116">
        <f t="shared" si="272"/>
        <v>7.2099999999999997E-2</v>
      </c>
      <c r="GA377" s="116">
        <f t="shared" si="273"/>
        <v>1</v>
      </c>
      <c r="GB377" s="116">
        <f t="shared" si="274"/>
        <v>5</v>
      </c>
      <c r="GC377" s="116">
        <f t="shared" si="275"/>
        <v>0.28860000000000002</v>
      </c>
      <c r="GD377" s="116">
        <f t="shared" si="276"/>
        <v>1</v>
      </c>
      <c r="GE377" s="116">
        <f t="shared" si="277"/>
        <v>10</v>
      </c>
    </row>
    <row r="378" spans="164:187" ht="16.5" x14ac:dyDescent="0.2">
      <c r="FH378" s="116">
        <v>373</v>
      </c>
      <c r="FI378" s="116">
        <f t="shared" si="262"/>
        <v>47</v>
      </c>
      <c r="FJ378" s="116">
        <f t="shared" si="255"/>
        <v>5</v>
      </c>
      <c r="FK378" s="116" t="str">
        <f t="shared" si="263"/>
        <v>项羽专属武器-魂珠-6 2级</v>
      </c>
      <c r="FL378" s="116">
        <f t="shared" si="264"/>
        <v>6</v>
      </c>
      <c r="FM378" s="116">
        <f t="shared" si="265"/>
        <v>2</v>
      </c>
      <c r="FN378" s="116" t="str">
        <f t="shared" si="256"/>
        <v>金币</v>
      </c>
      <c r="FO378" s="116">
        <f t="shared" si="257"/>
        <v>7000</v>
      </c>
      <c r="FP378" s="116" t="str">
        <f t="shared" si="258"/>
        <v>专属强化石3</v>
      </c>
      <c r="FQ378" s="116">
        <f t="shared" si="259"/>
        <v>9</v>
      </c>
      <c r="FR378" s="116" t="str">
        <f t="shared" si="260"/>
        <v>专属强化石4</v>
      </c>
      <c r="FS378" s="116">
        <f t="shared" si="261"/>
        <v>2</v>
      </c>
      <c r="FT378" s="116">
        <f t="shared" si="266"/>
        <v>0.14000000000000001</v>
      </c>
      <c r="FU378" s="116">
        <f t="shared" si="267"/>
        <v>1</v>
      </c>
      <c r="FV378" s="116">
        <f t="shared" si="268"/>
        <v>10</v>
      </c>
      <c r="FW378" s="116">
        <f t="shared" si="269"/>
        <v>0</v>
      </c>
      <c r="FX378" s="116">
        <f t="shared" si="270"/>
        <v>1</v>
      </c>
      <c r="FY378" s="116">
        <f t="shared" si="271"/>
        <v>2</v>
      </c>
      <c r="FZ378" s="116">
        <f t="shared" si="272"/>
        <v>7.2099999999999997E-2</v>
      </c>
      <c r="GA378" s="116">
        <f t="shared" si="273"/>
        <v>1</v>
      </c>
      <c r="GB378" s="116">
        <f t="shared" si="274"/>
        <v>5</v>
      </c>
      <c r="GC378" s="116">
        <f t="shared" si="275"/>
        <v>0.28860000000000002</v>
      </c>
      <c r="GD378" s="116">
        <f t="shared" si="276"/>
        <v>1</v>
      </c>
      <c r="GE378" s="116">
        <f t="shared" si="277"/>
        <v>10</v>
      </c>
    </row>
    <row r="379" spans="164:187" ht="16.5" x14ac:dyDescent="0.2">
      <c r="FH379" s="116">
        <v>374</v>
      </c>
      <c r="FI379" s="116">
        <f t="shared" si="262"/>
        <v>48</v>
      </c>
      <c r="FJ379" s="116">
        <f t="shared" si="255"/>
        <v>5</v>
      </c>
      <c r="FK379" s="116" t="str">
        <f t="shared" si="263"/>
        <v>项羽专属武器-魂珠-6 3级</v>
      </c>
      <c r="FL379" s="116">
        <f t="shared" si="264"/>
        <v>6</v>
      </c>
      <c r="FM379" s="116">
        <f t="shared" si="265"/>
        <v>3</v>
      </c>
      <c r="FN379" s="116" t="str">
        <f t="shared" si="256"/>
        <v>金币</v>
      </c>
      <c r="FO379" s="116">
        <f t="shared" si="257"/>
        <v>8000</v>
      </c>
      <c r="FP379" s="116" t="str">
        <f t="shared" si="258"/>
        <v>专属强化石3</v>
      </c>
      <c r="FQ379" s="116">
        <f t="shared" si="259"/>
        <v>9</v>
      </c>
      <c r="FR379" s="116" t="str">
        <f t="shared" si="260"/>
        <v>专属强化石4</v>
      </c>
      <c r="FS379" s="116">
        <f t="shared" si="261"/>
        <v>2</v>
      </c>
      <c r="FT379" s="116">
        <f t="shared" si="266"/>
        <v>0.1</v>
      </c>
      <c r="FU379" s="116">
        <f t="shared" si="267"/>
        <v>1</v>
      </c>
      <c r="FV379" s="116">
        <f t="shared" si="268"/>
        <v>16</v>
      </c>
      <c r="FW379" s="116">
        <f t="shared" si="269"/>
        <v>0</v>
      </c>
      <c r="FX379" s="116">
        <f t="shared" si="270"/>
        <v>1</v>
      </c>
      <c r="FY379" s="116">
        <f t="shared" si="271"/>
        <v>4</v>
      </c>
      <c r="FZ379" s="116">
        <f t="shared" si="272"/>
        <v>4.8099999999999997E-2</v>
      </c>
      <c r="GA379" s="116">
        <f t="shared" si="273"/>
        <v>1</v>
      </c>
      <c r="GB379" s="116">
        <f t="shared" si="274"/>
        <v>7</v>
      </c>
      <c r="GC379" s="116">
        <f t="shared" si="275"/>
        <v>0.19239999999999999</v>
      </c>
      <c r="GD379" s="116">
        <f t="shared" si="276"/>
        <v>1</v>
      </c>
      <c r="GE379" s="116">
        <f t="shared" si="277"/>
        <v>16</v>
      </c>
    </row>
    <row r="380" spans="164:187" ht="16.5" x14ac:dyDescent="0.2">
      <c r="FH380" s="116">
        <v>375</v>
      </c>
      <c r="FI380" s="116">
        <f t="shared" si="262"/>
        <v>49</v>
      </c>
      <c r="FJ380" s="116">
        <f t="shared" si="255"/>
        <v>5</v>
      </c>
      <c r="FK380" s="116" t="str">
        <f t="shared" si="263"/>
        <v>项羽专属武器-魂珠-6 4级</v>
      </c>
      <c r="FL380" s="116">
        <f t="shared" si="264"/>
        <v>6</v>
      </c>
      <c r="FM380" s="116">
        <f t="shared" si="265"/>
        <v>4</v>
      </c>
      <c r="FN380" s="116" t="str">
        <f t="shared" si="256"/>
        <v>金币</v>
      </c>
      <c r="FO380" s="116">
        <f t="shared" si="257"/>
        <v>9000</v>
      </c>
      <c r="FP380" s="116" t="str">
        <f t="shared" si="258"/>
        <v>专属强化石3</v>
      </c>
      <c r="FQ380" s="116">
        <f t="shared" si="259"/>
        <v>14</v>
      </c>
      <c r="FR380" s="116" t="str">
        <f t="shared" si="260"/>
        <v>专属强化石4</v>
      </c>
      <c r="FS380" s="116">
        <f t="shared" si="261"/>
        <v>3</v>
      </c>
      <c r="FT380" s="116">
        <f t="shared" si="266"/>
        <v>0.09</v>
      </c>
      <c r="FU380" s="116">
        <f t="shared" si="267"/>
        <v>1</v>
      </c>
      <c r="FV380" s="116">
        <f t="shared" si="268"/>
        <v>17</v>
      </c>
      <c r="FW380" s="116">
        <f t="shared" si="269"/>
        <v>0</v>
      </c>
      <c r="FX380" s="116">
        <f t="shared" si="270"/>
        <v>1</v>
      </c>
      <c r="FY380" s="116">
        <f t="shared" si="271"/>
        <v>4</v>
      </c>
      <c r="FZ380" s="116">
        <f t="shared" si="272"/>
        <v>4.3299999999999998E-2</v>
      </c>
      <c r="GA380" s="116">
        <f t="shared" si="273"/>
        <v>1</v>
      </c>
      <c r="GB380" s="116">
        <f t="shared" si="274"/>
        <v>8</v>
      </c>
      <c r="GC380" s="116">
        <f t="shared" si="275"/>
        <v>0.1731</v>
      </c>
      <c r="GD380" s="116">
        <f t="shared" si="276"/>
        <v>1</v>
      </c>
      <c r="GE380" s="116">
        <f t="shared" si="277"/>
        <v>17</v>
      </c>
    </row>
    <row r="381" spans="164:187" ht="16.5" x14ac:dyDescent="0.2">
      <c r="FH381" s="116">
        <v>376</v>
      </c>
      <c r="FI381" s="116">
        <f t="shared" si="262"/>
        <v>50</v>
      </c>
      <c r="FJ381" s="116">
        <f t="shared" si="255"/>
        <v>5</v>
      </c>
      <c r="FK381" s="116" t="str">
        <f t="shared" si="263"/>
        <v>项羽专属武器-魂珠-6 5级</v>
      </c>
      <c r="FL381" s="116">
        <f t="shared" si="264"/>
        <v>6</v>
      </c>
      <c r="FM381" s="116">
        <f t="shared" si="265"/>
        <v>5</v>
      </c>
      <c r="FN381" s="116" t="str">
        <f t="shared" si="256"/>
        <v>金币</v>
      </c>
      <c r="FO381" s="116">
        <f t="shared" si="257"/>
        <v>10000</v>
      </c>
      <c r="FP381" s="116" t="str">
        <f t="shared" si="258"/>
        <v>专属强化石3</v>
      </c>
      <c r="FQ381" s="116">
        <f t="shared" si="259"/>
        <v>14</v>
      </c>
      <c r="FR381" s="116" t="str">
        <f t="shared" si="260"/>
        <v>专属强化石4</v>
      </c>
      <c r="FS381" s="116">
        <f t="shared" si="261"/>
        <v>3</v>
      </c>
      <c r="FT381" s="116">
        <f t="shared" si="266"/>
        <v>0.05</v>
      </c>
      <c r="FU381" s="116">
        <f t="shared" si="267"/>
        <v>1</v>
      </c>
      <c r="FV381" s="116">
        <f t="shared" si="268"/>
        <v>28</v>
      </c>
      <c r="FW381" s="116">
        <f t="shared" si="269"/>
        <v>0</v>
      </c>
      <c r="FX381" s="116">
        <f t="shared" si="270"/>
        <v>1</v>
      </c>
      <c r="FY381" s="116">
        <f t="shared" si="271"/>
        <v>6</v>
      </c>
      <c r="FZ381" s="116">
        <f t="shared" si="272"/>
        <v>2.7099999999999999E-2</v>
      </c>
      <c r="GA381" s="116">
        <f t="shared" si="273"/>
        <v>1</v>
      </c>
      <c r="GB381" s="116">
        <f t="shared" si="274"/>
        <v>13</v>
      </c>
      <c r="GC381" s="116">
        <f t="shared" si="275"/>
        <v>0.1082</v>
      </c>
      <c r="GD381" s="116">
        <f t="shared" si="276"/>
        <v>1</v>
      </c>
      <c r="GE381" s="116">
        <f t="shared" si="277"/>
        <v>28</v>
      </c>
    </row>
    <row r="382" spans="164:187" ht="16.5" x14ac:dyDescent="0.2">
      <c r="FH382" s="116">
        <v>377</v>
      </c>
      <c r="FI382" s="116">
        <f t="shared" si="262"/>
        <v>51</v>
      </c>
      <c r="FJ382" s="116">
        <f t="shared" si="255"/>
        <v>5</v>
      </c>
      <c r="FK382" s="116" t="str">
        <f t="shared" si="263"/>
        <v>项羽专属武器-魂珠-6 6级</v>
      </c>
      <c r="FL382" s="116">
        <f t="shared" si="264"/>
        <v>6</v>
      </c>
      <c r="FM382" s="116">
        <f t="shared" si="265"/>
        <v>6</v>
      </c>
      <c r="FN382" s="116" t="str">
        <f t="shared" si="256"/>
        <v>金币</v>
      </c>
      <c r="FO382" s="116">
        <f t="shared" si="257"/>
        <v>11000</v>
      </c>
      <c r="FP382" s="116" t="str">
        <f t="shared" si="258"/>
        <v>专属强化石3</v>
      </c>
      <c r="FQ382" s="116">
        <f t="shared" si="259"/>
        <v>19</v>
      </c>
      <c r="FR382" s="116" t="str">
        <f t="shared" si="260"/>
        <v>专属强化石4</v>
      </c>
      <c r="FS382" s="116">
        <f t="shared" si="261"/>
        <v>4</v>
      </c>
      <c r="FT382" s="116">
        <f t="shared" si="266"/>
        <v>0.04</v>
      </c>
      <c r="FU382" s="116">
        <f t="shared" si="267"/>
        <v>1</v>
      </c>
      <c r="FV382" s="116">
        <f t="shared" si="268"/>
        <v>34</v>
      </c>
      <c r="FW382" s="116">
        <f t="shared" si="269"/>
        <v>0</v>
      </c>
      <c r="FX382" s="116">
        <f t="shared" si="270"/>
        <v>1</v>
      </c>
      <c r="FY382" s="116">
        <f t="shared" si="271"/>
        <v>8</v>
      </c>
      <c r="FZ382" s="116">
        <f t="shared" si="272"/>
        <v>2.2200000000000001E-2</v>
      </c>
      <c r="GA382" s="116">
        <f t="shared" si="273"/>
        <v>1</v>
      </c>
      <c r="GB382" s="116">
        <f t="shared" si="274"/>
        <v>16</v>
      </c>
      <c r="GC382" s="116">
        <f t="shared" si="275"/>
        <v>8.8800000000000004E-2</v>
      </c>
      <c r="GD382" s="116">
        <f t="shared" si="276"/>
        <v>1</v>
      </c>
      <c r="GE382" s="116">
        <f t="shared" si="277"/>
        <v>34</v>
      </c>
    </row>
    <row r="383" spans="164:187" ht="16.5" x14ac:dyDescent="0.2">
      <c r="FH383" s="116">
        <v>378</v>
      </c>
      <c r="FI383" s="116">
        <f t="shared" si="262"/>
        <v>52</v>
      </c>
      <c r="FJ383" s="116">
        <f t="shared" si="255"/>
        <v>5</v>
      </c>
      <c r="FK383" s="116" t="str">
        <f t="shared" si="263"/>
        <v>项羽专属武器-魂珠-6 7级</v>
      </c>
      <c r="FL383" s="116">
        <f t="shared" si="264"/>
        <v>6</v>
      </c>
      <c r="FM383" s="116">
        <f t="shared" si="265"/>
        <v>7</v>
      </c>
      <c r="FN383" s="116" t="str">
        <f t="shared" si="256"/>
        <v>金币</v>
      </c>
      <c r="FO383" s="116">
        <f t="shared" si="257"/>
        <v>12000</v>
      </c>
      <c r="FP383" s="116" t="str">
        <f t="shared" si="258"/>
        <v>专属强化石3</v>
      </c>
      <c r="FQ383" s="116">
        <f t="shared" si="259"/>
        <v>24</v>
      </c>
      <c r="FR383" s="116" t="str">
        <f t="shared" si="260"/>
        <v>专属强化石4</v>
      </c>
      <c r="FS383" s="116">
        <f t="shared" si="261"/>
        <v>5</v>
      </c>
      <c r="FT383" s="116">
        <f t="shared" si="266"/>
        <v>0.03</v>
      </c>
      <c r="FU383" s="116">
        <f t="shared" si="267"/>
        <v>1</v>
      </c>
      <c r="FV383" s="116">
        <f t="shared" si="268"/>
        <v>44</v>
      </c>
      <c r="FW383" s="116">
        <f t="shared" si="269"/>
        <v>0</v>
      </c>
      <c r="FX383" s="116">
        <f t="shared" si="270"/>
        <v>1</v>
      </c>
      <c r="FY383" s="116">
        <f t="shared" si="271"/>
        <v>10</v>
      </c>
      <c r="FZ383" s="116">
        <f t="shared" si="272"/>
        <v>1.72E-2</v>
      </c>
      <c r="GA383" s="116">
        <f t="shared" si="273"/>
        <v>1</v>
      </c>
      <c r="GB383" s="116">
        <f t="shared" si="274"/>
        <v>20</v>
      </c>
      <c r="GC383" s="116">
        <f t="shared" si="275"/>
        <v>6.8699999999999997E-2</v>
      </c>
      <c r="GD383" s="116">
        <f t="shared" si="276"/>
        <v>1</v>
      </c>
      <c r="GE383" s="116">
        <f t="shared" si="277"/>
        <v>44</v>
      </c>
    </row>
    <row r="384" spans="164:187" ht="16.5" x14ac:dyDescent="0.2">
      <c r="FH384" s="116">
        <v>379</v>
      </c>
      <c r="FI384" s="116">
        <f t="shared" si="262"/>
        <v>53</v>
      </c>
      <c r="FJ384" s="116">
        <f t="shared" si="255"/>
        <v>5</v>
      </c>
      <c r="FK384" s="116" t="str">
        <f t="shared" si="263"/>
        <v>项羽专属武器-魂珠-6 8级</v>
      </c>
      <c r="FL384" s="116">
        <f t="shared" si="264"/>
        <v>6</v>
      </c>
      <c r="FM384" s="116">
        <f t="shared" si="265"/>
        <v>8</v>
      </c>
      <c r="FN384" s="116" t="str">
        <f t="shared" si="256"/>
        <v>金币</v>
      </c>
      <c r="FO384" s="116">
        <f t="shared" si="257"/>
        <v>13000</v>
      </c>
      <c r="FP384" s="116" t="str">
        <f t="shared" si="258"/>
        <v>专属强化石3</v>
      </c>
      <c r="FQ384" s="116">
        <f t="shared" si="259"/>
        <v>33</v>
      </c>
      <c r="FR384" s="116" t="str">
        <f t="shared" si="260"/>
        <v>专属强化石4</v>
      </c>
      <c r="FS384" s="116">
        <f t="shared" si="261"/>
        <v>7</v>
      </c>
      <c r="FT384" s="116">
        <f t="shared" si="266"/>
        <v>0.03</v>
      </c>
      <c r="FU384" s="116">
        <f t="shared" si="267"/>
        <v>1</v>
      </c>
      <c r="FV384" s="116">
        <f t="shared" si="268"/>
        <v>50</v>
      </c>
      <c r="FW384" s="116">
        <f t="shared" si="269"/>
        <v>0</v>
      </c>
      <c r="FX384" s="116">
        <f t="shared" si="270"/>
        <v>1</v>
      </c>
      <c r="FY384" s="116">
        <f t="shared" si="271"/>
        <v>12</v>
      </c>
      <c r="FZ384" s="116">
        <f t="shared" si="272"/>
        <v>1.49E-2</v>
      </c>
      <c r="GA384" s="116">
        <f t="shared" si="273"/>
        <v>1</v>
      </c>
      <c r="GB384" s="116">
        <f t="shared" si="274"/>
        <v>24</v>
      </c>
      <c r="GC384" s="116">
        <f t="shared" si="275"/>
        <v>5.9400000000000001E-2</v>
      </c>
      <c r="GD384" s="116">
        <f t="shared" si="276"/>
        <v>1</v>
      </c>
      <c r="GE384" s="116">
        <f t="shared" si="277"/>
        <v>50</v>
      </c>
    </row>
    <row r="385" spans="164:187" ht="16.5" x14ac:dyDescent="0.2">
      <c r="FH385" s="116">
        <v>380</v>
      </c>
      <c r="FI385" s="116">
        <f t="shared" si="262"/>
        <v>54</v>
      </c>
      <c r="FJ385" s="116">
        <f t="shared" si="255"/>
        <v>5</v>
      </c>
      <c r="FK385" s="116" t="str">
        <f t="shared" si="263"/>
        <v>项羽专属武器-魂珠-6 9级</v>
      </c>
      <c r="FL385" s="116">
        <f t="shared" si="264"/>
        <v>6</v>
      </c>
      <c r="FM385" s="116">
        <f t="shared" si="265"/>
        <v>9</v>
      </c>
      <c r="FN385" s="116" t="str">
        <f t="shared" si="256"/>
        <v>金币</v>
      </c>
      <c r="FO385" s="116">
        <f t="shared" si="257"/>
        <v>14000</v>
      </c>
      <c r="FP385" s="116" t="str">
        <f t="shared" si="258"/>
        <v>专属强化石3</v>
      </c>
      <c r="FQ385" s="116">
        <f t="shared" si="259"/>
        <v>38</v>
      </c>
      <c r="FR385" s="116" t="str">
        <f t="shared" si="260"/>
        <v>专属强化石4</v>
      </c>
      <c r="FS385" s="116">
        <f t="shared" si="261"/>
        <v>8</v>
      </c>
      <c r="FT385" s="116">
        <f t="shared" si="266"/>
        <v>0.02</v>
      </c>
      <c r="FU385" s="116">
        <f t="shared" si="267"/>
        <v>1</v>
      </c>
      <c r="FV385" s="116">
        <f t="shared" si="268"/>
        <v>71</v>
      </c>
      <c r="FW385" s="116">
        <f t="shared" si="269"/>
        <v>0</v>
      </c>
      <c r="FX385" s="116">
        <f t="shared" si="270"/>
        <v>1</v>
      </c>
      <c r="FY385" s="116">
        <f t="shared" si="271"/>
        <v>17</v>
      </c>
      <c r="FZ385" s="116">
        <f t="shared" si="272"/>
        <v>1.0500000000000001E-2</v>
      </c>
      <c r="GA385" s="116">
        <f t="shared" si="273"/>
        <v>1</v>
      </c>
      <c r="GB385" s="116">
        <f t="shared" si="274"/>
        <v>33</v>
      </c>
      <c r="GC385" s="116">
        <f t="shared" si="275"/>
        <v>4.2000000000000003E-2</v>
      </c>
      <c r="GD385" s="116">
        <f t="shared" si="276"/>
        <v>1</v>
      </c>
      <c r="GE385" s="116">
        <f t="shared" si="277"/>
        <v>71</v>
      </c>
    </row>
    <row r="386" spans="164:187" ht="16.5" x14ac:dyDescent="0.2">
      <c r="FH386" s="116">
        <v>381</v>
      </c>
      <c r="FI386" s="116">
        <f t="shared" si="262"/>
        <v>0</v>
      </c>
      <c r="FJ386" s="116">
        <f t="shared" si="255"/>
        <v>5</v>
      </c>
      <c r="FK386" s="116" t="str">
        <f t="shared" si="263"/>
        <v>项羽专属武器-魂珠-7 0级</v>
      </c>
      <c r="FL386" s="116">
        <f t="shared" si="264"/>
        <v>7</v>
      </c>
      <c r="FM386" s="116">
        <f t="shared" si="265"/>
        <v>0</v>
      </c>
      <c r="FN386" s="116" t="str">
        <f t="shared" si="256"/>
        <v/>
      </c>
      <c r="FO386" s="116" t="str">
        <f t="shared" si="257"/>
        <v/>
      </c>
      <c r="FP386" s="116" t="str">
        <f t="shared" si="258"/>
        <v/>
      </c>
      <c r="FQ386" s="116" t="str">
        <f t="shared" si="259"/>
        <v/>
      </c>
      <c r="FR386" s="116" t="str">
        <f t="shared" si="260"/>
        <v/>
      </c>
      <c r="FS386" s="116" t="str">
        <f t="shared" si="261"/>
        <v/>
      </c>
      <c r="FT386" s="116" t="str">
        <f t="shared" si="266"/>
        <v/>
      </c>
      <c r="FU386" s="116" t="str">
        <f t="shared" si="267"/>
        <v/>
      </c>
      <c r="FV386" s="116" t="str">
        <f t="shared" si="268"/>
        <v/>
      </c>
      <c r="FW386" s="116" t="str">
        <f t="shared" si="269"/>
        <v/>
      </c>
      <c r="FX386" s="116" t="str">
        <f t="shared" si="270"/>
        <v/>
      </c>
      <c r="FY386" s="116" t="str">
        <f t="shared" si="271"/>
        <v/>
      </c>
      <c r="FZ386" s="116" t="str">
        <f t="shared" si="272"/>
        <v/>
      </c>
      <c r="GA386" s="116" t="str">
        <f t="shared" si="273"/>
        <v/>
      </c>
      <c r="GB386" s="116" t="str">
        <f t="shared" si="274"/>
        <v/>
      </c>
      <c r="GC386" s="116" t="str">
        <f t="shared" si="275"/>
        <v/>
      </c>
      <c r="GD386" s="116" t="str">
        <f t="shared" si="276"/>
        <v/>
      </c>
      <c r="GE386" s="116" t="str">
        <f t="shared" si="277"/>
        <v/>
      </c>
    </row>
    <row r="387" spans="164:187" ht="16.5" x14ac:dyDescent="0.2">
      <c r="FH387" s="116">
        <v>382</v>
      </c>
      <c r="FI387" s="116">
        <f t="shared" si="262"/>
        <v>55</v>
      </c>
      <c r="FJ387" s="116">
        <f t="shared" si="255"/>
        <v>5</v>
      </c>
      <c r="FK387" s="116" t="str">
        <f t="shared" si="263"/>
        <v>项羽专属武器-魂珠-7 1级</v>
      </c>
      <c r="FL387" s="116">
        <f t="shared" si="264"/>
        <v>7</v>
      </c>
      <c r="FM387" s="116">
        <f t="shared" si="265"/>
        <v>1</v>
      </c>
      <c r="FN387" s="116" t="str">
        <f t="shared" si="256"/>
        <v>金币</v>
      </c>
      <c r="FO387" s="116">
        <f t="shared" si="257"/>
        <v>7000</v>
      </c>
      <c r="FP387" s="116" t="str">
        <f t="shared" si="258"/>
        <v>专属强化石3</v>
      </c>
      <c r="FQ387" s="116">
        <f t="shared" si="259"/>
        <v>6</v>
      </c>
      <c r="FR387" s="116" t="str">
        <f t="shared" si="260"/>
        <v>专属强化石4</v>
      </c>
      <c r="FS387" s="116">
        <f t="shared" si="261"/>
        <v>2</v>
      </c>
      <c r="FT387" s="116">
        <f t="shared" si="266"/>
        <v>0.17</v>
      </c>
      <c r="FU387" s="116">
        <f t="shared" si="267"/>
        <v>1</v>
      </c>
      <c r="FV387" s="116">
        <f t="shared" si="268"/>
        <v>9</v>
      </c>
      <c r="FW387" s="116">
        <f t="shared" si="269"/>
        <v>0</v>
      </c>
      <c r="FX387" s="116">
        <f t="shared" si="270"/>
        <v>1</v>
      </c>
      <c r="FY387" s="116">
        <f t="shared" si="271"/>
        <v>2</v>
      </c>
      <c r="FZ387" s="116">
        <f t="shared" si="272"/>
        <v>8.6599999999999996E-2</v>
      </c>
      <c r="GA387" s="116">
        <f t="shared" si="273"/>
        <v>1</v>
      </c>
      <c r="GB387" s="116">
        <f t="shared" si="274"/>
        <v>4</v>
      </c>
      <c r="GC387" s="116">
        <f t="shared" si="275"/>
        <v>0.3463</v>
      </c>
      <c r="GD387" s="116">
        <f t="shared" si="276"/>
        <v>1</v>
      </c>
      <c r="GE387" s="116">
        <f t="shared" si="277"/>
        <v>9</v>
      </c>
    </row>
    <row r="388" spans="164:187" ht="16.5" x14ac:dyDescent="0.2">
      <c r="FH388" s="116">
        <v>383</v>
      </c>
      <c r="FI388" s="116">
        <f t="shared" si="262"/>
        <v>56</v>
      </c>
      <c r="FJ388" s="116">
        <f t="shared" si="255"/>
        <v>5</v>
      </c>
      <c r="FK388" s="116" t="str">
        <f t="shared" si="263"/>
        <v>项羽专属武器-魂珠-7 2级</v>
      </c>
      <c r="FL388" s="116">
        <f t="shared" si="264"/>
        <v>7</v>
      </c>
      <c r="FM388" s="116">
        <f t="shared" si="265"/>
        <v>2</v>
      </c>
      <c r="FN388" s="116" t="str">
        <f t="shared" si="256"/>
        <v>金币</v>
      </c>
      <c r="FO388" s="116">
        <f t="shared" si="257"/>
        <v>8000</v>
      </c>
      <c r="FP388" s="116" t="str">
        <f t="shared" si="258"/>
        <v>专属强化石3</v>
      </c>
      <c r="FQ388" s="116">
        <f t="shared" si="259"/>
        <v>6</v>
      </c>
      <c r="FR388" s="116" t="str">
        <f t="shared" si="260"/>
        <v>专属强化石4</v>
      </c>
      <c r="FS388" s="116">
        <f t="shared" si="261"/>
        <v>2</v>
      </c>
      <c r="FT388" s="116">
        <f t="shared" si="266"/>
        <v>0.09</v>
      </c>
      <c r="FU388" s="116">
        <f t="shared" si="267"/>
        <v>1</v>
      </c>
      <c r="FV388" s="116">
        <f t="shared" si="268"/>
        <v>17</v>
      </c>
      <c r="FW388" s="116">
        <f t="shared" si="269"/>
        <v>0</v>
      </c>
      <c r="FX388" s="116">
        <f t="shared" si="270"/>
        <v>1</v>
      </c>
      <c r="FY388" s="116">
        <f t="shared" si="271"/>
        <v>4</v>
      </c>
      <c r="FZ388" s="116">
        <f t="shared" si="272"/>
        <v>4.3299999999999998E-2</v>
      </c>
      <c r="GA388" s="116">
        <f t="shared" si="273"/>
        <v>1</v>
      </c>
      <c r="GB388" s="116">
        <f t="shared" si="274"/>
        <v>8</v>
      </c>
      <c r="GC388" s="116">
        <f t="shared" si="275"/>
        <v>0.1731</v>
      </c>
      <c r="GD388" s="116">
        <f t="shared" si="276"/>
        <v>1</v>
      </c>
      <c r="GE388" s="116">
        <f t="shared" si="277"/>
        <v>17</v>
      </c>
    </row>
    <row r="389" spans="164:187" ht="16.5" x14ac:dyDescent="0.2">
      <c r="FH389" s="116">
        <v>384</v>
      </c>
      <c r="FI389" s="116">
        <f t="shared" si="262"/>
        <v>57</v>
      </c>
      <c r="FJ389" s="116">
        <f t="shared" si="255"/>
        <v>5</v>
      </c>
      <c r="FK389" s="116" t="str">
        <f t="shared" si="263"/>
        <v>项羽专属武器-魂珠-7 3级</v>
      </c>
      <c r="FL389" s="116">
        <f t="shared" si="264"/>
        <v>7</v>
      </c>
      <c r="FM389" s="116">
        <f t="shared" si="265"/>
        <v>3</v>
      </c>
      <c r="FN389" s="116" t="str">
        <f t="shared" si="256"/>
        <v>金币</v>
      </c>
      <c r="FO389" s="116">
        <f t="shared" si="257"/>
        <v>9000</v>
      </c>
      <c r="FP389" s="116" t="str">
        <f t="shared" si="258"/>
        <v>专属强化石3</v>
      </c>
      <c r="FQ389" s="116">
        <f t="shared" si="259"/>
        <v>8</v>
      </c>
      <c r="FR389" s="116" t="str">
        <f t="shared" si="260"/>
        <v>专属强化石4</v>
      </c>
      <c r="FS389" s="116">
        <f t="shared" si="261"/>
        <v>3</v>
      </c>
      <c r="FT389" s="116">
        <f t="shared" si="266"/>
        <v>0.09</v>
      </c>
      <c r="FU389" s="116">
        <f t="shared" si="267"/>
        <v>1</v>
      </c>
      <c r="FV389" s="116">
        <f t="shared" si="268"/>
        <v>17</v>
      </c>
      <c r="FW389" s="116">
        <f t="shared" si="269"/>
        <v>0</v>
      </c>
      <c r="FX389" s="116">
        <f t="shared" si="270"/>
        <v>1</v>
      </c>
      <c r="FY389" s="116">
        <f t="shared" si="271"/>
        <v>4</v>
      </c>
      <c r="FZ389" s="116">
        <f t="shared" si="272"/>
        <v>4.3299999999999998E-2</v>
      </c>
      <c r="GA389" s="116">
        <f t="shared" si="273"/>
        <v>1</v>
      </c>
      <c r="GB389" s="116">
        <f t="shared" si="274"/>
        <v>8</v>
      </c>
      <c r="GC389" s="116">
        <f t="shared" si="275"/>
        <v>0.1731</v>
      </c>
      <c r="GD389" s="116">
        <f t="shared" si="276"/>
        <v>1</v>
      </c>
      <c r="GE389" s="116">
        <f t="shared" si="277"/>
        <v>17</v>
      </c>
    </row>
    <row r="390" spans="164:187" ht="16.5" x14ac:dyDescent="0.2">
      <c r="FH390" s="116">
        <v>385</v>
      </c>
      <c r="FI390" s="116">
        <f t="shared" si="262"/>
        <v>58</v>
      </c>
      <c r="FJ390" s="116">
        <f t="shared" si="255"/>
        <v>5</v>
      </c>
      <c r="FK390" s="116" t="str">
        <f t="shared" si="263"/>
        <v>项羽专属武器-魂珠-7 4级</v>
      </c>
      <c r="FL390" s="116">
        <f t="shared" si="264"/>
        <v>7</v>
      </c>
      <c r="FM390" s="116">
        <f t="shared" si="265"/>
        <v>4</v>
      </c>
      <c r="FN390" s="116" t="str">
        <f t="shared" si="256"/>
        <v>金币</v>
      </c>
      <c r="FO390" s="116">
        <f t="shared" si="257"/>
        <v>10000</v>
      </c>
      <c r="FP390" s="116" t="str">
        <f t="shared" si="258"/>
        <v>专属强化石3</v>
      </c>
      <c r="FQ390" s="116">
        <f t="shared" si="259"/>
        <v>11</v>
      </c>
      <c r="FR390" s="116" t="str">
        <f t="shared" si="260"/>
        <v>专属强化石4</v>
      </c>
      <c r="FS390" s="116">
        <f t="shared" si="261"/>
        <v>4</v>
      </c>
      <c r="FT390" s="116">
        <f t="shared" si="266"/>
        <v>7.0000000000000007E-2</v>
      </c>
      <c r="FU390" s="116">
        <f t="shared" si="267"/>
        <v>1</v>
      </c>
      <c r="FV390" s="116">
        <f t="shared" si="268"/>
        <v>22</v>
      </c>
      <c r="FW390" s="116">
        <f t="shared" si="269"/>
        <v>0</v>
      </c>
      <c r="FX390" s="116">
        <f t="shared" si="270"/>
        <v>1</v>
      </c>
      <c r="FY390" s="116">
        <f t="shared" si="271"/>
        <v>5</v>
      </c>
      <c r="FZ390" s="116">
        <f t="shared" si="272"/>
        <v>3.4599999999999999E-2</v>
      </c>
      <c r="GA390" s="116">
        <f t="shared" si="273"/>
        <v>1</v>
      </c>
      <c r="GB390" s="116">
        <f t="shared" si="274"/>
        <v>10</v>
      </c>
      <c r="GC390" s="116">
        <f t="shared" si="275"/>
        <v>0.13850000000000001</v>
      </c>
      <c r="GD390" s="116">
        <f t="shared" si="276"/>
        <v>1</v>
      </c>
      <c r="GE390" s="116">
        <f t="shared" si="277"/>
        <v>22</v>
      </c>
    </row>
    <row r="391" spans="164:187" ht="16.5" x14ac:dyDescent="0.2">
      <c r="FH391" s="116">
        <v>386</v>
      </c>
      <c r="FI391" s="116">
        <f t="shared" si="262"/>
        <v>59</v>
      </c>
      <c r="FJ391" s="116">
        <f t="shared" ref="FJ391:FJ454" si="278">INT((FH391-1)/80+1)</f>
        <v>5</v>
      </c>
      <c r="FK391" s="116" t="str">
        <f t="shared" si="263"/>
        <v>项羽专属武器-魂珠-7 5级</v>
      </c>
      <c r="FL391" s="116">
        <f t="shared" si="264"/>
        <v>7</v>
      </c>
      <c r="FM391" s="116">
        <f t="shared" si="265"/>
        <v>5</v>
      </c>
      <c r="FN391" s="116" t="str">
        <f t="shared" ref="FN391:FN454" si="279">IF($FM391&gt;0,IF(INDEX($EC$6:$EC$77,$FI391)&gt;=FN$3,INDEX(ED$6:ED$77,$FI391),""),"")</f>
        <v>金币</v>
      </c>
      <c r="FO391" s="116">
        <f t="shared" ref="FO391:FO454" si="280">IF($FM391&gt;0,IF(INDEX($EC$6:$EC$77,$FI391)&gt;=FO$3,INDEX(EE$6:EE$77,$FI391),""),"")</f>
        <v>11000</v>
      </c>
      <c r="FP391" s="116" t="str">
        <f t="shared" ref="FP391:FP454" si="281">IF($FM391&gt;0,IF(INDEX($EC$6:$EC$77,$FI391)&gt;=FP$3,INDEX(EF$6:EF$77,$FI391),""),"")</f>
        <v>专属强化石3</v>
      </c>
      <c r="FQ391" s="116">
        <f t="shared" ref="FQ391:FQ454" si="282">IF($FM391&gt;0,IF(INDEX($EC$6:$EC$77,$FI391)&gt;=FQ$3,INDEX(EG$6:EG$77,$FI391),""),"")</f>
        <v>11</v>
      </c>
      <c r="FR391" s="116" t="str">
        <f t="shared" ref="FR391:FR454" si="283">IF($FM391&gt;0,IF(INDEX($EC$6:$EC$77,$FI391)&gt;=FR$3,INDEX(EH$6:EH$77,$FI391),""),"")</f>
        <v>专属强化石4</v>
      </c>
      <c r="FS391" s="116">
        <f t="shared" ref="FS391:FS454" si="284">IF($FM391&gt;0,IF(INDEX($EC$6:$EC$77,$FI391)&gt;=FS$3,INDEX(EI$6:EI$77,$FI391),""),"")</f>
        <v>4</v>
      </c>
      <c r="FT391" s="116">
        <f t="shared" si="266"/>
        <v>0.04</v>
      </c>
      <c r="FU391" s="116">
        <f t="shared" si="267"/>
        <v>1</v>
      </c>
      <c r="FV391" s="116">
        <f t="shared" si="268"/>
        <v>35</v>
      </c>
      <c r="FW391" s="116">
        <f t="shared" si="269"/>
        <v>0</v>
      </c>
      <c r="FX391" s="116">
        <f t="shared" si="270"/>
        <v>1</v>
      </c>
      <c r="FY391" s="116">
        <f t="shared" si="271"/>
        <v>8</v>
      </c>
      <c r="FZ391" s="116">
        <f t="shared" si="272"/>
        <v>2.1600000000000001E-2</v>
      </c>
      <c r="GA391" s="116">
        <f t="shared" si="273"/>
        <v>1</v>
      </c>
      <c r="GB391" s="116">
        <f t="shared" si="274"/>
        <v>16</v>
      </c>
      <c r="GC391" s="116">
        <f t="shared" si="275"/>
        <v>8.6599999999999996E-2</v>
      </c>
      <c r="GD391" s="116">
        <f t="shared" si="276"/>
        <v>1</v>
      </c>
      <c r="GE391" s="116">
        <f t="shared" si="277"/>
        <v>35</v>
      </c>
    </row>
    <row r="392" spans="164:187" ht="16.5" x14ac:dyDescent="0.2">
      <c r="FH392" s="116">
        <v>387</v>
      </c>
      <c r="FI392" s="116">
        <f t="shared" si="262"/>
        <v>60</v>
      </c>
      <c r="FJ392" s="116">
        <f t="shared" si="278"/>
        <v>5</v>
      </c>
      <c r="FK392" s="116" t="str">
        <f t="shared" si="263"/>
        <v>项羽专属武器-魂珠-7 6级</v>
      </c>
      <c r="FL392" s="116">
        <f t="shared" si="264"/>
        <v>7</v>
      </c>
      <c r="FM392" s="116">
        <f t="shared" si="265"/>
        <v>6</v>
      </c>
      <c r="FN392" s="116" t="str">
        <f t="shared" si="279"/>
        <v>金币</v>
      </c>
      <c r="FO392" s="116">
        <f t="shared" si="280"/>
        <v>12000</v>
      </c>
      <c r="FP392" s="116" t="str">
        <f t="shared" si="281"/>
        <v>专属强化石3</v>
      </c>
      <c r="FQ392" s="116">
        <f t="shared" si="282"/>
        <v>14</v>
      </c>
      <c r="FR392" s="116" t="str">
        <f t="shared" si="283"/>
        <v>专属强化石4</v>
      </c>
      <c r="FS392" s="116">
        <f t="shared" si="284"/>
        <v>5</v>
      </c>
      <c r="FT392" s="116">
        <f t="shared" si="266"/>
        <v>0.03</v>
      </c>
      <c r="FU392" s="116">
        <f t="shared" si="267"/>
        <v>1</v>
      </c>
      <c r="FV392" s="116">
        <f t="shared" si="268"/>
        <v>45</v>
      </c>
      <c r="FW392" s="116">
        <f t="shared" si="269"/>
        <v>0</v>
      </c>
      <c r="FX392" s="116">
        <f t="shared" si="270"/>
        <v>1</v>
      </c>
      <c r="FY392" s="116">
        <f t="shared" si="271"/>
        <v>11</v>
      </c>
      <c r="FZ392" s="116">
        <f t="shared" si="272"/>
        <v>1.66E-2</v>
      </c>
      <c r="GA392" s="116">
        <f t="shared" si="273"/>
        <v>1</v>
      </c>
      <c r="GB392" s="116">
        <f t="shared" si="274"/>
        <v>21</v>
      </c>
      <c r="GC392" s="116">
        <f t="shared" si="275"/>
        <v>6.6600000000000006E-2</v>
      </c>
      <c r="GD392" s="116">
        <f t="shared" si="276"/>
        <v>1</v>
      </c>
      <c r="GE392" s="116">
        <f t="shared" si="277"/>
        <v>45</v>
      </c>
    </row>
    <row r="393" spans="164:187" ht="16.5" x14ac:dyDescent="0.2">
      <c r="FH393" s="116">
        <v>388</v>
      </c>
      <c r="FI393" s="116">
        <f t="shared" si="262"/>
        <v>61</v>
      </c>
      <c r="FJ393" s="116">
        <f t="shared" si="278"/>
        <v>5</v>
      </c>
      <c r="FK393" s="116" t="str">
        <f t="shared" si="263"/>
        <v>项羽专属武器-魂珠-7 7级</v>
      </c>
      <c r="FL393" s="116">
        <f t="shared" si="264"/>
        <v>7</v>
      </c>
      <c r="FM393" s="116">
        <f t="shared" si="265"/>
        <v>7</v>
      </c>
      <c r="FN393" s="116" t="str">
        <f t="shared" si="279"/>
        <v>金币</v>
      </c>
      <c r="FO393" s="116">
        <f t="shared" si="280"/>
        <v>13000</v>
      </c>
      <c r="FP393" s="116" t="str">
        <f t="shared" si="281"/>
        <v>专属强化石3</v>
      </c>
      <c r="FQ393" s="116">
        <f t="shared" si="282"/>
        <v>20</v>
      </c>
      <c r="FR393" s="116" t="str">
        <f t="shared" si="283"/>
        <v>专属强化石4</v>
      </c>
      <c r="FS393" s="116">
        <f t="shared" si="284"/>
        <v>7</v>
      </c>
      <c r="FT393" s="116">
        <f t="shared" si="266"/>
        <v>0.03</v>
      </c>
      <c r="FU393" s="116">
        <f t="shared" si="267"/>
        <v>1</v>
      </c>
      <c r="FV393" s="116">
        <f t="shared" si="268"/>
        <v>52</v>
      </c>
      <c r="FW393" s="116">
        <f t="shared" si="269"/>
        <v>0</v>
      </c>
      <c r="FX393" s="116">
        <f t="shared" si="270"/>
        <v>1</v>
      </c>
      <c r="FY393" s="116">
        <f t="shared" si="271"/>
        <v>12</v>
      </c>
      <c r="FZ393" s="116">
        <f t="shared" si="272"/>
        <v>1.44E-2</v>
      </c>
      <c r="GA393" s="116">
        <f t="shared" si="273"/>
        <v>1</v>
      </c>
      <c r="GB393" s="116">
        <f t="shared" si="274"/>
        <v>24</v>
      </c>
      <c r="GC393" s="116">
        <f t="shared" si="275"/>
        <v>5.7700000000000001E-2</v>
      </c>
      <c r="GD393" s="116">
        <f t="shared" si="276"/>
        <v>1</v>
      </c>
      <c r="GE393" s="116">
        <f t="shared" si="277"/>
        <v>52</v>
      </c>
    </row>
    <row r="394" spans="164:187" ht="16.5" x14ac:dyDescent="0.2">
      <c r="FH394" s="116">
        <v>389</v>
      </c>
      <c r="FI394" s="116">
        <f t="shared" si="262"/>
        <v>62</v>
      </c>
      <c r="FJ394" s="116">
        <f t="shared" si="278"/>
        <v>5</v>
      </c>
      <c r="FK394" s="116" t="str">
        <f t="shared" si="263"/>
        <v>项羽专属武器-魂珠-7 8级</v>
      </c>
      <c r="FL394" s="116">
        <f t="shared" si="264"/>
        <v>7</v>
      </c>
      <c r="FM394" s="116">
        <f t="shared" si="265"/>
        <v>8</v>
      </c>
      <c r="FN394" s="116" t="str">
        <f t="shared" si="279"/>
        <v>金币</v>
      </c>
      <c r="FO394" s="116">
        <f t="shared" si="280"/>
        <v>14000</v>
      </c>
      <c r="FP394" s="116" t="str">
        <f t="shared" si="281"/>
        <v>专属强化石3</v>
      </c>
      <c r="FQ394" s="116">
        <f t="shared" si="282"/>
        <v>23</v>
      </c>
      <c r="FR394" s="116" t="str">
        <f t="shared" si="283"/>
        <v>专属强化石4</v>
      </c>
      <c r="FS394" s="116">
        <f t="shared" si="284"/>
        <v>8</v>
      </c>
      <c r="FT394" s="116">
        <f t="shared" si="266"/>
        <v>0.02</v>
      </c>
      <c r="FU394" s="116">
        <f t="shared" si="267"/>
        <v>1</v>
      </c>
      <c r="FV394" s="116">
        <f t="shared" si="268"/>
        <v>74</v>
      </c>
      <c r="FW394" s="116">
        <f t="shared" si="269"/>
        <v>0</v>
      </c>
      <c r="FX394" s="116">
        <f t="shared" si="270"/>
        <v>1</v>
      </c>
      <c r="FY394" s="116">
        <f t="shared" si="271"/>
        <v>17</v>
      </c>
      <c r="FZ394" s="116">
        <f t="shared" si="272"/>
        <v>1.0200000000000001E-2</v>
      </c>
      <c r="GA394" s="116">
        <f t="shared" si="273"/>
        <v>1</v>
      </c>
      <c r="GB394" s="116">
        <f t="shared" si="274"/>
        <v>34</v>
      </c>
      <c r="GC394" s="116">
        <f t="shared" si="275"/>
        <v>4.07E-2</v>
      </c>
      <c r="GD394" s="116">
        <f t="shared" si="276"/>
        <v>1</v>
      </c>
      <c r="GE394" s="116">
        <f t="shared" si="277"/>
        <v>74</v>
      </c>
    </row>
    <row r="395" spans="164:187" ht="16.5" x14ac:dyDescent="0.2">
      <c r="FH395" s="116">
        <v>390</v>
      </c>
      <c r="FI395" s="116">
        <f t="shared" si="262"/>
        <v>63</v>
      </c>
      <c r="FJ395" s="116">
        <f t="shared" si="278"/>
        <v>5</v>
      </c>
      <c r="FK395" s="116" t="str">
        <f t="shared" si="263"/>
        <v>项羽专属武器-魂珠-7 9级</v>
      </c>
      <c r="FL395" s="116">
        <f t="shared" si="264"/>
        <v>7</v>
      </c>
      <c r="FM395" s="116">
        <f t="shared" si="265"/>
        <v>9</v>
      </c>
      <c r="FN395" s="116" t="str">
        <f t="shared" si="279"/>
        <v>金币</v>
      </c>
      <c r="FO395" s="116">
        <f t="shared" si="280"/>
        <v>15000</v>
      </c>
      <c r="FP395" s="116" t="str">
        <f t="shared" si="281"/>
        <v>专属强化石3</v>
      </c>
      <c r="FQ395" s="116">
        <f t="shared" si="282"/>
        <v>28</v>
      </c>
      <c r="FR395" s="116" t="str">
        <f t="shared" si="283"/>
        <v>专属强化石4</v>
      </c>
      <c r="FS395" s="116">
        <f t="shared" si="284"/>
        <v>10</v>
      </c>
      <c r="FT395" s="116">
        <f t="shared" si="266"/>
        <v>0.02</v>
      </c>
      <c r="FU395" s="116">
        <f t="shared" si="267"/>
        <v>1</v>
      </c>
      <c r="FV395" s="116">
        <f t="shared" si="268"/>
        <v>95</v>
      </c>
      <c r="FW395" s="116">
        <f t="shared" si="269"/>
        <v>0</v>
      </c>
      <c r="FX395" s="116">
        <f t="shared" si="270"/>
        <v>1</v>
      </c>
      <c r="FY395" s="116">
        <f t="shared" si="271"/>
        <v>22</v>
      </c>
      <c r="FZ395" s="116">
        <f t="shared" si="272"/>
        <v>7.9000000000000008E-3</v>
      </c>
      <c r="GA395" s="116">
        <f t="shared" si="273"/>
        <v>1</v>
      </c>
      <c r="GB395" s="116">
        <f t="shared" si="274"/>
        <v>44</v>
      </c>
      <c r="GC395" s="116">
        <f t="shared" si="275"/>
        <v>3.15E-2</v>
      </c>
      <c r="GD395" s="116">
        <f t="shared" si="276"/>
        <v>1</v>
      </c>
      <c r="GE395" s="116">
        <f t="shared" si="277"/>
        <v>95</v>
      </c>
    </row>
    <row r="396" spans="164:187" ht="16.5" x14ac:dyDescent="0.2">
      <c r="FH396" s="116">
        <v>391</v>
      </c>
      <c r="FI396" s="116">
        <f t="shared" si="262"/>
        <v>0</v>
      </c>
      <c r="FJ396" s="116">
        <f t="shared" si="278"/>
        <v>5</v>
      </c>
      <c r="FK396" s="116" t="str">
        <f t="shared" si="263"/>
        <v>项羽专属武器-魂珠-8 0级</v>
      </c>
      <c r="FL396" s="116">
        <f t="shared" si="264"/>
        <v>8</v>
      </c>
      <c r="FM396" s="116">
        <f t="shared" si="265"/>
        <v>0</v>
      </c>
      <c r="FN396" s="116" t="str">
        <f t="shared" si="279"/>
        <v/>
      </c>
      <c r="FO396" s="116" t="str">
        <f t="shared" si="280"/>
        <v/>
      </c>
      <c r="FP396" s="116" t="str">
        <f t="shared" si="281"/>
        <v/>
      </c>
      <c r="FQ396" s="116" t="str">
        <f t="shared" si="282"/>
        <v/>
      </c>
      <c r="FR396" s="116" t="str">
        <f t="shared" si="283"/>
        <v/>
      </c>
      <c r="FS396" s="116" t="str">
        <f t="shared" si="284"/>
        <v/>
      </c>
      <c r="FT396" s="116" t="str">
        <f t="shared" si="266"/>
        <v/>
      </c>
      <c r="FU396" s="116" t="str">
        <f t="shared" si="267"/>
        <v/>
      </c>
      <c r="FV396" s="116" t="str">
        <f t="shared" si="268"/>
        <v/>
      </c>
      <c r="FW396" s="116" t="str">
        <f t="shared" si="269"/>
        <v/>
      </c>
      <c r="FX396" s="116" t="str">
        <f t="shared" si="270"/>
        <v/>
      </c>
      <c r="FY396" s="116" t="str">
        <f t="shared" si="271"/>
        <v/>
      </c>
      <c r="FZ396" s="116" t="str">
        <f t="shared" si="272"/>
        <v/>
      </c>
      <c r="GA396" s="116" t="str">
        <f t="shared" si="273"/>
        <v/>
      </c>
      <c r="GB396" s="116" t="str">
        <f t="shared" si="274"/>
        <v/>
      </c>
      <c r="GC396" s="116" t="str">
        <f t="shared" si="275"/>
        <v/>
      </c>
      <c r="GD396" s="116" t="str">
        <f t="shared" si="276"/>
        <v/>
      </c>
      <c r="GE396" s="116" t="str">
        <f t="shared" si="277"/>
        <v/>
      </c>
    </row>
    <row r="397" spans="164:187" ht="16.5" x14ac:dyDescent="0.2">
      <c r="FH397" s="116">
        <v>392</v>
      </c>
      <c r="FI397" s="116">
        <f t="shared" si="262"/>
        <v>64</v>
      </c>
      <c r="FJ397" s="116">
        <f t="shared" si="278"/>
        <v>5</v>
      </c>
      <c r="FK397" s="116" t="str">
        <f t="shared" si="263"/>
        <v>项羽专属武器-魂珠-8 1级</v>
      </c>
      <c r="FL397" s="116">
        <f t="shared" si="264"/>
        <v>8</v>
      </c>
      <c r="FM397" s="116">
        <f t="shared" si="265"/>
        <v>1</v>
      </c>
      <c r="FN397" s="116" t="str">
        <f t="shared" si="279"/>
        <v>金币</v>
      </c>
      <c r="FO397" s="116">
        <f t="shared" si="280"/>
        <v>8000</v>
      </c>
      <c r="FP397" s="116" t="str">
        <f t="shared" si="281"/>
        <v>专属强化石4</v>
      </c>
      <c r="FQ397" s="116">
        <f t="shared" si="282"/>
        <v>5</v>
      </c>
      <c r="FR397" s="116" t="str">
        <f t="shared" si="283"/>
        <v/>
      </c>
      <c r="FS397" s="116" t="str">
        <f t="shared" si="284"/>
        <v/>
      </c>
      <c r="FT397" s="116">
        <f t="shared" si="266"/>
        <v>0.1</v>
      </c>
      <c r="FU397" s="116">
        <f t="shared" si="267"/>
        <v>1</v>
      </c>
      <c r="FV397" s="116">
        <f t="shared" si="268"/>
        <v>15</v>
      </c>
      <c r="FW397" s="116">
        <f t="shared" si="269"/>
        <v>0</v>
      </c>
      <c r="FX397" s="116">
        <f t="shared" si="270"/>
        <v>1</v>
      </c>
      <c r="FY397" s="116">
        <f t="shared" si="271"/>
        <v>4</v>
      </c>
      <c r="FZ397" s="116">
        <f t="shared" si="272"/>
        <v>4.9200000000000001E-2</v>
      </c>
      <c r="GA397" s="116">
        <f t="shared" si="273"/>
        <v>1</v>
      </c>
      <c r="GB397" s="116">
        <f t="shared" si="274"/>
        <v>7</v>
      </c>
      <c r="GC397" s="116">
        <f t="shared" si="275"/>
        <v>0.1968</v>
      </c>
      <c r="GD397" s="116">
        <f t="shared" si="276"/>
        <v>1</v>
      </c>
      <c r="GE397" s="116">
        <f t="shared" si="277"/>
        <v>15</v>
      </c>
    </row>
    <row r="398" spans="164:187" ht="16.5" x14ac:dyDescent="0.2">
      <c r="FH398" s="116">
        <v>393</v>
      </c>
      <c r="FI398" s="116">
        <f t="shared" si="262"/>
        <v>65</v>
      </c>
      <c r="FJ398" s="116">
        <f t="shared" si="278"/>
        <v>5</v>
      </c>
      <c r="FK398" s="116" t="str">
        <f t="shared" si="263"/>
        <v>项羽专属武器-魂珠-8 2级</v>
      </c>
      <c r="FL398" s="116">
        <f t="shared" si="264"/>
        <v>8</v>
      </c>
      <c r="FM398" s="116">
        <f t="shared" si="265"/>
        <v>2</v>
      </c>
      <c r="FN398" s="116" t="str">
        <f t="shared" si="279"/>
        <v>金币</v>
      </c>
      <c r="FO398" s="116">
        <f t="shared" si="280"/>
        <v>9000</v>
      </c>
      <c r="FP398" s="116" t="str">
        <f t="shared" si="281"/>
        <v>专属强化石4</v>
      </c>
      <c r="FQ398" s="116">
        <f t="shared" si="282"/>
        <v>8</v>
      </c>
      <c r="FR398" s="116" t="str">
        <f t="shared" si="283"/>
        <v/>
      </c>
      <c r="FS398" s="116" t="str">
        <f t="shared" si="284"/>
        <v/>
      </c>
      <c r="FT398" s="116">
        <f t="shared" si="266"/>
        <v>0.08</v>
      </c>
      <c r="FU398" s="116">
        <f t="shared" si="267"/>
        <v>1</v>
      </c>
      <c r="FV398" s="116">
        <f t="shared" si="268"/>
        <v>19</v>
      </c>
      <c r="FW398" s="116">
        <f t="shared" si="269"/>
        <v>0</v>
      </c>
      <c r="FX398" s="116">
        <f t="shared" si="270"/>
        <v>1</v>
      </c>
      <c r="FY398" s="116">
        <f t="shared" si="271"/>
        <v>4</v>
      </c>
      <c r="FZ398" s="116">
        <f t="shared" si="272"/>
        <v>3.9399999999999998E-2</v>
      </c>
      <c r="GA398" s="116">
        <f t="shared" si="273"/>
        <v>1</v>
      </c>
      <c r="GB398" s="116">
        <f t="shared" si="274"/>
        <v>9</v>
      </c>
      <c r="GC398" s="116">
        <f t="shared" si="275"/>
        <v>0.15740000000000001</v>
      </c>
      <c r="GD398" s="116">
        <f t="shared" si="276"/>
        <v>1</v>
      </c>
      <c r="GE398" s="116">
        <f t="shared" si="277"/>
        <v>19</v>
      </c>
    </row>
    <row r="399" spans="164:187" ht="16.5" x14ac:dyDescent="0.2">
      <c r="FH399" s="116">
        <v>394</v>
      </c>
      <c r="FI399" s="116">
        <f t="shared" si="262"/>
        <v>66</v>
      </c>
      <c r="FJ399" s="116">
        <f t="shared" si="278"/>
        <v>5</v>
      </c>
      <c r="FK399" s="116" t="str">
        <f t="shared" si="263"/>
        <v>项羽专属武器-魂珠-8 3级</v>
      </c>
      <c r="FL399" s="116">
        <f t="shared" si="264"/>
        <v>8</v>
      </c>
      <c r="FM399" s="116">
        <f t="shared" si="265"/>
        <v>3</v>
      </c>
      <c r="FN399" s="116" t="str">
        <f t="shared" si="279"/>
        <v>金币</v>
      </c>
      <c r="FO399" s="116">
        <f t="shared" si="280"/>
        <v>10000</v>
      </c>
      <c r="FP399" s="116" t="str">
        <f t="shared" si="281"/>
        <v>专属强化石4</v>
      </c>
      <c r="FQ399" s="116">
        <f t="shared" si="282"/>
        <v>10</v>
      </c>
      <c r="FR399" s="116" t="str">
        <f t="shared" si="283"/>
        <v/>
      </c>
      <c r="FS399" s="116" t="str">
        <f t="shared" si="284"/>
        <v/>
      </c>
      <c r="FT399" s="116">
        <f t="shared" si="266"/>
        <v>7.0000000000000007E-2</v>
      </c>
      <c r="FU399" s="116">
        <f t="shared" si="267"/>
        <v>1</v>
      </c>
      <c r="FV399" s="116">
        <f t="shared" si="268"/>
        <v>23</v>
      </c>
      <c r="FW399" s="116">
        <f t="shared" si="269"/>
        <v>0</v>
      </c>
      <c r="FX399" s="116">
        <f t="shared" si="270"/>
        <v>1</v>
      </c>
      <c r="FY399" s="116">
        <f t="shared" si="271"/>
        <v>5</v>
      </c>
      <c r="FZ399" s="116">
        <f t="shared" si="272"/>
        <v>3.2800000000000003E-2</v>
      </c>
      <c r="GA399" s="116">
        <f t="shared" si="273"/>
        <v>1</v>
      </c>
      <c r="GB399" s="116">
        <f t="shared" si="274"/>
        <v>11</v>
      </c>
      <c r="GC399" s="116">
        <f t="shared" si="275"/>
        <v>0.13120000000000001</v>
      </c>
      <c r="GD399" s="116">
        <f t="shared" si="276"/>
        <v>1</v>
      </c>
      <c r="GE399" s="116">
        <f t="shared" si="277"/>
        <v>23</v>
      </c>
    </row>
    <row r="400" spans="164:187" ht="16.5" x14ac:dyDescent="0.2">
      <c r="FH400" s="116">
        <v>395</v>
      </c>
      <c r="FI400" s="116">
        <f t="shared" si="262"/>
        <v>67</v>
      </c>
      <c r="FJ400" s="116">
        <f t="shared" si="278"/>
        <v>5</v>
      </c>
      <c r="FK400" s="116" t="str">
        <f t="shared" si="263"/>
        <v>项羽专属武器-魂珠-8 4级</v>
      </c>
      <c r="FL400" s="116">
        <f t="shared" si="264"/>
        <v>8</v>
      </c>
      <c r="FM400" s="116">
        <f t="shared" si="265"/>
        <v>4</v>
      </c>
      <c r="FN400" s="116" t="str">
        <f t="shared" si="279"/>
        <v>金币</v>
      </c>
      <c r="FO400" s="116">
        <f t="shared" si="280"/>
        <v>11000</v>
      </c>
      <c r="FP400" s="116" t="str">
        <f t="shared" si="281"/>
        <v>专属强化石4</v>
      </c>
      <c r="FQ400" s="116">
        <f t="shared" si="282"/>
        <v>12</v>
      </c>
      <c r="FR400" s="116" t="str">
        <f t="shared" si="283"/>
        <v/>
      </c>
      <c r="FS400" s="116" t="str">
        <f t="shared" si="284"/>
        <v/>
      </c>
      <c r="FT400" s="116">
        <f t="shared" si="266"/>
        <v>0.05</v>
      </c>
      <c r="FU400" s="116">
        <f t="shared" si="267"/>
        <v>1</v>
      </c>
      <c r="FV400" s="116">
        <f t="shared" si="268"/>
        <v>32</v>
      </c>
      <c r="FW400" s="116">
        <f t="shared" si="269"/>
        <v>0</v>
      </c>
      <c r="FX400" s="116">
        <f t="shared" si="270"/>
        <v>1</v>
      </c>
      <c r="FY400" s="116">
        <f t="shared" si="271"/>
        <v>7</v>
      </c>
      <c r="FZ400" s="116">
        <f t="shared" si="272"/>
        <v>2.3599999999999999E-2</v>
      </c>
      <c r="GA400" s="116">
        <f t="shared" si="273"/>
        <v>1</v>
      </c>
      <c r="GB400" s="116">
        <f t="shared" si="274"/>
        <v>15</v>
      </c>
      <c r="GC400" s="116">
        <f t="shared" si="275"/>
        <v>9.4399999999999998E-2</v>
      </c>
      <c r="GD400" s="116">
        <f t="shared" si="276"/>
        <v>1</v>
      </c>
      <c r="GE400" s="116">
        <f t="shared" si="277"/>
        <v>32</v>
      </c>
    </row>
    <row r="401" spans="164:187" ht="16.5" x14ac:dyDescent="0.2">
      <c r="FH401" s="116">
        <v>396</v>
      </c>
      <c r="FI401" s="116">
        <f t="shared" si="262"/>
        <v>68</v>
      </c>
      <c r="FJ401" s="116">
        <f t="shared" si="278"/>
        <v>5</v>
      </c>
      <c r="FK401" s="116" t="str">
        <f t="shared" si="263"/>
        <v>项羽专属武器-魂珠-8 5级</v>
      </c>
      <c r="FL401" s="116">
        <f t="shared" si="264"/>
        <v>8</v>
      </c>
      <c r="FM401" s="116">
        <f t="shared" si="265"/>
        <v>5</v>
      </c>
      <c r="FN401" s="116" t="str">
        <f t="shared" si="279"/>
        <v>金币</v>
      </c>
      <c r="FO401" s="116">
        <f t="shared" si="280"/>
        <v>12000</v>
      </c>
      <c r="FP401" s="116" t="str">
        <f t="shared" si="281"/>
        <v>专属强化石4</v>
      </c>
      <c r="FQ401" s="116">
        <f t="shared" si="282"/>
        <v>15</v>
      </c>
      <c r="FR401" s="116" t="str">
        <f t="shared" si="283"/>
        <v/>
      </c>
      <c r="FS401" s="116" t="str">
        <f t="shared" si="284"/>
        <v/>
      </c>
      <c r="FT401" s="116">
        <f t="shared" si="266"/>
        <v>0.04</v>
      </c>
      <c r="FU401" s="116">
        <f t="shared" si="267"/>
        <v>1</v>
      </c>
      <c r="FV401" s="116">
        <f t="shared" si="268"/>
        <v>41</v>
      </c>
      <c r="FW401" s="116">
        <f t="shared" si="269"/>
        <v>0</v>
      </c>
      <c r="FX401" s="116">
        <f t="shared" si="270"/>
        <v>1</v>
      </c>
      <c r="FY401" s="116">
        <f t="shared" si="271"/>
        <v>9</v>
      </c>
      <c r="FZ401" s="116">
        <f t="shared" si="272"/>
        <v>1.84E-2</v>
      </c>
      <c r="GA401" s="116">
        <f t="shared" si="273"/>
        <v>1</v>
      </c>
      <c r="GB401" s="116">
        <f t="shared" si="274"/>
        <v>19</v>
      </c>
      <c r="GC401" s="116">
        <f t="shared" si="275"/>
        <v>7.3800000000000004E-2</v>
      </c>
      <c r="GD401" s="116">
        <f t="shared" si="276"/>
        <v>1</v>
      </c>
      <c r="GE401" s="116">
        <f t="shared" si="277"/>
        <v>41</v>
      </c>
    </row>
    <row r="402" spans="164:187" ht="16.5" x14ac:dyDescent="0.2">
      <c r="FH402" s="116">
        <v>397</v>
      </c>
      <c r="FI402" s="116">
        <f t="shared" si="262"/>
        <v>69</v>
      </c>
      <c r="FJ402" s="116">
        <f t="shared" si="278"/>
        <v>5</v>
      </c>
      <c r="FK402" s="116" t="str">
        <f t="shared" si="263"/>
        <v>项羽专属武器-魂珠-8 6级</v>
      </c>
      <c r="FL402" s="116">
        <f t="shared" si="264"/>
        <v>8</v>
      </c>
      <c r="FM402" s="116">
        <f t="shared" si="265"/>
        <v>6</v>
      </c>
      <c r="FN402" s="116" t="str">
        <f t="shared" si="279"/>
        <v>金币</v>
      </c>
      <c r="FO402" s="116">
        <f t="shared" si="280"/>
        <v>13000</v>
      </c>
      <c r="FP402" s="116" t="str">
        <f t="shared" si="281"/>
        <v>专属强化石4</v>
      </c>
      <c r="FQ402" s="116">
        <f t="shared" si="282"/>
        <v>18</v>
      </c>
      <c r="FR402" s="116" t="str">
        <f t="shared" si="283"/>
        <v/>
      </c>
      <c r="FS402" s="116" t="str">
        <f t="shared" si="284"/>
        <v/>
      </c>
      <c r="FT402" s="116">
        <f t="shared" si="266"/>
        <v>0.03</v>
      </c>
      <c r="FU402" s="116">
        <f t="shared" si="267"/>
        <v>1</v>
      </c>
      <c r="FV402" s="116">
        <f t="shared" si="268"/>
        <v>55</v>
      </c>
      <c r="FW402" s="116">
        <f t="shared" si="269"/>
        <v>0</v>
      </c>
      <c r="FX402" s="116">
        <f t="shared" si="270"/>
        <v>1</v>
      </c>
      <c r="FY402" s="116">
        <f t="shared" si="271"/>
        <v>13</v>
      </c>
      <c r="FZ402" s="116">
        <f t="shared" si="272"/>
        <v>1.3599999999999999E-2</v>
      </c>
      <c r="GA402" s="116">
        <f t="shared" si="273"/>
        <v>1</v>
      </c>
      <c r="GB402" s="116">
        <f t="shared" si="274"/>
        <v>26</v>
      </c>
      <c r="GC402" s="116">
        <f t="shared" si="275"/>
        <v>5.45E-2</v>
      </c>
      <c r="GD402" s="116">
        <f t="shared" si="276"/>
        <v>1</v>
      </c>
      <c r="GE402" s="116">
        <f t="shared" si="277"/>
        <v>55</v>
      </c>
    </row>
    <row r="403" spans="164:187" ht="16.5" x14ac:dyDescent="0.2">
      <c r="FH403" s="116">
        <v>398</v>
      </c>
      <c r="FI403" s="116">
        <f t="shared" si="262"/>
        <v>70</v>
      </c>
      <c r="FJ403" s="116">
        <f t="shared" si="278"/>
        <v>5</v>
      </c>
      <c r="FK403" s="116" t="str">
        <f t="shared" si="263"/>
        <v>项羽专属武器-魂珠-8 7级</v>
      </c>
      <c r="FL403" s="116">
        <f t="shared" si="264"/>
        <v>8</v>
      </c>
      <c r="FM403" s="116">
        <f t="shared" si="265"/>
        <v>7</v>
      </c>
      <c r="FN403" s="116" t="str">
        <f t="shared" si="279"/>
        <v>金币</v>
      </c>
      <c r="FO403" s="116">
        <f t="shared" si="280"/>
        <v>14000</v>
      </c>
      <c r="FP403" s="116" t="str">
        <f t="shared" si="281"/>
        <v>专属强化石4</v>
      </c>
      <c r="FQ403" s="116">
        <f t="shared" si="282"/>
        <v>25</v>
      </c>
      <c r="FR403" s="116" t="str">
        <f t="shared" si="283"/>
        <v/>
      </c>
      <c r="FS403" s="116" t="str">
        <f t="shared" si="284"/>
        <v/>
      </c>
      <c r="FT403" s="116">
        <f t="shared" si="266"/>
        <v>0.02</v>
      </c>
      <c r="FU403" s="116">
        <f t="shared" si="267"/>
        <v>1</v>
      </c>
      <c r="FV403" s="116">
        <f t="shared" si="268"/>
        <v>64</v>
      </c>
      <c r="FW403" s="116">
        <f t="shared" si="269"/>
        <v>0</v>
      </c>
      <c r="FX403" s="116">
        <f t="shared" si="270"/>
        <v>1</v>
      </c>
      <c r="FY403" s="116">
        <f t="shared" si="271"/>
        <v>15</v>
      </c>
      <c r="FZ403" s="116">
        <f t="shared" si="272"/>
        <v>1.17E-2</v>
      </c>
      <c r="GA403" s="116">
        <f t="shared" si="273"/>
        <v>1</v>
      </c>
      <c r="GB403" s="116">
        <f t="shared" si="274"/>
        <v>30</v>
      </c>
      <c r="GC403" s="116">
        <f t="shared" si="275"/>
        <v>4.6800000000000001E-2</v>
      </c>
      <c r="GD403" s="116">
        <f t="shared" si="276"/>
        <v>1</v>
      </c>
      <c r="GE403" s="116">
        <f t="shared" si="277"/>
        <v>64</v>
      </c>
    </row>
    <row r="404" spans="164:187" ht="16.5" x14ac:dyDescent="0.2">
      <c r="FH404" s="116">
        <v>399</v>
      </c>
      <c r="FI404" s="116">
        <f t="shared" si="262"/>
        <v>71</v>
      </c>
      <c r="FJ404" s="116">
        <f t="shared" si="278"/>
        <v>5</v>
      </c>
      <c r="FK404" s="116" t="str">
        <f t="shared" si="263"/>
        <v>项羽专属武器-魂珠-8 8级</v>
      </c>
      <c r="FL404" s="116">
        <f t="shared" si="264"/>
        <v>8</v>
      </c>
      <c r="FM404" s="116">
        <f t="shared" si="265"/>
        <v>8</v>
      </c>
      <c r="FN404" s="116" t="str">
        <f t="shared" si="279"/>
        <v>金币</v>
      </c>
      <c r="FO404" s="116">
        <f t="shared" si="280"/>
        <v>15000</v>
      </c>
      <c r="FP404" s="116" t="str">
        <f t="shared" si="281"/>
        <v>专属强化石4</v>
      </c>
      <c r="FQ404" s="116">
        <f t="shared" si="282"/>
        <v>30</v>
      </c>
      <c r="FR404" s="116" t="str">
        <f t="shared" si="283"/>
        <v/>
      </c>
      <c r="FS404" s="116" t="str">
        <f t="shared" si="284"/>
        <v/>
      </c>
      <c r="FT404" s="116">
        <f t="shared" si="266"/>
        <v>0.02</v>
      </c>
      <c r="FU404" s="116">
        <f t="shared" si="267"/>
        <v>1</v>
      </c>
      <c r="FV404" s="116">
        <f t="shared" si="268"/>
        <v>86</v>
      </c>
      <c r="FW404" s="116">
        <f t="shared" si="269"/>
        <v>0</v>
      </c>
      <c r="FX404" s="116">
        <f t="shared" si="270"/>
        <v>1</v>
      </c>
      <c r="FY404" s="116">
        <f t="shared" si="271"/>
        <v>20</v>
      </c>
      <c r="FZ404" s="116">
        <f t="shared" si="272"/>
        <v>8.6999999999999994E-3</v>
      </c>
      <c r="GA404" s="116">
        <f t="shared" si="273"/>
        <v>1</v>
      </c>
      <c r="GB404" s="116">
        <f t="shared" si="274"/>
        <v>40</v>
      </c>
      <c r="GC404" s="116">
        <f t="shared" si="275"/>
        <v>3.4700000000000002E-2</v>
      </c>
      <c r="GD404" s="116">
        <f t="shared" si="276"/>
        <v>1</v>
      </c>
      <c r="GE404" s="116">
        <f t="shared" si="277"/>
        <v>86</v>
      </c>
    </row>
    <row r="405" spans="164:187" ht="16.5" x14ac:dyDescent="0.2">
      <c r="FH405" s="116">
        <v>400</v>
      </c>
      <c r="FI405" s="116">
        <f t="shared" si="262"/>
        <v>72</v>
      </c>
      <c r="FJ405" s="116">
        <f t="shared" si="278"/>
        <v>5</v>
      </c>
      <c r="FK405" s="116" t="str">
        <f t="shared" si="263"/>
        <v>项羽专属武器-魂珠-8 9级</v>
      </c>
      <c r="FL405" s="116">
        <f t="shared" si="264"/>
        <v>8</v>
      </c>
      <c r="FM405" s="116">
        <f t="shared" si="265"/>
        <v>9</v>
      </c>
      <c r="FN405" s="116" t="str">
        <f t="shared" si="279"/>
        <v>金币</v>
      </c>
      <c r="FO405" s="116">
        <f t="shared" si="280"/>
        <v>16000</v>
      </c>
      <c r="FP405" s="116" t="str">
        <f t="shared" si="281"/>
        <v>专属强化石4</v>
      </c>
      <c r="FQ405" s="116">
        <f t="shared" si="282"/>
        <v>30</v>
      </c>
      <c r="FR405" s="116" t="str">
        <f t="shared" si="283"/>
        <v/>
      </c>
      <c r="FS405" s="116" t="str">
        <f t="shared" si="284"/>
        <v/>
      </c>
      <c r="FT405" s="116">
        <f t="shared" si="266"/>
        <v>0.01</v>
      </c>
      <c r="FU405" s="116">
        <f t="shared" si="267"/>
        <v>1</v>
      </c>
      <c r="FV405" s="116">
        <f t="shared" si="268"/>
        <v>140</v>
      </c>
      <c r="FW405" s="116">
        <f t="shared" si="269"/>
        <v>0</v>
      </c>
      <c r="FX405" s="116">
        <f t="shared" si="270"/>
        <v>1</v>
      </c>
      <c r="FY405" s="116">
        <f t="shared" si="271"/>
        <v>33</v>
      </c>
      <c r="FZ405" s="116">
        <f t="shared" si="272"/>
        <v>5.4000000000000003E-3</v>
      </c>
      <c r="GA405" s="116">
        <f t="shared" si="273"/>
        <v>1</v>
      </c>
      <c r="GB405" s="116">
        <f t="shared" si="274"/>
        <v>65</v>
      </c>
      <c r="GC405" s="116">
        <f t="shared" si="275"/>
        <v>2.1499999999999998E-2</v>
      </c>
      <c r="GD405" s="116">
        <f t="shared" si="276"/>
        <v>1</v>
      </c>
      <c r="GE405" s="116">
        <f t="shared" si="277"/>
        <v>140</v>
      </c>
    </row>
    <row r="406" spans="164:187" ht="16.5" x14ac:dyDescent="0.2">
      <c r="FH406" s="116">
        <v>401</v>
      </c>
      <c r="FI406" s="116">
        <f t="shared" ref="FI406:FI469" si="285">IF(FM406&gt;0,(FL406-1)*9+FM406,0)</f>
        <v>0</v>
      </c>
      <c r="FJ406" s="116">
        <f t="shared" si="278"/>
        <v>6</v>
      </c>
      <c r="FK406" s="116" t="str">
        <f t="shared" ref="FK406:FK469" si="286">INDEX($FC$6:$FC$26,FJ406)&amp;"专属武器-魂珠-"&amp;FL406&amp;" "&amp;FM406&amp;"级"</f>
        <v>天使缇娜专属武器-魂珠-1 0级</v>
      </c>
      <c r="FL406" s="116">
        <f t="shared" ref="FL406:FL469" si="287">INT((FH406-(FJ406-1)*80-1)/10)+1</f>
        <v>1</v>
      </c>
      <c r="FM406" s="116">
        <f t="shared" ref="FM406:FM469" si="288">FH406-(FJ406-1)*80-(FL406-1)*10-1</f>
        <v>0</v>
      </c>
      <c r="FN406" s="116" t="str">
        <f t="shared" si="279"/>
        <v/>
      </c>
      <c r="FO406" s="116" t="str">
        <f t="shared" si="280"/>
        <v/>
      </c>
      <c r="FP406" s="116" t="str">
        <f t="shared" si="281"/>
        <v/>
      </c>
      <c r="FQ406" s="116" t="str">
        <f t="shared" si="282"/>
        <v/>
      </c>
      <c r="FR406" s="116" t="str">
        <f t="shared" si="283"/>
        <v/>
      </c>
      <c r="FS406" s="116" t="str">
        <f t="shared" si="284"/>
        <v/>
      </c>
      <c r="FT406" s="116" t="str">
        <f t="shared" ref="FT406:FT469" si="289">IF($FM406&gt;0,INDEX(EJ$6:EJ$77,$FI406),"")</f>
        <v/>
      </c>
      <c r="FU406" s="116" t="str">
        <f t="shared" ref="FU406:FU469" si="290">IF($FM406&gt;0,INDEX(EK$6:EK$77,$FI406),"")</f>
        <v/>
      </c>
      <c r="FV406" s="116" t="str">
        <f t="shared" ref="FV406:FV469" si="291">IF($FM406&gt;0,INDEX(EL$6:EL$77,$FI406),"")</f>
        <v/>
      </c>
      <c r="FW406" s="116" t="str">
        <f t="shared" ref="FW406:FW469" si="292">IF($FM406&gt;0,INDEX(EP$6:EP$77,$FI406),"")</f>
        <v/>
      </c>
      <c r="FX406" s="116" t="str">
        <f t="shared" ref="FX406:FX469" si="293">IF($FM406&gt;0,INDEX(EQ$6:EQ$77,$FI406),"")</f>
        <v/>
      </c>
      <c r="FY406" s="116" t="str">
        <f t="shared" ref="FY406:FY469" si="294">IF($FM406&gt;0,INDEX(ER$6:ER$77,$FI406),"")</f>
        <v/>
      </c>
      <c r="FZ406" s="116" t="str">
        <f t="shared" ref="FZ406:FZ469" si="295">IF($FM406&gt;0,INDEX(ES$6:ES$77,$FI406),"")</f>
        <v/>
      </c>
      <c r="GA406" s="116" t="str">
        <f t="shared" ref="GA406:GA469" si="296">IF($FM406&gt;0,INDEX(ET$6:ET$77,$FI406),"")</f>
        <v/>
      </c>
      <c r="GB406" s="116" t="str">
        <f t="shared" ref="GB406:GB469" si="297">IF($FM406&gt;0,INDEX(EU$6:EU$77,$FI406),"")</f>
        <v/>
      </c>
      <c r="GC406" s="116" t="str">
        <f t="shared" ref="GC406:GC469" si="298">IF($FM406&gt;0,INDEX(EV$6:EV$77,$FI406),"")</f>
        <v/>
      </c>
      <c r="GD406" s="116" t="str">
        <f t="shared" ref="GD406:GD469" si="299">IF($FM406&gt;0,INDEX(EW$6:EW$77,$FI406),"")</f>
        <v/>
      </c>
      <c r="GE406" s="116" t="str">
        <f t="shared" ref="GE406:GE469" si="300">IF($FM406&gt;0,INDEX(EX$6:EX$77,$FI406),"")</f>
        <v/>
      </c>
    </row>
    <row r="407" spans="164:187" ht="16.5" x14ac:dyDescent="0.2">
      <c r="FH407" s="116">
        <v>402</v>
      </c>
      <c r="FI407" s="116">
        <f t="shared" si="285"/>
        <v>1</v>
      </c>
      <c r="FJ407" s="116">
        <f t="shared" si="278"/>
        <v>6</v>
      </c>
      <c r="FK407" s="116" t="str">
        <f t="shared" si="286"/>
        <v>天使缇娜专属武器-魂珠-1 1级</v>
      </c>
      <c r="FL407" s="116">
        <f t="shared" si="287"/>
        <v>1</v>
      </c>
      <c r="FM407" s="116">
        <f t="shared" si="288"/>
        <v>1</v>
      </c>
      <c r="FN407" s="116" t="str">
        <f t="shared" si="279"/>
        <v>金币</v>
      </c>
      <c r="FO407" s="116">
        <f t="shared" si="280"/>
        <v>1000</v>
      </c>
      <c r="FP407" s="116" t="str">
        <f t="shared" si="281"/>
        <v>专属强化石1</v>
      </c>
      <c r="FQ407" s="116">
        <f t="shared" si="282"/>
        <v>1</v>
      </c>
      <c r="FR407" s="116" t="str">
        <f t="shared" si="283"/>
        <v/>
      </c>
      <c r="FS407" s="116" t="str">
        <f t="shared" si="284"/>
        <v/>
      </c>
      <c r="FT407" s="116">
        <f t="shared" si="289"/>
        <v>0.24</v>
      </c>
      <c r="FU407" s="116">
        <f t="shared" si="290"/>
        <v>1</v>
      </c>
      <c r="FV407" s="116">
        <f t="shared" si="291"/>
        <v>6</v>
      </c>
      <c r="FW407" s="116">
        <f t="shared" si="292"/>
        <v>0</v>
      </c>
      <c r="FX407" s="116">
        <f t="shared" si="293"/>
        <v>1</v>
      </c>
      <c r="FY407" s="116">
        <f t="shared" si="294"/>
        <v>1</v>
      </c>
      <c r="FZ407" s="116">
        <f t="shared" si="295"/>
        <v>0.11990000000000001</v>
      </c>
      <c r="GA407" s="116">
        <f t="shared" si="296"/>
        <v>1</v>
      </c>
      <c r="GB407" s="116">
        <f t="shared" si="297"/>
        <v>3</v>
      </c>
      <c r="GC407" s="116">
        <f t="shared" si="298"/>
        <v>0.47960000000000003</v>
      </c>
      <c r="GD407" s="116">
        <f t="shared" si="299"/>
        <v>1</v>
      </c>
      <c r="GE407" s="116">
        <f t="shared" si="300"/>
        <v>6</v>
      </c>
    </row>
    <row r="408" spans="164:187" ht="16.5" x14ac:dyDescent="0.2">
      <c r="FH408" s="116">
        <v>403</v>
      </c>
      <c r="FI408" s="116">
        <f t="shared" si="285"/>
        <v>2</v>
      </c>
      <c r="FJ408" s="116">
        <f t="shared" si="278"/>
        <v>6</v>
      </c>
      <c r="FK408" s="116" t="str">
        <f t="shared" si="286"/>
        <v>天使缇娜专属武器-魂珠-1 2级</v>
      </c>
      <c r="FL408" s="116">
        <f t="shared" si="287"/>
        <v>1</v>
      </c>
      <c r="FM408" s="116">
        <f t="shared" si="288"/>
        <v>2</v>
      </c>
      <c r="FN408" s="116" t="str">
        <f t="shared" si="279"/>
        <v>金币</v>
      </c>
      <c r="FO408" s="116">
        <f t="shared" si="280"/>
        <v>2000</v>
      </c>
      <c r="FP408" s="116" t="str">
        <f t="shared" si="281"/>
        <v>专属强化石1</v>
      </c>
      <c r="FQ408" s="116">
        <f t="shared" si="282"/>
        <v>2</v>
      </c>
      <c r="FR408" s="116" t="str">
        <f t="shared" si="283"/>
        <v/>
      </c>
      <c r="FS408" s="116" t="str">
        <f t="shared" si="284"/>
        <v/>
      </c>
      <c r="FT408" s="116">
        <f t="shared" si="289"/>
        <v>0.24</v>
      </c>
      <c r="FU408" s="116">
        <f t="shared" si="290"/>
        <v>1</v>
      </c>
      <c r="FV408" s="116">
        <f t="shared" si="291"/>
        <v>6</v>
      </c>
      <c r="FW408" s="116">
        <f t="shared" si="292"/>
        <v>0</v>
      </c>
      <c r="FX408" s="116">
        <f t="shared" si="293"/>
        <v>1</v>
      </c>
      <c r="FY408" s="116">
        <f t="shared" si="294"/>
        <v>1</v>
      </c>
      <c r="FZ408" s="116">
        <f t="shared" si="295"/>
        <v>0.11990000000000001</v>
      </c>
      <c r="GA408" s="116">
        <f t="shared" si="296"/>
        <v>1</v>
      </c>
      <c r="GB408" s="116">
        <f t="shared" si="297"/>
        <v>3</v>
      </c>
      <c r="GC408" s="116">
        <f t="shared" si="298"/>
        <v>0.47960000000000003</v>
      </c>
      <c r="GD408" s="116">
        <f t="shared" si="299"/>
        <v>1</v>
      </c>
      <c r="GE408" s="116">
        <f t="shared" si="300"/>
        <v>6</v>
      </c>
    </row>
    <row r="409" spans="164:187" ht="16.5" x14ac:dyDescent="0.2">
      <c r="FH409" s="116">
        <v>404</v>
      </c>
      <c r="FI409" s="116">
        <f t="shared" si="285"/>
        <v>3</v>
      </c>
      <c r="FJ409" s="116">
        <f t="shared" si="278"/>
        <v>6</v>
      </c>
      <c r="FK409" s="116" t="str">
        <f t="shared" si="286"/>
        <v>天使缇娜专属武器-魂珠-1 3级</v>
      </c>
      <c r="FL409" s="116">
        <f t="shared" si="287"/>
        <v>1</v>
      </c>
      <c r="FM409" s="116">
        <f t="shared" si="288"/>
        <v>3</v>
      </c>
      <c r="FN409" s="116" t="str">
        <f t="shared" si="279"/>
        <v>金币</v>
      </c>
      <c r="FO409" s="116">
        <f t="shared" si="280"/>
        <v>3000</v>
      </c>
      <c r="FP409" s="116" t="str">
        <f t="shared" si="281"/>
        <v>专属强化石1</v>
      </c>
      <c r="FQ409" s="116">
        <f t="shared" si="282"/>
        <v>3</v>
      </c>
      <c r="FR409" s="116" t="str">
        <f t="shared" si="283"/>
        <v/>
      </c>
      <c r="FS409" s="116" t="str">
        <f t="shared" si="284"/>
        <v/>
      </c>
      <c r="FT409" s="116">
        <f t="shared" si="289"/>
        <v>0.24</v>
      </c>
      <c r="FU409" s="116">
        <f t="shared" si="290"/>
        <v>1</v>
      </c>
      <c r="FV409" s="116">
        <f t="shared" si="291"/>
        <v>6</v>
      </c>
      <c r="FW409" s="116">
        <f t="shared" si="292"/>
        <v>0</v>
      </c>
      <c r="FX409" s="116">
        <f t="shared" si="293"/>
        <v>1</v>
      </c>
      <c r="FY409" s="116">
        <f t="shared" si="294"/>
        <v>1</v>
      </c>
      <c r="FZ409" s="116">
        <f t="shared" si="295"/>
        <v>0.11990000000000001</v>
      </c>
      <c r="GA409" s="116">
        <f t="shared" si="296"/>
        <v>1</v>
      </c>
      <c r="GB409" s="116">
        <f t="shared" si="297"/>
        <v>3</v>
      </c>
      <c r="GC409" s="116">
        <f t="shared" si="298"/>
        <v>0.47960000000000003</v>
      </c>
      <c r="GD409" s="116">
        <f t="shared" si="299"/>
        <v>1</v>
      </c>
      <c r="GE409" s="116">
        <f t="shared" si="300"/>
        <v>6</v>
      </c>
    </row>
    <row r="410" spans="164:187" ht="16.5" x14ac:dyDescent="0.2">
      <c r="FH410" s="116">
        <v>405</v>
      </c>
      <c r="FI410" s="116">
        <f t="shared" si="285"/>
        <v>4</v>
      </c>
      <c r="FJ410" s="116">
        <f t="shared" si="278"/>
        <v>6</v>
      </c>
      <c r="FK410" s="116" t="str">
        <f t="shared" si="286"/>
        <v>天使缇娜专属武器-魂珠-1 4级</v>
      </c>
      <c r="FL410" s="116">
        <f t="shared" si="287"/>
        <v>1</v>
      </c>
      <c r="FM410" s="116">
        <f t="shared" si="288"/>
        <v>4</v>
      </c>
      <c r="FN410" s="116" t="str">
        <f t="shared" si="279"/>
        <v>金币</v>
      </c>
      <c r="FO410" s="116">
        <f t="shared" si="280"/>
        <v>4000</v>
      </c>
      <c r="FP410" s="116" t="str">
        <f t="shared" si="281"/>
        <v>专属强化石1</v>
      </c>
      <c r="FQ410" s="116">
        <f t="shared" si="282"/>
        <v>4</v>
      </c>
      <c r="FR410" s="116" t="str">
        <f t="shared" si="283"/>
        <v/>
      </c>
      <c r="FS410" s="116" t="str">
        <f t="shared" si="284"/>
        <v/>
      </c>
      <c r="FT410" s="116">
        <f t="shared" si="289"/>
        <v>0.19</v>
      </c>
      <c r="FU410" s="116">
        <f t="shared" si="290"/>
        <v>1</v>
      </c>
      <c r="FV410" s="116">
        <f t="shared" si="291"/>
        <v>8</v>
      </c>
      <c r="FW410" s="116">
        <f t="shared" si="292"/>
        <v>0</v>
      </c>
      <c r="FX410" s="116">
        <f t="shared" si="293"/>
        <v>1</v>
      </c>
      <c r="FY410" s="116">
        <f t="shared" si="294"/>
        <v>2</v>
      </c>
      <c r="FZ410" s="116">
        <f t="shared" si="295"/>
        <v>9.5899999999999999E-2</v>
      </c>
      <c r="GA410" s="116">
        <f t="shared" si="296"/>
        <v>1</v>
      </c>
      <c r="GB410" s="116">
        <f t="shared" si="297"/>
        <v>4</v>
      </c>
      <c r="GC410" s="116">
        <f t="shared" si="298"/>
        <v>0.38369999999999999</v>
      </c>
      <c r="GD410" s="116">
        <f t="shared" si="299"/>
        <v>1</v>
      </c>
      <c r="GE410" s="116">
        <f t="shared" si="300"/>
        <v>8</v>
      </c>
    </row>
    <row r="411" spans="164:187" ht="16.5" x14ac:dyDescent="0.2">
      <c r="FH411" s="116">
        <v>406</v>
      </c>
      <c r="FI411" s="116">
        <f t="shared" si="285"/>
        <v>5</v>
      </c>
      <c r="FJ411" s="116">
        <f t="shared" si="278"/>
        <v>6</v>
      </c>
      <c r="FK411" s="116" t="str">
        <f t="shared" si="286"/>
        <v>天使缇娜专属武器-魂珠-1 5级</v>
      </c>
      <c r="FL411" s="116">
        <f t="shared" si="287"/>
        <v>1</v>
      </c>
      <c r="FM411" s="116">
        <f t="shared" si="288"/>
        <v>5</v>
      </c>
      <c r="FN411" s="116" t="str">
        <f t="shared" si="279"/>
        <v>金币</v>
      </c>
      <c r="FO411" s="116">
        <f t="shared" si="280"/>
        <v>5000</v>
      </c>
      <c r="FP411" s="116" t="str">
        <f t="shared" si="281"/>
        <v>专属强化石1</v>
      </c>
      <c r="FQ411" s="116">
        <f t="shared" si="282"/>
        <v>5</v>
      </c>
      <c r="FR411" s="116" t="str">
        <f t="shared" si="283"/>
        <v/>
      </c>
      <c r="FS411" s="116" t="str">
        <f t="shared" si="284"/>
        <v/>
      </c>
      <c r="FT411" s="116">
        <f t="shared" si="289"/>
        <v>0.15</v>
      </c>
      <c r="FU411" s="116">
        <f t="shared" si="290"/>
        <v>1</v>
      </c>
      <c r="FV411" s="116">
        <f t="shared" si="291"/>
        <v>10</v>
      </c>
      <c r="FW411" s="116">
        <f t="shared" si="292"/>
        <v>0</v>
      </c>
      <c r="FX411" s="116">
        <f t="shared" si="293"/>
        <v>1</v>
      </c>
      <c r="FY411" s="116">
        <f t="shared" si="294"/>
        <v>2</v>
      </c>
      <c r="FZ411" s="116">
        <f t="shared" si="295"/>
        <v>7.4899999999999994E-2</v>
      </c>
      <c r="GA411" s="116">
        <f t="shared" si="296"/>
        <v>1</v>
      </c>
      <c r="GB411" s="116">
        <f t="shared" si="297"/>
        <v>5</v>
      </c>
      <c r="GC411" s="116">
        <f t="shared" si="298"/>
        <v>0.29980000000000001</v>
      </c>
      <c r="GD411" s="116">
        <f t="shared" si="299"/>
        <v>1</v>
      </c>
      <c r="GE411" s="116">
        <f t="shared" si="300"/>
        <v>10</v>
      </c>
    </row>
    <row r="412" spans="164:187" ht="16.5" x14ac:dyDescent="0.2">
      <c r="FH412" s="116">
        <v>407</v>
      </c>
      <c r="FI412" s="116">
        <f t="shared" si="285"/>
        <v>6</v>
      </c>
      <c r="FJ412" s="116">
        <f t="shared" si="278"/>
        <v>6</v>
      </c>
      <c r="FK412" s="116" t="str">
        <f t="shared" si="286"/>
        <v>天使缇娜专属武器-魂珠-1 6级</v>
      </c>
      <c r="FL412" s="116">
        <f t="shared" si="287"/>
        <v>1</v>
      </c>
      <c r="FM412" s="116">
        <f t="shared" si="288"/>
        <v>6</v>
      </c>
      <c r="FN412" s="116" t="str">
        <f t="shared" si="279"/>
        <v>金币</v>
      </c>
      <c r="FO412" s="116">
        <f t="shared" si="280"/>
        <v>6000</v>
      </c>
      <c r="FP412" s="116" t="str">
        <f t="shared" si="281"/>
        <v>专属强化石1</v>
      </c>
      <c r="FQ412" s="116">
        <f t="shared" si="282"/>
        <v>6</v>
      </c>
      <c r="FR412" s="116" t="str">
        <f t="shared" si="283"/>
        <v/>
      </c>
      <c r="FS412" s="116" t="str">
        <f t="shared" si="284"/>
        <v/>
      </c>
      <c r="FT412" s="116">
        <f t="shared" si="289"/>
        <v>0.11</v>
      </c>
      <c r="FU412" s="116">
        <f t="shared" si="290"/>
        <v>1</v>
      </c>
      <c r="FV412" s="116">
        <f t="shared" si="291"/>
        <v>14</v>
      </c>
      <c r="FW412" s="116">
        <f t="shared" si="292"/>
        <v>0</v>
      </c>
      <c r="FX412" s="116">
        <f t="shared" si="293"/>
        <v>1</v>
      </c>
      <c r="FY412" s="116">
        <f t="shared" si="294"/>
        <v>3</v>
      </c>
      <c r="FZ412" s="116">
        <f t="shared" si="295"/>
        <v>5.5300000000000002E-2</v>
      </c>
      <c r="GA412" s="116">
        <f t="shared" si="296"/>
        <v>1</v>
      </c>
      <c r="GB412" s="116">
        <f t="shared" si="297"/>
        <v>6</v>
      </c>
      <c r="GC412" s="116">
        <f t="shared" si="298"/>
        <v>0.22140000000000001</v>
      </c>
      <c r="GD412" s="116">
        <f t="shared" si="299"/>
        <v>1</v>
      </c>
      <c r="GE412" s="116">
        <f t="shared" si="300"/>
        <v>14</v>
      </c>
    </row>
    <row r="413" spans="164:187" ht="16.5" x14ac:dyDescent="0.2">
      <c r="FH413" s="116">
        <v>408</v>
      </c>
      <c r="FI413" s="116">
        <f t="shared" si="285"/>
        <v>7</v>
      </c>
      <c r="FJ413" s="116">
        <f t="shared" si="278"/>
        <v>6</v>
      </c>
      <c r="FK413" s="116" t="str">
        <f t="shared" si="286"/>
        <v>天使缇娜专属武器-魂珠-1 7级</v>
      </c>
      <c r="FL413" s="116">
        <f t="shared" si="287"/>
        <v>1</v>
      </c>
      <c r="FM413" s="116">
        <f t="shared" si="288"/>
        <v>7</v>
      </c>
      <c r="FN413" s="116" t="str">
        <f t="shared" si="279"/>
        <v>金币</v>
      </c>
      <c r="FO413" s="116">
        <f t="shared" si="280"/>
        <v>7000</v>
      </c>
      <c r="FP413" s="116" t="str">
        <f t="shared" si="281"/>
        <v>专属强化石1</v>
      </c>
      <c r="FQ413" s="116">
        <f t="shared" si="282"/>
        <v>7</v>
      </c>
      <c r="FR413" s="116" t="str">
        <f t="shared" si="283"/>
        <v/>
      </c>
      <c r="FS413" s="116" t="str">
        <f t="shared" si="284"/>
        <v/>
      </c>
      <c r="FT413" s="116">
        <f t="shared" si="289"/>
        <v>0.08</v>
      </c>
      <c r="FU413" s="116">
        <f t="shared" si="290"/>
        <v>1</v>
      </c>
      <c r="FV413" s="116">
        <f t="shared" si="291"/>
        <v>19</v>
      </c>
      <c r="FW413" s="116">
        <f t="shared" si="292"/>
        <v>0</v>
      </c>
      <c r="FX413" s="116">
        <f t="shared" si="293"/>
        <v>1</v>
      </c>
      <c r="FY413" s="116">
        <f t="shared" si="294"/>
        <v>4</v>
      </c>
      <c r="FZ413" s="116">
        <f t="shared" si="295"/>
        <v>0.04</v>
      </c>
      <c r="GA413" s="116">
        <f t="shared" si="296"/>
        <v>1</v>
      </c>
      <c r="GB413" s="116">
        <f t="shared" si="297"/>
        <v>9</v>
      </c>
      <c r="GC413" s="116">
        <f t="shared" si="298"/>
        <v>0.15989999999999999</v>
      </c>
      <c r="GD413" s="116">
        <f t="shared" si="299"/>
        <v>1</v>
      </c>
      <c r="GE413" s="116">
        <f t="shared" si="300"/>
        <v>19</v>
      </c>
    </row>
    <row r="414" spans="164:187" ht="16.5" x14ac:dyDescent="0.2">
      <c r="FH414" s="116">
        <v>409</v>
      </c>
      <c r="FI414" s="116">
        <f t="shared" si="285"/>
        <v>8</v>
      </c>
      <c r="FJ414" s="116">
        <f t="shared" si="278"/>
        <v>6</v>
      </c>
      <c r="FK414" s="116" t="str">
        <f t="shared" si="286"/>
        <v>天使缇娜专属武器-魂珠-1 8级</v>
      </c>
      <c r="FL414" s="116">
        <f t="shared" si="287"/>
        <v>1</v>
      </c>
      <c r="FM414" s="116">
        <f t="shared" si="288"/>
        <v>8</v>
      </c>
      <c r="FN414" s="116" t="str">
        <f t="shared" si="279"/>
        <v>金币</v>
      </c>
      <c r="FO414" s="116">
        <f t="shared" si="280"/>
        <v>8000</v>
      </c>
      <c r="FP414" s="116" t="str">
        <f t="shared" si="281"/>
        <v>专属强化石1</v>
      </c>
      <c r="FQ414" s="116">
        <f t="shared" si="282"/>
        <v>8</v>
      </c>
      <c r="FR414" s="116" t="str">
        <f t="shared" si="283"/>
        <v/>
      </c>
      <c r="FS414" s="116" t="str">
        <f t="shared" si="284"/>
        <v/>
      </c>
      <c r="FT414" s="116">
        <f t="shared" si="289"/>
        <v>0.06</v>
      </c>
      <c r="FU414" s="116">
        <f t="shared" si="290"/>
        <v>1</v>
      </c>
      <c r="FV414" s="116">
        <f t="shared" si="291"/>
        <v>27</v>
      </c>
      <c r="FW414" s="116">
        <f t="shared" si="292"/>
        <v>0</v>
      </c>
      <c r="FX414" s="116">
        <f t="shared" si="293"/>
        <v>1</v>
      </c>
      <c r="FY414" s="116">
        <f t="shared" si="294"/>
        <v>6</v>
      </c>
      <c r="FZ414" s="116">
        <f t="shared" si="295"/>
        <v>2.8199999999999999E-2</v>
      </c>
      <c r="GA414" s="116">
        <f t="shared" si="296"/>
        <v>1</v>
      </c>
      <c r="GB414" s="116">
        <f t="shared" si="297"/>
        <v>12</v>
      </c>
      <c r="GC414" s="116">
        <f t="shared" si="298"/>
        <v>0.1128</v>
      </c>
      <c r="GD414" s="116">
        <f t="shared" si="299"/>
        <v>1</v>
      </c>
      <c r="GE414" s="116">
        <f t="shared" si="300"/>
        <v>27</v>
      </c>
    </row>
    <row r="415" spans="164:187" ht="16.5" x14ac:dyDescent="0.2">
      <c r="FH415" s="116">
        <v>410</v>
      </c>
      <c r="FI415" s="116">
        <f t="shared" si="285"/>
        <v>9</v>
      </c>
      <c r="FJ415" s="116">
        <f t="shared" si="278"/>
        <v>6</v>
      </c>
      <c r="FK415" s="116" t="str">
        <f t="shared" si="286"/>
        <v>天使缇娜专属武器-魂珠-1 9级</v>
      </c>
      <c r="FL415" s="116">
        <f t="shared" si="287"/>
        <v>1</v>
      </c>
      <c r="FM415" s="116">
        <f t="shared" si="288"/>
        <v>9</v>
      </c>
      <c r="FN415" s="116" t="str">
        <f t="shared" si="279"/>
        <v>金币</v>
      </c>
      <c r="FO415" s="116">
        <f t="shared" si="280"/>
        <v>9000</v>
      </c>
      <c r="FP415" s="116" t="str">
        <f t="shared" si="281"/>
        <v>专属强化石1</v>
      </c>
      <c r="FQ415" s="116">
        <f t="shared" si="282"/>
        <v>10</v>
      </c>
      <c r="FR415" s="116" t="str">
        <f t="shared" si="283"/>
        <v/>
      </c>
      <c r="FS415" s="116" t="str">
        <f t="shared" si="284"/>
        <v/>
      </c>
      <c r="FT415" s="116">
        <f t="shared" si="289"/>
        <v>0.04</v>
      </c>
      <c r="FU415" s="116">
        <f t="shared" si="290"/>
        <v>1</v>
      </c>
      <c r="FV415" s="116">
        <f t="shared" si="291"/>
        <v>34</v>
      </c>
      <c r="FW415" s="116">
        <f t="shared" si="292"/>
        <v>0</v>
      </c>
      <c r="FX415" s="116">
        <f t="shared" si="293"/>
        <v>1</v>
      </c>
      <c r="FY415" s="116">
        <f t="shared" si="294"/>
        <v>8</v>
      </c>
      <c r="FZ415" s="116">
        <f t="shared" si="295"/>
        <v>2.18E-2</v>
      </c>
      <c r="GA415" s="116">
        <f t="shared" si="296"/>
        <v>1</v>
      </c>
      <c r="GB415" s="116">
        <f t="shared" si="297"/>
        <v>16</v>
      </c>
      <c r="GC415" s="116">
        <f t="shared" si="298"/>
        <v>8.72E-2</v>
      </c>
      <c r="GD415" s="116">
        <f t="shared" si="299"/>
        <v>1</v>
      </c>
      <c r="GE415" s="116">
        <f t="shared" si="300"/>
        <v>34</v>
      </c>
    </row>
    <row r="416" spans="164:187" ht="16.5" x14ac:dyDescent="0.2">
      <c r="FH416" s="116">
        <v>411</v>
      </c>
      <c r="FI416" s="116">
        <f t="shared" si="285"/>
        <v>0</v>
      </c>
      <c r="FJ416" s="116">
        <f t="shared" si="278"/>
        <v>6</v>
      </c>
      <c r="FK416" s="116" t="str">
        <f t="shared" si="286"/>
        <v>天使缇娜专属武器-魂珠-2 0级</v>
      </c>
      <c r="FL416" s="116">
        <f t="shared" si="287"/>
        <v>2</v>
      </c>
      <c r="FM416" s="116">
        <f t="shared" si="288"/>
        <v>0</v>
      </c>
      <c r="FN416" s="116" t="str">
        <f t="shared" si="279"/>
        <v/>
      </c>
      <c r="FO416" s="116" t="str">
        <f t="shared" si="280"/>
        <v/>
      </c>
      <c r="FP416" s="116" t="str">
        <f t="shared" si="281"/>
        <v/>
      </c>
      <c r="FQ416" s="116" t="str">
        <f t="shared" si="282"/>
        <v/>
      </c>
      <c r="FR416" s="116" t="str">
        <f t="shared" si="283"/>
        <v/>
      </c>
      <c r="FS416" s="116" t="str">
        <f t="shared" si="284"/>
        <v/>
      </c>
      <c r="FT416" s="116" t="str">
        <f t="shared" si="289"/>
        <v/>
      </c>
      <c r="FU416" s="116" t="str">
        <f t="shared" si="290"/>
        <v/>
      </c>
      <c r="FV416" s="116" t="str">
        <f t="shared" si="291"/>
        <v/>
      </c>
      <c r="FW416" s="116" t="str">
        <f t="shared" si="292"/>
        <v/>
      </c>
      <c r="FX416" s="116" t="str">
        <f t="shared" si="293"/>
        <v/>
      </c>
      <c r="FY416" s="116" t="str">
        <f t="shared" si="294"/>
        <v/>
      </c>
      <c r="FZ416" s="116" t="str">
        <f t="shared" si="295"/>
        <v/>
      </c>
      <c r="GA416" s="116" t="str">
        <f t="shared" si="296"/>
        <v/>
      </c>
      <c r="GB416" s="116" t="str">
        <f t="shared" si="297"/>
        <v/>
      </c>
      <c r="GC416" s="116" t="str">
        <f t="shared" si="298"/>
        <v/>
      </c>
      <c r="GD416" s="116" t="str">
        <f t="shared" si="299"/>
        <v/>
      </c>
      <c r="GE416" s="116" t="str">
        <f t="shared" si="300"/>
        <v/>
      </c>
    </row>
    <row r="417" spans="164:187" ht="16.5" x14ac:dyDescent="0.2">
      <c r="FH417" s="116">
        <v>412</v>
      </c>
      <c r="FI417" s="116">
        <f t="shared" si="285"/>
        <v>10</v>
      </c>
      <c r="FJ417" s="116">
        <f t="shared" si="278"/>
        <v>6</v>
      </c>
      <c r="FK417" s="116" t="str">
        <f t="shared" si="286"/>
        <v>天使缇娜专属武器-魂珠-2 1级</v>
      </c>
      <c r="FL417" s="116">
        <f t="shared" si="287"/>
        <v>2</v>
      </c>
      <c r="FM417" s="116">
        <f t="shared" si="288"/>
        <v>1</v>
      </c>
      <c r="FN417" s="116" t="str">
        <f t="shared" si="279"/>
        <v>金币</v>
      </c>
      <c r="FO417" s="116">
        <f t="shared" si="280"/>
        <v>2000</v>
      </c>
      <c r="FP417" s="116" t="str">
        <f t="shared" si="281"/>
        <v>专属强化石1</v>
      </c>
      <c r="FQ417" s="116">
        <f t="shared" si="282"/>
        <v>3</v>
      </c>
      <c r="FR417" s="116" t="str">
        <f t="shared" si="283"/>
        <v>专属强化石2</v>
      </c>
      <c r="FS417" s="116">
        <f t="shared" si="284"/>
        <v>1</v>
      </c>
      <c r="FT417" s="116">
        <f t="shared" si="289"/>
        <v>0.28999999999999998</v>
      </c>
      <c r="FU417" s="116">
        <f t="shared" si="290"/>
        <v>1</v>
      </c>
      <c r="FV417" s="116">
        <f t="shared" si="291"/>
        <v>5</v>
      </c>
      <c r="FW417" s="116">
        <f t="shared" si="292"/>
        <v>0</v>
      </c>
      <c r="FX417" s="116">
        <f t="shared" si="293"/>
        <v>1</v>
      </c>
      <c r="FY417" s="116">
        <f t="shared" si="294"/>
        <v>1</v>
      </c>
      <c r="FZ417" s="116">
        <f t="shared" si="295"/>
        <v>0.14480000000000001</v>
      </c>
      <c r="GA417" s="116">
        <f t="shared" si="296"/>
        <v>1</v>
      </c>
      <c r="GB417" s="116">
        <f t="shared" si="297"/>
        <v>2</v>
      </c>
      <c r="GC417" s="116">
        <f t="shared" si="298"/>
        <v>0.57920000000000005</v>
      </c>
      <c r="GD417" s="116">
        <f t="shared" si="299"/>
        <v>1</v>
      </c>
      <c r="GE417" s="116">
        <f t="shared" si="300"/>
        <v>5</v>
      </c>
    </row>
    <row r="418" spans="164:187" ht="16.5" x14ac:dyDescent="0.2">
      <c r="FH418" s="116">
        <v>413</v>
      </c>
      <c r="FI418" s="116">
        <f t="shared" si="285"/>
        <v>11</v>
      </c>
      <c r="FJ418" s="116">
        <f t="shared" si="278"/>
        <v>6</v>
      </c>
      <c r="FK418" s="116" t="str">
        <f t="shared" si="286"/>
        <v>天使缇娜专属武器-魂珠-2 2级</v>
      </c>
      <c r="FL418" s="116">
        <f t="shared" si="287"/>
        <v>2</v>
      </c>
      <c r="FM418" s="116">
        <f t="shared" si="288"/>
        <v>2</v>
      </c>
      <c r="FN418" s="116" t="str">
        <f t="shared" si="279"/>
        <v>金币</v>
      </c>
      <c r="FO418" s="116">
        <f t="shared" si="280"/>
        <v>3000</v>
      </c>
      <c r="FP418" s="116" t="str">
        <f t="shared" si="281"/>
        <v>专属强化石1</v>
      </c>
      <c r="FQ418" s="116">
        <f t="shared" si="282"/>
        <v>3</v>
      </c>
      <c r="FR418" s="116" t="str">
        <f t="shared" si="283"/>
        <v>专属强化石2</v>
      </c>
      <c r="FS418" s="116">
        <f t="shared" si="284"/>
        <v>1</v>
      </c>
      <c r="FT418" s="116">
        <f t="shared" si="289"/>
        <v>0.14000000000000001</v>
      </c>
      <c r="FU418" s="116">
        <f t="shared" si="290"/>
        <v>1</v>
      </c>
      <c r="FV418" s="116">
        <f t="shared" si="291"/>
        <v>10</v>
      </c>
      <c r="FW418" s="116">
        <f t="shared" si="292"/>
        <v>0</v>
      </c>
      <c r="FX418" s="116">
        <f t="shared" si="293"/>
        <v>1</v>
      </c>
      <c r="FY418" s="116">
        <f t="shared" si="294"/>
        <v>2</v>
      </c>
      <c r="FZ418" s="116">
        <f t="shared" si="295"/>
        <v>7.2400000000000006E-2</v>
      </c>
      <c r="GA418" s="116">
        <f t="shared" si="296"/>
        <v>1</v>
      </c>
      <c r="GB418" s="116">
        <f t="shared" si="297"/>
        <v>5</v>
      </c>
      <c r="GC418" s="116">
        <f t="shared" si="298"/>
        <v>0.28960000000000002</v>
      </c>
      <c r="GD418" s="116">
        <f t="shared" si="299"/>
        <v>1</v>
      </c>
      <c r="GE418" s="116">
        <f t="shared" si="300"/>
        <v>10</v>
      </c>
    </row>
    <row r="419" spans="164:187" ht="16.5" x14ac:dyDescent="0.2">
      <c r="FH419" s="116">
        <v>414</v>
      </c>
      <c r="FI419" s="116">
        <f t="shared" si="285"/>
        <v>12</v>
      </c>
      <c r="FJ419" s="116">
        <f t="shared" si="278"/>
        <v>6</v>
      </c>
      <c r="FK419" s="116" t="str">
        <f t="shared" si="286"/>
        <v>天使缇娜专属武器-魂珠-2 3级</v>
      </c>
      <c r="FL419" s="116">
        <f t="shared" si="287"/>
        <v>2</v>
      </c>
      <c r="FM419" s="116">
        <f t="shared" si="288"/>
        <v>3</v>
      </c>
      <c r="FN419" s="116" t="str">
        <f t="shared" si="279"/>
        <v>金币</v>
      </c>
      <c r="FO419" s="116">
        <f t="shared" si="280"/>
        <v>4000</v>
      </c>
      <c r="FP419" s="116" t="str">
        <f t="shared" si="281"/>
        <v>专属强化石1</v>
      </c>
      <c r="FQ419" s="116">
        <f t="shared" si="282"/>
        <v>6</v>
      </c>
      <c r="FR419" s="116" t="str">
        <f t="shared" si="283"/>
        <v>专属强化石2</v>
      </c>
      <c r="FS419" s="116">
        <f t="shared" si="284"/>
        <v>2</v>
      </c>
      <c r="FT419" s="116">
        <f t="shared" si="289"/>
        <v>0.19</v>
      </c>
      <c r="FU419" s="116">
        <f t="shared" si="290"/>
        <v>1</v>
      </c>
      <c r="FV419" s="116">
        <f t="shared" si="291"/>
        <v>8</v>
      </c>
      <c r="FW419" s="116">
        <f t="shared" si="292"/>
        <v>0</v>
      </c>
      <c r="FX419" s="116">
        <f t="shared" si="293"/>
        <v>1</v>
      </c>
      <c r="FY419" s="116">
        <f t="shared" si="294"/>
        <v>2</v>
      </c>
      <c r="FZ419" s="116">
        <f t="shared" si="295"/>
        <v>9.6500000000000002E-2</v>
      </c>
      <c r="GA419" s="116">
        <f t="shared" si="296"/>
        <v>1</v>
      </c>
      <c r="GB419" s="116">
        <f t="shared" si="297"/>
        <v>4</v>
      </c>
      <c r="GC419" s="116">
        <f t="shared" si="298"/>
        <v>0.3861</v>
      </c>
      <c r="GD419" s="116">
        <f t="shared" si="299"/>
        <v>1</v>
      </c>
      <c r="GE419" s="116">
        <f t="shared" si="300"/>
        <v>8</v>
      </c>
    </row>
    <row r="420" spans="164:187" ht="16.5" x14ac:dyDescent="0.2">
      <c r="FH420" s="116">
        <v>415</v>
      </c>
      <c r="FI420" s="116">
        <f t="shared" si="285"/>
        <v>13</v>
      </c>
      <c r="FJ420" s="116">
        <f t="shared" si="278"/>
        <v>6</v>
      </c>
      <c r="FK420" s="116" t="str">
        <f t="shared" si="286"/>
        <v>天使缇娜专属武器-魂珠-2 4级</v>
      </c>
      <c r="FL420" s="116">
        <f t="shared" si="287"/>
        <v>2</v>
      </c>
      <c r="FM420" s="116">
        <f t="shared" si="288"/>
        <v>4</v>
      </c>
      <c r="FN420" s="116" t="str">
        <f t="shared" si="279"/>
        <v>金币</v>
      </c>
      <c r="FO420" s="116">
        <f t="shared" si="280"/>
        <v>5000</v>
      </c>
      <c r="FP420" s="116" t="str">
        <f t="shared" si="281"/>
        <v>专属强化石1</v>
      </c>
      <c r="FQ420" s="116">
        <f t="shared" si="282"/>
        <v>6</v>
      </c>
      <c r="FR420" s="116" t="str">
        <f t="shared" si="283"/>
        <v>专属强化石2</v>
      </c>
      <c r="FS420" s="116">
        <f t="shared" si="284"/>
        <v>2</v>
      </c>
      <c r="FT420" s="116">
        <f t="shared" si="289"/>
        <v>0.12</v>
      </c>
      <c r="FU420" s="116">
        <f t="shared" si="290"/>
        <v>1</v>
      </c>
      <c r="FV420" s="116">
        <f t="shared" si="291"/>
        <v>13</v>
      </c>
      <c r="FW420" s="116">
        <f t="shared" si="292"/>
        <v>0</v>
      </c>
      <c r="FX420" s="116">
        <f t="shared" si="293"/>
        <v>1</v>
      </c>
      <c r="FY420" s="116">
        <f t="shared" si="294"/>
        <v>3</v>
      </c>
      <c r="FZ420" s="116">
        <f t="shared" si="295"/>
        <v>5.79E-2</v>
      </c>
      <c r="GA420" s="116">
        <f t="shared" si="296"/>
        <v>1</v>
      </c>
      <c r="GB420" s="116">
        <f t="shared" si="297"/>
        <v>6</v>
      </c>
      <c r="GC420" s="116">
        <f t="shared" si="298"/>
        <v>0.23169999999999999</v>
      </c>
      <c r="GD420" s="116">
        <f t="shared" si="299"/>
        <v>1</v>
      </c>
      <c r="GE420" s="116">
        <f t="shared" si="300"/>
        <v>13</v>
      </c>
    </row>
    <row r="421" spans="164:187" ht="16.5" x14ac:dyDescent="0.2">
      <c r="FH421" s="116">
        <v>416</v>
      </c>
      <c r="FI421" s="116">
        <f t="shared" si="285"/>
        <v>14</v>
      </c>
      <c r="FJ421" s="116">
        <f t="shared" si="278"/>
        <v>6</v>
      </c>
      <c r="FK421" s="116" t="str">
        <f t="shared" si="286"/>
        <v>天使缇娜专属武器-魂珠-2 5级</v>
      </c>
      <c r="FL421" s="116">
        <f t="shared" si="287"/>
        <v>2</v>
      </c>
      <c r="FM421" s="116">
        <f t="shared" si="288"/>
        <v>5</v>
      </c>
      <c r="FN421" s="116" t="str">
        <f t="shared" si="279"/>
        <v>金币</v>
      </c>
      <c r="FO421" s="116">
        <f t="shared" si="280"/>
        <v>6000</v>
      </c>
      <c r="FP421" s="116" t="str">
        <f t="shared" si="281"/>
        <v>专属强化石1</v>
      </c>
      <c r="FQ421" s="116">
        <f t="shared" si="282"/>
        <v>9</v>
      </c>
      <c r="FR421" s="116" t="str">
        <f t="shared" si="283"/>
        <v>专属强化石2</v>
      </c>
      <c r="FS421" s="116">
        <f t="shared" si="284"/>
        <v>3</v>
      </c>
      <c r="FT421" s="116">
        <f t="shared" si="289"/>
        <v>0.11</v>
      </c>
      <c r="FU421" s="116">
        <f t="shared" si="290"/>
        <v>1</v>
      </c>
      <c r="FV421" s="116">
        <f t="shared" si="291"/>
        <v>14</v>
      </c>
      <c r="FW421" s="116">
        <f t="shared" si="292"/>
        <v>0</v>
      </c>
      <c r="FX421" s="116">
        <f t="shared" si="293"/>
        <v>1</v>
      </c>
      <c r="FY421" s="116">
        <f t="shared" si="294"/>
        <v>3</v>
      </c>
      <c r="FZ421" s="116">
        <f t="shared" si="295"/>
        <v>5.4300000000000001E-2</v>
      </c>
      <c r="GA421" s="116">
        <f t="shared" si="296"/>
        <v>1</v>
      </c>
      <c r="GB421" s="116">
        <f t="shared" si="297"/>
        <v>6</v>
      </c>
      <c r="GC421" s="116">
        <f t="shared" si="298"/>
        <v>0.2172</v>
      </c>
      <c r="GD421" s="116">
        <f t="shared" si="299"/>
        <v>1</v>
      </c>
      <c r="GE421" s="116">
        <f t="shared" si="300"/>
        <v>14</v>
      </c>
    </row>
    <row r="422" spans="164:187" ht="16.5" x14ac:dyDescent="0.2">
      <c r="FH422" s="116">
        <v>417</v>
      </c>
      <c r="FI422" s="116">
        <f t="shared" si="285"/>
        <v>15</v>
      </c>
      <c r="FJ422" s="116">
        <f t="shared" si="278"/>
        <v>6</v>
      </c>
      <c r="FK422" s="116" t="str">
        <f t="shared" si="286"/>
        <v>天使缇娜专属武器-魂珠-2 6级</v>
      </c>
      <c r="FL422" s="116">
        <f t="shared" si="287"/>
        <v>2</v>
      </c>
      <c r="FM422" s="116">
        <f t="shared" si="288"/>
        <v>6</v>
      </c>
      <c r="FN422" s="116" t="str">
        <f t="shared" si="279"/>
        <v>金币</v>
      </c>
      <c r="FO422" s="116">
        <f t="shared" si="280"/>
        <v>7000</v>
      </c>
      <c r="FP422" s="116" t="str">
        <f t="shared" si="281"/>
        <v>专属强化石1</v>
      </c>
      <c r="FQ422" s="116">
        <f t="shared" si="282"/>
        <v>12</v>
      </c>
      <c r="FR422" s="116" t="str">
        <f t="shared" si="283"/>
        <v>专属强化石2</v>
      </c>
      <c r="FS422" s="116">
        <f t="shared" si="284"/>
        <v>4</v>
      </c>
      <c r="FT422" s="116">
        <f t="shared" si="289"/>
        <v>0.09</v>
      </c>
      <c r="FU422" s="116">
        <f t="shared" si="290"/>
        <v>1</v>
      </c>
      <c r="FV422" s="116">
        <f t="shared" si="291"/>
        <v>17</v>
      </c>
      <c r="FW422" s="116">
        <f t="shared" si="292"/>
        <v>0</v>
      </c>
      <c r="FX422" s="116">
        <f t="shared" si="293"/>
        <v>1</v>
      </c>
      <c r="FY422" s="116">
        <f t="shared" si="294"/>
        <v>4</v>
      </c>
      <c r="FZ422" s="116">
        <f t="shared" si="295"/>
        <v>4.4600000000000001E-2</v>
      </c>
      <c r="GA422" s="116">
        <f t="shared" si="296"/>
        <v>1</v>
      </c>
      <c r="GB422" s="116">
        <f t="shared" si="297"/>
        <v>8</v>
      </c>
      <c r="GC422" s="116">
        <f t="shared" si="298"/>
        <v>0.1782</v>
      </c>
      <c r="GD422" s="116">
        <f t="shared" si="299"/>
        <v>1</v>
      </c>
      <c r="GE422" s="116">
        <f t="shared" si="300"/>
        <v>17</v>
      </c>
    </row>
    <row r="423" spans="164:187" ht="16.5" x14ac:dyDescent="0.2">
      <c r="FH423" s="116">
        <v>418</v>
      </c>
      <c r="FI423" s="116">
        <f t="shared" si="285"/>
        <v>16</v>
      </c>
      <c r="FJ423" s="116">
        <f t="shared" si="278"/>
        <v>6</v>
      </c>
      <c r="FK423" s="116" t="str">
        <f t="shared" si="286"/>
        <v>天使缇娜专属武器-魂珠-2 7级</v>
      </c>
      <c r="FL423" s="116">
        <f t="shared" si="287"/>
        <v>2</v>
      </c>
      <c r="FM423" s="116">
        <f t="shared" si="288"/>
        <v>7</v>
      </c>
      <c r="FN423" s="116" t="str">
        <f t="shared" si="279"/>
        <v>金币</v>
      </c>
      <c r="FO423" s="116">
        <f t="shared" si="280"/>
        <v>8000</v>
      </c>
      <c r="FP423" s="116" t="str">
        <f t="shared" si="281"/>
        <v>专属强化石1</v>
      </c>
      <c r="FQ423" s="116">
        <f t="shared" si="282"/>
        <v>15</v>
      </c>
      <c r="FR423" s="116" t="str">
        <f t="shared" si="283"/>
        <v>专属强化石2</v>
      </c>
      <c r="FS423" s="116">
        <f t="shared" si="284"/>
        <v>5</v>
      </c>
      <c r="FT423" s="116">
        <f t="shared" si="289"/>
        <v>7.0000000000000007E-2</v>
      </c>
      <c r="FU423" s="116">
        <f t="shared" si="290"/>
        <v>1</v>
      </c>
      <c r="FV423" s="116">
        <f t="shared" si="291"/>
        <v>22</v>
      </c>
      <c r="FW423" s="116">
        <f t="shared" si="292"/>
        <v>0</v>
      </c>
      <c r="FX423" s="116">
        <f t="shared" si="293"/>
        <v>1</v>
      </c>
      <c r="FY423" s="116">
        <f t="shared" si="294"/>
        <v>5</v>
      </c>
      <c r="FZ423" s="116">
        <f t="shared" si="295"/>
        <v>3.4500000000000003E-2</v>
      </c>
      <c r="GA423" s="116">
        <f t="shared" si="296"/>
        <v>1</v>
      </c>
      <c r="GB423" s="116">
        <f t="shared" si="297"/>
        <v>10</v>
      </c>
      <c r="GC423" s="116">
        <f t="shared" si="298"/>
        <v>0.13789999999999999</v>
      </c>
      <c r="GD423" s="116">
        <f t="shared" si="299"/>
        <v>1</v>
      </c>
      <c r="GE423" s="116">
        <f t="shared" si="300"/>
        <v>22</v>
      </c>
    </row>
    <row r="424" spans="164:187" ht="16.5" x14ac:dyDescent="0.2">
      <c r="FH424" s="116">
        <v>419</v>
      </c>
      <c r="FI424" s="116">
        <f t="shared" si="285"/>
        <v>17</v>
      </c>
      <c r="FJ424" s="116">
        <f t="shared" si="278"/>
        <v>6</v>
      </c>
      <c r="FK424" s="116" t="str">
        <f t="shared" si="286"/>
        <v>天使缇娜专属武器-魂珠-2 8级</v>
      </c>
      <c r="FL424" s="116">
        <f t="shared" si="287"/>
        <v>2</v>
      </c>
      <c r="FM424" s="116">
        <f t="shared" si="288"/>
        <v>8</v>
      </c>
      <c r="FN424" s="116" t="str">
        <f t="shared" si="279"/>
        <v>金币</v>
      </c>
      <c r="FO424" s="116">
        <f t="shared" si="280"/>
        <v>9000</v>
      </c>
      <c r="FP424" s="116" t="str">
        <f t="shared" si="281"/>
        <v>专属强化石1</v>
      </c>
      <c r="FQ424" s="116">
        <f t="shared" si="282"/>
        <v>18</v>
      </c>
      <c r="FR424" s="116" t="str">
        <f t="shared" si="283"/>
        <v>专属强化石2</v>
      </c>
      <c r="FS424" s="116">
        <f t="shared" si="284"/>
        <v>6</v>
      </c>
      <c r="FT424" s="116">
        <f t="shared" si="289"/>
        <v>0.05</v>
      </c>
      <c r="FU424" s="116">
        <f t="shared" si="290"/>
        <v>1</v>
      </c>
      <c r="FV424" s="116">
        <f t="shared" si="291"/>
        <v>29</v>
      </c>
      <c r="FW424" s="116">
        <f t="shared" si="292"/>
        <v>0</v>
      </c>
      <c r="FX424" s="116">
        <f t="shared" si="293"/>
        <v>1</v>
      </c>
      <c r="FY424" s="116">
        <f t="shared" si="294"/>
        <v>7</v>
      </c>
      <c r="FZ424" s="116">
        <f t="shared" si="295"/>
        <v>2.5600000000000001E-2</v>
      </c>
      <c r="GA424" s="116">
        <f t="shared" si="296"/>
        <v>1</v>
      </c>
      <c r="GB424" s="116">
        <f t="shared" si="297"/>
        <v>14</v>
      </c>
      <c r="GC424" s="116">
        <f t="shared" si="298"/>
        <v>0.1022</v>
      </c>
      <c r="GD424" s="116">
        <f t="shared" si="299"/>
        <v>1</v>
      </c>
      <c r="GE424" s="116">
        <f t="shared" si="300"/>
        <v>29</v>
      </c>
    </row>
    <row r="425" spans="164:187" ht="16.5" x14ac:dyDescent="0.2">
      <c r="FH425" s="116">
        <v>420</v>
      </c>
      <c r="FI425" s="116">
        <f t="shared" si="285"/>
        <v>18</v>
      </c>
      <c r="FJ425" s="116">
        <f t="shared" si="278"/>
        <v>6</v>
      </c>
      <c r="FK425" s="116" t="str">
        <f t="shared" si="286"/>
        <v>天使缇娜专属武器-魂珠-2 9级</v>
      </c>
      <c r="FL425" s="116">
        <f t="shared" si="287"/>
        <v>2</v>
      </c>
      <c r="FM425" s="116">
        <f t="shared" si="288"/>
        <v>9</v>
      </c>
      <c r="FN425" s="116" t="str">
        <f t="shared" si="279"/>
        <v>金币</v>
      </c>
      <c r="FO425" s="116">
        <f t="shared" si="280"/>
        <v>10000</v>
      </c>
      <c r="FP425" s="116" t="str">
        <f t="shared" si="281"/>
        <v>专属强化石1</v>
      </c>
      <c r="FQ425" s="116">
        <f t="shared" si="282"/>
        <v>24</v>
      </c>
      <c r="FR425" s="116" t="str">
        <f t="shared" si="283"/>
        <v>专属强化石2</v>
      </c>
      <c r="FS425" s="116">
        <f t="shared" si="284"/>
        <v>8</v>
      </c>
      <c r="FT425" s="116">
        <f t="shared" si="289"/>
        <v>0.04</v>
      </c>
      <c r="FU425" s="116">
        <f t="shared" si="290"/>
        <v>1</v>
      </c>
      <c r="FV425" s="116">
        <f t="shared" si="291"/>
        <v>36</v>
      </c>
      <c r="FW425" s="116">
        <f t="shared" si="292"/>
        <v>0</v>
      </c>
      <c r="FX425" s="116">
        <f t="shared" si="293"/>
        <v>1</v>
      </c>
      <c r="FY425" s="116">
        <f t="shared" si="294"/>
        <v>8</v>
      </c>
      <c r="FZ425" s="116">
        <f t="shared" si="295"/>
        <v>2.1100000000000001E-2</v>
      </c>
      <c r="GA425" s="116">
        <f t="shared" si="296"/>
        <v>1</v>
      </c>
      <c r="GB425" s="116">
        <f t="shared" si="297"/>
        <v>17</v>
      </c>
      <c r="GC425" s="116">
        <f t="shared" si="298"/>
        <v>8.4199999999999997E-2</v>
      </c>
      <c r="GD425" s="116">
        <f t="shared" si="299"/>
        <v>1</v>
      </c>
      <c r="GE425" s="116">
        <f t="shared" si="300"/>
        <v>36</v>
      </c>
    </row>
    <row r="426" spans="164:187" ht="16.5" x14ac:dyDescent="0.2">
      <c r="FH426" s="116">
        <v>421</v>
      </c>
      <c r="FI426" s="116">
        <f t="shared" si="285"/>
        <v>0</v>
      </c>
      <c r="FJ426" s="116">
        <f t="shared" si="278"/>
        <v>6</v>
      </c>
      <c r="FK426" s="116" t="str">
        <f t="shared" si="286"/>
        <v>天使缇娜专属武器-魂珠-3 0级</v>
      </c>
      <c r="FL426" s="116">
        <f t="shared" si="287"/>
        <v>3</v>
      </c>
      <c r="FM426" s="116">
        <f t="shared" si="288"/>
        <v>0</v>
      </c>
      <c r="FN426" s="116" t="str">
        <f t="shared" si="279"/>
        <v/>
      </c>
      <c r="FO426" s="116" t="str">
        <f t="shared" si="280"/>
        <v/>
      </c>
      <c r="FP426" s="116" t="str">
        <f t="shared" si="281"/>
        <v/>
      </c>
      <c r="FQ426" s="116" t="str">
        <f t="shared" si="282"/>
        <v/>
      </c>
      <c r="FR426" s="116" t="str">
        <f t="shared" si="283"/>
        <v/>
      </c>
      <c r="FS426" s="116" t="str">
        <f t="shared" si="284"/>
        <v/>
      </c>
      <c r="FT426" s="116" t="str">
        <f t="shared" si="289"/>
        <v/>
      </c>
      <c r="FU426" s="116" t="str">
        <f t="shared" si="290"/>
        <v/>
      </c>
      <c r="FV426" s="116" t="str">
        <f t="shared" si="291"/>
        <v/>
      </c>
      <c r="FW426" s="116" t="str">
        <f t="shared" si="292"/>
        <v/>
      </c>
      <c r="FX426" s="116" t="str">
        <f t="shared" si="293"/>
        <v/>
      </c>
      <c r="FY426" s="116" t="str">
        <f t="shared" si="294"/>
        <v/>
      </c>
      <c r="FZ426" s="116" t="str">
        <f t="shared" si="295"/>
        <v/>
      </c>
      <c r="GA426" s="116" t="str">
        <f t="shared" si="296"/>
        <v/>
      </c>
      <c r="GB426" s="116" t="str">
        <f t="shared" si="297"/>
        <v/>
      </c>
      <c r="GC426" s="116" t="str">
        <f t="shared" si="298"/>
        <v/>
      </c>
      <c r="GD426" s="116" t="str">
        <f t="shared" si="299"/>
        <v/>
      </c>
      <c r="GE426" s="116" t="str">
        <f t="shared" si="300"/>
        <v/>
      </c>
    </row>
    <row r="427" spans="164:187" ht="16.5" x14ac:dyDescent="0.2">
      <c r="FH427" s="116">
        <v>422</v>
      </c>
      <c r="FI427" s="116">
        <f t="shared" si="285"/>
        <v>19</v>
      </c>
      <c r="FJ427" s="116">
        <f t="shared" si="278"/>
        <v>6</v>
      </c>
      <c r="FK427" s="116" t="str">
        <f t="shared" si="286"/>
        <v>天使缇娜专属武器-魂珠-3 1级</v>
      </c>
      <c r="FL427" s="116">
        <f t="shared" si="287"/>
        <v>3</v>
      </c>
      <c r="FM427" s="116">
        <f t="shared" si="288"/>
        <v>1</v>
      </c>
      <c r="FN427" s="116" t="str">
        <f t="shared" si="279"/>
        <v>金币</v>
      </c>
      <c r="FO427" s="116">
        <f t="shared" si="280"/>
        <v>3000</v>
      </c>
      <c r="FP427" s="116" t="str">
        <f t="shared" si="281"/>
        <v>专属强化石1</v>
      </c>
      <c r="FQ427" s="116">
        <f t="shared" si="282"/>
        <v>4</v>
      </c>
      <c r="FR427" s="116" t="str">
        <f t="shared" si="283"/>
        <v>专属强化石2</v>
      </c>
      <c r="FS427" s="116">
        <f t="shared" si="284"/>
        <v>2</v>
      </c>
      <c r="FT427" s="116">
        <f t="shared" si="289"/>
        <v>0.23</v>
      </c>
      <c r="FU427" s="116">
        <f t="shared" si="290"/>
        <v>1</v>
      </c>
      <c r="FV427" s="116">
        <f t="shared" si="291"/>
        <v>6</v>
      </c>
      <c r="FW427" s="116">
        <f t="shared" si="292"/>
        <v>0</v>
      </c>
      <c r="FX427" s="116">
        <f t="shared" si="293"/>
        <v>1</v>
      </c>
      <c r="FY427" s="116">
        <f t="shared" si="294"/>
        <v>2</v>
      </c>
      <c r="FZ427" s="116">
        <f t="shared" si="295"/>
        <v>0.1158</v>
      </c>
      <c r="GA427" s="116">
        <f t="shared" si="296"/>
        <v>1</v>
      </c>
      <c r="GB427" s="116">
        <f t="shared" si="297"/>
        <v>3</v>
      </c>
      <c r="GC427" s="116">
        <f t="shared" si="298"/>
        <v>0.46329999999999999</v>
      </c>
      <c r="GD427" s="116">
        <f t="shared" si="299"/>
        <v>1</v>
      </c>
      <c r="GE427" s="116">
        <f t="shared" si="300"/>
        <v>6</v>
      </c>
    </row>
    <row r="428" spans="164:187" ht="16.5" x14ac:dyDescent="0.2">
      <c r="FH428" s="116">
        <v>423</v>
      </c>
      <c r="FI428" s="116">
        <f t="shared" si="285"/>
        <v>20</v>
      </c>
      <c r="FJ428" s="116">
        <f t="shared" si="278"/>
        <v>6</v>
      </c>
      <c r="FK428" s="116" t="str">
        <f t="shared" si="286"/>
        <v>天使缇娜专属武器-魂珠-3 2级</v>
      </c>
      <c r="FL428" s="116">
        <f t="shared" si="287"/>
        <v>3</v>
      </c>
      <c r="FM428" s="116">
        <f t="shared" si="288"/>
        <v>2</v>
      </c>
      <c r="FN428" s="116" t="str">
        <f t="shared" si="279"/>
        <v>金币</v>
      </c>
      <c r="FO428" s="116">
        <f t="shared" si="280"/>
        <v>4000</v>
      </c>
      <c r="FP428" s="116" t="str">
        <f t="shared" si="281"/>
        <v>专属强化石1</v>
      </c>
      <c r="FQ428" s="116">
        <f t="shared" si="282"/>
        <v>4</v>
      </c>
      <c r="FR428" s="116" t="str">
        <f t="shared" si="283"/>
        <v>专属强化石2</v>
      </c>
      <c r="FS428" s="116">
        <f t="shared" si="284"/>
        <v>2</v>
      </c>
      <c r="FT428" s="116">
        <f t="shared" si="289"/>
        <v>0.12</v>
      </c>
      <c r="FU428" s="116">
        <f t="shared" si="290"/>
        <v>1</v>
      </c>
      <c r="FV428" s="116">
        <f t="shared" si="291"/>
        <v>13</v>
      </c>
      <c r="FW428" s="116">
        <f t="shared" si="292"/>
        <v>0</v>
      </c>
      <c r="FX428" s="116">
        <f t="shared" si="293"/>
        <v>1</v>
      </c>
      <c r="FY428" s="116">
        <f t="shared" si="294"/>
        <v>3</v>
      </c>
      <c r="FZ428" s="116">
        <f t="shared" si="295"/>
        <v>5.79E-2</v>
      </c>
      <c r="GA428" s="116">
        <f t="shared" si="296"/>
        <v>1</v>
      </c>
      <c r="GB428" s="116">
        <f t="shared" si="297"/>
        <v>6</v>
      </c>
      <c r="GC428" s="116">
        <f t="shared" si="298"/>
        <v>0.23169999999999999</v>
      </c>
      <c r="GD428" s="116">
        <f t="shared" si="299"/>
        <v>1</v>
      </c>
      <c r="GE428" s="116">
        <f t="shared" si="300"/>
        <v>13</v>
      </c>
    </row>
    <row r="429" spans="164:187" ht="16.5" x14ac:dyDescent="0.2">
      <c r="FH429" s="116">
        <v>424</v>
      </c>
      <c r="FI429" s="116">
        <f t="shared" si="285"/>
        <v>21</v>
      </c>
      <c r="FJ429" s="116">
        <f t="shared" si="278"/>
        <v>6</v>
      </c>
      <c r="FK429" s="116" t="str">
        <f t="shared" si="286"/>
        <v>天使缇娜专属武器-魂珠-3 3级</v>
      </c>
      <c r="FL429" s="116">
        <f t="shared" si="287"/>
        <v>3</v>
      </c>
      <c r="FM429" s="116">
        <f t="shared" si="288"/>
        <v>3</v>
      </c>
      <c r="FN429" s="116" t="str">
        <f t="shared" si="279"/>
        <v>金币</v>
      </c>
      <c r="FO429" s="116">
        <f t="shared" si="280"/>
        <v>5000</v>
      </c>
      <c r="FP429" s="116" t="str">
        <f t="shared" si="281"/>
        <v>专属强化石1</v>
      </c>
      <c r="FQ429" s="116">
        <f t="shared" si="282"/>
        <v>6</v>
      </c>
      <c r="FR429" s="116" t="str">
        <f t="shared" si="283"/>
        <v>专属强化石2</v>
      </c>
      <c r="FS429" s="116">
        <f t="shared" si="284"/>
        <v>3</v>
      </c>
      <c r="FT429" s="116">
        <f t="shared" si="289"/>
        <v>0.12</v>
      </c>
      <c r="FU429" s="116">
        <f t="shared" si="290"/>
        <v>1</v>
      </c>
      <c r="FV429" s="116">
        <f t="shared" si="291"/>
        <v>13</v>
      </c>
      <c r="FW429" s="116">
        <f t="shared" si="292"/>
        <v>0</v>
      </c>
      <c r="FX429" s="116">
        <f t="shared" si="293"/>
        <v>1</v>
      </c>
      <c r="FY429" s="116">
        <f t="shared" si="294"/>
        <v>3</v>
      </c>
      <c r="FZ429" s="116">
        <f t="shared" si="295"/>
        <v>5.79E-2</v>
      </c>
      <c r="GA429" s="116">
        <f t="shared" si="296"/>
        <v>1</v>
      </c>
      <c r="GB429" s="116">
        <f t="shared" si="297"/>
        <v>6</v>
      </c>
      <c r="GC429" s="116">
        <f t="shared" si="298"/>
        <v>0.23169999999999999</v>
      </c>
      <c r="GD429" s="116">
        <f t="shared" si="299"/>
        <v>1</v>
      </c>
      <c r="GE429" s="116">
        <f t="shared" si="300"/>
        <v>13</v>
      </c>
    </row>
    <row r="430" spans="164:187" ht="16.5" x14ac:dyDescent="0.2">
      <c r="FH430" s="116">
        <v>425</v>
      </c>
      <c r="FI430" s="116">
        <f t="shared" si="285"/>
        <v>22</v>
      </c>
      <c r="FJ430" s="116">
        <f t="shared" si="278"/>
        <v>6</v>
      </c>
      <c r="FK430" s="116" t="str">
        <f t="shared" si="286"/>
        <v>天使缇娜专属武器-魂珠-3 4级</v>
      </c>
      <c r="FL430" s="116">
        <f t="shared" si="287"/>
        <v>3</v>
      </c>
      <c r="FM430" s="116">
        <f t="shared" si="288"/>
        <v>4</v>
      </c>
      <c r="FN430" s="116" t="str">
        <f t="shared" si="279"/>
        <v>金币</v>
      </c>
      <c r="FO430" s="116">
        <f t="shared" si="280"/>
        <v>6000</v>
      </c>
      <c r="FP430" s="116" t="str">
        <f t="shared" si="281"/>
        <v>专属强化石1</v>
      </c>
      <c r="FQ430" s="116">
        <f t="shared" si="282"/>
        <v>6</v>
      </c>
      <c r="FR430" s="116" t="str">
        <f t="shared" si="283"/>
        <v>专属强化石2</v>
      </c>
      <c r="FS430" s="116">
        <f t="shared" si="284"/>
        <v>3</v>
      </c>
      <c r="FT430" s="116">
        <f t="shared" si="289"/>
        <v>7.0000000000000007E-2</v>
      </c>
      <c r="FU430" s="116">
        <f t="shared" si="290"/>
        <v>1</v>
      </c>
      <c r="FV430" s="116">
        <f t="shared" si="291"/>
        <v>22</v>
      </c>
      <c r="FW430" s="116">
        <f t="shared" si="292"/>
        <v>0</v>
      </c>
      <c r="FX430" s="116">
        <f t="shared" si="293"/>
        <v>1</v>
      </c>
      <c r="FY430" s="116">
        <f t="shared" si="294"/>
        <v>5</v>
      </c>
      <c r="FZ430" s="116">
        <f t="shared" si="295"/>
        <v>3.4700000000000002E-2</v>
      </c>
      <c r="GA430" s="116">
        <f t="shared" si="296"/>
        <v>1</v>
      </c>
      <c r="GB430" s="116">
        <f t="shared" si="297"/>
        <v>10</v>
      </c>
      <c r="GC430" s="116">
        <f t="shared" si="298"/>
        <v>0.13900000000000001</v>
      </c>
      <c r="GD430" s="116">
        <f t="shared" si="299"/>
        <v>1</v>
      </c>
      <c r="GE430" s="116">
        <f t="shared" si="300"/>
        <v>22</v>
      </c>
    </row>
    <row r="431" spans="164:187" ht="16.5" x14ac:dyDescent="0.2">
      <c r="FH431" s="116">
        <v>426</v>
      </c>
      <c r="FI431" s="116">
        <f t="shared" si="285"/>
        <v>23</v>
      </c>
      <c r="FJ431" s="116">
        <f t="shared" si="278"/>
        <v>6</v>
      </c>
      <c r="FK431" s="116" t="str">
        <f t="shared" si="286"/>
        <v>天使缇娜专属武器-魂珠-3 5级</v>
      </c>
      <c r="FL431" s="116">
        <f t="shared" si="287"/>
        <v>3</v>
      </c>
      <c r="FM431" s="116">
        <f t="shared" si="288"/>
        <v>5</v>
      </c>
      <c r="FN431" s="116" t="str">
        <f t="shared" si="279"/>
        <v>金币</v>
      </c>
      <c r="FO431" s="116">
        <f t="shared" si="280"/>
        <v>7000</v>
      </c>
      <c r="FP431" s="116" t="str">
        <f t="shared" si="281"/>
        <v>专属强化石1</v>
      </c>
      <c r="FQ431" s="116">
        <f t="shared" si="282"/>
        <v>8</v>
      </c>
      <c r="FR431" s="116" t="str">
        <f t="shared" si="283"/>
        <v>专属强化石2</v>
      </c>
      <c r="FS431" s="116">
        <f t="shared" si="284"/>
        <v>4</v>
      </c>
      <c r="FT431" s="116">
        <f t="shared" si="289"/>
        <v>0.06</v>
      </c>
      <c r="FU431" s="116">
        <f t="shared" si="290"/>
        <v>1</v>
      </c>
      <c r="FV431" s="116">
        <f t="shared" si="291"/>
        <v>26</v>
      </c>
      <c r="FW431" s="116">
        <f t="shared" si="292"/>
        <v>0</v>
      </c>
      <c r="FX431" s="116">
        <f t="shared" si="293"/>
        <v>1</v>
      </c>
      <c r="FY431" s="116">
        <f t="shared" si="294"/>
        <v>6</v>
      </c>
      <c r="FZ431" s="116">
        <f t="shared" si="295"/>
        <v>2.9000000000000001E-2</v>
      </c>
      <c r="GA431" s="116">
        <f t="shared" si="296"/>
        <v>1</v>
      </c>
      <c r="GB431" s="116">
        <f t="shared" si="297"/>
        <v>12</v>
      </c>
      <c r="GC431" s="116">
        <f t="shared" si="298"/>
        <v>0.1158</v>
      </c>
      <c r="GD431" s="116">
        <f t="shared" si="299"/>
        <v>1</v>
      </c>
      <c r="GE431" s="116">
        <f t="shared" si="300"/>
        <v>26</v>
      </c>
    </row>
    <row r="432" spans="164:187" ht="16.5" x14ac:dyDescent="0.2">
      <c r="FH432" s="116">
        <v>427</v>
      </c>
      <c r="FI432" s="116">
        <f t="shared" si="285"/>
        <v>24</v>
      </c>
      <c r="FJ432" s="116">
        <f t="shared" si="278"/>
        <v>6</v>
      </c>
      <c r="FK432" s="116" t="str">
        <f t="shared" si="286"/>
        <v>天使缇娜专属武器-魂珠-3 6级</v>
      </c>
      <c r="FL432" s="116">
        <f t="shared" si="287"/>
        <v>3</v>
      </c>
      <c r="FM432" s="116">
        <f t="shared" si="288"/>
        <v>6</v>
      </c>
      <c r="FN432" s="116" t="str">
        <f t="shared" si="279"/>
        <v>金币</v>
      </c>
      <c r="FO432" s="116">
        <f t="shared" si="280"/>
        <v>8000</v>
      </c>
      <c r="FP432" s="116" t="str">
        <f t="shared" si="281"/>
        <v>专属强化石1</v>
      </c>
      <c r="FQ432" s="116">
        <f t="shared" si="282"/>
        <v>10</v>
      </c>
      <c r="FR432" s="116" t="str">
        <f t="shared" si="283"/>
        <v>专属强化石2</v>
      </c>
      <c r="FS432" s="116">
        <f t="shared" si="284"/>
        <v>5</v>
      </c>
      <c r="FT432" s="116">
        <f t="shared" si="289"/>
        <v>0.04</v>
      </c>
      <c r="FU432" s="116">
        <f t="shared" si="290"/>
        <v>1</v>
      </c>
      <c r="FV432" s="116">
        <f t="shared" si="291"/>
        <v>34</v>
      </c>
      <c r="FW432" s="116">
        <f t="shared" si="292"/>
        <v>0</v>
      </c>
      <c r="FX432" s="116">
        <f t="shared" si="293"/>
        <v>1</v>
      </c>
      <c r="FY432" s="116">
        <f t="shared" si="294"/>
        <v>8</v>
      </c>
      <c r="FZ432" s="116">
        <f t="shared" si="295"/>
        <v>2.23E-2</v>
      </c>
      <c r="GA432" s="116">
        <f t="shared" si="296"/>
        <v>1</v>
      </c>
      <c r="GB432" s="116">
        <f t="shared" si="297"/>
        <v>16</v>
      </c>
      <c r="GC432" s="116">
        <f t="shared" si="298"/>
        <v>8.9099999999999999E-2</v>
      </c>
      <c r="GD432" s="116">
        <f t="shared" si="299"/>
        <v>1</v>
      </c>
      <c r="GE432" s="116">
        <f t="shared" si="300"/>
        <v>34</v>
      </c>
    </row>
    <row r="433" spans="164:187" ht="16.5" x14ac:dyDescent="0.2">
      <c r="FH433" s="116">
        <v>428</v>
      </c>
      <c r="FI433" s="116">
        <f t="shared" si="285"/>
        <v>25</v>
      </c>
      <c r="FJ433" s="116">
        <f t="shared" si="278"/>
        <v>6</v>
      </c>
      <c r="FK433" s="116" t="str">
        <f t="shared" si="286"/>
        <v>天使缇娜专属武器-魂珠-3 7级</v>
      </c>
      <c r="FL433" s="116">
        <f t="shared" si="287"/>
        <v>3</v>
      </c>
      <c r="FM433" s="116">
        <f t="shared" si="288"/>
        <v>7</v>
      </c>
      <c r="FN433" s="116" t="str">
        <f t="shared" si="279"/>
        <v>金币</v>
      </c>
      <c r="FO433" s="116">
        <f t="shared" si="280"/>
        <v>9000</v>
      </c>
      <c r="FP433" s="116" t="str">
        <f t="shared" si="281"/>
        <v>专属强化石1</v>
      </c>
      <c r="FQ433" s="116">
        <f t="shared" si="282"/>
        <v>12</v>
      </c>
      <c r="FR433" s="116" t="str">
        <f t="shared" si="283"/>
        <v>专属强化石2</v>
      </c>
      <c r="FS433" s="116">
        <f t="shared" si="284"/>
        <v>6</v>
      </c>
      <c r="FT433" s="116">
        <f t="shared" si="289"/>
        <v>0.03</v>
      </c>
      <c r="FU433" s="116">
        <f t="shared" si="290"/>
        <v>1</v>
      </c>
      <c r="FV433" s="116">
        <f t="shared" si="291"/>
        <v>45</v>
      </c>
      <c r="FW433" s="116">
        <f t="shared" si="292"/>
        <v>0</v>
      </c>
      <c r="FX433" s="116">
        <f t="shared" si="293"/>
        <v>1</v>
      </c>
      <c r="FY433" s="116">
        <f t="shared" si="294"/>
        <v>11</v>
      </c>
      <c r="FZ433" s="116">
        <f t="shared" si="295"/>
        <v>1.6500000000000001E-2</v>
      </c>
      <c r="GA433" s="116">
        <f t="shared" si="296"/>
        <v>1</v>
      </c>
      <c r="GB433" s="116">
        <f t="shared" si="297"/>
        <v>21</v>
      </c>
      <c r="GC433" s="116">
        <f t="shared" si="298"/>
        <v>6.6199999999999995E-2</v>
      </c>
      <c r="GD433" s="116">
        <f t="shared" si="299"/>
        <v>1</v>
      </c>
      <c r="GE433" s="116">
        <f t="shared" si="300"/>
        <v>45</v>
      </c>
    </row>
    <row r="434" spans="164:187" ht="16.5" x14ac:dyDescent="0.2">
      <c r="FH434" s="116">
        <v>429</v>
      </c>
      <c r="FI434" s="116">
        <f t="shared" si="285"/>
        <v>26</v>
      </c>
      <c r="FJ434" s="116">
        <f t="shared" si="278"/>
        <v>6</v>
      </c>
      <c r="FK434" s="116" t="str">
        <f t="shared" si="286"/>
        <v>天使缇娜专属武器-魂珠-3 8级</v>
      </c>
      <c r="FL434" s="116">
        <f t="shared" si="287"/>
        <v>3</v>
      </c>
      <c r="FM434" s="116">
        <f t="shared" si="288"/>
        <v>8</v>
      </c>
      <c r="FN434" s="116" t="str">
        <f t="shared" si="279"/>
        <v>金币</v>
      </c>
      <c r="FO434" s="116">
        <f t="shared" si="280"/>
        <v>10000</v>
      </c>
      <c r="FP434" s="116" t="str">
        <f t="shared" si="281"/>
        <v>专属强化石1</v>
      </c>
      <c r="FQ434" s="116">
        <f t="shared" si="282"/>
        <v>16</v>
      </c>
      <c r="FR434" s="116" t="str">
        <f t="shared" si="283"/>
        <v>专属强化石2</v>
      </c>
      <c r="FS434" s="116">
        <f t="shared" si="284"/>
        <v>8</v>
      </c>
      <c r="FT434" s="116">
        <f t="shared" si="289"/>
        <v>0.03</v>
      </c>
      <c r="FU434" s="116">
        <f t="shared" si="290"/>
        <v>1</v>
      </c>
      <c r="FV434" s="116">
        <f t="shared" si="291"/>
        <v>55</v>
      </c>
      <c r="FW434" s="116">
        <f t="shared" si="292"/>
        <v>0</v>
      </c>
      <c r="FX434" s="116">
        <f t="shared" si="293"/>
        <v>1</v>
      </c>
      <c r="FY434" s="116">
        <f t="shared" si="294"/>
        <v>13</v>
      </c>
      <c r="FZ434" s="116">
        <f t="shared" si="295"/>
        <v>1.3599999999999999E-2</v>
      </c>
      <c r="GA434" s="116">
        <f t="shared" si="296"/>
        <v>1</v>
      </c>
      <c r="GB434" s="116">
        <f t="shared" si="297"/>
        <v>26</v>
      </c>
      <c r="GC434" s="116">
        <f t="shared" si="298"/>
        <v>5.45E-2</v>
      </c>
      <c r="GD434" s="116">
        <f t="shared" si="299"/>
        <v>1</v>
      </c>
      <c r="GE434" s="116">
        <f t="shared" si="300"/>
        <v>55</v>
      </c>
    </row>
    <row r="435" spans="164:187" ht="16.5" x14ac:dyDescent="0.2">
      <c r="FH435" s="116">
        <v>430</v>
      </c>
      <c r="FI435" s="116">
        <f t="shared" si="285"/>
        <v>27</v>
      </c>
      <c r="FJ435" s="116">
        <f t="shared" si="278"/>
        <v>6</v>
      </c>
      <c r="FK435" s="116" t="str">
        <f t="shared" si="286"/>
        <v>天使缇娜专属武器-魂珠-3 9级</v>
      </c>
      <c r="FL435" s="116">
        <f t="shared" si="287"/>
        <v>3</v>
      </c>
      <c r="FM435" s="116">
        <f t="shared" si="288"/>
        <v>9</v>
      </c>
      <c r="FN435" s="116" t="str">
        <f t="shared" si="279"/>
        <v>金币</v>
      </c>
      <c r="FO435" s="116">
        <f t="shared" si="280"/>
        <v>11000</v>
      </c>
      <c r="FP435" s="116" t="str">
        <f t="shared" si="281"/>
        <v>专属强化石1</v>
      </c>
      <c r="FQ435" s="116">
        <f t="shared" si="282"/>
        <v>20</v>
      </c>
      <c r="FR435" s="116" t="str">
        <f t="shared" si="283"/>
        <v>专属强化石2</v>
      </c>
      <c r="FS435" s="116">
        <f t="shared" si="284"/>
        <v>10</v>
      </c>
      <c r="FT435" s="116">
        <f t="shared" si="289"/>
        <v>0.02</v>
      </c>
      <c r="FU435" s="116">
        <f t="shared" si="290"/>
        <v>1</v>
      </c>
      <c r="FV435" s="116">
        <f t="shared" si="291"/>
        <v>71</v>
      </c>
      <c r="FW435" s="116">
        <f t="shared" si="292"/>
        <v>0</v>
      </c>
      <c r="FX435" s="116">
        <f t="shared" si="293"/>
        <v>1</v>
      </c>
      <c r="FY435" s="116">
        <f t="shared" si="294"/>
        <v>17</v>
      </c>
      <c r="FZ435" s="116">
        <f t="shared" si="295"/>
        <v>1.0500000000000001E-2</v>
      </c>
      <c r="GA435" s="116">
        <f t="shared" si="296"/>
        <v>1</v>
      </c>
      <c r="GB435" s="116">
        <f t="shared" si="297"/>
        <v>33</v>
      </c>
      <c r="GC435" s="116">
        <f t="shared" si="298"/>
        <v>4.2099999999999999E-2</v>
      </c>
      <c r="GD435" s="116">
        <f t="shared" si="299"/>
        <v>1</v>
      </c>
      <c r="GE435" s="116">
        <f t="shared" si="300"/>
        <v>71</v>
      </c>
    </row>
    <row r="436" spans="164:187" ht="16.5" x14ac:dyDescent="0.2">
      <c r="FH436" s="116">
        <v>431</v>
      </c>
      <c r="FI436" s="116">
        <f t="shared" si="285"/>
        <v>0</v>
      </c>
      <c r="FJ436" s="116">
        <f t="shared" si="278"/>
        <v>6</v>
      </c>
      <c r="FK436" s="116" t="str">
        <f t="shared" si="286"/>
        <v>天使缇娜专属武器-魂珠-4 0级</v>
      </c>
      <c r="FL436" s="116">
        <f t="shared" si="287"/>
        <v>4</v>
      </c>
      <c r="FM436" s="116">
        <f t="shared" si="288"/>
        <v>0</v>
      </c>
      <c r="FN436" s="116" t="str">
        <f t="shared" si="279"/>
        <v/>
      </c>
      <c r="FO436" s="116" t="str">
        <f t="shared" si="280"/>
        <v/>
      </c>
      <c r="FP436" s="116" t="str">
        <f t="shared" si="281"/>
        <v/>
      </c>
      <c r="FQ436" s="116" t="str">
        <f t="shared" si="282"/>
        <v/>
      </c>
      <c r="FR436" s="116" t="str">
        <f t="shared" si="283"/>
        <v/>
      </c>
      <c r="FS436" s="116" t="str">
        <f t="shared" si="284"/>
        <v/>
      </c>
      <c r="FT436" s="116" t="str">
        <f t="shared" si="289"/>
        <v/>
      </c>
      <c r="FU436" s="116" t="str">
        <f t="shared" si="290"/>
        <v/>
      </c>
      <c r="FV436" s="116" t="str">
        <f t="shared" si="291"/>
        <v/>
      </c>
      <c r="FW436" s="116" t="str">
        <f t="shared" si="292"/>
        <v/>
      </c>
      <c r="FX436" s="116" t="str">
        <f t="shared" si="293"/>
        <v/>
      </c>
      <c r="FY436" s="116" t="str">
        <f t="shared" si="294"/>
        <v/>
      </c>
      <c r="FZ436" s="116" t="str">
        <f t="shared" si="295"/>
        <v/>
      </c>
      <c r="GA436" s="116" t="str">
        <f t="shared" si="296"/>
        <v/>
      </c>
      <c r="GB436" s="116" t="str">
        <f t="shared" si="297"/>
        <v/>
      </c>
      <c r="GC436" s="116" t="str">
        <f t="shared" si="298"/>
        <v/>
      </c>
      <c r="GD436" s="116" t="str">
        <f t="shared" si="299"/>
        <v/>
      </c>
      <c r="GE436" s="116" t="str">
        <f t="shared" si="300"/>
        <v/>
      </c>
    </row>
    <row r="437" spans="164:187" ht="16.5" x14ac:dyDescent="0.2">
      <c r="FH437" s="116">
        <v>432</v>
      </c>
      <c r="FI437" s="116">
        <f t="shared" si="285"/>
        <v>28</v>
      </c>
      <c r="FJ437" s="116">
        <f t="shared" si="278"/>
        <v>6</v>
      </c>
      <c r="FK437" s="116" t="str">
        <f t="shared" si="286"/>
        <v>天使缇娜专属武器-魂珠-4 1级</v>
      </c>
      <c r="FL437" s="116">
        <f t="shared" si="287"/>
        <v>4</v>
      </c>
      <c r="FM437" s="116">
        <f t="shared" si="288"/>
        <v>1</v>
      </c>
      <c r="FN437" s="116" t="str">
        <f t="shared" si="279"/>
        <v>金币</v>
      </c>
      <c r="FO437" s="116">
        <f t="shared" si="280"/>
        <v>4000</v>
      </c>
      <c r="FP437" s="116" t="str">
        <f t="shared" si="281"/>
        <v>专属强化石2</v>
      </c>
      <c r="FQ437" s="116">
        <f t="shared" si="282"/>
        <v>3</v>
      </c>
      <c r="FR437" s="116" t="str">
        <f t="shared" si="283"/>
        <v>专属强化石3</v>
      </c>
      <c r="FS437" s="116">
        <f t="shared" si="284"/>
        <v>1</v>
      </c>
      <c r="FT437" s="116">
        <f t="shared" si="289"/>
        <v>0.19</v>
      </c>
      <c r="FU437" s="116">
        <f t="shared" si="290"/>
        <v>1</v>
      </c>
      <c r="FV437" s="116">
        <f t="shared" si="291"/>
        <v>8</v>
      </c>
      <c r="FW437" s="116">
        <f t="shared" si="292"/>
        <v>0</v>
      </c>
      <c r="FX437" s="116">
        <f t="shared" si="293"/>
        <v>1</v>
      </c>
      <c r="FY437" s="116">
        <f t="shared" si="294"/>
        <v>2</v>
      </c>
      <c r="FZ437" s="116">
        <f t="shared" si="295"/>
        <v>9.2600000000000002E-2</v>
      </c>
      <c r="GA437" s="116">
        <f t="shared" si="296"/>
        <v>1</v>
      </c>
      <c r="GB437" s="116">
        <f t="shared" si="297"/>
        <v>4</v>
      </c>
      <c r="GC437" s="116">
        <f t="shared" si="298"/>
        <v>0.37019999999999997</v>
      </c>
      <c r="GD437" s="116">
        <f t="shared" si="299"/>
        <v>1</v>
      </c>
      <c r="GE437" s="116">
        <f t="shared" si="300"/>
        <v>8</v>
      </c>
    </row>
    <row r="438" spans="164:187" ht="16.5" x14ac:dyDescent="0.2">
      <c r="FH438" s="116">
        <v>433</v>
      </c>
      <c r="FI438" s="116">
        <f t="shared" si="285"/>
        <v>29</v>
      </c>
      <c r="FJ438" s="116">
        <f t="shared" si="278"/>
        <v>6</v>
      </c>
      <c r="FK438" s="116" t="str">
        <f t="shared" si="286"/>
        <v>天使缇娜专属武器-魂珠-4 2级</v>
      </c>
      <c r="FL438" s="116">
        <f t="shared" si="287"/>
        <v>4</v>
      </c>
      <c r="FM438" s="116">
        <f t="shared" si="288"/>
        <v>2</v>
      </c>
      <c r="FN438" s="116" t="str">
        <f t="shared" si="279"/>
        <v>金币</v>
      </c>
      <c r="FO438" s="116">
        <f t="shared" si="280"/>
        <v>5000</v>
      </c>
      <c r="FP438" s="116" t="str">
        <f t="shared" si="281"/>
        <v>专属强化石2</v>
      </c>
      <c r="FQ438" s="116">
        <f t="shared" si="282"/>
        <v>3</v>
      </c>
      <c r="FR438" s="116" t="str">
        <f t="shared" si="283"/>
        <v>专属强化石3</v>
      </c>
      <c r="FS438" s="116">
        <f t="shared" si="284"/>
        <v>1</v>
      </c>
      <c r="FT438" s="116">
        <f t="shared" si="289"/>
        <v>0.09</v>
      </c>
      <c r="FU438" s="116">
        <f t="shared" si="290"/>
        <v>1</v>
      </c>
      <c r="FV438" s="116">
        <f t="shared" si="291"/>
        <v>16</v>
      </c>
      <c r="FW438" s="116">
        <f t="shared" si="292"/>
        <v>0</v>
      </c>
      <c r="FX438" s="116">
        <f t="shared" si="293"/>
        <v>1</v>
      </c>
      <c r="FY438" s="116">
        <f t="shared" si="294"/>
        <v>4</v>
      </c>
      <c r="FZ438" s="116">
        <f t="shared" si="295"/>
        <v>4.6300000000000001E-2</v>
      </c>
      <c r="GA438" s="116">
        <f t="shared" si="296"/>
        <v>1</v>
      </c>
      <c r="GB438" s="116">
        <f t="shared" si="297"/>
        <v>8</v>
      </c>
      <c r="GC438" s="116">
        <f t="shared" si="298"/>
        <v>0.18509999999999999</v>
      </c>
      <c r="GD438" s="116">
        <f t="shared" si="299"/>
        <v>1</v>
      </c>
      <c r="GE438" s="116">
        <f t="shared" si="300"/>
        <v>16</v>
      </c>
    </row>
    <row r="439" spans="164:187" ht="16.5" x14ac:dyDescent="0.2">
      <c r="FH439" s="116">
        <v>434</v>
      </c>
      <c r="FI439" s="116">
        <f t="shared" si="285"/>
        <v>30</v>
      </c>
      <c r="FJ439" s="116">
        <f t="shared" si="278"/>
        <v>6</v>
      </c>
      <c r="FK439" s="116" t="str">
        <f t="shared" si="286"/>
        <v>天使缇娜专属武器-魂珠-4 3级</v>
      </c>
      <c r="FL439" s="116">
        <f t="shared" si="287"/>
        <v>4</v>
      </c>
      <c r="FM439" s="116">
        <f t="shared" si="288"/>
        <v>3</v>
      </c>
      <c r="FN439" s="116" t="str">
        <f t="shared" si="279"/>
        <v>金币</v>
      </c>
      <c r="FO439" s="116">
        <f t="shared" si="280"/>
        <v>6000</v>
      </c>
      <c r="FP439" s="116" t="str">
        <f t="shared" si="281"/>
        <v>专属强化石2</v>
      </c>
      <c r="FQ439" s="116">
        <f t="shared" si="282"/>
        <v>3</v>
      </c>
      <c r="FR439" s="116" t="str">
        <f t="shared" si="283"/>
        <v>专属强化石3</v>
      </c>
      <c r="FS439" s="116">
        <f t="shared" si="284"/>
        <v>1</v>
      </c>
      <c r="FT439" s="116">
        <f t="shared" si="289"/>
        <v>0.06</v>
      </c>
      <c r="FU439" s="116">
        <f t="shared" si="290"/>
        <v>1</v>
      </c>
      <c r="FV439" s="116">
        <f t="shared" si="291"/>
        <v>24</v>
      </c>
      <c r="FW439" s="116">
        <f t="shared" si="292"/>
        <v>0</v>
      </c>
      <c r="FX439" s="116">
        <f t="shared" si="293"/>
        <v>1</v>
      </c>
      <c r="FY439" s="116">
        <f t="shared" si="294"/>
        <v>6</v>
      </c>
      <c r="FZ439" s="116">
        <f t="shared" si="295"/>
        <v>3.09E-2</v>
      </c>
      <c r="GA439" s="116">
        <f t="shared" si="296"/>
        <v>1</v>
      </c>
      <c r="GB439" s="116">
        <f t="shared" si="297"/>
        <v>11</v>
      </c>
      <c r="GC439" s="116">
        <f t="shared" si="298"/>
        <v>0.1234</v>
      </c>
      <c r="GD439" s="116">
        <f t="shared" si="299"/>
        <v>1</v>
      </c>
      <c r="GE439" s="116">
        <f t="shared" si="300"/>
        <v>24</v>
      </c>
    </row>
    <row r="440" spans="164:187" ht="16.5" x14ac:dyDescent="0.2">
      <c r="FH440" s="116">
        <v>435</v>
      </c>
      <c r="FI440" s="116">
        <f t="shared" si="285"/>
        <v>31</v>
      </c>
      <c r="FJ440" s="116">
        <f t="shared" si="278"/>
        <v>6</v>
      </c>
      <c r="FK440" s="116" t="str">
        <f t="shared" si="286"/>
        <v>天使缇娜专属武器-魂珠-4 4级</v>
      </c>
      <c r="FL440" s="116">
        <f t="shared" si="287"/>
        <v>4</v>
      </c>
      <c r="FM440" s="116">
        <f t="shared" si="288"/>
        <v>4</v>
      </c>
      <c r="FN440" s="116" t="str">
        <f t="shared" si="279"/>
        <v>金币</v>
      </c>
      <c r="FO440" s="116">
        <f t="shared" si="280"/>
        <v>7000</v>
      </c>
      <c r="FP440" s="116" t="str">
        <f t="shared" si="281"/>
        <v>专属强化石2</v>
      </c>
      <c r="FQ440" s="116">
        <f t="shared" si="282"/>
        <v>6</v>
      </c>
      <c r="FR440" s="116" t="str">
        <f t="shared" si="283"/>
        <v>专属强化石3</v>
      </c>
      <c r="FS440" s="116">
        <f t="shared" si="284"/>
        <v>2</v>
      </c>
      <c r="FT440" s="116">
        <f t="shared" si="289"/>
        <v>7.0000000000000007E-2</v>
      </c>
      <c r="FU440" s="116">
        <f t="shared" si="290"/>
        <v>1</v>
      </c>
      <c r="FV440" s="116">
        <f t="shared" si="291"/>
        <v>20</v>
      </c>
      <c r="FW440" s="116">
        <f t="shared" si="292"/>
        <v>0</v>
      </c>
      <c r="FX440" s="116">
        <f t="shared" si="293"/>
        <v>1</v>
      </c>
      <c r="FY440" s="116">
        <f t="shared" si="294"/>
        <v>5</v>
      </c>
      <c r="FZ440" s="116">
        <f t="shared" si="295"/>
        <v>3.6999999999999998E-2</v>
      </c>
      <c r="GA440" s="116">
        <f t="shared" si="296"/>
        <v>1</v>
      </c>
      <c r="GB440" s="116">
        <f t="shared" si="297"/>
        <v>9</v>
      </c>
      <c r="GC440" s="116">
        <f t="shared" si="298"/>
        <v>0.14810000000000001</v>
      </c>
      <c r="GD440" s="116">
        <f t="shared" si="299"/>
        <v>1</v>
      </c>
      <c r="GE440" s="116">
        <f t="shared" si="300"/>
        <v>20</v>
      </c>
    </row>
    <row r="441" spans="164:187" ht="16.5" x14ac:dyDescent="0.2">
      <c r="FH441" s="116">
        <v>436</v>
      </c>
      <c r="FI441" s="116">
        <f t="shared" si="285"/>
        <v>32</v>
      </c>
      <c r="FJ441" s="116">
        <f t="shared" si="278"/>
        <v>6</v>
      </c>
      <c r="FK441" s="116" t="str">
        <f t="shared" si="286"/>
        <v>天使缇娜专属武器-魂珠-4 5级</v>
      </c>
      <c r="FL441" s="116">
        <f t="shared" si="287"/>
        <v>4</v>
      </c>
      <c r="FM441" s="116">
        <f t="shared" si="288"/>
        <v>5</v>
      </c>
      <c r="FN441" s="116" t="str">
        <f t="shared" si="279"/>
        <v>金币</v>
      </c>
      <c r="FO441" s="116">
        <f t="shared" si="280"/>
        <v>8000</v>
      </c>
      <c r="FP441" s="116" t="str">
        <f t="shared" si="281"/>
        <v>专属强化石2</v>
      </c>
      <c r="FQ441" s="116">
        <f t="shared" si="282"/>
        <v>6</v>
      </c>
      <c r="FR441" s="116" t="str">
        <f t="shared" si="283"/>
        <v>专属强化石3</v>
      </c>
      <c r="FS441" s="116">
        <f t="shared" si="284"/>
        <v>2</v>
      </c>
      <c r="FT441" s="116">
        <f t="shared" si="289"/>
        <v>0.05</v>
      </c>
      <c r="FU441" s="116">
        <f t="shared" si="290"/>
        <v>1</v>
      </c>
      <c r="FV441" s="116">
        <f t="shared" si="291"/>
        <v>32</v>
      </c>
      <c r="FW441" s="116">
        <f t="shared" si="292"/>
        <v>0</v>
      </c>
      <c r="FX441" s="116">
        <f t="shared" si="293"/>
        <v>1</v>
      </c>
      <c r="FY441" s="116">
        <f t="shared" si="294"/>
        <v>8</v>
      </c>
      <c r="FZ441" s="116">
        <f t="shared" si="295"/>
        <v>2.3099999999999999E-2</v>
      </c>
      <c r="GA441" s="116">
        <f t="shared" si="296"/>
        <v>1</v>
      </c>
      <c r="GB441" s="116">
        <f t="shared" si="297"/>
        <v>15</v>
      </c>
      <c r="GC441" s="116">
        <f t="shared" si="298"/>
        <v>9.2600000000000002E-2</v>
      </c>
      <c r="GD441" s="116">
        <f t="shared" si="299"/>
        <v>1</v>
      </c>
      <c r="GE441" s="116">
        <f t="shared" si="300"/>
        <v>32</v>
      </c>
    </row>
    <row r="442" spans="164:187" ht="16.5" x14ac:dyDescent="0.2">
      <c r="FH442" s="116">
        <v>437</v>
      </c>
      <c r="FI442" s="116">
        <f t="shared" si="285"/>
        <v>33</v>
      </c>
      <c r="FJ442" s="116">
        <f t="shared" si="278"/>
        <v>6</v>
      </c>
      <c r="FK442" s="116" t="str">
        <f t="shared" si="286"/>
        <v>天使缇娜专属武器-魂珠-4 6级</v>
      </c>
      <c r="FL442" s="116">
        <f t="shared" si="287"/>
        <v>4</v>
      </c>
      <c r="FM442" s="116">
        <f t="shared" si="288"/>
        <v>6</v>
      </c>
      <c r="FN442" s="116" t="str">
        <f t="shared" si="279"/>
        <v>金币</v>
      </c>
      <c r="FO442" s="116">
        <f t="shared" si="280"/>
        <v>9000</v>
      </c>
      <c r="FP442" s="116" t="str">
        <f t="shared" si="281"/>
        <v>专属强化石2</v>
      </c>
      <c r="FQ442" s="116">
        <f t="shared" si="282"/>
        <v>6</v>
      </c>
      <c r="FR442" s="116" t="str">
        <f t="shared" si="283"/>
        <v>专属强化石3</v>
      </c>
      <c r="FS442" s="116">
        <f t="shared" si="284"/>
        <v>2</v>
      </c>
      <c r="FT442" s="116">
        <f t="shared" si="289"/>
        <v>0.03</v>
      </c>
      <c r="FU442" s="116">
        <f t="shared" si="290"/>
        <v>1</v>
      </c>
      <c r="FV442" s="116">
        <f t="shared" si="291"/>
        <v>53</v>
      </c>
      <c r="FW442" s="116">
        <f t="shared" si="292"/>
        <v>0</v>
      </c>
      <c r="FX442" s="116">
        <f t="shared" si="293"/>
        <v>1</v>
      </c>
      <c r="FY442" s="116">
        <f t="shared" si="294"/>
        <v>12</v>
      </c>
      <c r="FZ442" s="116">
        <f t="shared" si="295"/>
        <v>1.4200000000000001E-2</v>
      </c>
      <c r="GA442" s="116">
        <f t="shared" si="296"/>
        <v>1</v>
      </c>
      <c r="GB442" s="116">
        <f t="shared" si="297"/>
        <v>25</v>
      </c>
      <c r="GC442" s="116">
        <f t="shared" si="298"/>
        <v>5.7000000000000002E-2</v>
      </c>
      <c r="GD442" s="116">
        <f t="shared" si="299"/>
        <v>1</v>
      </c>
      <c r="GE442" s="116">
        <f t="shared" si="300"/>
        <v>53</v>
      </c>
    </row>
    <row r="443" spans="164:187" ht="16.5" x14ac:dyDescent="0.2">
      <c r="FH443" s="116">
        <v>438</v>
      </c>
      <c r="FI443" s="116">
        <f t="shared" si="285"/>
        <v>34</v>
      </c>
      <c r="FJ443" s="116">
        <f t="shared" si="278"/>
        <v>6</v>
      </c>
      <c r="FK443" s="116" t="str">
        <f t="shared" si="286"/>
        <v>天使缇娜专属武器-魂珠-4 7级</v>
      </c>
      <c r="FL443" s="116">
        <f t="shared" si="287"/>
        <v>4</v>
      </c>
      <c r="FM443" s="116">
        <f t="shared" si="288"/>
        <v>7</v>
      </c>
      <c r="FN443" s="116" t="str">
        <f t="shared" si="279"/>
        <v>金币</v>
      </c>
      <c r="FO443" s="116">
        <f t="shared" si="280"/>
        <v>10000</v>
      </c>
      <c r="FP443" s="116" t="str">
        <f t="shared" si="281"/>
        <v>专属强化石2</v>
      </c>
      <c r="FQ443" s="116">
        <f t="shared" si="282"/>
        <v>10</v>
      </c>
      <c r="FR443" s="116" t="str">
        <f t="shared" si="283"/>
        <v>专属强化石3</v>
      </c>
      <c r="FS443" s="116">
        <f t="shared" si="284"/>
        <v>3</v>
      </c>
      <c r="FT443" s="116">
        <f t="shared" si="289"/>
        <v>0.03</v>
      </c>
      <c r="FU443" s="116">
        <f t="shared" si="290"/>
        <v>1</v>
      </c>
      <c r="FV443" s="116">
        <f t="shared" si="291"/>
        <v>57</v>
      </c>
      <c r="FW443" s="116">
        <f t="shared" si="292"/>
        <v>0</v>
      </c>
      <c r="FX443" s="116">
        <f t="shared" si="293"/>
        <v>1</v>
      </c>
      <c r="FY443" s="116">
        <f t="shared" si="294"/>
        <v>13</v>
      </c>
      <c r="FZ443" s="116">
        <f t="shared" si="295"/>
        <v>1.32E-2</v>
      </c>
      <c r="GA443" s="116">
        <f t="shared" si="296"/>
        <v>1</v>
      </c>
      <c r="GB443" s="116">
        <f t="shared" si="297"/>
        <v>26</v>
      </c>
      <c r="GC443" s="116">
        <f t="shared" si="298"/>
        <v>5.2900000000000003E-2</v>
      </c>
      <c r="GD443" s="116">
        <f t="shared" si="299"/>
        <v>1</v>
      </c>
      <c r="GE443" s="116">
        <f t="shared" si="300"/>
        <v>57</v>
      </c>
    </row>
    <row r="444" spans="164:187" ht="16.5" x14ac:dyDescent="0.2">
      <c r="FH444" s="116">
        <v>439</v>
      </c>
      <c r="FI444" s="116">
        <f t="shared" si="285"/>
        <v>35</v>
      </c>
      <c r="FJ444" s="116">
        <f t="shared" si="278"/>
        <v>6</v>
      </c>
      <c r="FK444" s="116" t="str">
        <f t="shared" si="286"/>
        <v>天使缇娜专属武器-魂珠-4 8级</v>
      </c>
      <c r="FL444" s="116">
        <f t="shared" si="287"/>
        <v>4</v>
      </c>
      <c r="FM444" s="116">
        <f t="shared" si="288"/>
        <v>8</v>
      </c>
      <c r="FN444" s="116" t="str">
        <f t="shared" si="279"/>
        <v>金币</v>
      </c>
      <c r="FO444" s="116">
        <f t="shared" si="280"/>
        <v>11000</v>
      </c>
      <c r="FP444" s="116" t="str">
        <f t="shared" si="281"/>
        <v>专属强化石2</v>
      </c>
      <c r="FQ444" s="116">
        <f t="shared" si="282"/>
        <v>13</v>
      </c>
      <c r="FR444" s="116" t="str">
        <f t="shared" si="283"/>
        <v>专属强化石3</v>
      </c>
      <c r="FS444" s="116">
        <f t="shared" si="284"/>
        <v>4</v>
      </c>
      <c r="FT444" s="116">
        <f t="shared" si="289"/>
        <v>0.02</v>
      </c>
      <c r="FU444" s="116">
        <f t="shared" si="290"/>
        <v>1</v>
      </c>
      <c r="FV444" s="116">
        <f t="shared" si="291"/>
        <v>69</v>
      </c>
      <c r="FW444" s="116">
        <f t="shared" si="292"/>
        <v>0</v>
      </c>
      <c r="FX444" s="116">
        <f t="shared" si="293"/>
        <v>1</v>
      </c>
      <c r="FY444" s="116">
        <f t="shared" si="294"/>
        <v>16</v>
      </c>
      <c r="FZ444" s="116">
        <f t="shared" si="295"/>
        <v>1.09E-2</v>
      </c>
      <c r="GA444" s="116">
        <f t="shared" si="296"/>
        <v>1</v>
      </c>
      <c r="GB444" s="116">
        <f t="shared" si="297"/>
        <v>32</v>
      </c>
      <c r="GC444" s="116">
        <f t="shared" si="298"/>
        <v>4.36E-2</v>
      </c>
      <c r="GD444" s="116">
        <f t="shared" si="299"/>
        <v>1</v>
      </c>
      <c r="GE444" s="116">
        <f t="shared" si="300"/>
        <v>69</v>
      </c>
    </row>
    <row r="445" spans="164:187" ht="16.5" x14ac:dyDescent="0.2">
      <c r="FH445" s="116">
        <v>440</v>
      </c>
      <c r="FI445" s="116">
        <f t="shared" si="285"/>
        <v>36</v>
      </c>
      <c r="FJ445" s="116">
        <f t="shared" si="278"/>
        <v>6</v>
      </c>
      <c r="FK445" s="116" t="str">
        <f t="shared" si="286"/>
        <v>天使缇娜专属武器-魂珠-4 9级</v>
      </c>
      <c r="FL445" s="116">
        <f t="shared" si="287"/>
        <v>4</v>
      </c>
      <c r="FM445" s="116">
        <f t="shared" si="288"/>
        <v>9</v>
      </c>
      <c r="FN445" s="116" t="str">
        <f t="shared" si="279"/>
        <v>金币</v>
      </c>
      <c r="FO445" s="116">
        <f t="shared" si="280"/>
        <v>12000</v>
      </c>
      <c r="FP445" s="116" t="str">
        <f t="shared" si="281"/>
        <v>专属强化石2</v>
      </c>
      <c r="FQ445" s="116">
        <f t="shared" si="282"/>
        <v>19</v>
      </c>
      <c r="FR445" s="116" t="str">
        <f t="shared" si="283"/>
        <v>专属强化石3</v>
      </c>
      <c r="FS445" s="116">
        <f t="shared" si="284"/>
        <v>6</v>
      </c>
      <c r="FT445" s="116">
        <f t="shared" si="289"/>
        <v>0.02</v>
      </c>
      <c r="FU445" s="116">
        <f t="shared" si="290"/>
        <v>1</v>
      </c>
      <c r="FV445" s="116">
        <f t="shared" si="291"/>
        <v>74</v>
      </c>
      <c r="FW445" s="116">
        <f t="shared" si="292"/>
        <v>0</v>
      </c>
      <c r="FX445" s="116">
        <f t="shared" si="293"/>
        <v>1</v>
      </c>
      <c r="FY445" s="116">
        <f t="shared" si="294"/>
        <v>17</v>
      </c>
      <c r="FZ445" s="116">
        <f t="shared" si="295"/>
        <v>1.01E-2</v>
      </c>
      <c r="GA445" s="116">
        <f t="shared" si="296"/>
        <v>1</v>
      </c>
      <c r="GB445" s="116">
        <f t="shared" si="297"/>
        <v>35</v>
      </c>
      <c r="GC445" s="116">
        <f t="shared" si="298"/>
        <v>4.0399999999999998E-2</v>
      </c>
      <c r="GD445" s="116">
        <f t="shared" si="299"/>
        <v>1</v>
      </c>
      <c r="GE445" s="116">
        <f t="shared" si="300"/>
        <v>74</v>
      </c>
    </row>
    <row r="446" spans="164:187" ht="16.5" x14ac:dyDescent="0.2">
      <c r="FH446" s="116">
        <v>441</v>
      </c>
      <c r="FI446" s="116">
        <f t="shared" si="285"/>
        <v>0</v>
      </c>
      <c r="FJ446" s="116">
        <f t="shared" si="278"/>
        <v>6</v>
      </c>
      <c r="FK446" s="116" t="str">
        <f t="shared" si="286"/>
        <v>天使缇娜专属武器-魂珠-5 0级</v>
      </c>
      <c r="FL446" s="116">
        <f t="shared" si="287"/>
        <v>5</v>
      </c>
      <c r="FM446" s="116">
        <f t="shared" si="288"/>
        <v>0</v>
      </c>
      <c r="FN446" s="116" t="str">
        <f t="shared" si="279"/>
        <v/>
      </c>
      <c r="FO446" s="116" t="str">
        <f t="shared" si="280"/>
        <v/>
      </c>
      <c r="FP446" s="116" t="str">
        <f t="shared" si="281"/>
        <v/>
      </c>
      <c r="FQ446" s="116" t="str">
        <f t="shared" si="282"/>
        <v/>
      </c>
      <c r="FR446" s="116" t="str">
        <f t="shared" si="283"/>
        <v/>
      </c>
      <c r="FS446" s="116" t="str">
        <f t="shared" si="284"/>
        <v/>
      </c>
      <c r="FT446" s="116" t="str">
        <f t="shared" si="289"/>
        <v/>
      </c>
      <c r="FU446" s="116" t="str">
        <f t="shared" si="290"/>
        <v/>
      </c>
      <c r="FV446" s="116" t="str">
        <f t="shared" si="291"/>
        <v/>
      </c>
      <c r="FW446" s="116" t="str">
        <f t="shared" si="292"/>
        <v/>
      </c>
      <c r="FX446" s="116" t="str">
        <f t="shared" si="293"/>
        <v/>
      </c>
      <c r="FY446" s="116" t="str">
        <f t="shared" si="294"/>
        <v/>
      </c>
      <c r="FZ446" s="116" t="str">
        <f t="shared" si="295"/>
        <v/>
      </c>
      <c r="GA446" s="116" t="str">
        <f t="shared" si="296"/>
        <v/>
      </c>
      <c r="GB446" s="116" t="str">
        <f t="shared" si="297"/>
        <v/>
      </c>
      <c r="GC446" s="116" t="str">
        <f t="shared" si="298"/>
        <v/>
      </c>
      <c r="GD446" s="116" t="str">
        <f t="shared" si="299"/>
        <v/>
      </c>
      <c r="GE446" s="116" t="str">
        <f t="shared" si="300"/>
        <v/>
      </c>
    </row>
    <row r="447" spans="164:187" ht="16.5" x14ac:dyDescent="0.2">
      <c r="FH447" s="116">
        <v>442</v>
      </c>
      <c r="FI447" s="116">
        <f t="shared" si="285"/>
        <v>37</v>
      </c>
      <c r="FJ447" s="116">
        <f t="shared" si="278"/>
        <v>6</v>
      </c>
      <c r="FK447" s="116" t="str">
        <f t="shared" si="286"/>
        <v>天使缇娜专属武器-魂珠-5 1级</v>
      </c>
      <c r="FL447" s="116">
        <f t="shared" si="287"/>
        <v>5</v>
      </c>
      <c r="FM447" s="116">
        <f t="shared" si="288"/>
        <v>1</v>
      </c>
      <c r="FN447" s="116" t="str">
        <f t="shared" si="279"/>
        <v>金币</v>
      </c>
      <c r="FO447" s="116">
        <f t="shared" si="280"/>
        <v>5000</v>
      </c>
      <c r="FP447" s="116" t="str">
        <f t="shared" si="281"/>
        <v>专属强化石2</v>
      </c>
      <c r="FQ447" s="116">
        <f t="shared" si="282"/>
        <v>4</v>
      </c>
      <c r="FR447" s="116" t="str">
        <f t="shared" si="283"/>
        <v>专属强化石3</v>
      </c>
      <c r="FS447" s="116">
        <f t="shared" si="284"/>
        <v>2</v>
      </c>
      <c r="FT447" s="116">
        <f t="shared" si="289"/>
        <v>0.19</v>
      </c>
      <c r="FU447" s="116">
        <f t="shared" si="290"/>
        <v>1</v>
      </c>
      <c r="FV447" s="116">
        <f t="shared" si="291"/>
        <v>8</v>
      </c>
      <c r="FW447" s="116">
        <f t="shared" si="292"/>
        <v>0</v>
      </c>
      <c r="FX447" s="116">
        <f t="shared" si="293"/>
        <v>1</v>
      </c>
      <c r="FY447" s="116">
        <f t="shared" si="294"/>
        <v>2</v>
      </c>
      <c r="FZ447" s="116">
        <f t="shared" si="295"/>
        <v>9.2600000000000002E-2</v>
      </c>
      <c r="GA447" s="116">
        <f t="shared" si="296"/>
        <v>1</v>
      </c>
      <c r="GB447" s="116">
        <f t="shared" si="297"/>
        <v>4</v>
      </c>
      <c r="GC447" s="116">
        <f t="shared" si="298"/>
        <v>0.37019999999999997</v>
      </c>
      <c r="GD447" s="116">
        <f t="shared" si="299"/>
        <v>1</v>
      </c>
      <c r="GE447" s="116">
        <f t="shared" si="300"/>
        <v>8</v>
      </c>
    </row>
    <row r="448" spans="164:187" ht="16.5" x14ac:dyDescent="0.2">
      <c r="FH448" s="116">
        <v>443</v>
      </c>
      <c r="FI448" s="116">
        <f t="shared" si="285"/>
        <v>38</v>
      </c>
      <c r="FJ448" s="116">
        <f t="shared" si="278"/>
        <v>6</v>
      </c>
      <c r="FK448" s="116" t="str">
        <f t="shared" si="286"/>
        <v>天使缇娜专属武器-魂珠-5 2级</v>
      </c>
      <c r="FL448" s="116">
        <f t="shared" si="287"/>
        <v>5</v>
      </c>
      <c r="FM448" s="116">
        <f t="shared" si="288"/>
        <v>2</v>
      </c>
      <c r="FN448" s="116" t="str">
        <f t="shared" si="279"/>
        <v>金币</v>
      </c>
      <c r="FO448" s="116">
        <f t="shared" si="280"/>
        <v>6000</v>
      </c>
      <c r="FP448" s="116" t="str">
        <f t="shared" si="281"/>
        <v>专属强化石2</v>
      </c>
      <c r="FQ448" s="116">
        <f t="shared" si="282"/>
        <v>4</v>
      </c>
      <c r="FR448" s="116" t="str">
        <f t="shared" si="283"/>
        <v>专属强化石3</v>
      </c>
      <c r="FS448" s="116">
        <f t="shared" si="284"/>
        <v>2</v>
      </c>
      <c r="FT448" s="116">
        <f t="shared" si="289"/>
        <v>0.09</v>
      </c>
      <c r="FU448" s="116">
        <f t="shared" si="290"/>
        <v>1</v>
      </c>
      <c r="FV448" s="116">
        <f t="shared" si="291"/>
        <v>16</v>
      </c>
      <c r="FW448" s="116">
        <f t="shared" si="292"/>
        <v>0</v>
      </c>
      <c r="FX448" s="116">
        <f t="shared" si="293"/>
        <v>1</v>
      </c>
      <c r="FY448" s="116">
        <f t="shared" si="294"/>
        <v>4</v>
      </c>
      <c r="FZ448" s="116">
        <f t="shared" si="295"/>
        <v>4.6300000000000001E-2</v>
      </c>
      <c r="GA448" s="116">
        <f t="shared" si="296"/>
        <v>1</v>
      </c>
      <c r="GB448" s="116">
        <f t="shared" si="297"/>
        <v>8</v>
      </c>
      <c r="GC448" s="116">
        <f t="shared" si="298"/>
        <v>0.18509999999999999</v>
      </c>
      <c r="GD448" s="116">
        <f t="shared" si="299"/>
        <v>1</v>
      </c>
      <c r="GE448" s="116">
        <f t="shared" si="300"/>
        <v>16</v>
      </c>
    </row>
    <row r="449" spans="164:187" ht="16.5" x14ac:dyDescent="0.2">
      <c r="FH449" s="116">
        <v>444</v>
      </c>
      <c r="FI449" s="116">
        <f t="shared" si="285"/>
        <v>39</v>
      </c>
      <c r="FJ449" s="116">
        <f t="shared" si="278"/>
        <v>6</v>
      </c>
      <c r="FK449" s="116" t="str">
        <f t="shared" si="286"/>
        <v>天使缇娜专属武器-魂珠-5 3级</v>
      </c>
      <c r="FL449" s="116">
        <f t="shared" si="287"/>
        <v>5</v>
      </c>
      <c r="FM449" s="116">
        <f t="shared" si="288"/>
        <v>3</v>
      </c>
      <c r="FN449" s="116" t="str">
        <f t="shared" si="279"/>
        <v>金币</v>
      </c>
      <c r="FO449" s="116">
        <f t="shared" si="280"/>
        <v>7000</v>
      </c>
      <c r="FP449" s="116" t="str">
        <f t="shared" si="281"/>
        <v>专属强化石2</v>
      </c>
      <c r="FQ449" s="116">
        <f t="shared" si="282"/>
        <v>4</v>
      </c>
      <c r="FR449" s="116" t="str">
        <f t="shared" si="283"/>
        <v>专属强化石3</v>
      </c>
      <c r="FS449" s="116">
        <f t="shared" si="284"/>
        <v>2</v>
      </c>
      <c r="FT449" s="116">
        <f t="shared" si="289"/>
        <v>0.06</v>
      </c>
      <c r="FU449" s="116">
        <f t="shared" si="290"/>
        <v>1</v>
      </c>
      <c r="FV449" s="116">
        <f t="shared" si="291"/>
        <v>24</v>
      </c>
      <c r="FW449" s="116">
        <f t="shared" si="292"/>
        <v>0</v>
      </c>
      <c r="FX449" s="116">
        <f t="shared" si="293"/>
        <v>1</v>
      </c>
      <c r="FY449" s="116">
        <f t="shared" si="294"/>
        <v>6</v>
      </c>
      <c r="FZ449" s="116">
        <f t="shared" si="295"/>
        <v>3.09E-2</v>
      </c>
      <c r="GA449" s="116">
        <f t="shared" si="296"/>
        <v>1</v>
      </c>
      <c r="GB449" s="116">
        <f t="shared" si="297"/>
        <v>11</v>
      </c>
      <c r="GC449" s="116">
        <f t="shared" si="298"/>
        <v>0.1234</v>
      </c>
      <c r="GD449" s="116">
        <f t="shared" si="299"/>
        <v>1</v>
      </c>
      <c r="GE449" s="116">
        <f t="shared" si="300"/>
        <v>24</v>
      </c>
    </row>
    <row r="450" spans="164:187" ht="16.5" x14ac:dyDescent="0.2">
      <c r="FH450" s="116">
        <v>445</v>
      </c>
      <c r="FI450" s="116">
        <f t="shared" si="285"/>
        <v>40</v>
      </c>
      <c r="FJ450" s="116">
        <f t="shared" si="278"/>
        <v>6</v>
      </c>
      <c r="FK450" s="116" t="str">
        <f t="shared" si="286"/>
        <v>天使缇娜专属武器-魂珠-5 4级</v>
      </c>
      <c r="FL450" s="116">
        <f t="shared" si="287"/>
        <v>5</v>
      </c>
      <c r="FM450" s="116">
        <f t="shared" si="288"/>
        <v>4</v>
      </c>
      <c r="FN450" s="116" t="str">
        <f t="shared" si="279"/>
        <v>金币</v>
      </c>
      <c r="FO450" s="116">
        <f t="shared" si="280"/>
        <v>8000</v>
      </c>
      <c r="FP450" s="116" t="str">
        <f t="shared" si="281"/>
        <v>专属强化石2</v>
      </c>
      <c r="FQ450" s="116">
        <f t="shared" si="282"/>
        <v>6</v>
      </c>
      <c r="FR450" s="116" t="str">
        <f t="shared" si="283"/>
        <v>专属强化石3</v>
      </c>
      <c r="FS450" s="116">
        <f t="shared" si="284"/>
        <v>3</v>
      </c>
      <c r="FT450" s="116">
        <f t="shared" si="289"/>
        <v>0.06</v>
      </c>
      <c r="FU450" s="116">
        <f t="shared" si="290"/>
        <v>1</v>
      </c>
      <c r="FV450" s="116">
        <f t="shared" si="291"/>
        <v>27</v>
      </c>
      <c r="FW450" s="116">
        <f t="shared" si="292"/>
        <v>0</v>
      </c>
      <c r="FX450" s="116">
        <f t="shared" si="293"/>
        <v>1</v>
      </c>
      <c r="FY450" s="116">
        <f t="shared" si="294"/>
        <v>6</v>
      </c>
      <c r="FZ450" s="116">
        <f t="shared" si="295"/>
        <v>2.7799999999999998E-2</v>
      </c>
      <c r="GA450" s="116">
        <f t="shared" si="296"/>
        <v>1</v>
      </c>
      <c r="GB450" s="116">
        <f t="shared" si="297"/>
        <v>13</v>
      </c>
      <c r="GC450" s="116">
        <f t="shared" si="298"/>
        <v>0.1111</v>
      </c>
      <c r="GD450" s="116">
        <f t="shared" si="299"/>
        <v>1</v>
      </c>
      <c r="GE450" s="116">
        <f t="shared" si="300"/>
        <v>27</v>
      </c>
    </row>
    <row r="451" spans="164:187" ht="16.5" x14ac:dyDescent="0.2">
      <c r="FH451" s="116">
        <v>446</v>
      </c>
      <c r="FI451" s="116">
        <f t="shared" si="285"/>
        <v>41</v>
      </c>
      <c r="FJ451" s="116">
        <f t="shared" si="278"/>
        <v>6</v>
      </c>
      <c r="FK451" s="116" t="str">
        <f t="shared" si="286"/>
        <v>天使缇娜专属武器-魂珠-5 5级</v>
      </c>
      <c r="FL451" s="116">
        <f t="shared" si="287"/>
        <v>5</v>
      </c>
      <c r="FM451" s="116">
        <f t="shared" si="288"/>
        <v>5</v>
      </c>
      <c r="FN451" s="116" t="str">
        <f t="shared" si="279"/>
        <v>金币</v>
      </c>
      <c r="FO451" s="116">
        <f t="shared" si="280"/>
        <v>9000</v>
      </c>
      <c r="FP451" s="116" t="str">
        <f t="shared" si="281"/>
        <v>专属强化石2</v>
      </c>
      <c r="FQ451" s="116">
        <f t="shared" si="282"/>
        <v>6</v>
      </c>
      <c r="FR451" s="116" t="str">
        <f t="shared" si="283"/>
        <v>专属强化石3</v>
      </c>
      <c r="FS451" s="116">
        <f t="shared" si="284"/>
        <v>3</v>
      </c>
      <c r="FT451" s="116">
        <f t="shared" si="289"/>
        <v>0.03</v>
      </c>
      <c r="FU451" s="116">
        <f t="shared" si="290"/>
        <v>1</v>
      </c>
      <c r="FV451" s="116">
        <f t="shared" si="291"/>
        <v>43</v>
      </c>
      <c r="FW451" s="116">
        <f t="shared" si="292"/>
        <v>0</v>
      </c>
      <c r="FX451" s="116">
        <f t="shared" si="293"/>
        <v>1</v>
      </c>
      <c r="FY451" s="116">
        <f t="shared" si="294"/>
        <v>10</v>
      </c>
      <c r="FZ451" s="116">
        <f t="shared" si="295"/>
        <v>1.7399999999999999E-2</v>
      </c>
      <c r="GA451" s="116">
        <f t="shared" si="296"/>
        <v>1</v>
      </c>
      <c r="GB451" s="116">
        <f t="shared" si="297"/>
        <v>20</v>
      </c>
      <c r="GC451" s="116">
        <f t="shared" si="298"/>
        <v>6.9400000000000003E-2</v>
      </c>
      <c r="GD451" s="116">
        <f t="shared" si="299"/>
        <v>1</v>
      </c>
      <c r="GE451" s="116">
        <f t="shared" si="300"/>
        <v>43</v>
      </c>
    </row>
    <row r="452" spans="164:187" ht="16.5" x14ac:dyDescent="0.2">
      <c r="FH452" s="116">
        <v>447</v>
      </c>
      <c r="FI452" s="116">
        <f t="shared" si="285"/>
        <v>42</v>
      </c>
      <c r="FJ452" s="116">
        <f t="shared" si="278"/>
        <v>6</v>
      </c>
      <c r="FK452" s="116" t="str">
        <f t="shared" si="286"/>
        <v>天使缇娜专属武器-魂珠-5 6级</v>
      </c>
      <c r="FL452" s="116">
        <f t="shared" si="287"/>
        <v>5</v>
      </c>
      <c r="FM452" s="116">
        <f t="shared" si="288"/>
        <v>6</v>
      </c>
      <c r="FN452" s="116" t="str">
        <f t="shared" si="279"/>
        <v>金币</v>
      </c>
      <c r="FO452" s="116">
        <f t="shared" si="280"/>
        <v>10000</v>
      </c>
      <c r="FP452" s="116" t="str">
        <f t="shared" si="281"/>
        <v>专属强化石2</v>
      </c>
      <c r="FQ452" s="116">
        <f t="shared" si="282"/>
        <v>9</v>
      </c>
      <c r="FR452" s="116" t="str">
        <f t="shared" si="283"/>
        <v>专属强化石3</v>
      </c>
      <c r="FS452" s="116">
        <f t="shared" si="284"/>
        <v>5</v>
      </c>
      <c r="FT452" s="116">
        <f t="shared" si="289"/>
        <v>0.04</v>
      </c>
      <c r="FU452" s="116">
        <f t="shared" si="290"/>
        <v>1</v>
      </c>
      <c r="FV452" s="116">
        <f t="shared" si="291"/>
        <v>42</v>
      </c>
      <c r="FW452" s="116">
        <f t="shared" si="292"/>
        <v>0</v>
      </c>
      <c r="FX452" s="116">
        <f t="shared" si="293"/>
        <v>1</v>
      </c>
      <c r="FY452" s="116">
        <f t="shared" si="294"/>
        <v>10</v>
      </c>
      <c r="FZ452" s="116">
        <f t="shared" si="295"/>
        <v>1.78E-2</v>
      </c>
      <c r="GA452" s="116">
        <f t="shared" si="296"/>
        <v>1</v>
      </c>
      <c r="GB452" s="116">
        <f t="shared" si="297"/>
        <v>20</v>
      </c>
      <c r="GC452" s="116">
        <f t="shared" si="298"/>
        <v>7.1199999999999999E-2</v>
      </c>
      <c r="GD452" s="116">
        <f t="shared" si="299"/>
        <v>1</v>
      </c>
      <c r="GE452" s="116">
        <f t="shared" si="300"/>
        <v>42</v>
      </c>
    </row>
    <row r="453" spans="164:187" ht="16.5" x14ac:dyDescent="0.2">
      <c r="FH453" s="116">
        <v>448</v>
      </c>
      <c r="FI453" s="116">
        <f t="shared" si="285"/>
        <v>43</v>
      </c>
      <c r="FJ453" s="116">
        <f t="shared" si="278"/>
        <v>6</v>
      </c>
      <c r="FK453" s="116" t="str">
        <f t="shared" si="286"/>
        <v>天使缇娜专属武器-魂珠-5 7级</v>
      </c>
      <c r="FL453" s="116">
        <f t="shared" si="287"/>
        <v>5</v>
      </c>
      <c r="FM453" s="116">
        <f t="shared" si="288"/>
        <v>7</v>
      </c>
      <c r="FN453" s="116" t="str">
        <f t="shared" si="279"/>
        <v>金币</v>
      </c>
      <c r="FO453" s="116">
        <f t="shared" si="280"/>
        <v>11000</v>
      </c>
      <c r="FP453" s="116" t="str">
        <f t="shared" si="281"/>
        <v>专属强化石2</v>
      </c>
      <c r="FQ453" s="116">
        <f t="shared" si="282"/>
        <v>9</v>
      </c>
      <c r="FR453" s="116" t="str">
        <f t="shared" si="283"/>
        <v>专属强化石3</v>
      </c>
      <c r="FS453" s="116">
        <f t="shared" si="284"/>
        <v>5</v>
      </c>
      <c r="FT453" s="116">
        <f t="shared" si="289"/>
        <v>0.02</v>
      </c>
      <c r="FU453" s="116">
        <f t="shared" si="290"/>
        <v>1</v>
      </c>
      <c r="FV453" s="116">
        <f t="shared" si="291"/>
        <v>68</v>
      </c>
      <c r="FW453" s="116">
        <f t="shared" si="292"/>
        <v>0</v>
      </c>
      <c r="FX453" s="116">
        <f t="shared" si="293"/>
        <v>1</v>
      </c>
      <c r="FY453" s="116">
        <f t="shared" si="294"/>
        <v>16</v>
      </c>
      <c r="FZ453" s="116">
        <f t="shared" si="295"/>
        <v>1.0999999999999999E-2</v>
      </c>
      <c r="GA453" s="116">
        <f t="shared" si="296"/>
        <v>1</v>
      </c>
      <c r="GB453" s="116">
        <f t="shared" si="297"/>
        <v>32</v>
      </c>
      <c r="GC453" s="116">
        <f t="shared" si="298"/>
        <v>4.41E-2</v>
      </c>
      <c r="GD453" s="116">
        <f t="shared" si="299"/>
        <v>1</v>
      </c>
      <c r="GE453" s="116">
        <f t="shared" si="300"/>
        <v>68</v>
      </c>
    </row>
    <row r="454" spans="164:187" ht="16.5" x14ac:dyDescent="0.2">
      <c r="FH454" s="116">
        <v>449</v>
      </c>
      <c r="FI454" s="116">
        <f t="shared" si="285"/>
        <v>44</v>
      </c>
      <c r="FJ454" s="116">
        <f t="shared" si="278"/>
        <v>6</v>
      </c>
      <c r="FK454" s="116" t="str">
        <f t="shared" si="286"/>
        <v>天使缇娜专属武器-魂珠-5 8级</v>
      </c>
      <c r="FL454" s="116">
        <f t="shared" si="287"/>
        <v>5</v>
      </c>
      <c r="FM454" s="116">
        <f t="shared" si="288"/>
        <v>8</v>
      </c>
      <c r="FN454" s="116" t="str">
        <f t="shared" si="279"/>
        <v>金币</v>
      </c>
      <c r="FO454" s="116">
        <f t="shared" si="280"/>
        <v>12000</v>
      </c>
      <c r="FP454" s="116" t="str">
        <f t="shared" si="281"/>
        <v>专属强化石2</v>
      </c>
      <c r="FQ454" s="116">
        <f t="shared" si="282"/>
        <v>13</v>
      </c>
      <c r="FR454" s="116" t="str">
        <f t="shared" si="283"/>
        <v>专属强化石3</v>
      </c>
      <c r="FS454" s="116">
        <f t="shared" si="284"/>
        <v>7</v>
      </c>
      <c r="FT454" s="116">
        <f t="shared" si="289"/>
        <v>0.02</v>
      </c>
      <c r="FU454" s="116">
        <f t="shared" si="290"/>
        <v>1</v>
      </c>
      <c r="FV454" s="116">
        <f t="shared" si="291"/>
        <v>79</v>
      </c>
      <c r="FW454" s="116">
        <f t="shared" si="292"/>
        <v>0</v>
      </c>
      <c r="FX454" s="116">
        <f t="shared" si="293"/>
        <v>1</v>
      </c>
      <c r="FY454" s="116">
        <f t="shared" si="294"/>
        <v>18</v>
      </c>
      <c r="FZ454" s="116">
        <f t="shared" si="295"/>
        <v>9.4999999999999998E-3</v>
      </c>
      <c r="GA454" s="116">
        <f t="shared" si="296"/>
        <v>1</v>
      </c>
      <c r="GB454" s="116">
        <f t="shared" si="297"/>
        <v>37</v>
      </c>
      <c r="GC454" s="116">
        <f t="shared" si="298"/>
        <v>3.8100000000000002E-2</v>
      </c>
      <c r="GD454" s="116">
        <f t="shared" si="299"/>
        <v>1</v>
      </c>
      <c r="GE454" s="116">
        <f t="shared" si="300"/>
        <v>79</v>
      </c>
    </row>
    <row r="455" spans="164:187" ht="16.5" x14ac:dyDescent="0.2">
      <c r="FH455" s="116">
        <v>450</v>
      </c>
      <c r="FI455" s="116">
        <f t="shared" si="285"/>
        <v>45</v>
      </c>
      <c r="FJ455" s="116">
        <f t="shared" ref="FJ455:FJ518" si="301">INT((FH455-1)/80+1)</f>
        <v>6</v>
      </c>
      <c r="FK455" s="116" t="str">
        <f t="shared" si="286"/>
        <v>天使缇娜专属武器-魂珠-5 9级</v>
      </c>
      <c r="FL455" s="116">
        <f t="shared" si="287"/>
        <v>5</v>
      </c>
      <c r="FM455" s="116">
        <f t="shared" si="288"/>
        <v>9</v>
      </c>
      <c r="FN455" s="116" t="str">
        <f t="shared" ref="FN455:FN518" si="302">IF($FM455&gt;0,IF(INDEX($EC$6:$EC$77,$FI455)&gt;=FN$3,INDEX(ED$6:ED$77,$FI455),""),"")</f>
        <v>金币</v>
      </c>
      <c r="FO455" s="116">
        <f t="shared" ref="FO455:FO518" si="303">IF($FM455&gt;0,IF(INDEX($EC$6:$EC$77,$FI455)&gt;=FO$3,INDEX(EE$6:EE$77,$FI455),""),"")</f>
        <v>13000</v>
      </c>
      <c r="FP455" s="116" t="str">
        <f t="shared" ref="FP455:FP518" si="304">IF($FM455&gt;0,IF(INDEX($EC$6:$EC$77,$FI455)&gt;=FP$3,INDEX(EF$6:EF$77,$FI455),""),"")</f>
        <v>专属强化石2</v>
      </c>
      <c r="FQ455" s="116">
        <f t="shared" ref="FQ455:FQ518" si="305">IF($FM455&gt;0,IF(INDEX($EC$6:$EC$77,$FI455)&gt;=FQ$3,INDEX(EG$6:EG$77,$FI455),""),"")</f>
        <v>17</v>
      </c>
      <c r="FR455" s="116" t="str">
        <f t="shared" ref="FR455:FR518" si="306">IF($FM455&gt;0,IF(INDEX($EC$6:$EC$77,$FI455)&gt;=FR$3,INDEX(EH$6:EH$77,$FI455),""),"")</f>
        <v>专属强化石3</v>
      </c>
      <c r="FS455" s="116">
        <f t="shared" ref="FS455:FS518" si="307">IF($FM455&gt;0,IF(INDEX($EC$6:$EC$77,$FI455)&gt;=FS$3,INDEX(EI$6:EI$77,$FI455),""),"")</f>
        <v>9</v>
      </c>
      <c r="FT455" s="116">
        <f t="shared" si="289"/>
        <v>0.02</v>
      </c>
      <c r="FU455" s="116">
        <f t="shared" si="290"/>
        <v>1</v>
      </c>
      <c r="FV455" s="116">
        <f t="shared" si="291"/>
        <v>99</v>
      </c>
      <c r="FW455" s="116">
        <f t="shared" si="292"/>
        <v>0</v>
      </c>
      <c r="FX455" s="116">
        <f t="shared" si="293"/>
        <v>1</v>
      </c>
      <c r="FY455" s="116">
        <f t="shared" si="294"/>
        <v>23</v>
      </c>
      <c r="FZ455" s="116">
        <f t="shared" si="295"/>
        <v>7.6E-3</v>
      </c>
      <c r="GA455" s="116">
        <f t="shared" si="296"/>
        <v>1</v>
      </c>
      <c r="GB455" s="116">
        <f t="shared" si="297"/>
        <v>46</v>
      </c>
      <c r="GC455" s="116">
        <f t="shared" si="298"/>
        <v>3.0300000000000001E-2</v>
      </c>
      <c r="GD455" s="116">
        <f t="shared" si="299"/>
        <v>1</v>
      </c>
      <c r="GE455" s="116">
        <f t="shared" si="300"/>
        <v>99</v>
      </c>
    </row>
    <row r="456" spans="164:187" ht="16.5" x14ac:dyDescent="0.2">
      <c r="FH456" s="116">
        <v>451</v>
      </c>
      <c r="FI456" s="116">
        <f t="shared" si="285"/>
        <v>0</v>
      </c>
      <c r="FJ456" s="116">
        <f t="shared" si="301"/>
        <v>6</v>
      </c>
      <c r="FK456" s="116" t="str">
        <f t="shared" si="286"/>
        <v>天使缇娜专属武器-魂珠-6 0级</v>
      </c>
      <c r="FL456" s="116">
        <f t="shared" si="287"/>
        <v>6</v>
      </c>
      <c r="FM456" s="116">
        <f t="shared" si="288"/>
        <v>0</v>
      </c>
      <c r="FN456" s="116" t="str">
        <f t="shared" si="302"/>
        <v/>
      </c>
      <c r="FO456" s="116" t="str">
        <f t="shared" si="303"/>
        <v/>
      </c>
      <c r="FP456" s="116" t="str">
        <f t="shared" si="304"/>
        <v/>
      </c>
      <c r="FQ456" s="116" t="str">
        <f t="shared" si="305"/>
        <v/>
      </c>
      <c r="FR456" s="116" t="str">
        <f t="shared" si="306"/>
        <v/>
      </c>
      <c r="FS456" s="116" t="str">
        <f t="shared" si="307"/>
        <v/>
      </c>
      <c r="FT456" s="116" t="str">
        <f t="shared" si="289"/>
        <v/>
      </c>
      <c r="FU456" s="116" t="str">
        <f t="shared" si="290"/>
        <v/>
      </c>
      <c r="FV456" s="116" t="str">
        <f t="shared" si="291"/>
        <v/>
      </c>
      <c r="FW456" s="116" t="str">
        <f t="shared" si="292"/>
        <v/>
      </c>
      <c r="FX456" s="116" t="str">
        <f t="shared" si="293"/>
        <v/>
      </c>
      <c r="FY456" s="116" t="str">
        <f t="shared" si="294"/>
        <v/>
      </c>
      <c r="FZ456" s="116" t="str">
        <f t="shared" si="295"/>
        <v/>
      </c>
      <c r="GA456" s="116" t="str">
        <f t="shared" si="296"/>
        <v/>
      </c>
      <c r="GB456" s="116" t="str">
        <f t="shared" si="297"/>
        <v/>
      </c>
      <c r="GC456" s="116" t="str">
        <f t="shared" si="298"/>
        <v/>
      </c>
      <c r="GD456" s="116" t="str">
        <f t="shared" si="299"/>
        <v/>
      </c>
      <c r="GE456" s="116" t="str">
        <f t="shared" si="300"/>
        <v/>
      </c>
    </row>
    <row r="457" spans="164:187" ht="16.5" x14ac:dyDescent="0.2">
      <c r="FH457" s="116">
        <v>452</v>
      </c>
      <c r="FI457" s="116">
        <f t="shared" si="285"/>
        <v>46</v>
      </c>
      <c r="FJ457" s="116">
        <f t="shared" si="301"/>
        <v>6</v>
      </c>
      <c r="FK457" s="116" t="str">
        <f t="shared" si="286"/>
        <v>天使缇娜专属武器-魂珠-6 1级</v>
      </c>
      <c r="FL457" s="116">
        <f t="shared" si="287"/>
        <v>6</v>
      </c>
      <c r="FM457" s="116">
        <f t="shared" si="288"/>
        <v>1</v>
      </c>
      <c r="FN457" s="116" t="str">
        <f t="shared" si="302"/>
        <v>金币</v>
      </c>
      <c r="FO457" s="116">
        <f t="shared" si="303"/>
        <v>6000</v>
      </c>
      <c r="FP457" s="116" t="str">
        <f t="shared" si="304"/>
        <v>专属强化石3</v>
      </c>
      <c r="FQ457" s="116">
        <f t="shared" si="305"/>
        <v>5</v>
      </c>
      <c r="FR457" s="116" t="str">
        <f t="shared" si="306"/>
        <v>专属强化石4</v>
      </c>
      <c r="FS457" s="116">
        <f t="shared" si="307"/>
        <v>1</v>
      </c>
      <c r="FT457" s="116">
        <f t="shared" si="289"/>
        <v>0.14000000000000001</v>
      </c>
      <c r="FU457" s="116">
        <f t="shared" si="290"/>
        <v>1</v>
      </c>
      <c r="FV457" s="116">
        <f t="shared" si="291"/>
        <v>10</v>
      </c>
      <c r="FW457" s="116">
        <f t="shared" si="292"/>
        <v>0</v>
      </c>
      <c r="FX457" s="116">
        <f t="shared" si="293"/>
        <v>1</v>
      </c>
      <c r="FY457" s="116">
        <f t="shared" si="294"/>
        <v>2</v>
      </c>
      <c r="FZ457" s="116">
        <f t="shared" si="295"/>
        <v>7.2099999999999997E-2</v>
      </c>
      <c r="GA457" s="116">
        <f t="shared" si="296"/>
        <v>1</v>
      </c>
      <c r="GB457" s="116">
        <f t="shared" si="297"/>
        <v>5</v>
      </c>
      <c r="GC457" s="116">
        <f t="shared" si="298"/>
        <v>0.28860000000000002</v>
      </c>
      <c r="GD457" s="116">
        <f t="shared" si="299"/>
        <v>1</v>
      </c>
      <c r="GE457" s="116">
        <f t="shared" si="300"/>
        <v>10</v>
      </c>
    </row>
    <row r="458" spans="164:187" ht="16.5" x14ac:dyDescent="0.2">
      <c r="FH458" s="116">
        <v>453</v>
      </c>
      <c r="FI458" s="116">
        <f t="shared" si="285"/>
        <v>47</v>
      </c>
      <c r="FJ458" s="116">
        <f t="shared" si="301"/>
        <v>6</v>
      </c>
      <c r="FK458" s="116" t="str">
        <f t="shared" si="286"/>
        <v>天使缇娜专属武器-魂珠-6 2级</v>
      </c>
      <c r="FL458" s="116">
        <f t="shared" si="287"/>
        <v>6</v>
      </c>
      <c r="FM458" s="116">
        <f t="shared" si="288"/>
        <v>2</v>
      </c>
      <c r="FN458" s="116" t="str">
        <f t="shared" si="302"/>
        <v>金币</v>
      </c>
      <c r="FO458" s="116">
        <f t="shared" si="303"/>
        <v>7000</v>
      </c>
      <c r="FP458" s="116" t="str">
        <f t="shared" si="304"/>
        <v>专属强化石3</v>
      </c>
      <c r="FQ458" s="116">
        <f t="shared" si="305"/>
        <v>9</v>
      </c>
      <c r="FR458" s="116" t="str">
        <f t="shared" si="306"/>
        <v>专属强化石4</v>
      </c>
      <c r="FS458" s="116">
        <f t="shared" si="307"/>
        <v>2</v>
      </c>
      <c r="FT458" s="116">
        <f t="shared" si="289"/>
        <v>0.14000000000000001</v>
      </c>
      <c r="FU458" s="116">
        <f t="shared" si="290"/>
        <v>1</v>
      </c>
      <c r="FV458" s="116">
        <f t="shared" si="291"/>
        <v>10</v>
      </c>
      <c r="FW458" s="116">
        <f t="shared" si="292"/>
        <v>0</v>
      </c>
      <c r="FX458" s="116">
        <f t="shared" si="293"/>
        <v>1</v>
      </c>
      <c r="FY458" s="116">
        <f t="shared" si="294"/>
        <v>2</v>
      </c>
      <c r="FZ458" s="116">
        <f t="shared" si="295"/>
        <v>7.2099999999999997E-2</v>
      </c>
      <c r="GA458" s="116">
        <f t="shared" si="296"/>
        <v>1</v>
      </c>
      <c r="GB458" s="116">
        <f t="shared" si="297"/>
        <v>5</v>
      </c>
      <c r="GC458" s="116">
        <f t="shared" si="298"/>
        <v>0.28860000000000002</v>
      </c>
      <c r="GD458" s="116">
        <f t="shared" si="299"/>
        <v>1</v>
      </c>
      <c r="GE458" s="116">
        <f t="shared" si="300"/>
        <v>10</v>
      </c>
    </row>
    <row r="459" spans="164:187" ht="16.5" x14ac:dyDescent="0.2">
      <c r="FH459" s="116">
        <v>454</v>
      </c>
      <c r="FI459" s="116">
        <f t="shared" si="285"/>
        <v>48</v>
      </c>
      <c r="FJ459" s="116">
        <f t="shared" si="301"/>
        <v>6</v>
      </c>
      <c r="FK459" s="116" t="str">
        <f t="shared" si="286"/>
        <v>天使缇娜专属武器-魂珠-6 3级</v>
      </c>
      <c r="FL459" s="116">
        <f t="shared" si="287"/>
        <v>6</v>
      </c>
      <c r="FM459" s="116">
        <f t="shared" si="288"/>
        <v>3</v>
      </c>
      <c r="FN459" s="116" t="str">
        <f t="shared" si="302"/>
        <v>金币</v>
      </c>
      <c r="FO459" s="116">
        <f t="shared" si="303"/>
        <v>8000</v>
      </c>
      <c r="FP459" s="116" t="str">
        <f t="shared" si="304"/>
        <v>专属强化石3</v>
      </c>
      <c r="FQ459" s="116">
        <f t="shared" si="305"/>
        <v>9</v>
      </c>
      <c r="FR459" s="116" t="str">
        <f t="shared" si="306"/>
        <v>专属强化石4</v>
      </c>
      <c r="FS459" s="116">
        <f t="shared" si="307"/>
        <v>2</v>
      </c>
      <c r="FT459" s="116">
        <f t="shared" si="289"/>
        <v>0.1</v>
      </c>
      <c r="FU459" s="116">
        <f t="shared" si="290"/>
        <v>1</v>
      </c>
      <c r="FV459" s="116">
        <f t="shared" si="291"/>
        <v>16</v>
      </c>
      <c r="FW459" s="116">
        <f t="shared" si="292"/>
        <v>0</v>
      </c>
      <c r="FX459" s="116">
        <f t="shared" si="293"/>
        <v>1</v>
      </c>
      <c r="FY459" s="116">
        <f t="shared" si="294"/>
        <v>4</v>
      </c>
      <c r="FZ459" s="116">
        <f t="shared" si="295"/>
        <v>4.8099999999999997E-2</v>
      </c>
      <c r="GA459" s="116">
        <f t="shared" si="296"/>
        <v>1</v>
      </c>
      <c r="GB459" s="116">
        <f t="shared" si="297"/>
        <v>7</v>
      </c>
      <c r="GC459" s="116">
        <f t="shared" si="298"/>
        <v>0.19239999999999999</v>
      </c>
      <c r="GD459" s="116">
        <f t="shared" si="299"/>
        <v>1</v>
      </c>
      <c r="GE459" s="116">
        <f t="shared" si="300"/>
        <v>16</v>
      </c>
    </row>
    <row r="460" spans="164:187" ht="16.5" x14ac:dyDescent="0.2">
      <c r="FH460" s="116">
        <v>455</v>
      </c>
      <c r="FI460" s="116">
        <f t="shared" si="285"/>
        <v>49</v>
      </c>
      <c r="FJ460" s="116">
        <f t="shared" si="301"/>
        <v>6</v>
      </c>
      <c r="FK460" s="116" t="str">
        <f t="shared" si="286"/>
        <v>天使缇娜专属武器-魂珠-6 4级</v>
      </c>
      <c r="FL460" s="116">
        <f t="shared" si="287"/>
        <v>6</v>
      </c>
      <c r="FM460" s="116">
        <f t="shared" si="288"/>
        <v>4</v>
      </c>
      <c r="FN460" s="116" t="str">
        <f t="shared" si="302"/>
        <v>金币</v>
      </c>
      <c r="FO460" s="116">
        <f t="shared" si="303"/>
        <v>9000</v>
      </c>
      <c r="FP460" s="116" t="str">
        <f t="shared" si="304"/>
        <v>专属强化石3</v>
      </c>
      <c r="FQ460" s="116">
        <f t="shared" si="305"/>
        <v>14</v>
      </c>
      <c r="FR460" s="116" t="str">
        <f t="shared" si="306"/>
        <v>专属强化石4</v>
      </c>
      <c r="FS460" s="116">
        <f t="shared" si="307"/>
        <v>3</v>
      </c>
      <c r="FT460" s="116">
        <f t="shared" si="289"/>
        <v>0.09</v>
      </c>
      <c r="FU460" s="116">
        <f t="shared" si="290"/>
        <v>1</v>
      </c>
      <c r="FV460" s="116">
        <f t="shared" si="291"/>
        <v>17</v>
      </c>
      <c r="FW460" s="116">
        <f t="shared" si="292"/>
        <v>0</v>
      </c>
      <c r="FX460" s="116">
        <f t="shared" si="293"/>
        <v>1</v>
      </c>
      <c r="FY460" s="116">
        <f t="shared" si="294"/>
        <v>4</v>
      </c>
      <c r="FZ460" s="116">
        <f t="shared" si="295"/>
        <v>4.3299999999999998E-2</v>
      </c>
      <c r="GA460" s="116">
        <f t="shared" si="296"/>
        <v>1</v>
      </c>
      <c r="GB460" s="116">
        <f t="shared" si="297"/>
        <v>8</v>
      </c>
      <c r="GC460" s="116">
        <f t="shared" si="298"/>
        <v>0.1731</v>
      </c>
      <c r="GD460" s="116">
        <f t="shared" si="299"/>
        <v>1</v>
      </c>
      <c r="GE460" s="116">
        <f t="shared" si="300"/>
        <v>17</v>
      </c>
    </row>
    <row r="461" spans="164:187" ht="16.5" x14ac:dyDescent="0.2">
      <c r="FH461" s="116">
        <v>456</v>
      </c>
      <c r="FI461" s="116">
        <f t="shared" si="285"/>
        <v>50</v>
      </c>
      <c r="FJ461" s="116">
        <f t="shared" si="301"/>
        <v>6</v>
      </c>
      <c r="FK461" s="116" t="str">
        <f t="shared" si="286"/>
        <v>天使缇娜专属武器-魂珠-6 5级</v>
      </c>
      <c r="FL461" s="116">
        <f t="shared" si="287"/>
        <v>6</v>
      </c>
      <c r="FM461" s="116">
        <f t="shared" si="288"/>
        <v>5</v>
      </c>
      <c r="FN461" s="116" t="str">
        <f t="shared" si="302"/>
        <v>金币</v>
      </c>
      <c r="FO461" s="116">
        <f t="shared" si="303"/>
        <v>10000</v>
      </c>
      <c r="FP461" s="116" t="str">
        <f t="shared" si="304"/>
        <v>专属强化石3</v>
      </c>
      <c r="FQ461" s="116">
        <f t="shared" si="305"/>
        <v>14</v>
      </c>
      <c r="FR461" s="116" t="str">
        <f t="shared" si="306"/>
        <v>专属强化石4</v>
      </c>
      <c r="FS461" s="116">
        <f t="shared" si="307"/>
        <v>3</v>
      </c>
      <c r="FT461" s="116">
        <f t="shared" si="289"/>
        <v>0.05</v>
      </c>
      <c r="FU461" s="116">
        <f t="shared" si="290"/>
        <v>1</v>
      </c>
      <c r="FV461" s="116">
        <f t="shared" si="291"/>
        <v>28</v>
      </c>
      <c r="FW461" s="116">
        <f t="shared" si="292"/>
        <v>0</v>
      </c>
      <c r="FX461" s="116">
        <f t="shared" si="293"/>
        <v>1</v>
      </c>
      <c r="FY461" s="116">
        <f t="shared" si="294"/>
        <v>6</v>
      </c>
      <c r="FZ461" s="116">
        <f t="shared" si="295"/>
        <v>2.7099999999999999E-2</v>
      </c>
      <c r="GA461" s="116">
        <f t="shared" si="296"/>
        <v>1</v>
      </c>
      <c r="GB461" s="116">
        <f t="shared" si="297"/>
        <v>13</v>
      </c>
      <c r="GC461" s="116">
        <f t="shared" si="298"/>
        <v>0.1082</v>
      </c>
      <c r="GD461" s="116">
        <f t="shared" si="299"/>
        <v>1</v>
      </c>
      <c r="GE461" s="116">
        <f t="shared" si="300"/>
        <v>28</v>
      </c>
    </row>
    <row r="462" spans="164:187" ht="16.5" x14ac:dyDescent="0.2">
      <c r="FH462" s="116">
        <v>457</v>
      </c>
      <c r="FI462" s="116">
        <f t="shared" si="285"/>
        <v>51</v>
      </c>
      <c r="FJ462" s="116">
        <f t="shared" si="301"/>
        <v>6</v>
      </c>
      <c r="FK462" s="116" t="str">
        <f t="shared" si="286"/>
        <v>天使缇娜专属武器-魂珠-6 6级</v>
      </c>
      <c r="FL462" s="116">
        <f t="shared" si="287"/>
        <v>6</v>
      </c>
      <c r="FM462" s="116">
        <f t="shared" si="288"/>
        <v>6</v>
      </c>
      <c r="FN462" s="116" t="str">
        <f t="shared" si="302"/>
        <v>金币</v>
      </c>
      <c r="FO462" s="116">
        <f t="shared" si="303"/>
        <v>11000</v>
      </c>
      <c r="FP462" s="116" t="str">
        <f t="shared" si="304"/>
        <v>专属强化石3</v>
      </c>
      <c r="FQ462" s="116">
        <f t="shared" si="305"/>
        <v>19</v>
      </c>
      <c r="FR462" s="116" t="str">
        <f t="shared" si="306"/>
        <v>专属强化石4</v>
      </c>
      <c r="FS462" s="116">
        <f t="shared" si="307"/>
        <v>4</v>
      </c>
      <c r="FT462" s="116">
        <f t="shared" si="289"/>
        <v>0.04</v>
      </c>
      <c r="FU462" s="116">
        <f t="shared" si="290"/>
        <v>1</v>
      </c>
      <c r="FV462" s="116">
        <f t="shared" si="291"/>
        <v>34</v>
      </c>
      <c r="FW462" s="116">
        <f t="shared" si="292"/>
        <v>0</v>
      </c>
      <c r="FX462" s="116">
        <f t="shared" si="293"/>
        <v>1</v>
      </c>
      <c r="FY462" s="116">
        <f t="shared" si="294"/>
        <v>8</v>
      </c>
      <c r="FZ462" s="116">
        <f t="shared" si="295"/>
        <v>2.2200000000000001E-2</v>
      </c>
      <c r="GA462" s="116">
        <f t="shared" si="296"/>
        <v>1</v>
      </c>
      <c r="GB462" s="116">
        <f t="shared" si="297"/>
        <v>16</v>
      </c>
      <c r="GC462" s="116">
        <f t="shared" si="298"/>
        <v>8.8800000000000004E-2</v>
      </c>
      <c r="GD462" s="116">
        <f t="shared" si="299"/>
        <v>1</v>
      </c>
      <c r="GE462" s="116">
        <f t="shared" si="300"/>
        <v>34</v>
      </c>
    </row>
    <row r="463" spans="164:187" ht="16.5" x14ac:dyDescent="0.2">
      <c r="FH463" s="116">
        <v>458</v>
      </c>
      <c r="FI463" s="116">
        <f t="shared" si="285"/>
        <v>52</v>
      </c>
      <c r="FJ463" s="116">
        <f t="shared" si="301"/>
        <v>6</v>
      </c>
      <c r="FK463" s="116" t="str">
        <f t="shared" si="286"/>
        <v>天使缇娜专属武器-魂珠-6 7级</v>
      </c>
      <c r="FL463" s="116">
        <f t="shared" si="287"/>
        <v>6</v>
      </c>
      <c r="FM463" s="116">
        <f t="shared" si="288"/>
        <v>7</v>
      </c>
      <c r="FN463" s="116" t="str">
        <f t="shared" si="302"/>
        <v>金币</v>
      </c>
      <c r="FO463" s="116">
        <f t="shared" si="303"/>
        <v>12000</v>
      </c>
      <c r="FP463" s="116" t="str">
        <f t="shared" si="304"/>
        <v>专属强化石3</v>
      </c>
      <c r="FQ463" s="116">
        <f t="shared" si="305"/>
        <v>24</v>
      </c>
      <c r="FR463" s="116" t="str">
        <f t="shared" si="306"/>
        <v>专属强化石4</v>
      </c>
      <c r="FS463" s="116">
        <f t="shared" si="307"/>
        <v>5</v>
      </c>
      <c r="FT463" s="116">
        <f t="shared" si="289"/>
        <v>0.03</v>
      </c>
      <c r="FU463" s="116">
        <f t="shared" si="290"/>
        <v>1</v>
      </c>
      <c r="FV463" s="116">
        <f t="shared" si="291"/>
        <v>44</v>
      </c>
      <c r="FW463" s="116">
        <f t="shared" si="292"/>
        <v>0</v>
      </c>
      <c r="FX463" s="116">
        <f t="shared" si="293"/>
        <v>1</v>
      </c>
      <c r="FY463" s="116">
        <f t="shared" si="294"/>
        <v>10</v>
      </c>
      <c r="FZ463" s="116">
        <f t="shared" si="295"/>
        <v>1.72E-2</v>
      </c>
      <c r="GA463" s="116">
        <f t="shared" si="296"/>
        <v>1</v>
      </c>
      <c r="GB463" s="116">
        <f t="shared" si="297"/>
        <v>20</v>
      </c>
      <c r="GC463" s="116">
        <f t="shared" si="298"/>
        <v>6.8699999999999997E-2</v>
      </c>
      <c r="GD463" s="116">
        <f t="shared" si="299"/>
        <v>1</v>
      </c>
      <c r="GE463" s="116">
        <f t="shared" si="300"/>
        <v>44</v>
      </c>
    </row>
    <row r="464" spans="164:187" ht="16.5" x14ac:dyDescent="0.2">
      <c r="FH464" s="116">
        <v>459</v>
      </c>
      <c r="FI464" s="116">
        <f t="shared" si="285"/>
        <v>53</v>
      </c>
      <c r="FJ464" s="116">
        <f t="shared" si="301"/>
        <v>6</v>
      </c>
      <c r="FK464" s="116" t="str">
        <f t="shared" si="286"/>
        <v>天使缇娜专属武器-魂珠-6 8级</v>
      </c>
      <c r="FL464" s="116">
        <f t="shared" si="287"/>
        <v>6</v>
      </c>
      <c r="FM464" s="116">
        <f t="shared" si="288"/>
        <v>8</v>
      </c>
      <c r="FN464" s="116" t="str">
        <f t="shared" si="302"/>
        <v>金币</v>
      </c>
      <c r="FO464" s="116">
        <f t="shared" si="303"/>
        <v>13000</v>
      </c>
      <c r="FP464" s="116" t="str">
        <f t="shared" si="304"/>
        <v>专属强化石3</v>
      </c>
      <c r="FQ464" s="116">
        <f t="shared" si="305"/>
        <v>33</v>
      </c>
      <c r="FR464" s="116" t="str">
        <f t="shared" si="306"/>
        <v>专属强化石4</v>
      </c>
      <c r="FS464" s="116">
        <f t="shared" si="307"/>
        <v>7</v>
      </c>
      <c r="FT464" s="116">
        <f t="shared" si="289"/>
        <v>0.03</v>
      </c>
      <c r="FU464" s="116">
        <f t="shared" si="290"/>
        <v>1</v>
      </c>
      <c r="FV464" s="116">
        <f t="shared" si="291"/>
        <v>50</v>
      </c>
      <c r="FW464" s="116">
        <f t="shared" si="292"/>
        <v>0</v>
      </c>
      <c r="FX464" s="116">
        <f t="shared" si="293"/>
        <v>1</v>
      </c>
      <c r="FY464" s="116">
        <f t="shared" si="294"/>
        <v>12</v>
      </c>
      <c r="FZ464" s="116">
        <f t="shared" si="295"/>
        <v>1.49E-2</v>
      </c>
      <c r="GA464" s="116">
        <f t="shared" si="296"/>
        <v>1</v>
      </c>
      <c r="GB464" s="116">
        <f t="shared" si="297"/>
        <v>24</v>
      </c>
      <c r="GC464" s="116">
        <f t="shared" si="298"/>
        <v>5.9400000000000001E-2</v>
      </c>
      <c r="GD464" s="116">
        <f t="shared" si="299"/>
        <v>1</v>
      </c>
      <c r="GE464" s="116">
        <f t="shared" si="300"/>
        <v>50</v>
      </c>
    </row>
    <row r="465" spans="164:187" ht="16.5" x14ac:dyDescent="0.2">
      <c r="FH465" s="116">
        <v>460</v>
      </c>
      <c r="FI465" s="116">
        <f t="shared" si="285"/>
        <v>54</v>
      </c>
      <c r="FJ465" s="116">
        <f t="shared" si="301"/>
        <v>6</v>
      </c>
      <c r="FK465" s="116" t="str">
        <f t="shared" si="286"/>
        <v>天使缇娜专属武器-魂珠-6 9级</v>
      </c>
      <c r="FL465" s="116">
        <f t="shared" si="287"/>
        <v>6</v>
      </c>
      <c r="FM465" s="116">
        <f t="shared" si="288"/>
        <v>9</v>
      </c>
      <c r="FN465" s="116" t="str">
        <f t="shared" si="302"/>
        <v>金币</v>
      </c>
      <c r="FO465" s="116">
        <f t="shared" si="303"/>
        <v>14000</v>
      </c>
      <c r="FP465" s="116" t="str">
        <f t="shared" si="304"/>
        <v>专属强化石3</v>
      </c>
      <c r="FQ465" s="116">
        <f t="shared" si="305"/>
        <v>38</v>
      </c>
      <c r="FR465" s="116" t="str">
        <f t="shared" si="306"/>
        <v>专属强化石4</v>
      </c>
      <c r="FS465" s="116">
        <f t="shared" si="307"/>
        <v>8</v>
      </c>
      <c r="FT465" s="116">
        <f t="shared" si="289"/>
        <v>0.02</v>
      </c>
      <c r="FU465" s="116">
        <f t="shared" si="290"/>
        <v>1</v>
      </c>
      <c r="FV465" s="116">
        <f t="shared" si="291"/>
        <v>71</v>
      </c>
      <c r="FW465" s="116">
        <f t="shared" si="292"/>
        <v>0</v>
      </c>
      <c r="FX465" s="116">
        <f t="shared" si="293"/>
        <v>1</v>
      </c>
      <c r="FY465" s="116">
        <f t="shared" si="294"/>
        <v>17</v>
      </c>
      <c r="FZ465" s="116">
        <f t="shared" si="295"/>
        <v>1.0500000000000001E-2</v>
      </c>
      <c r="GA465" s="116">
        <f t="shared" si="296"/>
        <v>1</v>
      </c>
      <c r="GB465" s="116">
        <f t="shared" si="297"/>
        <v>33</v>
      </c>
      <c r="GC465" s="116">
        <f t="shared" si="298"/>
        <v>4.2000000000000003E-2</v>
      </c>
      <c r="GD465" s="116">
        <f t="shared" si="299"/>
        <v>1</v>
      </c>
      <c r="GE465" s="116">
        <f t="shared" si="300"/>
        <v>71</v>
      </c>
    </row>
    <row r="466" spans="164:187" ht="16.5" x14ac:dyDescent="0.2">
      <c r="FH466" s="116">
        <v>461</v>
      </c>
      <c r="FI466" s="116">
        <f t="shared" si="285"/>
        <v>0</v>
      </c>
      <c r="FJ466" s="116">
        <f t="shared" si="301"/>
        <v>6</v>
      </c>
      <c r="FK466" s="116" t="str">
        <f t="shared" si="286"/>
        <v>天使缇娜专属武器-魂珠-7 0级</v>
      </c>
      <c r="FL466" s="116">
        <f t="shared" si="287"/>
        <v>7</v>
      </c>
      <c r="FM466" s="116">
        <f t="shared" si="288"/>
        <v>0</v>
      </c>
      <c r="FN466" s="116" t="str">
        <f t="shared" si="302"/>
        <v/>
      </c>
      <c r="FO466" s="116" t="str">
        <f t="shared" si="303"/>
        <v/>
      </c>
      <c r="FP466" s="116" t="str">
        <f t="shared" si="304"/>
        <v/>
      </c>
      <c r="FQ466" s="116" t="str">
        <f t="shared" si="305"/>
        <v/>
      </c>
      <c r="FR466" s="116" t="str">
        <f t="shared" si="306"/>
        <v/>
      </c>
      <c r="FS466" s="116" t="str">
        <f t="shared" si="307"/>
        <v/>
      </c>
      <c r="FT466" s="116" t="str">
        <f t="shared" si="289"/>
        <v/>
      </c>
      <c r="FU466" s="116" t="str">
        <f t="shared" si="290"/>
        <v/>
      </c>
      <c r="FV466" s="116" t="str">
        <f t="shared" si="291"/>
        <v/>
      </c>
      <c r="FW466" s="116" t="str">
        <f t="shared" si="292"/>
        <v/>
      </c>
      <c r="FX466" s="116" t="str">
        <f t="shared" si="293"/>
        <v/>
      </c>
      <c r="FY466" s="116" t="str">
        <f t="shared" si="294"/>
        <v/>
      </c>
      <c r="FZ466" s="116" t="str">
        <f t="shared" si="295"/>
        <v/>
      </c>
      <c r="GA466" s="116" t="str">
        <f t="shared" si="296"/>
        <v/>
      </c>
      <c r="GB466" s="116" t="str">
        <f t="shared" si="297"/>
        <v/>
      </c>
      <c r="GC466" s="116" t="str">
        <f t="shared" si="298"/>
        <v/>
      </c>
      <c r="GD466" s="116" t="str">
        <f t="shared" si="299"/>
        <v/>
      </c>
      <c r="GE466" s="116" t="str">
        <f t="shared" si="300"/>
        <v/>
      </c>
    </row>
    <row r="467" spans="164:187" ht="16.5" x14ac:dyDescent="0.2">
      <c r="FH467" s="116">
        <v>462</v>
      </c>
      <c r="FI467" s="116">
        <f t="shared" si="285"/>
        <v>55</v>
      </c>
      <c r="FJ467" s="116">
        <f t="shared" si="301"/>
        <v>6</v>
      </c>
      <c r="FK467" s="116" t="str">
        <f t="shared" si="286"/>
        <v>天使缇娜专属武器-魂珠-7 1级</v>
      </c>
      <c r="FL467" s="116">
        <f t="shared" si="287"/>
        <v>7</v>
      </c>
      <c r="FM467" s="116">
        <f t="shared" si="288"/>
        <v>1</v>
      </c>
      <c r="FN467" s="116" t="str">
        <f t="shared" si="302"/>
        <v>金币</v>
      </c>
      <c r="FO467" s="116">
        <f t="shared" si="303"/>
        <v>7000</v>
      </c>
      <c r="FP467" s="116" t="str">
        <f t="shared" si="304"/>
        <v>专属强化石3</v>
      </c>
      <c r="FQ467" s="116">
        <f t="shared" si="305"/>
        <v>6</v>
      </c>
      <c r="FR467" s="116" t="str">
        <f t="shared" si="306"/>
        <v>专属强化石4</v>
      </c>
      <c r="FS467" s="116">
        <f t="shared" si="307"/>
        <v>2</v>
      </c>
      <c r="FT467" s="116">
        <f t="shared" si="289"/>
        <v>0.17</v>
      </c>
      <c r="FU467" s="116">
        <f t="shared" si="290"/>
        <v>1</v>
      </c>
      <c r="FV467" s="116">
        <f t="shared" si="291"/>
        <v>9</v>
      </c>
      <c r="FW467" s="116">
        <f t="shared" si="292"/>
        <v>0</v>
      </c>
      <c r="FX467" s="116">
        <f t="shared" si="293"/>
        <v>1</v>
      </c>
      <c r="FY467" s="116">
        <f t="shared" si="294"/>
        <v>2</v>
      </c>
      <c r="FZ467" s="116">
        <f t="shared" si="295"/>
        <v>8.6599999999999996E-2</v>
      </c>
      <c r="GA467" s="116">
        <f t="shared" si="296"/>
        <v>1</v>
      </c>
      <c r="GB467" s="116">
        <f t="shared" si="297"/>
        <v>4</v>
      </c>
      <c r="GC467" s="116">
        <f t="shared" si="298"/>
        <v>0.3463</v>
      </c>
      <c r="GD467" s="116">
        <f t="shared" si="299"/>
        <v>1</v>
      </c>
      <c r="GE467" s="116">
        <f t="shared" si="300"/>
        <v>9</v>
      </c>
    </row>
    <row r="468" spans="164:187" ht="16.5" x14ac:dyDescent="0.2">
      <c r="FH468" s="116">
        <v>463</v>
      </c>
      <c r="FI468" s="116">
        <f t="shared" si="285"/>
        <v>56</v>
      </c>
      <c r="FJ468" s="116">
        <f t="shared" si="301"/>
        <v>6</v>
      </c>
      <c r="FK468" s="116" t="str">
        <f t="shared" si="286"/>
        <v>天使缇娜专属武器-魂珠-7 2级</v>
      </c>
      <c r="FL468" s="116">
        <f t="shared" si="287"/>
        <v>7</v>
      </c>
      <c r="FM468" s="116">
        <f t="shared" si="288"/>
        <v>2</v>
      </c>
      <c r="FN468" s="116" t="str">
        <f t="shared" si="302"/>
        <v>金币</v>
      </c>
      <c r="FO468" s="116">
        <f t="shared" si="303"/>
        <v>8000</v>
      </c>
      <c r="FP468" s="116" t="str">
        <f t="shared" si="304"/>
        <v>专属强化石3</v>
      </c>
      <c r="FQ468" s="116">
        <f t="shared" si="305"/>
        <v>6</v>
      </c>
      <c r="FR468" s="116" t="str">
        <f t="shared" si="306"/>
        <v>专属强化石4</v>
      </c>
      <c r="FS468" s="116">
        <f t="shared" si="307"/>
        <v>2</v>
      </c>
      <c r="FT468" s="116">
        <f t="shared" si="289"/>
        <v>0.09</v>
      </c>
      <c r="FU468" s="116">
        <f t="shared" si="290"/>
        <v>1</v>
      </c>
      <c r="FV468" s="116">
        <f t="shared" si="291"/>
        <v>17</v>
      </c>
      <c r="FW468" s="116">
        <f t="shared" si="292"/>
        <v>0</v>
      </c>
      <c r="FX468" s="116">
        <f t="shared" si="293"/>
        <v>1</v>
      </c>
      <c r="FY468" s="116">
        <f t="shared" si="294"/>
        <v>4</v>
      </c>
      <c r="FZ468" s="116">
        <f t="shared" si="295"/>
        <v>4.3299999999999998E-2</v>
      </c>
      <c r="GA468" s="116">
        <f t="shared" si="296"/>
        <v>1</v>
      </c>
      <c r="GB468" s="116">
        <f t="shared" si="297"/>
        <v>8</v>
      </c>
      <c r="GC468" s="116">
        <f t="shared" si="298"/>
        <v>0.1731</v>
      </c>
      <c r="GD468" s="116">
        <f t="shared" si="299"/>
        <v>1</v>
      </c>
      <c r="GE468" s="116">
        <f t="shared" si="300"/>
        <v>17</v>
      </c>
    </row>
    <row r="469" spans="164:187" ht="16.5" x14ac:dyDescent="0.2">
      <c r="FH469" s="116">
        <v>464</v>
      </c>
      <c r="FI469" s="116">
        <f t="shared" si="285"/>
        <v>57</v>
      </c>
      <c r="FJ469" s="116">
        <f t="shared" si="301"/>
        <v>6</v>
      </c>
      <c r="FK469" s="116" t="str">
        <f t="shared" si="286"/>
        <v>天使缇娜专属武器-魂珠-7 3级</v>
      </c>
      <c r="FL469" s="116">
        <f t="shared" si="287"/>
        <v>7</v>
      </c>
      <c r="FM469" s="116">
        <f t="shared" si="288"/>
        <v>3</v>
      </c>
      <c r="FN469" s="116" t="str">
        <f t="shared" si="302"/>
        <v>金币</v>
      </c>
      <c r="FO469" s="116">
        <f t="shared" si="303"/>
        <v>9000</v>
      </c>
      <c r="FP469" s="116" t="str">
        <f t="shared" si="304"/>
        <v>专属强化石3</v>
      </c>
      <c r="FQ469" s="116">
        <f t="shared" si="305"/>
        <v>8</v>
      </c>
      <c r="FR469" s="116" t="str">
        <f t="shared" si="306"/>
        <v>专属强化石4</v>
      </c>
      <c r="FS469" s="116">
        <f t="shared" si="307"/>
        <v>3</v>
      </c>
      <c r="FT469" s="116">
        <f t="shared" si="289"/>
        <v>0.09</v>
      </c>
      <c r="FU469" s="116">
        <f t="shared" si="290"/>
        <v>1</v>
      </c>
      <c r="FV469" s="116">
        <f t="shared" si="291"/>
        <v>17</v>
      </c>
      <c r="FW469" s="116">
        <f t="shared" si="292"/>
        <v>0</v>
      </c>
      <c r="FX469" s="116">
        <f t="shared" si="293"/>
        <v>1</v>
      </c>
      <c r="FY469" s="116">
        <f t="shared" si="294"/>
        <v>4</v>
      </c>
      <c r="FZ469" s="116">
        <f t="shared" si="295"/>
        <v>4.3299999999999998E-2</v>
      </c>
      <c r="GA469" s="116">
        <f t="shared" si="296"/>
        <v>1</v>
      </c>
      <c r="GB469" s="116">
        <f t="shared" si="297"/>
        <v>8</v>
      </c>
      <c r="GC469" s="116">
        <f t="shared" si="298"/>
        <v>0.1731</v>
      </c>
      <c r="GD469" s="116">
        <f t="shared" si="299"/>
        <v>1</v>
      </c>
      <c r="GE469" s="116">
        <f t="shared" si="300"/>
        <v>17</v>
      </c>
    </row>
    <row r="470" spans="164:187" ht="16.5" x14ac:dyDescent="0.2">
      <c r="FH470" s="116">
        <v>465</v>
      </c>
      <c r="FI470" s="116">
        <f t="shared" ref="FI470:FI533" si="308">IF(FM470&gt;0,(FL470-1)*9+FM470,0)</f>
        <v>58</v>
      </c>
      <c r="FJ470" s="116">
        <f t="shared" si="301"/>
        <v>6</v>
      </c>
      <c r="FK470" s="116" t="str">
        <f t="shared" ref="FK470:FK533" si="309">INDEX($FC$6:$FC$26,FJ470)&amp;"专属武器-魂珠-"&amp;FL470&amp;" "&amp;FM470&amp;"级"</f>
        <v>天使缇娜专属武器-魂珠-7 4级</v>
      </c>
      <c r="FL470" s="116">
        <f t="shared" ref="FL470:FL533" si="310">INT((FH470-(FJ470-1)*80-1)/10)+1</f>
        <v>7</v>
      </c>
      <c r="FM470" s="116">
        <f t="shared" ref="FM470:FM533" si="311">FH470-(FJ470-1)*80-(FL470-1)*10-1</f>
        <v>4</v>
      </c>
      <c r="FN470" s="116" t="str">
        <f t="shared" si="302"/>
        <v>金币</v>
      </c>
      <c r="FO470" s="116">
        <f t="shared" si="303"/>
        <v>10000</v>
      </c>
      <c r="FP470" s="116" t="str">
        <f t="shared" si="304"/>
        <v>专属强化石3</v>
      </c>
      <c r="FQ470" s="116">
        <f t="shared" si="305"/>
        <v>11</v>
      </c>
      <c r="FR470" s="116" t="str">
        <f t="shared" si="306"/>
        <v>专属强化石4</v>
      </c>
      <c r="FS470" s="116">
        <f t="shared" si="307"/>
        <v>4</v>
      </c>
      <c r="FT470" s="116">
        <f t="shared" ref="FT470:FT533" si="312">IF($FM470&gt;0,INDEX(EJ$6:EJ$77,$FI470),"")</f>
        <v>7.0000000000000007E-2</v>
      </c>
      <c r="FU470" s="116">
        <f t="shared" ref="FU470:FU533" si="313">IF($FM470&gt;0,INDEX(EK$6:EK$77,$FI470),"")</f>
        <v>1</v>
      </c>
      <c r="FV470" s="116">
        <f t="shared" ref="FV470:FV533" si="314">IF($FM470&gt;0,INDEX(EL$6:EL$77,$FI470),"")</f>
        <v>22</v>
      </c>
      <c r="FW470" s="116">
        <f t="shared" ref="FW470:FW533" si="315">IF($FM470&gt;0,INDEX(EP$6:EP$77,$FI470),"")</f>
        <v>0</v>
      </c>
      <c r="FX470" s="116">
        <f t="shared" ref="FX470:FX533" si="316">IF($FM470&gt;0,INDEX(EQ$6:EQ$77,$FI470),"")</f>
        <v>1</v>
      </c>
      <c r="FY470" s="116">
        <f t="shared" ref="FY470:FY533" si="317">IF($FM470&gt;0,INDEX(ER$6:ER$77,$FI470),"")</f>
        <v>5</v>
      </c>
      <c r="FZ470" s="116">
        <f t="shared" ref="FZ470:FZ533" si="318">IF($FM470&gt;0,INDEX(ES$6:ES$77,$FI470),"")</f>
        <v>3.4599999999999999E-2</v>
      </c>
      <c r="GA470" s="116">
        <f t="shared" ref="GA470:GA533" si="319">IF($FM470&gt;0,INDEX(ET$6:ET$77,$FI470),"")</f>
        <v>1</v>
      </c>
      <c r="GB470" s="116">
        <f t="shared" ref="GB470:GB533" si="320">IF($FM470&gt;0,INDEX(EU$6:EU$77,$FI470),"")</f>
        <v>10</v>
      </c>
      <c r="GC470" s="116">
        <f t="shared" ref="GC470:GC533" si="321">IF($FM470&gt;0,INDEX(EV$6:EV$77,$FI470),"")</f>
        <v>0.13850000000000001</v>
      </c>
      <c r="GD470" s="116">
        <f t="shared" ref="GD470:GD533" si="322">IF($FM470&gt;0,INDEX(EW$6:EW$77,$FI470),"")</f>
        <v>1</v>
      </c>
      <c r="GE470" s="116">
        <f t="shared" ref="GE470:GE533" si="323">IF($FM470&gt;0,INDEX(EX$6:EX$77,$FI470),"")</f>
        <v>22</v>
      </c>
    </row>
    <row r="471" spans="164:187" ht="16.5" x14ac:dyDescent="0.2">
      <c r="FH471" s="116">
        <v>466</v>
      </c>
      <c r="FI471" s="116">
        <f t="shared" si="308"/>
        <v>59</v>
      </c>
      <c r="FJ471" s="116">
        <f t="shared" si="301"/>
        <v>6</v>
      </c>
      <c r="FK471" s="116" t="str">
        <f t="shared" si="309"/>
        <v>天使缇娜专属武器-魂珠-7 5级</v>
      </c>
      <c r="FL471" s="116">
        <f t="shared" si="310"/>
        <v>7</v>
      </c>
      <c r="FM471" s="116">
        <f t="shared" si="311"/>
        <v>5</v>
      </c>
      <c r="FN471" s="116" t="str">
        <f t="shared" si="302"/>
        <v>金币</v>
      </c>
      <c r="FO471" s="116">
        <f t="shared" si="303"/>
        <v>11000</v>
      </c>
      <c r="FP471" s="116" t="str">
        <f t="shared" si="304"/>
        <v>专属强化石3</v>
      </c>
      <c r="FQ471" s="116">
        <f t="shared" si="305"/>
        <v>11</v>
      </c>
      <c r="FR471" s="116" t="str">
        <f t="shared" si="306"/>
        <v>专属强化石4</v>
      </c>
      <c r="FS471" s="116">
        <f t="shared" si="307"/>
        <v>4</v>
      </c>
      <c r="FT471" s="116">
        <f t="shared" si="312"/>
        <v>0.04</v>
      </c>
      <c r="FU471" s="116">
        <f t="shared" si="313"/>
        <v>1</v>
      </c>
      <c r="FV471" s="116">
        <f t="shared" si="314"/>
        <v>35</v>
      </c>
      <c r="FW471" s="116">
        <f t="shared" si="315"/>
        <v>0</v>
      </c>
      <c r="FX471" s="116">
        <f t="shared" si="316"/>
        <v>1</v>
      </c>
      <c r="FY471" s="116">
        <f t="shared" si="317"/>
        <v>8</v>
      </c>
      <c r="FZ471" s="116">
        <f t="shared" si="318"/>
        <v>2.1600000000000001E-2</v>
      </c>
      <c r="GA471" s="116">
        <f t="shared" si="319"/>
        <v>1</v>
      </c>
      <c r="GB471" s="116">
        <f t="shared" si="320"/>
        <v>16</v>
      </c>
      <c r="GC471" s="116">
        <f t="shared" si="321"/>
        <v>8.6599999999999996E-2</v>
      </c>
      <c r="GD471" s="116">
        <f t="shared" si="322"/>
        <v>1</v>
      </c>
      <c r="GE471" s="116">
        <f t="shared" si="323"/>
        <v>35</v>
      </c>
    </row>
    <row r="472" spans="164:187" ht="16.5" x14ac:dyDescent="0.2">
      <c r="FH472" s="116">
        <v>467</v>
      </c>
      <c r="FI472" s="116">
        <f t="shared" si="308"/>
        <v>60</v>
      </c>
      <c r="FJ472" s="116">
        <f t="shared" si="301"/>
        <v>6</v>
      </c>
      <c r="FK472" s="116" t="str">
        <f t="shared" si="309"/>
        <v>天使缇娜专属武器-魂珠-7 6级</v>
      </c>
      <c r="FL472" s="116">
        <f t="shared" si="310"/>
        <v>7</v>
      </c>
      <c r="FM472" s="116">
        <f t="shared" si="311"/>
        <v>6</v>
      </c>
      <c r="FN472" s="116" t="str">
        <f t="shared" si="302"/>
        <v>金币</v>
      </c>
      <c r="FO472" s="116">
        <f t="shared" si="303"/>
        <v>12000</v>
      </c>
      <c r="FP472" s="116" t="str">
        <f t="shared" si="304"/>
        <v>专属强化石3</v>
      </c>
      <c r="FQ472" s="116">
        <f t="shared" si="305"/>
        <v>14</v>
      </c>
      <c r="FR472" s="116" t="str">
        <f t="shared" si="306"/>
        <v>专属强化石4</v>
      </c>
      <c r="FS472" s="116">
        <f t="shared" si="307"/>
        <v>5</v>
      </c>
      <c r="FT472" s="116">
        <f t="shared" si="312"/>
        <v>0.03</v>
      </c>
      <c r="FU472" s="116">
        <f t="shared" si="313"/>
        <v>1</v>
      </c>
      <c r="FV472" s="116">
        <f t="shared" si="314"/>
        <v>45</v>
      </c>
      <c r="FW472" s="116">
        <f t="shared" si="315"/>
        <v>0</v>
      </c>
      <c r="FX472" s="116">
        <f t="shared" si="316"/>
        <v>1</v>
      </c>
      <c r="FY472" s="116">
        <f t="shared" si="317"/>
        <v>11</v>
      </c>
      <c r="FZ472" s="116">
        <f t="shared" si="318"/>
        <v>1.66E-2</v>
      </c>
      <c r="GA472" s="116">
        <f t="shared" si="319"/>
        <v>1</v>
      </c>
      <c r="GB472" s="116">
        <f t="shared" si="320"/>
        <v>21</v>
      </c>
      <c r="GC472" s="116">
        <f t="shared" si="321"/>
        <v>6.6600000000000006E-2</v>
      </c>
      <c r="GD472" s="116">
        <f t="shared" si="322"/>
        <v>1</v>
      </c>
      <c r="GE472" s="116">
        <f t="shared" si="323"/>
        <v>45</v>
      </c>
    </row>
    <row r="473" spans="164:187" ht="16.5" x14ac:dyDescent="0.2">
      <c r="FH473" s="116">
        <v>468</v>
      </c>
      <c r="FI473" s="116">
        <f t="shared" si="308"/>
        <v>61</v>
      </c>
      <c r="FJ473" s="116">
        <f t="shared" si="301"/>
        <v>6</v>
      </c>
      <c r="FK473" s="116" t="str">
        <f t="shared" si="309"/>
        <v>天使缇娜专属武器-魂珠-7 7级</v>
      </c>
      <c r="FL473" s="116">
        <f t="shared" si="310"/>
        <v>7</v>
      </c>
      <c r="FM473" s="116">
        <f t="shared" si="311"/>
        <v>7</v>
      </c>
      <c r="FN473" s="116" t="str">
        <f t="shared" si="302"/>
        <v>金币</v>
      </c>
      <c r="FO473" s="116">
        <f t="shared" si="303"/>
        <v>13000</v>
      </c>
      <c r="FP473" s="116" t="str">
        <f t="shared" si="304"/>
        <v>专属强化石3</v>
      </c>
      <c r="FQ473" s="116">
        <f t="shared" si="305"/>
        <v>20</v>
      </c>
      <c r="FR473" s="116" t="str">
        <f t="shared" si="306"/>
        <v>专属强化石4</v>
      </c>
      <c r="FS473" s="116">
        <f t="shared" si="307"/>
        <v>7</v>
      </c>
      <c r="FT473" s="116">
        <f t="shared" si="312"/>
        <v>0.03</v>
      </c>
      <c r="FU473" s="116">
        <f t="shared" si="313"/>
        <v>1</v>
      </c>
      <c r="FV473" s="116">
        <f t="shared" si="314"/>
        <v>52</v>
      </c>
      <c r="FW473" s="116">
        <f t="shared" si="315"/>
        <v>0</v>
      </c>
      <c r="FX473" s="116">
        <f t="shared" si="316"/>
        <v>1</v>
      </c>
      <c r="FY473" s="116">
        <f t="shared" si="317"/>
        <v>12</v>
      </c>
      <c r="FZ473" s="116">
        <f t="shared" si="318"/>
        <v>1.44E-2</v>
      </c>
      <c r="GA473" s="116">
        <f t="shared" si="319"/>
        <v>1</v>
      </c>
      <c r="GB473" s="116">
        <f t="shared" si="320"/>
        <v>24</v>
      </c>
      <c r="GC473" s="116">
        <f t="shared" si="321"/>
        <v>5.7700000000000001E-2</v>
      </c>
      <c r="GD473" s="116">
        <f t="shared" si="322"/>
        <v>1</v>
      </c>
      <c r="GE473" s="116">
        <f t="shared" si="323"/>
        <v>52</v>
      </c>
    </row>
    <row r="474" spans="164:187" ht="16.5" x14ac:dyDescent="0.2">
      <c r="FH474" s="116">
        <v>469</v>
      </c>
      <c r="FI474" s="116">
        <f t="shared" si="308"/>
        <v>62</v>
      </c>
      <c r="FJ474" s="116">
        <f t="shared" si="301"/>
        <v>6</v>
      </c>
      <c r="FK474" s="116" t="str">
        <f t="shared" si="309"/>
        <v>天使缇娜专属武器-魂珠-7 8级</v>
      </c>
      <c r="FL474" s="116">
        <f t="shared" si="310"/>
        <v>7</v>
      </c>
      <c r="FM474" s="116">
        <f t="shared" si="311"/>
        <v>8</v>
      </c>
      <c r="FN474" s="116" t="str">
        <f t="shared" si="302"/>
        <v>金币</v>
      </c>
      <c r="FO474" s="116">
        <f t="shared" si="303"/>
        <v>14000</v>
      </c>
      <c r="FP474" s="116" t="str">
        <f t="shared" si="304"/>
        <v>专属强化石3</v>
      </c>
      <c r="FQ474" s="116">
        <f t="shared" si="305"/>
        <v>23</v>
      </c>
      <c r="FR474" s="116" t="str">
        <f t="shared" si="306"/>
        <v>专属强化石4</v>
      </c>
      <c r="FS474" s="116">
        <f t="shared" si="307"/>
        <v>8</v>
      </c>
      <c r="FT474" s="116">
        <f t="shared" si="312"/>
        <v>0.02</v>
      </c>
      <c r="FU474" s="116">
        <f t="shared" si="313"/>
        <v>1</v>
      </c>
      <c r="FV474" s="116">
        <f t="shared" si="314"/>
        <v>74</v>
      </c>
      <c r="FW474" s="116">
        <f t="shared" si="315"/>
        <v>0</v>
      </c>
      <c r="FX474" s="116">
        <f t="shared" si="316"/>
        <v>1</v>
      </c>
      <c r="FY474" s="116">
        <f t="shared" si="317"/>
        <v>17</v>
      </c>
      <c r="FZ474" s="116">
        <f t="shared" si="318"/>
        <v>1.0200000000000001E-2</v>
      </c>
      <c r="GA474" s="116">
        <f t="shared" si="319"/>
        <v>1</v>
      </c>
      <c r="GB474" s="116">
        <f t="shared" si="320"/>
        <v>34</v>
      </c>
      <c r="GC474" s="116">
        <f t="shared" si="321"/>
        <v>4.07E-2</v>
      </c>
      <c r="GD474" s="116">
        <f t="shared" si="322"/>
        <v>1</v>
      </c>
      <c r="GE474" s="116">
        <f t="shared" si="323"/>
        <v>74</v>
      </c>
    </row>
    <row r="475" spans="164:187" ht="16.5" x14ac:dyDescent="0.2">
      <c r="FH475" s="116">
        <v>470</v>
      </c>
      <c r="FI475" s="116">
        <f t="shared" si="308"/>
        <v>63</v>
      </c>
      <c r="FJ475" s="116">
        <f t="shared" si="301"/>
        <v>6</v>
      </c>
      <c r="FK475" s="116" t="str">
        <f t="shared" si="309"/>
        <v>天使缇娜专属武器-魂珠-7 9级</v>
      </c>
      <c r="FL475" s="116">
        <f t="shared" si="310"/>
        <v>7</v>
      </c>
      <c r="FM475" s="116">
        <f t="shared" si="311"/>
        <v>9</v>
      </c>
      <c r="FN475" s="116" t="str">
        <f t="shared" si="302"/>
        <v>金币</v>
      </c>
      <c r="FO475" s="116">
        <f t="shared" si="303"/>
        <v>15000</v>
      </c>
      <c r="FP475" s="116" t="str">
        <f t="shared" si="304"/>
        <v>专属强化石3</v>
      </c>
      <c r="FQ475" s="116">
        <f t="shared" si="305"/>
        <v>28</v>
      </c>
      <c r="FR475" s="116" t="str">
        <f t="shared" si="306"/>
        <v>专属强化石4</v>
      </c>
      <c r="FS475" s="116">
        <f t="shared" si="307"/>
        <v>10</v>
      </c>
      <c r="FT475" s="116">
        <f t="shared" si="312"/>
        <v>0.02</v>
      </c>
      <c r="FU475" s="116">
        <f t="shared" si="313"/>
        <v>1</v>
      </c>
      <c r="FV475" s="116">
        <f t="shared" si="314"/>
        <v>95</v>
      </c>
      <c r="FW475" s="116">
        <f t="shared" si="315"/>
        <v>0</v>
      </c>
      <c r="FX475" s="116">
        <f t="shared" si="316"/>
        <v>1</v>
      </c>
      <c r="FY475" s="116">
        <f t="shared" si="317"/>
        <v>22</v>
      </c>
      <c r="FZ475" s="116">
        <f t="shared" si="318"/>
        <v>7.9000000000000008E-3</v>
      </c>
      <c r="GA475" s="116">
        <f t="shared" si="319"/>
        <v>1</v>
      </c>
      <c r="GB475" s="116">
        <f t="shared" si="320"/>
        <v>44</v>
      </c>
      <c r="GC475" s="116">
        <f t="shared" si="321"/>
        <v>3.15E-2</v>
      </c>
      <c r="GD475" s="116">
        <f t="shared" si="322"/>
        <v>1</v>
      </c>
      <c r="GE475" s="116">
        <f t="shared" si="323"/>
        <v>95</v>
      </c>
    </row>
    <row r="476" spans="164:187" ht="16.5" x14ac:dyDescent="0.2">
      <c r="FH476" s="116">
        <v>471</v>
      </c>
      <c r="FI476" s="116">
        <f t="shared" si="308"/>
        <v>0</v>
      </c>
      <c r="FJ476" s="116">
        <f t="shared" si="301"/>
        <v>6</v>
      </c>
      <c r="FK476" s="116" t="str">
        <f t="shared" si="309"/>
        <v>天使缇娜专属武器-魂珠-8 0级</v>
      </c>
      <c r="FL476" s="116">
        <f t="shared" si="310"/>
        <v>8</v>
      </c>
      <c r="FM476" s="116">
        <f t="shared" si="311"/>
        <v>0</v>
      </c>
      <c r="FN476" s="116" t="str">
        <f t="shared" si="302"/>
        <v/>
      </c>
      <c r="FO476" s="116" t="str">
        <f t="shared" si="303"/>
        <v/>
      </c>
      <c r="FP476" s="116" t="str">
        <f t="shared" si="304"/>
        <v/>
      </c>
      <c r="FQ476" s="116" t="str">
        <f t="shared" si="305"/>
        <v/>
      </c>
      <c r="FR476" s="116" t="str">
        <f t="shared" si="306"/>
        <v/>
      </c>
      <c r="FS476" s="116" t="str">
        <f t="shared" si="307"/>
        <v/>
      </c>
      <c r="FT476" s="116" t="str">
        <f t="shared" si="312"/>
        <v/>
      </c>
      <c r="FU476" s="116" t="str">
        <f t="shared" si="313"/>
        <v/>
      </c>
      <c r="FV476" s="116" t="str">
        <f t="shared" si="314"/>
        <v/>
      </c>
      <c r="FW476" s="116" t="str">
        <f t="shared" si="315"/>
        <v/>
      </c>
      <c r="FX476" s="116" t="str">
        <f t="shared" si="316"/>
        <v/>
      </c>
      <c r="FY476" s="116" t="str">
        <f t="shared" si="317"/>
        <v/>
      </c>
      <c r="FZ476" s="116" t="str">
        <f t="shared" si="318"/>
        <v/>
      </c>
      <c r="GA476" s="116" t="str">
        <f t="shared" si="319"/>
        <v/>
      </c>
      <c r="GB476" s="116" t="str">
        <f t="shared" si="320"/>
        <v/>
      </c>
      <c r="GC476" s="116" t="str">
        <f t="shared" si="321"/>
        <v/>
      </c>
      <c r="GD476" s="116" t="str">
        <f t="shared" si="322"/>
        <v/>
      </c>
      <c r="GE476" s="116" t="str">
        <f t="shared" si="323"/>
        <v/>
      </c>
    </row>
    <row r="477" spans="164:187" ht="16.5" x14ac:dyDescent="0.2">
      <c r="FH477" s="116">
        <v>472</v>
      </c>
      <c r="FI477" s="116">
        <f t="shared" si="308"/>
        <v>64</v>
      </c>
      <c r="FJ477" s="116">
        <f t="shared" si="301"/>
        <v>6</v>
      </c>
      <c r="FK477" s="116" t="str">
        <f t="shared" si="309"/>
        <v>天使缇娜专属武器-魂珠-8 1级</v>
      </c>
      <c r="FL477" s="116">
        <f t="shared" si="310"/>
        <v>8</v>
      </c>
      <c r="FM477" s="116">
        <f t="shared" si="311"/>
        <v>1</v>
      </c>
      <c r="FN477" s="116" t="str">
        <f t="shared" si="302"/>
        <v>金币</v>
      </c>
      <c r="FO477" s="116">
        <f t="shared" si="303"/>
        <v>8000</v>
      </c>
      <c r="FP477" s="116" t="str">
        <f t="shared" si="304"/>
        <v>专属强化石4</v>
      </c>
      <c r="FQ477" s="116">
        <f t="shared" si="305"/>
        <v>5</v>
      </c>
      <c r="FR477" s="116" t="str">
        <f t="shared" si="306"/>
        <v/>
      </c>
      <c r="FS477" s="116" t="str">
        <f t="shared" si="307"/>
        <v/>
      </c>
      <c r="FT477" s="116">
        <f t="shared" si="312"/>
        <v>0.1</v>
      </c>
      <c r="FU477" s="116">
        <f t="shared" si="313"/>
        <v>1</v>
      </c>
      <c r="FV477" s="116">
        <f t="shared" si="314"/>
        <v>15</v>
      </c>
      <c r="FW477" s="116">
        <f t="shared" si="315"/>
        <v>0</v>
      </c>
      <c r="FX477" s="116">
        <f t="shared" si="316"/>
        <v>1</v>
      </c>
      <c r="FY477" s="116">
        <f t="shared" si="317"/>
        <v>4</v>
      </c>
      <c r="FZ477" s="116">
        <f t="shared" si="318"/>
        <v>4.9200000000000001E-2</v>
      </c>
      <c r="GA477" s="116">
        <f t="shared" si="319"/>
        <v>1</v>
      </c>
      <c r="GB477" s="116">
        <f t="shared" si="320"/>
        <v>7</v>
      </c>
      <c r="GC477" s="116">
        <f t="shared" si="321"/>
        <v>0.1968</v>
      </c>
      <c r="GD477" s="116">
        <f t="shared" si="322"/>
        <v>1</v>
      </c>
      <c r="GE477" s="116">
        <f t="shared" si="323"/>
        <v>15</v>
      </c>
    </row>
    <row r="478" spans="164:187" ht="16.5" x14ac:dyDescent="0.2">
      <c r="FH478" s="116">
        <v>473</v>
      </c>
      <c r="FI478" s="116">
        <f t="shared" si="308"/>
        <v>65</v>
      </c>
      <c r="FJ478" s="116">
        <f t="shared" si="301"/>
        <v>6</v>
      </c>
      <c r="FK478" s="116" t="str">
        <f t="shared" si="309"/>
        <v>天使缇娜专属武器-魂珠-8 2级</v>
      </c>
      <c r="FL478" s="116">
        <f t="shared" si="310"/>
        <v>8</v>
      </c>
      <c r="FM478" s="116">
        <f t="shared" si="311"/>
        <v>2</v>
      </c>
      <c r="FN478" s="116" t="str">
        <f t="shared" si="302"/>
        <v>金币</v>
      </c>
      <c r="FO478" s="116">
        <f t="shared" si="303"/>
        <v>9000</v>
      </c>
      <c r="FP478" s="116" t="str">
        <f t="shared" si="304"/>
        <v>专属强化石4</v>
      </c>
      <c r="FQ478" s="116">
        <f t="shared" si="305"/>
        <v>8</v>
      </c>
      <c r="FR478" s="116" t="str">
        <f t="shared" si="306"/>
        <v/>
      </c>
      <c r="FS478" s="116" t="str">
        <f t="shared" si="307"/>
        <v/>
      </c>
      <c r="FT478" s="116">
        <f t="shared" si="312"/>
        <v>0.08</v>
      </c>
      <c r="FU478" s="116">
        <f t="shared" si="313"/>
        <v>1</v>
      </c>
      <c r="FV478" s="116">
        <f t="shared" si="314"/>
        <v>19</v>
      </c>
      <c r="FW478" s="116">
        <f t="shared" si="315"/>
        <v>0</v>
      </c>
      <c r="FX478" s="116">
        <f t="shared" si="316"/>
        <v>1</v>
      </c>
      <c r="FY478" s="116">
        <f t="shared" si="317"/>
        <v>4</v>
      </c>
      <c r="FZ478" s="116">
        <f t="shared" si="318"/>
        <v>3.9399999999999998E-2</v>
      </c>
      <c r="GA478" s="116">
        <f t="shared" si="319"/>
        <v>1</v>
      </c>
      <c r="GB478" s="116">
        <f t="shared" si="320"/>
        <v>9</v>
      </c>
      <c r="GC478" s="116">
        <f t="shared" si="321"/>
        <v>0.15740000000000001</v>
      </c>
      <c r="GD478" s="116">
        <f t="shared" si="322"/>
        <v>1</v>
      </c>
      <c r="GE478" s="116">
        <f t="shared" si="323"/>
        <v>19</v>
      </c>
    </row>
    <row r="479" spans="164:187" ht="16.5" x14ac:dyDescent="0.2">
      <c r="FH479" s="116">
        <v>474</v>
      </c>
      <c r="FI479" s="116">
        <f t="shared" si="308"/>
        <v>66</v>
      </c>
      <c r="FJ479" s="116">
        <f t="shared" si="301"/>
        <v>6</v>
      </c>
      <c r="FK479" s="116" t="str">
        <f t="shared" si="309"/>
        <v>天使缇娜专属武器-魂珠-8 3级</v>
      </c>
      <c r="FL479" s="116">
        <f t="shared" si="310"/>
        <v>8</v>
      </c>
      <c r="FM479" s="116">
        <f t="shared" si="311"/>
        <v>3</v>
      </c>
      <c r="FN479" s="116" t="str">
        <f t="shared" si="302"/>
        <v>金币</v>
      </c>
      <c r="FO479" s="116">
        <f t="shared" si="303"/>
        <v>10000</v>
      </c>
      <c r="FP479" s="116" t="str">
        <f t="shared" si="304"/>
        <v>专属强化石4</v>
      </c>
      <c r="FQ479" s="116">
        <f t="shared" si="305"/>
        <v>10</v>
      </c>
      <c r="FR479" s="116" t="str">
        <f t="shared" si="306"/>
        <v/>
      </c>
      <c r="FS479" s="116" t="str">
        <f t="shared" si="307"/>
        <v/>
      </c>
      <c r="FT479" s="116">
        <f t="shared" si="312"/>
        <v>7.0000000000000007E-2</v>
      </c>
      <c r="FU479" s="116">
        <f t="shared" si="313"/>
        <v>1</v>
      </c>
      <c r="FV479" s="116">
        <f t="shared" si="314"/>
        <v>23</v>
      </c>
      <c r="FW479" s="116">
        <f t="shared" si="315"/>
        <v>0</v>
      </c>
      <c r="FX479" s="116">
        <f t="shared" si="316"/>
        <v>1</v>
      </c>
      <c r="FY479" s="116">
        <f t="shared" si="317"/>
        <v>5</v>
      </c>
      <c r="FZ479" s="116">
        <f t="shared" si="318"/>
        <v>3.2800000000000003E-2</v>
      </c>
      <c r="GA479" s="116">
        <f t="shared" si="319"/>
        <v>1</v>
      </c>
      <c r="GB479" s="116">
        <f t="shared" si="320"/>
        <v>11</v>
      </c>
      <c r="GC479" s="116">
        <f t="shared" si="321"/>
        <v>0.13120000000000001</v>
      </c>
      <c r="GD479" s="116">
        <f t="shared" si="322"/>
        <v>1</v>
      </c>
      <c r="GE479" s="116">
        <f t="shared" si="323"/>
        <v>23</v>
      </c>
    </row>
    <row r="480" spans="164:187" ht="16.5" x14ac:dyDescent="0.2">
      <c r="FH480" s="116">
        <v>475</v>
      </c>
      <c r="FI480" s="116">
        <f t="shared" si="308"/>
        <v>67</v>
      </c>
      <c r="FJ480" s="116">
        <f t="shared" si="301"/>
        <v>6</v>
      </c>
      <c r="FK480" s="116" t="str">
        <f t="shared" si="309"/>
        <v>天使缇娜专属武器-魂珠-8 4级</v>
      </c>
      <c r="FL480" s="116">
        <f t="shared" si="310"/>
        <v>8</v>
      </c>
      <c r="FM480" s="116">
        <f t="shared" si="311"/>
        <v>4</v>
      </c>
      <c r="FN480" s="116" t="str">
        <f t="shared" si="302"/>
        <v>金币</v>
      </c>
      <c r="FO480" s="116">
        <f t="shared" si="303"/>
        <v>11000</v>
      </c>
      <c r="FP480" s="116" t="str">
        <f t="shared" si="304"/>
        <v>专属强化石4</v>
      </c>
      <c r="FQ480" s="116">
        <f t="shared" si="305"/>
        <v>12</v>
      </c>
      <c r="FR480" s="116" t="str">
        <f t="shared" si="306"/>
        <v/>
      </c>
      <c r="FS480" s="116" t="str">
        <f t="shared" si="307"/>
        <v/>
      </c>
      <c r="FT480" s="116">
        <f t="shared" si="312"/>
        <v>0.05</v>
      </c>
      <c r="FU480" s="116">
        <f t="shared" si="313"/>
        <v>1</v>
      </c>
      <c r="FV480" s="116">
        <f t="shared" si="314"/>
        <v>32</v>
      </c>
      <c r="FW480" s="116">
        <f t="shared" si="315"/>
        <v>0</v>
      </c>
      <c r="FX480" s="116">
        <f t="shared" si="316"/>
        <v>1</v>
      </c>
      <c r="FY480" s="116">
        <f t="shared" si="317"/>
        <v>7</v>
      </c>
      <c r="FZ480" s="116">
        <f t="shared" si="318"/>
        <v>2.3599999999999999E-2</v>
      </c>
      <c r="GA480" s="116">
        <f t="shared" si="319"/>
        <v>1</v>
      </c>
      <c r="GB480" s="116">
        <f t="shared" si="320"/>
        <v>15</v>
      </c>
      <c r="GC480" s="116">
        <f t="shared" si="321"/>
        <v>9.4399999999999998E-2</v>
      </c>
      <c r="GD480" s="116">
        <f t="shared" si="322"/>
        <v>1</v>
      </c>
      <c r="GE480" s="116">
        <f t="shared" si="323"/>
        <v>32</v>
      </c>
    </row>
    <row r="481" spans="164:187" ht="16.5" x14ac:dyDescent="0.2">
      <c r="FH481" s="116">
        <v>476</v>
      </c>
      <c r="FI481" s="116">
        <f t="shared" si="308"/>
        <v>68</v>
      </c>
      <c r="FJ481" s="116">
        <f t="shared" si="301"/>
        <v>6</v>
      </c>
      <c r="FK481" s="116" t="str">
        <f t="shared" si="309"/>
        <v>天使缇娜专属武器-魂珠-8 5级</v>
      </c>
      <c r="FL481" s="116">
        <f t="shared" si="310"/>
        <v>8</v>
      </c>
      <c r="FM481" s="116">
        <f t="shared" si="311"/>
        <v>5</v>
      </c>
      <c r="FN481" s="116" t="str">
        <f t="shared" si="302"/>
        <v>金币</v>
      </c>
      <c r="FO481" s="116">
        <f t="shared" si="303"/>
        <v>12000</v>
      </c>
      <c r="FP481" s="116" t="str">
        <f t="shared" si="304"/>
        <v>专属强化石4</v>
      </c>
      <c r="FQ481" s="116">
        <f t="shared" si="305"/>
        <v>15</v>
      </c>
      <c r="FR481" s="116" t="str">
        <f t="shared" si="306"/>
        <v/>
      </c>
      <c r="FS481" s="116" t="str">
        <f t="shared" si="307"/>
        <v/>
      </c>
      <c r="FT481" s="116">
        <f t="shared" si="312"/>
        <v>0.04</v>
      </c>
      <c r="FU481" s="116">
        <f t="shared" si="313"/>
        <v>1</v>
      </c>
      <c r="FV481" s="116">
        <f t="shared" si="314"/>
        <v>41</v>
      </c>
      <c r="FW481" s="116">
        <f t="shared" si="315"/>
        <v>0</v>
      </c>
      <c r="FX481" s="116">
        <f t="shared" si="316"/>
        <v>1</v>
      </c>
      <c r="FY481" s="116">
        <f t="shared" si="317"/>
        <v>9</v>
      </c>
      <c r="FZ481" s="116">
        <f t="shared" si="318"/>
        <v>1.84E-2</v>
      </c>
      <c r="GA481" s="116">
        <f t="shared" si="319"/>
        <v>1</v>
      </c>
      <c r="GB481" s="116">
        <f t="shared" si="320"/>
        <v>19</v>
      </c>
      <c r="GC481" s="116">
        <f t="shared" si="321"/>
        <v>7.3800000000000004E-2</v>
      </c>
      <c r="GD481" s="116">
        <f t="shared" si="322"/>
        <v>1</v>
      </c>
      <c r="GE481" s="116">
        <f t="shared" si="323"/>
        <v>41</v>
      </c>
    </row>
    <row r="482" spans="164:187" ht="16.5" x14ac:dyDescent="0.2">
      <c r="FH482" s="116">
        <v>477</v>
      </c>
      <c r="FI482" s="116">
        <f t="shared" si="308"/>
        <v>69</v>
      </c>
      <c r="FJ482" s="116">
        <f t="shared" si="301"/>
        <v>6</v>
      </c>
      <c r="FK482" s="116" t="str">
        <f t="shared" si="309"/>
        <v>天使缇娜专属武器-魂珠-8 6级</v>
      </c>
      <c r="FL482" s="116">
        <f t="shared" si="310"/>
        <v>8</v>
      </c>
      <c r="FM482" s="116">
        <f t="shared" si="311"/>
        <v>6</v>
      </c>
      <c r="FN482" s="116" t="str">
        <f t="shared" si="302"/>
        <v>金币</v>
      </c>
      <c r="FO482" s="116">
        <f t="shared" si="303"/>
        <v>13000</v>
      </c>
      <c r="FP482" s="116" t="str">
        <f t="shared" si="304"/>
        <v>专属强化石4</v>
      </c>
      <c r="FQ482" s="116">
        <f t="shared" si="305"/>
        <v>18</v>
      </c>
      <c r="FR482" s="116" t="str">
        <f t="shared" si="306"/>
        <v/>
      </c>
      <c r="FS482" s="116" t="str">
        <f t="shared" si="307"/>
        <v/>
      </c>
      <c r="FT482" s="116">
        <f t="shared" si="312"/>
        <v>0.03</v>
      </c>
      <c r="FU482" s="116">
        <f t="shared" si="313"/>
        <v>1</v>
      </c>
      <c r="FV482" s="116">
        <f t="shared" si="314"/>
        <v>55</v>
      </c>
      <c r="FW482" s="116">
        <f t="shared" si="315"/>
        <v>0</v>
      </c>
      <c r="FX482" s="116">
        <f t="shared" si="316"/>
        <v>1</v>
      </c>
      <c r="FY482" s="116">
        <f t="shared" si="317"/>
        <v>13</v>
      </c>
      <c r="FZ482" s="116">
        <f t="shared" si="318"/>
        <v>1.3599999999999999E-2</v>
      </c>
      <c r="GA482" s="116">
        <f t="shared" si="319"/>
        <v>1</v>
      </c>
      <c r="GB482" s="116">
        <f t="shared" si="320"/>
        <v>26</v>
      </c>
      <c r="GC482" s="116">
        <f t="shared" si="321"/>
        <v>5.45E-2</v>
      </c>
      <c r="GD482" s="116">
        <f t="shared" si="322"/>
        <v>1</v>
      </c>
      <c r="GE482" s="116">
        <f t="shared" si="323"/>
        <v>55</v>
      </c>
    </row>
    <row r="483" spans="164:187" ht="16.5" x14ac:dyDescent="0.2">
      <c r="FH483" s="116">
        <v>478</v>
      </c>
      <c r="FI483" s="116">
        <f t="shared" si="308"/>
        <v>70</v>
      </c>
      <c r="FJ483" s="116">
        <f t="shared" si="301"/>
        <v>6</v>
      </c>
      <c r="FK483" s="116" t="str">
        <f t="shared" si="309"/>
        <v>天使缇娜专属武器-魂珠-8 7级</v>
      </c>
      <c r="FL483" s="116">
        <f t="shared" si="310"/>
        <v>8</v>
      </c>
      <c r="FM483" s="116">
        <f t="shared" si="311"/>
        <v>7</v>
      </c>
      <c r="FN483" s="116" t="str">
        <f t="shared" si="302"/>
        <v>金币</v>
      </c>
      <c r="FO483" s="116">
        <f t="shared" si="303"/>
        <v>14000</v>
      </c>
      <c r="FP483" s="116" t="str">
        <f t="shared" si="304"/>
        <v>专属强化石4</v>
      </c>
      <c r="FQ483" s="116">
        <f t="shared" si="305"/>
        <v>25</v>
      </c>
      <c r="FR483" s="116" t="str">
        <f t="shared" si="306"/>
        <v/>
      </c>
      <c r="FS483" s="116" t="str">
        <f t="shared" si="307"/>
        <v/>
      </c>
      <c r="FT483" s="116">
        <f t="shared" si="312"/>
        <v>0.02</v>
      </c>
      <c r="FU483" s="116">
        <f t="shared" si="313"/>
        <v>1</v>
      </c>
      <c r="FV483" s="116">
        <f t="shared" si="314"/>
        <v>64</v>
      </c>
      <c r="FW483" s="116">
        <f t="shared" si="315"/>
        <v>0</v>
      </c>
      <c r="FX483" s="116">
        <f t="shared" si="316"/>
        <v>1</v>
      </c>
      <c r="FY483" s="116">
        <f t="shared" si="317"/>
        <v>15</v>
      </c>
      <c r="FZ483" s="116">
        <f t="shared" si="318"/>
        <v>1.17E-2</v>
      </c>
      <c r="GA483" s="116">
        <f t="shared" si="319"/>
        <v>1</v>
      </c>
      <c r="GB483" s="116">
        <f t="shared" si="320"/>
        <v>30</v>
      </c>
      <c r="GC483" s="116">
        <f t="shared" si="321"/>
        <v>4.6800000000000001E-2</v>
      </c>
      <c r="GD483" s="116">
        <f t="shared" si="322"/>
        <v>1</v>
      </c>
      <c r="GE483" s="116">
        <f t="shared" si="323"/>
        <v>64</v>
      </c>
    </row>
    <row r="484" spans="164:187" ht="16.5" x14ac:dyDescent="0.2">
      <c r="FH484" s="116">
        <v>479</v>
      </c>
      <c r="FI484" s="116">
        <f t="shared" si="308"/>
        <v>71</v>
      </c>
      <c r="FJ484" s="116">
        <f t="shared" si="301"/>
        <v>6</v>
      </c>
      <c r="FK484" s="116" t="str">
        <f t="shared" si="309"/>
        <v>天使缇娜专属武器-魂珠-8 8级</v>
      </c>
      <c r="FL484" s="116">
        <f t="shared" si="310"/>
        <v>8</v>
      </c>
      <c r="FM484" s="116">
        <f t="shared" si="311"/>
        <v>8</v>
      </c>
      <c r="FN484" s="116" t="str">
        <f t="shared" si="302"/>
        <v>金币</v>
      </c>
      <c r="FO484" s="116">
        <f t="shared" si="303"/>
        <v>15000</v>
      </c>
      <c r="FP484" s="116" t="str">
        <f t="shared" si="304"/>
        <v>专属强化石4</v>
      </c>
      <c r="FQ484" s="116">
        <f t="shared" si="305"/>
        <v>30</v>
      </c>
      <c r="FR484" s="116" t="str">
        <f t="shared" si="306"/>
        <v/>
      </c>
      <c r="FS484" s="116" t="str">
        <f t="shared" si="307"/>
        <v/>
      </c>
      <c r="FT484" s="116">
        <f t="shared" si="312"/>
        <v>0.02</v>
      </c>
      <c r="FU484" s="116">
        <f t="shared" si="313"/>
        <v>1</v>
      </c>
      <c r="FV484" s="116">
        <f t="shared" si="314"/>
        <v>86</v>
      </c>
      <c r="FW484" s="116">
        <f t="shared" si="315"/>
        <v>0</v>
      </c>
      <c r="FX484" s="116">
        <f t="shared" si="316"/>
        <v>1</v>
      </c>
      <c r="FY484" s="116">
        <f t="shared" si="317"/>
        <v>20</v>
      </c>
      <c r="FZ484" s="116">
        <f t="shared" si="318"/>
        <v>8.6999999999999994E-3</v>
      </c>
      <c r="GA484" s="116">
        <f t="shared" si="319"/>
        <v>1</v>
      </c>
      <c r="GB484" s="116">
        <f t="shared" si="320"/>
        <v>40</v>
      </c>
      <c r="GC484" s="116">
        <f t="shared" si="321"/>
        <v>3.4700000000000002E-2</v>
      </c>
      <c r="GD484" s="116">
        <f t="shared" si="322"/>
        <v>1</v>
      </c>
      <c r="GE484" s="116">
        <f t="shared" si="323"/>
        <v>86</v>
      </c>
    </row>
    <row r="485" spans="164:187" ht="16.5" x14ac:dyDescent="0.2">
      <c r="FH485" s="116">
        <v>480</v>
      </c>
      <c r="FI485" s="116">
        <f t="shared" si="308"/>
        <v>72</v>
      </c>
      <c r="FJ485" s="116">
        <f t="shared" si="301"/>
        <v>6</v>
      </c>
      <c r="FK485" s="116" t="str">
        <f t="shared" si="309"/>
        <v>天使缇娜专属武器-魂珠-8 9级</v>
      </c>
      <c r="FL485" s="116">
        <f t="shared" si="310"/>
        <v>8</v>
      </c>
      <c r="FM485" s="116">
        <f t="shared" si="311"/>
        <v>9</v>
      </c>
      <c r="FN485" s="116" t="str">
        <f t="shared" si="302"/>
        <v>金币</v>
      </c>
      <c r="FO485" s="116">
        <f t="shared" si="303"/>
        <v>16000</v>
      </c>
      <c r="FP485" s="116" t="str">
        <f t="shared" si="304"/>
        <v>专属强化石4</v>
      </c>
      <c r="FQ485" s="116">
        <f t="shared" si="305"/>
        <v>30</v>
      </c>
      <c r="FR485" s="116" t="str">
        <f t="shared" si="306"/>
        <v/>
      </c>
      <c r="FS485" s="116" t="str">
        <f t="shared" si="307"/>
        <v/>
      </c>
      <c r="FT485" s="116">
        <f t="shared" si="312"/>
        <v>0.01</v>
      </c>
      <c r="FU485" s="116">
        <f t="shared" si="313"/>
        <v>1</v>
      </c>
      <c r="FV485" s="116">
        <f t="shared" si="314"/>
        <v>140</v>
      </c>
      <c r="FW485" s="116">
        <f t="shared" si="315"/>
        <v>0</v>
      </c>
      <c r="FX485" s="116">
        <f t="shared" si="316"/>
        <v>1</v>
      </c>
      <c r="FY485" s="116">
        <f t="shared" si="317"/>
        <v>33</v>
      </c>
      <c r="FZ485" s="116">
        <f t="shared" si="318"/>
        <v>5.4000000000000003E-3</v>
      </c>
      <c r="GA485" s="116">
        <f t="shared" si="319"/>
        <v>1</v>
      </c>
      <c r="GB485" s="116">
        <f t="shared" si="320"/>
        <v>65</v>
      </c>
      <c r="GC485" s="116">
        <f t="shared" si="321"/>
        <v>2.1499999999999998E-2</v>
      </c>
      <c r="GD485" s="116">
        <f t="shared" si="322"/>
        <v>1</v>
      </c>
      <c r="GE485" s="116">
        <f t="shared" si="323"/>
        <v>140</v>
      </c>
    </row>
    <row r="486" spans="164:187" ht="16.5" x14ac:dyDescent="0.2">
      <c r="FH486" s="116">
        <v>481</v>
      </c>
      <c r="FI486" s="116">
        <f t="shared" si="308"/>
        <v>0</v>
      </c>
      <c r="FJ486" s="116">
        <f t="shared" si="301"/>
        <v>7</v>
      </c>
      <c r="FK486" s="116" t="str">
        <f t="shared" si="309"/>
        <v>夏侯渊专属武器-魂珠-1 0级</v>
      </c>
      <c r="FL486" s="116">
        <f t="shared" si="310"/>
        <v>1</v>
      </c>
      <c r="FM486" s="116">
        <f t="shared" si="311"/>
        <v>0</v>
      </c>
      <c r="FN486" s="116" t="str">
        <f t="shared" si="302"/>
        <v/>
      </c>
      <c r="FO486" s="116" t="str">
        <f t="shared" si="303"/>
        <v/>
      </c>
      <c r="FP486" s="116" t="str">
        <f t="shared" si="304"/>
        <v/>
      </c>
      <c r="FQ486" s="116" t="str">
        <f t="shared" si="305"/>
        <v/>
      </c>
      <c r="FR486" s="116" t="str">
        <f t="shared" si="306"/>
        <v/>
      </c>
      <c r="FS486" s="116" t="str">
        <f t="shared" si="307"/>
        <v/>
      </c>
      <c r="FT486" s="116" t="str">
        <f t="shared" si="312"/>
        <v/>
      </c>
      <c r="FU486" s="116" t="str">
        <f t="shared" si="313"/>
        <v/>
      </c>
      <c r="FV486" s="116" t="str">
        <f t="shared" si="314"/>
        <v/>
      </c>
      <c r="FW486" s="116" t="str">
        <f t="shared" si="315"/>
        <v/>
      </c>
      <c r="FX486" s="116" t="str">
        <f t="shared" si="316"/>
        <v/>
      </c>
      <c r="FY486" s="116" t="str">
        <f t="shared" si="317"/>
        <v/>
      </c>
      <c r="FZ486" s="116" t="str">
        <f t="shared" si="318"/>
        <v/>
      </c>
      <c r="GA486" s="116" t="str">
        <f t="shared" si="319"/>
        <v/>
      </c>
      <c r="GB486" s="116" t="str">
        <f t="shared" si="320"/>
        <v/>
      </c>
      <c r="GC486" s="116" t="str">
        <f t="shared" si="321"/>
        <v/>
      </c>
      <c r="GD486" s="116" t="str">
        <f t="shared" si="322"/>
        <v/>
      </c>
      <c r="GE486" s="116" t="str">
        <f t="shared" si="323"/>
        <v/>
      </c>
    </row>
    <row r="487" spans="164:187" ht="16.5" x14ac:dyDescent="0.2">
      <c r="FH487" s="116">
        <v>482</v>
      </c>
      <c r="FI487" s="116">
        <f t="shared" si="308"/>
        <v>1</v>
      </c>
      <c r="FJ487" s="116">
        <f t="shared" si="301"/>
        <v>7</v>
      </c>
      <c r="FK487" s="116" t="str">
        <f t="shared" si="309"/>
        <v>夏侯渊专属武器-魂珠-1 1级</v>
      </c>
      <c r="FL487" s="116">
        <f t="shared" si="310"/>
        <v>1</v>
      </c>
      <c r="FM487" s="116">
        <f t="shared" si="311"/>
        <v>1</v>
      </c>
      <c r="FN487" s="116" t="str">
        <f t="shared" si="302"/>
        <v>金币</v>
      </c>
      <c r="FO487" s="116">
        <f t="shared" si="303"/>
        <v>1000</v>
      </c>
      <c r="FP487" s="116" t="str">
        <f t="shared" si="304"/>
        <v>专属强化石1</v>
      </c>
      <c r="FQ487" s="116">
        <f t="shared" si="305"/>
        <v>1</v>
      </c>
      <c r="FR487" s="116" t="str">
        <f t="shared" si="306"/>
        <v/>
      </c>
      <c r="FS487" s="116" t="str">
        <f t="shared" si="307"/>
        <v/>
      </c>
      <c r="FT487" s="116">
        <f t="shared" si="312"/>
        <v>0.24</v>
      </c>
      <c r="FU487" s="116">
        <f t="shared" si="313"/>
        <v>1</v>
      </c>
      <c r="FV487" s="116">
        <f t="shared" si="314"/>
        <v>6</v>
      </c>
      <c r="FW487" s="116">
        <f t="shared" si="315"/>
        <v>0</v>
      </c>
      <c r="FX487" s="116">
        <f t="shared" si="316"/>
        <v>1</v>
      </c>
      <c r="FY487" s="116">
        <f t="shared" si="317"/>
        <v>1</v>
      </c>
      <c r="FZ487" s="116">
        <f t="shared" si="318"/>
        <v>0.11990000000000001</v>
      </c>
      <c r="GA487" s="116">
        <f t="shared" si="319"/>
        <v>1</v>
      </c>
      <c r="GB487" s="116">
        <f t="shared" si="320"/>
        <v>3</v>
      </c>
      <c r="GC487" s="116">
        <f t="shared" si="321"/>
        <v>0.47960000000000003</v>
      </c>
      <c r="GD487" s="116">
        <f t="shared" si="322"/>
        <v>1</v>
      </c>
      <c r="GE487" s="116">
        <f t="shared" si="323"/>
        <v>6</v>
      </c>
    </row>
    <row r="488" spans="164:187" ht="16.5" x14ac:dyDescent="0.2">
      <c r="FH488" s="116">
        <v>483</v>
      </c>
      <c r="FI488" s="116">
        <f t="shared" si="308"/>
        <v>2</v>
      </c>
      <c r="FJ488" s="116">
        <f t="shared" si="301"/>
        <v>7</v>
      </c>
      <c r="FK488" s="116" t="str">
        <f t="shared" si="309"/>
        <v>夏侯渊专属武器-魂珠-1 2级</v>
      </c>
      <c r="FL488" s="116">
        <f t="shared" si="310"/>
        <v>1</v>
      </c>
      <c r="FM488" s="116">
        <f t="shared" si="311"/>
        <v>2</v>
      </c>
      <c r="FN488" s="116" t="str">
        <f t="shared" si="302"/>
        <v>金币</v>
      </c>
      <c r="FO488" s="116">
        <f t="shared" si="303"/>
        <v>2000</v>
      </c>
      <c r="FP488" s="116" t="str">
        <f t="shared" si="304"/>
        <v>专属强化石1</v>
      </c>
      <c r="FQ488" s="116">
        <f t="shared" si="305"/>
        <v>2</v>
      </c>
      <c r="FR488" s="116" t="str">
        <f t="shared" si="306"/>
        <v/>
      </c>
      <c r="FS488" s="116" t="str">
        <f t="shared" si="307"/>
        <v/>
      </c>
      <c r="FT488" s="116">
        <f t="shared" si="312"/>
        <v>0.24</v>
      </c>
      <c r="FU488" s="116">
        <f t="shared" si="313"/>
        <v>1</v>
      </c>
      <c r="FV488" s="116">
        <f t="shared" si="314"/>
        <v>6</v>
      </c>
      <c r="FW488" s="116">
        <f t="shared" si="315"/>
        <v>0</v>
      </c>
      <c r="FX488" s="116">
        <f t="shared" si="316"/>
        <v>1</v>
      </c>
      <c r="FY488" s="116">
        <f t="shared" si="317"/>
        <v>1</v>
      </c>
      <c r="FZ488" s="116">
        <f t="shared" si="318"/>
        <v>0.11990000000000001</v>
      </c>
      <c r="GA488" s="116">
        <f t="shared" si="319"/>
        <v>1</v>
      </c>
      <c r="GB488" s="116">
        <f t="shared" si="320"/>
        <v>3</v>
      </c>
      <c r="GC488" s="116">
        <f t="shared" si="321"/>
        <v>0.47960000000000003</v>
      </c>
      <c r="GD488" s="116">
        <f t="shared" si="322"/>
        <v>1</v>
      </c>
      <c r="GE488" s="116">
        <f t="shared" si="323"/>
        <v>6</v>
      </c>
    </row>
    <row r="489" spans="164:187" ht="16.5" x14ac:dyDescent="0.2">
      <c r="FH489" s="116">
        <v>484</v>
      </c>
      <c r="FI489" s="116">
        <f t="shared" si="308"/>
        <v>3</v>
      </c>
      <c r="FJ489" s="116">
        <f t="shared" si="301"/>
        <v>7</v>
      </c>
      <c r="FK489" s="116" t="str">
        <f t="shared" si="309"/>
        <v>夏侯渊专属武器-魂珠-1 3级</v>
      </c>
      <c r="FL489" s="116">
        <f t="shared" si="310"/>
        <v>1</v>
      </c>
      <c r="FM489" s="116">
        <f t="shared" si="311"/>
        <v>3</v>
      </c>
      <c r="FN489" s="116" t="str">
        <f t="shared" si="302"/>
        <v>金币</v>
      </c>
      <c r="FO489" s="116">
        <f t="shared" si="303"/>
        <v>3000</v>
      </c>
      <c r="FP489" s="116" t="str">
        <f t="shared" si="304"/>
        <v>专属强化石1</v>
      </c>
      <c r="FQ489" s="116">
        <f t="shared" si="305"/>
        <v>3</v>
      </c>
      <c r="FR489" s="116" t="str">
        <f t="shared" si="306"/>
        <v/>
      </c>
      <c r="FS489" s="116" t="str">
        <f t="shared" si="307"/>
        <v/>
      </c>
      <c r="FT489" s="116">
        <f t="shared" si="312"/>
        <v>0.24</v>
      </c>
      <c r="FU489" s="116">
        <f t="shared" si="313"/>
        <v>1</v>
      </c>
      <c r="FV489" s="116">
        <f t="shared" si="314"/>
        <v>6</v>
      </c>
      <c r="FW489" s="116">
        <f t="shared" si="315"/>
        <v>0</v>
      </c>
      <c r="FX489" s="116">
        <f t="shared" si="316"/>
        <v>1</v>
      </c>
      <c r="FY489" s="116">
        <f t="shared" si="317"/>
        <v>1</v>
      </c>
      <c r="FZ489" s="116">
        <f t="shared" si="318"/>
        <v>0.11990000000000001</v>
      </c>
      <c r="GA489" s="116">
        <f t="shared" si="319"/>
        <v>1</v>
      </c>
      <c r="GB489" s="116">
        <f t="shared" si="320"/>
        <v>3</v>
      </c>
      <c r="GC489" s="116">
        <f t="shared" si="321"/>
        <v>0.47960000000000003</v>
      </c>
      <c r="GD489" s="116">
        <f t="shared" si="322"/>
        <v>1</v>
      </c>
      <c r="GE489" s="116">
        <f t="shared" si="323"/>
        <v>6</v>
      </c>
    </row>
    <row r="490" spans="164:187" ht="16.5" x14ac:dyDescent="0.2">
      <c r="FH490" s="116">
        <v>485</v>
      </c>
      <c r="FI490" s="116">
        <f t="shared" si="308"/>
        <v>4</v>
      </c>
      <c r="FJ490" s="116">
        <f t="shared" si="301"/>
        <v>7</v>
      </c>
      <c r="FK490" s="116" t="str">
        <f t="shared" si="309"/>
        <v>夏侯渊专属武器-魂珠-1 4级</v>
      </c>
      <c r="FL490" s="116">
        <f t="shared" si="310"/>
        <v>1</v>
      </c>
      <c r="FM490" s="116">
        <f t="shared" si="311"/>
        <v>4</v>
      </c>
      <c r="FN490" s="116" t="str">
        <f t="shared" si="302"/>
        <v>金币</v>
      </c>
      <c r="FO490" s="116">
        <f t="shared" si="303"/>
        <v>4000</v>
      </c>
      <c r="FP490" s="116" t="str">
        <f t="shared" si="304"/>
        <v>专属强化石1</v>
      </c>
      <c r="FQ490" s="116">
        <f t="shared" si="305"/>
        <v>4</v>
      </c>
      <c r="FR490" s="116" t="str">
        <f t="shared" si="306"/>
        <v/>
      </c>
      <c r="FS490" s="116" t="str">
        <f t="shared" si="307"/>
        <v/>
      </c>
      <c r="FT490" s="116">
        <f t="shared" si="312"/>
        <v>0.19</v>
      </c>
      <c r="FU490" s="116">
        <f t="shared" si="313"/>
        <v>1</v>
      </c>
      <c r="FV490" s="116">
        <f t="shared" si="314"/>
        <v>8</v>
      </c>
      <c r="FW490" s="116">
        <f t="shared" si="315"/>
        <v>0</v>
      </c>
      <c r="FX490" s="116">
        <f t="shared" si="316"/>
        <v>1</v>
      </c>
      <c r="FY490" s="116">
        <f t="shared" si="317"/>
        <v>2</v>
      </c>
      <c r="FZ490" s="116">
        <f t="shared" si="318"/>
        <v>9.5899999999999999E-2</v>
      </c>
      <c r="GA490" s="116">
        <f t="shared" si="319"/>
        <v>1</v>
      </c>
      <c r="GB490" s="116">
        <f t="shared" si="320"/>
        <v>4</v>
      </c>
      <c r="GC490" s="116">
        <f t="shared" si="321"/>
        <v>0.38369999999999999</v>
      </c>
      <c r="GD490" s="116">
        <f t="shared" si="322"/>
        <v>1</v>
      </c>
      <c r="GE490" s="116">
        <f t="shared" si="323"/>
        <v>8</v>
      </c>
    </row>
    <row r="491" spans="164:187" ht="16.5" x14ac:dyDescent="0.2">
      <c r="FH491" s="116">
        <v>486</v>
      </c>
      <c r="FI491" s="116">
        <f t="shared" si="308"/>
        <v>5</v>
      </c>
      <c r="FJ491" s="116">
        <f t="shared" si="301"/>
        <v>7</v>
      </c>
      <c r="FK491" s="116" t="str">
        <f t="shared" si="309"/>
        <v>夏侯渊专属武器-魂珠-1 5级</v>
      </c>
      <c r="FL491" s="116">
        <f t="shared" si="310"/>
        <v>1</v>
      </c>
      <c r="FM491" s="116">
        <f t="shared" si="311"/>
        <v>5</v>
      </c>
      <c r="FN491" s="116" t="str">
        <f t="shared" si="302"/>
        <v>金币</v>
      </c>
      <c r="FO491" s="116">
        <f t="shared" si="303"/>
        <v>5000</v>
      </c>
      <c r="FP491" s="116" t="str">
        <f t="shared" si="304"/>
        <v>专属强化石1</v>
      </c>
      <c r="FQ491" s="116">
        <f t="shared" si="305"/>
        <v>5</v>
      </c>
      <c r="FR491" s="116" t="str">
        <f t="shared" si="306"/>
        <v/>
      </c>
      <c r="FS491" s="116" t="str">
        <f t="shared" si="307"/>
        <v/>
      </c>
      <c r="FT491" s="116">
        <f t="shared" si="312"/>
        <v>0.15</v>
      </c>
      <c r="FU491" s="116">
        <f t="shared" si="313"/>
        <v>1</v>
      </c>
      <c r="FV491" s="116">
        <f t="shared" si="314"/>
        <v>10</v>
      </c>
      <c r="FW491" s="116">
        <f t="shared" si="315"/>
        <v>0</v>
      </c>
      <c r="FX491" s="116">
        <f t="shared" si="316"/>
        <v>1</v>
      </c>
      <c r="FY491" s="116">
        <f t="shared" si="317"/>
        <v>2</v>
      </c>
      <c r="FZ491" s="116">
        <f t="shared" si="318"/>
        <v>7.4899999999999994E-2</v>
      </c>
      <c r="GA491" s="116">
        <f t="shared" si="319"/>
        <v>1</v>
      </c>
      <c r="GB491" s="116">
        <f t="shared" si="320"/>
        <v>5</v>
      </c>
      <c r="GC491" s="116">
        <f t="shared" si="321"/>
        <v>0.29980000000000001</v>
      </c>
      <c r="GD491" s="116">
        <f t="shared" si="322"/>
        <v>1</v>
      </c>
      <c r="GE491" s="116">
        <f t="shared" si="323"/>
        <v>10</v>
      </c>
    </row>
    <row r="492" spans="164:187" ht="16.5" x14ac:dyDescent="0.2">
      <c r="FH492" s="116">
        <v>487</v>
      </c>
      <c r="FI492" s="116">
        <f t="shared" si="308"/>
        <v>6</v>
      </c>
      <c r="FJ492" s="116">
        <f t="shared" si="301"/>
        <v>7</v>
      </c>
      <c r="FK492" s="116" t="str">
        <f t="shared" si="309"/>
        <v>夏侯渊专属武器-魂珠-1 6级</v>
      </c>
      <c r="FL492" s="116">
        <f t="shared" si="310"/>
        <v>1</v>
      </c>
      <c r="FM492" s="116">
        <f t="shared" si="311"/>
        <v>6</v>
      </c>
      <c r="FN492" s="116" t="str">
        <f t="shared" si="302"/>
        <v>金币</v>
      </c>
      <c r="FO492" s="116">
        <f t="shared" si="303"/>
        <v>6000</v>
      </c>
      <c r="FP492" s="116" t="str">
        <f t="shared" si="304"/>
        <v>专属强化石1</v>
      </c>
      <c r="FQ492" s="116">
        <f t="shared" si="305"/>
        <v>6</v>
      </c>
      <c r="FR492" s="116" t="str">
        <f t="shared" si="306"/>
        <v/>
      </c>
      <c r="FS492" s="116" t="str">
        <f t="shared" si="307"/>
        <v/>
      </c>
      <c r="FT492" s="116">
        <f t="shared" si="312"/>
        <v>0.11</v>
      </c>
      <c r="FU492" s="116">
        <f t="shared" si="313"/>
        <v>1</v>
      </c>
      <c r="FV492" s="116">
        <f t="shared" si="314"/>
        <v>14</v>
      </c>
      <c r="FW492" s="116">
        <f t="shared" si="315"/>
        <v>0</v>
      </c>
      <c r="FX492" s="116">
        <f t="shared" si="316"/>
        <v>1</v>
      </c>
      <c r="FY492" s="116">
        <f t="shared" si="317"/>
        <v>3</v>
      </c>
      <c r="FZ492" s="116">
        <f t="shared" si="318"/>
        <v>5.5300000000000002E-2</v>
      </c>
      <c r="GA492" s="116">
        <f t="shared" si="319"/>
        <v>1</v>
      </c>
      <c r="GB492" s="116">
        <f t="shared" si="320"/>
        <v>6</v>
      </c>
      <c r="GC492" s="116">
        <f t="shared" si="321"/>
        <v>0.22140000000000001</v>
      </c>
      <c r="GD492" s="116">
        <f t="shared" si="322"/>
        <v>1</v>
      </c>
      <c r="GE492" s="116">
        <f t="shared" si="323"/>
        <v>14</v>
      </c>
    </row>
    <row r="493" spans="164:187" ht="16.5" x14ac:dyDescent="0.2">
      <c r="FH493" s="116">
        <v>488</v>
      </c>
      <c r="FI493" s="116">
        <f t="shared" si="308"/>
        <v>7</v>
      </c>
      <c r="FJ493" s="116">
        <f t="shared" si="301"/>
        <v>7</v>
      </c>
      <c r="FK493" s="116" t="str">
        <f t="shared" si="309"/>
        <v>夏侯渊专属武器-魂珠-1 7级</v>
      </c>
      <c r="FL493" s="116">
        <f t="shared" si="310"/>
        <v>1</v>
      </c>
      <c r="FM493" s="116">
        <f t="shared" si="311"/>
        <v>7</v>
      </c>
      <c r="FN493" s="116" t="str">
        <f t="shared" si="302"/>
        <v>金币</v>
      </c>
      <c r="FO493" s="116">
        <f t="shared" si="303"/>
        <v>7000</v>
      </c>
      <c r="FP493" s="116" t="str">
        <f t="shared" si="304"/>
        <v>专属强化石1</v>
      </c>
      <c r="FQ493" s="116">
        <f t="shared" si="305"/>
        <v>7</v>
      </c>
      <c r="FR493" s="116" t="str">
        <f t="shared" si="306"/>
        <v/>
      </c>
      <c r="FS493" s="116" t="str">
        <f t="shared" si="307"/>
        <v/>
      </c>
      <c r="FT493" s="116">
        <f t="shared" si="312"/>
        <v>0.08</v>
      </c>
      <c r="FU493" s="116">
        <f t="shared" si="313"/>
        <v>1</v>
      </c>
      <c r="FV493" s="116">
        <f t="shared" si="314"/>
        <v>19</v>
      </c>
      <c r="FW493" s="116">
        <f t="shared" si="315"/>
        <v>0</v>
      </c>
      <c r="FX493" s="116">
        <f t="shared" si="316"/>
        <v>1</v>
      </c>
      <c r="FY493" s="116">
        <f t="shared" si="317"/>
        <v>4</v>
      </c>
      <c r="FZ493" s="116">
        <f t="shared" si="318"/>
        <v>0.04</v>
      </c>
      <c r="GA493" s="116">
        <f t="shared" si="319"/>
        <v>1</v>
      </c>
      <c r="GB493" s="116">
        <f t="shared" si="320"/>
        <v>9</v>
      </c>
      <c r="GC493" s="116">
        <f t="shared" si="321"/>
        <v>0.15989999999999999</v>
      </c>
      <c r="GD493" s="116">
        <f t="shared" si="322"/>
        <v>1</v>
      </c>
      <c r="GE493" s="116">
        <f t="shared" si="323"/>
        <v>19</v>
      </c>
    </row>
    <row r="494" spans="164:187" ht="16.5" x14ac:dyDescent="0.2">
      <c r="FH494" s="116">
        <v>489</v>
      </c>
      <c r="FI494" s="116">
        <f t="shared" si="308"/>
        <v>8</v>
      </c>
      <c r="FJ494" s="116">
        <f t="shared" si="301"/>
        <v>7</v>
      </c>
      <c r="FK494" s="116" t="str">
        <f t="shared" si="309"/>
        <v>夏侯渊专属武器-魂珠-1 8级</v>
      </c>
      <c r="FL494" s="116">
        <f t="shared" si="310"/>
        <v>1</v>
      </c>
      <c r="FM494" s="116">
        <f t="shared" si="311"/>
        <v>8</v>
      </c>
      <c r="FN494" s="116" t="str">
        <f t="shared" si="302"/>
        <v>金币</v>
      </c>
      <c r="FO494" s="116">
        <f t="shared" si="303"/>
        <v>8000</v>
      </c>
      <c r="FP494" s="116" t="str">
        <f t="shared" si="304"/>
        <v>专属强化石1</v>
      </c>
      <c r="FQ494" s="116">
        <f t="shared" si="305"/>
        <v>8</v>
      </c>
      <c r="FR494" s="116" t="str">
        <f t="shared" si="306"/>
        <v/>
      </c>
      <c r="FS494" s="116" t="str">
        <f t="shared" si="307"/>
        <v/>
      </c>
      <c r="FT494" s="116">
        <f t="shared" si="312"/>
        <v>0.06</v>
      </c>
      <c r="FU494" s="116">
        <f t="shared" si="313"/>
        <v>1</v>
      </c>
      <c r="FV494" s="116">
        <f t="shared" si="314"/>
        <v>27</v>
      </c>
      <c r="FW494" s="116">
        <f t="shared" si="315"/>
        <v>0</v>
      </c>
      <c r="FX494" s="116">
        <f t="shared" si="316"/>
        <v>1</v>
      </c>
      <c r="FY494" s="116">
        <f t="shared" si="317"/>
        <v>6</v>
      </c>
      <c r="FZ494" s="116">
        <f t="shared" si="318"/>
        <v>2.8199999999999999E-2</v>
      </c>
      <c r="GA494" s="116">
        <f t="shared" si="319"/>
        <v>1</v>
      </c>
      <c r="GB494" s="116">
        <f t="shared" si="320"/>
        <v>12</v>
      </c>
      <c r="GC494" s="116">
        <f t="shared" si="321"/>
        <v>0.1128</v>
      </c>
      <c r="GD494" s="116">
        <f t="shared" si="322"/>
        <v>1</v>
      </c>
      <c r="GE494" s="116">
        <f t="shared" si="323"/>
        <v>27</v>
      </c>
    </row>
    <row r="495" spans="164:187" ht="16.5" x14ac:dyDescent="0.2">
      <c r="FH495" s="116">
        <v>490</v>
      </c>
      <c r="FI495" s="116">
        <f t="shared" si="308"/>
        <v>9</v>
      </c>
      <c r="FJ495" s="116">
        <f t="shared" si="301"/>
        <v>7</v>
      </c>
      <c r="FK495" s="116" t="str">
        <f t="shared" si="309"/>
        <v>夏侯渊专属武器-魂珠-1 9级</v>
      </c>
      <c r="FL495" s="116">
        <f t="shared" si="310"/>
        <v>1</v>
      </c>
      <c r="FM495" s="116">
        <f t="shared" si="311"/>
        <v>9</v>
      </c>
      <c r="FN495" s="116" t="str">
        <f t="shared" si="302"/>
        <v>金币</v>
      </c>
      <c r="FO495" s="116">
        <f t="shared" si="303"/>
        <v>9000</v>
      </c>
      <c r="FP495" s="116" t="str">
        <f t="shared" si="304"/>
        <v>专属强化石1</v>
      </c>
      <c r="FQ495" s="116">
        <f t="shared" si="305"/>
        <v>10</v>
      </c>
      <c r="FR495" s="116" t="str">
        <f t="shared" si="306"/>
        <v/>
      </c>
      <c r="FS495" s="116" t="str">
        <f t="shared" si="307"/>
        <v/>
      </c>
      <c r="FT495" s="116">
        <f t="shared" si="312"/>
        <v>0.04</v>
      </c>
      <c r="FU495" s="116">
        <f t="shared" si="313"/>
        <v>1</v>
      </c>
      <c r="FV495" s="116">
        <f t="shared" si="314"/>
        <v>34</v>
      </c>
      <c r="FW495" s="116">
        <f t="shared" si="315"/>
        <v>0</v>
      </c>
      <c r="FX495" s="116">
        <f t="shared" si="316"/>
        <v>1</v>
      </c>
      <c r="FY495" s="116">
        <f t="shared" si="317"/>
        <v>8</v>
      </c>
      <c r="FZ495" s="116">
        <f t="shared" si="318"/>
        <v>2.18E-2</v>
      </c>
      <c r="GA495" s="116">
        <f t="shared" si="319"/>
        <v>1</v>
      </c>
      <c r="GB495" s="116">
        <f t="shared" si="320"/>
        <v>16</v>
      </c>
      <c r="GC495" s="116">
        <f t="shared" si="321"/>
        <v>8.72E-2</v>
      </c>
      <c r="GD495" s="116">
        <f t="shared" si="322"/>
        <v>1</v>
      </c>
      <c r="GE495" s="116">
        <f t="shared" si="323"/>
        <v>34</v>
      </c>
    </row>
    <row r="496" spans="164:187" ht="16.5" x14ac:dyDescent="0.2">
      <c r="FH496" s="116">
        <v>491</v>
      </c>
      <c r="FI496" s="116">
        <f t="shared" si="308"/>
        <v>0</v>
      </c>
      <c r="FJ496" s="116">
        <f t="shared" si="301"/>
        <v>7</v>
      </c>
      <c r="FK496" s="116" t="str">
        <f t="shared" si="309"/>
        <v>夏侯渊专属武器-魂珠-2 0级</v>
      </c>
      <c r="FL496" s="116">
        <f t="shared" si="310"/>
        <v>2</v>
      </c>
      <c r="FM496" s="116">
        <f t="shared" si="311"/>
        <v>0</v>
      </c>
      <c r="FN496" s="116" t="str">
        <f t="shared" si="302"/>
        <v/>
      </c>
      <c r="FO496" s="116" t="str">
        <f t="shared" si="303"/>
        <v/>
      </c>
      <c r="FP496" s="116" t="str">
        <f t="shared" si="304"/>
        <v/>
      </c>
      <c r="FQ496" s="116" t="str">
        <f t="shared" si="305"/>
        <v/>
      </c>
      <c r="FR496" s="116" t="str">
        <f t="shared" si="306"/>
        <v/>
      </c>
      <c r="FS496" s="116" t="str">
        <f t="shared" si="307"/>
        <v/>
      </c>
      <c r="FT496" s="116" t="str">
        <f t="shared" si="312"/>
        <v/>
      </c>
      <c r="FU496" s="116" t="str">
        <f t="shared" si="313"/>
        <v/>
      </c>
      <c r="FV496" s="116" t="str">
        <f t="shared" si="314"/>
        <v/>
      </c>
      <c r="FW496" s="116" t="str">
        <f t="shared" si="315"/>
        <v/>
      </c>
      <c r="FX496" s="116" t="str">
        <f t="shared" si="316"/>
        <v/>
      </c>
      <c r="FY496" s="116" t="str">
        <f t="shared" si="317"/>
        <v/>
      </c>
      <c r="FZ496" s="116" t="str">
        <f t="shared" si="318"/>
        <v/>
      </c>
      <c r="GA496" s="116" t="str">
        <f t="shared" si="319"/>
        <v/>
      </c>
      <c r="GB496" s="116" t="str">
        <f t="shared" si="320"/>
        <v/>
      </c>
      <c r="GC496" s="116" t="str">
        <f t="shared" si="321"/>
        <v/>
      </c>
      <c r="GD496" s="116" t="str">
        <f t="shared" si="322"/>
        <v/>
      </c>
      <c r="GE496" s="116" t="str">
        <f t="shared" si="323"/>
        <v/>
      </c>
    </row>
    <row r="497" spans="164:187" ht="16.5" x14ac:dyDescent="0.2">
      <c r="FH497" s="116">
        <v>492</v>
      </c>
      <c r="FI497" s="116">
        <f t="shared" si="308"/>
        <v>10</v>
      </c>
      <c r="FJ497" s="116">
        <f t="shared" si="301"/>
        <v>7</v>
      </c>
      <c r="FK497" s="116" t="str">
        <f t="shared" si="309"/>
        <v>夏侯渊专属武器-魂珠-2 1级</v>
      </c>
      <c r="FL497" s="116">
        <f t="shared" si="310"/>
        <v>2</v>
      </c>
      <c r="FM497" s="116">
        <f t="shared" si="311"/>
        <v>1</v>
      </c>
      <c r="FN497" s="116" t="str">
        <f t="shared" si="302"/>
        <v>金币</v>
      </c>
      <c r="FO497" s="116">
        <f t="shared" si="303"/>
        <v>2000</v>
      </c>
      <c r="FP497" s="116" t="str">
        <f t="shared" si="304"/>
        <v>专属强化石1</v>
      </c>
      <c r="FQ497" s="116">
        <f t="shared" si="305"/>
        <v>3</v>
      </c>
      <c r="FR497" s="116" t="str">
        <f t="shared" si="306"/>
        <v>专属强化石2</v>
      </c>
      <c r="FS497" s="116">
        <f t="shared" si="307"/>
        <v>1</v>
      </c>
      <c r="FT497" s="116">
        <f t="shared" si="312"/>
        <v>0.28999999999999998</v>
      </c>
      <c r="FU497" s="116">
        <f t="shared" si="313"/>
        <v>1</v>
      </c>
      <c r="FV497" s="116">
        <f t="shared" si="314"/>
        <v>5</v>
      </c>
      <c r="FW497" s="116">
        <f t="shared" si="315"/>
        <v>0</v>
      </c>
      <c r="FX497" s="116">
        <f t="shared" si="316"/>
        <v>1</v>
      </c>
      <c r="FY497" s="116">
        <f t="shared" si="317"/>
        <v>1</v>
      </c>
      <c r="FZ497" s="116">
        <f t="shared" si="318"/>
        <v>0.14480000000000001</v>
      </c>
      <c r="GA497" s="116">
        <f t="shared" si="319"/>
        <v>1</v>
      </c>
      <c r="GB497" s="116">
        <f t="shared" si="320"/>
        <v>2</v>
      </c>
      <c r="GC497" s="116">
        <f t="shared" si="321"/>
        <v>0.57920000000000005</v>
      </c>
      <c r="GD497" s="116">
        <f t="shared" si="322"/>
        <v>1</v>
      </c>
      <c r="GE497" s="116">
        <f t="shared" si="323"/>
        <v>5</v>
      </c>
    </row>
    <row r="498" spans="164:187" ht="16.5" x14ac:dyDescent="0.2">
      <c r="FH498" s="116">
        <v>493</v>
      </c>
      <c r="FI498" s="116">
        <f t="shared" si="308"/>
        <v>11</v>
      </c>
      <c r="FJ498" s="116">
        <f t="shared" si="301"/>
        <v>7</v>
      </c>
      <c r="FK498" s="116" t="str">
        <f t="shared" si="309"/>
        <v>夏侯渊专属武器-魂珠-2 2级</v>
      </c>
      <c r="FL498" s="116">
        <f t="shared" si="310"/>
        <v>2</v>
      </c>
      <c r="FM498" s="116">
        <f t="shared" si="311"/>
        <v>2</v>
      </c>
      <c r="FN498" s="116" t="str">
        <f t="shared" si="302"/>
        <v>金币</v>
      </c>
      <c r="FO498" s="116">
        <f t="shared" si="303"/>
        <v>3000</v>
      </c>
      <c r="FP498" s="116" t="str">
        <f t="shared" si="304"/>
        <v>专属强化石1</v>
      </c>
      <c r="FQ498" s="116">
        <f t="shared" si="305"/>
        <v>3</v>
      </c>
      <c r="FR498" s="116" t="str">
        <f t="shared" si="306"/>
        <v>专属强化石2</v>
      </c>
      <c r="FS498" s="116">
        <f t="shared" si="307"/>
        <v>1</v>
      </c>
      <c r="FT498" s="116">
        <f t="shared" si="312"/>
        <v>0.14000000000000001</v>
      </c>
      <c r="FU498" s="116">
        <f t="shared" si="313"/>
        <v>1</v>
      </c>
      <c r="FV498" s="116">
        <f t="shared" si="314"/>
        <v>10</v>
      </c>
      <c r="FW498" s="116">
        <f t="shared" si="315"/>
        <v>0</v>
      </c>
      <c r="FX498" s="116">
        <f t="shared" si="316"/>
        <v>1</v>
      </c>
      <c r="FY498" s="116">
        <f t="shared" si="317"/>
        <v>2</v>
      </c>
      <c r="FZ498" s="116">
        <f t="shared" si="318"/>
        <v>7.2400000000000006E-2</v>
      </c>
      <c r="GA498" s="116">
        <f t="shared" si="319"/>
        <v>1</v>
      </c>
      <c r="GB498" s="116">
        <f t="shared" si="320"/>
        <v>5</v>
      </c>
      <c r="GC498" s="116">
        <f t="shared" si="321"/>
        <v>0.28960000000000002</v>
      </c>
      <c r="GD498" s="116">
        <f t="shared" si="322"/>
        <v>1</v>
      </c>
      <c r="GE498" s="116">
        <f t="shared" si="323"/>
        <v>10</v>
      </c>
    </row>
    <row r="499" spans="164:187" ht="16.5" x14ac:dyDescent="0.2">
      <c r="FH499" s="116">
        <v>494</v>
      </c>
      <c r="FI499" s="116">
        <f t="shared" si="308"/>
        <v>12</v>
      </c>
      <c r="FJ499" s="116">
        <f t="shared" si="301"/>
        <v>7</v>
      </c>
      <c r="FK499" s="116" t="str">
        <f t="shared" si="309"/>
        <v>夏侯渊专属武器-魂珠-2 3级</v>
      </c>
      <c r="FL499" s="116">
        <f t="shared" si="310"/>
        <v>2</v>
      </c>
      <c r="FM499" s="116">
        <f t="shared" si="311"/>
        <v>3</v>
      </c>
      <c r="FN499" s="116" t="str">
        <f t="shared" si="302"/>
        <v>金币</v>
      </c>
      <c r="FO499" s="116">
        <f t="shared" si="303"/>
        <v>4000</v>
      </c>
      <c r="FP499" s="116" t="str">
        <f t="shared" si="304"/>
        <v>专属强化石1</v>
      </c>
      <c r="FQ499" s="116">
        <f t="shared" si="305"/>
        <v>6</v>
      </c>
      <c r="FR499" s="116" t="str">
        <f t="shared" si="306"/>
        <v>专属强化石2</v>
      </c>
      <c r="FS499" s="116">
        <f t="shared" si="307"/>
        <v>2</v>
      </c>
      <c r="FT499" s="116">
        <f t="shared" si="312"/>
        <v>0.19</v>
      </c>
      <c r="FU499" s="116">
        <f t="shared" si="313"/>
        <v>1</v>
      </c>
      <c r="FV499" s="116">
        <f t="shared" si="314"/>
        <v>8</v>
      </c>
      <c r="FW499" s="116">
        <f t="shared" si="315"/>
        <v>0</v>
      </c>
      <c r="FX499" s="116">
        <f t="shared" si="316"/>
        <v>1</v>
      </c>
      <c r="FY499" s="116">
        <f t="shared" si="317"/>
        <v>2</v>
      </c>
      <c r="FZ499" s="116">
        <f t="shared" si="318"/>
        <v>9.6500000000000002E-2</v>
      </c>
      <c r="GA499" s="116">
        <f t="shared" si="319"/>
        <v>1</v>
      </c>
      <c r="GB499" s="116">
        <f t="shared" si="320"/>
        <v>4</v>
      </c>
      <c r="GC499" s="116">
        <f t="shared" si="321"/>
        <v>0.3861</v>
      </c>
      <c r="GD499" s="116">
        <f t="shared" si="322"/>
        <v>1</v>
      </c>
      <c r="GE499" s="116">
        <f t="shared" si="323"/>
        <v>8</v>
      </c>
    </row>
    <row r="500" spans="164:187" ht="16.5" x14ac:dyDescent="0.2">
      <c r="FH500" s="116">
        <v>495</v>
      </c>
      <c r="FI500" s="116">
        <f t="shared" si="308"/>
        <v>13</v>
      </c>
      <c r="FJ500" s="116">
        <f t="shared" si="301"/>
        <v>7</v>
      </c>
      <c r="FK500" s="116" t="str">
        <f t="shared" si="309"/>
        <v>夏侯渊专属武器-魂珠-2 4级</v>
      </c>
      <c r="FL500" s="116">
        <f t="shared" si="310"/>
        <v>2</v>
      </c>
      <c r="FM500" s="116">
        <f t="shared" si="311"/>
        <v>4</v>
      </c>
      <c r="FN500" s="116" t="str">
        <f t="shared" si="302"/>
        <v>金币</v>
      </c>
      <c r="FO500" s="116">
        <f t="shared" si="303"/>
        <v>5000</v>
      </c>
      <c r="FP500" s="116" t="str">
        <f t="shared" si="304"/>
        <v>专属强化石1</v>
      </c>
      <c r="FQ500" s="116">
        <f t="shared" si="305"/>
        <v>6</v>
      </c>
      <c r="FR500" s="116" t="str">
        <f t="shared" si="306"/>
        <v>专属强化石2</v>
      </c>
      <c r="FS500" s="116">
        <f t="shared" si="307"/>
        <v>2</v>
      </c>
      <c r="FT500" s="116">
        <f t="shared" si="312"/>
        <v>0.12</v>
      </c>
      <c r="FU500" s="116">
        <f t="shared" si="313"/>
        <v>1</v>
      </c>
      <c r="FV500" s="116">
        <f t="shared" si="314"/>
        <v>13</v>
      </c>
      <c r="FW500" s="116">
        <f t="shared" si="315"/>
        <v>0</v>
      </c>
      <c r="FX500" s="116">
        <f t="shared" si="316"/>
        <v>1</v>
      </c>
      <c r="FY500" s="116">
        <f t="shared" si="317"/>
        <v>3</v>
      </c>
      <c r="FZ500" s="116">
        <f t="shared" si="318"/>
        <v>5.79E-2</v>
      </c>
      <c r="GA500" s="116">
        <f t="shared" si="319"/>
        <v>1</v>
      </c>
      <c r="GB500" s="116">
        <f t="shared" si="320"/>
        <v>6</v>
      </c>
      <c r="GC500" s="116">
        <f t="shared" si="321"/>
        <v>0.23169999999999999</v>
      </c>
      <c r="GD500" s="116">
        <f t="shared" si="322"/>
        <v>1</v>
      </c>
      <c r="GE500" s="116">
        <f t="shared" si="323"/>
        <v>13</v>
      </c>
    </row>
    <row r="501" spans="164:187" ht="16.5" x14ac:dyDescent="0.2">
      <c r="FH501" s="116">
        <v>496</v>
      </c>
      <c r="FI501" s="116">
        <f t="shared" si="308"/>
        <v>14</v>
      </c>
      <c r="FJ501" s="116">
        <f t="shared" si="301"/>
        <v>7</v>
      </c>
      <c r="FK501" s="116" t="str">
        <f t="shared" si="309"/>
        <v>夏侯渊专属武器-魂珠-2 5级</v>
      </c>
      <c r="FL501" s="116">
        <f t="shared" si="310"/>
        <v>2</v>
      </c>
      <c r="FM501" s="116">
        <f t="shared" si="311"/>
        <v>5</v>
      </c>
      <c r="FN501" s="116" t="str">
        <f t="shared" si="302"/>
        <v>金币</v>
      </c>
      <c r="FO501" s="116">
        <f t="shared" si="303"/>
        <v>6000</v>
      </c>
      <c r="FP501" s="116" t="str">
        <f t="shared" si="304"/>
        <v>专属强化石1</v>
      </c>
      <c r="FQ501" s="116">
        <f t="shared" si="305"/>
        <v>9</v>
      </c>
      <c r="FR501" s="116" t="str">
        <f t="shared" si="306"/>
        <v>专属强化石2</v>
      </c>
      <c r="FS501" s="116">
        <f t="shared" si="307"/>
        <v>3</v>
      </c>
      <c r="FT501" s="116">
        <f t="shared" si="312"/>
        <v>0.11</v>
      </c>
      <c r="FU501" s="116">
        <f t="shared" si="313"/>
        <v>1</v>
      </c>
      <c r="FV501" s="116">
        <f t="shared" si="314"/>
        <v>14</v>
      </c>
      <c r="FW501" s="116">
        <f t="shared" si="315"/>
        <v>0</v>
      </c>
      <c r="FX501" s="116">
        <f t="shared" si="316"/>
        <v>1</v>
      </c>
      <c r="FY501" s="116">
        <f t="shared" si="317"/>
        <v>3</v>
      </c>
      <c r="FZ501" s="116">
        <f t="shared" si="318"/>
        <v>5.4300000000000001E-2</v>
      </c>
      <c r="GA501" s="116">
        <f t="shared" si="319"/>
        <v>1</v>
      </c>
      <c r="GB501" s="116">
        <f t="shared" si="320"/>
        <v>6</v>
      </c>
      <c r="GC501" s="116">
        <f t="shared" si="321"/>
        <v>0.2172</v>
      </c>
      <c r="GD501" s="116">
        <f t="shared" si="322"/>
        <v>1</v>
      </c>
      <c r="GE501" s="116">
        <f t="shared" si="323"/>
        <v>14</v>
      </c>
    </row>
    <row r="502" spans="164:187" ht="16.5" x14ac:dyDescent="0.2">
      <c r="FH502" s="116">
        <v>497</v>
      </c>
      <c r="FI502" s="116">
        <f t="shared" si="308"/>
        <v>15</v>
      </c>
      <c r="FJ502" s="116">
        <f t="shared" si="301"/>
        <v>7</v>
      </c>
      <c r="FK502" s="116" t="str">
        <f t="shared" si="309"/>
        <v>夏侯渊专属武器-魂珠-2 6级</v>
      </c>
      <c r="FL502" s="116">
        <f t="shared" si="310"/>
        <v>2</v>
      </c>
      <c r="FM502" s="116">
        <f t="shared" si="311"/>
        <v>6</v>
      </c>
      <c r="FN502" s="116" t="str">
        <f t="shared" si="302"/>
        <v>金币</v>
      </c>
      <c r="FO502" s="116">
        <f t="shared" si="303"/>
        <v>7000</v>
      </c>
      <c r="FP502" s="116" t="str">
        <f t="shared" si="304"/>
        <v>专属强化石1</v>
      </c>
      <c r="FQ502" s="116">
        <f t="shared" si="305"/>
        <v>12</v>
      </c>
      <c r="FR502" s="116" t="str">
        <f t="shared" si="306"/>
        <v>专属强化石2</v>
      </c>
      <c r="FS502" s="116">
        <f t="shared" si="307"/>
        <v>4</v>
      </c>
      <c r="FT502" s="116">
        <f t="shared" si="312"/>
        <v>0.09</v>
      </c>
      <c r="FU502" s="116">
        <f t="shared" si="313"/>
        <v>1</v>
      </c>
      <c r="FV502" s="116">
        <f t="shared" si="314"/>
        <v>17</v>
      </c>
      <c r="FW502" s="116">
        <f t="shared" si="315"/>
        <v>0</v>
      </c>
      <c r="FX502" s="116">
        <f t="shared" si="316"/>
        <v>1</v>
      </c>
      <c r="FY502" s="116">
        <f t="shared" si="317"/>
        <v>4</v>
      </c>
      <c r="FZ502" s="116">
        <f t="shared" si="318"/>
        <v>4.4600000000000001E-2</v>
      </c>
      <c r="GA502" s="116">
        <f t="shared" si="319"/>
        <v>1</v>
      </c>
      <c r="GB502" s="116">
        <f t="shared" si="320"/>
        <v>8</v>
      </c>
      <c r="GC502" s="116">
        <f t="shared" si="321"/>
        <v>0.1782</v>
      </c>
      <c r="GD502" s="116">
        <f t="shared" si="322"/>
        <v>1</v>
      </c>
      <c r="GE502" s="116">
        <f t="shared" si="323"/>
        <v>17</v>
      </c>
    </row>
    <row r="503" spans="164:187" ht="16.5" x14ac:dyDescent="0.2">
      <c r="FH503" s="116">
        <v>498</v>
      </c>
      <c r="FI503" s="116">
        <f t="shared" si="308"/>
        <v>16</v>
      </c>
      <c r="FJ503" s="116">
        <f t="shared" si="301"/>
        <v>7</v>
      </c>
      <c r="FK503" s="116" t="str">
        <f t="shared" si="309"/>
        <v>夏侯渊专属武器-魂珠-2 7级</v>
      </c>
      <c r="FL503" s="116">
        <f t="shared" si="310"/>
        <v>2</v>
      </c>
      <c r="FM503" s="116">
        <f t="shared" si="311"/>
        <v>7</v>
      </c>
      <c r="FN503" s="116" t="str">
        <f t="shared" si="302"/>
        <v>金币</v>
      </c>
      <c r="FO503" s="116">
        <f t="shared" si="303"/>
        <v>8000</v>
      </c>
      <c r="FP503" s="116" t="str">
        <f t="shared" si="304"/>
        <v>专属强化石1</v>
      </c>
      <c r="FQ503" s="116">
        <f t="shared" si="305"/>
        <v>15</v>
      </c>
      <c r="FR503" s="116" t="str">
        <f t="shared" si="306"/>
        <v>专属强化石2</v>
      </c>
      <c r="FS503" s="116">
        <f t="shared" si="307"/>
        <v>5</v>
      </c>
      <c r="FT503" s="116">
        <f t="shared" si="312"/>
        <v>7.0000000000000007E-2</v>
      </c>
      <c r="FU503" s="116">
        <f t="shared" si="313"/>
        <v>1</v>
      </c>
      <c r="FV503" s="116">
        <f t="shared" si="314"/>
        <v>22</v>
      </c>
      <c r="FW503" s="116">
        <f t="shared" si="315"/>
        <v>0</v>
      </c>
      <c r="FX503" s="116">
        <f t="shared" si="316"/>
        <v>1</v>
      </c>
      <c r="FY503" s="116">
        <f t="shared" si="317"/>
        <v>5</v>
      </c>
      <c r="FZ503" s="116">
        <f t="shared" si="318"/>
        <v>3.4500000000000003E-2</v>
      </c>
      <c r="GA503" s="116">
        <f t="shared" si="319"/>
        <v>1</v>
      </c>
      <c r="GB503" s="116">
        <f t="shared" si="320"/>
        <v>10</v>
      </c>
      <c r="GC503" s="116">
        <f t="shared" si="321"/>
        <v>0.13789999999999999</v>
      </c>
      <c r="GD503" s="116">
        <f t="shared" si="322"/>
        <v>1</v>
      </c>
      <c r="GE503" s="116">
        <f t="shared" si="323"/>
        <v>22</v>
      </c>
    </row>
    <row r="504" spans="164:187" ht="16.5" x14ac:dyDescent="0.2">
      <c r="FH504" s="116">
        <v>499</v>
      </c>
      <c r="FI504" s="116">
        <f t="shared" si="308"/>
        <v>17</v>
      </c>
      <c r="FJ504" s="116">
        <f t="shared" si="301"/>
        <v>7</v>
      </c>
      <c r="FK504" s="116" t="str">
        <f t="shared" si="309"/>
        <v>夏侯渊专属武器-魂珠-2 8级</v>
      </c>
      <c r="FL504" s="116">
        <f t="shared" si="310"/>
        <v>2</v>
      </c>
      <c r="FM504" s="116">
        <f t="shared" si="311"/>
        <v>8</v>
      </c>
      <c r="FN504" s="116" t="str">
        <f t="shared" si="302"/>
        <v>金币</v>
      </c>
      <c r="FO504" s="116">
        <f t="shared" si="303"/>
        <v>9000</v>
      </c>
      <c r="FP504" s="116" t="str">
        <f t="shared" si="304"/>
        <v>专属强化石1</v>
      </c>
      <c r="FQ504" s="116">
        <f t="shared" si="305"/>
        <v>18</v>
      </c>
      <c r="FR504" s="116" t="str">
        <f t="shared" si="306"/>
        <v>专属强化石2</v>
      </c>
      <c r="FS504" s="116">
        <f t="shared" si="307"/>
        <v>6</v>
      </c>
      <c r="FT504" s="116">
        <f t="shared" si="312"/>
        <v>0.05</v>
      </c>
      <c r="FU504" s="116">
        <f t="shared" si="313"/>
        <v>1</v>
      </c>
      <c r="FV504" s="116">
        <f t="shared" si="314"/>
        <v>29</v>
      </c>
      <c r="FW504" s="116">
        <f t="shared" si="315"/>
        <v>0</v>
      </c>
      <c r="FX504" s="116">
        <f t="shared" si="316"/>
        <v>1</v>
      </c>
      <c r="FY504" s="116">
        <f t="shared" si="317"/>
        <v>7</v>
      </c>
      <c r="FZ504" s="116">
        <f t="shared" si="318"/>
        <v>2.5600000000000001E-2</v>
      </c>
      <c r="GA504" s="116">
        <f t="shared" si="319"/>
        <v>1</v>
      </c>
      <c r="GB504" s="116">
        <f t="shared" si="320"/>
        <v>14</v>
      </c>
      <c r="GC504" s="116">
        <f t="shared" si="321"/>
        <v>0.1022</v>
      </c>
      <c r="GD504" s="116">
        <f t="shared" si="322"/>
        <v>1</v>
      </c>
      <c r="GE504" s="116">
        <f t="shared" si="323"/>
        <v>29</v>
      </c>
    </row>
    <row r="505" spans="164:187" ht="16.5" x14ac:dyDescent="0.2">
      <c r="FH505" s="116">
        <v>500</v>
      </c>
      <c r="FI505" s="116">
        <f t="shared" si="308"/>
        <v>18</v>
      </c>
      <c r="FJ505" s="116">
        <f t="shared" si="301"/>
        <v>7</v>
      </c>
      <c r="FK505" s="116" t="str">
        <f t="shared" si="309"/>
        <v>夏侯渊专属武器-魂珠-2 9级</v>
      </c>
      <c r="FL505" s="116">
        <f t="shared" si="310"/>
        <v>2</v>
      </c>
      <c r="FM505" s="116">
        <f t="shared" si="311"/>
        <v>9</v>
      </c>
      <c r="FN505" s="116" t="str">
        <f t="shared" si="302"/>
        <v>金币</v>
      </c>
      <c r="FO505" s="116">
        <f t="shared" si="303"/>
        <v>10000</v>
      </c>
      <c r="FP505" s="116" t="str">
        <f t="shared" si="304"/>
        <v>专属强化石1</v>
      </c>
      <c r="FQ505" s="116">
        <f t="shared" si="305"/>
        <v>24</v>
      </c>
      <c r="FR505" s="116" t="str">
        <f t="shared" si="306"/>
        <v>专属强化石2</v>
      </c>
      <c r="FS505" s="116">
        <f t="shared" si="307"/>
        <v>8</v>
      </c>
      <c r="FT505" s="116">
        <f t="shared" si="312"/>
        <v>0.04</v>
      </c>
      <c r="FU505" s="116">
        <f t="shared" si="313"/>
        <v>1</v>
      </c>
      <c r="FV505" s="116">
        <f t="shared" si="314"/>
        <v>36</v>
      </c>
      <c r="FW505" s="116">
        <f t="shared" si="315"/>
        <v>0</v>
      </c>
      <c r="FX505" s="116">
        <f t="shared" si="316"/>
        <v>1</v>
      </c>
      <c r="FY505" s="116">
        <f t="shared" si="317"/>
        <v>8</v>
      </c>
      <c r="FZ505" s="116">
        <f t="shared" si="318"/>
        <v>2.1100000000000001E-2</v>
      </c>
      <c r="GA505" s="116">
        <f t="shared" si="319"/>
        <v>1</v>
      </c>
      <c r="GB505" s="116">
        <f t="shared" si="320"/>
        <v>17</v>
      </c>
      <c r="GC505" s="116">
        <f t="shared" si="321"/>
        <v>8.4199999999999997E-2</v>
      </c>
      <c r="GD505" s="116">
        <f t="shared" si="322"/>
        <v>1</v>
      </c>
      <c r="GE505" s="116">
        <f t="shared" si="323"/>
        <v>36</v>
      </c>
    </row>
    <row r="506" spans="164:187" ht="16.5" x14ac:dyDescent="0.2">
      <c r="FH506" s="116">
        <v>501</v>
      </c>
      <c r="FI506" s="116">
        <f t="shared" si="308"/>
        <v>0</v>
      </c>
      <c r="FJ506" s="116">
        <f t="shared" si="301"/>
        <v>7</v>
      </c>
      <c r="FK506" s="116" t="str">
        <f t="shared" si="309"/>
        <v>夏侯渊专属武器-魂珠-3 0级</v>
      </c>
      <c r="FL506" s="116">
        <f t="shared" si="310"/>
        <v>3</v>
      </c>
      <c r="FM506" s="116">
        <f t="shared" si="311"/>
        <v>0</v>
      </c>
      <c r="FN506" s="116" t="str">
        <f t="shared" si="302"/>
        <v/>
      </c>
      <c r="FO506" s="116" t="str">
        <f t="shared" si="303"/>
        <v/>
      </c>
      <c r="FP506" s="116" t="str">
        <f t="shared" si="304"/>
        <v/>
      </c>
      <c r="FQ506" s="116" t="str">
        <f t="shared" si="305"/>
        <v/>
      </c>
      <c r="FR506" s="116" t="str">
        <f t="shared" si="306"/>
        <v/>
      </c>
      <c r="FS506" s="116" t="str">
        <f t="shared" si="307"/>
        <v/>
      </c>
      <c r="FT506" s="116" t="str">
        <f t="shared" si="312"/>
        <v/>
      </c>
      <c r="FU506" s="116" t="str">
        <f t="shared" si="313"/>
        <v/>
      </c>
      <c r="FV506" s="116" t="str">
        <f t="shared" si="314"/>
        <v/>
      </c>
      <c r="FW506" s="116" t="str">
        <f t="shared" si="315"/>
        <v/>
      </c>
      <c r="FX506" s="116" t="str">
        <f t="shared" si="316"/>
        <v/>
      </c>
      <c r="FY506" s="116" t="str">
        <f t="shared" si="317"/>
        <v/>
      </c>
      <c r="FZ506" s="116" t="str">
        <f t="shared" si="318"/>
        <v/>
      </c>
      <c r="GA506" s="116" t="str">
        <f t="shared" si="319"/>
        <v/>
      </c>
      <c r="GB506" s="116" t="str">
        <f t="shared" si="320"/>
        <v/>
      </c>
      <c r="GC506" s="116" t="str">
        <f t="shared" si="321"/>
        <v/>
      </c>
      <c r="GD506" s="116" t="str">
        <f t="shared" si="322"/>
        <v/>
      </c>
      <c r="GE506" s="116" t="str">
        <f t="shared" si="323"/>
        <v/>
      </c>
    </row>
    <row r="507" spans="164:187" ht="16.5" x14ac:dyDescent="0.2">
      <c r="FH507" s="116">
        <v>502</v>
      </c>
      <c r="FI507" s="116">
        <f t="shared" si="308"/>
        <v>19</v>
      </c>
      <c r="FJ507" s="116">
        <f t="shared" si="301"/>
        <v>7</v>
      </c>
      <c r="FK507" s="116" t="str">
        <f t="shared" si="309"/>
        <v>夏侯渊专属武器-魂珠-3 1级</v>
      </c>
      <c r="FL507" s="116">
        <f t="shared" si="310"/>
        <v>3</v>
      </c>
      <c r="FM507" s="116">
        <f t="shared" si="311"/>
        <v>1</v>
      </c>
      <c r="FN507" s="116" t="str">
        <f t="shared" si="302"/>
        <v>金币</v>
      </c>
      <c r="FO507" s="116">
        <f t="shared" si="303"/>
        <v>3000</v>
      </c>
      <c r="FP507" s="116" t="str">
        <f t="shared" si="304"/>
        <v>专属强化石1</v>
      </c>
      <c r="FQ507" s="116">
        <f t="shared" si="305"/>
        <v>4</v>
      </c>
      <c r="FR507" s="116" t="str">
        <f t="shared" si="306"/>
        <v>专属强化石2</v>
      </c>
      <c r="FS507" s="116">
        <f t="shared" si="307"/>
        <v>2</v>
      </c>
      <c r="FT507" s="116">
        <f t="shared" si="312"/>
        <v>0.23</v>
      </c>
      <c r="FU507" s="116">
        <f t="shared" si="313"/>
        <v>1</v>
      </c>
      <c r="FV507" s="116">
        <f t="shared" si="314"/>
        <v>6</v>
      </c>
      <c r="FW507" s="116">
        <f t="shared" si="315"/>
        <v>0</v>
      </c>
      <c r="FX507" s="116">
        <f t="shared" si="316"/>
        <v>1</v>
      </c>
      <c r="FY507" s="116">
        <f t="shared" si="317"/>
        <v>2</v>
      </c>
      <c r="FZ507" s="116">
        <f t="shared" si="318"/>
        <v>0.1158</v>
      </c>
      <c r="GA507" s="116">
        <f t="shared" si="319"/>
        <v>1</v>
      </c>
      <c r="GB507" s="116">
        <f t="shared" si="320"/>
        <v>3</v>
      </c>
      <c r="GC507" s="116">
        <f t="shared" si="321"/>
        <v>0.46329999999999999</v>
      </c>
      <c r="GD507" s="116">
        <f t="shared" si="322"/>
        <v>1</v>
      </c>
      <c r="GE507" s="116">
        <f t="shared" si="323"/>
        <v>6</v>
      </c>
    </row>
    <row r="508" spans="164:187" ht="16.5" x14ac:dyDescent="0.2">
      <c r="FH508" s="116">
        <v>503</v>
      </c>
      <c r="FI508" s="116">
        <f t="shared" si="308"/>
        <v>20</v>
      </c>
      <c r="FJ508" s="116">
        <f t="shared" si="301"/>
        <v>7</v>
      </c>
      <c r="FK508" s="116" t="str">
        <f t="shared" si="309"/>
        <v>夏侯渊专属武器-魂珠-3 2级</v>
      </c>
      <c r="FL508" s="116">
        <f t="shared" si="310"/>
        <v>3</v>
      </c>
      <c r="FM508" s="116">
        <f t="shared" si="311"/>
        <v>2</v>
      </c>
      <c r="FN508" s="116" t="str">
        <f t="shared" si="302"/>
        <v>金币</v>
      </c>
      <c r="FO508" s="116">
        <f t="shared" si="303"/>
        <v>4000</v>
      </c>
      <c r="FP508" s="116" t="str">
        <f t="shared" si="304"/>
        <v>专属强化石1</v>
      </c>
      <c r="FQ508" s="116">
        <f t="shared" si="305"/>
        <v>4</v>
      </c>
      <c r="FR508" s="116" t="str">
        <f t="shared" si="306"/>
        <v>专属强化石2</v>
      </c>
      <c r="FS508" s="116">
        <f t="shared" si="307"/>
        <v>2</v>
      </c>
      <c r="FT508" s="116">
        <f t="shared" si="312"/>
        <v>0.12</v>
      </c>
      <c r="FU508" s="116">
        <f t="shared" si="313"/>
        <v>1</v>
      </c>
      <c r="FV508" s="116">
        <f t="shared" si="314"/>
        <v>13</v>
      </c>
      <c r="FW508" s="116">
        <f t="shared" si="315"/>
        <v>0</v>
      </c>
      <c r="FX508" s="116">
        <f t="shared" si="316"/>
        <v>1</v>
      </c>
      <c r="FY508" s="116">
        <f t="shared" si="317"/>
        <v>3</v>
      </c>
      <c r="FZ508" s="116">
        <f t="shared" si="318"/>
        <v>5.79E-2</v>
      </c>
      <c r="GA508" s="116">
        <f t="shared" si="319"/>
        <v>1</v>
      </c>
      <c r="GB508" s="116">
        <f t="shared" si="320"/>
        <v>6</v>
      </c>
      <c r="GC508" s="116">
        <f t="shared" si="321"/>
        <v>0.23169999999999999</v>
      </c>
      <c r="GD508" s="116">
        <f t="shared" si="322"/>
        <v>1</v>
      </c>
      <c r="GE508" s="116">
        <f t="shared" si="323"/>
        <v>13</v>
      </c>
    </row>
    <row r="509" spans="164:187" ht="16.5" x14ac:dyDescent="0.2">
      <c r="FH509" s="116">
        <v>504</v>
      </c>
      <c r="FI509" s="116">
        <f t="shared" si="308"/>
        <v>21</v>
      </c>
      <c r="FJ509" s="116">
        <f t="shared" si="301"/>
        <v>7</v>
      </c>
      <c r="FK509" s="116" t="str">
        <f t="shared" si="309"/>
        <v>夏侯渊专属武器-魂珠-3 3级</v>
      </c>
      <c r="FL509" s="116">
        <f t="shared" si="310"/>
        <v>3</v>
      </c>
      <c r="FM509" s="116">
        <f t="shared" si="311"/>
        <v>3</v>
      </c>
      <c r="FN509" s="116" t="str">
        <f t="shared" si="302"/>
        <v>金币</v>
      </c>
      <c r="FO509" s="116">
        <f t="shared" si="303"/>
        <v>5000</v>
      </c>
      <c r="FP509" s="116" t="str">
        <f t="shared" si="304"/>
        <v>专属强化石1</v>
      </c>
      <c r="FQ509" s="116">
        <f t="shared" si="305"/>
        <v>6</v>
      </c>
      <c r="FR509" s="116" t="str">
        <f t="shared" si="306"/>
        <v>专属强化石2</v>
      </c>
      <c r="FS509" s="116">
        <f t="shared" si="307"/>
        <v>3</v>
      </c>
      <c r="FT509" s="116">
        <f t="shared" si="312"/>
        <v>0.12</v>
      </c>
      <c r="FU509" s="116">
        <f t="shared" si="313"/>
        <v>1</v>
      </c>
      <c r="FV509" s="116">
        <f t="shared" si="314"/>
        <v>13</v>
      </c>
      <c r="FW509" s="116">
        <f t="shared" si="315"/>
        <v>0</v>
      </c>
      <c r="FX509" s="116">
        <f t="shared" si="316"/>
        <v>1</v>
      </c>
      <c r="FY509" s="116">
        <f t="shared" si="317"/>
        <v>3</v>
      </c>
      <c r="FZ509" s="116">
        <f t="shared" si="318"/>
        <v>5.79E-2</v>
      </c>
      <c r="GA509" s="116">
        <f t="shared" si="319"/>
        <v>1</v>
      </c>
      <c r="GB509" s="116">
        <f t="shared" si="320"/>
        <v>6</v>
      </c>
      <c r="GC509" s="116">
        <f t="shared" si="321"/>
        <v>0.23169999999999999</v>
      </c>
      <c r="GD509" s="116">
        <f t="shared" si="322"/>
        <v>1</v>
      </c>
      <c r="GE509" s="116">
        <f t="shared" si="323"/>
        <v>13</v>
      </c>
    </row>
    <row r="510" spans="164:187" ht="16.5" x14ac:dyDescent="0.2">
      <c r="FH510" s="116">
        <v>505</v>
      </c>
      <c r="FI510" s="116">
        <f t="shared" si="308"/>
        <v>22</v>
      </c>
      <c r="FJ510" s="116">
        <f t="shared" si="301"/>
        <v>7</v>
      </c>
      <c r="FK510" s="116" t="str">
        <f t="shared" si="309"/>
        <v>夏侯渊专属武器-魂珠-3 4级</v>
      </c>
      <c r="FL510" s="116">
        <f t="shared" si="310"/>
        <v>3</v>
      </c>
      <c r="FM510" s="116">
        <f t="shared" si="311"/>
        <v>4</v>
      </c>
      <c r="FN510" s="116" t="str">
        <f t="shared" si="302"/>
        <v>金币</v>
      </c>
      <c r="FO510" s="116">
        <f t="shared" si="303"/>
        <v>6000</v>
      </c>
      <c r="FP510" s="116" t="str">
        <f t="shared" si="304"/>
        <v>专属强化石1</v>
      </c>
      <c r="FQ510" s="116">
        <f t="shared" si="305"/>
        <v>6</v>
      </c>
      <c r="FR510" s="116" t="str">
        <f t="shared" si="306"/>
        <v>专属强化石2</v>
      </c>
      <c r="FS510" s="116">
        <f t="shared" si="307"/>
        <v>3</v>
      </c>
      <c r="FT510" s="116">
        <f t="shared" si="312"/>
        <v>7.0000000000000007E-2</v>
      </c>
      <c r="FU510" s="116">
        <f t="shared" si="313"/>
        <v>1</v>
      </c>
      <c r="FV510" s="116">
        <f t="shared" si="314"/>
        <v>22</v>
      </c>
      <c r="FW510" s="116">
        <f t="shared" si="315"/>
        <v>0</v>
      </c>
      <c r="FX510" s="116">
        <f t="shared" si="316"/>
        <v>1</v>
      </c>
      <c r="FY510" s="116">
        <f t="shared" si="317"/>
        <v>5</v>
      </c>
      <c r="FZ510" s="116">
        <f t="shared" si="318"/>
        <v>3.4700000000000002E-2</v>
      </c>
      <c r="GA510" s="116">
        <f t="shared" si="319"/>
        <v>1</v>
      </c>
      <c r="GB510" s="116">
        <f t="shared" si="320"/>
        <v>10</v>
      </c>
      <c r="GC510" s="116">
        <f t="shared" si="321"/>
        <v>0.13900000000000001</v>
      </c>
      <c r="GD510" s="116">
        <f t="shared" si="322"/>
        <v>1</v>
      </c>
      <c r="GE510" s="116">
        <f t="shared" si="323"/>
        <v>22</v>
      </c>
    </row>
    <row r="511" spans="164:187" ht="16.5" x14ac:dyDescent="0.2">
      <c r="FH511" s="116">
        <v>506</v>
      </c>
      <c r="FI511" s="116">
        <f t="shared" si="308"/>
        <v>23</v>
      </c>
      <c r="FJ511" s="116">
        <f t="shared" si="301"/>
        <v>7</v>
      </c>
      <c r="FK511" s="116" t="str">
        <f t="shared" si="309"/>
        <v>夏侯渊专属武器-魂珠-3 5级</v>
      </c>
      <c r="FL511" s="116">
        <f t="shared" si="310"/>
        <v>3</v>
      </c>
      <c r="FM511" s="116">
        <f t="shared" si="311"/>
        <v>5</v>
      </c>
      <c r="FN511" s="116" t="str">
        <f t="shared" si="302"/>
        <v>金币</v>
      </c>
      <c r="FO511" s="116">
        <f t="shared" si="303"/>
        <v>7000</v>
      </c>
      <c r="FP511" s="116" t="str">
        <f t="shared" si="304"/>
        <v>专属强化石1</v>
      </c>
      <c r="FQ511" s="116">
        <f t="shared" si="305"/>
        <v>8</v>
      </c>
      <c r="FR511" s="116" t="str">
        <f t="shared" si="306"/>
        <v>专属强化石2</v>
      </c>
      <c r="FS511" s="116">
        <f t="shared" si="307"/>
        <v>4</v>
      </c>
      <c r="FT511" s="116">
        <f t="shared" si="312"/>
        <v>0.06</v>
      </c>
      <c r="FU511" s="116">
        <f t="shared" si="313"/>
        <v>1</v>
      </c>
      <c r="FV511" s="116">
        <f t="shared" si="314"/>
        <v>26</v>
      </c>
      <c r="FW511" s="116">
        <f t="shared" si="315"/>
        <v>0</v>
      </c>
      <c r="FX511" s="116">
        <f t="shared" si="316"/>
        <v>1</v>
      </c>
      <c r="FY511" s="116">
        <f t="shared" si="317"/>
        <v>6</v>
      </c>
      <c r="FZ511" s="116">
        <f t="shared" si="318"/>
        <v>2.9000000000000001E-2</v>
      </c>
      <c r="GA511" s="116">
        <f t="shared" si="319"/>
        <v>1</v>
      </c>
      <c r="GB511" s="116">
        <f t="shared" si="320"/>
        <v>12</v>
      </c>
      <c r="GC511" s="116">
        <f t="shared" si="321"/>
        <v>0.1158</v>
      </c>
      <c r="GD511" s="116">
        <f t="shared" si="322"/>
        <v>1</v>
      </c>
      <c r="GE511" s="116">
        <f t="shared" si="323"/>
        <v>26</v>
      </c>
    </row>
    <row r="512" spans="164:187" ht="16.5" x14ac:dyDescent="0.2">
      <c r="FH512" s="116">
        <v>507</v>
      </c>
      <c r="FI512" s="116">
        <f t="shared" si="308"/>
        <v>24</v>
      </c>
      <c r="FJ512" s="116">
        <f t="shared" si="301"/>
        <v>7</v>
      </c>
      <c r="FK512" s="116" t="str">
        <f t="shared" si="309"/>
        <v>夏侯渊专属武器-魂珠-3 6级</v>
      </c>
      <c r="FL512" s="116">
        <f t="shared" si="310"/>
        <v>3</v>
      </c>
      <c r="FM512" s="116">
        <f t="shared" si="311"/>
        <v>6</v>
      </c>
      <c r="FN512" s="116" t="str">
        <f t="shared" si="302"/>
        <v>金币</v>
      </c>
      <c r="FO512" s="116">
        <f t="shared" si="303"/>
        <v>8000</v>
      </c>
      <c r="FP512" s="116" t="str">
        <f t="shared" si="304"/>
        <v>专属强化石1</v>
      </c>
      <c r="FQ512" s="116">
        <f t="shared" si="305"/>
        <v>10</v>
      </c>
      <c r="FR512" s="116" t="str">
        <f t="shared" si="306"/>
        <v>专属强化石2</v>
      </c>
      <c r="FS512" s="116">
        <f t="shared" si="307"/>
        <v>5</v>
      </c>
      <c r="FT512" s="116">
        <f t="shared" si="312"/>
        <v>0.04</v>
      </c>
      <c r="FU512" s="116">
        <f t="shared" si="313"/>
        <v>1</v>
      </c>
      <c r="FV512" s="116">
        <f t="shared" si="314"/>
        <v>34</v>
      </c>
      <c r="FW512" s="116">
        <f t="shared" si="315"/>
        <v>0</v>
      </c>
      <c r="FX512" s="116">
        <f t="shared" si="316"/>
        <v>1</v>
      </c>
      <c r="FY512" s="116">
        <f t="shared" si="317"/>
        <v>8</v>
      </c>
      <c r="FZ512" s="116">
        <f t="shared" si="318"/>
        <v>2.23E-2</v>
      </c>
      <c r="GA512" s="116">
        <f t="shared" si="319"/>
        <v>1</v>
      </c>
      <c r="GB512" s="116">
        <f t="shared" si="320"/>
        <v>16</v>
      </c>
      <c r="GC512" s="116">
        <f t="shared" si="321"/>
        <v>8.9099999999999999E-2</v>
      </c>
      <c r="GD512" s="116">
        <f t="shared" si="322"/>
        <v>1</v>
      </c>
      <c r="GE512" s="116">
        <f t="shared" si="323"/>
        <v>34</v>
      </c>
    </row>
    <row r="513" spans="164:187" ht="16.5" x14ac:dyDescent="0.2">
      <c r="FH513" s="116">
        <v>508</v>
      </c>
      <c r="FI513" s="116">
        <f t="shared" si="308"/>
        <v>25</v>
      </c>
      <c r="FJ513" s="116">
        <f t="shared" si="301"/>
        <v>7</v>
      </c>
      <c r="FK513" s="116" t="str">
        <f t="shared" si="309"/>
        <v>夏侯渊专属武器-魂珠-3 7级</v>
      </c>
      <c r="FL513" s="116">
        <f t="shared" si="310"/>
        <v>3</v>
      </c>
      <c r="FM513" s="116">
        <f t="shared" si="311"/>
        <v>7</v>
      </c>
      <c r="FN513" s="116" t="str">
        <f t="shared" si="302"/>
        <v>金币</v>
      </c>
      <c r="FO513" s="116">
        <f t="shared" si="303"/>
        <v>9000</v>
      </c>
      <c r="FP513" s="116" t="str">
        <f t="shared" si="304"/>
        <v>专属强化石1</v>
      </c>
      <c r="FQ513" s="116">
        <f t="shared" si="305"/>
        <v>12</v>
      </c>
      <c r="FR513" s="116" t="str">
        <f t="shared" si="306"/>
        <v>专属强化石2</v>
      </c>
      <c r="FS513" s="116">
        <f t="shared" si="307"/>
        <v>6</v>
      </c>
      <c r="FT513" s="116">
        <f t="shared" si="312"/>
        <v>0.03</v>
      </c>
      <c r="FU513" s="116">
        <f t="shared" si="313"/>
        <v>1</v>
      </c>
      <c r="FV513" s="116">
        <f t="shared" si="314"/>
        <v>45</v>
      </c>
      <c r="FW513" s="116">
        <f t="shared" si="315"/>
        <v>0</v>
      </c>
      <c r="FX513" s="116">
        <f t="shared" si="316"/>
        <v>1</v>
      </c>
      <c r="FY513" s="116">
        <f t="shared" si="317"/>
        <v>11</v>
      </c>
      <c r="FZ513" s="116">
        <f t="shared" si="318"/>
        <v>1.6500000000000001E-2</v>
      </c>
      <c r="GA513" s="116">
        <f t="shared" si="319"/>
        <v>1</v>
      </c>
      <c r="GB513" s="116">
        <f t="shared" si="320"/>
        <v>21</v>
      </c>
      <c r="GC513" s="116">
        <f t="shared" si="321"/>
        <v>6.6199999999999995E-2</v>
      </c>
      <c r="GD513" s="116">
        <f t="shared" si="322"/>
        <v>1</v>
      </c>
      <c r="GE513" s="116">
        <f t="shared" si="323"/>
        <v>45</v>
      </c>
    </row>
    <row r="514" spans="164:187" ht="16.5" x14ac:dyDescent="0.2">
      <c r="FH514" s="116">
        <v>509</v>
      </c>
      <c r="FI514" s="116">
        <f t="shared" si="308"/>
        <v>26</v>
      </c>
      <c r="FJ514" s="116">
        <f t="shared" si="301"/>
        <v>7</v>
      </c>
      <c r="FK514" s="116" t="str">
        <f t="shared" si="309"/>
        <v>夏侯渊专属武器-魂珠-3 8级</v>
      </c>
      <c r="FL514" s="116">
        <f t="shared" si="310"/>
        <v>3</v>
      </c>
      <c r="FM514" s="116">
        <f t="shared" si="311"/>
        <v>8</v>
      </c>
      <c r="FN514" s="116" t="str">
        <f t="shared" si="302"/>
        <v>金币</v>
      </c>
      <c r="FO514" s="116">
        <f t="shared" si="303"/>
        <v>10000</v>
      </c>
      <c r="FP514" s="116" t="str">
        <f t="shared" si="304"/>
        <v>专属强化石1</v>
      </c>
      <c r="FQ514" s="116">
        <f t="shared" si="305"/>
        <v>16</v>
      </c>
      <c r="FR514" s="116" t="str">
        <f t="shared" si="306"/>
        <v>专属强化石2</v>
      </c>
      <c r="FS514" s="116">
        <f t="shared" si="307"/>
        <v>8</v>
      </c>
      <c r="FT514" s="116">
        <f t="shared" si="312"/>
        <v>0.03</v>
      </c>
      <c r="FU514" s="116">
        <f t="shared" si="313"/>
        <v>1</v>
      </c>
      <c r="FV514" s="116">
        <f t="shared" si="314"/>
        <v>55</v>
      </c>
      <c r="FW514" s="116">
        <f t="shared" si="315"/>
        <v>0</v>
      </c>
      <c r="FX514" s="116">
        <f t="shared" si="316"/>
        <v>1</v>
      </c>
      <c r="FY514" s="116">
        <f t="shared" si="317"/>
        <v>13</v>
      </c>
      <c r="FZ514" s="116">
        <f t="shared" si="318"/>
        <v>1.3599999999999999E-2</v>
      </c>
      <c r="GA514" s="116">
        <f t="shared" si="319"/>
        <v>1</v>
      </c>
      <c r="GB514" s="116">
        <f t="shared" si="320"/>
        <v>26</v>
      </c>
      <c r="GC514" s="116">
        <f t="shared" si="321"/>
        <v>5.45E-2</v>
      </c>
      <c r="GD514" s="116">
        <f t="shared" si="322"/>
        <v>1</v>
      </c>
      <c r="GE514" s="116">
        <f t="shared" si="323"/>
        <v>55</v>
      </c>
    </row>
    <row r="515" spans="164:187" ht="16.5" x14ac:dyDescent="0.2">
      <c r="FH515" s="116">
        <v>510</v>
      </c>
      <c r="FI515" s="116">
        <f t="shared" si="308"/>
        <v>27</v>
      </c>
      <c r="FJ515" s="116">
        <f t="shared" si="301"/>
        <v>7</v>
      </c>
      <c r="FK515" s="116" t="str">
        <f t="shared" si="309"/>
        <v>夏侯渊专属武器-魂珠-3 9级</v>
      </c>
      <c r="FL515" s="116">
        <f t="shared" si="310"/>
        <v>3</v>
      </c>
      <c r="FM515" s="116">
        <f t="shared" si="311"/>
        <v>9</v>
      </c>
      <c r="FN515" s="116" t="str">
        <f t="shared" si="302"/>
        <v>金币</v>
      </c>
      <c r="FO515" s="116">
        <f t="shared" si="303"/>
        <v>11000</v>
      </c>
      <c r="FP515" s="116" t="str">
        <f t="shared" si="304"/>
        <v>专属强化石1</v>
      </c>
      <c r="FQ515" s="116">
        <f t="shared" si="305"/>
        <v>20</v>
      </c>
      <c r="FR515" s="116" t="str">
        <f t="shared" si="306"/>
        <v>专属强化石2</v>
      </c>
      <c r="FS515" s="116">
        <f t="shared" si="307"/>
        <v>10</v>
      </c>
      <c r="FT515" s="116">
        <f t="shared" si="312"/>
        <v>0.02</v>
      </c>
      <c r="FU515" s="116">
        <f t="shared" si="313"/>
        <v>1</v>
      </c>
      <c r="FV515" s="116">
        <f t="shared" si="314"/>
        <v>71</v>
      </c>
      <c r="FW515" s="116">
        <f t="shared" si="315"/>
        <v>0</v>
      </c>
      <c r="FX515" s="116">
        <f t="shared" si="316"/>
        <v>1</v>
      </c>
      <c r="FY515" s="116">
        <f t="shared" si="317"/>
        <v>17</v>
      </c>
      <c r="FZ515" s="116">
        <f t="shared" si="318"/>
        <v>1.0500000000000001E-2</v>
      </c>
      <c r="GA515" s="116">
        <f t="shared" si="319"/>
        <v>1</v>
      </c>
      <c r="GB515" s="116">
        <f t="shared" si="320"/>
        <v>33</v>
      </c>
      <c r="GC515" s="116">
        <f t="shared" si="321"/>
        <v>4.2099999999999999E-2</v>
      </c>
      <c r="GD515" s="116">
        <f t="shared" si="322"/>
        <v>1</v>
      </c>
      <c r="GE515" s="116">
        <f t="shared" si="323"/>
        <v>71</v>
      </c>
    </row>
    <row r="516" spans="164:187" ht="16.5" x14ac:dyDescent="0.2">
      <c r="FH516" s="116">
        <v>511</v>
      </c>
      <c r="FI516" s="116">
        <f t="shared" si="308"/>
        <v>0</v>
      </c>
      <c r="FJ516" s="116">
        <f t="shared" si="301"/>
        <v>7</v>
      </c>
      <c r="FK516" s="116" t="str">
        <f t="shared" si="309"/>
        <v>夏侯渊专属武器-魂珠-4 0级</v>
      </c>
      <c r="FL516" s="116">
        <f t="shared" si="310"/>
        <v>4</v>
      </c>
      <c r="FM516" s="116">
        <f t="shared" si="311"/>
        <v>0</v>
      </c>
      <c r="FN516" s="116" t="str">
        <f t="shared" si="302"/>
        <v/>
      </c>
      <c r="FO516" s="116" t="str">
        <f t="shared" si="303"/>
        <v/>
      </c>
      <c r="FP516" s="116" t="str">
        <f t="shared" si="304"/>
        <v/>
      </c>
      <c r="FQ516" s="116" t="str">
        <f t="shared" si="305"/>
        <v/>
      </c>
      <c r="FR516" s="116" t="str">
        <f t="shared" si="306"/>
        <v/>
      </c>
      <c r="FS516" s="116" t="str">
        <f t="shared" si="307"/>
        <v/>
      </c>
      <c r="FT516" s="116" t="str">
        <f t="shared" si="312"/>
        <v/>
      </c>
      <c r="FU516" s="116" t="str">
        <f t="shared" si="313"/>
        <v/>
      </c>
      <c r="FV516" s="116" t="str">
        <f t="shared" si="314"/>
        <v/>
      </c>
      <c r="FW516" s="116" t="str">
        <f t="shared" si="315"/>
        <v/>
      </c>
      <c r="FX516" s="116" t="str">
        <f t="shared" si="316"/>
        <v/>
      </c>
      <c r="FY516" s="116" t="str">
        <f t="shared" si="317"/>
        <v/>
      </c>
      <c r="FZ516" s="116" t="str">
        <f t="shared" si="318"/>
        <v/>
      </c>
      <c r="GA516" s="116" t="str">
        <f t="shared" si="319"/>
        <v/>
      </c>
      <c r="GB516" s="116" t="str">
        <f t="shared" si="320"/>
        <v/>
      </c>
      <c r="GC516" s="116" t="str">
        <f t="shared" si="321"/>
        <v/>
      </c>
      <c r="GD516" s="116" t="str">
        <f t="shared" si="322"/>
        <v/>
      </c>
      <c r="GE516" s="116" t="str">
        <f t="shared" si="323"/>
        <v/>
      </c>
    </row>
    <row r="517" spans="164:187" ht="16.5" x14ac:dyDescent="0.2">
      <c r="FH517" s="116">
        <v>512</v>
      </c>
      <c r="FI517" s="116">
        <f t="shared" si="308"/>
        <v>28</v>
      </c>
      <c r="FJ517" s="116">
        <f t="shared" si="301"/>
        <v>7</v>
      </c>
      <c r="FK517" s="116" t="str">
        <f t="shared" si="309"/>
        <v>夏侯渊专属武器-魂珠-4 1级</v>
      </c>
      <c r="FL517" s="116">
        <f t="shared" si="310"/>
        <v>4</v>
      </c>
      <c r="FM517" s="116">
        <f t="shared" si="311"/>
        <v>1</v>
      </c>
      <c r="FN517" s="116" t="str">
        <f t="shared" si="302"/>
        <v>金币</v>
      </c>
      <c r="FO517" s="116">
        <f t="shared" si="303"/>
        <v>4000</v>
      </c>
      <c r="FP517" s="116" t="str">
        <f t="shared" si="304"/>
        <v>专属强化石2</v>
      </c>
      <c r="FQ517" s="116">
        <f t="shared" si="305"/>
        <v>3</v>
      </c>
      <c r="FR517" s="116" t="str">
        <f t="shared" si="306"/>
        <v>专属强化石3</v>
      </c>
      <c r="FS517" s="116">
        <f t="shared" si="307"/>
        <v>1</v>
      </c>
      <c r="FT517" s="116">
        <f t="shared" si="312"/>
        <v>0.19</v>
      </c>
      <c r="FU517" s="116">
        <f t="shared" si="313"/>
        <v>1</v>
      </c>
      <c r="FV517" s="116">
        <f t="shared" si="314"/>
        <v>8</v>
      </c>
      <c r="FW517" s="116">
        <f t="shared" si="315"/>
        <v>0</v>
      </c>
      <c r="FX517" s="116">
        <f t="shared" si="316"/>
        <v>1</v>
      </c>
      <c r="FY517" s="116">
        <f t="shared" si="317"/>
        <v>2</v>
      </c>
      <c r="FZ517" s="116">
        <f t="shared" si="318"/>
        <v>9.2600000000000002E-2</v>
      </c>
      <c r="GA517" s="116">
        <f t="shared" si="319"/>
        <v>1</v>
      </c>
      <c r="GB517" s="116">
        <f t="shared" si="320"/>
        <v>4</v>
      </c>
      <c r="GC517" s="116">
        <f t="shared" si="321"/>
        <v>0.37019999999999997</v>
      </c>
      <c r="GD517" s="116">
        <f t="shared" si="322"/>
        <v>1</v>
      </c>
      <c r="GE517" s="116">
        <f t="shared" si="323"/>
        <v>8</v>
      </c>
    </row>
    <row r="518" spans="164:187" ht="16.5" x14ac:dyDescent="0.2">
      <c r="FH518" s="116">
        <v>513</v>
      </c>
      <c r="FI518" s="116">
        <f t="shared" si="308"/>
        <v>29</v>
      </c>
      <c r="FJ518" s="116">
        <f t="shared" si="301"/>
        <v>7</v>
      </c>
      <c r="FK518" s="116" t="str">
        <f t="shared" si="309"/>
        <v>夏侯渊专属武器-魂珠-4 2级</v>
      </c>
      <c r="FL518" s="116">
        <f t="shared" si="310"/>
        <v>4</v>
      </c>
      <c r="FM518" s="116">
        <f t="shared" si="311"/>
        <v>2</v>
      </c>
      <c r="FN518" s="116" t="str">
        <f t="shared" si="302"/>
        <v>金币</v>
      </c>
      <c r="FO518" s="116">
        <f t="shared" si="303"/>
        <v>5000</v>
      </c>
      <c r="FP518" s="116" t="str">
        <f t="shared" si="304"/>
        <v>专属强化石2</v>
      </c>
      <c r="FQ518" s="116">
        <f t="shared" si="305"/>
        <v>3</v>
      </c>
      <c r="FR518" s="116" t="str">
        <f t="shared" si="306"/>
        <v>专属强化石3</v>
      </c>
      <c r="FS518" s="116">
        <f t="shared" si="307"/>
        <v>1</v>
      </c>
      <c r="FT518" s="116">
        <f t="shared" si="312"/>
        <v>0.09</v>
      </c>
      <c r="FU518" s="116">
        <f t="shared" si="313"/>
        <v>1</v>
      </c>
      <c r="FV518" s="116">
        <f t="shared" si="314"/>
        <v>16</v>
      </c>
      <c r="FW518" s="116">
        <f t="shared" si="315"/>
        <v>0</v>
      </c>
      <c r="FX518" s="116">
        <f t="shared" si="316"/>
        <v>1</v>
      </c>
      <c r="FY518" s="116">
        <f t="shared" si="317"/>
        <v>4</v>
      </c>
      <c r="FZ518" s="116">
        <f t="shared" si="318"/>
        <v>4.6300000000000001E-2</v>
      </c>
      <c r="GA518" s="116">
        <f t="shared" si="319"/>
        <v>1</v>
      </c>
      <c r="GB518" s="116">
        <f t="shared" si="320"/>
        <v>8</v>
      </c>
      <c r="GC518" s="116">
        <f t="shared" si="321"/>
        <v>0.18509999999999999</v>
      </c>
      <c r="GD518" s="116">
        <f t="shared" si="322"/>
        <v>1</v>
      </c>
      <c r="GE518" s="116">
        <f t="shared" si="323"/>
        <v>16</v>
      </c>
    </row>
    <row r="519" spans="164:187" ht="16.5" x14ac:dyDescent="0.2">
      <c r="FH519" s="116">
        <v>514</v>
      </c>
      <c r="FI519" s="116">
        <f t="shared" si="308"/>
        <v>30</v>
      </c>
      <c r="FJ519" s="116">
        <f t="shared" ref="FJ519:FJ582" si="324">INT((FH519-1)/80+1)</f>
        <v>7</v>
      </c>
      <c r="FK519" s="116" t="str">
        <f t="shared" si="309"/>
        <v>夏侯渊专属武器-魂珠-4 3级</v>
      </c>
      <c r="FL519" s="116">
        <f t="shared" si="310"/>
        <v>4</v>
      </c>
      <c r="FM519" s="116">
        <f t="shared" si="311"/>
        <v>3</v>
      </c>
      <c r="FN519" s="116" t="str">
        <f t="shared" ref="FN519:FN582" si="325">IF($FM519&gt;0,IF(INDEX($EC$6:$EC$77,$FI519)&gt;=FN$3,INDEX(ED$6:ED$77,$FI519),""),"")</f>
        <v>金币</v>
      </c>
      <c r="FO519" s="116">
        <f t="shared" ref="FO519:FO582" si="326">IF($FM519&gt;0,IF(INDEX($EC$6:$EC$77,$FI519)&gt;=FO$3,INDEX(EE$6:EE$77,$FI519),""),"")</f>
        <v>6000</v>
      </c>
      <c r="FP519" s="116" t="str">
        <f t="shared" ref="FP519:FP582" si="327">IF($FM519&gt;0,IF(INDEX($EC$6:$EC$77,$FI519)&gt;=FP$3,INDEX(EF$6:EF$77,$FI519),""),"")</f>
        <v>专属强化石2</v>
      </c>
      <c r="FQ519" s="116">
        <f t="shared" ref="FQ519:FQ582" si="328">IF($FM519&gt;0,IF(INDEX($EC$6:$EC$77,$FI519)&gt;=FQ$3,INDEX(EG$6:EG$77,$FI519),""),"")</f>
        <v>3</v>
      </c>
      <c r="FR519" s="116" t="str">
        <f t="shared" ref="FR519:FR582" si="329">IF($FM519&gt;0,IF(INDEX($EC$6:$EC$77,$FI519)&gt;=FR$3,INDEX(EH$6:EH$77,$FI519),""),"")</f>
        <v>专属强化石3</v>
      </c>
      <c r="FS519" s="116">
        <f t="shared" ref="FS519:FS582" si="330">IF($FM519&gt;0,IF(INDEX($EC$6:$EC$77,$FI519)&gt;=FS$3,INDEX(EI$6:EI$77,$FI519),""),"")</f>
        <v>1</v>
      </c>
      <c r="FT519" s="116">
        <f t="shared" si="312"/>
        <v>0.06</v>
      </c>
      <c r="FU519" s="116">
        <f t="shared" si="313"/>
        <v>1</v>
      </c>
      <c r="FV519" s="116">
        <f t="shared" si="314"/>
        <v>24</v>
      </c>
      <c r="FW519" s="116">
        <f t="shared" si="315"/>
        <v>0</v>
      </c>
      <c r="FX519" s="116">
        <f t="shared" si="316"/>
        <v>1</v>
      </c>
      <c r="FY519" s="116">
        <f t="shared" si="317"/>
        <v>6</v>
      </c>
      <c r="FZ519" s="116">
        <f t="shared" si="318"/>
        <v>3.09E-2</v>
      </c>
      <c r="GA519" s="116">
        <f t="shared" si="319"/>
        <v>1</v>
      </c>
      <c r="GB519" s="116">
        <f t="shared" si="320"/>
        <v>11</v>
      </c>
      <c r="GC519" s="116">
        <f t="shared" si="321"/>
        <v>0.1234</v>
      </c>
      <c r="GD519" s="116">
        <f t="shared" si="322"/>
        <v>1</v>
      </c>
      <c r="GE519" s="116">
        <f t="shared" si="323"/>
        <v>24</v>
      </c>
    </row>
    <row r="520" spans="164:187" ht="16.5" x14ac:dyDescent="0.2">
      <c r="FH520" s="116">
        <v>515</v>
      </c>
      <c r="FI520" s="116">
        <f t="shared" si="308"/>
        <v>31</v>
      </c>
      <c r="FJ520" s="116">
        <f t="shared" si="324"/>
        <v>7</v>
      </c>
      <c r="FK520" s="116" t="str">
        <f t="shared" si="309"/>
        <v>夏侯渊专属武器-魂珠-4 4级</v>
      </c>
      <c r="FL520" s="116">
        <f t="shared" si="310"/>
        <v>4</v>
      </c>
      <c r="FM520" s="116">
        <f t="shared" si="311"/>
        <v>4</v>
      </c>
      <c r="FN520" s="116" t="str">
        <f t="shared" si="325"/>
        <v>金币</v>
      </c>
      <c r="FO520" s="116">
        <f t="shared" si="326"/>
        <v>7000</v>
      </c>
      <c r="FP520" s="116" t="str">
        <f t="shared" si="327"/>
        <v>专属强化石2</v>
      </c>
      <c r="FQ520" s="116">
        <f t="shared" si="328"/>
        <v>6</v>
      </c>
      <c r="FR520" s="116" t="str">
        <f t="shared" si="329"/>
        <v>专属强化石3</v>
      </c>
      <c r="FS520" s="116">
        <f t="shared" si="330"/>
        <v>2</v>
      </c>
      <c r="FT520" s="116">
        <f t="shared" si="312"/>
        <v>7.0000000000000007E-2</v>
      </c>
      <c r="FU520" s="116">
        <f t="shared" si="313"/>
        <v>1</v>
      </c>
      <c r="FV520" s="116">
        <f t="shared" si="314"/>
        <v>20</v>
      </c>
      <c r="FW520" s="116">
        <f t="shared" si="315"/>
        <v>0</v>
      </c>
      <c r="FX520" s="116">
        <f t="shared" si="316"/>
        <v>1</v>
      </c>
      <c r="FY520" s="116">
        <f t="shared" si="317"/>
        <v>5</v>
      </c>
      <c r="FZ520" s="116">
        <f t="shared" si="318"/>
        <v>3.6999999999999998E-2</v>
      </c>
      <c r="GA520" s="116">
        <f t="shared" si="319"/>
        <v>1</v>
      </c>
      <c r="GB520" s="116">
        <f t="shared" si="320"/>
        <v>9</v>
      </c>
      <c r="GC520" s="116">
        <f t="shared" si="321"/>
        <v>0.14810000000000001</v>
      </c>
      <c r="GD520" s="116">
        <f t="shared" si="322"/>
        <v>1</v>
      </c>
      <c r="GE520" s="116">
        <f t="shared" si="323"/>
        <v>20</v>
      </c>
    </row>
    <row r="521" spans="164:187" ht="16.5" x14ac:dyDescent="0.2">
      <c r="FH521" s="116">
        <v>516</v>
      </c>
      <c r="FI521" s="116">
        <f t="shared" si="308"/>
        <v>32</v>
      </c>
      <c r="FJ521" s="116">
        <f t="shared" si="324"/>
        <v>7</v>
      </c>
      <c r="FK521" s="116" t="str">
        <f t="shared" si="309"/>
        <v>夏侯渊专属武器-魂珠-4 5级</v>
      </c>
      <c r="FL521" s="116">
        <f t="shared" si="310"/>
        <v>4</v>
      </c>
      <c r="FM521" s="116">
        <f t="shared" si="311"/>
        <v>5</v>
      </c>
      <c r="FN521" s="116" t="str">
        <f t="shared" si="325"/>
        <v>金币</v>
      </c>
      <c r="FO521" s="116">
        <f t="shared" si="326"/>
        <v>8000</v>
      </c>
      <c r="FP521" s="116" t="str">
        <f t="shared" si="327"/>
        <v>专属强化石2</v>
      </c>
      <c r="FQ521" s="116">
        <f t="shared" si="328"/>
        <v>6</v>
      </c>
      <c r="FR521" s="116" t="str">
        <f t="shared" si="329"/>
        <v>专属强化石3</v>
      </c>
      <c r="FS521" s="116">
        <f t="shared" si="330"/>
        <v>2</v>
      </c>
      <c r="FT521" s="116">
        <f t="shared" si="312"/>
        <v>0.05</v>
      </c>
      <c r="FU521" s="116">
        <f t="shared" si="313"/>
        <v>1</v>
      </c>
      <c r="FV521" s="116">
        <f t="shared" si="314"/>
        <v>32</v>
      </c>
      <c r="FW521" s="116">
        <f t="shared" si="315"/>
        <v>0</v>
      </c>
      <c r="FX521" s="116">
        <f t="shared" si="316"/>
        <v>1</v>
      </c>
      <c r="FY521" s="116">
        <f t="shared" si="317"/>
        <v>8</v>
      </c>
      <c r="FZ521" s="116">
        <f t="shared" si="318"/>
        <v>2.3099999999999999E-2</v>
      </c>
      <c r="GA521" s="116">
        <f t="shared" si="319"/>
        <v>1</v>
      </c>
      <c r="GB521" s="116">
        <f t="shared" si="320"/>
        <v>15</v>
      </c>
      <c r="GC521" s="116">
        <f t="shared" si="321"/>
        <v>9.2600000000000002E-2</v>
      </c>
      <c r="GD521" s="116">
        <f t="shared" si="322"/>
        <v>1</v>
      </c>
      <c r="GE521" s="116">
        <f t="shared" si="323"/>
        <v>32</v>
      </c>
    </row>
    <row r="522" spans="164:187" ht="16.5" x14ac:dyDescent="0.2">
      <c r="FH522" s="116">
        <v>517</v>
      </c>
      <c r="FI522" s="116">
        <f t="shared" si="308"/>
        <v>33</v>
      </c>
      <c r="FJ522" s="116">
        <f t="shared" si="324"/>
        <v>7</v>
      </c>
      <c r="FK522" s="116" t="str">
        <f t="shared" si="309"/>
        <v>夏侯渊专属武器-魂珠-4 6级</v>
      </c>
      <c r="FL522" s="116">
        <f t="shared" si="310"/>
        <v>4</v>
      </c>
      <c r="FM522" s="116">
        <f t="shared" si="311"/>
        <v>6</v>
      </c>
      <c r="FN522" s="116" t="str">
        <f t="shared" si="325"/>
        <v>金币</v>
      </c>
      <c r="FO522" s="116">
        <f t="shared" si="326"/>
        <v>9000</v>
      </c>
      <c r="FP522" s="116" t="str">
        <f t="shared" si="327"/>
        <v>专属强化石2</v>
      </c>
      <c r="FQ522" s="116">
        <f t="shared" si="328"/>
        <v>6</v>
      </c>
      <c r="FR522" s="116" t="str">
        <f t="shared" si="329"/>
        <v>专属强化石3</v>
      </c>
      <c r="FS522" s="116">
        <f t="shared" si="330"/>
        <v>2</v>
      </c>
      <c r="FT522" s="116">
        <f t="shared" si="312"/>
        <v>0.03</v>
      </c>
      <c r="FU522" s="116">
        <f t="shared" si="313"/>
        <v>1</v>
      </c>
      <c r="FV522" s="116">
        <f t="shared" si="314"/>
        <v>53</v>
      </c>
      <c r="FW522" s="116">
        <f t="shared" si="315"/>
        <v>0</v>
      </c>
      <c r="FX522" s="116">
        <f t="shared" si="316"/>
        <v>1</v>
      </c>
      <c r="FY522" s="116">
        <f t="shared" si="317"/>
        <v>12</v>
      </c>
      <c r="FZ522" s="116">
        <f t="shared" si="318"/>
        <v>1.4200000000000001E-2</v>
      </c>
      <c r="GA522" s="116">
        <f t="shared" si="319"/>
        <v>1</v>
      </c>
      <c r="GB522" s="116">
        <f t="shared" si="320"/>
        <v>25</v>
      </c>
      <c r="GC522" s="116">
        <f t="shared" si="321"/>
        <v>5.7000000000000002E-2</v>
      </c>
      <c r="GD522" s="116">
        <f t="shared" si="322"/>
        <v>1</v>
      </c>
      <c r="GE522" s="116">
        <f t="shared" si="323"/>
        <v>53</v>
      </c>
    </row>
    <row r="523" spans="164:187" ht="16.5" x14ac:dyDescent="0.2">
      <c r="FH523" s="116">
        <v>518</v>
      </c>
      <c r="FI523" s="116">
        <f t="shared" si="308"/>
        <v>34</v>
      </c>
      <c r="FJ523" s="116">
        <f t="shared" si="324"/>
        <v>7</v>
      </c>
      <c r="FK523" s="116" t="str">
        <f t="shared" si="309"/>
        <v>夏侯渊专属武器-魂珠-4 7级</v>
      </c>
      <c r="FL523" s="116">
        <f t="shared" si="310"/>
        <v>4</v>
      </c>
      <c r="FM523" s="116">
        <f t="shared" si="311"/>
        <v>7</v>
      </c>
      <c r="FN523" s="116" t="str">
        <f t="shared" si="325"/>
        <v>金币</v>
      </c>
      <c r="FO523" s="116">
        <f t="shared" si="326"/>
        <v>10000</v>
      </c>
      <c r="FP523" s="116" t="str">
        <f t="shared" si="327"/>
        <v>专属强化石2</v>
      </c>
      <c r="FQ523" s="116">
        <f t="shared" si="328"/>
        <v>10</v>
      </c>
      <c r="FR523" s="116" t="str">
        <f t="shared" si="329"/>
        <v>专属强化石3</v>
      </c>
      <c r="FS523" s="116">
        <f t="shared" si="330"/>
        <v>3</v>
      </c>
      <c r="FT523" s="116">
        <f t="shared" si="312"/>
        <v>0.03</v>
      </c>
      <c r="FU523" s="116">
        <f t="shared" si="313"/>
        <v>1</v>
      </c>
      <c r="FV523" s="116">
        <f t="shared" si="314"/>
        <v>57</v>
      </c>
      <c r="FW523" s="116">
        <f t="shared" si="315"/>
        <v>0</v>
      </c>
      <c r="FX523" s="116">
        <f t="shared" si="316"/>
        <v>1</v>
      </c>
      <c r="FY523" s="116">
        <f t="shared" si="317"/>
        <v>13</v>
      </c>
      <c r="FZ523" s="116">
        <f t="shared" si="318"/>
        <v>1.32E-2</v>
      </c>
      <c r="GA523" s="116">
        <f t="shared" si="319"/>
        <v>1</v>
      </c>
      <c r="GB523" s="116">
        <f t="shared" si="320"/>
        <v>26</v>
      </c>
      <c r="GC523" s="116">
        <f t="shared" si="321"/>
        <v>5.2900000000000003E-2</v>
      </c>
      <c r="GD523" s="116">
        <f t="shared" si="322"/>
        <v>1</v>
      </c>
      <c r="GE523" s="116">
        <f t="shared" si="323"/>
        <v>57</v>
      </c>
    </row>
    <row r="524" spans="164:187" ht="16.5" x14ac:dyDescent="0.2">
      <c r="FH524" s="116">
        <v>519</v>
      </c>
      <c r="FI524" s="116">
        <f t="shared" si="308"/>
        <v>35</v>
      </c>
      <c r="FJ524" s="116">
        <f t="shared" si="324"/>
        <v>7</v>
      </c>
      <c r="FK524" s="116" t="str">
        <f t="shared" si="309"/>
        <v>夏侯渊专属武器-魂珠-4 8级</v>
      </c>
      <c r="FL524" s="116">
        <f t="shared" si="310"/>
        <v>4</v>
      </c>
      <c r="FM524" s="116">
        <f t="shared" si="311"/>
        <v>8</v>
      </c>
      <c r="FN524" s="116" t="str">
        <f t="shared" si="325"/>
        <v>金币</v>
      </c>
      <c r="FO524" s="116">
        <f t="shared" si="326"/>
        <v>11000</v>
      </c>
      <c r="FP524" s="116" t="str">
        <f t="shared" si="327"/>
        <v>专属强化石2</v>
      </c>
      <c r="FQ524" s="116">
        <f t="shared" si="328"/>
        <v>13</v>
      </c>
      <c r="FR524" s="116" t="str">
        <f t="shared" si="329"/>
        <v>专属强化石3</v>
      </c>
      <c r="FS524" s="116">
        <f t="shared" si="330"/>
        <v>4</v>
      </c>
      <c r="FT524" s="116">
        <f t="shared" si="312"/>
        <v>0.02</v>
      </c>
      <c r="FU524" s="116">
        <f t="shared" si="313"/>
        <v>1</v>
      </c>
      <c r="FV524" s="116">
        <f t="shared" si="314"/>
        <v>69</v>
      </c>
      <c r="FW524" s="116">
        <f t="shared" si="315"/>
        <v>0</v>
      </c>
      <c r="FX524" s="116">
        <f t="shared" si="316"/>
        <v>1</v>
      </c>
      <c r="FY524" s="116">
        <f t="shared" si="317"/>
        <v>16</v>
      </c>
      <c r="FZ524" s="116">
        <f t="shared" si="318"/>
        <v>1.09E-2</v>
      </c>
      <c r="GA524" s="116">
        <f t="shared" si="319"/>
        <v>1</v>
      </c>
      <c r="GB524" s="116">
        <f t="shared" si="320"/>
        <v>32</v>
      </c>
      <c r="GC524" s="116">
        <f t="shared" si="321"/>
        <v>4.36E-2</v>
      </c>
      <c r="GD524" s="116">
        <f t="shared" si="322"/>
        <v>1</v>
      </c>
      <c r="GE524" s="116">
        <f t="shared" si="323"/>
        <v>69</v>
      </c>
    </row>
    <row r="525" spans="164:187" ht="16.5" x14ac:dyDescent="0.2">
      <c r="FH525" s="116">
        <v>520</v>
      </c>
      <c r="FI525" s="116">
        <f t="shared" si="308"/>
        <v>36</v>
      </c>
      <c r="FJ525" s="116">
        <f t="shared" si="324"/>
        <v>7</v>
      </c>
      <c r="FK525" s="116" t="str">
        <f t="shared" si="309"/>
        <v>夏侯渊专属武器-魂珠-4 9级</v>
      </c>
      <c r="FL525" s="116">
        <f t="shared" si="310"/>
        <v>4</v>
      </c>
      <c r="FM525" s="116">
        <f t="shared" si="311"/>
        <v>9</v>
      </c>
      <c r="FN525" s="116" t="str">
        <f t="shared" si="325"/>
        <v>金币</v>
      </c>
      <c r="FO525" s="116">
        <f t="shared" si="326"/>
        <v>12000</v>
      </c>
      <c r="FP525" s="116" t="str">
        <f t="shared" si="327"/>
        <v>专属强化石2</v>
      </c>
      <c r="FQ525" s="116">
        <f t="shared" si="328"/>
        <v>19</v>
      </c>
      <c r="FR525" s="116" t="str">
        <f t="shared" si="329"/>
        <v>专属强化石3</v>
      </c>
      <c r="FS525" s="116">
        <f t="shared" si="330"/>
        <v>6</v>
      </c>
      <c r="FT525" s="116">
        <f t="shared" si="312"/>
        <v>0.02</v>
      </c>
      <c r="FU525" s="116">
        <f t="shared" si="313"/>
        <v>1</v>
      </c>
      <c r="FV525" s="116">
        <f t="shared" si="314"/>
        <v>74</v>
      </c>
      <c r="FW525" s="116">
        <f t="shared" si="315"/>
        <v>0</v>
      </c>
      <c r="FX525" s="116">
        <f t="shared" si="316"/>
        <v>1</v>
      </c>
      <c r="FY525" s="116">
        <f t="shared" si="317"/>
        <v>17</v>
      </c>
      <c r="FZ525" s="116">
        <f t="shared" si="318"/>
        <v>1.01E-2</v>
      </c>
      <c r="GA525" s="116">
        <f t="shared" si="319"/>
        <v>1</v>
      </c>
      <c r="GB525" s="116">
        <f t="shared" si="320"/>
        <v>35</v>
      </c>
      <c r="GC525" s="116">
        <f t="shared" si="321"/>
        <v>4.0399999999999998E-2</v>
      </c>
      <c r="GD525" s="116">
        <f t="shared" si="322"/>
        <v>1</v>
      </c>
      <c r="GE525" s="116">
        <f t="shared" si="323"/>
        <v>74</v>
      </c>
    </row>
    <row r="526" spans="164:187" ht="16.5" x14ac:dyDescent="0.2">
      <c r="FH526" s="116">
        <v>521</v>
      </c>
      <c r="FI526" s="116">
        <f t="shared" si="308"/>
        <v>0</v>
      </c>
      <c r="FJ526" s="116">
        <f t="shared" si="324"/>
        <v>7</v>
      </c>
      <c r="FK526" s="116" t="str">
        <f t="shared" si="309"/>
        <v>夏侯渊专属武器-魂珠-5 0级</v>
      </c>
      <c r="FL526" s="116">
        <f t="shared" si="310"/>
        <v>5</v>
      </c>
      <c r="FM526" s="116">
        <f t="shared" si="311"/>
        <v>0</v>
      </c>
      <c r="FN526" s="116" t="str">
        <f t="shared" si="325"/>
        <v/>
      </c>
      <c r="FO526" s="116" t="str">
        <f t="shared" si="326"/>
        <v/>
      </c>
      <c r="FP526" s="116" t="str">
        <f t="shared" si="327"/>
        <v/>
      </c>
      <c r="FQ526" s="116" t="str">
        <f t="shared" si="328"/>
        <v/>
      </c>
      <c r="FR526" s="116" t="str">
        <f t="shared" si="329"/>
        <v/>
      </c>
      <c r="FS526" s="116" t="str">
        <f t="shared" si="330"/>
        <v/>
      </c>
      <c r="FT526" s="116" t="str">
        <f t="shared" si="312"/>
        <v/>
      </c>
      <c r="FU526" s="116" t="str">
        <f t="shared" si="313"/>
        <v/>
      </c>
      <c r="FV526" s="116" t="str">
        <f t="shared" si="314"/>
        <v/>
      </c>
      <c r="FW526" s="116" t="str">
        <f t="shared" si="315"/>
        <v/>
      </c>
      <c r="FX526" s="116" t="str">
        <f t="shared" si="316"/>
        <v/>
      </c>
      <c r="FY526" s="116" t="str">
        <f t="shared" si="317"/>
        <v/>
      </c>
      <c r="FZ526" s="116" t="str">
        <f t="shared" si="318"/>
        <v/>
      </c>
      <c r="GA526" s="116" t="str">
        <f t="shared" si="319"/>
        <v/>
      </c>
      <c r="GB526" s="116" t="str">
        <f t="shared" si="320"/>
        <v/>
      </c>
      <c r="GC526" s="116" t="str">
        <f t="shared" si="321"/>
        <v/>
      </c>
      <c r="GD526" s="116" t="str">
        <f t="shared" si="322"/>
        <v/>
      </c>
      <c r="GE526" s="116" t="str">
        <f t="shared" si="323"/>
        <v/>
      </c>
    </row>
    <row r="527" spans="164:187" ht="16.5" x14ac:dyDescent="0.2">
      <c r="FH527" s="116">
        <v>522</v>
      </c>
      <c r="FI527" s="116">
        <f t="shared" si="308"/>
        <v>37</v>
      </c>
      <c r="FJ527" s="116">
        <f t="shared" si="324"/>
        <v>7</v>
      </c>
      <c r="FK527" s="116" t="str">
        <f t="shared" si="309"/>
        <v>夏侯渊专属武器-魂珠-5 1级</v>
      </c>
      <c r="FL527" s="116">
        <f t="shared" si="310"/>
        <v>5</v>
      </c>
      <c r="FM527" s="116">
        <f t="shared" si="311"/>
        <v>1</v>
      </c>
      <c r="FN527" s="116" t="str">
        <f t="shared" si="325"/>
        <v>金币</v>
      </c>
      <c r="FO527" s="116">
        <f t="shared" si="326"/>
        <v>5000</v>
      </c>
      <c r="FP527" s="116" t="str">
        <f t="shared" si="327"/>
        <v>专属强化石2</v>
      </c>
      <c r="FQ527" s="116">
        <f t="shared" si="328"/>
        <v>4</v>
      </c>
      <c r="FR527" s="116" t="str">
        <f t="shared" si="329"/>
        <v>专属强化石3</v>
      </c>
      <c r="FS527" s="116">
        <f t="shared" si="330"/>
        <v>2</v>
      </c>
      <c r="FT527" s="116">
        <f t="shared" si="312"/>
        <v>0.19</v>
      </c>
      <c r="FU527" s="116">
        <f t="shared" si="313"/>
        <v>1</v>
      </c>
      <c r="FV527" s="116">
        <f t="shared" si="314"/>
        <v>8</v>
      </c>
      <c r="FW527" s="116">
        <f t="shared" si="315"/>
        <v>0</v>
      </c>
      <c r="FX527" s="116">
        <f t="shared" si="316"/>
        <v>1</v>
      </c>
      <c r="FY527" s="116">
        <f t="shared" si="317"/>
        <v>2</v>
      </c>
      <c r="FZ527" s="116">
        <f t="shared" si="318"/>
        <v>9.2600000000000002E-2</v>
      </c>
      <c r="GA527" s="116">
        <f t="shared" si="319"/>
        <v>1</v>
      </c>
      <c r="GB527" s="116">
        <f t="shared" si="320"/>
        <v>4</v>
      </c>
      <c r="GC527" s="116">
        <f t="shared" si="321"/>
        <v>0.37019999999999997</v>
      </c>
      <c r="GD527" s="116">
        <f t="shared" si="322"/>
        <v>1</v>
      </c>
      <c r="GE527" s="116">
        <f t="shared" si="323"/>
        <v>8</v>
      </c>
    </row>
    <row r="528" spans="164:187" ht="16.5" x14ac:dyDescent="0.2">
      <c r="FH528" s="116">
        <v>523</v>
      </c>
      <c r="FI528" s="116">
        <f t="shared" si="308"/>
        <v>38</v>
      </c>
      <c r="FJ528" s="116">
        <f t="shared" si="324"/>
        <v>7</v>
      </c>
      <c r="FK528" s="116" t="str">
        <f t="shared" si="309"/>
        <v>夏侯渊专属武器-魂珠-5 2级</v>
      </c>
      <c r="FL528" s="116">
        <f t="shared" si="310"/>
        <v>5</v>
      </c>
      <c r="FM528" s="116">
        <f t="shared" si="311"/>
        <v>2</v>
      </c>
      <c r="FN528" s="116" t="str">
        <f t="shared" si="325"/>
        <v>金币</v>
      </c>
      <c r="FO528" s="116">
        <f t="shared" si="326"/>
        <v>6000</v>
      </c>
      <c r="FP528" s="116" t="str">
        <f t="shared" si="327"/>
        <v>专属强化石2</v>
      </c>
      <c r="FQ528" s="116">
        <f t="shared" si="328"/>
        <v>4</v>
      </c>
      <c r="FR528" s="116" t="str">
        <f t="shared" si="329"/>
        <v>专属强化石3</v>
      </c>
      <c r="FS528" s="116">
        <f t="shared" si="330"/>
        <v>2</v>
      </c>
      <c r="FT528" s="116">
        <f t="shared" si="312"/>
        <v>0.09</v>
      </c>
      <c r="FU528" s="116">
        <f t="shared" si="313"/>
        <v>1</v>
      </c>
      <c r="FV528" s="116">
        <f t="shared" si="314"/>
        <v>16</v>
      </c>
      <c r="FW528" s="116">
        <f t="shared" si="315"/>
        <v>0</v>
      </c>
      <c r="FX528" s="116">
        <f t="shared" si="316"/>
        <v>1</v>
      </c>
      <c r="FY528" s="116">
        <f t="shared" si="317"/>
        <v>4</v>
      </c>
      <c r="FZ528" s="116">
        <f t="shared" si="318"/>
        <v>4.6300000000000001E-2</v>
      </c>
      <c r="GA528" s="116">
        <f t="shared" si="319"/>
        <v>1</v>
      </c>
      <c r="GB528" s="116">
        <f t="shared" si="320"/>
        <v>8</v>
      </c>
      <c r="GC528" s="116">
        <f t="shared" si="321"/>
        <v>0.18509999999999999</v>
      </c>
      <c r="GD528" s="116">
        <f t="shared" si="322"/>
        <v>1</v>
      </c>
      <c r="GE528" s="116">
        <f t="shared" si="323"/>
        <v>16</v>
      </c>
    </row>
    <row r="529" spans="164:187" ht="16.5" x14ac:dyDescent="0.2">
      <c r="FH529" s="116">
        <v>524</v>
      </c>
      <c r="FI529" s="116">
        <f t="shared" si="308"/>
        <v>39</v>
      </c>
      <c r="FJ529" s="116">
        <f t="shared" si="324"/>
        <v>7</v>
      </c>
      <c r="FK529" s="116" t="str">
        <f t="shared" si="309"/>
        <v>夏侯渊专属武器-魂珠-5 3级</v>
      </c>
      <c r="FL529" s="116">
        <f t="shared" si="310"/>
        <v>5</v>
      </c>
      <c r="FM529" s="116">
        <f t="shared" si="311"/>
        <v>3</v>
      </c>
      <c r="FN529" s="116" t="str">
        <f t="shared" si="325"/>
        <v>金币</v>
      </c>
      <c r="FO529" s="116">
        <f t="shared" si="326"/>
        <v>7000</v>
      </c>
      <c r="FP529" s="116" t="str">
        <f t="shared" si="327"/>
        <v>专属强化石2</v>
      </c>
      <c r="FQ529" s="116">
        <f t="shared" si="328"/>
        <v>4</v>
      </c>
      <c r="FR529" s="116" t="str">
        <f t="shared" si="329"/>
        <v>专属强化石3</v>
      </c>
      <c r="FS529" s="116">
        <f t="shared" si="330"/>
        <v>2</v>
      </c>
      <c r="FT529" s="116">
        <f t="shared" si="312"/>
        <v>0.06</v>
      </c>
      <c r="FU529" s="116">
        <f t="shared" si="313"/>
        <v>1</v>
      </c>
      <c r="FV529" s="116">
        <f t="shared" si="314"/>
        <v>24</v>
      </c>
      <c r="FW529" s="116">
        <f t="shared" si="315"/>
        <v>0</v>
      </c>
      <c r="FX529" s="116">
        <f t="shared" si="316"/>
        <v>1</v>
      </c>
      <c r="FY529" s="116">
        <f t="shared" si="317"/>
        <v>6</v>
      </c>
      <c r="FZ529" s="116">
        <f t="shared" si="318"/>
        <v>3.09E-2</v>
      </c>
      <c r="GA529" s="116">
        <f t="shared" si="319"/>
        <v>1</v>
      </c>
      <c r="GB529" s="116">
        <f t="shared" si="320"/>
        <v>11</v>
      </c>
      <c r="GC529" s="116">
        <f t="shared" si="321"/>
        <v>0.1234</v>
      </c>
      <c r="GD529" s="116">
        <f t="shared" si="322"/>
        <v>1</v>
      </c>
      <c r="GE529" s="116">
        <f t="shared" si="323"/>
        <v>24</v>
      </c>
    </row>
    <row r="530" spans="164:187" ht="16.5" x14ac:dyDescent="0.2">
      <c r="FH530" s="116">
        <v>525</v>
      </c>
      <c r="FI530" s="116">
        <f t="shared" si="308"/>
        <v>40</v>
      </c>
      <c r="FJ530" s="116">
        <f t="shared" si="324"/>
        <v>7</v>
      </c>
      <c r="FK530" s="116" t="str">
        <f t="shared" si="309"/>
        <v>夏侯渊专属武器-魂珠-5 4级</v>
      </c>
      <c r="FL530" s="116">
        <f t="shared" si="310"/>
        <v>5</v>
      </c>
      <c r="FM530" s="116">
        <f t="shared" si="311"/>
        <v>4</v>
      </c>
      <c r="FN530" s="116" t="str">
        <f t="shared" si="325"/>
        <v>金币</v>
      </c>
      <c r="FO530" s="116">
        <f t="shared" si="326"/>
        <v>8000</v>
      </c>
      <c r="FP530" s="116" t="str">
        <f t="shared" si="327"/>
        <v>专属强化石2</v>
      </c>
      <c r="FQ530" s="116">
        <f t="shared" si="328"/>
        <v>6</v>
      </c>
      <c r="FR530" s="116" t="str">
        <f t="shared" si="329"/>
        <v>专属强化石3</v>
      </c>
      <c r="FS530" s="116">
        <f t="shared" si="330"/>
        <v>3</v>
      </c>
      <c r="FT530" s="116">
        <f t="shared" si="312"/>
        <v>0.06</v>
      </c>
      <c r="FU530" s="116">
        <f t="shared" si="313"/>
        <v>1</v>
      </c>
      <c r="FV530" s="116">
        <f t="shared" si="314"/>
        <v>27</v>
      </c>
      <c r="FW530" s="116">
        <f t="shared" si="315"/>
        <v>0</v>
      </c>
      <c r="FX530" s="116">
        <f t="shared" si="316"/>
        <v>1</v>
      </c>
      <c r="FY530" s="116">
        <f t="shared" si="317"/>
        <v>6</v>
      </c>
      <c r="FZ530" s="116">
        <f t="shared" si="318"/>
        <v>2.7799999999999998E-2</v>
      </c>
      <c r="GA530" s="116">
        <f t="shared" si="319"/>
        <v>1</v>
      </c>
      <c r="GB530" s="116">
        <f t="shared" si="320"/>
        <v>13</v>
      </c>
      <c r="GC530" s="116">
        <f t="shared" si="321"/>
        <v>0.1111</v>
      </c>
      <c r="GD530" s="116">
        <f t="shared" si="322"/>
        <v>1</v>
      </c>
      <c r="GE530" s="116">
        <f t="shared" si="323"/>
        <v>27</v>
      </c>
    </row>
    <row r="531" spans="164:187" ht="16.5" x14ac:dyDescent="0.2">
      <c r="FH531" s="116">
        <v>526</v>
      </c>
      <c r="FI531" s="116">
        <f t="shared" si="308"/>
        <v>41</v>
      </c>
      <c r="FJ531" s="116">
        <f t="shared" si="324"/>
        <v>7</v>
      </c>
      <c r="FK531" s="116" t="str">
        <f t="shared" si="309"/>
        <v>夏侯渊专属武器-魂珠-5 5级</v>
      </c>
      <c r="FL531" s="116">
        <f t="shared" si="310"/>
        <v>5</v>
      </c>
      <c r="FM531" s="116">
        <f t="shared" si="311"/>
        <v>5</v>
      </c>
      <c r="FN531" s="116" t="str">
        <f t="shared" si="325"/>
        <v>金币</v>
      </c>
      <c r="FO531" s="116">
        <f t="shared" si="326"/>
        <v>9000</v>
      </c>
      <c r="FP531" s="116" t="str">
        <f t="shared" si="327"/>
        <v>专属强化石2</v>
      </c>
      <c r="FQ531" s="116">
        <f t="shared" si="328"/>
        <v>6</v>
      </c>
      <c r="FR531" s="116" t="str">
        <f t="shared" si="329"/>
        <v>专属强化石3</v>
      </c>
      <c r="FS531" s="116">
        <f t="shared" si="330"/>
        <v>3</v>
      </c>
      <c r="FT531" s="116">
        <f t="shared" si="312"/>
        <v>0.03</v>
      </c>
      <c r="FU531" s="116">
        <f t="shared" si="313"/>
        <v>1</v>
      </c>
      <c r="FV531" s="116">
        <f t="shared" si="314"/>
        <v>43</v>
      </c>
      <c r="FW531" s="116">
        <f t="shared" si="315"/>
        <v>0</v>
      </c>
      <c r="FX531" s="116">
        <f t="shared" si="316"/>
        <v>1</v>
      </c>
      <c r="FY531" s="116">
        <f t="shared" si="317"/>
        <v>10</v>
      </c>
      <c r="FZ531" s="116">
        <f t="shared" si="318"/>
        <v>1.7399999999999999E-2</v>
      </c>
      <c r="GA531" s="116">
        <f t="shared" si="319"/>
        <v>1</v>
      </c>
      <c r="GB531" s="116">
        <f t="shared" si="320"/>
        <v>20</v>
      </c>
      <c r="GC531" s="116">
        <f t="shared" si="321"/>
        <v>6.9400000000000003E-2</v>
      </c>
      <c r="GD531" s="116">
        <f t="shared" si="322"/>
        <v>1</v>
      </c>
      <c r="GE531" s="116">
        <f t="shared" si="323"/>
        <v>43</v>
      </c>
    </row>
    <row r="532" spans="164:187" ht="16.5" x14ac:dyDescent="0.2">
      <c r="FH532" s="116">
        <v>527</v>
      </c>
      <c r="FI532" s="116">
        <f t="shared" si="308"/>
        <v>42</v>
      </c>
      <c r="FJ532" s="116">
        <f t="shared" si="324"/>
        <v>7</v>
      </c>
      <c r="FK532" s="116" t="str">
        <f t="shared" si="309"/>
        <v>夏侯渊专属武器-魂珠-5 6级</v>
      </c>
      <c r="FL532" s="116">
        <f t="shared" si="310"/>
        <v>5</v>
      </c>
      <c r="FM532" s="116">
        <f t="shared" si="311"/>
        <v>6</v>
      </c>
      <c r="FN532" s="116" t="str">
        <f t="shared" si="325"/>
        <v>金币</v>
      </c>
      <c r="FO532" s="116">
        <f t="shared" si="326"/>
        <v>10000</v>
      </c>
      <c r="FP532" s="116" t="str">
        <f t="shared" si="327"/>
        <v>专属强化石2</v>
      </c>
      <c r="FQ532" s="116">
        <f t="shared" si="328"/>
        <v>9</v>
      </c>
      <c r="FR532" s="116" t="str">
        <f t="shared" si="329"/>
        <v>专属强化石3</v>
      </c>
      <c r="FS532" s="116">
        <f t="shared" si="330"/>
        <v>5</v>
      </c>
      <c r="FT532" s="116">
        <f t="shared" si="312"/>
        <v>0.04</v>
      </c>
      <c r="FU532" s="116">
        <f t="shared" si="313"/>
        <v>1</v>
      </c>
      <c r="FV532" s="116">
        <f t="shared" si="314"/>
        <v>42</v>
      </c>
      <c r="FW532" s="116">
        <f t="shared" si="315"/>
        <v>0</v>
      </c>
      <c r="FX532" s="116">
        <f t="shared" si="316"/>
        <v>1</v>
      </c>
      <c r="FY532" s="116">
        <f t="shared" si="317"/>
        <v>10</v>
      </c>
      <c r="FZ532" s="116">
        <f t="shared" si="318"/>
        <v>1.78E-2</v>
      </c>
      <c r="GA532" s="116">
        <f t="shared" si="319"/>
        <v>1</v>
      </c>
      <c r="GB532" s="116">
        <f t="shared" si="320"/>
        <v>20</v>
      </c>
      <c r="GC532" s="116">
        <f t="shared" si="321"/>
        <v>7.1199999999999999E-2</v>
      </c>
      <c r="GD532" s="116">
        <f t="shared" si="322"/>
        <v>1</v>
      </c>
      <c r="GE532" s="116">
        <f t="shared" si="323"/>
        <v>42</v>
      </c>
    </row>
    <row r="533" spans="164:187" ht="16.5" x14ac:dyDescent="0.2">
      <c r="FH533" s="116">
        <v>528</v>
      </c>
      <c r="FI533" s="116">
        <f t="shared" si="308"/>
        <v>43</v>
      </c>
      <c r="FJ533" s="116">
        <f t="shared" si="324"/>
        <v>7</v>
      </c>
      <c r="FK533" s="116" t="str">
        <f t="shared" si="309"/>
        <v>夏侯渊专属武器-魂珠-5 7级</v>
      </c>
      <c r="FL533" s="116">
        <f t="shared" si="310"/>
        <v>5</v>
      </c>
      <c r="FM533" s="116">
        <f t="shared" si="311"/>
        <v>7</v>
      </c>
      <c r="FN533" s="116" t="str">
        <f t="shared" si="325"/>
        <v>金币</v>
      </c>
      <c r="FO533" s="116">
        <f t="shared" si="326"/>
        <v>11000</v>
      </c>
      <c r="FP533" s="116" t="str">
        <f t="shared" si="327"/>
        <v>专属强化石2</v>
      </c>
      <c r="FQ533" s="116">
        <f t="shared" si="328"/>
        <v>9</v>
      </c>
      <c r="FR533" s="116" t="str">
        <f t="shared" si="329"/>
        <v>专属强化石3</v>
      </c>
      <c r="FS533" s="116">
        <f t="shared" si="330"/>
        <v>5</v>
      </c>
      <c r="FT533" s="116">
        <f t="shared" si="312"/>
        <v>0.02</v>
      </c>
      <c r="FU533" s="116">
        <f t="shared" si="313"/>
        <v>1</v>
      </c>
      <c r="FV533" s="116">
        <f t="shared" si="314"/>
        <v>68</v>
      </c>
      <c r="FW533" s="116">
        <f t="shared" si="315"/>
        <v>0</v>
      </c>
      <c r="FX533" s="116">
        <f t="shared" si="316"/>
        <v>1</v>
      </c>
      <c r="FY533" s="116">
        <f t="shared" si="317"/>
        <v>16</v>
      </c>
      <c r="FZ533" s="116">
        <f t="shared" si="318"/>
        <v>1.0999999999999999E-2</v>
      </c>
      <c r="GA533" s="116">
        <f t="shared" si="319"/>
        <v>1</v>
      </c>
      <c r="GB533" s="116">
        <f t="shared" si="320"/>
        <v>32</v>
      </c>
      <c r="GC533" s="116">
        <f t="shared" si="321"/>
        <v>4.41E-2</v>
      </c>
      <c r="GD533" s="116">
        <f t="shared" si="322"/>
        <v>1</v>
      </c>
      <c r="GE533" s="116">
        <f t="shared" si="323"/>
        <v>68</v>
      </c>
    </row>
    <row r="534" spans="164:187" ht="16.5" x14ac:dyDescent="0.2">
      <c r="FH534" s="116">
        <v>529</v>
      </c>
      <c r="FI534" s="116">
        <f t="shared" ref="FI534:FI597" si="331">IF(FM534&gt;0,(FL534-1)*9+FM534,0)</f>
        <v>44</v>
      </c>
      <c r="FJ534" s="116">
        <f t="shared" si="324"/>
        <v>7</v>
      </c>
      <c r="FK534" s="116" t="str">
        <f t="shared" ref="FK534:FK597" si="332">INDEX($FC$6:$FC$26,FJ534)&amp;"专属武器-魂珠-"&amp;FL534&amp;" "&amp;FM534&amp;"级"</f>
        <v>夏侯渊专属武器-魂珠-5 8级</v>
      </c>
      <c r="FL534" s="116">
        <f t="shared" ref="FL534:FL597" si="333">INT((FH534-(FJ534-1)*80-1)/10)+1</f>
        <v>5</v>
      </c>
      <c r="FM534" s="116">
        <f t="shared" ref="FM534:FM597" si="334">FH534-(FJ534-1)*80-(FL534-1)*10-1</f>
        <v>8</v>
      </c>
      <c r="FN534" s="116" t="str">
        <f t="shared" si="325"/>
        <v>金币</v>
      </c>
      <c r="FO534" s="116">
        <f t="shared" si="326"/>
        <v>12000</v>
      </c>
      <c r="FP534" s="116" t="str">
        <f t="shared" si="327"/>
        <v>专属强化石2</v>
      </c>
      <c r="FQ534" s="116">
        <f t="shared" si="328"/>
        <v>13</v>
      </c>
      <c r="FR534" s="116" t="str">
        <f t="shared" si="329"/>
        <v>专属强化石3</v>
      </c>
      <c r="FS534" s="116">
        <f t="shared" si="330"/>
        <v>7</v>
      </c>
      <c r="FT534" s="116">
        <f t="shared" ref="FT534:FT597" si="335">IF($FM534&gt;0,INDEX(EJ$6:EJ$77,$FI534),"")</f>
        <v>0.02</v>
      </c>
      <c r="FU534" s="116">
        <f t="shared" ref="FU534:FU597" si="336">IF($FM534&gt;0,INDEX(EK$6:EK$77,$FI534),"")</f>
        <v>1</v>
      </c>
      <c r="FV534" s="116">
        <f t="shared" ref="FV534:FV597" si="337">IF($FM534&gt;0,INDEX(EL$6:EL$77,$FI534),"")</f>
        <v>79</v>
      </c>
      <c r="FW534" s="116">
        <f t="shared" ref="FW534:FW597" si="338">IF($FM534&gt;0,INDEX(EP$6:EP$77,$FI534),"")</f>
        <v>0</v>
      </c>
      <c r="FX534" s="116">
        <f t="shared" ref="FX534:FX597" si="339">IF($FM534&gt;0,INDEX(EQ$6:EQ$77,$FI534),"")</f>
        <v>1</v>
      </c>
      <c r="FY534" s="116">
        <f t="shared" ref="FY534:FY597" si="340">IF($FM534&gt;0,INDEX(ER$6:ER$77,$FI534),"")</f>
        <v>18</v>
      </c>
      <c r="FZ534" s="116">
        <f t="shared" ref="FZ534:FZ597" si="341">IF($FM534&gt;0,INDEX(ES$6:ES$77,$FI534),"")</f>
        <v>9.4999999999999998E-3</v>
      </c>
      <c r="GA534" s="116">
        <f t="shared" ref="GA534:GA597" si="342">IF($FM534&gt;0,INDEX(ET$6:ET$77,$FI534),"")</f>
        <v>1</v>
      </c>
      <c r="GB534" s="116">
        <f t="shared" ref="GB534:GB597" si="343">IF($FM534&gt;0,INDEX(EU$6:EU$77,$FI534),"")</f>
        <v>37</v>
      </c>
      <c r="GC534" s="116">
        <f t="shared" ref="GC534:GC597" si="344">IF($FM534&gt;0,INDEX(EV$6:EV$77,$FI534),"")</f>
        <v>3.8100000000000002E-2</v>
      </c>
      <c r="GD534" s="116">
        <f t="shared" ref="GD534:GD597" si="345">IF($FM534&gt;0,INDEX(EW$6:EW$77,$FI534),"")</f>
        <v>1</v>
      </c>
      <c r="GE534" s="116">
        <f t="shared" ref="GE534:GE597" si="346">IF($FM534&gt;0,INDEX(EX$6:EX$77,$FI534),"")</f>
        <v>79</v>
      </c>
    </row>
    <row r="535" spans="164:187" ht="16.5" x14ac:dyDescent="0.2">
      <c r="FH535" s="116">
        <v>530</v>
      </c>
      <c r="FI535" s="116">
        <f t="shared" si="331"/>
        <v>45</v>
      </c>
      <c r="FJ535" s="116">
        <f t="shared" si="324"/>
        <v>7</v>
      </c>
      <c r="FK535" s="116" t="str">
        <f t="shared" si="332"/>
        <v>夏侯渊专属武器-魂珠-5 9级</v>
      </c>
      <c r="FL535" s="116">
        <f t="shared" si="333"/>
        <v>5</v>
      </c>
      <c r="FM535" s="116">
        <f t="shared" si="334"/>
        <v>9</v>
      </c>
      <c r="FN535" s="116" t="str">
        <f t="shared" si="325"/>
        <v>金币</v>
      </c>
      <c r="FO535" s="116">
        <f t="shared" si="326"/>
        <v>13000</v>
      </c>
      <c r="FP535" s="116" t="str">
        <f t="shared" si="327"/>
        <v>专属强化石2</v>
      </c>
      <c r="FQ535" s="116">
        <f t="shared" si="328"/>
        <v>17</v>
      </c>
      <c r="FR535" s="116" t="str">
        <f t="shared" si="329"/>
        <v>专属强化石3</v>
      </c>
      <c r="FS535" s="116">
        <f t="shared" si="330"/>
        <v>9</v>
      </c>
      <c r="FT535" s="116">
        <f t="shared" si="335"/>
        <v>0.02</v>
      </c>
      <c r="FU535" s="116">
        <f t="shared" si="336"/>
        <v>1</v>
      </c>
      <c r="FV535" s="116">
        <f t="shared" si="337"/>
        <v>99</v>
      </c>
      <c r="FW535" s="116">
        <f t="shared" si="338"/>
        <v>0</v>
      </c>
      <c r="FX535" s="116">
        <f t="shared" si="339"/>
        <v>1</v>
      </c>
      <c r="FY535" s="116">
        <f t="shared" si="340"/>
        <v>23</v>
      </c>
      <c r="FZ535" s="116">
        <f t="shared" si="341"/>
        <v>7.6E-3</v>
      </c>
      <c r="GA535" s="116">
        <f t="shared" si="342"/>
        <v>1</v>
      </c>
      <c r="GB535" s="116">
        <f t="shared" si="343"/>
        <v>46</v>
      </c>
      <c r="GC535" s="116">
        <f t="shared" si="344"/>
        <v>3.0300000000000001E-2</v>
      </c>
      <c r="GD535" s="116">
        <f t="shared" si="345"/>
        <v>1</v>
      </c>
      <c r="GE535" s="116">
        <f t="shared" si="346"/>
        <v>99</v>
      </c>
    </row>
    <row r="536" spans="164:187" ht="16.5" x14ac:dyDescent="0.2">
      <c r="FH536" s="116">
        <v>531</v>
      </c>
      <c r="FI536" s="116">
        <f t="shared" si="331"/>
        <v>0</v>
      </c>
      <c r="FJ536" s="116">
        <f t="shared" si="324"/>
        <v>7</v>
      </c>
      <c r="FK536" s="116" t="str">
        <f t="shared" si="332"/>
        <v>夏侯渊专属武器-魂珠-6 0级</v>
      </c>
      <c r="FL536" s="116">
        <f t="shared" si="333"/>
        <v>6</v>
      </c>
      <c r="FM536" s="116">
        <f t="shared" si="334"/>
        <v>0</v>
      </c>
      <c r="FN536" s="116" t="str">
        <f t="shared" si="325"/>
        <v/>
      </c>
      <c r="FO536" s="116" t="str">
        <f t="shared" si="326"/>
        <v/>
      </c>
      <c r="FP536" s="116" t="str">
        <f t="shared" si="327"/>
        <v/>
      </c>
      <c r="FQ536" s="116" t="str">
        <f t="shared" si="328"/>
        <v/>
      </c>
      <c r="FR536" s="116" t="str">
        <f t="shared" si="329"/>
        <v/>
      </c>
      <c r="FS536" s="116" t="str">
        <f t="shared" si="330"/>
        <v/>
      </c>
      <c r="FT536" s="116" t="str">
        <f t="shared" si="335"/>
        <v/>
      </c>
      <c r="FU536" s="116" t="str">
        <f t="shared" si="336"/>
        <v/>
      </c>
      <c r="FV536" s="116" t="str">
        <f t="shared" si="337"/>
        <v/>
      </c>
      <c r="FW536" s="116" t="str">
        <f t="shared" si="338"/>
        <v/>
      </c>
      <c r="FX536" s="116" t="str">
        <f t="shared" si="339"/>
        <v/>
      </c>
      <c r="FY536" s="116" t="str">
        <f t="shared" si="340"/>
        <v/>
      </c>
      <c r="FZ536" s="116" t="str">
        <f t="shared" si="341"/>
        <v/>
      </c>
      <c r="GA536" s="116" t="str">
        <f t="shared" si="342"/>
        <v/>
      </c>
      <c r="GB536" s="116" t="str">
        <f t="shared" si="343"/>
        <v/>
      </c>
      <c r="GC536" s="116" t="str">
        <f t="shared" si="344"/>
        <v/>
      </c>
      <c r="GD536" s="116" t="str">
        <f t="shared" si="345"/>
        <v/>
      </c>
      <c r="GE536" s="116" t="str">
        <f t="shared" si="346"/>
        <v/>
      </c>
    </row>
    <row r="537" spans="164:187" ht="16.5" x14ac:dyDescent="0.2">
      <c r="FH537" s="116">
        <v>532</v>
      </c>
      <c r="FI537" s="116">
        <f t="shared" si="331"/>
        <v>46</v>
      </c>
      <c r="FJ537" s="116">
        <f t="shared" si="324"/>
        <v>7</v>
      </c>
      <c r="FK537" s="116" t="str">
        <f t="shared" si="332"/>
        <v>夏侯渊专属武器-魂珠-6 1级</v>
      </c>
      <c r="FL537" s="116">
        <f t="shared" si="333"/>
        <v>6</v>
      </c>
      <c r="FM537" s="116">
        <f t="shared" si="334"/>
        <v>1</v>
      </c>
      <c r="FN537" s="116" t="str">
        <f t="shared" si="325"/>
        <v>金币</v>
      </c>
      <c r="FO537" s="116">
        <f t="shared" si="326"/>
        <v>6000</v>
      </c>
      <c r="FP537" s="116" t="str">
        <f t="shared" si="327"/>
        <v>专属强化石3</v>
      </c>
      <c r="FQ537" s="116">
        <f t="shared" si="328"/>
        <v>5</v>
      </c>
      <c r="FR537" s="116" t="str">
        <f t="shared" si="329"/>
        <v>专属强化石4</v>
      </c>
      <c r="FS537" s="116">
        <f t="shared" si="330"/>
        <v>1</v>
      </c>
      <c r="FT537" s="116">
        <f t="shared" si="335"/>
        <v>0.14000000000000001</v>
      </c>
      <c r="FU537" s="116">
        <f t="shared" si="336"/>
        <v>1</v>
      </c>
      <c r="FV537" s="116">
        <f t="shared" si="337"/>
        <v>10</v>
      </c>
      <c r="FW537" s="116">
        <f t="shared" si="338"/>
        <v>0</v>
      </c>
      <c r="FX537" s="116">
        <f t="shared" si="339"/>
        <v>1</v>
      </c>
      <c r="FY537" s="116">
        <f t="shared" si="340"/>
        <v>2</v>
      </c>
      <c r="FZ537" s="116">
        <f t="shared" si="341"/>
        <v>7.2099999999999997E-2</v>
      </c>
      <c r="GA537" s="116">
        <f t="shared" si="342"/>
        <v>1</v>
      </c>
      <c r="GB537" s="116">
        <f t="shared" si="343"/>
        <v>5</v>
      </c>
      <c r="GC537" s="116">
        <f t="shared" si="344"/>
        <v>0.28860000000000002</v>
      </c>
      <c r="GD537" s="116">
        <f t="shared" si="345"/>
        <v>1</v>
      </c>
      <c r="GE537" s="116">
        <f t="shared" si="346"/>
        <v>10</v>
      </c>
    </row>
    <row r="538" spans="164:187" ht="16.5" x14ac:dyDescent="0.2">
      <c r="FH538" s="116">
        <v>533</v>
      </c>
      <c r="FI538" s="116">
        <f t="shared" si="331"/>
        <v>47</v>
      </c>
      <c r="FJ538" s="116">
        <f t="shared" si="324"/>
        <v>7</v>
      </c>
      <c r="FK538" s="116" t="str">
        <f t="shared" si="332"/>
        <v>夏侯渊专属武器-魂珠-6 2级</v>
      </c>
      <c r="FL538" s="116">
        <f t="shared" si="333"/>
        <v>6</v>
      </c>
      <c r="FM538" s="116">
        <f t="shared" si="334"/>
        <v>2</v>
      </c>
      <c r="FN538" s="116" t="str">
        <f t="shared" si="325"/>
        <v>金币</v>
      </c>
      <c r="FO538" s="116">
        <f t="shared" si="326"/>
        <v>7000</v>
      </c>
      <c r="FP538" s="116" t="str">
        <f t="shared" si="327"/>
        <v>专属强化石3</v>
      </c>
      <c r="FQ538" s="116">
        <f t="shared" si="328"/>
        <v>9</v>
      </c>
      <c r="FR538" s="116" t="str">
        <f t="shared" si="329"/>
        <v>专属强化石4</v>
      </c>
      <c r="FS538" s="116">
        <f t="shared" si="330"/>
        <v>2</v>
      </c>
      <c r="FT538" s="116">
        <f t="shared" si="335"/>
        <v>0.14000000000000001</v>
      </c>
      <c r="FU538" s="116">
        <f t="shared" si="336"/>
        <v>1</v>
      </c>
      <c r="FV538" s="116">
        <f t="shared" si="337"/>
        <v>10</v>
      </c>
      <c r="FW538" s="116">
        <f t="shared" si="338"/>
        <v>0</v>
      </c>
      <c r="FX538" s="116">
        <f t="shared" si="339"/>
        <v>1</v>
      </c>
      <c r="FY538" s="116">
        <f t="shared" si="340"/>
        <v>2</v>
      </c>
      <c r="FZ538" s="116">
        <f t="shared" si="341"/>
        <v>7.2099999999999997E-2</v>
      </c>
      <c r="GA538" s="116">
        <f t="shared" si="342"/>
        <v>1</v>
      </c>
      <c r="GB538" s="116">
        <f t="shared" si="343"/>
        <v>5</v>
      </c>
      <c r="GC538" s="116">
        <f t="shared" si="344"/>
        <v>0.28860000000000002</v>
      </c>
      <c r="GD538" s="116">
        <f t="shared" si="345"/>
        <v>1</v>
      </c>
      <c r="GE538" s="116">
        <f t="shared" si="346"/>
        <v>10</v>
      </c>
    </row>
    <row r="539" spans="164:187" ht="16.5" x14ac:dyDescent="0.2">
      <c r="FH539" s="116">
        <v>534</v>
      </c>
      <c r="FI539" s="116">
        <f t="shared" si="331"/>
        <v>48</v>
      </c>
      <c r="FJ539" s="116">
        <f t="shared" si="324"/>
        <v>7</v>
      </c>
      <c r="FK539" s="116" t="str">
        <f t="shared" si="332"/>
        <v>夏侯渊专属武器-魂珠-6 3级</v>
      </c>
      <c r="FL539" s="116">
        <f t="shared" si="333"/>
        <v>6</v>
      </c>
      <c r="FM539" s="116">
        <f t="shared" si="334"/>
        <v>3</v>
      </c>
      <c r="FN539" s="116" t="str">
        <f t="shared" si="325"/>
        <v>金币</v>
      </c>
      <c r="FO539" s="116">
        <f t="shared" si="326"/>
        <v>8000</v>
      </c>
      <c r="FP539" s="116" t="str">
        <f t="shared" si="327"/>
        <v>专属强化石3</v>
      </c>
      <c r="FQ539" s="116">
        <f t="shared" si="328"/>
        <v>9</v>
      </c>
      <c r="FR539" s="116" t="str">
        <f t="shared" si="329"/>
        <v>专属强化石4</v>
      </c>
      <c r="FS539" s="116">
        <f t="shared" si="330"/>
        <v>2</v>
      </c>
      <c r="FT539" s="116">
        <f t="shared" si="335"/>
        <v>0.1</v>
      </c>
      <c r="FU539" s="116">
        <f t="shared" si="336"/>
        <v>1</v>
      </c>
      <c r="FV539" s="116">
        <f t="shared" si="337"/>
        <v>16</v>
      </c>
      <c r="FW539" s="116">
        <f t="shared" si="338"/>
        <v>0</v>
      </c>
      <c r="FX539" s="116">
        <f t="shared" si="339"/>
        <v>1</v>
      </c>
      <c r="FY539" s="116">
        <f t="shared" si="340"/>
        <v>4</v>
      </c>
      <c r="FZ539" s="116">
        <f t="shared" si="341"/>
        <v>4.8099999999999997E-2</v>
      </c>
      <c r="GA539" s="116">
        <f t="shared" si="342"/>
        <v>1</v>
      </c>
      <c r="GB539" s="116">
        <f t="shared" si="343"/>
        <v>7</v>
      </c>
      <c r="GC539" s="116">
        <f t="shared" si="344"/>
        <v>0.19239999999999999</v>
      </c>
      <c r="GD539" s="116">
        <f t="shared" si="345"/>
        <v>1</v>
      </c>
      <c r="GE539" s="116">
        <f t="shared" si="346"/>
        <v>16</v>
      </c>
    </row>
    <row r="540" spans="164:187" ht="16.5" x14ac:dyDescent="0.2">
      <c r="FH540" s="116">
        <v>535</v>
      </c>
      <c r="FI540" s="116">
        <f t="shared" si="331"/>
        <v>49</v>
      </c>
      <c r="FJ540" s="116">
        <f t="shared" si="324"/>
        <v>7</v>
      </c>
      <c r="FK540" s="116" t="str">
        <f t="shared" si="332"/>
        <v>夏侯渊专属武器-魂珠-6 4级</v>
      </c>
      <c r="FL540" s="116">
        <f t="shared" si="333"/>
        <v>6</v>
      </c>
      <c r="FM540" s="116">
        <f t="shared" si="334"/>
        <v>4</v>
      </c>
      <c r="FN540" s="116" t="str">
        <f t="shared" si="325"/>
        <v>金币</v>
      </c>
      <c r="FO540" s="116">
        <f t="shared" si="326"/>
        <v>9000</v>
      </c>
      <c r="FP540" s="116" t="str">
        <f t="shared" si="327"/>
        <v>专属强化石3</v>
      </c>
      <c r="FQ540" s="116">
        <f t="shared" si="328"/>
        <v>14</v>
      </c>
      <c r="FR540" s="116" t="str">
        <f t="shared" si="329"/>
        <v>专属强化石4</v>
      </c>
      <c r="FS540" s="116">
        <f t="shared" si="330"/>
        <v>3</v>
      </c>
      <c r="FT540" s="116">
        <f t="shared" si="335"/>
        <v>0.09</v>
      </c>
      <c r="FU540" s="116">
        <f t="shared" si="336"/>
        <v>1</v>
      </c>
      <c r="FV540" s="116">
        <f t="shared" si="337"/>
        <v>17</v>
      </c>
      <c r="FW540" s="116">
        <f t="shared" si="338"/>
        <v>0</v>
      </c>
      <c r="FX540" s="116">
        <f t="shared" si="339"/>
        <v>1</v>
      </c>
      <c r="FY540" s="116">
        <f t="shared" si="340"/>
        <v>4</v>
      </c>
      <c r="FZ540" s="116">
        <f t="shared" si="341"/>
        <v>4.3299999999999998E-2</v>
      </c>
      <c r="GA540" s="116">
        <f t="shared" si="342"/>
        <v>1</v>
      </c>
      <c r="GB540" s="116">
        <f t="shared" si="343"/>
        <v>8</v>
      </c>
      <c r="GC540" s="116">
        <f t="shared" si="344"/>
        <v>0.1731</v>
      </c>
      <c r="GD540" s="116">
        <f t="shared" si="345"/>
        <v>1</v>
      </c>
      <c r="GE540" s="116">
        <f t="shared" si="346"/>
        <v>17</v>
      </c>
    </row>
    <row r="541" spans="164:187" ht="16.5" x14ac:dyDescent="0.2">
      <c r="FH541" s="116">
        <v>536</v>
      </c>
      <c r="FI541" s="116">
        <f t="shared" si="331"/>
        <v>50</v>
      </c>
      <c r="FJ541" s="116">
        <f t="shared" si="324"/>
        <v>7</v>
      </c>
      <c r="FK541" s="116" t="str">
        <f t="shared" si="332"/>
        <v>夏侯渊专属武器-魂珠-6 5级</v>
      </c>
      <c r="FL541" s="116">
        <f t="shared" si="333"/>
        <v>6</v>
      </c>
      <c r="FM541" s="116">
        <f t="shared" si="334"/>
        <v>5</v>
      </c>
      <c r="FN541" s="116" t="str">
        <f t="shared" si="325"/>
        <v>金币</v>
      </c>
      <c r="FO541" s="116">
        <f t="shared" si="326"/>
        <v>10000</v>
      </c>
      <c r="FP541" s="116" t="str">
        <f t="shared" si="327"/>
        <v>专属强化石3</v>
      </c>
      <c r="FQ541" s="116">
        <f t="shared" si="328"/>
        <v>14</v>
      </c>
      <c r="FR541" s="116" t="str">
        <f t="shared" si="329"/>
        <v>专属强化石4</v>
      </c>
      <c r="FS541" s="116">
        <f t="shared" si="330"/>
        <v>3</v>
      </c>
      <c r="FT541" s="116">
        <f t="shared" si="335"/>
        <v>0.05</v>
      </c>
      <c r="FU541" s="116">
        <f t="shared" si="336"/>
        <v>1</v>
      </c>
      <c r="FV541" s="116">
        <f t="shared" si="337"/>
        <v>28</v>
      </c>
      <c r="FW541" s="116">
        <f t="shared" si="338"/>
        <v>0</v>
      </c>
      <c r="FX541" s="116">
        <f t="shared" si="339"/>
        <v>1</v>
      </c>
      <c r="FY541" s="116">
        <f t="shared" si="340"/>
        <v>6</v>
      </c>
      <c r="FZ541" s="116">
        <f t="shared" si="341"/>
        <v>2.7099999999999999E-2</v>
      </c>
      <c r="GA541" s="116">
        <f t="shared" si="342"/>
        <v>1</v>
      </c>
      <c r="GB541" s="116">
        <f t="shared" si="343"/>
        <v>13</v>
      </c>
      <c r="GC541" s="116">
        <f t="shared" si="344"/>
        <v>0.1082</v>
      </c>
      <c r="GD541" s="116">
        <f t="shared" si="345"/>
        <v>1</v>
      </c>
      <c r="GE541" s="116">
        <f t="shared" si="346"/>
        <v>28</v>
      </c>
    </row>
    <row r="542" spans="164:187" ht="16.5" x14ac:dyDescent="0.2">
      <c r="FH542" s="116">
        <v>537</v>
      </c>
      <c r="FI542" s="116">
        <f t="shared" si="331"/>
        <v>51</v>
      </c>
      <c r="FJ542" s="116">
        <f t="shared" si="324"/>
        <v>7</v>
      </c>
      <c r="FK542" s="116" t="str">
        <f t="shared" si="332"/>
        <v>夏侯渊专属武器-魂珠-6 6级</v>
      </c>
      <c r="FL542" s="116">
        <f t="shared" si="333"/>
        <v>6</v>
      </c>
      <c r="FM542" s="116">
        <f t="shared" si="334"/>
        <v>6</v>
      </c>
      <c r="FN542" s="116" t="str">
        <f t="shared" si="325"/>
        <v>金币</v>
      </c>
      <c r="FO542" s="116">
        <f t="shared" si="326"/>
        <v>11000</v>
      </c>
      <c r="FP542" s="116" t="str">
        <f t="shared" si="327"/>
        <v>专属强化石3</v>
      </c>
      <c r="FQ542" s="116">
        <f t="shared" si="328"/>
        <v>19</v>
      </c>
      <c r="FR542" s="116" t="str">
        <f t="shared" si="329"/>
        <v>专属强化石4</v>
      </c>
      <c r="FS542" s="116">
        <f t="shared" si="330"/>
        <v>4</v>
      </c>
      <c r="FT542" s="116">
        <f t="shared" si="335"/>
        <v>0.04</v>
      </c>
      <c r="FU542" s="116">
        <f t="shared" si="336"/>
        <v>1</v>
      </c>
      <c r="FV542" s="116">
        <f t="shared" si="337"/>
        <v>34</v>
      </c>
      <c r="FW542" s="116">
        <f t="shared" si="338"/>
        <v>0</v>
      </c>
      <c r="FX542" s="116">
        <f t="shared" si="339"/>
        <v>1</v>
      </c>
      <c r="FY542" s="116">
        <f t="shared" si="340"/>
        <v>8</v>
      </c>
      <c r="FZ542" s="116">
        <f t="shared" si="341"/>
        <v>2.2200000000000001E-2</v>
      </c>
      <c r="GA542" s="116">
        <f t="shared" si="342"/>
        <v>1</v>
      </c>
      <c r="GB542" s="116">
        <f t="shared" si="343"/>
        <v>16</v>
      </c>
      <c r="GC542" s="116">
        <f t="shared" si="344"/>
        <v>8.8800000000000004E-2</v>
      </c>
      <c r="GD542" s="116">
        <f t="shared" si="345"/>
        <v>1</v>
      </c>
      <c r="GE542" s="116">
        <f t="shared" si="346"/>
        <v>34</v>
      </c>
    </row>
    <row r="543" spans="164:187" ht="16.5" x14ac:dyDescent="0.2">
      <c r="FH543" s="116">
        <v>538</v>
      </c>
      <c r="FI543" s="116">
        <f t="shared" si="331"/>
        <v>52</v>
      </c>
      <c r="FJ543" s="116">
        <f t="shared" si="324"/>
        <v>7</v>
      </c>
      <c r="FK543" s="116" t="str">
        <f t="shared" si="332"/>
        <v>夏侯渊专属武器-魂珠-6 7级</v>
      </c>
      <c r="FL543" s="116">
        <f t="shared" si="333"/>
        <v>6</v>
      </c>
      <c r="FM543" s="116">
        <f t="shared" si="334"/>
        <v>7</v>
      </c>
      <c r="FN543" s="116" t="str">
        <f t="shared" si="325"/>
        <v>金币</v>
      </c>
      <c r="FO543" s="116">
        <f t="shared" si="326"/>
        <v>12000</v>
      </c>
      <c r="FP543" s="116" t="str">
        <f t="shared" si="327"/>
        <v>专属强化石3</v>
      </c>
      <c r="FQ543" s="116">
        <f t="shared" si="328"/>
        <v>24</v>
      </c>
      <c r="FR543" s="116" t="str">
        <f t="shared" si="329"/>
        <v>专属强化石4</v>
      </c>
      <c r="FS543" s="116">
        <f t="shared" si="330"/>
        <v>5</v>
      </c>
      <c r="FT543" s="116">
        <f t="shared" si="335"/>
        <v>0.03</v>
      </c>
      <c r="FU543" s="116">
        <f t="shared" si="336"/>
        <v>1</v>
      </c>
      <c r="FV543" s="116">
        <f t="shared" si="337"/>
        <v>44</v>
      </c>
      <c r="FW543" s="116">
        <f t="shared" si="338"/>
        <v>0</v>
      </c>
      <c r="FX543" s="116">
        <f t="shared" si="339"/>
        <v>1</v>
      </c>
      <c r="FY543" s="116">
        <f t="shared" si="340"/>
        <v>10</v>
      </c>
      <c r="FZ543" s="116">
        <f t="shared" si="341"/>
        <v>1.72E-2</v>
      </c>
      <c r="GA543" s="116">
        <f t="shared" si="342"/>
        <v>1</v>
      </c>
      <c r="GB543" s="116">
        <f t="shared" si="343"/>
        <v>20</v>
      </c>
      <c r="GC543" s="116">
        <f t="shared" si="344"/>
        <v>6.8699999999999997E-2</v>
      </c>
      <c r="GD543" s="116">
        <f t="shared" si="345"/>
        <v>1</v>
      </c>
      <c r="GE543" s="116">
        <f t="shared" si="346"/>
        <v>44</v>
      </c>
    </row>
    <row r="544" spans="164:187" ht="16.5" x14ac:dyDescent="0.2">
      <c r="FH544" s="116">
        <v>539</v>
      </c>
      <c r="FI544" s="116">
        <f t="shared" si="331"/>
        <v>53</v>
      </c>
      <c r="FJ544" s="116">
        <f t="shared" si="324"/>
        <v>7</v>
      </c>
      <c r="FK544" s="116" t="str">
        <f t="shared" si="332"/>
        <v>夏侯渊专属武器-魂珠-6 8级</v>
      </c>
      <c r="FL544" s="116">
        <f t="shared" si="333"/>
        <v>6</v>
      </c>
      <c r="FM544" s="116">
        <f t="shared" si="334"/>
        <v>8</v>
      </c>
      <c r="FN544" s="116" t="str">
        <f t="shared" si="325"/>
        <v>金币</v>
      </c>
      <c r="FO544" s="116">
        <f t="shared" si="326"/>
        <v>13000</v>
      </c>
      <c r="FP544" s="116" t="str">
        <f t="shared" si="327"/>
        <v>专属强化石3</v>
      </c>
      <c r="FQ544" s="116">
        <f t="shared" si="328"/>
        <v>33</v>
      </c>
      <c r="FR544" s="116" t="str">
        <f t="shared" si="329"/>
        <v>专属强化石4</v>
      </c>
      <c r="FS544" s="116">
        <f t="shared" si="330"/>
        <v>7</v>
      </c>
      <c r="FT544" s="116">
        <f t="shared" si="335"/>
        <v>0.03</v>
      </c>
      <c r="FU544" s="116">
        <f t="shared" si="336"/>
        <v>1</v>
      </c>
      <c r="FV544" s="116">
        <f t="shared" si="337"/>
        <v>50</v>
      </c>
      <c r="FW544" s="116">
        <f t="shared" si="338"/>
        <v>0</v>
      </c>
      <c r="FX544" s="116">
        <f t="shared" si="339"/>
        <v>1</v>
      </c>
      <c r="FY544" s="116">
        <f t="shared" si="340"/>
        <v>12</v>
      </c>
      <c r="FZ544" s="116">
        <f t="shared" si="341"/>
        <v>1.49E-2</v>
      </c>
      <c r="GA544" s="116">
        <f t="shared" si="342"/>
        <v>1</v>
      </c>
      <c r="GB544" s="116">
        <f t="shared" si="343"/>
        <v>24</v>
      </c>
      <c r="GC544" s="116">
        <f t="shared" si="344"/>
        <v>5.9400000000000001E-2</v>
      </c>
      <c r="GD544" s="116">
        <f t="shared" si="345"/>
        <v>1</v>
      </c>
      <c r="GE544" s="116">
        <f t="shared" si="346"/>
        <v>50</v>
      </c>
    </row>
    <row r="545" spans="164:187" ht="16.5" x14ac:dyDescent="0.2">
      <c r="FH545" s="116">
        <v>540</v>
      </c>
      <c r="FI545" s="116">
        <f t="shared" si="331"/>
        <v>54</v>
      </c>
      <c r="FJ545" s="116">
        <f t="shared" si="324"/>
        <v>7</v>
      </c>
      <c r="FK545" s="116" t="str">
        <f t="shared" si="332"/>
        <v>夏侯渊专属武器-魂珠-6 9级</v>
      </c>
      <c r="FL545" s="116">
        <f t="shared" si="333"/>
        <v>6</v>
      </c>
      <c r="FM545" s="116">
        <f t="shared" si="334"/>
        <v>9</v>
      </c>
      <c r="FN545" s="116" t="str">
        <f t="shared" si="325"/>
        <v>金币</v>
      </c>
      <c r="FO545" s="116">
        <f t="shared" si="326"/>
        <v>14000</v>
      </c>
      <c r="FP545" s="116" t="str">
        <f t="shared" si="327"/>
        <v>专属强化石3</v>
      </c>
      <c r="FQ545" s="116">
        <f t="shared" si="328"/>
        <v>38</v>
      </c>
      <c r="FR545" s="116" t="str">
        <f t="shared" si="329"/>
        <v>专属强化石4</v>
      </c>
      <c r="FS545" s="116">
        <f t="shared" si="330"/>
        <v>8</v>
      </c>
      <c r="FT545" s="116">
        <f t="shared" si="335"/>
        <v>0.02</v>
      </c>
      <c r="FU545" s="116">
        <f t="shared" si="336"/>
        <v>1</v>
      </c>
      <c r="FV545" s="116">
        <f t="shared" si="337"/>
        <v>71</v>
      </c>
      <c r="FW545" s="116">
        <f t="shared" si="338"/>
        <v>0</v>
      </c>
      <c r="FX545" s="116">
        <f t="shared" si="339"/>
        <v>1</v>
      </c>
      <c r="FY545" s="116">
        <f t="shared" si="340"/>
        <v>17</v>
      </c>
      <c r="FZ545" s="116">
        <f t="shared" si="341"/>
        <v>1.0500000000000001E-2</v>
      </c>
      <c r="GA545" s="116">
        <f t="shared" si="342"/>
        <v>1</v>
      </c>
      <c r="GB545" s="116">
        <f t="shared" si="343"/>
        <v>33</v>
      </c>
      <c r="GC545" s="116">
        <f t="shared" si="344"/>
        <v>4.2000000000000003E-2</v>
      </c>
      <c r="GD545" s="116">
        <f t="shared" si="345"/>
        <v>1</v>
      </c>
      <c r="GE545" s="116">
        <f t="shared" si="346"/>
        <v>71</v>
      </c>
    </row>
    <row r="546" spans="164:187" ht="16.5" x14ac:dyDescent="0.2">
      <c r="FH546" s="116">
        <v>541</v>
      </c>
      <c r="FI546" s="116">
        <f t="shared" si="331"/>
        <v>0</v>
      </c>
      <c r="FJ546" s="116">
        <f t="shared" si="324"/>
        <v>7</v>
      </c>
      <c r="FK546" s="116" t="str">
        <f t="shared" si="332"/>
        <v>夏侯渊专属武器-魂珠-7 0级</v>
      </c>
      <c r="FL546" s="116">
        <f t="shared" si="333"/>
        <v>7</v>
      </c>
      <c r="FM546" s="116">
        <f t="shared" si="334"/>
        <v>0</v>
      </c>
      <c r="FN546" s="116" t="str">
        <f t="shared" si="325"/>
        <v/>
      </c>
      <c r="FO546" s="116" t="str">
        <f t="shared" si="326"/>
        <v/>
      </c>
      <c r="FP546" s="116" t="str">
        <f t="shared" si="327"/>
        <v/>
      </c>
      <c r="FQ546" s="116" t="str">
        <f t="shared" si="328"/>
        <v/>
      </c>
      <c r="FR546" s="116" t="str">
        <f t="shared" si="329"/>
        <v/>
      </c>
      <c r="FS546" s="116" t="str">
        <f t="shared" si="330"/>
        <v/>
      </c>
      <c r="FT546" s="116" t="str">
        <f t="shared" si="335"/>
        <v/>
      </c>
      <c r="FU546" s="116" t="str">
        <f t="shared" si="336"/>
        <v/>
      </c>
      <c r="FV546" s="116" t="str">
        <f t="shared" si="337"/>
        <v/>
      </c>
      <c r="FW546" s="116" t="str">
        <f t="shared" si="338"/>
        <v/>
      </c>
      <c r="FX546" s="116" t="str">
        <f t="shared" si="339"/>
        <v/>
      </c>
      <c r="FY546" s="116" t="str">
        <f t="shared" si="340"/>
        <v/>
      </c>
      <c r="FZ546" s="116" t="str">
        <f t="shared" si="341"/>
        <v/>
      </c>
      <c r="GA546" s="116" t="str">
        <f t="shared" si="342"/>
        <v/>
      </c>
      <c r="GB546" s="116" t="str">
        <f t="shared" si="343"/>
        <v/>
      </c>
      <c r="GC546" s="116" t="str">
        <f t="shared" si="344"/>
        <v/>
      </c>
      <c r="GD546" s="116" t="str">
        <f t="shared" si="345"/>
        <v/>
      </c>
      <c r="GE546" s="116" t="str">
        <f t="shared" si="346"/>
        <v/>
      </c>
    </row>
    <row r="547" spans="164:187" ht="16.5" x14ac:dyDescent="0.2">
      <c r="FH547" s="116">
        <v>542</v>
      </c>
      <c r="FI547" s="116">
        <f t="shared" si="331"/>
        <v>55</v>
      </c>
      <c r="FJ547" s="116">
        <f t="shared" si="324"/>
        <v>7</v>
      </c>
      <c r="FK547" s="116" t="str">
        <f t="shared" si="332"/>
        <v>夏侯渊专属武器-魂珠-7 1级</v>
      </c>
      <c r="FL547" s="116">
        <f t="shared" si="333"/>
        <v>7</v>
      </c>
      <c r="FM547" s="116">
        <f t="shared" si="334"/>
        <v>1</v>
      </c>
      <c r="FN547" s="116" t="str">
        <f t="shared" si="325"/>
        <v>金币</v>
      </c>
      <c r="FO547" s="116">
        <f t="shared" si="326"/>
        <v>7000</v>
      </c>
      <c r="FP547" s="116" t="str">
        <f t="shared" si="327"/>
        <v>专属强化石3</v>
      </c>
      <c r="FQ547" s="116">
        <f t="shared" si="328"/>
        <v>6</v>
      </c>
      <c r="FR547" s="116" t="str">
        <f t="shared" si="329"/>
        <v>专属强化石4</v>
      </c>
      <c r="FS547" s="116">
        <f t="shared" si="330"/>
        <v>2</v>
      </c>
      <c r="FT547" s="116">
        <f t="shared" si="335"/>
        <v>0.17</v>
      </c>
      <c r="FU547" s="116">
        <f t="shared" si="336"/>
        <v>1</v>
      </c>
      <c r="FV547" s="116">
        <f t="shared" si="337"/>
        <v>9</v>
      </c>
      <c r="FW547" s="116">
        <f t="shared" si="338"/>
        <v>0</v>
      </c>
      <c r="FX547" s="116">
        <f t="shared" si="339"/>
        <v>1</v>
      </c>
      <c r="FY547" s="116">
        <f t="shared" si="340"/>
        <v>2</v>
      </c>
      <c r="FZ547" s="116">
        <f t="shared" si="341"/>
        <v>8.6599999999999996E-2</v>
      </c>
      <c r="GA547" s="116">
        <f t="shared" si="342"/>
        <v>1</v>
      </c>
      <c r="GB547" s="116">
        <f t="shared" si="343"/>
        <v>4</v>
      </c>
      <c r="GC547" s="116">
        <f t="shared" si="344"/>
        <v>0.3463</v>
      </c>
      <c r="GD547" s="116">
        <f t="shared" si="345"/>
        <v>1</v>
      </c>
      <c r="GE547" s="116">
        <f t="shared" si="346"/>
        <v>9</v>
      </c>
    </row>
    <row r="548" spans="164:187" ht="16.5" x14ac:dyDescent="0.2">
      <c r="FH548" s="116">
        <v>543</v>
      </c>
      <c r="FI548" s="116">
        <f t="shared" si="331"/>
        <v>56</v>
      </c>
      <c r="FJ548" s="116">
        <f t="shared" si="324"/>
        <v>7</v>
      </c>
      <c r="FK548" s="116" t="str">
        <f t="shared" si="332"/>
        <v>夏侯渊专属武器-魂珠-7 2级</v>
      </c>
      <c r="FL548" s="116">
        <f t="shared" si="333"/>
        <v>7</v>
      </c>
      <c r="FM548" s="116">
        <f t="shared" si="334"/>
        <v>2</v>
      </c>
      <c r="FN548" s="116" t="str">
        <f t="shared" si="325"/>
        <v>金币</v>
      </c>
      <c r="FO548" s="116">
        <f t="shared" si="326"/>
        <v>8000</v>
      </c>
      <c r="FP548" s="116" t="str">
        <f t="shared" si="327"/>
        <v>专属强化石3</v>
      </c>
      <c r="FQ548" s="116">
        <f t="shared" si="328"/>
        <v>6</v>
      </c>
      <c r="FR548" s="116" t="str">
        <f t="shared" si="329"/>
        <v>专属强化石4</v>
      </c>
      <c r="FS548" s="116">
        <f t="shared" si="330"/>
        <v>2</v>
      </c>
      <c r="FT548" s="116">
        <f t="shared" si="335"/>
        <v>0.09</v>
      </c>
      <c r="FU548" s="116">
        <f t="shared" si="336"/>
        <v>1</v>
      </c>
      <c r="FV548" s="116">
        <f t="shared" si="337"/>
        <v>17</v>
      </c>
      <c r="FW548" s="116">
        <f t="shared" si="338"/>
        <v>0</v>
      </c>
      <c r="FX548" s="116">
        <f t="shared" si="339"/>
        <v>1</v>
      </c>
      <c r="FY548" s="116">
        <f t="shared" si="340"/>
        <v>4</v>
      </c>
      <c r="FZ548" s="116">
        <f t="shared" si="341"/>
        <v>4.3299999999999998E-2</v>
      </c>
      <c r="GA548" s="116">
        <f t="shared" si="342"/>
        <v>1</v>
      </c>
      <c r="GB548" s="116">
        <f t="shared" si="343"/>
        <v>8</v>
      </c>
      <c r="GC548" s="116">
        <f t="shared" si="344"/>
        <v>0.1731</v>
      </c>
      <c r="GD548" s="116">
        <f t="shared" si="345"/>
        <v>1</v>
      </c>
      <c r="GE548" s="116">
        <f t="shared" si="346"/>
        <v>17</v>
      </c>
    </row>
    <row r="549" spans="164:187" ht="16.5" x14ac:dyDescent="0.2">
      <c r="FH549" s="116">
        <v>544</v>
      </c>
      <c r="FI549" s="116">
        <f t="shared" si="331"/>
        <v>57</v>
      </c>
      <c r="FJ549" s="116">
        <f t="shared" si="324"/>
        <v>7</v>
      </c>
      <c r="FK549" s="116" t="str">
        <f t="shared" si="332"/>
        <v>夏侯渊专属武器-魂珠-7 3级</v>
      </c>
      <c r="FL549" s="116">
        <f t="shared" si="333"/>
        <v>7</v>
      </c>
      <c r="FM549" s="116">
        <f t="shared" si="334"/>
        <v>3</v>
      </c>
      <c r="FN549" s="116" t="str">
        <f t="shared" si="325"/>
        <v>金币</v>
      </c>
      <c r="FO549" s="116">
        <f t="shared" si="326"/>
        <v>9000</v>
      </c>
      <c r="FP549" s="116" t="str">
        <f t="shared" si="327"/>
        <v>专属强化石3</v>
      </c>
      <c r="FQ549" s="116">
        <f t="shared" si="328"/>
        <v>8</v>
      </c>
      <c r="FR549" s="116" t="str">
        <f t="shared" si="329"/>
        <v>专属强化石4</v>
      </c>
      <c r="FS549" s="116">
        <f t="shared" si="330"/>
        <v>3</v>
      </c>
      <c r="FT549" s="116">
        <f t="shared" si="335"/>
        <v>0.09</v>
      </c>
      <c r="FU549" s="116">
        <f t="shared" si="336"/>
        <v>1</v>
      </c>
      <c r="FV549" s="116">
        <f t="shared" si="337"/>
        <v>17</v>
      </c>
      <c r="FW549" s="116">
        <f t="shared" si="338"/>
        <v>0</v>
      </c>
      <c r="FX549" s="116">
        <f t="shared" si="339"/>
        <v>1</v>
      </c>
      <c r="FY549" s="116">
        <f t="shared" si="340"/>
        <v>4</v>
      </c>
      <c r="FZ549" s="116">
        <f t="shared" si="341"/>
        <v>4.3299999999999998E-2</v>
      </c>
      <c r="GA549" s="116">
        <f t="shared" si="342"/>
        <v>1</v>
      </c>
      <c r="GB549" s="116">
        <f t="shared" si="343"/>
        <v>8</v>
      </c>
      <c r="GC549" s="116">
        <f t="shared" si="344"/>
        <v>0.1731</v>
      </c>
      <c r="GD549" s="116">
        <f t="shared" si="345"/>
        <v>1</v>
      </c>
      <c r="GE549" s="116">
        <f t="shared" si="346"/>
        <v>17</v>
      </c>
    </row>
    <row r="550" spans="164:187" ht="16.5" x14ac:dyDescent="0.2">
      <c r="FH550" s="116">
        <v>545</v>
      </c>
      <c r="FI550" s="116">
        <f t="shared" si="331"/>
        <v>58</v>
      </c>
      <c r="FJ550" s="116">
        <f t="shared" si="324"/>
        <v>7</v>
      </c>
      <c r="FK550" s="116" t="str">
        <f t="shared" si="332"/>
        <v>夏侯渊专属武器-魂珠-7 4级</v>
      </c>
      <c r="FL550" s="116">
        <f t="shared" si="333"/>
        <v>7</v>
      </c>
      <c r="FM550" s="116">
        <f t="shared" si="334"/>
        <v>4</v>
      </c>
      <c r="FN550" s="116" t="str">
        <f t="shared" si="325"/>
        <v>金币</v>
      </c>
      <c r="FO550" s="116">
        <f t="shared" si="326"/>
        <v>10000</v>
      </c>
      <c r="FP550" s="116" t="str">
        <f t="shared" si="327"/>
        <v>专属强化石3</v>
      </c>
      <c r="FQ550" s="116">
        <f t="shared" si="328"/>
        <v>11</v>
      </c>
      <c r="FR550" s="116" t="str">
        <f t="shared" si="329"/>
        <v>专属强化石4</v>
      </c>
      <c r="FS550" s="116">
        <f t="shared" si="330"/>
        <v>4</v>
      </c>
      <c r="FT550" s="116">
        <f t="shared" si="335"/>
        <v>7.0000000000000007E-2</v>
      </c>
      <c r="FU550" s="116">
        <f t="shared" si="336"/>
        <v>1</v>
      </c>
      <c r="FV550" s="116">
        <f t="shared" si="337"/>
        <v>22</v>
      </c>
      <c r="FW550" s="116">
        <f t="shared" si="338"/>
        <v>0</v>
      </c>
      <c r="FX550" s="116">
        <f t="shared" si="339"/>
        <v>1</v>
      </c>
      <c r="FY550" s="116">
        <f t="shared" si="340"/>
        <v>5</v>
      </c>
      <c r="FZ550" s="116">
        <f t="shared" si="341"/>
        <v>3.4599999999999999E-2</v>
      </c>
      <c r="GA550" s="116">
        <f t="shared" si="342"/>
        <v>1</v>
      </c>
      <c r="GB550" s="116">
        <f t="shared" si="343"/>
        <v>10</v>
      </c>
      <c r="GC550" s="116">
        <f t="shared" si="344"/>
        <v>0.13850000000000001</v>
      </c>
      <c r="GD550" s="116">
        <f t="shared" si="345"/>
        <v>1</v>
      </c>
      <c r="GE550" s="116">
        <f t="shared" si="346"/>
        <v>22</v>
      </c>
    </row>
    <row r="551" spans="164:187" ht="16.5" x14ac:dyDescent="0.2">
      <c r="FH551" s="116">
        <v>546</v>
      </c>
      <c r="FI551" s="116">
        <f t="shared" si="331"/>
        <v>59</v>
      </c>
      <c r="FJ551" s="116">
        <f t="shared" si="324"/>
        <v>7</v>
      </c>
      <c r="FK551" s="116" t="str">
        <f t="shared" si="332"/>
        <v>夏侯渊专属武器-魂珠-7 5级</v>
      </c>
      <c r="FL551" s="116">
        <f t="shared" si="333"/>
        <v>7</v>
      </c>
      <c r="FM551" s="116">
        <f t="shared" si="334"/>
        <v>5</v>
      </c>
      <c r="FN551" s="116" t="str">
        <f t="shared" si="325"/>
        <v>金币</v>
      </c>
      <c r="FO551" s="116">
        <f t="shared" si="326"/>
        <v>11000</v>
      </c>
      <c r="FP551" s="116" t="str">
        <f t="shared" si="327"/>
        <v>专属强化石3</v>
      </c>
      <c r="FQ551" s="116">
        <f t="shared" si="328"/>
        <v>11</v>
      </c>
      <c r="FR551" s="116" t="str">
        <f t="shared" si="329"/>
        <v>专属强化石4</v>
      </c>
      <c r="FS551" s="116">
        <f t="shared" si="330"/>
        <v>4</v>
      </c>
      <c r="FT551" s="116">
        <f t="shared" si="335"/>
        <v>0.04</v>
      </c>
      <c r="FU551" s="116">
        <f t="shared" si="336"/>
        <v>1</v>
      </c>
      <c r="FV551" s="116">
        <f t="shared" si="337"/>
        <v>35</v>
      </c>
      <c r="FW551" s="116">
        <f t="shared" si="338"/>
        <v>0</v>
      </c>
      <c r="FX551" s="116">
        <f t="shared" si="339"/>
        <v>1</v>
      </c>
      <c r="FY551" s="116">
        <f t="shared" si="340"/>
        <v>8</v>
      </c>
      <c r="FZ551" s="116">
        <f t="shared" si="341"/>
        <v>2.1600000000000001E-2</v>
      </c>
      <c r="GA551" s="116">
        <f t="shared" si="342"/>
        <v>1</v>
      </c>
      <c r="GB551" s="116">
        <f t="shared" si="343"/>
        <v>16</v>
      </c>
      <c r="GC551" s="116">
        <f t="shared" si="344"/>
        <v>8.6599999999999996E-2</v>
      </c>
      <c r="GD551" s="116">
        <f t="shared" si="345"/>
        <v>1</v>
      </c>
      <c r="GE551" s="116">
        <f t="shared" si="346"/>
        <v>35</v>
      </c>
    </row>
    <row r="552" spans="164:187" ht="16.5" x14ac:dyDescent="0.2">
      <c r="FH552" s="116">
        <v>547</v>
      </c>
      <c r="FI552" s="116">
        <f t="shared" si="331"/>
        <v>60</v>
      </c>
      <c r="FJ552" s="116">
        <f t="shared" si="324"/>
        <v>7</v>
      </c>
      <c r="FK552" s="116" t="str">
        <f t="shared" si="332"/>
        <v>夏侯渊专属武器-魂珠-7 6级</v>
      </c>
      <c r="FL552" s="116">
        <f t="shared" si="333"/>
        <v>7</v>
      </c>
      <c r="FM552" s="116">
        <f t="shared" si="334"/>
        <v>6</v>
      </c>
      <c r="FN552" s="116" t="str">
        <f t="shared" si="325"/>
        <v>金币</v>
      </c>
      <c r="FO552" s="116">
        <f t="shared" si="326"/>
        <v>12000</v>
      </c>
      <c r="FP552" s="116" t="str">
        <f t="shared" si="327"/>
        <v>专属强化石3</v>
      </c>
      <c r="FQ552" s="116">
        <f t="shared" si="328"/>
        <v>14</v>
      </c>
      <c r="FR552" s="116" t="str">
        <f t="shared" si="329"/>
        <v>专属强化石4</v>
      </c>
      <c r="FS552" s="116">
        <f t="shared" si="330"/>
        <v>5</v>
      </c>
      <c r="FT552" s="116">
        <f t="shared" si="335"/>
        <v>0.03</v>
      </c>
      <c r="FU552" s="116">
        <f t="shared" si="336"/>
        <v>1</v>
      </c>
      <c r="FV552" s="116">
        <f t="shared" si="337"/>
        <v>45</v>
      </c>
      <c r="FW552" s="116">
        <f t="shared" si="338"/>
        <v>0</v>
      </c>
      <c r="FX552" s="116">
        <f t="shared" si="339"/>
        <v>1</v>
      </c>
      <c r="FY552" s="116">
        <f t="shared" si="340"/>
        <v>11</v>
      </c>
      <c r="FZ552" s="116">
        <f t="shared" si="341"/>
        <v>1.66E-2</v>
      </c>
      <c r="GA552" s="116">
        <f t="shared" si="342"/>
        <v>1</v>
      </c>
      <c r="GB552" s="116">
        <f t="shared" si="343"/>
        <v>21</v>
      </c>
      <c r="GC552" s="116">
        <f t="shared" si="344"/>
        <v>6.6600000000000006E-2</v>
      </c>
      <c r="GD552" s="116">
        <f t="shared" si="345"/>
        <v>1</v>
      </c>
      <c r="GE552" s="116">
        <f t="shared" si="346"/>
        <v>45</v>
      </c>
    </row>
    <row r="553" spans="164:187" ht="16.5" x14ac:dyDescent="0.2">
      <c r="FH553" s="116">
        <v>548</v>
      </c>
      <c r="FI553" s="116">
        <f t="shared" si="331"/>
        <v>61</v>
      </c>
      <c r="FJ553" s="116">
        <f t="shared" si="324"/>
        <v>7</v>
      </c>
      <c r="FK553" s="116" t="str">
        <f t="shared" si="332"/>
        <v>夏侯渊专属武器-魂珠-7 7级</v>
      </c>
      <c r="FL553" s="116">
        <f t="shared" si="333"/>
        <v>7</v>
      </c>
      <c r="FM553" s="116">
        <f t="shared" si="334"/>
        <v>7</v>
      </c>
      <c r="FN553" s="116" t="str">
        <f t="shared" si="325"/>
        <v>金币</v>
      </c>
      <c r="FO553" s="116">
        <f t="shared" si="326"/>
        <v>13000</v>
      </c>
      <c r="FP553" s="116" t="str">
        <f t="shared" si="327"/>
        <v>专属强化石3</v>
      </c>
      <c r="FQ553" s="116">
        <f t="shared" si="328"/>
        <v>20</v>
      </c>
      <c r="FR553" s="116" t="str">
        <f t="shared" si="329"/>
        <v>专属强化石4</v>
      </c>
      <c r="FS553" s="116">
        <f t="shared" si="330"/>
        <v>7</v>
      </c>
      <c r="FT553" s="116">
        <f t="shared" si="335"/>
        <v>0.03</v>
      </c>
      <c r="FU553" s="116">
        <f t="shared" si="336"/>
        <v>1</v>
      </c>
      <c r="FV553" s="116">
        <f t="shared" si="337"/>
        <v>52</v>
      </c>
      <c r="FW553" s="116">
        <f t="shared" si="338"/>
        <v>0</v>
      </c>
      <c r="FX553" s="116">
        <f t="shared" si="339"/>
        <v>1</v>
      </c>
      <c r="FY553" s="116">
        <f t="shared" si="340"/>
        <v>12</v>
      </c>
      <c r="FZ553" s="116">
        <f t="shared" si="341"/>
        <v>1.44E-2</v>
      </c>
      <c r="GA553" s="116">
        <f t="shared" si="342"/>
        <v>1</v>
      </c>
      <c r="GB553" s="116">
        <f t="shared" si="343"/>
        <v>24</v>
      </c>
      <c r="GC553" s="116">
        <f t="shared" si="344"/>
        <v>5.7700000000000001E-2</v>
      </c>
      <c r="GD553" s="116">
        <f t="shared" si="345"/>
        <v>1</v>
      </c>
      <c r="GE553" s="116">
        <f t="shared" si="346"/>
        <v>52</v>
      </c>
    </row>
    <row r="554" spans="164:187" ht="16.5" x14ac:dyDescent="0.2">
      <c r="FH554" s="116">
        <v>549</v>
      </c>
      <c r="FI554" s="116">
        <f t="shared" si="331"/>
        <v>62</v>
      </c>
      <c r="FJ554" s="116">
        <f t="shared" si="324"/>
        <v>7</v>
      </c>
      <c r="FK554" s="116" t="str">
        <f t="shared" si="332"/>
        <v>夏侯渊专属武器-魂珠-7 8级</v>
      </c>
      <c r="FL554" s="116">
        <f t="shared" si="333"/>
        <v>7</v>
      </c>
      <c r="FM554" s="116">
        <f t="shared" si="334"/>
        <v>8</v>
      </c>
      <c r="FN554" s="116" t="str">
        <f t="shared" si="325"/>
        <v>金币</v>
      </c>
      <c r="FO554" s="116">
        <f t="shared" si="326"/>
        <v>14000</v>
      </c>
      <c r="FP554" s="116" t="str">
        <f t="shared" si="327"/>
        <v>专属强化石3</v>
      </c>
      <c r="FQ554" s="116">
        <f t="shared" si="328"/>
        <v>23</v>
      </c>
      <c r="FR554" s="116" t="str">
        <f t="shared" si="329"/>
        <v>专属强化石4</v>
      </c>
      <c r="FS554" s="116">
        <f t="shared" si="330"/>
        <v>8</v>
      </c>
      <c r="FT554" s="116">
        <f t="shared" si="335"/>
        <v>0.02</v>
      </c>
      <c r="FU554" s="116">
        <f t="shared" si="336"/>
        <v>1</v>
      </c>
      <c r="FV554" s="116">
        <f t="shared" si="337"/>
        <v>74</v>
      </c>
      <c r="FW554" s="116">
        <f t="shared" si="338"/>
        <v>0</v>
      </c>
      <c r="FX554" s="116">
        <f t="shared" si="339"/>
        <v>1</v>
      </c>
      <c r="FY554" s="116">
        <f t="shared" si="340"/>
        <v>17</v>
      </c>
      <c r="FZ554" s="116">
        <f t="shared" si="341"/>
        <v>1.0200000000000001E-2</v>
      </c>
      <c r="GA554" s="116">
        <f t="shared" si="342"/>
        <v>1</v>
      </c>
      <c r="GB554" s="116">
        <f t="shared" si="343"/>
        <v>34</v>
      </c>
      <c r="GC554" s="116">
        <f t="shared" si="344"/>
        <v>4.07E-2</v>
      </c>
      <c r="GD554" s="116">
        <f t="shared" si="345"/>
        <v>1</v>
      </c>
      <c r="GE554" s="116">
        <f t="shared" si="346"/>
        <v>74</v>
      </c>
    </row>
    <row r="555" spans="164:187" ht="16.5" x14ac:dyDescent="0.2">
      <c r="FH555" s="116">
        <v>550</v>
      </c>
      <c r="FI555" s="116">
        <f t="shared" si="331"/>
        <v>63</v>
      </c>
      <c r="FJ555" s="116">
        <f t="shared" si="324"/>
        <v>7</v>
      </c>
      <c r="FK555" s="116" t="str">
        <f t="shared" si="332"/>
        <v>夏侯渊专属武器-魂珠-7 9级</v>
      </c>
      <c r="FL555" s="116">
        <f t="shared" si="333"/>
        <v>7</v>
      </c>
      <c r="FM555" s="116">
        <f t="shared" si="334"/>
        <v>9</v>
      </c>
      <c r="FN555" s="116" t="str">
        <f t="shared" si="325"/>
        <v>金币</v>
      </c>
      <c r="FO555" s="116">
        <f t="shared" si="326"/>
        <v>15000</v>
      </c>
      <c r="FP555" s="116" t="str">
        <f t="shared" si="327"/>
        <v>专属强化石3</v>
      </c>
      <c r="FQ555" s="116">
        <f t="shared" si="328"/>
        <v>28</v>
      </c>
      <c r="FR555" s="116" t="str">
        <f t="shared" si="329"/>
        <v>专属强化石4</v>
      </c>
      <c r="FS555" s="116">
        <f t="shared" si="330"/>
        <v>10</v>
      </c>
      <c r="FT555" s="116">
        <f t="shared" si="335"/>
        <v>0.02</v>
      </c>
      <c r="FU555" s="116">
        <f t="shared" si="336"/>
        <v>1</v>
      </c>
      <c r="FV555" s="116">
        <f t="shared" si="337"/>
        <v>95</v>
      </c>
      <c r="FW555" s="116">
        <f t="shared" si="338"/>
        <v>0</v>
      </c>
      <c r="FX555" s="116">
        <f t="shared" si="339"/>
        <v>1</v>
      </c>
      <c r="FY555" s="116">
        <f t="shared" si="340"/>
        <v>22</v>
      </c>
      <c r="FZ555" s="116">
        <f t="shared" si="341"/>
        <v>7.9000000000000008E-3</v>
      </c>
      <c r="GA555" s="116">
        <f t="shared" si="342"/>
        <v>1</v>
      </c>
      <c r="GB555" s="116">
        <f t="shared" si="343"/>
        <v>44</v>
      </c>
      <c r="GC555" s="116">
        <f t="shared" si="344"/>
        <v>3.15E-2</v>
      </c>
      <c r="GD555" s="116">
        <f t="shared" si="345"/>
        <v>1</v>
      </c>
      <c r="GE555" s="116">
        <f t="shared" si="346"/>
        <v>95</v>
      </c>
    </row>
    <row r="556" spans="164:187" ht="16.5" x14ac:dyDescent="0.2">
      <c r="FH556" s="116">
        <v>551</v>
      </c>
      <c r="FI556" s="116">
        <f t="shared" si="331"/>
        <v>0</v>
      </c>
      <c r="FJ556" s="116">
        <f t="shared" si="324"/>
        <v>7</v>
      </c>
      <c r="FK556" s="116" t="str">
        <f t="shared" si="332"/>
        <v>夏侯渊专属武器-魂珠-8 0级</v>
      </c>
      <c r="FL556" s="116">
        <f t="shared" si="333"/>
        <v>8</v>
      </c>
      <c r="FM556" s="116">
        <f t="shared" si="334"/>
        <v>0</v>
      </c>
      <c r="FN556" s="116" t="str">
        <f t="shared" si="325"/>
        <v/>
      </c>
      <c r="FO556" s="116" t="str">
        <f t="shared" si="326"/>
        <v/>
      </c>
      <c r="FP556" s="116" t="str">
        <f t="shared" si="327"/>
        <v/>
      </c>
      <c r="FQ556" s="116" t="str">
        <f t="shared" si="328"/>
        <v/>
      </c>
      <c r="FR556" s="116" t="str">
        <f t="shared" si="329"/>
        <v/>
      </c>
      <c r="FS556" s="116" t="str">
        <f t="shared" si="330"/>
        <v/>
      </c>
      <c r="FT556" s="116" t="str">
        <f t="shared" si="335"/>
        <v/>
      </c>
      <c r="FU556" s="116" t="str">
        <f t="shared" si="336"/>
        <v/>
      </c>
      <c r="FV556" s="116" t="str">
        <f t="shared" si="337"/>
        <v/>
      </c>
      <c r="FW556" s="116" t="str">
        <f t="shared" si="338"/>
        <v/>
      </c>
      <c r="FX556" s="116" t="str">
        <f t="shared" si="339"/>
        <v/>
      </c>
      <c r="FY556" s="116" t="str">
        <f t="shared" si="340"/>
        <v/>
      </c>
      <c r="FZ556" s="116" t="str">
        <f t="shared" si="341"/>
        <v/>
      </c>
      <c r="GA556" s="116" t="str">
        <f t="shared" si="342"/>
        <v/>
      </c>
      <c r="GB556" s="116" t="str">
        <f t="shared" si="343"/>
        <v/>
      </c>
      <c r="GC556" s="116" t="str">
        <f t="shared" si="344"/>
        <v/>
      </c>
      <c r="GD556" s="116" t="str">
        <f t="shared" si="345"/>
        <v/>
      </c>
      <c r="GE556" s="116" t="str">
        <f t="shared" si="346"/>
        <v/>
      </c>
    </row>
    <row r="557" spans="164:187" ht="16.5" x14ac:dyDescent="0.2">
      <c r="FH557" s="116">
        <v>552</v>
      </c>
      <c r="FI557" s="116">
        <f t="shared" si="331"/>
        <v>64</v>
      </c>
      <c r="FJ557" s="116">
        <f t="shared" si="324"/>
        <v>7</v>
      </c>
      <c r="FK557" s="116" t="str">
        <f t="shared" si="332"/>
        <v>夏侯渊专属武器-魂珠-8 1级</v>
      </c>
      <c r="FL557" s="116">
        <f t="shared" si="333"/>
        <v>8</v>
      </c>
      <c r="FM557" s="116">
        <f t="shared" si="334"/>
        <v>1</v>
      </c>
      <c r="FN557" s="116" t="str">
        <f t="shared" si="325"/>
        <v>金币</v>
      </c>
      <c r="FO557" s="116">
        <f t="shared" si="326"/>
        <v>8000</v>
      </c>
      <c r="FP557" s="116" t="str">
        <f t="shared" si="327"/>
        <v>专属强化石4</v>
      </c>
      <c r="FQ557" s="116">
        <f t="shared" si="328"/>
        <v>5</v>
      </c>
      <c r="FR557" s="116" t="str">
        <f t="shared" si="329"/>
        <v/>
      </c>
      <c r="FS557" s="116" t="str">
        <f t="shared" si="330"/>
        <v/>
      </c>
      <c r="FT557" s="116">
        <f t="shared" si="335"/>
        <v>0.1</v>
      </c>
      <c r="FU557" s="116">
        <f t="shared" si="336"/>
        <v>1</v>
      </c>
      <c r="FV557" s="116">
        <f t="shared" si="337"/>
        <v>15</v>
      </c>
      <c r="FW557" s="116">
        <f t="shared" si="338"/>
        <v>0</v>
      </c>
      <c r="FX557" s="116">
        <f t="shared" si="339"/>
        <v>1</v>
      </c>
      <c r="FY557" s="116">
        <f t="shared" si="340"/>
        <v>4</v>
      </c>
      <c r="FZ557" s="116">
        <f t="shared" si="341"/>
        <v>4.9200000000000001E-2</v>
      </c>
      <c r="GA557" s="116">
        <f t="shared" si="342"/>
        <v>1</v>
      </c>
      <c r="GB557" s="116">
        <f t="shared" si="343"/>
        <v>7</v>
      </c>
      <c r="GC557" s="116">
        <f t="shared" si="344"/>
        <v>0.1968</v>
      </c>
      <c r="GD557" s="116">
        <f t="shared" si="345"/>
        <v>1</v>
      </c>
      <c r="GE557" s="116">
        <f t="shared" si="346"/>
        <v>15</v>
      </c>
    </row>
    <row r="558" spans="164:187" ht="16.5" x14ac:dyDescent="0.2">
      <c r="FH558" s="116">
        <v>553</v>
      </c>
      <c r="FI558" s="116">
        <f t="shared" si="331"/>
        <v>65</v>
      </c>
      <c r="FJ558" s="116">
        <f t="shared" si="324"/>
        <v>7</v>
      </c>
      <c r="FK558" s="116" t="str">
        <f t="shared" si="332"/>
        <v>夏侯渊专属武器-魂珠-8 2级</v>
      </c>
      <c r="FL558" s="116">
        <f t="shared" si="333"/>
        <v>8</v>
      </c>
      <c r="FM558" s="116">
        <f t="shared" si="334"/>
        <v>2</v>
      </c>
      <c r="FN558" s="116" t="str">
        <f t="shared" si="325"/>
        <v>金币</v>
      </c>
      <c r="FO558" s="116">
        <f t="shared" si="326"/>
        <v>9000</v>
      </c>
      <c r="FP558" s="116" t="str">
        <f t="shared" si="327"/>
        <v>专属强化石4</v>
      </c>
      <c r="FQ558" s="116">
        <f t="shared" si="328"/>
        <v>8</v>
      </c>
      <c r="FR558" s="116" t="str">
        <f t="shared" si="329"/>
        <v/>
      </c>
      <c r="FS558" s="116" t="str">
        <f t="shared" si="330"/>
        <v/>
      </c>
      <c r="FT558" s="116">
        <f t="shared" si="335"/>
        <v>0.08</v>
      </c>
      <c r="FU558" s="116">
        <f t="shared" si="336"/>
        <v>1</v>
      </c>
      <c r="FV558" s="116">
        <f t="shared" si="337"/>
        <v>19</v>
      </c>
      <c r="FW558" s="116">
        <f t="shared" si="338"/>
        <v>0</v>
      </c>
      <c r="FX558" s="116">
        <f t="shared" si="339"/>
        <v>1</v>
      </c>
      <c r="FY558" s="116">
        <f t="shared" si="340"/>
        <v>4</v>
      </c>
      <c r="FZ558" s="116">
        <f t="shared" si="341"/>
        <v>3.9399999999999998E-2</v>
      </c>
      <c r="GA558" s="116">
        <f t="shared" si="342"/>
        <v>1</v>
      </c>
      <c r="GB558" s="116">
        <f t="shared" si="343"/>
        <v>9</v>
      </c>
      <c r="GC558" s="116">
        <f t="shared" si="344"/>
        <v>0.15740000000000001</v>
      </c>
      <c r="GD558" s="116">
        <f t="shared" si="345"/>
        <v>1</v>
      </c>
      <c r="GE558" s="116">
        <f t="shared" si="346"/>
        <v>19</v>
      </c>
    </row>
    <row r="559" spans="164:187" ht="16.5" x14ac:dyDescent="0.2">
      <c r="FH559" s="116">
        <v>554</v>
      </c>
      <c r="FI559" s="116">
        <f t="shared" si="331"/>
        <v>66</v>
      </c>
      <c r="FJ559" s="116">
        <f t="shared" si="324"/>
        <v>7</v>
      </c>
      <c r="FK559" s="116" t="str">
        <f t="shared" si="332"/>
        <v>夏侯渊专属武器-魂珠-8 3级</v>
      </c>
      <c r="FL559" s="116">
        <f t="shared" si="333"/>
        <v>8</v>
      </c>
      <c r="FM559" s="116">
        <f t="shared" si="334"/>
        <v>3</v>
      </c>
      <c r="FN559" s="116" t="str">
        <f t="shared" si="325"/>
        <v>金币</v>
      </c>
      <c r="FO559" s="116">
        <f t="shared" si="326"/>
        <v>10000</v>
      </c>
      <c r="FP559" s="116" t="str">
        <f t="shared" si="327"/>
        <v>专属强化石4</v>
      </c>
      <c r="FQ559" s="116">
        <f t="shared" si="328"/>
        <v>10</v>
      </c>
      <c r="FR559" s="116" t="str">
        <f t="shared" si="329"/>
        <v/>
      </c>
      <c r="FS559" s="116" t="str">
        <f t="shared" si="330"/>
        <v/>
      </c>
      <c r="FT559" s="116">
        <f t="shared" si="335"/>
        <v>7.0000000000000007E-2</v>
      </c>
      <c r="FU559" s="116">
        <f t="shared" si="336"/>
        <v>1</v>
      </c>
      <c r="FV559" s="116">
        <f t="shared" si="337"/>
        <v>23</v>
      </c>
      <c r="FW559" s="116">
        <f t="shared" si="338"/>
        <v>0</v>
      </c>
      <c r="FX559" s="116">
        <f t="shared" si="339"/>
        <v>1</v>
      </c>
      <c r="FY559" s="116">
        <f t="shared" si="340"/>
        <v>5</v>
      </c>
      <c r="FZ559" s="116">
        <f t="shared" si="341"/>
        <v>3.2800000000000003E-2</v>
      </c>
      <c r="GA559" s="116">
        <f t="shared" si="342"/>
        <v>1</v>
      </c>
      <c r="GB559" s="116">
        <f t="shared" si="343"/>
        <v>11</v>
      </c>
      <c r="GC559" s="116">
        <f t="shared" si="344"/>
        <v>0.13120000000000001</v>
      </c>
      <c r="GD559" s="116">
        <f t="shared" si="345"/>
        <v>1</v>
      </c>
      <c r="GE559" s="116">
        <f t="shared" si="346"/>
        <v>23</v>
      </c>
    </row>
    <row r="560" spans="164:187" ht="16.5" x14ac:dyDescent="0.2">
      <c r="FH560" s="116">
        <v>555</v>
      </c>
      <c r="FI560" s="116">
        <f t="shared" si="331"/>
        <v>67</v>
      </c>
      <c r="FJ560" s="116">
        <f t="shared" si="324"/>
        <v>7</v>
      </c>
      <c r="FK560" s="116" t="str">
        <f t="shared" si="332"/>
        <v>夏侯渊专属武器-魂珠-8 4级</v>
      </c>
      <c r="FL560" s="116">
        <f t="shared" si="333"/>
        <v>8</v>
      </c>
      <c r="FM560" s="116">
        <f t="shared" si="334"/>
        <v>4</v>
      </c>
      <c r="FN560" s="116" t="str">
        <f t="shared" si="325"/>
        <v>金币</v>
      </c>
      <c r="FO560" s="116">
        <f t="shared" si="326"/>
        <v>11000</v>
      </c>
      <c r="FP560" s="116" t="str">
        <f t="shared" si="327"/>
        <v>专属强化石4</v>
      </c>
      <c r="FQ560" s="116">
        <f t="shared" si="328"/>
        <v>12</v>
      </c>
      <c r="FR560" s="116" t="str">
        <f t="shared" si="329"/>
        <v/>
      </c>
      <c r="FS560" s="116" t="str">
        <f t="shared" si="330"/>
        <v/>
      </c>
      <c r="FT560" s="116">
        <f t="shared" si="335"/>
        <v>0.05</v>
      </c>
      <c r="FU560" s="116">
        <f t="shared" si="336"/>
        <v>1</v>
      </c>
      <c r="FV560" s="116">
        <f t="shared" si="337"/>
        <v>32</v>
      </c>
      <c r="FW560" s="116">
        <f t="shared" si="338"/>
        <v>0</v>
      </c>
      <c r="FX560" s="116">
        <f t="shared" si="339"/>
        <v>1</v>
      </c>
      <c r="FY560" s="116">
        <f t="shared" si="340"/>
        <v>7</v>
      </c>
      <c r="FZ560" s="116">
        <f t="shared" si="341"/>
        <v>2.3599999999999999E-2</v>
      </c>
      <c r="GA560" s="116">
        <f t="shared" si="342"/>
        <v>1</v>
      </c>
      <c r="GB560" s="116">
        <f t="shared" si="343"/>
        <v>15</v>
      </c>
      <c r="GC560" s="116">
        <f t="shared" si="344"/>
        <v>9.4399999999999998E-2</v>
      </c>
      <c r="GD560" s="116">
        <f t="shared" si="345"/>
        <v>1</v>
      </c>
      <c r="GE560" s="116">
        <f t="shared" si="346"/>
        <v>32</v>
      </c>
    </row>
    <row r="561" spans="164:187" ht="16.5" x14ac:dyDescent="0.2">
      <c r="FH561" s="116">
        <v>556</v>
      </c>
      <c r="FI561" s="116">
        <f t="shared" si="331"/>
        <v>68</v>
      </c>
      <c r="FJ561" s="116">
        <f t="shared" si="324"/>
        <v>7</v>
      </c>
      <c r="FK561" s="116" t="str">
        <f t="shared" si="332"/>
        <v>夏侯渊专属武器-魂珠-8 5级</v>
      </c>
      <c r="FL561" s="116">
        <f t="shared" si="333"/>
        <v>8</v>
      </c>
      <c r="FM561" s="116">
        <f t="shared" si="334"/>
        <v>5</v>
      </c>
      <c r="FN561" s="116" t="str">
        <f t="shared" si="325"/>
        <v>金币</v>
      </c>
      <c r="FO561" s="116">
        <f t="shared" si="326"/>
        <v>12000</v>
      </c>
      <c r="FP561" s="116" t="str">
        <f t="shared" si="327"/>
        <v>专属强化石4</v>
      </c>
      <c r="FQ561" s="116">
        <f t="shared" si="328"/>
        <v>15</v>
      </c>
      <c r="FR561" s="116" t="str">
        <f t="shared" si="329"/>
        <v/>
      </c>
      <c r="FS561" s="116" t="str">
        <f t="shared" si="330"/>
        <v/>
      </c>
      <c r="FT561" s="116">
        <f t="shared" si="335"/>
        <v>0.04</v>
      </c>
      <c r="FU561" s="116">
        <f t="shared" si="336"/>
        <v>1</v>
      </c>
      <c r="FV561" s="116">
        <f t="shared" si="337"/>
        <v>41</v>
      </c>
      <c r="FW561" s="116">
        <f t="shared" si="338"/>
        <v>0</v>
      </c>
      <c r="FX561" s="116">
        <f t="shared" si="339"/>
        <v>1</v>
      </c>
      <c r="FY561" s="116">
        <f t="shared" si="340"/>
        <v>9</v>
      </c>
      <c r="FZ561" s="116">
        <f t="shared" si="341"/>
        <v>1.84E-2</v>
      </c>
      <c r="GA561" s="116">
        <f t="shared" si="342"/>
        <v>1</v>
      </c>
      <c r="GB561" s="116">
        <f t="shared" si="343"/>
        <v>19</v>
      </c>
      <c r="GC561" s="116">
        <f t="shared" si="344"/>
        <v>7.3800000000000004E-2</v>
      </c>
      <c r="GD561" s="116">
        <f t="shared" si="345"/>
        <v>1</v>
      </c>
      <c r="GE561" s="116">
        <f t="shared" si="346"/>
        <v>41</v>
      </c>
    </row>
    <row r="562" spans="164:187" ht="16.5" x14ac:dyDescent="0.2">
      <c r="FH562" s="116">
        <v>557</v>
      </c>
      <c r="FI562" s="116">
        <f t="shared" si="331"/>
        <v>69</v>
      </c>
      <c r="FJ562" s="116">
        <f t="shared" si="324"/>
        <v>7</v>
      </c>
      <c r="FK562" s="116" t="str">
        <f t="shared" si="332"/>
        <v>夏侯渊专属武器-魂珠-8 6级</v>
      </c>
      <c r="FL562" s="116">
        <f t="shared" si="333"/>
        <v>8</v>
      </c>
      <c r="FM562" s="116">
        <f t="shared" si="334"/>
        <v>6</v>
      </c>
      <c r="FN562" s="116" t="str">
        <f t="shared" si="325"/>
        <v>金币</v>
      </c>
      <c r="FO562" s="116">
        <f t="shared" si="326"/>
        <v>13000</v>
      </c>
      <c r="FP562" s="116" t="str">
        <f t="shared" si="327"/>
        <v>专属强化石4</v>
      </c>
      <c r="FQ562" s="116">
        <f t="shared" si="328"/>
        <v>18</v>
      </c>
      <c r="FR562" s="116" t="str">
        <f t="shared" si="329"/>
        <v/>
      </c>
      <c r="FS562" s="116" t="str">
        <f t="shared" si="330"/>
        <v/>
      </c>
      <c r="FT562" s="116">
        <f t="shared" si="335"/>
        <v>0.03</v>
      </c>
      <c r="FU562" s="116">
        <f t="shared" si="336"/>
        <v>1</v>
      </c>
      <c r="FV562" s="116">
        <f t="shared" si="337"/>
        <v>55</v>
      </c>
      <c r="FW562" s="116">
        <f t="shared" si="338"/>
        <v>0</v>
      </c>
      <c r="FX562" s="116">
        <f t="shared" si="339"/>
        <v>1</v>
      </c>
      <c r="FY562" s="116">
        <f t="shared" si="340"/>
        <v>13</v>
      </c>
      <c r="FZ562" s="116">
        <f t="shared" si="341"/>
        <v>1.3599999999999999E-2</v>
      </c>
      <c r="GA562" s="116">
        <f t="shared" si="342"/>
        <v>1</v>
      </c>
      <c r="GB562" s="116">
        <f t="shared" si="343"/>
        <v>26</v>
      </c>
      <c r="GC562" s="116">
        <f t="shared" si="344"/>
        <v>5.45E-2</v>
      </c>
      <c r="GD562" s="116">
        <f t="shared" si="345"/>
        <v>1</v>
      </c>
      <c r="GE562" s="116">
        <f t="shared" si="346"/>
        <v>55</v>
      </c>
    </row>
    <row r="563" spans="164:187" ht="16.5" x14ac:dyDescent="0.2">
      <c r="FH563" s="116">
        <v>558</v>
      </c>
      <c r="FI563" s="116">
        <f t="shared" si="331"/>
        <v>70</v>
      </c>
      <c r="FJ563" s="116">
        <f t="shared" si="324"/>
        <v>7</v>
      </c>
      <c r="FK563" s="116" t="str">
        <f t="shared" si="332"/>
        <v>夏侯渊专属武器-魂珠-8 7级</v>
      </c>
      <c r="FL563" s="116">
        <f t="shared" si="333"/>
        <v>8</v>
      </c>
      <c r="FM563" s="116">
        <f t="shared" si="334"/>
        <v>7</v>
      </c>
      <c r="FN563" s="116" t="str">
        <f t="shared" si="325"/>
        <v>金币</v>
      </c>
      <c r="FO563" s="116">
        <f t="shared" si="326"/>
        <v>14000</v>
      </c>
      <c r="FP563" s="116" t="str">
        <f t="shared" si="327"/>
        <v>专属强化石4</v>
      </c>
      <c r="FQ563" s="116">
        <f t="shared" si="328"/>
        <v>25</v>
      </c>
      <c r="FR563" s="116" t="str">
        <f t="shared" si="329"/>
        <v/>
      </c>
      <c r="FS563" s="116" t="str">
        <f t="shared" si="330"/>
        <v/>
      </c>
      <c r="FT563" s="116">
        <f t="shared" si="335"/>
        <v>0.02</v>
      </c>
      <c r="FU563" s="116">
        <f t="shared" si="336"/>
        <v>1</v>
      </c>
      <c r="FV563" s="116">
        <f t="shared" si="337"/>
        <v>64</v>
      </c>
      <c r="FW563" s="116">
        <f t="shared" si="338"/>
        <v>0</v>
      </c>
      <c r="FX563" s="116">
        <f t="shared" si="339"/>
        <v>1</v>
      </c>
      <c r="FY563" s="116">
        <f t="shared" si="340"/>
        <v>15</v>
      </c>
      <c r="FZ563" s="116">
        <f t="shared" si="341"/>
        <v>1.17E-2</v>
      </c>
      <c r="GA563" s="116">
        <f t="shared" si="342"/>
        <v>1</v>
      </c>
      <c r="GB563" s="116">
        <f t="shared" si="343"/>
        <v>30</v>
      </c>
      <c r="GC563" s="116">
        <f t="shared" si="344"/>
        <v>4.6800000000000001E-2</v>
      </c>
      <c r="GD563" s="116">
        <f t="shared" si="345"/>
        <v>1</v>
      </c>
      <c r="GE563" s="116">
        <f t="shared" si="346"/>
        <v>64</v>
      </c>
    </row>
    <row r="564" spans="164:187" ht="16.5" x14ac:dyDescent="0.2">
      <c r="FH564" s="116">
        <v>559</v>
      </c>
      <c r="FI564" s="116">
        <f t="shared" si="331"/>
        <v>71</v>
      </c>
      <c r="FJ564" s="116">
        <f t="shared" si="324"/>
        <v>7</v>
      </c>
      <c r="FK564" s="116" t="str">
        <f t="shared" si="332"/>
        <v>夏侯渊专属武器-魂珠-8 8级</v>
      </c>
      <c r="FL564" s="116">
        <f t="shared" si="333"/>
        <v>8</v>
      </c>
      <c r="FM564" s="116">
        <f t="shared" si="334"/>
        <v>8</v>
      </c>
      <c r="FN564" s="116" t="str">
        <f t="shared" si="325"/>
        <v>金币</v>
      </c>
      <c r="FO564" s="116">
        <f t="shared" si="326"/>
        <v>15000</v>
      </c>
      <c r="FP564" s="116" t="str">
        <f t="shared" si="327"/>
        <v>专属强化石4</v>
      </c>
      <c r="FQ564" s="116">
        <f t="shared" si="328"/>
        <v>30</v>
      </c>
      <c r="FR564" s="116" t="str">
        <f t="shared" si="329"/>
        <v/>
      </c>
      <c r="FS564" s="116" t="str">
        <f t="shared" si="330"/>
        <v/>
      </c>
      <c r="FT564" s="116">
        <f t="shared" si="335"/>
        <v>0.02</v>
      </c>
      <c r="FU564" s="116">
        <f t="shared" si="336"/>
        <v>1</v>
      </c>
      <c r="FV564" s="116">
        <f t="shared" si="337"/>
        <v>86</v>
      </c>
      <c r="FW564" s="116">
        <f t="shared" si="338"/>
        <v>0</v>
      </c>
      <c r="FX564" s="116">
        <f t="shared" si="339"/>
        <v>1</v>
      </c>
      <c r="FY564" s="116">
        <f t="shared" si="340"/>
        <v>20</v>
      </c>
      <c r="FZ564" s="116">
        <f t="shared" si="341"/>
        <v>8.6999999999999994E-3</v>
      </c>
      <c r="GA564" s="116">
        <f t="shared" si="342"/>
        <v>1</v>
      </c>
      <c r="GB564" s="116">
        <f t="shared" si="343"/>
        <v>40</v>
      </c>
      <c r="GC564" s="116">
        <f t="shared" si="344"/>
        <v>3.4700000000000002E-2</v>
      </c>
      <c r="GD564" s="116">
        <f t="shared" si="345"/>
        <v>1</v>
      </c>
      <c r="GE564" s="116">
        <f t="shared" si="346"/>
        <v>86</v>
      </c>
    </row>
    <row r="565" spans="164:187" ht="16.5" x14ac:dyDescent="0.2">
      <c r="FH565" s="116">
        <v>560</v>
      </c>
      <c r="FI565" s="116">
        <f t="shared" si="331"/>
        <v>72</v>
      </c>
      <c r="FJ565" s="116">
        <f t="shared" si="324"/>
        <v>7</v>
      </c>
      <c r="FK565" s="116" t="str">
        <f t="shared" si="332"/>
        <v>夏侯渊专属武器-魂珠-8 9级</v>
      </c>
      <c r="FL565" s="116">
        <f t="shared" si="333"/>
        <v>8</v>
      </c>
      <c r="FM565" s="116">
        <f t="shared" si="334"/>
        <v>9</v>
      </c>
      <c r="FN565" s="116" t="str">
        <f t="shared" si="325"/>
        <v>金币</v>
      </c>
      <c r="FO565" s="116">
        <f t="shared" si="326"/>
        <v>16000</v>
      </c>
      <c r="FP565" s="116" t="str">
        <f t="shared" si="327"/>
        <v>专属强化石4</v>
      </c>
      <c r="FQ565" s="116">
        <f t="shared" si="328"/>
        <v>30</v>
      </c>
      <c r="FR565" s="116" t="str">
        <f t="shared" si="329"/>
        <v/>
      </c>
      <c r="FS565" s="116" t="str">
        <f t="shared" si="330"/>
        <v/>
      </c>
      <c r="FT565" s="116">
        <f t="shared" si="335"/>
        <v>0.01</v>
      </c>
      <c r="FU565" s="116">
        <f t="shared" si="336"/>
        <v>1</v>
      </c>
      <c r="FV565" s="116">
        <f t="shared" si="337"/>
        <v>140</v>
      </c>
      <c r="FW565" s="116">
        <f t="shared" si="338"/>
        <v>0</v>
      </c>
      <c r="FX565" s="116">
        <f t="shared" si="339"/>
        <v>1</v>
      </c>
      <c r="FY565" s="116">
        <f t="shared" si="340"/>
        <v>33</v>
      </c>
      <c r="FZ565" s="116">
        <f t="shared" si="341"/>
        <v>5.4000000000000003E-3</v>
      </c>
      <c r="GA565" s="116">
        <f t="shared" si="342"/>
        <v>1</v>
      </c>
      <c r="GB565" s="116">
        <f t="shared" si="343"/>
        <v>65</v>
      </c>
      <c r="GC565" s="116">
        <f t="shared" si="344"/>
        <v>2.1499999999999998E-2</v>
      </c>
      <c r="GD565" s="116">
        <f t="shared" si="345"/>
        <v>1</v>
      </c>
      <c r="GE565" s="116">
        <f t="shared" si="346"/>
        <v>140</v>
      </c>
    </row>
    <row r="566" spans="164:187" ht="16.5" x14ac:dyDescent="0.2">
      <c r="FH566" s="116">
        <v>561</v>
      </c>
      <c r="FI566" s="116">
        <f t="shared" si="331"/>
        <v>0</v>
      </c>
      <c r="FJ566" s="116">
        <f t="shared" si="324"/>
        <v>8</v>
      </c>
      <c r="FK566" s="116" t="str">
        <f t="shared" si="332"/>
        <v>徐晃专属武器-魂珠-1 0级</v>
      </c>
      <c r="FL566" s="116">
        <f t="shared" si="333"/>
        <v>1</v>
      </c>
      <c r="FM566" s="116">
        <f t="shared" si="334"/>
        <v>0</v>
      </c>
      <c r="FN566" s="116" t="str">
        <f t="shared" si="325"/>
        <v/>
      </c>
      <c r="FO566" s="116" t="str">
        <f t="shared" si="326"/>
        <v/>
      </c>
      <c r="FP566" s="116" t="str">
        <f t="shared" si="327"/>
        <v/>
      </c>
      <c r="FQ566" s="116" t="str">
        <f t="shared" si="328"/>
        <v/>
      </c>
      <c r="FR566" s="116" t="str">
        <f t="shared" si="329"/>
        <v/>
      </c>
      <c r="FS566" s="116" t="str">
        <f t="shared" si="330"/>
        <v/>
      </c>
      <c r="FT566" s="116" t="str">
        <f t="shared" si="335"/>
        <v/>
      </c>
      <c r="FU566" s="116" t="str">
        <f t="shared" si="336"/>
        <v/>
      </c>
      <c r="FV566" s="116" t="str">
        <f t="shared" si="337"/>
        <v/>
      </c>
      <c r="FW566" s="116" t="str">
        <f t="shared" si="338"/>
        <v/>
      </c>
      <c r="FX566" s="116" t="str">
        <f t="shared" si="339"/>
        <v/>
      </c>
      <c r="FY566" s="116" t="str">
        <f t="shared" si="340"/>
        <v/>
      </c>
      <c r="FZ566" s="116" t="str">
        <f t="shared" si="341"/>
        <v/>
      </c>
      <c r="GA566" s="116" t="str">
        <f t="shared" si="342"/>
        <v/>
      </c>
      <c r="GB566" s="116" t="str">
        <f t="shared" si="343"/>
        <v/>
      </c>
      <c r="GC566" s="116" t="str">
        <f t="shared" si="344"/>
        <v/>
      </c>
      <c r="GD566" s="116" t="str">
        <f t="shared" si="345"/>
        <v/>
      </c>
      <c r="GE566" s="116" t="str">
        <f t="shared" si="346"/>
        <v/>
      </c>
    </row>
    <row r="567" spans="164:187" ht="16.5" x14ac:dyDescent="0.2">
      <c r="FH567" s="116">
        <v>562</v>
      </c>
      <c r="FI567" s="116">
        <f t="shared" si="331"/>
        <v>1</v>
      </c>
      <c r="FJ567" s="116">
        <f t="shared" si="324"/>
        <v>8</v>
      </c>
      <c r="FK567" s="116" t="str">
        <f t="shared" si="332"/>
        <v>徐晃专属武器-魂珠-1 1级</v>
      </c>
      <c r="FL567" s="116">
        <f t="shared" si="333"/>
        <v>1</v>
      </c>
      <c r="FM567" s="116">
        <f t="shared" si="334"/>
        <v>1</v>
      </c>
      <c r="FN567" s="116" t="str">
        <f t="shared" si="325"/>
        <v>金币</v>
      </c>
      <c r="FO567" s="116">
        <f t="shared" si="326"/>
        <v>1000</v>
      </c>
      <c r="FP567" s="116" t="str">
        <f t="shared" si="327"/>
        <v>专属强化石1</v>
      </c>
      <c r="FQ567" s="116">
        <f t="shared" si="328"/>
        <v>1</v>
      </c>
      <c r="FR567" s="116" t="str">
        <f t="shared" si="329"/>
        <v/>
      </c>
      <c r="FS567" s="116" t="str">
        <f t="shared" si="330"/>
        <v/>
      </c>
      <c r="FT567" s="116">
        <f t="shared" si="335"/>
        <v>0.24</v>
      </c>
      <c r="FU567" s="116">
        <f t="shared" si="336"/>
        <v>1</v>
      </c>
      <c r="FV567" s="116">
        <f t="shared" si="337"/>
        <v>6</v>
      </c>
      <c r="FW567" s="116">
        <f t="shared" si="338"/>
        <v>0</v>
      </c>
      <c r="FX567" s="116">
        <f t="shared" si="339"/>
        <v>1</v>
      </c>
      <c r="FY567" s="116">
        <f t="shared" si="340"/>
        <v>1</v>
      </c>
      <c r="FZ567" s="116">
        <f t="shared" si="341"/>
        <v>0.11990000000000001</v>
      </c>
      <c r="GA567" s="116">
        <f t="shared" si="342"/>
        <v>1</v>
      </c>
      <c r="GB567" s="116">
        <f t="shared" si="343"/>
        <v>3</v>
      </c>
      <c r="GC567" s="116">
        <f t="shared" si="344"/>
        <v>0.47960000000000003</v>
      </c>
      <c r="GD567" s="116">
        <f t="shared" si="345"/>
        <v>1</v>
      </c>
      <c r="GE567" s="116">
        <f t="shared" si="346"/>
        <v>6</v>
      </c>
    </row>
    <row r="568" spans="164:187" ht="16.5" x14ac:dyDescent="0.2">
      <c r="FH568" s="116">
        <v>563</v>
      </c>
      <c r="FI568" s="116">
        <f t="shared" si="331"/>
        <v>2</v>
      </c>
      <c r="FJ568" s="116">
        <f t="shared" si="324"/>
        <v>8</v>
      </c>
      <c r="FK568" s="116" t="str">
        <f t="shared" si="332"/>
        <v>徐晃专属武器-魂珠-1 2级</v>
      </c>
      <c r="FL568" s="116">
        <f t="shared" si="333"/>
        <v>1</v>
      </c>
      <c r="FM568" s="116">
        <f t="shared" si="334"/>
        <v>2</v>
      </c>
      <c r="FN568" s="116" t="str">
        <f t="shared" si="325"/>
        <v>金币</v>
      </c>
      <c r="FO568" s="116">
        <f t="shared" si="326"/>
        <v>2000</v>
      </c>
      <c r="FP568" s="116" t="str">
        <f t="shared" si="327"/>
        <v>专属强化石1</v>
      </c>
      <c r="FQ568" s="116">
        <f t="shared" si="328"/>
        <v>2</v>
      </c>
      <c r="FR568" s="116" t="str">
        <f t="shared" si="329"/>
        <v/>
      </c>
      <c r="FS568" s="116" t="str">
        <f t="shared" si="330"/>
        <v/>
      </c>
      <c r="FT568" s="116">
        <f t="shared" si="335"/>
        <v>0.24</v>
      </c>
      <c r="FU568" s="116">
        <f t="shared" si="336"/>
        <v>1</v>
      </c>
      <c r="FV568" s="116">
        <f t="shared" si="337"/>
        <v>6</v>
      </c>
      <c r="FW568" s="116">
        <f t="shared" si="338"/>
        <v>0</v>
      </c>
      <c r="FX568" s="116">
        <f t="shared" si="339"/>
        <v>1</v>
      </c>
      <c r="FY568" s="116">
        <f t="shared" si="340"/>
        <v>1</v>
      </c>
      <c r="FZ568" s="116">
        <f t="shared" si="341"/>
        <v>0.11990000000000001</v>
      </c>
      <c r="GA568" s="116">
        <f t="shared" si="342"/>
        <v>1</v>
      </c>
      <c r="GB568" s="116">
        <f t="shared" si="343"/>
        <v>3</v>
      </c>
      <c r="GC568" s="116">
        <f t="shared" si="344"/>
        <v>0.47960000000000003</v>
      </c>
      <c r="GD568" s="116">
        <f t="shared" si="345"/>
        <v>1</v>
      </c>
      <c r="GE568" s="116">
        <f t="shared" si="346"/>
        <v>6</v>
      </c>
    </row>
    <row r="569" spans="164:187" ht="16.5" x14ac:dyDescent="0.2">
      <c r="FH569" s="116">
        <v>564</v>
      </c>
      <c r="FI569" s="116">
        <f t="shared" si="331"/>
        <v>3</v>
      </c>
      <c r="FJ569" s="116">
        <f t="shared" si="324"/>
        <v>8</v>
      </c>
      <c r="FK569" s="116" t="str">
        <f t="shared" si="332"/>
        <v>徐晃专属武器-魂珠-1 3级</v>
      </c>
      <c r="FL569" s="116">
        <f t="shared" si="333"/>
        <v>1</v>
      </c>
      <c r="FM569" s="116">
        <f t="shared" si="334"/>
        <v>3</v>
      </c>
      <c r="FN569" s="116" t="str">
        <f t="shared" si="325"/>
        <v>金币</v>
      </c>
      <c r="FO569" s="116">
        <f t="shared" si="326"/>
        <v>3000</v>
      </c>
      <c r="FP569" s="116" t="str">
        <f t="shared" si="327"/>
        <v>专属强化石1</v>
      </c>
      <c r="FQ569" s="116">
        <f t="shared" si="328"/>
        <v>3</v>
      </c>
      <c r="FR569" s="116" t="str">
        <f t="shared" si="329"/>
        <v/>
      </c>
      <c r="FS569" s="116" t="str">
        <f t="shared" si="330"/>
        <v/>
      </c>
      <c r="FT569" s="116">
        <f t="shared" si="335"/>
        <v>0.24</v>
      </c>
      <c r="FU569" s="116">
        <f t="shared" si="336"/>
        <v>1</v>
      </c>
      <c r="FV569" s="116">
        <f t="shared" si="337"/>
        <v>6</v>
      </c>
      <c r="FW569" s="116">
        <f t="shared" si="338"/>
        <v>0</v>
      </c>
      <c r="FX569" s="116">
        <f t="shared" si="339"/>
        <v>1</v>
      </c>
      <c r="FY569" s="116">
        <f t="shared" si="340"/>
        <v>1</v>
      </c>
      <c r="FZ569" s="116">
        <f t="shared" si="341"/>
        <v>0.11990000000000001</v>
      </c>
      <c r="GA569" s="116">
        <f t="shared" si="342"/>
        <v>1</v>
      </c>
      <c r="GB569" s="116">
        <f t="shared" si="343"/>
        <v>3</v>
      </c>
      <c r="GC569" s="116">
        <f t="shared" si="344"/>
        <v>0.47960000000000003</v>
      </c>
      <c r="GD569" s="116">
        <f t="shared" si="345"/>
        <v>1</v>
      </c>
      <c r="GE569" s="116">
        <f t="shared" si="346"/>
        <v>6</v>
      </c>
    </row>
    <row r="570" spans="164:187" ht="16.5" x14ac:dyDescent="0.2">
      <c r="FH570" s="116">
        <v>565</v>
      </c>
      <c r="FI570" s="116">
        <f t="shared" si="331"/>
        <v>4</v>
      </c>
      <c r="FJ570" s="116">
        <f t="shared" si="324"/>
        <v>8</v>
      </c>
      <c r="FK570" s="116" t="str">
        <f t="shared" si="332"/>
        <v>徐晃专属武器-魂珠-1 4级</v>
      </c>
      <c r="FL570" s="116">
        <f t="shared" si="333"/>
        <v>1</v>
      </c>
      <c r="FM570" s="116">
        <f t="shared" si="334"/>
        <v>4</v>
      </c>
      <c r="FN570" s="116" t="str">
        <f t="shared" si="325"/>
        <v>金币</v>
      </c>
      <c r="FO570" s="116">
        <f t="shared" si="326"/>
        <v>4000</v>
      </c>
      <c r="FP570" s="116" t="str">
        <f t="shared" si="327"/>
        <v>专属强化石1</v>
      </c>
      <c r="FQ570" s="116">
        <f t="shared" si="328"/>
        <v>4</v>
      </c>
      <c r="FR570" s="116" t="str">
        <f t="shared" si="329"/>
        <v/>
      </c>
      <c r="FS570" s="116" t="str">
        <f t="shared" si="330"/>
        <v/>
      </c>
      <c r="FT570" s="116">
        <f t="shared" si="335"/>
        <v>0.19</v>
      </c>
      <c r="FU570" s="116">
        <f t="shared" si="336"/>
        <v>1</v>
      </c>
      <c r="FV570" s="116">
        <f t="shared" si="337"/>
        <v>8</v>
      </c>
      <c r="FW570" s="116">
        <f t="shared" si="338"/>
        <v>0</v>
      </c>
      <c r="FX570" s="116">
        <f t="shared" si="339"/>
        <v>1</v>
      </c>
      <c r="FY570" s="116">
        <f t="shared" si="340"/>
        <v>2</v>
      </c>
      <c r="FZ570" s="116">
        <f t="shared" si="341"/>
        <v>9.5899999999999999E-2</v>
      </c>
      <c r="GA570" s="116">
        <f t="shared" si="342"/>
        <v>1</v>
      </c>
      <c r="GB570" s="116">
        <f t="shared" si="343"/>
        <v>4</v>
      </c>
      <c r="GC570" s="116">
        <f t="shared" si="344"/>
        <v>0.38369999999999999</v>
      </c>
      <c r="GD570" s="116">
        <f t="shared" si="345"/>
        <v>1</v>
      </c>
      <c r="GE570" s="116">
        <f t="shared" si="346"/>
        <v>8</v>
      </c>
    </row>
    <row r="571" spans="164:187" ht="16.5" x14ac:dyDescent="0.2">
      <c r="FH571" s="116">
        <v>566</v>
      </c>
      <c r="FI571" s="116">
        <f t="shared" si="331"/>
        <v>5</v>
      </c>
      <c r="FJ571" s="116">
        <f t="shared" si="324"/>
        <v>8</v>
      </c>
      <c r="FK571" s="116" t="str">
        <f t="shared" si="332"/>
        <v>徐晃专属武器-魂珠-1 5级</v>
      </c>
      <c r="FL571" s="116">
        <f t="shared" si="333"/>
        <v>1</v>
      </c>
      <c r="FM571" s="116">
        <f t="shared" si="334"/>
        <v>5</v>
      </c>
      <c r="FN571" s="116" t="str">
        <f t="shared" si="325"/>
        <v>金币</v>
      </c>
      <c r="FO571" s="116">
        <f t="shared" si="326"/>
        <v>5000</v>
      </c>
      <c r="FP571" s="116" t="str">
        <f t="shared" si="327"/>
        <v>专属强化石1</v>
      </c>
      <c r="FQ571" s="116">
        <f t="shared" si="328"/>
        <v>5</v>
      </c>
      <c r="FR571" s="116" t="str">
        <f t="shared" si="329"/>
        <v/>
      </c>
      <c r="FS571" s="116" t="str">
        <f t="shared" si="330"/>
        <v/>
      </c>
      <c r="FT571" s="116">
        <f t="shared" si="335"/>
        <v>0.15</v>
      </c>
      <c r="FU571" s="116">
        <f t="shared" si="336"/>
        <v>1</v>
      </c>
      <c r="FV571" s="116">
        <f t="shared" si="337"/>
        <v>10</v>
      </c>
      <c r="FW571" s="116">
        <f t="shared" si="338"/>
        <v>0</v>
      </c>
      <c r="FX571" s="116">
        <f t="shared" si="339"/>
        <v>1</v>
      </c>
      <c r="FY571" s="116">
        <f t="shared" si="340"/>
        <v>2</v>
      </c>
      <c r="FZ571" s="116">
        <f t="shared" si="341"/>
        <v>7.4899999999999994E-2</v>
      </c>
      <c r="GA571" s="116">
        <f t="shared" si="342"/>
        <v>1</v>
      </c>
      <c r="GB571" s="116">
        <f t="shared" si="343"/>
        <v>5</v>
      </c>
      <c r="GC571" s="116">
        <f t="shared" si="344"/>
        <v>0.29980000000000001</v>
      </c>
      <c r="GD571" s="116">
        <f t="shared" si="345"/>
        <v>1</v>
      </c>
      <c r="GE571" s="116">
        <f t="shared" si="346"/>
        <v>10</v>
      </c>
    </row>
    <row r="572" spans="164:187" ht="16.5" x14ac:dyDescent="0.2">
      <c r="FH572" s="116">
        <v>567</v>
      </c>
      <c r="FI572" s="116">
        <f t="shared" si="331"/>
        <v>6</v>
      </c>
      <c r="FJ572" s="116">
        <f t="shared" si="324"/>
        <v>8</v>
      </c>
      <c r="FK572" s="116" t="str">
        <f t="shared" si="332"/>
        <v>徐晃专属武器-魂珠-1 6级</v>
      </c>
      <c r="FL572" s="116">
        <f t="shared" si="333"/>
        <v>1</v>
      </c>
      <c r="FM572" s="116">
        <f t="shared" si="334"/>
        <v>6</v>
      </c>
      <c r="FN572" s="116" t="str">
        <f t="shared" si="325"/>
        <v>金币</v>
      </c>
      <c r="FO572" s="116">
        <f t="shared" si="326"/>
        <v>6000</v>
      </c>
      <c r="FP572" s="116" t="str">
        <f t="shared" si="327"/>
        <v>专属强化石1</v>
      </c>
      <c r="FQ572" s="116">
        <f t="shared" si="328"/>
        <v>6</v>
      </c>
      <c r="FR572" s="116" t="str">
        <f t="shared" si="329"/>
        <v/>
      </c>
      <c r="FS572" s="116" t="str">
        <f t="shared" si="330"/>
        <v/>
      </c>
      <c r="FT572" s="116">
        <f t="shared" si="335"/>
        <v>0.11</v>
      </c>
      <c r="FU572" s="116">
        <f t="shared" si="336"/>
        <v>1</v>
      </c>
      <c r="FV572" s="116">
        <f t="shared" si="337"/>
        <v>14</v>
      </c>
      <c r="FW572" s="116">
        <f t="shared" si="338"/>
        <v>0</v>
      </c>
      <c r="FX572" s="116">
        <f t="shared" si="339"/>
        <v>1</v>
      </c>
      <c r="FY572" s="116">
        <f t="shared" si="340"/>
        <v>3</v>
      </c>
      <c r="FZ572" s="116">
        <f t="shared" si="341"/>
        <v>5.5300000000000002E-2</v>
      </c>
      <c r="GA572" s="116">
        <f t="shared" si="342"/>
        <v>1</v>
      </c>
      <c r="GB572" s="116">
        <f t="shared" si="343"/>
        <v>6</v>
      </c>
      <c r="GC572" s="116">
        <f t="shared" si="344"/>
        <v>0.22140000000000001</v>
      </c>
      <c r="GD572" s="116">
        <f t="shared" si="345"/>
        <v>1</v>
      </c>
      <c r="GE572" s="116">
        <f t="shared" si="346"/>
        <v>14</v>
      </c>
    </row>
    <row r="573" spans="164:187" ht="16.5" x14ac:dyDescent="0.2">
      <c r="FH573" s="116">
        <v>568</v>
      </c>
      <c r="FI573" s="116">
        <f t="shared" si="331"/>
        <v>7</v>
      </c>
      <c r="FJ573" s="116">
        <f t="shared" si="324"/>
        <v>8</v>
      </c>
      <c r="FK573" s="116" t="str">
        <f t="shared" si="332"/>
        <v>徐晃专属武器-魂珠-1 7级</v>
      </c>
      <c r="FL573" s="116">
        <f t="shared" si="333"/>
        <v>1</v>
      </c>
      <c r="FM573" s="116">
        <f t="shared" si="334"/>
        <v>7</v>
      </c>
      <c r="FN573" s="116" t="str">
        <f t="shared" si="325"/>
        <v>金币</v>
      </c>
      <c r="FO573" s="116">
        <f t="shared" si="326"/>
        <v>7000</v>
      </c>
      <c r="FP573" s="116" t="str">
        <f t="shared" si="327"/>
        <v>专属强化石1</v>
      </c>
      <c r="FQ573" s="116">
        <f t="shared" si="328"/>
        <v>7</v>
      </c>
      <c r="FR573" s="116" t="str">
        <f t="shared" si="329"/>
        <v/>
      </c>
      <c r="FS573" s="116" t="str">
        <f t="shared" si="330"/>
        <v/>
      </c>
      <c r="FT573" s="116">
        <f t="shared" si="335"/>
        <v>0.08</v>
      </c>
      <c r="FU573" s="116">
        <f t="shared" si="336"/>
        <v>1</v>
      </c>
      <c r="FV573" s="116">
        <f t="shared" si="337"/>
        <v>19</v>
      </c>
      <c r="FW573" s="116">
        <f t="shared" si="338"/>
        <v>0</v>
      </c>
      <c r="FX573" s="116">
        <f t="shared" si="339"/>
        <v>1</v>
      </c>
      <c r="FY573" s="116">
        <f t="shared" si="340"/>
        <v>4</v>
      </c>
      <c r="FZ573" s="116">
        <f t="shared" si="341"/>
        <v>0.04</v>
      </c>
      <c r="GA573" s="116">
        <f t="shared" si="342"/>
        <v>1</v>
      </c>
      <c r="GB573" s="116">
        <f t="shared" si="343"/>
        <v>9</v>
      </c>
      <c r="GC573" s="116">
        <f t="shared" si="344"/>
        <v>0.15989999999999999</v>
      </c>
      <c r="GD573" s="116">
        <f t="shared" si="345"/>
        <v>1</v>
      </c>
      <c r="GE573" s="116">
        <f t="shared" si="346"/>
        <v>19</v>
      </c>
    </row>
    <row r="574" spans="164:187" ht="16.5" x14ac:dyDescent="0.2">
      <c r="FH574" s="116">
        <v>569</v>
      </c>
      <c r="FI574" s="116">
        <f t="shared" si="331"/>
        <v>8</v>
      </c>
      <c r="FJ574" s="116">
        <f t="shared" si="324"/>
        <v>8</v>
      </c>
      <c r="FK574" s="116" t="str">
        <f t="shared" si="332"/>
        <v>徐晃专属武器-魂珠-1 8级</v>
      </c>
      <c r="FL574" s="116">
        <f t="shared" si="333"/>
        <v>1</v>
      </c>
      <c r="FM574" s="116">
        <f t="shared" si="334"/>
        <v>8</v>
      </c>
      <c r="FN574" s="116" t="str">
        <f t="shared" si="325"/>
        <v>金币</v>
      </c>
      <c r="FO574" s="116">
        <f t="shared" si="326"/>
        <v>8000</v>
      </c>
      <c r="FP574" s="116" t="str">
        <f t="shared" si="327"/>
        <v>专属强化石1</v>
      </c>
      <c r="FQ574" s="116">
        <f t="shared" si="328"/>
        <v>8</v>
      </c>
      <c r="FR574" s="116" t="str">
        <f t="shared" si="329"/>
        <v/>
      </c>
      <c r="FS574" s="116" t="str">
        <f t="shared" si="330"/>
        <v/>
      </c>
      <c r="FT574" s="116">
        <f t="shared" si="335"/>
        <v>0.06</v>
      </c>
      <c r="FU574" s="116">
        <f t="shared" si="336"/>
        <v>1</v>
      </c>
      <c r="FV574" s="116">
        <f t="shared" si="337"/>
        <v>27</v>
      </c>
      <c r="FW574" s="116">
        <f t="shared" si="338"/>
        <v>0</v>
      </c>
      <c r="FX574" s="116">
        <f t="shared" si="339"/>
        <v>1</v>
      </c>
      <c r="FY574" s="116">
        <f t="shared" si="340"/>
        <v>6</v>
      </c>
      <c r="FZ574" s="116">
        <f t="shared" si="341"/>
        <v>2.8199999999999999E-2</v>
      </c>
      <c r="GA574" s="116">
        <f t="shared" si="342"/>
        <v>1</v>
      </c>
      <c r="GB574" s="116">
        <f t="shared" si="343"/>
        <v>12</v>
      </c>
      <c r="GC574" s="116">
        <f t="shared" si="344"/>
        <v>0.1128</v>
      </c>
      <c r="GD574" s="116">
        <f t="shared" si="345"/>
        <v>1</v>
      </c>
      <c r="GE574" s="116">
        <f t="shared" si="346"/>
        <v>27</v>
      </c>
    </row>
    <row r="575" spans="164:187" ht="16.5" x14ac:dyDescent="0.2">
      <c r="FH575" s="116">
        <v>570</v>
      </c>
      <c r="FI575" s="116">
        <f t="shared" si="331"/>
        <v>9</v>
      </c>
      <c r="FJ575" s="116">
        <f t="shared" si="324"/>
        <v>8</v>
      </c>
      <c r="FK575" s="116" t="str">
        <f t="shared" si="332"/>
        <v>徐晃专属武器-魂珠-1 9级</v>
      </c>
      <c r="FL575" s="116">
        <f t="shared" si="333"/>
        <v>1</v>
      </c>
      <c r="FM575" s="116">
        <f t="shared" si="334"/>
        <v>9</v>
      </c>
      <c r="FN575" s="116" t="str">
        <f t="shared" si="325"/>
        <v>金币</v>
      </c>
      <c r="FO575" s="116">
        <f t="shared" si="326"/>
        <v>9000</v>
      </c>
      <c r="FP575" s="116" t="str">
        <f t="shared" si="327"/>
        <v>专属强化石1</v>
      </c>
      <c r="FQ575" s="116">
        <f t="shared" si="328"/>
        <v>10</v>
      </c>
      <c r="FR575" s="116" t="str">
        <f t="shared" si="329"/>
        <v/>
      </c>
      <c r="FS575" s="116" t="str">
        <f t="shared" si="330"/>
        <v/>
      </c>
      <c r="FT575" s="116">
        <f t="shared" si="335"/>
        <v>0.04</v>
      </c>
      <c r="FU575" s="116">
        <f t="shared" si="336"/>
        <v>1</v>
      </c>
      <c r="FV575" s="116">
        <f t="shared" si="337"/>
        <v>34</v>
      </c>
      <c r="FW575" s="116">
        <f t="shared" si="338"/>
        <v>0</v>
      </c>
      <c r="FX575" s="116">
        <f t="shared" si="339"/>
        <v>1</v>
      </c>
      <c r="FY575" s="116">
        <f t="shared" si="340"/>
        <v>8</v>
      </c>
      <c r="FZ575" s="116">
        <f t="shared" si="341"/>
        <v>2.18E-2</v>
      </c>
      <c r="GA575" s="116">
        <f t="shared" si="342"/>
        <v>1</v>
      </c>
      <c r="GB575" s="116">
        <f t="shared" si="343"/>
        <v>16</v>
      </c>
      <c r="GC575" s="116">
        <f t="shared" si="344"/>
        <v>8.72E-2</v>
      </c>
      <c r="GD575" s="116">
        <f t="shared" si="345"/>
        <v>1</v>
      </c>
      <c r="GE575" s="116">
        <f t="shared" si="346"/>
        <v>34</v>
      </c>
    </row>
    <row r="576" spans="164:187" ht="16.5" x14ac:dyDescent="0.2">
      <c r="FH576" s="116">
        <v>571</v>
      </c>
      <c r="FI576" s="116">
        <f t="shared" si="331"/>
        <v>0</v>
      </c>
      <c r="FJ576" s="116">
        <f t="shared" si="324"/>
        <v>8</v>
      </c>
      <c r="FK576" s="116" t="str">
        <f t="shared" si="332"/>
        <v>徐晃专属武器-魂珠-2 0级</v>
      </c>
      <c r="FL576" s="116">
        <f t="shared" si="333"/>
        <v>2</v>
      </c>
      <c r="FM576" s="116">
        <f t="shared" si="334"/>
        <v>0</v>
      </c>
      <c r="FN576" s="116" t="str">
        <f t="shared" si="325"/>
        <v/>
      </c>
      <c r="FO576" s="116" t="str">
        <f t="shared" si="326"/>
        <v/>
      </c>
      <c r="FP576" s="116" t="str">
        <f t="shared" si="327"/>
        <v/>
      </c>
      <c r="FQ576" s="116" t="str">
        <f t="shared" si="328"/>
        <v/>
      </c>
      <c r="FR576" s="116" t="str">
        <f t="shared" si="329"/>
        <v/>
      </c>
      <c r="FS576" s="116" t="str">
        <f t="shared" si="330"/>
        <v/>
      </c>
      <c r="FT576" s="116" t="str">
        <f t="shared" si="335"/>
        <v/>
      </c>
      <c r="FU576" s="116" t="str">
        <f t="shared" si="336"/>
        <v/>
      </c>
      <c r="FV576" s="116" t="str">
        <f t="shared" si="337"/>
        <v/>
      </c>
      <c r="FW576" s="116" t="str">
        <f t="shared" si="338"/>
        <v/>
      </c>
      <c r="FX576" s="116" t="str">
        <f t="shared" si="339"/>
        <v/>
      </c>
      <c r="FY576" s="116" t="str">
        <f t="shared" si="340"/>
        <v/>
      </c>
      <c r="FZ576" s="116" t="str">
        <f t="shared" si="341"/>
        <v/>
      </c>
      <c r="GA576" s="116" t="str">
        <f t="shared" si="342"/>
        <v/>
      </c>
      <c r="GB576" s="116" t="str">
        <f t="shared" si="343"/>
        <v/>
      </c>
      <c r="GC576" s="116" t="str">
        <f t="shared" si="344"/>
        <v/>
      </c>
      <c r="GD576" s="116" t="str">
        <f t="shared" si="345"/>
        <v/>
      </c>
      <c r="GE576" s="116" t="str">
        <f t="shared" si="346"/>
        <v/>
      </c>
    </row>
    <row r="577" spans="164:187" ht="16.5" x14ac:dyDescent="0.2">
      <c r="FH577" s="116">
        <v>572</v>
      </c>
      <c r="FI577" s="116">
        <f t="shared" si="331"/>
        <v>10</v>
      </c>
      <c r="FJ577" s="116">
        <f t="shared" si="324"/>
        <v>8</v>
      </c>
      <c r="FK577" s="116" t="str">
        <f t="shared" si="332"/>
        <v>徐晃专属武器-魂珠-2 1级</v>
      </c>
      <c r="FL577" s="116">
        <f t="shared" si="333"/>
        <v>2</v>
      </c>
      <c r="FM577" s="116">
        <f t="shared" si="334"/>
        <v>1</v>
      </c>
      <c r="FN577" s="116" t="str">
        <f t="shared" si="325"/>
        <v>金币</v>
      </c>
      <c r="FO577" s="116">
        <f t="shared" si="326"/>
        <v>2000</v>
      </c>
      <c r="FP577" s="116" t="str">
        <f t="shared" si="327"/>
        <v>专属强化石1</v>
      </c>
      <c r="FQ577" s="116">
        <f t="shared" si="328"/>
        <v>3</v>
      </c>
      <c r="FR577" s="116" t="str">
        <f t="shared" si="329"/>
        <v>专属强化石2</v>
      </c>
      <c r="FS577" s="116">
        <f t="shared" si="330"/>
        <v>1</v>
      </c>
      <c r="FT577" s="116">
        <f t="shared" si="335"/>
        <v>0.28999999999999998</v>
      </c>
      <c r="FU577" s="116">
        <f t="shared" si="336"/>
        <v>1</v>
      </c>
      <c r="FV577" s="116">
        <f t="shared" si="337"/>
        <v>5</v>
      </c>
      <c r="FW577" s="116">
        <f t="shared" si="338"/>
        <v>0</v>
      </c>
      <c r="FX577" s="116">
        <f t="shared" si="339"/>
        <v>1</v>
      </c>
      <c r="FY577" s="116">
        <f t="shared" si="340"/>
        <v>1</v>
      </c>
      <c r="FZ577" s="116">
        <f t="shared" si="341"/>
        <v>0.14480000000000001</v>
      </c>
      <c r="GA577" s="116">
        <f t="shared" si="342"/>
        <v>1</v>
      </c>
      <c r="GB577" s="116">
        <f t="shared" si="343"/>
        <v>2</v>
      </c>
      <c r="GC577" s="116">
        <f t="shared" si="344"/>
        <v>0.57920000000000005</v>
      </c>
      <c r="GD577" s="116">
        <f t="shared" si="345"/>
        <v>1</v>
      </c>
      <c r="GE577" s="116">
        <f t="shared" si="346"/>
        <v>5</v>
      </c>
    </row>
    <row r="578" spans="164:187" ht="16.5" x14ac:dyDescent="0.2">
      <c r="FH578" s="116">
        <v>573</v>
      </c>
      <c r="FI578" s="116">
        <f t="shared" si="331"/>
        <v>11</v>
      </c>
      <c r="FJ578" s="116">
        <f t="shared" si="324"/>
        <v>8</v>
      </c>
      <c r="FK578" s="116" t="str">
        <f t="shared" si="332"/>
        <v>徐晃专属武器-魂珠-2 2级</v>
      </c>
      <c r="FL578" s="116">
        <f t="shared" si="333"/>
        <v>2</v>
      </c>
      <c r="FM578" s="116">
        <f t="shared" si="334"/>
        <v>2</v>
      </c>
      <c r="FN578" s="116" t="str">
        <f t="shared" si="325"/>
        <v>金币</v>
      </c>
      <c r="FO578" s="116">
        <f t="shared" si="326"/>
        <v>3000</v>
      </c>
      <c r="FP578" s="116" t="str">
        <f t="shared" si="327"/>
        <v>专属强化石1</v>
      </c>
      <c r="FQ578" s="116">
        <f t="shared" si="328"/>
        <v>3</v>
      </c>
      <c r="FR578" s="116" t="str">
        <f t="shared" si="329"/>
        <v>专属强化石2</v>
      </c>
      <c r="FS578" s="116">
        <f t="shared" si="330"/>
        <v>1</v>
      </c>
      <c r="FT578" s="116">
        <f t="shared" si="335"/>
        <v>0.14000000000000001</v>
      </c>
      <c r="FU578" s="116">
        <f t="shared" si="336"/>
        <v>1</v>
      </c>
      <c r="FV578" s="116">
        <f t="shared" si="337"/>
        <v>10</v>
      </c>
      <c r="FW578" s="116">
        <f t="shared" si="338"/>
        <v>0</v>
      </c>
      <c r="FX578" s="116">
        <f t="shared" si="339"/>
        <v>1</v>
      </c>
      <c r="FY578" s="116">
        <f t="shared" si="340"/>
        <v>2</v>
      </c>
      <c r="FZ578" s="116">
        <f t="shared" si="341"/>
        <v>7.2400000000000006E-2</v>
      </c>
      <c r="GA578" s="116">
        <f t="shared" si="342"/>
        <v>1</v>
      </c>
      <c r="GB578" s="116">
        <f t="shared" si="343"/>
        <v>5</v>
      </c>
      <c r="GC578" s="116">
        <f t="shared" si="344"/>
        <v>0.28960000000000002</v>
      </c>
      <c r="GD578" s="116">
        <f t="shared" si="345"/>
        <v>1</v>
      </c>
      <c r="GE578" s="116">
        <f t="shared" si="346"/>
        <v>10</v>
      </c>
    </row>
    <row r="579" spans="164:187" ht="16.5" x14ac:dyDescent="0.2">
      <c r="FH579" s="116">
        <v>574</v>
      </c>
      <c r="FI579" s="116">
        <f t="shared" si="331"/>
        <v>12</v>
      </c>
      <c r="FJ579" s="116">
        <f t="shared" si="324"/>
        <v>8</v>
      </c>
      <c r="FK579" s="116" t="str">
        <f t="shared" si="332"/>
        <v>徐晃专属武器-魂珠-2 3级</v>
      </c>
      <c r="FL579" s="116">
        <f t="shared" si="333"/>
        <v>2</v>
      </c>
      <c r="FM579" s="116">
        <f t="shared" si="334"/>
        <v>3</v>
      </c>
      <c r="FN579" s="116" t="str">
        <f t="shared" si="325"/>
        <v>金币</v>
      </c>
      <c r="FO579" s="116">
        <f t="shared" si="326"/>
        <v>4000</v>
      </c>
      <c r="FP579" s="116" t="str">
        <f t="shared" si="327"/>
        <v>专属强化石1</v>
      </c>
      <c r="FQ579" s="116">
        <f t="shared" si="328"/>
        <v>6</v>
      </c>
      <c r="FR579" s="116" t="str">
        <f t="shared" si="329"/>
        <v>专属强化石2</v>
      </c>
      <c r="FS579" s="116">
        <f t="shared" si="330"/>
        <v>2</v>
      </c>
      <c r="FT579" s="116">
        <f t="shared" si="335"/>
        <v>0.19</v>
      </c>
      <c r="FU579" s="116">
        <f t="shared" si="336"/>
        <v>1</v>
      </c>
      <c r="FV579" s="116">
        <f t="shared" si="337"/>
        <v>8</v>
      </c>
      <c r="FW579" s="116">
        <f t="shared" si="338"/>
        <v>0</v>
      </c>
      <c r="FX579" s="116">
        <f t="shared" si="339"/>
        <v>1</v>
      </c>
      <c r="FY579" s="116">
        <f t="shared" si="340"/>
        <v>2</v>
      </c>
      <c r="FZ579" s="116">
        <f t="shared" si="341"/>
        <v>9.6500000000000002E-2</v>
      </c>
      <c r="GA579" s="116">
        <f t="shared" si="342"/>
        <v>1</v>
      </c>
      <c r="GB579" s="116">
        <f t="shared" si="343"/>
        <v>4</v>
      </c>
      <c r="GC579" s="116">
        <f t="shared" si="344"/>
        <v>0.3861</v>
      </c>
      <c r="GD579" s="116">
        <f t="shared" si="345"/>
        <v>1</v>
      </c>
      <c r="GE579" s="116">
        <f t="shared" si="346"/>
        <v>8</v>
      </c>
    </row>
    <row r="580" spans="164:187" ht="16.5" x14ac:dyDescent="0.2">
      <c r="FH580" s="116">
        <v>575</v>
      </c>
      <c r="FI580" s="116">
        <f t="shared" si="331"/>
        <v>13</v>
      </c>
      <c r="FJ580" s="116">
        <f t="shared" si="324"/>
        <v>8</v>
      </c>
      <c r="FK580" s="116" t="str">
        <f t="shared" si="332"/>
        <v>徐晃专属武器-魂珠-2 4级</v>
      </c>
      <c r="FL580" s="116">
        <f t="shared" si="333"/>
        <v>2</v>
      </c>
      <c r="FM580" s="116">
        <f t="shared" si="334"/>
        <v>4</v>
      </c>
      <c r="FN580" s="116" t="str">
        <f t="shared" si="325"/>
        <v>金币</v>
      </c>
      <c r="FO580" s="116">
        <f t="shared" si="326"/>
        <v>5000</v>
      </c>
      <c r="FP580" s="116" t="str">
        <f t="shared" si="327"/>
        <v>专属强化石1</v>
      </c>
      <c r="FQ580" s="116">
        <f t="shared" si="328"/>
        <v>6</v>
      </c>
      <c r="FR580" s="116" t="str">
        <f t="shared" si="329"/>
        <v>专属强化石2</v>
      </c>
      <c r="FS580" s="116">
        <f t="shared" si="330"/>
        <v>2</v>
      </c>
      <c r="FT580" s="116">
        <f t="shared" si="335"/>
        <v>0.12</v>
      </c>
      <c r="FU580" s="116">
        <f t="shared" si="336"/>
        <v>1</v>
      </c>
      <c r="FV580" s="116">
        <f t="shared" si="337"/>
        <v>13</v>
      </c>
      <c r="FW580" s="116">
        <f t="shared" si="338"/>
        <v>0</v>
      </c>
      <c r="FX580" s="116">
        <f t="shared" si="339"/>
        <v>1</v>
      </c>
      <c r="FY580" s="116">
        <f t="shared" si="340"/>
        <v>3</v>
      </c>
      <c r="FZ580" s="116">
        <f t="shared" si="341"/>
        <v>5.79E-2</v>
      </c>
      <c r="GA580" s="116">
        <f t="shared" si="342"/>
        <v>1</v>
      </c>
      <c r="GB580" s="116">
        <f t="shared" si="343"/>
        <v>6</v>
      </c>
      <c r="GC580" s="116">
        <f t="shared" si="344"/>
        <v>0.23169999999999999</v>
      </c>
      <c r="GD580" s="116">
        <f t="shared" si="345"/>
        <v>1</v>
      </c>
      <c r="GE580" s="116">
        <f t="shared" si="346"/>
        <v>13</v>
      </c>
    </row>
    <row r="581" spans="164:187" ht="16.5" x14ac:dyDescent="0.2">
      <c r="FH581" s="116">
        <v>576</v>
      </c>
      <c r="FI581" s="116">
        <f t="shared" si="331"/>
        <v>14</v>
      </c>
      <c r="FJ581" s="116">
        <f t="shared" si="324"/>
        <v>8</v>
      </c>
      <c r="FK581" s="116" t="str">
        <f t="shared" si="332"/>
        <v>徐晃专属武器-魂珠-2 5级</v>
      </c>
      <c r="FL581" s="116">
        <f t="shared" si="333"/>
        <v>2</v>
      </c>
      <c r="FM581" s="116">
        <f t="shared" si="334"/>
        <v>5</v>
      </c>
      <c r="FN581" s="116" t="str">
        <f t="shared" si="325"/>
        <v>金币</v>
      </c>
      <c r="FO581" s="116">
        <f t="shared" si="326"/>
        <v>6000</v>
      </c>
      <c r="FP581" s="116" t="str">
        <f t="shared" si="327"/>
        <v>专属强化石1</v>
      </c>
      <c r="FQ581" s="116">
        <f t="shared" si="328"/>
        <v>9</v>
      </c>
      <c r="FR581" s="116" t="str">
        <f t="shared" si="329"/>
        <v>专属强化石2</v>
      </c>
      <c r="FS581" s="116">
        <f t="shared" si="330"/>
        <v>3</v>
      </c>
      <c r="FT581" s="116">
        <f t="shared" si="335"/>
        <v>0.11</v>
      </c>
      <c r="FU581" s="116">
        <f t="shared" si="336"/>
        <v>1</v>
      </c>
      <c r="FV581" s="116">
        <f t="shared" si="337"/>
        <v>14</v>
      </c>
      <c r="FW581" s="116">
        <f t="shared" si="338"/>
        <v>0</v>
      </c>
      <c r="FX581" s="116">
        <f t="shared" si="339"/>
        <v>1</v>
      </c>
      <c r="FY581" s="116">
        <f t="shared" si="340"/>
        <v>3</v>
      </c>
      <c r="FZ581" s="116">
        <f t="shared" si="341"/>
        <v>5.4300000000000001E-2</v>
      </c>
      <c r="GA581" s="116">
        <f t="shared" si="342"/>
        <v>1</v>
      </c>
      <c r="GB581" s="116">
        <f t="shared" si="343"/>
        <v>6</v>
      </c>
      <c r="GC581" s="116">
        <f t="shared" si="344"/>
        <v>0.2172</v>
      </c>
      <c r="GD581" s="116">
        <f t="shared" si="345"/>
        <v>1</v>
      </c>
      <c r="GE581" s="116">
        <f t="shared" si="346"/>
        <v>14</v>
      </c>
    </row>
    <row r="582" spans="164:187" ht="16.5" x14ac:dyDescent="0.2">
      <c r="FH582" s="116">
        <v>577</v>
      </c>
      <c r="FI582" s="116">
        <f t="shared" si="331"/>
        <v>15</v>
      </c>
      <c r="FJ582" s="116">
        <f t="shared" si="324"/>
        <v>8</v>
      </c>
      <c r="FK582" s="116" t="str">
        <f t="shared" si="332"/>
        <v>徐晃专属武器-魂珠-2 6级</v>
      </c>
      <c r="FL582" s="116">
        <f t="shared" si="333"/>
        <v>2</v>
      </c>
      <c r="FM582" s="116">
        <f t="shared" si="334"/>
        <v>6</v>
      </c>
      <c r="FN582" s="116" t="str">
        <f t="shared" si="325"/>
        <v>金币</v>
      </c>
      <c r="FO582" s="116">
        <f t="shared" si="326"/>
        <v>7000</v>
      </c>
      <c r="FP582" s="116" t="str">
        <f t="shared" si="327"/>
        <v>专属强化石1</v>
      </c>
      <c r="FQ582" s="116">
        <f t="shared" si="328"/>
        <v>12</v>
      </c>
      <c r="FR582" s="116" t="str">
        <f t="shared" si="329"/>
        <v>专属强化石2</v>
      </c>
      <c r="FS582" s="116">
        <f t="shared" si="330"/>
        <v>4</v>
      </c>
      <c r="FT582" s="116">
        <f t="shared" si="335"/>
        <v>0.09</v>
      </c>
      <c r="FU582" s="116">
        <f t="shared" si="336"/>
        <v>1</v>
      </c>
      <c r="FV582" s="116">
        <f t="shared" si="337"/>
        <v>17</v>
      </c>
      <c r="FW582" s="116">
        <f t="shared" si="338"/>
        <v>0</v>
      </c>
      <c r="FX582" s="116">
        <f t="shared" si="339"/>
        <v>1</v>
      </c>
      <c r="FY582" s="116">
        <f t="shared" si="340"/>
        <v>4</v>
      </c>
      <c r="FZ582" s="116">
        <f t="shared" si="341"/>
        <v>4.4600000000000001E-2</v>
      </c>
      <c r="GA582" s="116">
        <f t="shared" si="342"/>
        <v>1</v>
      </c>
      <c r="GB582" s="116">
        <f t="shared" si="343"/>
        <v>8</v>
      </c>
      <c r="GC582" s="116">
        <f t="shared" si="344"/>
        <v>0.1782</v>
      </c>
      <c r="GD582" s="116">
        <f t="shared" si="345"/>
        <v>1</v>
      </c>
      <c r="GE582" s="116">
        <f t="shared" si="346"/>
        <v>17</v>
      </c>
    </row>
    <row r="583" spans="164:187" ht="16.5" x14ac:dyDescent="0.2">
      <c r="FH583" s="116">
        <v>578</v>
      </c>
      <c r="FI583" s="116">
        <f t="shared" si="331"/>
        <v>16</v>
      </c>
      <c r="FJ583" s="116">
        <f t="shared" ref="FJ583:FJ646" si="347">INT((FH583-1)/80+1)</f>
        <v>8</v>
      </c>
      <c r="FK583" s="116" t="str">
        <f t="shared" si="332"/>
        <v>徐晃专属武器-魂珠-2 7级</v>
      </c>
      <c r="FL583" s="116">
        <f t="shared" si="333"/>
        <v>2</v>
      </c>
      <c r="FM583" s="116">
        <f t="shared" si="334"/>
        <v>7</v>
      </c>
      <c r="FN583" s="116" t="str">
        <f t="shared" ref="FN583:FN646" si="348">IF($FM583&gt;0,IF(INDEX($EC$6:$EC$77,$FI583)&gt;=FN$3,INDEX(ED$6:ED$77,$FI583),""),"")</f>
        <v>金币</v>
      </c>
      <c r="FO583" s="116">
        <f t="shared" ref="FO583:FO646" si="349">IF($FM583&gt;0,IF(INDEX($EC$6:$EC$77,$FI583)&gt;=FO$3,INDEX(EE$6:EE$77,$FI583),""),"")</f>
        <v>8000</v>
      </c>
      <c r="FP583" s="116" t="str">
        <f t="shared" ref="FP583:FP646" si="350">IF($FM583&gt;0,IF(INDEX($EC$6:$EC$77,$FI583)&gt;=FP$3,INDEX(EF$6:EF$77,$FI583),""),"")</f>
        <v>专属强化石1</v>
      </c>
      <c r="FQ583" s="116">
        <f t="shared" ref="FQ583:FQ646" si="351">IF($FM583&gt;0,IF(INDEX($EC$6:$EC$77,$FI583)&gt;=FQ$3,INDEX(EG$6:EG$77,$FI583),""),"")</f>
        <v>15</v>
      </c>
      <c r="FR583" s="116" t="str">
        <f t="shared" ref="FR583:FR646" si="352">IF($FM583&gt;0,IF(INDEX($EC$6:$EC$77,$FI583)&gt;=FR$3,INDEX(EH$6:EH$77,$FI583),""),"")</f>
        <v>专属强化石2</v>
      </c>
      <c r="FS583" s="116">
        <f t="shared" ref="FS583:FS646" si="353">IF($FM583&gt;0,IF(INDEX($EC$6:$EC$77,$FI583)&gt;=FS$3,INDEX(EI$6:EI$77,$FI583),""),"")</f>
        <v>5</v>
      </c>
      <c r="FT583" s="116">
        <f t="shared" si="335"/>
        <v>7.0000000000000007E-2</v>
      </c>
      <c r="FU583" s="116">
        <f t="shared" si="336"/>
        <v>1</v>
      </c>
      <c r="FV583" s="116">
        <f t="shared" si="337"/>
        <v>22</v>
      </c>
      <c r="FW583" s="116">
        <f t="shared" si="338"/>
        <v>0</v>
      </c>
      <c r="FX583" s="116">
        <f t="shared" si="339"/>
        <v>1</v>
      </c>
      <c r="FY583" s="116">
        <f t="shared" si="340"/>
        <v>5</v>
      </c>
      <c r="FZ583" s="116">
        <f t="shared" si="341"/>
        <v>3.4500000000000003E-2</v>
      </c>
      <c r="GA583" s="116">
        <f t="shared" si="342"/>
        <v>1</v>
      </c>
      <c r="GB583" s="116">
        <f t="shared" si="343"/>
        <v>10</v>
      </c>
      <c r="GC583" s="116">
        <f t="shared" si="344"/>
        <v>0.13789999999999999</v>
      </c>
      <c r="GD583" s="116">
        <f t="shared" si="345"/>
        <v>1</v>
      </c>
      <c r="GE583" s="116">
        <f t="shared" si="346"/>
        <v>22</v>
      </c>
    </row>
    <row r="584" spans="164:187" ht="16.5" x14ac:dyDescent="0.2">
      <c r="FH584" s="116">
        <v>579</v>
      </c>
      <c r="FI584" s="116">
        <f t="shared" si="331"/>
        <v>17</v>
      </c>
      <c r="FJ584" s="116">
        <f t="shared" si="347"/>
        <v>8</v>
      </c>
      <c r="FK584" s="116" t="str">
        <f t="shared" si="332"/>
        <v>徐晃专属武器-魂珠-2 8级</v>
      </c>
      <c r="FL584" s="116">
        <f t="shared" si="333"/>
        <v>2</v>
      </c>
      <c r="FM584" s="116">
        <f t="shared" si="334"/>
        <v>8</v>
      </c>
      <c r="FN584" s="116" t="str">
        <f t="shared" si="348"/>
        <v>金币</v>
      </c>
      <c r="FO584" s="116">
        <f t="shared" si="349"/>
        <v>9000</v>
      </c>
      <c r="FP584" s="116" t="str">
        <f t="shared" si="350"/>
        <v>专属强化石1</v>
      </c>
      <c r="FQ584" s="116">
        <f t="shared" si="351"/>
        <v>18</v>
      </c>
      <c r="FR584" s="116" t="str">
        <f t="shared" si="352"/>
        <v>专属强化石2</v>
      </c>
      <c r="FS584" s="116">
        <f t="shared" si="353"/>
        <v>6</v>
      </c>
      <c r="FT584" s="116">
        <f t="shared" si="335"/>
        <v>0.05</v>
      </c>
      <c r="FU584" s="116">
        <f t="shared" si="336"/>
        <v>1</v>
      </c>
      <c r="FV584" s="116">
        <f t="shared" si="337"/>
        <v>29</v>
      </c>
      <c r="FW584" s="116">
        <f t="shared" si="338"/>
        <v>0</v>
      </c>
      <c r="FX584" s="116">
        <f t="shared" si="339"/>
        <v>1</v>
      </c>
      <c r="FY584" s="116">
        <f t="shared" si="340"/>
        <v>7</v>
      </c>
      <c r="FZ584" s="116">
        <f t="shared" si="341"/>
        <v>2.5600000000000001E-2</v>
      </c>
      <c r="GA584" s="116">
        <f t="shared" si="342"/>
        <v>1</v>
      </c>
      <c r="GB584" s="116">
        <f t="shared" si="343"/>
        <v>14</v>
      </c>
      <c r="GC584" s="116">
        <f t="shared" si="344"/>
        <v>0.1022</v>
      </c>
      <c r="GD584" s="116">
        <f t="shared" si="345"/>
        <v>1</v>
      </c>
      <c r="GE584" s="116">
        <f t="shared" si="346"/>
        <v>29</v>
      </c>
    </row>
    <row r="585" spans="164:187" ht="16.5" x14ac:dyDescent="0.2">
      <c r="FH585" s="116">
        <v>580</v>
      </c>
      <c r="FI585" s="116">
        <f t="shared" si="331"/>
        <v>18</v>
      </c>
      <c r="FJ585" s="116">
        <f t="shared" si="347"/>
        <v>8</v>
      </c>
      <c r="FK585" s="116" t="str">
        <f t="shared" si="332"/>
        <v>徐晃专属武器-魂珠-2 9级</v>
      </c>
      <c r="FL585" s="116">
        <f t="shared" si="333"/>
        <v>2</v>
      </c>
      <c r="FM585" s="116">
        <f t="shared" si="334"/>
        <v>9</v>
      </c>
      <c r="FN585" s="116" t="str">
        <f t="shared" si="348"/>
        <v>金币</v>
      </c>
      <c r="FO585" s="116">
        <f t="shared" si="349"/>
        <v>10000</v>
      </c>
      <c r="FP585" s="116" t="str">
        <f t="shared" si="350"/>
        <v>专属强化石1</v>
      </c>
      <c r="FQ585" s="116">
        <f t="shared" si="351"/>
        <v>24</v>
      </c>
      <c r="FR585" s="116" t="str">
        <f t="shared" si="352"/>
        <v>专属强化石2</v>
      </c>
      <c r="FS585" s="116">
        <f t="shared" si="353"/>
        <v>8</v>
      </c>
      <c r="FT585" s="116">
        <f t="shared" si="335"/>
        <v>0.04</v>
      </c>
      <c r="FU585" s="116">
        <f t="shared" si="336"/>
        <v>1</v>
      </c>
      <c r="FV585" s="116">
        <f t="shared" si="337"/>
        <v>36</v>
      </c>
      <c r="FW585" s="116">
        <f t="shared" si="338"/>
        <v>0</v>
      </c>
      <c r="FX585" s="116">
        <f t="shared" si="339"/>
        <v>1</v>
      </c>
      <c r="FY585" s="116">
        <f t="shared" si="340"/>
        <v>8</v>
      </c>
      <c r="FZ585" s="116">
        <f t="shared" si="341"/>
        <v>2.1100000000000001E-2</v>
      </c>
      <c r="GA585" s="116">
        <f t="shared" si="342"/>
        <v>1</v>
      </c>
      <c r="GB585" s="116">
        <f t="shared" si="343"/>
        <v>17</v>
      </c>
      <c r="GC585" s="116">
        <f t="shared" si="344"/>
        <v>8.4199999999999997E-2</v>
      </c>
      <c r="GD585" s="116">
        <f t="shared" si="345"/>
        <v>1</v>
      </c>
      <c r="GE585" s="116">
        <f t="shared" si="346"/>
        <v>36</v>
      </c>
    </row>
    <row r="586" spans="164:187" ht="16.5" x14ac:dyDescent="0.2">
      <c r="FH586" s="116">
        <v>581</v>
      </c>
      <c r="FI586" s="116">
        <f t="shared" si="331"/>
        <v>0</v>
      </c>
      <c r="FJ586" s="116">
        <f t="shared" si="347"/>
        <v>8</v>
      </c>
      <c r="FK586" s="116" t="str">
        <f t="shared" si="332"/>
        <v>徐晃专属武器-魂珠-3 0级</v>
      </c>
      <c r="FL586" s="116">
        <f t="shared" si="333"/>
        <v>3</v>
      </c>
      <c r="FM586" s="116">
        <f t="shared" si="334"/>
        <v>0</v>
      </c>
      <c r="FN586" s="116" t="str">
        <f t="shared" si="348"/>
        <v/>
      </c>
      <c r="FO586" s="116" t="str">
        <f t="shared" si="349"/>
        <v/>
      </c>
      <c r="FP586" s="116" t="str">
        <f t="shared" si="350"/>
        <v/>
      </c>
      <c r="FQ586" s="116" t="str">
        <f t="shared" si="351"/>
        <v/>
      </c>
      <c r="FR586" s="116" t="str">
        <f t="shared" si="352"/>
        <v/>
      </c>
      <c r="FS586" s="116" t="str">
        <f t="shared" si="353"/>
        <v/>
      </c>
      <c r="FT586" s="116" t="str">
        <f t="shared" si="335"/>
        <v/>
      </c>
      <c r="FU586" s="116" t="str">
        <f t="shared" si="336"/>
        <v/>
      </c>
      <c r="FV586" s="116" t="str">
        <f t="shared" si="337"/>
        <v/>
      </c>
      <c r="FW586" s="116" t="str">
        <f t="shared" si="338"/>
        <v/>
      </c>
      <c r="FX586" s="116" t="str">
        <f t="shared" si="339"/>
        <v/>
      </c>
      <c r="FY586" s="116" t="str">
        <f t="shared" si="340"/>
        <v/>
      </c>
      <c r="FZ586" s="116" t="str">
        <f t="shared" si="341"/>
        <v/>
      </c>
      <c r="GA586" s="116" t="str">
        <f t="shared" si="342"/>
        <v/>
      </c>
      <c r="GB586" s="116" t="str">
        <f t="shared" si="343"/>
        <v/>
      </c>
      <c r="GC586" s="116" t="str">
        <f t="shared" si="344"/>
        <v/>
      </c>
      <c r="GD586" s="116" t="str">
        <f t="shared" si="345"/>
        <v/>
      </c>
      <c r="GE586" s="116" t="str">
        <f t="shared" si="346"/>
        <v/>
      </c>
    </row>
    <row r="587" spans="164:187" ht="16.5" x14ac:dyDescent="0.2">
      <c r="FH587" s="116">
        <v>582</v>
      </c>
      <c r="FI587" s="116">
        <f t="shared" si="331"/>
        <v>19</v>
      </c>
      <c r="FJ587" s="116">
        <f t="shared" si="347"/>
        <v>8</v>
      </c>
      <c r="FK587" s="116" t="str">
        <f t="shared" si="332"/>
        <v>徐晃专属武器-魂珠-3 1级</v>
      </c>
      <c r="FL587" s="116">
        <f t="shared" si="333"/>
        <v>3</v>
      </c>
      <c r="FM587" s="116">
        <f t="shared" si="334"/>
        <v>1</v>
      </c>
      <c r="FN587" s="116" t="str">
        <f t="shared" si="348"/>
        <v>金币</v>
      </c>
      <c r="FO587" s="116">
        <f t="shared" si="349"/>
        <v>3000</v>
      </c>
      <c r="FP587" s="116" t="str">
        <f t="shared" si="350"/>
        <v>专属强化石1</v>
      </c>
      <c r="FQ587" s="116">
        <f t="shared" si="351"/>
        <v>4</v>
      </c>
      <c r="FR587" s="116" t="str">
        <f t="shared" si="352"/>
        <v>专属强化石2</v>
      </c>
      <c r="FS587" s="116">
        <f t="shared" si="353"/>
        <v>2</v>
      </c>
      <c r="FT587" s="116">
        <f t="shared" si="335"/>
        <v>0.23</v>
      </c>
      <c r="FU587" s="116">
        <f t="shared" si="336"/>
        <v>1</v>
      </c>
      <c r="FV587" s="116">
        <f t="shared" si="337"/>
        <v>6</v>
      </c>
      <c r="FW587" s="116">
        <f t="shared" si="338"/>
        <v>0</v>
      </c>
      <c r="FX587" s="116">
        <f t="shared" si="339"/>
        <v>1</v>
      </c>
      <c r="FY587" s="116">
        <f t="shared" si="340"/>
        <v>2</v>
      </c>
      <c r="FZ587" s="116">
        <f t="shared" si="341"/>
        <v>0.1158</v>
      </c>
      <c r="GA587" s="116">
        <f t="shared" si="342"/>
        <v>1</v>
      </c>
      <c r="GB587" s="116">
        <f t="shared" si="343"/>
        <v>3</v>
      </c>
      <c r="GC587" s="116">
        <f t="shared" si="344"/>
        <v>0.46329999999999999</v>
      </c>
      <c r="GD587" s="116">
        <f t="shared" si="345"/>
        <v>1</v>
      </c>
      <c r="GE587" s="116">
        <f t="shared" si="346"/>
        <v>6</v>
      </c>
    </row>
    <row r="588" spans="164:187" ht="16.5" x14ac:dyDescent="0.2">
      <c r="FH588" s="116">
        <v>583</v>
      </c>
      <c r="FI588" s="116">
        <f t="shared" si="331"/>
        <v>20</v>
      </c>
      <c r="FJ588" s="116">
        <f t="shared" si="347"/>
        <v>8</v>
      </c>
      <c r="FK588" s="116" t="str">
        <f t="shared" si="332"/>
        <v>徐晃专属武器-魂珠-3 2级</v>
      </c>
      <c r="FL588" s="116">
        <f t="shared" si="333"/>
        <v>3</v>
      </c>
      <c r="FM588" s="116">
        <f t="shared" si="334"/>
        <v>2</v>
      </c>
      <c r="FN588" s="116" t="str">
        <f t="shared" si="348"/>
        <v>金币</v>
      </c>
      <c r="FO588" s="116">
        <f t="shared" si="349"/>
        <v>4000</v>
      </c>
      <c r="FP588" s="116" t="str">
        <f t="shared" si="350"/>
        <v>专属强化石1</v>
      </c>
      <c r="FQ588" s="116">
        <f t="shared" si="351"/>
        <v>4</v>
      </c>
      <c r="FR588" s="116" t="str">
        <f t="shared" si="352"/>
        <v>专属强化石2</v>
      </c>
      <c r="FS588" s="116">
        <f t="shared" si="353"/>
        <v>2</v>
      </c>
      <c r="FT588" s="116">
        <f t="shared" si="335"/>
        <v>0.12</v>
      </c>
      <c r="FU588" s="116">
        <f t="shared" si="336"/>
        <v>1</v>
      </c>
      <c r="FV588" s="116">
        <f t="shared" si="337"/>
        <v>13</v>
      </c>
      <c r="FW588" s="116">
        <f t="shared" si="338"/>
        <v>0</v>
      </c>
      <c r="FX588" s="116">
        <f t="shared" si="339"/>
        <v>1</v>
      </c>
      <c r="FY588" s="116">
        <f t="shared" si="340"/>
        <v>3</v>
      </c>
      <c r="FZ588" s="116">
        <f t="shared" si="341"/>
        <v>5.79E-2</v>
      </c>
      <c r="GA588" s="116">
        <f t="shared" si="342"/>
        <v>1</v>
      </c>
      <c r="GB588" s="116">
        <f t="shared" si="343"/>
        <v>6</v>
      </c>
      <c r="GC588" s="116">
        <f t="shared" si="344"/>
        <v>0.23169999999999999</v>
      </c>
      <c r="GD588" s="116">
        <f t="shared" si="345"/>
        <v>1</v>
      </c>
      <c r="GE588" s="116">
        <f t="shared" si="346"/>
        <v>13</v>
      </c>
    </row>
    <row r="589" spans="164:187" ht="16.5" x14ac:dyDescent="0.2">
      <c r="FH589" s="116">
        <v>584</v>
      </c>
      <c r="FI589" s="116">
        <f t="shared" si="331"/>
        <v>21</v>
      </c>
      <c r="FJ589" s="116">
        <f t="shared" si="347"/>
        <v>8</v>
      </c>
      <c r="FK589" s="116" t="str">
        <f t="shared" si="332"/>
        <v>徐晃专属武器-魂珠-3 3级</v>
      </c>
      <c r="FL589" s="116">
        <f t="shared" si="333"/>
        <v>3</v>
      </c>
      <c r="FM589" s="116">
        <f t="shared" si="334"/>
        <v>3</v>
      </c>
      <c r="FN589" s="116" t="str">
        <f t="shared" si="348"/>
        <v>金币</v>
      </c>
      <c r="FO589" s="116">
        <f t="shared" si="349"/>
        <v>5000</v>
      </c>
      <c r="FP589" s="116" t="str">
        <f t="shared" si="350"/>
        <v>专属强化石1</v>
      </c>
      <c r="FQ589" s="116">
        <f t="shared" si="351"/>
        <v>6</v>
      </c>
      <c r="FR589" s="116" t="str">
        <f t="shared" si="352"/>
        <v>专属强化石2</v>
      </c>
      <c r="FS589" s="116">
        <f t="shared" si="353"/>
        <v>3</v>
      </c>
      <c r="FT589" s="116">
        <f t="shared" si="335"/>
        <v>0.12</v>
      </c>
      <c r="FU589" s="116">
        <f t="shared" si="336"/>
        <v>1</v>
      </c>
      <c r="FV589" s="116">
        <f t="shared" si="337"/>
        <v>13</v>
      </c>
      <c r="FW589" s="116">
        <f t="shared" si="338"/>
        <v>0</v>
      </c>
      <c r="FX589" s="116">
        <f t="shared" si="339"/>
        <v>1</v>
      </c>
      <c r="FY589" s="116">
        <f t="shared" si="340"/>
        <v>3</v>
      </c>
      <c r="FZ589" s="116">
        <f t="shared" si="341"/>
        <v>5.79E-2</v>
      </c>
      <c r="GA589" s="116">
        <f t="shared" si="342"/>
        <v>1</v>
      </c>
      <c r="GB589" s="116">
        <f t="shared" si="343"/>
        <v>6</v>
      </c>
      <c r="GC589" s="116">
        <f t="shared" si="344"/>
        <v>0.23169999999999999</v>
      </c>
      <c r="GD589" s="116">
        <f t="shared" si="345"/>
        <v>1</v>
      </c>
      <c r="GE589" s="116">
        <f t="shared" si="346"/>
        <v>13</v>
      </c>
    </row>
    <row r="590" spans="164:187" ht="16.5" x14ac:dyDescent="0.2">
      <c r="FH590" s="116">
        <v>585</v>
      </c>
      <c r="FI590" s="116">
        <f t="shared" si="331"/>
        <v>22</v>
      </c>
      <c r="FJ590" s="116">
        <f t="shared" si="347"/>
        <v>8</v>
      </c>
      <c r="FK590" s="116" t="str">
        <f t="shared" si="332"/>
        <v>徐晃专属武器-魂珠-3 4级</v>
      </c>
      <c r="FL590" s="116">
        <f t="shared" si="333"/>
        <v>3</v>
      </c>
      <c r="FM590" s="116">
        <f t="shared" si="334"/>
        <v>4</v>
      </c>
      <c r="FN590" s="116" t="str">
        <f t="shared" si="348"/>
        <v>金币</v>
      </c>
      <c r="FO590" s="116">
        <f t="shared" si="349"/>
        <v>6000</v>
      </c>
      <c r="FP590" s="116" t="str">
        <f t="shared" si="350"/>
        <v>专属强化石1</v>
      </c>
      <c r="FQ590" s="116">
        <f t="shared" si="351"/>
        <v>6</v>
      </c>
      <c r="FR590" s="116" t="str">
        <f t="shared" si="352"/>
        <v>专属强化石2</v>
      </c>
      <c r="FS590" s="116">
        <f t="shared" si="353"/>
        <v>3</v>
      </c>
      <c r="FT590" s="116">
        <f t="shared" si="335"/>
        <v>7.0000000000000007E-2</v>
      </c>
      <c r="FU590" s="116">
        <f t="shared" si="336"/>
        <v>1</v>
      </c>
      <c r="FV590" s="116">
        <f t="shared" si="337"/>
        <v>22</v>
      </c>
      <c r="FW590" s="116">
        <f t="shared" si="338"/>
        <v>0</v>
      </c>
      <c r="FX590" s="116">
        <f t="shared" si="339"/>
        <v>1</v>
      </c>
      <c r="FY590" s="116">
        <f t="shared" si="340"/>
        <v>5</v>
      </c>
      <c r="FZ590" s="116">
        <f t="shared" si="341"/>
        <v>3.4700000000000002E-2</v>
      </c>
      <c r="GA590" s="116">
        <f t="shared" si="342"/>
        <v>1</v>
      </c>
      <c r="GB590" s="116">
        <f t="shared" si="343"/>
        <v>10</v>
      </c>
      <c r="GC590" s="116">
        <f t="shared" si="344"/>
        <v>0.13900000000000001</v>
      </c>
      <c r="GD590" s="116">
        <f t="shared" si="345"/>
        <v>1</v>
      </c>
      <c r="GE590" s="116">
        <f t="shared" si="346"/>
        <v>22</v>
      </c>
    </row>
    <row r="591" spans="164:187" ht="16.5" x14ac:dyDescent="0.2">
      <c r="FH591" s="116">
        <v>586</v>
      </c>
      <c r="FI591" s="116">
        <f t="shared" si="331"/>
        <v>23</v>
      </c>
      <c r="FJ591" s="116">
        <f t="shared" si="347"/>
        <v>8</v>
      </c>
      <c r="FK591" s="116" t="str">
        <f t="shared" si="332"/>
        <v>徐晃专属武器-魂珠-3 5级</v>
      </c>
      <c r="FL591" s="116">
        <f t="shared" si="333"/>
        <v>3</v>
      </c>
      <c r="FM591" s="116">
        <f t="shared" si="334"/>
        <v>5</v>
      </c>
      <c r="FN591" s="116" t="str">
        <f t="shared" si="348"/>
        <v>金币</v>
      </c>
      <c r="FO591" s="116">
        <f t="shared" si="349"/>
        <v>7000</v>
      </c>
      <c r="FP591" s="116" t="str">
        <f t="shared" si="350"/>
        <v>专属强化石1</v>
      </c>
      <c r="FQ591" s="116">
        <f t="shared" si="351"/>
        <v>8</v>
      </c>
      <c r="FR591" s="116" t="str">
        <f t="shared" si="352"/>
        <v>专属强化石2</v>
      </c>
      <c r="FS591" s="116">
        <f t="shared" si="353"/>
        <v>4</v>
      </c>
      <c r="FT591" s="116">
        <f t="shared" si="335"/>
        <v>0.06</v>
      </c>
      <c r="FU591" s="116">
        <f t="shared" si="336"/>
        <v>1</v>
      </c>
      <c r="FV591" s="116">
        <f t="shared" si="337"/>
        <v>26</v>
      </c>
      <c r="FW591" s="116">
        <f t="shared" si="338"/>
        <v>0</v>
      </c>
      <c r="FX591" s="116">
        <f t="shared" si="339"/>
        <v>1</v>
      </c>
      <c r="FY591" s="116">
        <f t="shared" si="340"/>
        <v>6</v>
      </c>
      <c r="FZ591" s="116">
        <f t="shared" si="341"/>
        <v>2.9000000000000001E-2</v>
      </c>
      <c r="GA591" s="116">
        <f t="shared" si="342"/>
        <v>1</v>
      </c>
      <c r="GB591" s="116">
        <f t="shared" si="343"/>
        <v>12</v>
      </c>
      <c r="GC591" s="116">
        <f t="shared" si="344"/>
        <v>0.1158</v>
      </c>
      <c r="GD591" s="116">
        <f t="shared" si="345"/>
        <v>1</v>
      </c>
      <c r="GE591" s="116">
        <f t="shared" si="346"/>
        <v>26</v>
      </c>
    </row>
    <row r="592" spans="164:187" ht="16.5" x14ac:dyDescent="0.2">
      <c r="FH592" s="116">
        <v>587</v>
      </c>
      <c r="FI592" s="116">
        <f t="shared" si="331"/>
        <v>24</v>
      </c>
      <c r="FJ592" s="116">
        <f t="shared" si="347"/>
        <v>8</v>
      </c>
      <c r="FK592" s="116" t="str">
        <f t="shared" si="332"/>
        <v>徐晃专属武器-魂珠-3 6级</v>
      </c>
      <c r="FL592" s="116">
        <f t="shared" si="333"/>
        <v>3</v>
      </c>
      <c r="FM592" s="116">
        <f t="shared" si="334"/>
        <v>6</v>
      </c>
      <c r="FN592" s="116" t="str">
        <f t="shared" si="348"/>
        <v>金币</v>
      </c>
      <c r="FO592" s="116">
        <f t="shared" si="349"/>
        <v>8000</v>
      </c>
      <c r="FP592" s="116" t="str">
        <f t="shared" si="350"/>
        <v>专属强化石1</v>
      </c>
      <c r="FQ592" s="116">
        <f t="shared" si="351"/>
        <v>10</v>
      </c>
      <c r="FR592" s="116" t="str">
        <f t="shared" si="352"/>
        <v>专属强化石2</v>
      </c>
      <c r="FS592" s="116">
        <f t="shared" si="353"/>
        <v>5</v>
      </c>
      <c r="FT592" s="116">
        <f t="shared" si="335"/>
        <v>0.04</v>
      </c>
      <c r="FU592" s="116">
        <f t="shared" si="336"/>
        <v>1</v>
      </c>
      <c r="FV592" s="116">
        <f t="shared" si="337"/>
        <v>34</v>
      </c>
      <c r="FW592" s="116">
        <f t="shared" si="338"/>
        <v>0</v>
      </c>
      <c r="FX592" s="116">
        <f t="shared" si="339"/>
        <v>1</v>
      </c>
      <c r="FY592" s="116">
        <f t="shared" si="340"/>
        <v>8</v>
      </c>
      <c r="FZ592" s="116">
        <f t="shared" si="341"/>
        <v>2.23E-2</v>
      </c>
      <c r="GA592" s="116">
        <f t="shared" si="342"/>
        <v>1</v>
      </c>
      <c r="GB592" s="116">
        <f t="shared" si="343"/>
        <v>16</v>
      </c>
      <c r="GC592" s="116">
        <f t="shared" si="344"/>
        <v>8.9099999999999999E-2</v>
      </c>
      <c r="GD592" s="116">
        <f t="shared" si="345"/>
        <v>1</v>
      </c>
      <c r="GE592" s="116">
        <f t="shared" si="346"/>
        <v>34</v>
      </c>
    </row>
    <row r="593" spans="164:187" ht="16.5" x14ac:dyDescent="0.2">
      <c r="FH593" s="116">
        <v>588</v>
      </c>
      <c r="FI593" s="116">
        <f t="shared" si="331"/>
        <v>25</v>
      </c>
      <c r="FJ593" s="116">
        <f t="shared" si="347"/>
        <v>8</v>
      </c>
      <c r="FK593" s="116" t="str">
        <f t="shared" si="332"/>
        <v>徐晃专属武器-魂珠-3 7级</v>
      </c>
      <c r="FL593" s="116">
        <f t="shared" si="333"/>
        <v>3</v>
      </c>
      <c r="FM593" s="116">
        <f t="shared" si="334"/>
        <v>7</v>
      </c>
      <c r="FN593" s="116" t="str">
        <f t="shared" si="348"/>
        <v>金币</v>
      </c>
      <c r="FO593" s="116">
        <f t="shared" si="349"/>
        <v>9000</v>
      </c>
      <c r="FP593" s="116" t="str">
        <f t="shared" si="350"/>
        <v>专属强化石1</v>
      </c>
      <c r="FQ593" s="116">
        <f t="shared" si="351"/>
        <v>12</v>
      </c>
      <c r="FR593" s="116" t="str">
        <f t="shared" si="352"/>
        <v>专属强化石2</v>
      </c>
      <c r="FS593" s="116">
        <f t="shared" si="353"/>
        <v>6</v>
      </c>
      <c r="FT593" s="116">
        <f t="shared" si="335"/>
        <v>0.03</v>
      </c>
      <c r="FU593" s="116">
        <f t="shared" si="336"/>
        <v>1</v>
      </c>
      <c r="FV593" s="116">
        <f t="shared" si="337"/>
        <v>45</v>
      </c>
      <c r="FW593" s="116">
        <f t="shared" si="338"/>
        <v>0</v>
      </c>
      <c r="FX593" s="116">
        <f t="shared" si="339"/>
        <v>1</v>
      </c>
      <c r="FY593" s="116">
        <f t="shared" si="340"/>
        <v>11</v>
      </c>
      <c r="FZ593" s="116">
        <f t="shared" si="341"/>
        <v>1.6500000000000001E-2</v>
      </c>
      <c r="GA593" s="116">
        <f t="shared" si="342"/>
        <v>1</v>
      </c>
      <c r="GB593" s="116">
        <f t="shared" si="343"/>
        <v>21</v>
      </c>
      <c r="GC593" s="116">
        <f t="shared" si="344"/>
        <v>6.6199999999999995E-2</v>
      </c>
      <c r="GD593" s="116">
        <f t="shared" si="345"/>
        <v>1</v>
      </c>
      <c r="GE593" s="116">
        <f t="shared" si="346"/>
        <v>45</v>
      </c>
    </row>
    <row r="594" spans="164:187" ht="16.5" x14ac:dyDescent="0.2">
      <c r="FH594" s="116">
        <v>589</v>
      </c>
      <c r="FI594" s="116">
        <f t="shared" si="331"/>
        <v>26</v>
      </c>
      <c r="FJ594" s="116">
        <f t="shared" si="347"/>
        <v>8</v>
      </c>
      <c r="FK594" s="116" t="str">
        <f t="shared" si="332"/>
        <v>徐晃专属武器-魂珠-3 8级</v>
      </c>
      <c r="FL594" s="116">
        <f t="shared" si="333"/>
        <v>3</v>
      </c>
      <c r="FM594" s="116">
        <f t="shared" si="334"/>
        <v>8</v>
      </c>
      <c r="FN594" s="116" t="str">
        <f t="shared" si="348"/>
        <v>金币</v>
      </c>
      <c r="FO594" s="116">
        <f t="shared" si="349"/>
        <v>10000</v>
      </c>
      <c r="FP594" s="116" t="str">
        <f t="shared" si="350"/>
        <v>专属强化石1</v>
      </c>
      <c r="FQ594" s="116">
        <f t="shared" si="351"/>
        <v>16</v>
      </c>
      <c r="FR594" s="116" t="str">
        <f t="shared" si="352"/>
        <v>专属强化石2</v>
      </c>
      <c r="FS594" s="116">
        <f t="shared" si="353"/>
        <v>8</v>
      </c>
      <c r="FT594" s="116">
        <f t="shared" si="335"/>
        <v>0.03</v>
      </c>
      <c r="FU594" s="116">
        <f t="shared" si="336"/>
        <v>1</v>
      </c>
      <c r="FV594" s="116">
        <f t="shared" si="337"/>
        <v>55</v>
      </c>
      <c r="FW594" s="116">
        <f t="shared" si="338"/>
        <v>0</v>
      </c>
      <c r="FX594" s="116">
        <f t="shared" si="339"/>
        <v>1</v>
      </c>
      <c r="FY594" s="116">
        <f t="shared" si="340"/>
        <v>13</v>
      </c>
      <c r="FZ594" s="116">
        <f t="shared" si="341"/>
        <v>1.3599999999999999E-2</v>
      </c>
      <c r="GA594" s="116">
        <f t="shared" si="342"/>
        <v>1</v>
      </c>
      <c r="GB594" s="116">
        <f t="shared" si="343"/>
        <v>26</v>
      </c>
      <c r="GC594" s="116">
        <f t="shared" si="344"/>
        <v>5.45E-2</v>
      </c>
      <c r="GD594" s="116">
        <f t="shared" si="345"/>
        <v>1</v>
      </c>
      <c r="GE594" s="116">
        <f t="shared" si="346"/>
        <v>55</v>
      </c>
    </row>
    <row r="595" spans="164:187" ht="16.5" x14ac:dyDescent="0.2">
      <c r="FH595" s="116">
        <v>590</v>
      </c>
      <c r="FI595" s="116">
        <f t="shared" si="331"/>
        <v>27</v>
      </c>
      <c r="FJ595" s="116">
        <f t="shared" si="347"/>
        <v>8</v>
      </c>
      <c r="FK595" s="116" t="str">
        <f t="shared" si="332"/>
        <v>徐晃专属武器-魂珠-3 9级</v>
      </c>
      <c r="FL595" s="116">
        <f t="shared" si="333"/>
        <v>3</v>
      </c>
      <c r="FM595" s="116">
        <f t="shared" si="334"/>
        <v>9</v>
      </c>
      <c r="FN595" s="116" t="str">
        <f t="shared" si="348"/>
        <v>金币</v>
      </c>
      <c r="FO595" s="116">
        <f t="shared" si="349"/>
        <v>11000</v>
      </c>
      <c r="FP595" s="116" t="str">
        <f t="shared" si="350"/>
        <v>专属强化石1</v>
      </c>
      <c r="FQ595" s="116">
        <f t="shared" si="351"/>
        <v>20</v>
      </c>
      <c r="FR595" s="116" t="str">
        <f t="shared" si="352"/>
        <v>专属强化石2</v>
      </c>
      <c r="FS595" s="116">
        <f t="shared" si="353"/>
        <v>10</v>
      </c>
      <c r="FT595" s="116">
        <f t="shared" si="335"/>
        <v>0.02</v>
      </c>
      <c r="FU595" s="116">
        <f t="shared" si="336"/>
        <v>1</v>
      </c>
      <c r="FV595" s="116">
        <f t="shared" si="337"/>
        <v>71</v>
      </c>
      <c r="FW595" s="116">
        <f t="shared" si="338"/>
        <v>0</v>
      </c>
      <c r="FX595" s="116">
        <f t="shared" si="339"/>
        <v>1</v>
      </c>
      <c r="FY595" s="116">
        <f t="shared" si="340"/>
        <v>17</v>
      </c>
      <c r="FZ595" s="116">
        <f t="shared" si="341"/>
        <v>1.0500000000000001E-2</v>
      </c>
      <c r="GA595" s="116">
        <f t="shared" si="342"/>
        <v>1</v>
      </c>
      <c r="GB595" s="116">
        <f t="shared" si="343"/>
        <v>33</v>
      </c>
      <c r="GC595" s="116">
        <f t="shared" si="344"/>
        <v>4.2099999999999999E-2</v>
      </c>
      <c r="GD595" s="116">
        <f t="shared" si="345"/>
        <v>1</v>
      </c>
      <c r="GE595" s="116">
        <f t="shared" si="346"/>
        <v>71</v>
      </c>
    </row>
    <row r="596" spans="164:187" ht="16.5" x14ac:dyDescent="0.2">
      <c r="FH596" s="116">
        <v>591</v>
      </c>
      <c r="FI596" s="116">
        <f t="shared" si="331"/>
        <v>0</v>
      </c>
      <c r="FJ596" s="116">
        <f t="shared" si="347"/>
        <v>8</v>
      </c>
      <c r="FK596" s="116" t="str">
        <f t="shared" si="332"/>
        <v>徐晃专属武器-魂珠-4 0级</v>
      </c>
      <c r="FL596" s="116">
        <f t="shared" si="333"/>
        <v>4</v>
      </c>
      <c r="FM596" s="116">
        <f t="shared" si="334"/>
        <v>0</v>
      </c>
      <c r="FN596" s="116" t="str">
        <f t="shared" si="348"/>
        <v/>
      </c>
      <c r="FO596" s="116" t="str">
        <f t="shared" si="349"/>
        <v/>
      </c>
      <c r="FP596" s="116" t="str">
        <f t="shared" si="350"/>
        <v/>
      </c>
      <c r="FQ596" s="116" t="str">
        <f t="shared" si="351"/>
        <v/>
      </c>
      <c r="FR596" s="116" t="str">
        <f t="shared" si="352"/>
        <v/>
      </c>
      <c r="FS596" s="116" t="str">
        <f t="shared" si="353"/>
        <v/>
      </c>
      <c r="FT596" s="116" t="str">
        <f t="shared" si="335"/>
        <v/>
      </c>
      <c r="FU596" s="116" t="str">
        <f t="shared" si="336"/>
        <v/>
      </c>
      <c r="FV596" s="116" t="str">
        <f t="shared" si="337"/>
        <v/>
      </c>
      <c r="FW596" s="116" t="str">
        <f t="shared" si="338"/>
        <v/>
      </c>
      <c r="FX596" s="116" t="str">
        <f t="shared" si="339"/>
        <v/>
      </c>
      <c r="FY596" s="116" t="str">
        <f t="shared" si="340"/>
        <v/>
      </c>
      <c r="FZ596" s="116" t="str">
        <f t="shared" si="341"/>
        <v/>
      </c>
      <c r="GA596" s="116" t="str">
        <f t="shared" si="342"/>
        <v/>
      </c>
      <c r="GB596" s="116" t="str">
        <f t="shared" si="343"/>
        <v/>
      </c>
      <c r="GC596" s="116" t="str">
        <f t="shared" si="344"/>
        <v/>
      </c>
      <c r="GD596" s="116" t="str">
        <f t="shared" si="345"/>
        <v/>
      </c>
      <c r="GE596" s="116" t="str">
        <f t="shared" si="346"/>
        <v/>
      </c>
    </row>
    <row r="597" spans="164:187" ht="16.5" x14ac:dyDescent="0.2">
      <c r="FH597" s="116">
        <v>592</v>
      </c>
      <c r="FI597" s="116">
        <f t="shared" si="331"/>
        <v>28</v>
      </c>
      <c r="FJ597" s="116">
        <f t="shared" si="347"/>
        <v>8</v>
      </c>
      <c r="FK597" s="116" t="str">
        <f t="shared" si="332"/>
        <v>徐晃专属武器-魂珠-4 1级</v>
      </c>
      <c r="FL597" s="116">
        <f t="shared" si="333"/>
        <v>4</v>
      </c>
      <c r="FM597" s="116">
        <f t="shared" si="334"/>
        <v>1</v>
      </c>
      <c r="FN597" s="116" t="str">
        <f t="shared" si="348"/>
        <v>金币</v>
      </c>
      <c r="FO597" s="116">
        <f t="shared" si="349"/>
        <v>4000</v>
      </c>
      <c r="FP597" s="116" t="str">
        <f t="shared" si="350"/>
        <v>专属强化石2</v>
      </c>
      <c r="FQ597" s="116">
        <f t="shared" si="351"/>
        <v>3</v>
      </c>
      <c r="FR597" s="116" t="str">
        <f t="shared" si="352"/>
        <v>专属强化石3</v>
      </c>
      <c r="FS597" s="116">
        <f t="shared" si="353"/>
        <v>1</v>
      </c>
      <c r="FT597" s="116">
        <f t="shared" si="335"/>
        <v>0.19</v>
      </c>
      <c r="FU597" s="116">
        <f t="shared" si="336"/>
        <v>1</v>
      </c>
      <c r="FV597" s="116">
        <f t="shared" si="337"/>
        <v>8</v>
      </c>
      <c r="FW597" s="116">
        <f t="shared" si="338"/>
        <v>0</v>
      </c>
      <c r="FX597" s="116">
        <f t="shared" si="339"/>
        <v>1</v>
      </c>
      <c r="FY597" s="116">
        <f t="shared" si="340"/>
        <v>2</v>
      </c>
      <c r="FZ597" s="116">
        <f t="shared" si="341"/>
        <v>9.2600000000000002E-2</v>
      </c>
      <c r="GA597" s="116">
        <f t="shared" si="342"/>
        <v>1</v>
      </c>
      <c r="GB597" s="116">
        <f t="shared" si="343"/>
        <v>4</v>
      </c>
      <c r="GC597" s="116">
        <f t="shared" si="344"/>
        <v>0.37019999999999997</v>
      </c>
      <c r="GD597" s="116">
        <f t="shared" si="345"/>
        <v>1</v>
      </c>
      <c r="GE597" s="116">
        <f t="shared" si="346"/>
        <v>8</v>
      </c>
    </row>
    <row r="598" spans="164:187" ht="16.5" x14ac:dyDescent="0.2">
      <c r="FH598" s="116">
        <v>593</v>
      </c>
      <c r="FI598" s="116">
        <f t="shared" ref="FI598:FI661" si="354">IF(FM598&gt;0,(FL598-1)*9+FM598,0)</f>
        <v>29</v>
      </c>
      <c r="FJ598" s="116">
        <f t="shared" si="347"/>
        <v>8</v>
      </c>
      <c r="FK598" s="116" t="str">
        <f t="shared" ref="FK598:FK661" si="355">INDEX($FC$6:$FC$26,FJ598)&amp;"专属武器-魂珠-"&amp;FL598&amp;" "&amp;FM598&amp;"级"</f>
        <v>徐晃专属武器-魂珠-4 2级</v>
      </c>
      <c r="FL598" s="116">
        <f t="shared" ref="FL598:FL661" si="356">INT((FH598-(FJ598-1)*80-1)/10)+1</f>
        <v>4</v>
      </c>
      <c r="FM598" s="116">
        <f t="shared" ref="FM598:FM661" si="357">FH598-(FJ598-1)*80-(FL598-1)*10-1</f>
        <v>2</v>
      </c>
      <c r="FN598" s="116" t="str">
        <f t="shared" si="348"/>
        <v>金币</v>
      </c>
      <c r="FO598" s="116">
        <f t="shared" si="349"/>
        <v>5000</v>
      </c>
      <c r="FP598" s="116" t="str">
        <f t="shared" si="350"/>
        <v>专属强化石2</v>
      </c>
      <c r="FQ598" s="116">
        <f t="shared" si="351"/>
        <v>3</v>
      </c>
      <c r="FR598" s="116" t="str">
        <f t="shared" si="352"/>
        <v>专属强化石3</v>
      </c>
      <c r="FS598" s="116">
        <f t="shared" si="353"/>
        <v>1</v>
      </c>
      <c r="FT598" s="116">
        <f t="shared" ref="FT598:FT661" si="358">IF($FM598&gt;0,INDEX(EJ$6:EJ$77,$FI598),"")</f>
        <v>0.09</v>
      </c>
      <c r="FU598" s="116">
        <f t="shared" ref="FU598:FU661" si="359">IF($FM598&gt;0,INDEX(EK$6:EK$77,$FI598),"")</f>
        <v>1</v>
      </c>
      <c r="FV598" s="116">
        <f t="shared" ref="FV598:FV661" si="360">IF($FM598&gt;0,INDEX(EL$6:EL$77,$FI598),"")</f>
        <v>16</v>
      </c>
      <c r="FW598" s="116">
        <f t="shared" ref="FW598:FW661" si="361">IF($FM598&gt;0,INDEX(EP$6:EP$77,$FI598),"")</f>
        <v>0</v>
      </c>
      <c r="FX598" s="116">
        <f t="shared" ref="FX598:FX661" si="362">IF($FM598&gt;0,INDEX(EQ$6:EQ$77,$FI598),"")</f>
        <v>1</v>
      </c>
      <c r="FY598" s="116">
        <f t="shared" ref="FY598:FY661" si="363">IF($FM598&gt;0,INDEX(ER$6:ER$77,$FI598),"")</f>
        <v>4</v>
      </c>
      <c r="FZ598" s="116">
        <f t="shared" ref="FZ598:FZ661" si="364">IF($FM598&gt;0,INDEX(ES$6:ES$77,$FI598),"")</f>
        <v>4.6300000000000001E-2</v>
      </c>
      <c r="GA598" s="116">
        <f t="shared" ref="GA598:GA661" si="365">IF($FM598&gt;0,INDEX(ET$6:ET$77,$FI598),"")</f>
        <v>1</v>
      </c>
      <c r="GB598" s="116">
        <f t="shared" ref="GB598:GB661" si="366">IF($FM598&gt;0,INDEX(EU$6:EU$77,$FI598),"")</f>
        <v>8</v>
      </c>
      <c r="GC598" s="116">
        <f t="shared" ref="GC598:GC661" si="367">IF($FM598&gt;0,INDEX(EV$6:EV$77,$FI598),"")</f>
        <v>0.18509999999999999</v>
      </c>
      <c r="GD598" s="116">
        <f t="shared" ref="GD598:GD661" si="368">IF($FM598&gt;0,INDEX(EW$6:EW$77,$FI598),"")</f>
        <v>1</v>
      </c>
      <c r="GE598" s="116">
        <f t="shared" ref="GE598:GE661" si="369">IF($FM598&gt;0,INDEX(EX$6:EX$77,$FI598),"")</f>
        <v>16</v>
      </c>
    </row>
    <row r="599" spans="164:187" ht="16.5" x14ac:dyDescent="0.2">
      <c r="FH599" s="116">
        <v>594</v>
      </c>
      <c r="FI599" s="116">
        <f t="shared" si="354"/>
        <v>30</v>
      </c>
      <c r="FJ599" s="116">
        <f t="shared" si="347"/>
        <v>8</v>
      </c>
      <c r="FK599" s="116" t="str">
        <f t="shared" si="355"/>
        <v>徐晃专属武器-魂珠-4 3级</v>
      </c>
      <c r="FL599" s="116">
        <f t="shared" si="356"/>
        <v>4</v>
      </c>
      <c r="FM599" s="116">
        <f t="shared" si="357"/>
        <v>3</v>
      </c>
      <c r="FN599" s="116" t="str">
        <f t="shared" si="348"/>
        <v>金币</v>
      </c>
      <c r="FO599" s="116">
        <f t="shared" si="349"/>
        <v>6000</v>
      </c>
      <c r="FP599" s="116" t="str">
        <f t="shared" si="350"/>
        <v>专属强化石2</v>
      </c>
      <c r="FQ599" s="116">
        <f t="shared" si="351"/>
        <v>3</v>
      </c>
      <c r="FR599" s="116" t="str">
        <f t="shared" si="352"/>
        <v>专属强化石3</v>
      </c>
      <c r="FS599" s="116">
        <f t="shared" si="353"/>
        <v>1</v>
      </c>
      <c r="FT599" s="116">
        <f t="shared" si="358"/>
        <v>0.06</v>
      </c>
      <c r="FU599" s="116">
        <f t="shared" si="359"/>
        <v>1</v>
      </c>
      <c r="FV599" s="116">
        <f t="shared" si="360"/>
        <v>24</v>
      </c>
      <c r="FW599" s="116">
        <f t="shared" si="361"/>
        <v>0</v>
      </c>
      <c r="FX599" s="116">
        <f t="shared" si="362"/>
        <v>1</v>
      </c>
      <c r="FY599" s="116">
        <f t="shared" si="363"/>
        <v>6</v>
      </c>
      <c r="FZ599" s="116">
        <f t="shared" si="364"/>
        <v>3.09E-2</v>
      </c>
      <c r="GA599" s="116">
        <f t="shared" si="365"/>
        <v>1</v>
      </c>
      <c r="GB599" s="116">
        <f t="shared" si="366"/>
        <v>11</v>
      </c>
      <c r="GC599" s="116">
        <f t="shared" si="367"/>
        <v>0.1234</v>
      </c>
      <c r="GD599" s="116">
        <f t="shared" si="368"/>
        <v>1</v>
      </c>
      <c r="GE599" s="116">
        <f t="shared" si="369"/>
        <v>24</v>
      </c>
    </row>
    <row r="600" spans="164:187" ht="16.5" x14ac:dyDescent="0.2">
      <c r="FH600" s="116">
        <v>595</v>
      </c>
      <c r="FI600" s="116">
        <f t="shared" si="354"/>
        <v>31</v>
      </c>
      <c r="FJ600" s="116">
        <f t="shared" si="347"/>
        <v>8</v>
      </c>
      <c r="FK600" s="116" t="str">
        <f t="shared" si="355"/>
        <v>徐晃专属武器-魂珠-4 4级</v>
      </c>
      <c r="FL600" s="116">
        <f t="shared" si="356"/>
        <v>4</v>
      </c>
      <c r="FM600" s="116">
        <f t="shared" si="357"/>
        <v>4</v>
      </c>
      <c r="FN600" s="116" t="str">
        <f t="shared" si="348"/>
        <v>金币</v>
      </c>
      <c r="FO600" s="116">
        <f t="shared" si="349"/>
        <v>7000</v>
      </c>
      <c r="FP600" s="116" t="str">
        <f t="shared" si="350"/>
        <v>专属强化石2</v>
      </c>
      <c r="FQ600" s="116">
        <f t="shared" si="351"/>
        <v>6</v>
      </c>
      <c r="FR600" s="116" t="str">
        <f t="shared" si="352"/>
        <v>专属强化石3</v>
      </c>
      <c r="FS600" s="116">
        <f t="shared" si="353"/>
        <v>2</v>
      </c>
      <c r="FT600" s="116">
        <f t="shared" si="358"/>
        <v>7.0000000000000007E-2</v>
      </c>
      <c r="FU600" s="116">
        <f t="shared" si="359"/>
        <v>1</v>
      </c>
      <c r="FV600" s="116">
        <f t="shared" si="360"/>
        <v>20</v>
      </c>
      <c r="FW600" s="116">
        <f t="shared" si="361"/>
        <v>0</v>
      </c>
      <c r="FX600" s="116">
        <f t="shared" si="362"/>
        <v>1</v>
      </c>
      <c r="FY600" s="116">
        <f t="shared" si="363"/>
        <v>5</v>
      </c>
      <c r="FZ600" s="116">
        <f t="shared" si="364"/>
        <v>3.6999999999999998E-2</v>
      </c>
      <c r="GA600" s="116">
        <f t="shared" si="365"/>
        <v>1</v>
      </c>
      <c r="GB600" s="116">
        <f t="shared" si="366"/>
        <v>9</v>
      </c>
      <c r="GC600" s="116">
        <f t="shared" si="367"/>
        <v>0.14810000000000001</v>
      </c>
      <c r="GD600" s="116">
        <f t="shared" si="368"/>
        <v>1</v>
      </c>
      <c r="GE600" s="116">
        <f t="shared" si="369"/>
        <v>20</v>
      </c>
    </row>
    <row r="601" spans="164:187" ht="16.5" x14ac:dyDescent="0.2">
      <c r="FH601" s="116">
        <v>596</v>
      </c>
      <c r="FI601" s="116">
        <f t="shared" si="354"/>
        <v>32</v>
      </c>
      <c r="FJ601" s="116">
        <f t="shared" si="347"/>
        <v>8</v>
      </c>
      <c r="FK601" s="116" t="str">
        <f t="shared" si="355"/>
        <v>徐晃专属武器-魂珠-4 5级</v>
      </c>
      <c r="FL601" s="116">
        <f t="shared" si="356"/>
        <v>4</v>
      </c>
      <c r="FM601" s="116">
        <f t="shared" si="357"/>
        <v>5</v>
      </c>
      <c r="FN601" s="116" t="str">
        <f t="shared" si="348"/>
        <v>金币</v>
      </c>
      <c r="FO601" s="116">
        <f t="shared" si="349"/>
        <v>8000</v>
      </c>
      <c r="FP601" s="116" t="str">
        <f t="shared" si="350"/>
        <v>专属强化石2</v>
      </c>
      <c r="FQ601" s="116">
        <f t="shared" si="351"/>
        <v>6</v>
      </c>
      <c r="FR601" s="116" t="str">
        <f t="shared" si="352"/>
        <v>专属强化石3</v>
      </c>
      <c r="FS601" s="116">
        <f t="shared" si="353"/>
        <v>2</v>
      </c>
      <c r="FT601" s="116">
        <f t="shared" si="358"/>
        <v>0.05</v>
      </c>
      <c r="FU601" s="116">
        <f t="shared" si="359"/>
        <v>1</v>
      </c>
      <c r="FV601" s="116">
        <f t="shared" si="360"/>
        <v>32</v>
      </c>
      <c r="FW601" s="116">
        <f t="shared" si="361"/>
        <v>0</v>
      </c>
      <c r="FX601" s="116">
        <f t="shared" si="362"/>
        <v>1</v>
      </c>
      <c r="FY601" s="116">
        <f t="shared" si="363"/>
        <v>8</v>
      </c>
      <c r="FZ601" s="116">
        <f t="shared" si="364"/>
        <v>2.3099999999999999E-2</v>
      </c>
      <c r="GA601" s="116">
        <f t="shared" si="365"/>
        <v>1</v>
      </c>
      <c r="GB601" s="116">
        <f t="shared" si="366"/>
        <v>15</v>
      </c>
      <c r="GC601" s="116">
        <f t="shared" si="367"/>
        <v>9.2600000000000002E-2</v>
      </c>
      <c r="GD601" s="116">
        <f t="shared" si="368"/>
        <v>1</v>
      </c>
      <c r="GE601" s="116">
        <f t="shared" si="369"/>
        <v>32</v>
      </c>
    </row>
    <row r="602" spans="164:187" ht="16.5" x14ac:dyDescent="0.2">
      <c r="FH602" s="116">
        <v>597</v>
      </c>
      <c r="FI602" s="116">
        <f t="shared" si="354"/>
        <v>33</v>
      </c>
      <c r="FJ602" s="116">
        <f t="shared" si="347"/>
        <v>8</v>
      </c>
      <c r="FK602" s="116" t="str">
        <f t="shared" si="355"/>
        <v>徐晃专属武器-魂珠-4 6级</v>
      </c>
      <c r="FL602" s="116">
        <f t="shared" si="356"/>
        <v>4</v>
      </c>
      <c r="FM602" s="116">
        <f t="shared" si="357"/>
        <v>6</v>
      </c>
      <c r="FN602" s="116" t="str">
        <f t="shared" si="348"/>
        <v>金币</v>
      </c>
      <c r="FO602" s="116">
        <f t="shared" si="349"/>
        <v>9000</v>
      </c>
      <c r="FP602" s="116" t="str">
        <f t="shared" si="350"/>
        <v>专属强化石2</v>
      </c>
      <c r="FQ602" s="116">
        <f t="shared" si="351"/>
        <v>6</v>
      </c>
      <c r="FR602" s="116" t="str">
        <f t="shared" si="352"/>
        <v>专属强化石3</v>
      </c>
      <c r="FS602" s="116">
        <f t="shared" si="353"/>
        <v>2</v>
      </c>
      <c r="FT602" s="116">
        <f t="shared" si="358"/>
        <v>0.03</v>
      </c>
      <c r="FU602" s="116">
        <f t="shared" si="359"/>
        <v>1</v>
      </c>
      <c r="FV602" s="116">
        <f t="shared" si="360"/>
        <v>53</v>
      </c>
      <c r="FW602" s="116">
        <f t="shared" si="361"/>
        <v>0</v>
      </c>
      <c r="FX602" s="116">
        <f t="shared" si="362"/>
        <v>1</v>
      </c>
      <c r="FY602" s="116">
        <f t="shared" si="363"/>
        <v>12</v>
      </c>
      <c r="FZ602" s="116">
        <f t="shared" si="364"/>
        <v>1.4200000000000001E-2</v>
      </c>
      <c r="GA602" s="116">
        <f t="shared" si="365"/>
        <v>1</v>
      </c>
      <c r="GB602" s="116">
        <f t="shared" si="366"/>
        <v>25</v>
      </c>
      <c r="GC602" s="116">
        <f t="shared" si="367"/>
        <v>5.7000000000000002E-2</v>
      </c>
      <c r="GD602" s="116">
        <f t="shared" si="368"/>
        <v>1</v>
      </c>
      <c r="GE602" s="116">
        <f t="shared" si="369"/>
        <v>53</v>
      </c>
    </row>
    <row r="603" spans="164:187" ht="16.5" x14ac:dyDescent="0.2">
      <c r="FH603" s="116">
        <v>598</v>
      </c>
      <c r="FI603" s="116">
        <f t="shared" si="354"/>
        <v>34</v>
      </c>
      <c r="FJ603" s="116">
        <f t="shared" si="347"/>
        <v>8</v>
      </c>
      <c r="FK603" s="116" t="str">
        <f t="shared" si="355"/>
        <v>徐晃专属武器-魂珠-4 7级</v>
      </c>
      <c r="FL603" s="116">
        <f t="shared" si="356"/>
        <v>4</v>
      </c>
      <c r="FM603" s="116">
        <f t="shared" si="357"/>
        <v>7</v>
      </c>
      <c r="FN603" s="116" t="str">
        <f t="shared" si="348"/>
        <v>金币</v>
      </c>
      <c r="FO603" s="116">
        <f t="shared" si="349"/>
        <v>10000</v>
      </c>
      <c r="FP603" s="116" t="str">
        <f t="shared" si="350"/>
        <v>专属强化石2</v>
      </c>
      <c r="FQ603" s="116">
        <f t="shared" si="351"/>
        <v>10</v>
      </c>
      <c r="FR603" s="116" t="str">
        <f t="shared" si="352"/>
        <v>专属强化石3</v>
      </c>
      <c r="FS603" s="116">
        <f t="shared" si="353"/>
        <v>3</v>
      </c>
      <c r="FT603" s="116">
        <f t="shared" si="358"/>
        <v>0.03</v>
      </c>
      <c r="FU603" s="116">
        <f t="shared" si="359"/>
        <v>1</v>
      </c>
      <c r="FV603" s="116">
        <f t="shared" si="360"/>
        <v>57</v>
      </c>
      <c r="FW603" s="116">
        <f t="shared" si="361"/>
        <v>0</v>
      </c>
      <c r="FX603" s="116">
        <f t="shared" si="362"/>
        <v>1</v>
      </c>
      <c r="FY603" s="116">
        <f t="shared" si="363"/>
        <v>13</v>
      </c>
      <c r="FZ603" s="116">
        <f t="shared" si="364"/>
        <v>1.32E-2</v>
      </c>
      <c r="GA603" s="116">
        <f t="shared" si="365"/>
        <v>1</v>
      </c>
      <c r="GB603" s="116">
        <f t="shared" si="366"/>
        <v>26</v>
      </c>
      <c r="GC603" s="116">
        <f t="shared" si="367"/>
        <v>5.2900000000000003E-2</v>
      </c>
      <c r="GD603" s="116">
        <f t="shared" si="368"/>
        <v>1</v>
      </c>
      <c r="GE603" s="116">
        <f t="shared" si="369"/>
        <v>57</v>
      </c>
    </row>
    <row r="604" spans="164:187" ht="16.5" x14ac:dyDescent="0.2">
      <c r="FH604" s="116">
        <v>599</v>
      </c>
      <c r="FI604" s="116">
        <f t="shared" si="354"/>
        <v>35</v>
      </c>
      <c r="FJ604" s="116">
        <f t="shared" si="347"/>
        <v>8</v>
      </c>
      <c r="FK604" s="116" t="str">
        <f t="shared" si="355"/>
        <v>徐晃专属武器-魂珠-4 8级</v>
      </c>
      <c r="FL604" s="116">
        <f t="shared" si="356"/>
        <v>4</v>
      </c>
      <c r="FM604" s="116">
        <f t="shared" si="357"/>
        <v>8</v>
      </c>
      <c r="FN604" s="116" t="str">
        <f t="shared" si="348"/>
        <v>金币</v>
      </c>
      <c r="FO604" s="116">
        <f t="shared" si="349"/>
        <v>11000</v>
      </c>
      <c r="FP604" s="116" t="str">
        <f t="shared" si="350"/>
        <v>专属强化石2</v>
      </c>
      <c r="FQ604" s="116">
        <f t="shared" si="351"/>
        <v>13</v>
      </c>
      <c r="FR604" s="116" t="str">
        <f t="shared" si="352"/>
        <v>专属强化石3</v>
      </c>
      <c r="FS604" s="116">
        <f t="shared" si="353"/>
        <v>4</v>
      </c>
      <c r="FT604" s="116">
        <f t="shared" si="358"/>
        <v>0.02</v>
      </c>
      <c r="FU604" s="116">
        <f t="shared" si="359"/>
        <v>1</v>
      </c>
      <c r="FV604" s="116">
        <f t="shared" si="360"/>
        <v>69</v>
      </c>
      <c r="FW604" s="116">
        <f t="shared" si="361"/>
        <v>0</v>
      </c>
      <c r="FX604" s="116">
        <f t="shared" si="362"/>
        <v>1</v>
      </c>
      <c r="FY604" s="116">
        <f t="shared" si="363"/>
        <v>16</v>
      </c>
      <c r="FZ604" s="116">
        <f t="shared" si="364"/>
        <v>1.09E-2</v>
      </c>
      <c r="GA604" s="116">
        <f t="shared" si="365"/>
        <v>1</v>
      </c>
      <c r="GB604" s="116">
        <f t="shared" si="366"/>
        <v>32</v>
      </c>
      <c r="GC604" s="116">
        <f t="shared" si="367"/>
        <v>4.36E-2</v>
      </c>
      <c r="GD604" s="116">
        <f t="shared" si="368"/>
        <v>1</v>
      </c>
      <c r="GE604" s="116">
        <f t="shared" si="369"/>
        <v>69</v>
      </c>
    </row>
    <row r="605" spans="164:187" ht="16.5" x14ac:dyDescent="0.2">
      <c r="FH605" s="116">
        <v>600</v>
      </c>
      <c r="FI605" s="116">
        <f t="shared" si="354"/>
        <v>36</v>
      </c>
      <c r="FJ605" s="116">
        <f t="shared" si="347"/>
        <v>8</v>
      </c>
      <c r="FK605" s="116" t="str">
        <f t="shared" si="355"/>
        <v>徐晃专属武器-魂珠-4 9级</v>
      </c>
      <c r="FL605" s="116">
        <f t="shared" si="356"/>
        <v>4</v>
      </c>
      <c r="FM605" s="116">
        <f t="shared" si="357"/>
        <v>9</v>
      </c>
      <c r="FN605" s="116" t="str">
        <f t="shared" si="348"/>
        <v>金币</v>
      </c>
      <c r="FO605" s="116">
        <f t="shared" si="349"/>
        <v>12000</v>
      </c>
      <c r="FP605" s="116" t="str">
        <f t="shared" si="350"/>
        <v>专属强化石2</v>
      </c>
      <c r="FQ605" s="116">
        <f t="shared" si="351"/>
        <v>19</v>
      </c>
      <c r="FR605" s="116" t="str">
        <f t="shared" si="352"/>
        <v>专属强化石3</v>
      </c>
      <c r="FS605" s="116">
        <f t="shared" si="353"/>
        <v>6</v>
      </c>
      <c r="FT605" s="116">
        <f t="shared" si="358"/>
        <v>0.02</v>
      </c>
      <c r="FU605" s="116">
        <f t="shared" si="359"/>
        <v>1</v>
      </c>
      <c r="FV605" s="116">
        <f t="shared" si="360"/>
        <v>74</v>
      </c>
      <c r="FW605" s="116">
        <f t="shared" si="361"/>
        <v>0</v>
      </c>
      <c r="FX605" s="116">
        <f t="shared" si="362"/>
        <v>1</v>
      </c>
      <c r="FY605" s="116">
        <f t="shared" si="363"/>
        <v>17</v>
      </c>
      <c r="FZ605" s="116">
        <f t="shared" si="364"/>
        <v>1.01E-2</v>
      </c>
      <c r="GA605" s="116">
        <f t="shared" si="365"/>
        <v>1</v>
      </c>
      <c r="GB605" s="116">
        <f t="shared" si="366"/>
        <v>35</v>
      </c>
      <c r="GC605" s="116">
        <f t="shared" si="367"/>
        <v>4.0399999999999998E-2</v>
      </c>
      <c r="GD605" s="116">
        <f t="shared" si="368"/>
        <v>1</v>
      </c>
      <c r="GE605" s="116">
        <f t="shared" si="369"/>
        <v>74</v>
      </c>
    </row>
    <row r="606" spans="164:187" ht="16.5" x14ac:dyDescent="0.2">
      <c r="FH606" s="116">
        <v>601</v>
      </c>
      <c r="FI606" s="116">
        <f t="shared" si="354"/>
        <v>0</v>
      </c>
      <c r="FJ606" s="116">
        <f t="shared" si="347"/>
        <v>8</v>
      </c>
      <c r="FK606" s="116" t="str">
        <f t="shared" si="355"/>
        <v>徐晃专属武器-魂珠-5 0级</v>
      </c>
      <c r="FL606" s="116">
        <f t="shared" si="356"/>
        <v>5</v>
      </c>
      <c r="FM606" s="116">
        <f t="shared" si="357"/>
        <v>0</v>
      </c>
      <c r="FN606" s="116" t="str">
        <f t="shared" si="348"/>
        <v/>
      </c>
      <c r="FO606" s="116" t="str">
        <f t="shared" si="349"/>
        <v/>
      </c>
      <c r="FP606" s="116" t="str">
        <f t="shared" si="350"/>
        <v/>
      </c>
      <c r="FQ606" s="116" t="str">
        <f t="shared" si="351"/>
        <v/>
      </c>
      <c r="FR606" s="116" t="str">
        <f t="shared" si="352"/>
        <v/>
      </c>
      <c r="FS606" s="116" t="str">
        <f t="shared" si="353"/>
        <v/>
      </c>
      <c r="FT606" s="116" t="str">
        <f t="shared" si="358"/>
        <v/>
      </c>
      <c r="FU606" s="116" t="str">
        <f t="shared" si="359"/>
        <v/>
      </c>
      <c r="FV606" s="116" t="str">
        <f t="shared" si="360"/>
        <v/>
      </c>
      <c r="FW606" s="116" t="str">
        <f t="shared" si="361"/>
        <v/>
      </c>
      <c r="FX606" s="116" t="str">
        <f t="shared" si="362"/>
        <v/>
      </c>
      <c r="FY606" s="116" t="str">
        <f t="shared" si="363"/>
        <v/>
      </c>
      <c r="FZ606" s="116" t="str">
        <f t="shared" si="364"/>
        <v/>
      </c>
      <c r="GA606" s="116" t="str">
        <f t="shared" si="365"/>
        <v/>
      </c>
      <c r="GB606" s="116" t="str">
        <f t="shared" si="366"/>
        <v/>
      </c>
      <c r="GC606" s="116" t="str">
        <f t="shared" si="367"/>
        <v/>
      </c>
      <c r="GD606" s="116" t="str">
        <f t="shared" si="368"/>
        <v/>
      </c>
      <c r="GE606" s="116" t="str">
        <f t="shared" si="369"/>
        <v/>
      </c>
    </row>
    <row r="607" spans="164:187" ht="16.5" x14ac:dyDescent="0.2">
      <c r="FH607" s="116">
        <v>602</v>
      </c>
      <c r="FI607" s="116">
        <f t="shared" si="354"/>
        <v>37</v>
      </c>
      <c r="FJ607" s="116">
        <f t="shared" si="347"/>
        <v>8</v>
      </c>
      <c r="FK607" s="116" t="str">
        <f t="shared" si="355"/>
        <v>徐晃专属武器-魂珠-5 1级</v>
      </c>
      <c r="FL607" s="116">
        <f t="shared" si="356"/>
        <v>5</v>
      </c>
      <c r="FM607" s="116">
        <f t="shared" si="357"/>
        <v>1</v>
      </c>
      <c r="FN607" s="116" t="str">
        <f t="shared" si="348"/>
        <v>金币</v>
      </c>
      <c r="FO607" s="116">
        <f t="shared" si="349"/>
        <v>5000</v>
      </c>
      <c r="FP607" s="116" t="str">
        <f t="shared" si="350"/>
        <v>专属强化石2</v>
      </c>
      <c r="FQ607" s="116">
        <f t="shared" si="351"/>
        <v>4</v>
      </c>
      <c r="FR607" s="116" t="str">
        <f t="shared" si="352"/>
        <v>专属强化石3</v>
      </c>
      <c r="FS607" s="116">
        <f t="shared" si="353"/>
        <v>2</v>
      </c>
      <c r="FT607" s="116">
        <f t="shared" si="358"/>
        <v>0.19</v>
      </c>
      <c r="FU607" s="116">
        <f t="shared" si="359"/>
        <v>1</v>
      </c>
      <c r="FV607" s="116">
        <f t="shared" si="360"/>
        <v>8</v>
      </c>
      <c r="FW607" s="116">
        <f t="shared" si="361"/>
        <v>0</v>
      </c>
      <c r="FX607" s="116">
        <f t="shared" si="362"/>
        <v>1</v>
      </c>
      <c r="FY607" s="116">
        <f t="shared" si="363"/>
        <v>2</v>
      </c>
      <c r="FZ607" s="116">
        <f t="shared" si="364"/>
        <v>9.2600000000000002E-2</v>
      </c>
      <c r="GA607" s="116">
        <f t="shared" si="365"/>
        <v>1</v>
      </c>
      <c r="GB607" s="116">
        <f t="shared" si="366"/>
        <v>4</v>
      </c>
      <c r="GC607" s="116">
        <f t="shared" si="367"/>
        <v>0.37019999999999997</v>
      </c>
      <c r="GD607" s="116">
        <f t="shared" si="368"/>
        <v>1</v>
      </c>
      <c r="GE607" s="116">
        <f t="shared" si="369"/>
        <v>8</v>
      </c>
    </row>
    <row r="608" spans="164:187" ht="16.5" x14ac:dyDescent="0.2">
      <c r="FH608" s="116">
        <v>603</v>
      </c>
      <c r="FI608" s="116">
        <f t="shared" si="354"/>
        <v>38</v>
      </c>
      <c r="FJ608" s="116">
        <f t="shared" si="347"/>
        <v>8</v>
      </c>
      <c r="FK608" s="116" t="str">
        <f t="shared" si="355"/>
        <v>徐晃专属武器-魂珠-5 2级</v>
      </c>
      <c r="FL608" s="116">
        <f t="shared" si="356"/>
        <v>5</v>
      </c>
      <c r="FM608" s="116">
        <f t="shared" si="357"/>
        <v>2</v>
      </c>
      <c r="FN608" s="116" t="str">
        <f t="shared" si="348"/>
        <v>金币</v>
      </c>
      <c r="FO608" s="116">
        <f t="shared" si="349"/>
        <v>6000</v>
      </c>
      <c r="FP608" s="116" t="str">
        <f t="shared" si="350"/>
        <v>专属强化石2</v>
      </c>
      <c r="FQ608" s="116">
        <f t="shared" si="351"/>
        <v>4</v>
      </c>
      <c r="FR608" s="116" t="str">
        <f t="shared" si="352"/>
        <v>专属强化石3</v>
      </c>
      <c r="FS608" s="116">
        <f t="shared" si="353"/>
        <v>2</v>
      </c>
      <c r="FT608" s="116">
        <f t="shared" si="358"/>
        <v>0.09</v>
      </c>
      <c r="FU608" s="116">
        <f t="shared" si="359"/>
        <v>1</v>
      </c>
      <c r="FV608" s="116">
        <f t="shared" si="360"/>
        <v>16</v>
      </c>
      <c r="FW608" s="116">
        <f t="shared" si="361"/>
        <v>0</v>
      </c>
      <c r="FX608" s="116">
        <f t="shared" si="362"/>
        <v>1</v>
      </c>
      <c r="FY608" s="116">
        <f t="shared" si="363"/>
        <v>4</v>
      </c>
      <c r="FZ608" s="116">
        <f t="shared" si="364"/>
        <v>4.6300000000000001E-2</v>
      </c>
      <c r="GA608" s="116">
        <f t="shared" si="365"/>
        <v>1</v>
      </c>
      <c r="GB608" s="116">
        <f t="shared" si="366"/>
        <v>8</v>
      </c>
      <c r="GC608" s="116">
        <f t="shared" si="367"/>
        <v>0.18509999999999999</v>
      </c>
      <c r="GD608" s="116">
        <f t="shared" si="368"/>
        <v>1</v>
      </c>
      <c r="GE608" s="116">
        <f t="shared" si="369"/>
        <v>16</v>
      </c>
    </row>
    <row r="609" spans="164:187" ht="16.5" x14ac:dyDescent="0.2">
      <c r="FH609" s="116">
        <v>604</v>
      </c>
      <c r="FI609" s="116">
        <f t="shared" si="354"/>
        <v>39</v>
      </c>
      <c r="FJ609" s="116">
        <f t="shared" si="347"/>
        <v>8</v>
      </c>
      <c r="FK609" s="116" t="str">
        <f t="shared" si="355"/>
        <v>徐晃专属武器-魂珠-5 3级</v>
      </c>
      <c r="FL609" s="116">
        <f t="shared" si="356"/>
        <v>5</v>
      </c>
      <c r="FM609" s="116">
        <f t="shared" si="357"/>
        <v>3</v>
      </c>
      <c r="FN609" s="116" t="str">
        <f t="shared" si="348"/>
        <v>金币</v>
      </c>
      <c r="FO609" s="116">
        <f t="shared" si="349"/>
        <v>7000</v>
      </c>
      <c r="FP609" s="116" t="str">
        <f t="shared" si="350"/>
        <v>专属强化石2</v>
      </c>
      <c r="FQ609" s="116">
        <f t="shared" si="351"/>
        <v>4</v>
      </c>
      <c r="FR609" s="116" t="str">
        <f t="shared" si="352"/>
        <v>专属强化石3</v>
      </c>
      <c r="FS609" s="116">
        <f t="shared" si="353"/>
        <v>2</v>
      </c>
      <c r="FT609" s="116">
        <f t="shared" si="358"/>
        <v>0.06</v>
      </c>
      <c r="FU609" s="116">
        <f t="shared" si="359"/>
        <v>1</v>
      </c>
      <c r="FV609" s="116">
        <f t="shared" si="360"/>
        <v>24</v>
      </c>
      <c r="FW609" s="116">
        <f t="shared" si="361"/>
        <v>0</v>
      </c>
      <c r="FX609" s="116">
        <f t="shared" si="362"/>
        <v>1</v>
      </c>
      <c r="FY609" s="116">
        <f t="shared" si="363"/>
        <v>6</v>
      </c>
      <c r="FZ609" s="116">
        <f t="shared" si="364"/>
        <v>3.09E-2</v>
      </c>
      <c r="GA609" s="116">
        <f t="shared" si="365"/>
        <v>1</v>
      </c>
      <c r="GB609" s="116">
        <f t="shared" si="366"/>
        <v>11</v>
      </c>
      <c r="GC609" s="116">
        <f t="shared" si="367"/>
        <v>0.1234</v>
      </c>
      <c r="GD609" s="116">
        <f t="shared" si="368"/>
        <v>1</v>
      </c>
      <c r="GE609" s="116">
        <f t="shared" si="369"/>
        <v>24</v>
      </c>
    </row>
    <row r="610" spans="164:187" ht="16.5" x14ac:dyDescent="0.2">
      <c r="FH610" s="116">
        <v>605</v>
      </c>
      <c r="FI610" s="116">
        <f t="shared" si="354"/>
        <v>40</v>
      </c>
      <c r="FJ610" s="116">
        <f t="shared" si="347"/>
        <v>8</v>
      </c>
      <c r="FK610" s="116" t="str">
        <f t="shared" si="355"/>
        <v>徐晃专属武器-魂珠-5 4级</v>
      </c>
      <c r="FL610" s="116">
        <f t="shared" si="356"/>
        <v>5</v>
      </c>
      <c r="FM610" s="116">
        <f t="shared" si="357"/>
        <v>4</v>
      </c>
      <c r="FN610" s="116" t="str">
        <f t="shared" si="348"/>
        <v>金币</v>
      </c>
      <c r="FO610" s="116">
        <f t="shared" si="349"/>
        <v>8000</v>
      </c>
      <c r="FP610" s="116" t="str">
        <f t="shared" si="350"/>
        <v>专属强化石2</v>
      </c>
      <c r="FQ610" s="116">
        <f t="shared" si="351"/>
        <v>6</v>
      </c>
      <c r="FR610" s="116" t="str">
        <f t="shared" si="352"/>
        <v>专属强化石3</v>
      </c>
      <c r="FS610" s="116">
        <f t="shared" si="353"/>
        <v>3</v>
      </c>
      <c r="FT610" s="116">
        <f t="shared" si="358"/>
        <v>0.06</v>
      </c>
      <c r="FU610" s="116">
        <f t="shared" si="359"/>
        <v>1</v>
      </c>
      <c r="FV610" s="116">
        <f t="shared" si="360"/>
        <v>27</v>
      </c>
      <c r="FW610" s="116">
        <f t="shared" si="361"/>
        <v>0</v>
      </c>
      <c r="FX610" s="116">
        <f t="shared" si="362"/>
        <v>1</v>
      </c>
      <c r="FY610" s="116">
        <f t="shared" si="363"/>
        <v>6</v>
      </c>
      <c r="FZ610" s="116">
        <f t="shared" si="364"/>
        <v>2.7799999999999998E-2</v>
      </c>
      <c r="GA610" s="116">
        <f t="shared" si="365"/>
        <v>1</v>
      </c>
      <c r="GB610" s="116">
        <f t="shared" si="366"/>
        <v>13</v>
      </c>
      <c r="GC610" s="116">
        <f t="shared" si="367"/>
        <v>0.1111</v>
      </c>
      <c r="GD610" s="116">
        <f t="shared" si="368"/>
        <v>1</v>
      </c>
      <c r="GE610" s="116">
        <f t="shared" si="369"/>
        <v>27</v>
      </c>
    </row>
    <row r="611" spans="164:187" ht="16.5" x14ac:dyDescent="0.2">
      <c r="FH611" s="116">
        <v>606</v>
      </c>
      <c r="FI611" s="116">
        <f t="shared" si="354"/>
        <v>41</v>
      </c>
      <c r="FJ611" s="116">
        <f t="shared" si="347"/>
        <v>8</v>
      </c>
      <c r="FK611" s="116" t="str">
        <f t="shared" si="355"/>
        <v>徐晃专属武器-魂珠-5 5级</v>
      </c>
      <c r="FL611" s="116">
        <f t="shared" si="356"/>
        <v>5</v>
      </c>
      <c r="FM611" s="116">
        <f t="shared" si="357"/>
        <v>5</v>
      </c>
      <c r="FN611" s="116" t="str">
        <f t="shared" si="348"/>
        <v>金币</v>
      </c>
      <c r="FO611" s="116">
        <f t="shared" si="349"/>
        <v>9000</v>
      </c>
      <c r="FP611" s="116" t="str">
        <f t="shared" si="350"/>
        <v>专属强化石2</v>
      </c>
      <c r="FQ611" s="116">
        <f t="shared" si="351"/>
        <v>6</v>
      </c>
      <c r="FR611" s="116" t="str">
        <f t="shared" si="352"/>
        <v>专属强化石3</v>
      </c>
      <c r="FS611" s="116">
        <f t="shared" si="353"/>
        <v>3</v>
      </c>
      <c r="FT611" s="116">
        <f t="shared" si="358"/>
        <v>0.03</v>
      </c>
      <c r="FU611" s="116">
        <f t="shared" si="359"/>
        <v>1</v>
      </c>
      <c r="FV611" s="116">
        <f t="shared" si="360"/>
        <v>43</v>
      </c>
      <c r="FW611" s="116">
        <f t="shared" si="361"/>
        <v>0</v>
      </c>
      <c r="FX611" s="116">
        <f t="shared" si="362"/>
        <v>1</v>
      </c>
      <c r="FY611" s="116">
        <f t="shared" si="363"/>
        <v>10</v>
      </c>
      <c r="FZ611" s="116">
        <f t="shared" si="364"/>
        <v>1.7399999999999999E-2</v>
      </c>
      <c r="GA611" s="116">
        <f t="shared" si="365"/>
        <v>1</v>
      </c>
      <c r="GB611" s="116">
        <f t="shared" si="366"/>
        <v>20</v>
      </c>
      <c r="GC611" s="116">
        <f t="shared" si="367"/>
        <v>6.9400000000000003E-2</v>
      </c>
      <c r="GD611" s="116">
        <f t="shared" si="368"/>
        <v>1</v>
      </c>
      <c r="GE611" s="116">
        <f t="shared" si="369"/>
        <v>43</v>
      </c>
    </row>
    <row r="612" spans="164:187" ht="16.5" x14ac:dyDescent="0.2">
      <c r="FH612" s="116">
        <v>607</v>
      </c>
      <c r="FI612" s="116">
        <f t="shared" si="354"/>
        <v>42</v>
      </c>
      <c r="FJ612" s="116">
        <f t="shared" si="347"/>
        <v>8</v>
      </c>
      <c r="FK612" s="116" t="str">
        <f t="shared" si="355"/>
        <v>徐晃专属武器-魂珠-5 6级</v>
      </c>
      <c r="FL612" s="116">
        <f t="shared" si="356"/>
        <v>5</v>
      </c>
      <c r="FM612" s="116">
        <f t="shared" si="357"/>
        <v>6</v>
      </c>
      <c r="FN612" s="116" t="str">
        <f t="shared" si="348"/>
        <v>金币</v>
      </c>
      <c r="FO612" s="116">
        <f t="shared" si="349"/>
        <v>10000</v>
      </c>
      <c r="FP612" s="116" t="str">
        <f t="shared" si="350"/>
        <v>专属强化石2</v>
      </c>
      <c r="FQ612" s="116">
        <f t="shared" si="351"/>
        <v>9</v>
      </c>
      <c r="FR612" s="116" t="str">
        <f t="shared" si="352"/>
        <v>专属强化石3</v>
      </c>
      <c r="FS612" s="116">
        <f t="shared" si="353"/>
        <v>5</v>
      </c>
      <c r="FT612" s="116">
        <f t="shared" si="358"/>
        <v>0.04</v>
      </c>
      <c r="FU612" s="116">
        <f t="shared" si="359"/>
        <v>1</v>
      </c>
      <c r="FV612" s="116">
        <f t="shared" si="360"/>
        <v>42</v>
      </c>
      <c r="FW612" s="116">
        <f t="shared" si="361"/>
        <v>0</v>
      </c>
      <c r="FX612" s="116">
        <f t="shared" si="362"/>
        <v>1</v>
      </c>
      <c r="FY612" s="116">
        <f t="shared" si="363"/>
        <v>10</v>
      </c>
      <c r="FZ612" s="116">
        <f t="shared" si="364"/>
        <v>1.78E-2</v>
      </c>
      <c r="GA612" s="116">
        <f t="shared" si="365"/>
        <v>1</v>
      </c>
      <c r="GB612" s="116">
        <f t="shared" si="366"/>
        <v>20</v>
      </c>
      <c r="GC612" s="116">
        <f t="shared" si="367"/>
        <v>7.1199999999999999E-2</v>
      </c>
      <c r="GD612" s="116">
        <f t="shared" si="368"/>
        <v>1</v>
      </c>
      <c r="GE612" s="116">
        <f t="shared" si="369"/>
        <v>42</v>
      </c>
    </row>
    <row r="613" spans="164:187" ht="16.5" x14ac:dyDescent="0.2">
      <c r="FH613" s="116">
        <v>608</v>
      </c>
      <c r="FI613" s="116">
        <f t="shared" si="354"/>
        <v>43</v>
      </c>
      <c r="FJ613" s="116">
        <f t="shared" si="347"/>
        <v>8</v>
      </c>
      <c r="FK613" s="116" t="str">
        <f t="shared" si="355"/>
        <v>徐晃专属武器-魂珠-5 7级</v>
      </c>
      <c r="FL613" s="116">
        <f t="shared" si="356"/>
        <v>5</v>
      </c>
      <c r="FM613" s="116">
        <f t="shared" si="357"/>
        <v>7</v>
      </c>
      <c r="FN613" s="116" t="str">
        <f t="shared" si="348"/>
        <v>金币</v>
      </c>
      <c r="FO613" s="116">
        <f t="shared" si="349"/>
        <v>11000</v>
      </c>
      <c r="FP613" s="116" t="str">
        <f t="shared" si="350"/>
        <v>专属强化石2</v>
      </c>
      <c r="FQ613" s="116">
        <f t="shared" si="351"/>
        <v>9</v>
      </c>
      <c r="FR613" s="116" t="str">
        <f t="shared" si="352"/>
        <v>专属强化石3</v>
      </c>
      <c r="FS613" s="116">
        <f t="shared" si="353"/>
        <v>5</v>
      </c>
      <c r="FT613" s="116">
        <f t="shared" si="358"/>
        <v>0.02</v>
      </c>
      <c r="FU613" s="116">
        <f t="shared" si="359"/>
        <v>1</v>
      </c>
      <c r="FV613" s="116">
        <f t="shared" si="360"/>
        <v>68</v>
      </c>
      <c r="FW613" s="116">
        <f t="shared" si="361"/>
        <v>0</v>
      </c>
      <c r="FX613" s="116">
        <f t="shared" si="362"/>
        <v>1</v>
      </c>
      <c r="FY613" s="116">
        <f t="shared" si="363"/>
        <v>16</v>
      </c>
      <c r="FZ613" s="116">
        <f t="shared" si="364"/>
        <v>1.0999999999999999E-2</v>
      </c>
      <c r="GA613" s="116">
        <f t="shared" si="365"/>
        <v>1</v>
      </c>
      <c r="GB613" s="116">
        <f t="shared" si="366"/>
        <v>32</v>
      </c>
      <c r="GC613" s="116">
        <f t="shared" si="367"/>
        <v>4.41E-2</v>
      </c>
      <c r="GD613" s="116">
        <f t="shared" si="368"/>
        <v>1</v>
      </c>
      <c r="GE613" s="116">
        <f t="shared" si="369"/>
        <v>68</v>
      </c>
    </row>
    <row r="614" spans="164:187" ht="16.5" x14ac:dyDescent="0.2">
      <c r="FH614" s="116">
        <v>609</v>
      </c>
      <c r="FI614" s="116">
        <f t="shared" si="354"/>
        <v>44</v>
      </c>
      <c r="FJ614" s="116">
        <f t="shared" si="347"/>
        <v>8</v>
      </c>
      <c r="FK614" s="116" t="str">
        <f t="shared" si="355"/>
        <v>徐晃专属武器-魂珠-5 8级</v>
      </c>
      <c r="FL614" s="116">
        <f t="shared" si="356"/>
        <v>5</v>
      </c>
      <c r="FM614" s="116">
        <f t="shared" si="357"/>
        <v>8</v>
      </c>
      <c r="FN614" s="116" t="str">
        <f t="shared" si="348"/>
        <v>金币</v>
      </c>
      <c r="FO614" s="116">
        <f t="shared" si="349"/>
        <v>12000</v>
      </c>
      <c r="FP614" s="116" t="str">
        <f t="shared" si="350"/>
        <v>专属强化石2</v>
      </c>
      <c r="FQ614" s="116">
        <f t="shared" si="351"/>
        <v>13</v>
      </c>
      <c r="FR614" s="116" t="str">
        <f t="shared" si="352"/>
        <v>专属强化石3</v>
      </c>
      <c r="FS614" s="116">
        <f t="shared" si="353"/>
        <v>7</v>
      </c>
      <c r="FT614" s="116">
        <f t="shared" si="358"/>
        <v>0.02</v>
      </c>
      <c r="FU614" s="116">
        <f t="shared" si="359"/>
        <v>1</v>
      </c>
      <c r="FV614" s="116">
        <f t="shared" si="360"/>
        <v>79</v>
      </c>
      <c r="FW614" s="116">
        <f t="shared" si="361"/>
        <v>0</v>
      </c>
      <c r="FX614" s="116">
        <f t="shared" si="362"/>
        <v>1</v>
      </c>
      <c r="FY614" s="116">
        <f t="shared" si="363"/>
        <v>18</v>
      </c>
      <c r="FZ614" s="116">
        <f t="shared" si="364"/>
        <v>9.4999999999999998E-3</v>
      </c>
      <c r="GA614" s="116">
        <f t="shared" si="365"/>
        <v>1</v>
      </c>
      <c r="GB614" s="116">
        <f t="shared" si="366"/>
        <v>37</v>
      </c>
      <c r="GC614" s="116">
        <f t="shared" si="367"/>
        <v>3.8100000000000002E-2</v>
      </c>
      <c r="GD614" s="116">
        <f t="shared" si="368"/>
        <v>1</v>
      </c>
      <c r="GE614" s="116">
        <f t="shared" si="369"/>
        <v>79</v>
      </c>
    </row>
    <row r="615" spans="164:187" ht="16.5" x14ac:dyDescent="0.2">
      <c r="FH615" s="116">
        <v>610</v>
      </c>
      <c r="FI615" s="116">
        <f t="shared" si="354"/>
        <v>45</v>
      </c>
      <c r="FJ615" s="116">
        <f t="shared" si="347"/>
        <v>8</v>
      </c>
      <c r="FK615" s="116" t="str">
        <f t="shared" si="355"/>
        <v>徐晃专属武器-魂珠-5 9级</v>
      </c>
      <c r="FL615" s="116">
        <f t="shared" si="356"/>
        <v>5</v>
      </c>
      <c r="FM615" s="116">
        <f t="shared" si="357"/>
        <v>9</v>
      </c>
      <c r="FN615" s="116" t="str">
        <f t="shared" si="348"/>
        <v>金币</v>
      </c>
      <c r="FO615" s="116">
        <f t="shared" si="349"/>
        <v>13000</v>
      </c>
      <c r="FP615" s="116" t="str">
        <f t="shared" si="350"/>
        <v>专属强化石2</v>
      </c>
      <c r="FQ615" s="116">
        <f t="shared" si="351"/>
        <v>17</v>
      </c>
      <c r="FR615" s="116" t="str">
        <f t="shared" si="352"/>
        <v>专属强化石3</v>
      </c>
      <c r="FS615" s="116">
        <f t="shared" si="353"/>
        <v>9</v>
      </c>
      <c r="FT615" s="116">
        <f t="shared" si="358"/>
        <v>0.02</v>
      </c>
      <c r="FU615" s="116">
        <f t="shared" si="359"/>
        <v>1</v>
      </c>
      <c r="FV615" s="116">
        <f t="shared" si="360"/>
        <v>99</v>
      </c>
      <c r="FW615" s="116">
        <f t="shared" si="361"/>
        <v>0</v>
      </c>
      <c r="FX615" s="116">
        <f t="shared" si="362"/>
        <v>1</v>
      </c>
      <c r="FY615" s="116">
        <f t="shared" si="363"/>
        <v>23</v>
      </c>
      <c r="FZ615" s="116">
        <f t="shared" si="364"/>
        <v>7.6E-3</v>
      </c>
      <c r="GA615" s="116">
        <f t="shared" si="365"/>
        <v>1</v>
      </c>
      <c r="GB615" s="116">
        <f t="shared" si="366"/>
        <v>46</v>
      </c>
      <c r="GC615" s="116">
        <f t="shared" si="367"/>
        <v>3.0300000000000001E-2</v>
      </c>
      <c r="GD615" s="116">
        <f t="shared" si="368"/>
        <v>1</v>
      </c>
      <c r="GE615" s="116">
        <f t="shared" si="369"/>
        <v>99</v>
      </c>
    </row>
    <row r="616" spans="164:187" ht="16.5" x14ac:dyDescent="0.2">
      <c r="FH616" s="116">
        <v>611</v>
      </c>
      <c r="FI616" s="116">
        <f t="shared" si="354"/>
        <v>0</v>
      </c>
      <c r="FJ616" s="116">
        <f t="shared" si="347"/>
        <v>8</v>
      </c>
      <c r="FK616" s="116" t="str">
        <f t="shared" si="355"/>
        <v>徐晃专属武器-魂珠-6 0级</v>
      </c>
      <c r="FL616" s="116">
        <f t="shared" si="356"/>
        <v>6</v>
      </c>
      <c r="FM616" s="116">
        <f t="shared" si="357"/>
        <v>0</v>
      </c>
      <c r="FN616" s="116" t="str">
        <f t="shared" si="348"/>
        <v/>
      </c>
      <c r="FO616" s="116" t="str">
        <f t="shared" si="349"/>
        <v/>
      </c>
      <c r="FP616" s="116" t="str">
        <f t="shared" si="350"/>
        <v/>
      </c>
      <c r="FQ616" s="116" t="str">
        <f t="shared" si="351"/>
        <v/>
      </c>
      <c r="FR616" s="116" t="str">
        <f t="shared" si="352"/>
        <v/>
      </c>
      <c r="FS616" s="116" t="str">
        <f t="shared" si="353"/>
        <v/>
      </c>
      <c r="FT616" s="116" t="str">
        <f t="shared" si="358"/>
        <v/>
      </c>
      <c r="FU616" s="116" t="str">
        <f t="shared" si="359"/>
        <v/>
      </c>
      <c r="FV616" s="116" t="str">
        <f t="shared" si="360"/>
        <v/>
      </c>
      <c r="FW616" s="116" t="str">
        <f t="shared" si="361"/>
        <v/>
      </c>
      <c r="FX616" s="116" t="str">
        <f t="shared" si="362"/>
        <v/>
      </c>
      <c r="FY616" s="116" t="str">
        <f t="shared" si="363"/>
        <v/>
      </c>
      <c r="FZ616" s="116" t="str">
        <f t="shared" si="364"/>
        <v/>
      </c>
      <c r="GA616" s="116" t="str">
        <f t="shared" si="365"/>
        <v/>
      </c>
      <c r="GB616" s="116" t="str">
        <f t="shared" si="366"/>
        <v/>
      </c>
      <c r="GC616" s="116" t="str">
        <f t="shared" si="367"/>
        <v/>
      </c>
      <c r="GD616" s="116" t="str">
        <f t="shared" si="368"/>
        <v/>
      </c>
      <c r="GE616" s="116" t="str">
        <f t="shared" si="369"/>
        <v/>
      </c>
    </row>
    <row r="617" spans="164:187" ht="16.5" x14ac:dyDescent="0.2">
      <c r="FH617" s="116">
        <v>612</v>
      </c>
      <c r="FI617" s="116">
        <f t="shared" si="354"/>
        <v>46</v>
      </c>
      <c r="FJ617" s="116">
        <f t="shared" si="347"/>
        <v>8</v>
      </c>
      <c r="FK617" s="116" t="str">
        <f t="shared" si="355"/>
        <v>徐晃专属武器-魂珠-6 1级</v>
      </c>
      <c r="FL617" s="116">
        <f t="shared" si="356"/>
        <v>6</v>
      </c>
      <c r="FM617" s="116">
        <f t="shared" si="357"/>
        <v>1</v>
      </c>
      <c r="FN617" s="116" t="str">
        <f t="shared" si="348"/>
        <v>金币</v>
      </c>
      <c r="FO617" s="116">
        <f t="shared" si="349"/>
        <v>6000</v>
      </c>
      <c r="FP617" s="116" t="str">
        <f t="shared" si="350"/>
        <v>专属强化石3</v>
      </c>
      <c r="FQ617" s="116">
        <f t="shared" si="351"/>
        <v>5</v>
      </c>
      <c r="FR617" s="116" t="str">
        <f t="shared" si="352"/>
        <v>专属强化石4</v>
      </c>
      <c r="FS617" s="116">
        <f t="shared" si="353"/>
        <v>1</v>
      </c>
      <c r="FT617" s="116">
        <f t="shared" si="358"/>
        <v>0.14000000000000001</v>
      </c>
      <c r="FU617" s="116">
        <f t="shared" si="359"/>
        <v>1</v>
      </c>
      <c r="FV617" s="116">
        <f t="shared" si="360"/>
        <v>10</v>
      </c>
      <c r="FW617" s="116">
        <f t="shared" si="361"/>
        <v>0</v>
      </c>
      <c r="FX617" s="116">
        <f t="shared" si="362"/>
        <v>1</v>
      </c>
      <c r="FY617" s="116">
        <f t="shared" si="363"/>
        <v>2</v>
      </c>
      <c r="FZ617" s="116">
        <f t="shared" si="364"/>
        <v>7.2099999999999997E-2</v>
      </c>
      <c r="GA617" s="116">
        <f t="shared" si="365"/>
        <v>1</v>
      </c>
      <c r="GB617" s="116">
        <f t="shared" si="366"/>
        <v>5</v>
      </c>
      <c r="GC617" s="116">
        <f t="shared" si="367"/>
        <v>0.28860000000000002</v>
      </c>
      <c r="GD617" s="116">
        <f t="shared" si="368"/>
        <v>1</v>
      </c>
      <c r="GE617" s="116">
        <f t="shared" si="369"/>
        <v>10</v>
      </c>
    </row>
    <row r="618" spans="164:187" ht="16.5" x14ac:dyDescent="0.2">
      <c r="FH618" s="116">
        <v>613</v>
      </c>
      <c r="FI618" s="116">
        <f t="shared" si="354"/>
        <v>47</v>
      </c>
      <c r="FJ618" s="116">
        <f t="shared" si="347"/>
        <v>8</v>
      </c>
      <c r="FK618" s="116" t="str">
        <f t="shared" si="355"/>
        <v>徐晃专属武器-魂珠-6 2级</v>
      </c>
      <c r="FL618" s="116">
        <f t="shared" si="356"/>
        <v>6</v>
      </c>
      <c r="FM618" s="116">
        <f t="shared" si="357"/>
        <v>2</v>
      </c>
      <c r="FN618" s="116" t="str">
        <f t="shared" si="348"/>
        <v>金币</v>
      </c>
      <c r="FO618" s="116">
        <f t="shared" si="349"/>
        <v>7000</v>
      </c>
      <c r="FP618" s="116" t="str">
        <f t="shared" si="350"/>
        <v>专属强化石3</v>
      </c>
      <c r="FQ618" s="116">
        <f t="shared" si="351"/>
        <v>9</v>
      </c>
      <c r="FR618" s="116" t="str">
        <f t="shared" si="352"/>
        <v>专属强化石4</v>
      </c>
      <c r="FS618" s="116">
        <f t="shared" si="353"/>
        <v>2</v>
      </c>
      <c r="FT618" s="116">
        <f t="shared" si="358"/>
        <v>0.14000000000000001</v>
      </c>
      <c r="FU618" s="116">
        <f t="shared" si="359"/>
        <v>1</v>
      </c>
      <c r="FV618" s="116">
        <f t="shared" si="360"/>
        <v>10</v>
      </c>
      <c r="FW618" s="116">
        <f t="shared" si="361"/>
        <v>0</v>
      </c>
      <c r="FX618" s="116">
        <f t="shared" si="362"/>
        <v>1</v>
      </c>
      <c r="FY618" s="116">
        <f t="shared" si="363"/>
        <v>2</v>
      </c>
      <c r="FZ618" s="116">
        <f t="shared" si="364"/>
        <v>7.2099999999999997E-2</v>
      </c>
      <c r="GA618" s="116">
        <f t="shared" si="365"/>
        <v>1</v>
      </c>
      <c r="GB618" s="116">
        <f t="shared" si="366"/>
        <v>5</v>
      </c>
      <c r="GC618" s="116">
        <f t="shared" si="367"/>
        <v>0.28860000000000002</v>
      </c>
      <c r="GD618" s="116">
        <f t="shared" si="368"/>
        <v>1</v>
      </c>
      <c r="GE618" s="116">
        <f t="shared" si="369"/>
        <v>10</v>
      </c>
    </row>
    <row r="619" spans="164:187" ht="16.5" x14ac:dyDescent="0.2">
      <c r="FH619" s="116">
        <v>614</v>
      </c>
      <c r="FI619" s="116">
        <f t="shared" si="354"/>
        <v>48</v>
      </c>
      <c r="FJ619" s="116">
        <f t="shared" si="347"/>
        <v>8</v>
      </c>
      <c r="FK619" s="116" t="str">
        <f t="shared" si="355"/>
        <v>徐晃专属武器-魂珠-6 3级</v>
      </c>
      <c r="FL619" s="116">
        <f t="shared" si="356"/>
        <v>6</v>
      </c>
      <c r="FM619" s="116">
        <f t="shared" si="357"/>
        <v>3</v>
      </c>
      <c r="FN619" s="116" t="str">
        <f t="shared" si="348"/>
        <v>金币</v>
      </c>
      <c r="FO619" s="116">
        <f t="shared" si="349"/>
        <v>8000</v>
      </c>
      <c r="FP619" s="116" t="str">
        <f t="shared" si="350"/>
        <v>专属强化石3</v>
      </c>
      <c r="FQ619" s="116">
        <f t="shared" si="351"/>
        <v>9</v>
      </c>
      <c r="FR619" s="116" t="str">
        <f t="shared" si="352"/>
        <v>专属强化石4</v>
      </c>
      <c r="FS619" s="116">
        <f t="shared" si="353"/>
        <v>2</v>
      </c>
      <c r="FT619" s="116">
        <f t="shared" si="358"/>
        <v>0.1</v>
      </c>
      <c r="FU619" s="116">
        <f t="shared" si="359"/>
        <v>1</v>
      </c>
      <c r="FV619" s="116">
        <f t="shared" si="360"/>
        <v>16</v>
      </c>
      <c r="FW619" s="116">
        <f t="shared" si="361"/>
        <v>0</v>
      </c>
      <c r="FX619" s="116">
        <f t="shared" si="362"/>
        <v>1</v>
      </c>
      <c r="FY619" s="116">
        <f t="shared" si="363"/>
        <v>4</v>
      </c>
      <c r="FZ619" s="116">
        <f t="shared" si="364"/>
        <v>4.8099999999999997E-2</v>
      </c>
      <c r="GA619" s="116">
        <f t="shared" si="365"/>
        <v>1</v>
      </c>
      <c r="GB619" s="116">
        <f t="shared" si="366"/>
        <v>7</v>
      </c>
      <c r="GC619" s="116">
        <f t="shared" si="367"/>
        <v>0.19239999999999999</v>
      </c>
      <c r="GD619" s="116">
        <f t="shared" si="368"/>
        <v>1</v>
      </c>
      <c r="GE619" s="116">
        <f t="shared" si="369"/>
        <v>16</v>
      </c>
    </row>
    <row r="620" spans="164:187" ht="16.5" x14ac:dyDescent="0.2">
      <c r="FH620" s="116">
        <v>615</v>
      </c>
      <c r="FI620" s="116">
        <f t="shared" si="354"/>
        <v>49</v>
      </c>
      <c r="FJ620" s="116">
        <f t="shared" si="347"/>
        <v>8</v>
      </c>
      <c r="FK620" s="116" t="str">
        <f t="shared" si="355"/>
        <v>徐晃专属武器-魂珠-6 4级</v>
      </c>
      <c r="FL620" s="116">
        <f t="shared" si="356"/>
        <v>6</v>
      </c>
      <c r="FM620" s="116">
        <f t="shared" si="357"/>
        <v>4</v>
      </c>
      <c r="FN620" s="116" t="str">
        <f t="shared" si="348"/>
        <v>金币</v>
      </c>
      <c r="FO620" s="116">
        <f t="shared" si="349"/>
        <v>9000</v>
      </c>
      <c r="FP620" s="116" t="str">
        <f t="shared" si="350"/>
        <v>专属强化石3</v>
      </c>
      <c r="FQ620" s="116">
        <f t="shared" si="351"/>
        <v>14</v>
      </c>
      <c r="FR620" s="116" t="str">
        <f t="shared" si="352"/>
        <v>专属强化石4</v>
      </c>
      <c r="FS620" s="116">
        <f t="shared" si="353"/>
        <v>3</v>
      </c>
      <c r="FT620" s="116">
        <f t="shared" si="358"/>
        <v>0.09</v>
      </c>
      <c r="FU620" s="116">
        <f t="shared" si="359"/>
        <v>1</v>
      </c>
      <c r="FV620" s="116">
        <f t="shared" si="360"/>
        <v>17</v>
      </c>
      <c r="FW620" s="116">
        <f t="shared" si="361"/>
        <v>0</v>
      </c>
      <c r="FX620" s="116">
        <f t="shared" si="362"/>
        <v>1</v>
      </c>
      <c r="FY620" s="116">
        <f t="shared" si="363"/>
        <v>4</v>
      </c>
      <c r="FZ620" s="116">
        <f t="shared" si="364"/>
        <v>4.3299999999999998E-2</v>
      </c>
      <c r="GA620" s="116">
        <f t="shared" si="365"/>
        <v>1</v>
      </c>
      <c r="GB620" s="116">
        <f t="shared" si="366"/>
        <v>8</v>
      </c>
      <c r="GC620" s="116">
        <f t="shared" si="367"/>
        <v>0.1731</v>
      </c>
      <c r="GD620" s="116">
        <f t="shared" si="368"/>
        <v>1</v>
      </c>
      <c r="GE620" s="116">
        <f t="shared" si="369"/>
        <v>17</v>
      </c>
    </row>
    <row r="621" spans="164:187" ht="16.5" x14ac:dyDescent="0.2">
      <c r="FH621" s="116">
        <v>616</v>
      </c>
      <c r="FI621" s="116">
        <f t="shared" si="354"/>
        <v>50</v>
      </c>
      <c r="FJ621" s="116">
        <f t="shared" si="347"/>
        <v>8</v>
      </c>
      <c r="FK621" s="116" t="str">
        <f t="shared" si="355"/>
        <v>徐晃专属武器-魂珠-6 5级</v>
      </c>
      <c r="FL621" s="116">
        <f t="shared" si="356"/>
        <v>6</v>
      </c>
      <c r="FM621" s="116">
        <f t="shared" si="357"/>
        <v>5</v>
      </c>
      <c r="FN621" s="116" t="str">
        <f t="shared" si="348"/>
        <v>金币</v>
      </c>
      <c r="FO621" s="116">
        <f t="shared" si="349"/>
        <v>10000</v>
      </c>
      <c r="FP621" s="116" t="str">
        <f t="shared" si="350"/>
        <v>专属强化石3</v>
      </c>
      <c r="FQ621" s="116">
        <f t="shared" si="351"/>
        <v>14</v>
      </c>
      <c r="FR621" s="116" t="str">
        <f t="shared" si="352"/>
        <v>专属强化石4</v>
      </c>
      <c r="FS621" s="116">
        <f t="shared" si="353"/>
        <v>3</v>
      </c>
      <c r="FT621" s="116">
        <f t="shared" si="358"/>
        <v>0.05</v>
      </c>
      <c r="FU621" s="116">
        <f t="shared" si="359"/>
        <v>1</v>
      </c>
      <c r="FV621" s="116">
        <f t="shared" si="360"/>
        <v>28</v>
      </c>
      <c r="FW621" s="116">
        <f t="shared" si="361"/>
        <v>0</v>
      </c>
      <c r="FX621" s="116">
        <f t="shared" si="362"/>
        <v>1</v>
      </c>
      <c r="FY621" s="116">
        <f t="shared" si="363"/>
        <v>6</v>
      </c>
      <c r="FZ621" s="116">
        <f t="shared" si="364"/>
        <v>2.7099999999999999E-2</v>
      </c>
      <c r="GA621" s="116">
        <f t="shared" si="365"/>
        <v>1</v>
      </c>
      <c r="GB621" s="116">
        <f t="shared" si="366"/>
        <v>13</v>
      </c>
      <c r="GC621" s="116">
        <f t="shared" si="367"/>
        <v>0.1082</v>
      </c>
      <c r="GD621" s="116">
        <f t="shared" si="368"/>
        <v>1</v>
      </c>
      <c r="GE621" s="116">
        <f t="shared" si="369"/>
        <v>28</v>
      </c>
    </row>
    <row r="622" spans="164:187" ht="16.5" x14ac:dyDescent="0.2">
      <c r="FH622" s="116">
        <v>617</v>
      </c>
      <c r="FI622" s="116">
        <f t="shared" si="354"/>
        <v>51</v>
      </c>
      <c r="FJ622" s="116">
        <f t="shared" si="347"/>
        <v>8</v>
      </c>
      <c r="FK622" s="116" t="str">
        <f t="shared" si="355"/>
        <v>徐晃专属武器-魂珠-6 6级</v>
      </c>
      <c r="FL622" s="116">
        <f t="shared" si="356"/>
        <v>6</v>
      </c>
      <c r="FM622" s="116">
        <f t="shared" si="357"/>
        <v>6</v>
      </c>
      <c r="FN622" s="116" t="str">
        <f t="shared" si="348"/>
        <v>金币</v>
      </c>
      <c r="FO622" s="116">
        <f t="shared" si="349"/>
        <v>11000</v>
      </c>
      <c r="FP622" s="116" t="str">
        <f t="shared" si="350"/>
        <v>专属强化石3</v>
      </c>
      <c r="FQ622" s="116">
        <f t="shared" si="351"/>
        <v>19</v>
      </c>
      <c r="FR622" s="116" t="str">
        <f t="shared" si="352"/>
        <v>专属强化石4</v>
      </c>
      <c r="FS622" s="116">
        <f t="shared" si="353"/>
        <v>4</v>
      </c>
      <c r="FT622" s="116">
        <f t="shared" si="358"/>
        <v>0.04</v>
      </c>
      <c r="FU622" s="116">
        <f t="shared" si="359"/>
        <v>1</v>
      </c>
      <c r="FV622" s="116">
        <f t="shared" si="360"/>
        <v>34</v>
      </c>
      <c r="FW622" s="116">
        <f t="shared" si="361"/>
        <v>0</v>
      </c>
      <c r="FX622" s="116">
        <f t="shared" si="362"/>
        <v>1</v>
      </c>
      <c r="FY622" s="116">
        <f t="shared" si="363"/>
        <v>8</v>
      </c>
      <c r="FZ622" s="116">
        <f t="shared" si="364"/>
        <v>2.2200000000000001E-2</v>
      </c>
      <c r="GA622" s="116">
        <f t="shared" si="365"/>
        <v>1</v>
      </c>
      <c r="GB622" s="116">
        <f t="shared" si="366"/>
        <v>16</v>
      </c>
      <c r="GC622" s="116">
        <f t="shared" si="367"/>
        <v>8.8800000000000004E-2</v>
      </c>
      <c r="GD622" s="116">
        <f t="shared" si="368"/>
        <v>1</v>
      </c>
      <c r="GE622" s="116">
        <f t="shared" si="369"/>
        <v>34</v>
      </c>
    </row>
    <row r="623" spans="164:187" ht="16.5" x14ac:dyDescent="0.2">
      <c r="FH623" s="116">
        <v>618</v>
      </c>
      <c r="FI623" s="116">
        <f t="shared" si="354"/>
        <v>52</v>
      </c>
      <c r="FJ623" s="116">
        <f t="shared" si="347"/>
        <v>8</v>
      </c>
      <c r="FK623" s="116" t="str">
        <f t="shared" si="355"/>
        <v>徐晃专属武器-魂珠-6 7级</v>
      </c>
      <c r="FL623" s="116">
        <f t="shared" si="356"/>
        <v>6</v>
      </c>
      <c r="FM623" s="116">
        <f t="shared" si="357"/>
        <v>7</v>
      </c>
      <c r="FN623" s="116" t="str">
        <f t="shared" si="348"/>
        <v>金币</v>
      </c>
      <c r="FO623" s="116">
        <f t="shared" si="349"/>
        <v>12000</v>
      </c>
      <c r="FP623" s="116" t="str">
        <f t="shared" si="350"/>
        <v>专属强化石3</v>
      </c>
      <c r="FQ623" s="116">
        <f t="shared" si="351"/>
        <v>24</v>
      </c>
      <c r="FR623" s="116" t="str">
        <f t="shared" si="352"/>
        <v>专属强化石4</v>
      </c>
      <c r="FS623" s="116">
        <f t="shared" si="353"/>
        <v>5</v>
      </c>
      <c r="FT623" s="116">
        <f t="shared" si="358"/>
        <v>0.03</v>
      </c>
      <c r="FU623" s="116">
        <f t="shared" si="359"/>
        <v>1</v>
      </c>
      <c r="FV623" s="116">
        <f t="shared" si="360"/>
        <v>44</v>
      </c>
      <c r="FW623" s="116">
        <f t="shared" si="361"/>
        <v>0</v>
      </c>
      <c r="FX623" s="116">
        <f t="shared" si="362"/>
        <v>1</v>
      </c>
      <c r="FY623" s="116">
        <f t="shared" si="363"/>
        <v>10</v>
      </c>
      <c r="FZ623" s="116">
        <f t="shared" si="364"/>
        <v>1.72E-2</v>
      </c>
      <c r="GA623" s="116">
        <f t="shared" si="365"/>
        <v>1</v>
      </c>
      <c r="GB623" s="116">
        <f t="shared" si="366"/>
        <v>20</v>
      </c>
      <c r="GC623" s="116">
        <f t="shared" si="367"/>
        <v>6.8699999999999997E-2</v>
      </c>
      <c r="GD623" s="116">
        <f t="shared" si="368"/>
        <v>1</v>
      </c>
      <c r="GE623" s="116">
        <f t="shared" si="369"/>
        <v>44</v>
      </c>
    </row>
    <row r="624" spans="164:187" ht="16.5" x14ac:dyDescent="0.2">
      <c r="FH624" s="116">
        <v>619</v>
      </c>
      <c r="FI624" s="116">
        <f t="shared" si="354"/>
        <v>53</v>
      </c>
      <c r="FJ624" s="116">
        <f t="shared" si="347"/>
        <v>8</v>
      </c>
      <c r="FK624" s="116" t="str">
        <f t="shared" si="355"/>
        <v>徐晃专属武器-魂珠-6 8级</v>
      </c>
      <c r="FL624" s="116">
        <f t="shared" si="356"/>
        <v>6</v>
      </c>
      <c r="FM624" s="116">
        <f t="shared" si="357"/>
        <v>8</v>
      </c>
      <c r="FN624" s="116" t="str">
        <f t="shared" si="348"/>
        <v>金币</v>
      </c>
      <c r="FO624" s="116">
        <f t="shared" si="349"/>
        <v>13000</v>
      </c>
      <c r="FP624" s="116" t="str">
        <f t="shared" si="350"/>
        <v>专属强化石3</v>
      </c>
      <c r="FQ624" s="116">
        <f t="shared" si="351"/>
        <v>33</v>
      </c>
      <c r="FR624" s="116" t="str">
        <f t="shared" si="352"/>
        <v>专属强化石4</v>
      </c>
      <c r="FS624" s="116">
        <f t="shared" si="353"/>
        <v>7</v>
      </c>
      <c r="FT624" s="116">
        <f t="shared" si="358"/>
        <v>0.03</v>
      </c>
      <c r="FU624" s="116">
        <f t="shared" si="359"/>
        <v>1</v>
      </c>
      <c r="FV624" s="116">
        <f t="shared" si="360"/>
        <v>50</v>
      </c>
      <c r="FW624" s="116">
        <f t="shared" si="361"/>
        <v>0</v>
      </c>
      <c r="FX624" s="116">
        <f t="shared" si="362"/>
        <v>1</v>
      </c>
      <c r="FY624" s="116">
        <f t="shared" si="363"/>
        <v>12</v>
      </c>
      <c r="FZ624" s="116">
        <f t="shared" si="364"/>
        <v>1.49E-2</v>
      </c>
      <c r="GA624" s="116">
        <f t="shared" si="365"/>
        <v>1</v>
      </c>
      <c r="GB624" s="116">
        <f t="shared" si="366"/>
        <v>24</v>
      </c>
      <c r="GC624" s="116">
        <f t="shared" si="367"/>
        <v>5.9400000000000001E-2</v>
      </c>
      <c r="GD624" s="116">
        <f t="shared" si="368"/>
        <v>1</v>
      </c>
      <c r="GE624" s="116">
        <f t="shared" si="369"/>
        <v>50</v>
      </c>
    </row>
    <row r="625" spans="164:187" ht="16.5" x14ac:dyDescent="0.2">
      <c r="FH625" s="116">
        <v>620</v>
      </c>
      <c r="FI625" s="116">
        <f t="shared" si="354"/>
        <v>54</v>
      </c>
      <c r="FJ625" s="116">
        <f t="shared" si="347"/>
        <v>8</v>
      </c>
      <c r="FK625" s="116" t="str">
        <f t="shared" si="355"/>
        <v>徐晃专属武器-魂珠-6 9级</v>
      </c>
      <c r="FL625" s="116">
        <f t="shared" si="356"/>
        <v>6</v>
      </c>
      <c r="FM625" s="116">
        <f t="shared" si="357"/>
        <v>9</v>
      </c>
      <c r="FN625" s="116" t="str">
        <f t="shared" si="348"/>
        <v>金币</v>
      </c>
      <c r="FO625" s="116">
        <f t="shared" si="349"/>
        <v>14000</v>
      </c>
      <c r="FP625" s="116" t="str">
        <f t="shared" si="350"/>
        <v>专属强化石3</v>
      </c>
      <c r="FQ625" s="116">
        <f t="shared" si="351"/>
        <v>38</v>
      </c>
      <c r="FR625" s="116" t="str">
        <f t="shared" si="352"/>
        <v>专属强化石4</v>
      </c>
      <c r="FS625" s="116">
        <f t="shared" si="353"/>
        <v>8</v>
      </c>
      <c r="FT625" s="116">
        <f t="shared" si="358"/>
        <v>0.02</v>
      </c>
      <c r="FU625" s="116">
        <f t="shared" si="359"/>
        <v>1</v>
      </c>
      <c r="FV625" s="116">
        <f t="shared" si="360"/>
        <v>71</v>
      </c>
      <c r="FW625" s="116">
        <f t="shared" si="361"/>
        <v>0</v>
      </c>
      <c r="FX625" s="116">
        <f t="shared" si="362"/>
        <v>1</v>
      </c>
      <c r="FY625" s="116">
        <f t="shared" si="363"/>
        <v>17</v>
      </c>
      <c r="FZ625" s="116">
        <f t="shared" si="364"/>
        <v>1.0500000000000001E-2</v>
      </c>
      <c r="GA625" s="116">
        <f t="shared" si="365"/>
        <v>1</v>
      </c>
      <c r="GB625" s="116">
        <f t="shared" si="366"/>
        <v>33</v>
      </c>
      <c r="GC625" s="116">
        <f t="shared" si="367"/>
        <v>4.2000000000000003E-2</v>
      </c>
      <c r="GD625" s="116">
        <f t="shared" si="368"/>
        <v>1</v>
      </c>
      <c r="GE625" s="116">
        <f t="shared" si="369"/>
        <v>71</v>
      </c>
    </row>
    <row r="626" spans="164:187" ht="16.5" x14ac:dyDescent="0.2">
      <c r="FH626" s="116">
        <v>621</v>
      </c>
      <c r="FI626" s="116">
        <f t="shared" si="354"/>
        <v>0</v>
      </c>
      <c r="FJ626" s="116">
        <f t="shared" si="347"/>
        <v>8</v>
      </c>
      <c r="FK626" s="116" t="str">
        <f t="shared" si="355"/>
        <v>徐晃专属武器-魂珠-7 0级</v>
      </c>
      <c r="FL626" s="116">
        <f t="shared" si="356"/>
        <v>7</v>
      </c>
      <c r="FM626" s="116">
        <f t="shared" si="357"/>
        <v>0</v>
      </c>
      <c r="FN626" s="116" t="str">
        <f t="shared" si="348"/>
        <v/>
      </c>
      <c r="FO626" s="116" t="str">
        <f t="shared" si="349"/>
        <v/>
      </c>
      <c r="FP626" s="116" t="str">
        <f t="shared" si="350"/>
        <v/>
      </c>
      <c r="FQ626" s="116" t="str">
        <f t="shared" si="351"/>
        <v/>
      </c>
      <c r="FR626" s="116" t="str">
        <f t="shared" si="352"/>
        <v/>
      </c>
      <c r="FS626" s="116" t="str">
        <f t="shared" si="353"/>
        <v/>
      </c>
      <c r="FT626" s="116" t="str">
        <f t="shared" si="358"/>
        <v/>
      </c>
      <c r="FU626" s="116" t="str">
        <f t="shared" si="359"/>
        <v/>
      </c>
      <c r="FV626" s="116" t="str">
        <f t="shared" si="360"/>
        <v/>
      </c>
      <c r="FW626" s="116" t="str">
        <f t="shared" si="361"/>
        <v/>
      </c>
      <c r="FX626" s="116" t="str">
        <f t="shared" si="362"/>
        <v/>
      </c>
      <c r="FY626" s="116" t="str">
        <f t="shared" si="363"/>
        <v/>
      </c>
      <c r="FZ626" s="116" t="str">
        <f t="shared" si="364"/>
        <v/>
      </c>
      <c r="GA626" s="116" t="str">
        <f t="shared" si="365"/>
        <v/>
      </c>
      <c r="GB626" s="116" t="str">
        <f t="shared" si="366"/>
        <v/>
      </c>
      <c r="GC626" s="116" t="str">
        <f t="shared" si="367"/>
        <v/>
      </c>
      <c r="GD626" s="116" t="str">
        <f t="shared" si="368"/>
        <v/>
      </c>
      <c r="GE626" s="116" t="str">
        <f t="shared" si="369"/>
        <v/>
      </c>
    </row>
    <row r="627" spans="164:187" ht="16.5" x14ac:dyDescent="0.2">
      <c r="FH627" s="116">
        <v>622</v>
      </c>
      <c r="FI627" s="116">
        <f t="shared" si="354"/>
        <v>55</v>
      </c>
      <c r="FJ627" s="116">
        <f t="shared" si="347"/>
        <v>8</v>
      </c>
      <c r="FK627" s="116" t="str">
        <f t="shared" si="355"/>
        <v>徐晃专属武器-魂珠-7 1级</v>
      </c>
      <c r="FL627" s="116">
        <f t="shared" si="356"/>
        <v>7</v>
      </c>
      <c r="FM627" s="116">
        <f t="shared" si="357"/>
        <v>1</v>
      </c>
      <c r="FN627" s="116" t="str">
        <f t="shared" si="348"/>
        <v>金币</v>
      </c>
      <c r="FO627" s="116">
        <f t="shared" si="349"/>
        <v>7000</v>
      </c>
      <c r="FP627" s="116" t="str">
        <f t="shared" si="350"/>
        <v>专属强化石3</v>
      </c>
      <c r="FQ627" s="116">
        <f t="shared" si="351"/>
        <v>6</v>
      </c>
      <c r="FR627" s="116" t="str">
        <f t="shared" si="352"/>
        <v>专属强化石4</v>
      </c>
      <c r="FS627" s="116">
        <f t="shared" si="353"/>
        <v>2</v>
      </c>
      <c r="FT627" s="116">
        <f t="shared" si="358"/>
        <v>0.17</v>
      </c>
      <c r="FU627" s="116">
        <f t="shared" si="359"/>
        <v>1</v>
      </c>
      <c r="FV627" s="116">
        <f t="shared" si="360"/>
        <v>9</v>
      </c>
      <c r="FW627" s="116">
        <f t="shared" si="361"/>
        <v>0</v>
      </c>
      <c r="FX627" s="116">
        <f t="shared" si="362"/>
        <v>1</v>
      </c>
      <c r="FY627" s="116">
        <f t="shared" si="363"/>
        <v>2</v>
      </c>
      <c r="FZ627" s="116">
        <f t="shared" si="364"/>
        <v>8.6599999999999996E-2</v>
      </c>
      <c r="GA627" s="116">
        <f t="shared" si="365"/>
        <v>1</v>
      </c>
      <c r="GB627" s="116">
        <f t="shared" si="366"/>
        <v>4</v>
      </c>
      <c r="GC627" s="116">
        <f t="shared" si="367"/>
        <v>0.3463</v>
      </c>
      <c r="GD627" s="116">
        <f t="shared" si="368"/>
        <v>1</v>
      </c>
      <c r="GE627" s="116">
        <f t="shared" si="369"/>
        <v>9</v>
      </c>
    </row>
    <row r="628" spans="164:187" ht="16.5" x14ac:dyDescent="0.2">
      <c r="FH628" s="116">
        <v>623</v>
      </c>
      <c r="FI628" s="116">
        <f t="shared" si="354"/>
        <v>56</v>
      </c>
      <c r="FJ628" s="116">
        <f t="shared" si="347"/>
        <v>8</v>
      </c>
      <c r="FK628" s="116" t="str">
        <f t="shared" si="355"/>
        <v>徐晃专属武器-魂珠-7 2级</v>
      </c>
      <c r="FL628" s="116">
        <f t="shared" si="356"/>
        <v>7</v>
      </c>
      <c r="FM628" s="116">
        <f t="shared" si="357"/>
        <v>2</v>
      </c>
      <c r="FN628" s="116" t="str">
        <f t="shared" si="348"/>
        <v>金币</v>
      </c>
      <c r="FO628" s="116">
        <f t="shared" si="349"/>
        <v>8000</v>
      </c>
      <c r="FP628" s="116" t="str">
        <f t="shared" si="350"/>
        <v>专属强化石3</v>
      </c>
      <c r="FQ628" s="116">
        <f t="shared" si="351"/>
        <v>6</v>
      </c>
      <c r="FR628" s="116" t="str">
        <f t="shared" si="352"/>
        <v>专属强化石4</v>
      </c>
      <c r="FS628" s="116">
        <f t="shared" si="353"/>
        <v>2</v>
      </c>
      <c r="FT628" s="116">
        <f t="shared" si="358"/>
        <v>0.09</v>
      </c>
      <c r="FU628" s="116">
        <f t="shared" si="359"/>
        <v>1</v>
      </c>
      <c r="FV628" s="116">
        <f t="shared" si="360"/>
        <v>17</v>
      </c>
      <c r="FW628" s="116">
        <f t="shared" si="361"/>
        <v>0</v>
      </c>
      <c r="FX628" s="116">
        <f t="shared" si="362"/>
        <v>1</v>
      </c>
      <c r="FY628" s="116">
        <f t="shared" si="363"/>
        <v>4</v>
      </c>
      <c r="FZ628" s="116">
        <f t="shared" si="364"/>
        <v>4.3299999999999998E-2</v>
      </c>
      <c r="GA628" s="116">
        <f t="shared" si="365"/>
        <v>1</v>
      </c>
      <c r="GB628" s="116">
        <f t="shared" si="366"/>
        <v>8</v>
      </c>
      <c r="GC628" s="116">
        <f t="shared" si="367"/>
        <v>0.1731</v>
      </c>
      <c r="GD628" s="116">
        <f t="shared" si="368"/>
        <v>1</v>
      </c>
      <c r="GE628" s="116">
        <f t="shared" si="369"/>
        <v>17</v>
      </c>
    </row>
    <row r="629" spans="164:187" ht="16.5" x14ac:dyDescent="0.2">
      <c r="FH629" s="116">
        <v>624</v>
      </c>
      <c r="FI629" s="116">
        <f t="shared" si="354"/>
        <v>57</v>
      </c>
      <c r="FJ629" s="116">
        <f t="shared" si="347"/>
        <v>8</v>
      </c>
      <c r="FK629" s="116" t="str">
        <f t="shared" si="355"/>
        <v>徐晃专属武器-魂珠-7 3级</v>
      </c>
      <c r="FL629" s="116">
        <f t="shared" si="356"/>
        <v>7</v>
      </c>
      <c r="FM629" s="116">
        <f t="shared" si="357"/>
        <v>3</v>
      </c>
      <c r="FN629" s="116" t="str">
        <f t="shared" si="348"/>
        <v>金币</v>
      </c>
      <c r="FO629" s="116">
        <f t="shared" si="349"/>
        <v>9000</v>
      </c>
      <c r="FP629" s="116" t="str">
        <f t="shared" si="350"/>
        <v>专属强化石3</v>
      </c>
      <c r="FQ629" s="116">
        <f t="shared" si="351"/>
        <v>8</v>
      </c>
      <c r="FR629" s="116" t="str">
        <f t="shared" si="352"/>
        <v>专属强化石4</v>
      </c>
      <c r="FS629" s="116">
        <f t="shared" si="353"/>
        <v>3</v>
      </c>
      <c r="FT629" s="116">
        <f t="shared" si="358"/>
        <v>0.09</v>
      </c>
      <c r="FU629" s="116">
        <f t="shared" si="359"/>
        <v>1</v>
      </c>
      <c r="FV629" s="116">
        <f t="shared" si="360"/>
        <v>17</v>
      </c>
      <c r="FW629" s="116">
        <f t="shared" si="361"/>
        <v>0</v>
      </c>
      <c r="FX629" s="116">
        <f t="shared" si="362"/>
        <v>1</v>
      </c>
      <c r="FY629" s="116">
        <f t="shared" si="363"/>
        <v>4</v>
      </c>
      <c r="FZ629" s="116">
        <f t="shared" si="364"/>
        <v>4.3299999999999998E-2</v>
      </c>
      <c r="GA629" s="116">
        <f t="shared" si="365"/>
        <v>1</v>
      </c>
      <c r="GB629" s="116">
        <f t="shared" si="366"/>
        <v>8</v>
      </c>
      <c r="GC629" s="116">
        <f t="shared" si="367"/>
        <v>0.1731</v>
      </c>
      <c r="GD629" s="116">
        <f t="shared" si="368"/>
        <v>1</v>
      </c>
      <c r="GE629" s="116">
        <f t="shared" si="369"/>
        <v>17</v>
      </c>
    </row>
    <row r="630" spans="164:187" ht="16.5" x14ac:dyDescent="0.2">
      <c r="FH630" s="116">
        <v>625</v>
      </c>
      <c r="FI630" s="116">
        <f t="shared" si="354"/>
        <v>58</v>
      </c>
      <c r="FJ630" s="116">
        <f t="shared" si="347"/>
        <v>8</v>
      </c>
      <c r="FK630" s="116" t="str">
        <f t="shared" si="355"/>
        <v>徐晃专属武器-魂珠-7 4级</v>
      </c>
      <c r="FL630" s="116">
        <f t="shared" si="356"/>
        <v>7</v>
      </c>
      <c r="FM630" s="116">
        <f t="shared" si="357"/>
        <v>4</v>
      </c>
      <c r="FN630" s="116" t="str">
        <f t="shared" si="348"/>
        <v>金币</v>
      </c>
      <c r="FO630" s="116">
        <f t="shared" si="349"/>
        <v>10000</v>
      </c>
      <c r="FP630" s="116" t="str">
        <f t="shared" si="350"/>
        <v>专属强化石3</v>
      </c>
      <c r="FQ630" s="116">
        <f t="shared" si="351"/>
        <v>11</v>
      </c>
      <c r="FR630" s="116" t="str">
        <f t="shared" si="352"/>
        <v>专属强化石4</v>
      </c>
      <c r="FS630" s="116">
        <f t="shared" si="353"/>
        <v>4</v>
      </c>
      <c r="FT630" s="116">
        <f t="shared" si="358"/>
        <v>7.0000000000000007E-2</v>
      </c>
      <c r="FU630" s="116">
        <f t="shared" si="359"/>
        <v>1</v>
      </c>
      <c r="FV630" s="116">
        <f t="shared" si="360"/>
        <v>22</v>
      </c>
      <c r="FW630" s="116">
        <f t="shared" si="361"/>
        <v>0</v>
      </c>
      <c r="FX630" s="116">
        <f t="shared" si="362"/>
        <v>1</v>
      </c>
      <c r="FY630" s="116">
        <f t="shared" si="363"/>
        <v>5</v>
      </c>
      <c r="FZ630" s="116">
        <f t="shared" si="364"/>
        <v>3.4599999999999999E-2</v>
      </c>
      <c r="GA630" s="116">
        <f t="shared" si="365"/>
        <v>1</v>
      </c>
      <c r="GB630" s="116">
        <f t="shared" si="366"/>
        <v>10</v>
      </c>
      <c r="GC630" s="116">
        <f t="shared" si="367"/>
        <v>0.13850000000000001</v>
      </c>
      <c r="GD630" s="116">
        <f t="shared" si="368"/>
        <v>1</v>
      </c>
      <c r="GE630" s="116">
        <f t="shared" si="369"/>
        <v>22</v>
      </c>
    </row>
    <row r="631" spans="164:187" ht="16.5" x14ac:dyDescent="0.2">
      <c r="FH631" s="116">
        <v>626</v>
      </c>
      <c r="FI631" s="116">
        <f t="shared" si="354"/>
        <v>59</v>
      </c>
      <c r="FJ631" s="116">
        <f t="shared" si="347"/>
        <v>8</v>
      </c>
      <c r="FK631" s="116" t="str">
        <f t="shared" si="355"/>
        <v>徐晃专属武器-魂珠-7 5级</v>
      </c>
      <c r="FL631" s="116">
        <f t="shared" si="356"/>
        <v>7</v>
      </c>
      <c r="FM631" s="116">
        <f t="shared" si="357"/>
        <v>5</v>
      </c>
      <c r="FN631" s="116" t="str">
        <f t="shared" si="348"/>
        <v>金币</v>
      </c>
      <c r="FO631" s="116">
        <f t="shared" si="349"/>
        <v>11000</v>
      </c>
      <c r="FP631" s="116" t="str">
        <f t="shared" si="350"/>
        <v>专属强化石3</v>
      </c>
      <c r="FQ631" s="116">
        <f t="shared" si="351"/>
        <v>11</v>
      </c>
      <c r="FR631" s="116" t="str">
        <f t="shared" si="352"/>
        <v>专属强化石4</v>
      </c>
      <c r="FS631" s="116">
        <f t="shared" si="353"/>
        <v>4</v>
      </c>
      <c r="FT631" s="116">
        <f t="shared" si="358"/>
        <v>0.04</v>
      </c>
      <c r="FU631" s="116">
        <f t="shared" si="359"/>
        <v>1</v>
      </c>
      <c r="FV631" s="116">
        <f t="shared" si="360"/>
        <v>35</v>
      </c>
      <c r="FW631" s="116">
        <f t="shared" si="361"/>
        <v>0</v>
      </c>
      <c r="FX631" s="116">
        <f t="shared" si="362"/>
        <v>1</v>
      </c>
      <c r="FY631" s="116">
        <f t="shared" si="363"/>
        <v>8</v>
      </c>
      <c r="FZ631" s="116">
        <f t="shared" si="364"/>
        <v>2.1600000000000001E-2</v>
      </c>
      <c r="GA631" s="116">
        <f t="shared" si="365"/>
        <v>1</v>
      </c>
      <c r="GB631" s="116">
        <f t="shared" si="366"/>
        <v>16</v>
      </c>
      <c r="GC631" s="116">
        <f t="shared" si="367"/>
        <v>8.6599999999999996E-2</v>
      </c>
      <c r="GD631" s="116">
        <f t="shared" si="368"/>
        <v>1</v>
      </c>
      <c r="GE631" s="116">
        <f t="shared" si="369"/>
        <v>35</v>
      </c>
    </row>
    <row r="632" spans="164:187" ht="16.5" x14ac:dyDescent="0.2">
      <c r="FH632" s="116">
        <v>627</v>
      </c>
      <c r="FI632" s="116">
        <f t="shared" si="354"/>
        <v>60</v>
      </c>
      <c r="FJ632" s="116">
        <f t="shared" si="347"/>
        <v>8</v>
      </c>
      <c r="FK632" s="116" t="str">
        <f t="shared" si="355"/>
        <v>徐晃专属武器-魂珠-7 6级</v>
      </c>
      <c r="FL632" s="116">
        <f t="shared" si="356"/>
        <v>7</v>
      </c>
      <c r="FM632" s="116">
        <f t="shared" si="357"/>
        <v>6</v>
      </c>
      <c r="FN632" s="116" t="str">
        <f t="shared" si="348"/>
        <v>金币</v>
      </c>
      <c r="FO632" s="116">
        <f t="shared" si="349"/>
        <v>12000</v>
      </c>
      <c r="FP632" s="116" t="str">
        <f t="shared" si="350"/>
        <v>专属强化石3</v>
      </c>
      <c r="FQ632" s="116">
        <f t="shared" si="351"/>
        <v>14</v>
      </c>
      <c r="FR632" s="116" t="str">
        <f t="shared" si="352"/>
        <v>专属强化石4</v>
      </c>
      <c r="FS632" s="116">
        <f t="shared" si="353"/>
        <v>5</v>
      </c>
      <c r="FT632" s="116">
        <f t="shared" si="358"/>
        <v>0.03</v>
      </c>
      <c r="FU632" s="116">
        <f t="shared" si="359"/>
        <v>1</v>
      </c>
      <c r="FV632" s="116">
        <f t="shared" si="360"/>
        <v>45</v>
      </c>
      <c r="FW632" s="116">
        <f t="shared" si="361"/>
        <v>0</v>
      </c>
      <c r="FX632" s="116">
        <f t="shared" si="362"/>
        <v>1</v>
      </c>
      <c r="FY632" s="116">
        <f t="shared" si="363"/>
        <v>11</v>
      </c>
      <c r="FZ632" s="116">
        <f t="shared" si="364"/>
        <v>1.66E-2</v>
      </c>
      <c r="GA632" s="116">
        <f t="shared" si="365"/>
        <v>1</v>
      </c>
      <c r="GB632" s="116">
        <f t="shared" si="366"/>
        <v>21</v>
      </c>
      <c r="GC632" s="116">
        <f t="shared" si="367"/>
        <v>6.6600000000000006E-2</v>
      </c>
      <c r="GD632" s="116">
        <f t="shared" si="368"/>
        <v>1</v>
      </c>
      <c r="GE632" s="116">
        <f t="shared" si="369"/>
        <v>45</v>
      </c>
    </row>
    <row r="633" spans="164:187" ht="16.5" x14ac:dyDescent="0.2">
      <c r="FH633" s="116">
        <v>628</v>
      </c>
      <c r="FI633" s="116">
        <f t="shared" si="354"/>
        <v>61</v>
      </c>
      <c r="FJ633" s="116">
        <f t="shared" si="347"/>
        <v>8</v>
      </c>
      <c r="FK633" s="116" t="str">
        <f t="shared" si="355"/>
        <v>徐晃专属武器-魂珠-7 7级</v>
      </c>
      <c r="FL633" s="116">
        <f t="shared" si="356"/>
        <v>7</v>
      </c>
      <c r="FM633" s="116">
        <f t="shared" si="357"/>
        <v>7</v>
      </c>
      <c r="FN633" s="116" t="str">
        <f t="shared" si="348"/>
        <v>金币</v>
      </c>
      <c r="FO633" s="116">
        <f t="shared" si="349"/>
        <v>13000</v>
      </c>
      <c r="FP633" s="116" t="str">
        <f t="shared" si="350"/>
        <v>专属强化石3</v>
      </c>
      <c r="FQ633" s="116">
        <f t="shared" si="351"/>
        <v>20</v>
      </c>
      <c r="FR633" s="116" t="str">
        <f t="shared" si="352"/>
        <v>专属强化石4</v>
      </c>
      <c r="FS633" s="116">
        <f t="shared" si="353"/>
        <v>7</v>
      </c>
      <c r="FT633" s="116">
        <f t="shared" si="358"/>
        <v>0.03</v>
      </c>
      <c r="FU633" s="116">
        <f t="shared" si="359"/>
        <v>1</v>
      </c>
      <c r="FV633" s="116">
        <f t="shared" si="360"/>
        <v>52</v>
      </c>
      <c r="FW633" s="116">
        <f t="shared" si="361"/>
        <v>0</v>
      </c>
      <c r="FX633" s="116">
        <f t="shared" si="362"/>
        <v>1</v>
      </c>
      <c r="FY633" s="116">
        <f t="shared" si="363"/>
        <v>12</v>
      </c>
      <c r="FZ633" s="116">
        <f t="shared" si="364"/>
        <v>1.44E-2</v>
      </c>
      <c r="GA633" s="116">
        <f t="shared" si="365"/>
        <v>1</v>
      </c>
      <c r="GB633" s="116">
        <f t="shared" si="366"/>
        <v>24</v>
      </c>
      <c r="GC633" s="116">
        <f t="shared" si="367"/>
        <v>5.7700000000000001E-2</v>
      </c>
      <c r="GD633" s="116">
        <f t="shared" si="368"/>
        <v>1</v>
      </c>
      <c r="GE633" s="116">
        <f t="shared" si="369"/>
        <v>52</v>
      </c>
    </row>
    <row r="634" spans="164:187" ht="16.5" x14ac:dyDescent="0.2">
      <c r="FH634" s="116">
        <v>629</v>
      </c>
      <c r="FI634" s="116">
        <f t="shared" si="354"/>
        <v>62</v>
      </c>
      <c r="FJ634" s="116">
        <f t="shared" si="347"/>
        <v>8</v>
      </c>
      <c r="FK634" s="116" t="str">
        <f t="shared" si="355"/>
        <v>徐晃专属武器-魂珠-7 8级</v>
      </c>
      <c r="FL634" s="116">
        <f t="shared" si="356"/>
        <v>7</v>
      </c>
      <c r="FM634" s="116">
        <f t="shared" si="357"/>
        <v>8</v>
      </c>
      <c r="FN634" s="116" t="str">
        <f t="shared" si="348"/>
        <v>金币</v>
      </c>
      <c r="FO634" s="116">
        <f t="shared" si="349"/>
        <v>14000</v>
      </c>
      <c r="FP634" s="116" t="str">
        <f t="shared" si="350"/>
        <v>专属强化石3</v>
      </c>
      <c r="FQ634" s="116">
        <f t="shared" si="351"/>
        <v>23</v>
      </c>
      <c r="FR634" s="116" t="str">
        <f t="shared" si="352"/>
        <v>专属强化石4</v>
      </c>
      <c r="FS634" s="116">
        <f t="shared" si="353"/>
        <v>8</v>
      </c>
      <c r="FT634" s="116">
        <f t="shared" si="358"/>
        <v>0.02</v>
      </c>
      <c r="FU634" s="116">
        <f t="shared" si="359"/>
        <v>1</v>
      </c>
      <c r="FV634" s="116">
        <f t="shared" si="360"/>
        <v>74</v>
      </c>
      <c r="FW634" s="116">
        <f t="shared" si="361"/>
        <v>0</v>
      </c>
      <c r="FX634" s="116">
        <f t="shared" si="362"/>
        <v>1</v>
      </c>
      <c r="FY634" s="116">
        <f t="shared" si="363"/>
        <v>17</v>
      </c>
      <c r="FZ634" s="116">
        <f t="shared" si="364"/>
        <v>1.0200000000000001E-2</v>
      </c>
      <c r="GA634" s="116">
        <f t="shared" si="365"/>
        <v>1</v>
      </c>
      <c r="GB634" s="116">
        <f t="shared" si="366"/>
        <v>34</v>
      </c>
      <c r="GC634" s="116">
        <f t="shared" si="367"/>
        <v>4.07E-2</v>
      </c>
      <c r="GD634" s="116">
        <f t="shared" si="368"/>
        <v>1</v>
      </c>
      <c r="GE634" s="116">
        <f t="shared" si="369"/>
        <v>74</v>
      </c>
    </row>
    <row r="635" spans="164:187" ht="16.5" x14ac:dyDescent="0.2">
      <c r="FH635" s="116">
        <v>630</v>
      </c>
      <c r="FI635" s="116">
        <f t="shared" si="354"/>
        <v>63</v>
      </c>
      <c r="FJ635" s="116">
        <f t="shared" si="347"/>
        <v>8</v>
      </c>
      <c r="FK635" s="116" t="str">
        <f t="shared" si="355"/>
        <v>徐晃专属武器-魂珠-7 9级</v>
      </c>
      <c r="FL635" s="116">
        <f t="shared" si="356"/>
        <v>7</v>
      </c>
      <c r="FM635" s="116">
        <f t="shared" si="357"/>
        <v>9</v>
      </c>
      <c r="FN635" s="116" t="str">
        <f t="shared" si="348"/>
        <v>金币</v>
      </c>
      <c r="FO635" s="116">
        <f t="shared" si="349"/>
        <v>15000</v>
      </c>
      <c r="FP635" s="116" t="str">
        <f t="shared" si="350"/>
        <v>专属强化石3</v>
      </c>
      <c r="FQ635" s="116">
        <f t="shared" si="351"/>
        <v>28</v>
      </c>
      <c r="FR635" s="116" t="str">
        <f t="shared" si="352"/>
        <v>专属强化石4</v>
      </c>
      <c r="FS635" s="116">
        <f t="shared" si="353"/>
        <v>10</v>
      </c>
      <c r="FT635" s="116">
        <f t="shared" si="358"/>
        <v>0.02</v>
      </c>
      <c r="FU635" s="116">
        <f t="shared" si="359"/>
        <v>1</v>
      </c>
      <c r="FV635" s="116">
        <f t="shared" si="360"/>
        <v>95</v>
      </c>
      <c r="FW635" s="116">
        <f t="shared" si="361"/>
        <v>0</v>
      </c>
      <c r="FX635" s="116">
        <f t="shared" si="362"/>
        <v>1</v>
      </c>
      <c r="FY635" s="116">
        <f t="shared" si="363"/>
        <v>22</v>
      </c>
      <c r="FZ635" s="116">
        <f t="shared" si="364"/>
        <v>7.9000000000000008E-3</v>
      </c>
      <c r="GA635" s="116">
        <f t="shared" si="365"/>
        <v>1</v>
      </c>
      <c r="GB635" s="116">
        <f t="shared" si="366"/>
        <v>44</v>
      </c>
      <c r="GC635" s="116">
        <f t="shared" si="367"/>
        <v>3.15E-2</v>
      </c>
      <c r="GD635" s="116">
        <f t="shared" si="368"/>
        <v>1</v>
      </c>
      <c r="GE635" s="116">
        <f t="shared" si="369"/>
        <v>95</v>
      </c>
    </row>
    <row r="636" spans="164:187" ht="16.5" x14ac:dyDescent="0.2">
      <c r="FH636" s="116">
        <v>631</v>
      </c>
      <c r="FI636" s="116">
        <f t="shared" si="354"/>
        <v>0</v>
      </c>
      <c r="FJ636" s="116">
        <f t="shared" si="347"/>
        <v>8</v>
      </c>
      <c r="FK636" s="116" t="str">
        <f t="shared" si="355"/>
        <v>徐晃专属武器-魂珠-8 0级</v>
      </c>
      <c r="FL636" s="116">
        <f t="shared" si="356"/>
        <v>8</v>
      </c>
      <c r="FM636" s="116">
        <f t="shared" si="357"/>
        <v>0</v>
      </c>
      <c r="FN636" s="116" t="str">
        <f t="shared" si="348"/>
        <v/>
      </c>
      <c r="FO636" s="116" t="str">
        <f t="shared" si="349"/>
        <v/>
      </c>
      <c r="FP636" s="116" t="str">
        <f t="shared" si="350"/>
        <v/>
      </c>
      <c r="FQ636" s="116" t="str">
        <f t="shared" si="351"/>
        <v/>
      </c>
      <c r="FR636" s="116" t="str">
        <f t="shared" si="352"/>
        <v/>
      </c>
      <c r="FS636" s="116" t="str">
        <f t="shared" si="353"/>
        <v/>
      </c>
      <c r="FT636" s="116" t="str">
        <f t="shared" si="358"/>
        <v/>
      </c>
      <c r="FU636" s="116" t="str">
        <f t="shared" si="359"/>
        <v/>
      </c>
      <c r="FV636" s="116" t="str">
        <f t="shared" si="360"/>
        <v/>
      </c>
      <c r="FW636" s="116" t="str">
        <f t="shared" si="361"/>
        <v/>
      </c>
      <c r="FX636" s="116" t="str">
        <f t="shared" si="362"/>
        <v/>
      </c>
      <c r="FY636" s="116" t="str">
        <f t="shared" si="363"/>
        <v/>
      </c>
      <c r="FZ636" s="116" t="str">
        <f t="shared" si="364"/>
        <v/>
      </c>
      <c r="GA636" s="116" t="str">
        <f t="shared" si="365"/>
        <v/>
      </c>
      <c r="GB636" s="116" t="str">
        <f t="shared" si="366"/>
        <v/>
      </c>
      <c r="GC636" s="116" t="str">
        <f t="shared" si="367"/>
        <v/>
      </c>
      <c r="GD636" s="116" t="str">
        <f t="shared" si="368"/>
        <v/>
      </c>
      <c r="GE636" s="116" t="str">
        <f t="shared" si="369"/>
        <v/>
      </c>
    </row>
    <row r="637" spans="164:187" ht="16.5" x14ac:dyDescent="0.2">
      <c r="FH637" s="116">
        <v>632</v>
      </c>
      <c r="FI637" s="116">
        <f t="shared" si="354"/>
        <v>64</v>
      </c>
      <c r="FJ637" s="116">
        <f t="shared" si="347"/>
        <v>8</v>
      </c>
      <c r="FK637" s="116" t="str">
        <f t="shared" si="355"/>
        <v>徐晃专属武器-魂珠-8 1级</v>
      </c>
      <c r="FL637" s="116">
        <f t="shared" si="356"/>
        <v>8</v>
      </c>
      <c r="FM637" s="116">
        <f t="shared" si="357"/>
        <v>1</v>
      </c>
      <c r="FN637" s="116" t="str">
        <f t="shared" si="348"/>
        <v>金币</v>
      </c>
      <c r="FO637" s="116">
        <f t="shared" si="349"/>
        <v>8000</v>
      </c>
      <c r="FP637" s="116" t="str">
        <f t="shared" si="350"/>
        <v>专属强化石4</v>
      </c>
      <c r="FQ637" s="116">
        <f t="shared" si="351"/>
        <v>5</v>
      </c>
      <c r="FR637" s="116" t="str">
        <f t="shared" si="352"/>
        <v/>
      </c>
      <c r="FS637" s="116" t="str">
        <f t="shared" si="353"/>
        <v/>
      </c>
      <c r="FT637" s="116">
        <f t="shared" si="358"/>
        <v>0.1</v>
      </c>
      <c r="FU637" s="116">
        <f t="shared" si="359"/>
        <v>1</v>
      </c>
      <c r="FV637" s="116">
        <f t="shared" si="360"/>
        <v>15</v>
      </c>
      <c r="FW637" s="116">
        <f t="shared" si="361"/>
        <v>0</v>
      </c>
      <c r="FX637" s="116">
        <f t="shared" si="362"/>
        <v>1</v>
      </c>
      <c r="FY637" s="116">
        <f t="shared" si="363"/>
        <v>4</v>
      </c>
      <c r="FZ637" s="116">
        <f t="shared" si="364"/>
        <v>4.9200000000000001E-2</v>
      </c>
      <c r="GA637" s="116">
        <f t="shared" si="365"/>
        <v>1</v>
      </c>
      <c r="GB637" s="116">
        <f t="shared" si="366"/>
        <v>7</v>
      </c>
      <c r="GC637" s="116">
        <f t="shared" si="367"/>
        <v>0.1968</v>
      </c>
      <c r="GD637" s="116">
        <f t="shared" si="368"/>
        <v>1</v>
      </c>
      <c r="GE637" s="116">
        <f t="shared" si="369"/>
        <v>15</v>
      </c>
    </row>
    <row r="638" spans="164:187" ht="16.5" x14ac:dyDescent="0.2">
      <c r="FH638" s="116">
        <v>633</v>
      </c>
      <c r="FI638" s="116">
        <f t="shared" si="354"/>
        <v>65</v>
      </c>
      <c r="FJ638" s="116">
        <f t="shared" si="347"/>
        <v>8</v>
      </c>
      <c r="FK638" s="116" t="str">
        <f t="shared" si="355"/>
        <v>徐晃专属武器-魂珠-8 2级</v>
      </c>
      <c r="FL638" s="116">
        <f t="shared" si="356"/>
        <v>8</v>
      </c>
      <c r="FM638" s="116">
        <f t="shared" si="357"/>
        <v>2</v>
      </c>
      <c r="FN638" s="116" t="str">
        <f t="shared" si="348"/>
        <v>金币</v>
      </c>
      <c r="FO638" s="116">
        <f t="shared" si="349"/>
        <v>9000</v>
      </c>
      <c r="FP638" s="116" t="str">
        <f t="shared" si="350"/>
        <v>专属强化石4</v>
      </c>
      <c r="FQ638" s="116">
        <f t="shared" si="351"/>
        <v>8</v>
      </c>
      <c r="FR638" s="116" t="str">
        <f t="shared" si="352"/>
        <v/>
      </c>
      <c r="FS638" s="116" t="str">
        <f t="shared" si="353"/>
        <v/>
      </c>
      <c r="FT638" s="116">
        <f t="shared" si="358"/>
        <v>0.08</v>
      </c>
      <c r="FU638" s="116">
        <f t="shared" si="359"/>
        <v>1</v>
      </c>
      <c r="FV638" s="116">
        <f t="shared" si="360"/>
        <v>19</v>
      </c>
      <c r="FW638" s="116">
        <f t="shared" si="361"/>
        <v>0</v>
      </c>
      <c r="FX638" s="116">
        <f t="shared" si="362"/>
        <v>1</v>
      </c>
      <c r="FY638" s="116">
        <f t="shared" si="363"/>
        <v>4</v>
      </c>
      <c r="FZ638" s="116">
        <f t="shared" si="364"/>
        <v>3.9399999999999998E-2</v>
      </c>
      <c r="GA638" s="116">
        <f t="shared" si="365"/>
        <v>1</v>
      </c>
      <c r="GB638" s="116">
        <f t="shared" si="366"/>
        <v>9</v>
      </c>
      <c r="GC638" s="116">
        <f t="shared" si="367"/>
        <v>0.15740000000000001</v>
      </c>
      <c r="GD638" s="116">
        <f t="shared" si="368"/>
        <v>1</v>
      </c>
      <c r="GE638" s="116">
        <f t="shared" si="369"/>
        <v>19</v>
      </c>
    </row>
    <row r="639" spans="164:187" ht="16.5" x14ac:dyDescent="0.2">
      <c r="FH639" s="116">
        <v>634</v>
      </c>
      <c r="FI639" s="116">
        <f t="shared" si="354"/>
        <v>66</v>
      </c>
      <c r="FJ639" s="116">
        <f t="shared" si="347"/>
        <v>8</v>
      </c>
      <c r="FK639" s="116" t="str">
        <f t="shared" si="355"/>
        <v>徐晃专属武器-魂珠-8 3级</v>
      </c>
      <c r="FL639" s="116">
        <f t="shared" si="356"/>
        <v>8</v>
      </c>
      <c r="FM639" s="116">
        <f t="shared" si="357"/>
        <v>3</v>
      </c>
      <c r="FN639" s="116" t="str">
        <f t="shared" si="348"/>
        <v>金币</v>
      </c>
      <c r="FO639" s="116">
        <f t="shared" si="349"/>
        <v>10000</v>
      </c>
      <c r="FP639" s="116" t="str">
        <f t="shared" si="350"/>
        <v>专属强化石4</v>
      </c>
      <c r="FQ639" s="116">
        <f t="shared" si="351"/>
        <v>10</v>
      </c>
      <c r="FR639" s="116" t="str">
        <f t="shared" si="352"/>
        <v/>
      </c>
      <c r="FS639" s="116" t="str">
        <f t="shared" si="353"/>
        <v/>
      </c>
      <c r="FT639" s="116">
        <f t="shared" si="358"/>
        <v>7.0000000000000007E-2</v>
      </c>
      <c r="FU639" s="116">
        <f t="shared" si="359"/>
        <v>1</v>
      </c>
      <c r="FV639" s="116">
        <f t="shared" si="360"/>
        <v>23</v>
      </c>
      <c r="FW639" s="116">
        <f t="shared" si="361"/>
        <v>0</v>
      </c>
      <c r="FX639" s="116">
        <f t="shared" si="362"/>
        <v>1</v>
      </c>
      <c r="FY639" s="116">
        <f t="shared" si="363"/>
        <v>5</v>
      </c>
      <c r="FZ639" s="116">
        <f t="shared" si="364"/>
        <v>3.2800000000000003E-2</v>
      </c>
      <c r="GA639" s="116">
        <f t="shared" si="365"/>
        <v>1</v>
      </c>
      <c r="GB639" s="116">
        <f t="shared" si="366"/>
        <v>11</v>
      </c>
      <c r="GC639" s="116">
        <f t="shared" si="367"/>
        <v>0.13120000000000001</v>
      </c>
      <c r="GD639" s="116">
        <f t="shared" si="368"/>
        <v>1</v>
      </c>
      <c r="GE639" s="116">
        <f t="shared" si="369"/>
        <v>23</v>
      </c>
    </row>
    <row r="640" spans="164:187" ht="16.5" x14ac:dyDescent="0.2">
      <c r="FH640" s="116">
        <v>635</v>
      </c>
      <c r="FI640" s="116">
        <f t="shared" si="354"/>
        <v>67</v>
      </c>
      <c r="FJ640" s="116">
        <f t="shared" si="347"/>
        <v>8</v>
      </c>
      <c r="FK640" s="116" t="str">
        <f t="shared" si="355"/>
        <v>徐晃专属武器-魂珠-8 4级</v>
      </c>
      <c r="FL640" s="116">
        <f t="shared" si="356"/>
        <v>8</v>
      </c>
      <c r="FM640" s="116">
        <f t="shared" si="357"/>
        <v>4</v>
      </c>
      <c r="FN640" s="116" t="str">
        <f t="shared" si="348"/>
        <v>金币</v>
      </c>
      <c r="FO640" s="116">
        <f t="shared" si="349"/>
        <v>11000</v>
      </c>
      <c r="FP640" s="116" t="str">
        <f t="shared" si="350"/>
        <v>专属强化石4</v>
      </c>
      <c r="FQ640" s="116">
        <f t="shared" si="351"/>
        <v>12</v>
      </c>
      <c r="FR640" s="116" t="str">
        <f t="shared" si="352"/>
        <v/>
      </c>
      <c r="FS640" s="116" t="str">
        <f t="shared" si="353"/>
        <v/>
      </c>
      <c r="FT640" s="116">
        <f t="shared" si="358"/>
        <v>0.05</v>
      </c>
      <c r="FU640" s="116">
        <f t="shared" si="359"/>
        <v>1</v>
      </c>
      <c r="FV640" s="116">
        <f t="shared" si="360"/>
        <v>32</v>
      </c>
      <c r="FW640" s="116">
        <f t="shared" si="361"/>
        <v>0</v>
      </c>
      <c r="FX640" s="116">
        <f t="shared" si="362"/>
        <v>1</v>
      </c>
      <c r="FY640" s="116">
        <f t="shared" si="363"/>
        <v>7</v>
      </c>
      <c r="FZ640" s="116">
        <f t="shared" si="364"/>
        <v>2.3599999999999999E-2</v>
      </c>
      <c r="GA640" s="116">
        <f t="shared" si="365"/>
        <v>1</v>
      </c>
      <c r="GB640" s="116">
        <f t="shared" si="366"/>
        <v>15</v>
      </c>
      <c r="GC640" s="116">
        <f t="shared" si="367"/>
        <v>9.4399999999999998E-2</v>
      </c>
      <c r="GD640" s="116">
        <f t="shared" si="368"/>
        <v>1</v>
      </c>
      <c r="GE640" s="116">
        <f t="shared" si="369"/>
        <v>32</v>
      </c>
    </row>
    <row r="641" spans="164:187" ht="16.5" x14ac:dyDescent="0.2">
      <c r="FH641" s="116">
        <v>636</v>
      </c>
      <c r="FI641" s="116">
        <f t="shared" si="354"/>
        <v>68</v>
      </c>
      <c r="FJ641" s="116">
        <f t="shared" si="347"/>
        <v>8</v>
      </c>
      <c r="FK641" s="116" t="str">
        <f t="shared" si="355"/>
        <v>徐晃专属武器-魂珠-8 5级</v>
      </c>
      <c r="FL641" s="116">
        <f t="shared" si="356"/>
        <v>8</v>
      </c>
      <c r="FM641" s="116">
        <f t="shared" si="357"/>
        <v>5</v>
      </c>
      <c r="FN641" s="116" t="str">
        <f t="shared" si="348"/>
        <v>金币</v>
      </c>
      <c r="FO641" s="116">
        <f t="shared" si="349"/>
        <v>12000</v>
      </c>
      <c r="FP641" s="116" t="str">
        <f t="shared" si="350"/>
        <v>专属强化石4</v>
      </c>
      <c r="FQ641" s="116">
        <f t="shared" si="351"/>
        <v>15</v>
      </c>
      <c r="FR641" s="116" t="str">
        <f t="shared" si="352"/>
        <v/>
      </c>
      <c r="FS641" s="116" t="str">
        <f t="shared" si="353"/>
        <v/>
      </c>
      <c r="FT641" s="116">
        <f t="shared" si="358"/>
        <v>0.04</v>
      </c>
      <c r="FU641" s="116">
        <f t="shared" si="359"/>
        <v>1</v>
      </c>
      <c r="FV641" s="116">
        <f t="shared" si="360"/>
        <v>41</v>
      </c>
      <c r="FW641" s="116">
        <f t="shared" si="361"/>
        <v>0</v>
      </c>
      <c r="FX641" s="116">
        <f t="shared" si="362"/>
        <v>1</v>
      </c>
      <c r="FY641" s="116">
        <f t="shared" si="363"/>
        <v>9</v>
      </c>
      <c r="FZ641" s="116">
        <f t="shared" si="364"/>
        <v>1.84E-2</v>
      </c>
      <c r="GA641" s="116">
        <f t="shared" si="365"/>
        <v>1</v>
      </c>
      <c r="GB641" s="116">
        <f t="shared" si="366"/>
        <v>19</v>
      </c>
      <c r="GC641" s="116">
        <f t="shared" si="367"/>
        <v>7.3800000000000004E-2</v>
      </c>
      <c r="GD641" s="116">
        <f t="shared" si="368"/>
        <v>1</v>
      </c>
      <c r="GE641" s="116">
        <f t="shared" si="369"/>
        <v>41</v>
      </c>
    </row>
    <row r="642" spans="164:187" ht="16.5" x14ac:dyDescent="0.2">
      <c r="FH642" s="116">
        <v>637</v>
      </c>
      <c r="FI642" s="116">
        <f t="shared" si="354"/>
        <v>69</v>
      </c>
      <c r="FJ642" s="116">
        <f t="shared" si="347"/>
        <v>8</v>
      </c>
      <c r="FK642" s="116" t="str">
        <f t="shared" si="355"/>
        <v>徐晃专属武器-魂珠-8 6级</v>
      </c>
      <c r="FL642" s="116">
        <f t="shared" si="356"/>
        <v>8</v>
      </c>
      <c r="FM642" s="116">
        <f t="shared" si="357"/>
        <v>6</v>
      </c>
      <c r="FN642" s="116" t="str">
        <f t="shared" si="348"/>
        <v>金币</v>
      </c>
      <c r="FO642" s="116">
        <f t="shared" si="349"/>
        <v>13000</v>
      </c>
      <c r="FP642" s="116" t="str">
        <f t="shared" si="350"/>
        <v>专属强化石4</v>
      </c>
      <c r="FQ642" s="116">
        <f t="shared" si="351"/>
        <v>18</v>
      </c>
      <c r="FR642" s="116" t="str">
        <f t="shared" si="352"/>
        <v/>
      </c>
      <c r="FS642" s="116" t="str">
        <f t="shared" si="353"/>
        <v/>
      </c>
      <c r="FT642" s="116">
        <f t="shared" si="358"/>
        <v>0.03</v>
      </c>
      <c r="FU642" s="116">
        <f t="shared" si="359"/>
        <v>1</v>
      </c>
      <c r="FV642" s="116">
        <f t="shared" si="360"/>
        <v>55</v>
      </c>
      <c r="FW642" s="116">
        <f t="shared" si="361"/>
        <v>0</v>
      </c>
      <c r="FX642" s="116">
        <f t="shared" si="362"/>
        <v>1</v>
      </c>
      <c r="FY642" s="116">
        <f t="shared" si="363"/>
        <v>13</v>
      </c>
      <c r="FZ642" s="116">
        <f t="shared" si="364"/>
        <v>1.3599999999999999E-2</v>
      </c>
      <c r="GA642" s="116">
        <f t="shared" si="365"/>
        <v>1</v>
      </c>
      <c r="GB642" s="116">
        <f t="shared" si="366"/>
        <v>26</v>
      </c>
      <c r="GC642" s="116">
        <f t="shared" si="367"/>
        <v>5.45E-2</v>
      </c>
      <c r="GD642" s="116">
        <f t="shared" si="368"/>
        <v>1</v>
      </c>
      <c r="GE642" s="116">
        <f t="shared" si="369"/>
        <v>55</v>
      </c>
    </row>
    <row r="643" spans="164:187" ht="16.5" x14ac:dyDescent="0.2">
      <c r="FH643" s="116">
        <v>638</v>
      </c>
      <c r="FI643" s="116">
        <f t="shared" si="354"/>
        <v>70</v>
      </c>
      <c r="FJ643" s="116">
        <f t="shared" si="347"/>
        <v>8</v>
      </c>
      <c r="FK643" s="116" t="str">
        <f t="shared" si="355"/>
        <v>徐晃专属武器-魂珠-8 7级</v>
      </c>
      <c r="FL643" s="116">
        <f t="shared" si="356"/>
        <v>8</v>
      </c>
      <c r="FM643" s="116">
        <f t="shared" si="357"/>
        <v>7</v>
      </c>
      <c r="FN643" s="116" t="str">
        <f t="shared" si="348"/>
        <v>金币</v>
      </c>
      <c r="FO643" s="116">
        <f t="shared" si="349"/>
        <v>14000</v>
      </c>
      <c r="FP643" s="116" t="str">
        <f t="shared" si="350"/>
        <v>专属强化石4</v>
      </c>
      <c r="FQ643" s="116">
        <f t="shared" si="351"/>
        <v>25</v>
      </c>
      <c r="FR643" s="116" t="str">
        <f t="shared" si="352"/>
        <v/>
      </c>
      <c r="FS643" s="116" t="str">
        <f t="shared" si="353"/>
        <v/>
      </c>
      <c r="FT643" s="116">
        <f t="shared" si="358"/>
        <v>0.02</v>
      </c>
      <c r="FU643" s="116">
        <f t="shared" si="359"/>
        <v>1</v>
      </c>
      <c r="FV643" s="116">
        <f t="shared" si="360"/>
        <v>64</v>
      </c>
      <c r="FW643" s="116">
        <f t="shared" si="361"/>
        <v>0</v>
      </c>
      <c r="FX643" s="116">
        <f t="shared" si="362"/>
        <v>1</v>
      </c>
      <c r="FY643" s="116">
        <f t="shared" si="363"/>
        <v>15</v>
      </c>
      <c r="FZ643" s="116">
        <f t="shared" si="364"/>
        <v>1.17E-2</v>
      </c>
      <c r="GA643" s="116">
        <f t="shared" si="365"/>
        <v>1</v>
      </c>
      <c r="GB643" s="116">
        <f t="shared" si="366"/>
        <v>30</v>
      </c>
      <c r="GC643" s="116">
        <f t="shared" si="367"/>
        <v>4.6800000000000001E-2</v>
      </c>
      <c r="GD643" s="116">
        <f t="shared" si="368"/>
        <v>1</v>
      </c>
      <c r="GE643" s="116">
        <f t="shared" si="369"/>
        <v>64</v>
      </c>
    </row>
    <row r="644" spans="164:187" ht="16.5" x14ac:dyDescent="0.2">
      <c r="FH644" s="116">
        <v>639</v>
      </c>
      <c r="FI644" s="116">
        <f t="shared" si="354"/>
        <v>71</v>
      </c>
      <c r="FJ644" s="116">
        <f t="shared" si="347"/>
        <v>8</v>
      </c>
      <c r="FK644" s="116" t="str">
        <f t="shared" si="355"/>
        <v>徐晃专属武器-魂珠-8 8级</v>
      </c>
      <c r="FL644" s="116">
        <f t="shared" si="356"/>
        <v>8</v>
      </c>
      <c r="FM644" s="116">
        <f t="shared" si="357"/>
        <v>8</v>
      </c>
      <c r="FN644" s="116" t="str">
        <f t="shared" si="348"/>
        <v>金币</v>
      </c>
      <c r="FO644" s="116">
        <f t="shared" si="349"/>
        <v>15000</v>
      </c>
      <c r="FP644" s="116" t="str">
        <f t="shared" si="350"/>
        <v>专属强化石4</v>
      </c>
      <c r="FQ644" s="116">
        <f t="shared" si="351"/>
        <v>30</v>
      </c>
      <c r="FR644" s="116" t="str">
        <f t="shared" si="352"/>
        <v/>
      </c>
      <c r="FS644" s="116" t="str">
        <f t="shared" si="353"/>
        <v/>
      </c>
      <c r="FT644" s="116">
        <f t="shared" si="358"/>
        <v>0.02</v>
      </c>
      <c r="FU644" s="116">
        <f t="shared" si="359"/>
        <v>1</v>
      </c>
      <c r="FV644" s="116">
        <f t="shared" si="360"/>
        <v>86</v>
      </c>
      <c r="FW644" s="116">
        <f t="shared" si="361"/>
        <v>0</v>
      </c>
      <c r="FX644" s="116">
        <f t="shared" si="362"/>
        <v>1</v>
      </c>
      <c r="FY644" s="116">
        <f t="shared" si="363"/>
        <v>20</v>
      </c>
      <c r="FZ644" s="116">
        <f t="shared" si="364"/>
        <v>8.6999999999999994E-3</v>
      </c>
      <c r="GA644" s="116">
        <f t="shared" si="365"/>
        <v>1</v>
      </c>
      <c r="GB644" s="116">
        <f t="shared" si="366"/>
        <v>40</v>
      </c>
      <c r="GC644" s="116">
        <f t="shared" si="367"/>
        <v>3.4700000000000002E-2</v>
      </c>
      <c r="GD644" s="116">
        <f t="shared" si="368"/>
        <v>1</v>
      </c>
      <c r="GE644" s="116">
        <f t="shared" si="369"/>
        <v>86</v>
      </c>
    </row>
    <row r="645" spans="164:187" ht="16.5" x14ac:dyDescent="0.2">
      <c r="FH645" s="116">
        <v>640</v>
      </c>
      <c r="FI645" s="116">
        <f t="shared" si="354"/>
        <v>72</v>
      </c>
      <c r="FJ645" s="116">
        <f t="shared" si="347"/>
        <v>8</v>
      </c>
      <c r="FK645" s="116" t="str">
        <f t="shared" si="355"/>
        <v>徐晃专属武器-魂珠-8 9级</v>
      </c>
      <c r="FL645" s="116">
        <f t="shared" si="356"/>
        <v>8</v>
      </c>
      <c r="FM645" s="116">
        <f t="shared" si="357"/>
        <v>9</v>
      </c>
      <c r="FN645" s="116" t="str">
        <f t="shared" si="348"/>
        <v>金币</v>
      </c>
      <c r="FO645" s="116">
        <f t="shared" si="349"/>
        <v>16000</v>
      </c>
      <c r="FP645" s="116" t="str">
        <f t="shared" si="350"/>
        <v>专属强化石4</v>
      </c>
      <c r="FQ645" s="116">
        <f t="shared" si="351"/>
        <v>30</v>
      </c>
      <c r="FR645" s="116" t="str">
        <f t="shared" si="352"/>
        <v/>
      </c>
      <c r="FS645" s="116" t="str">
        <f t="shared" si="353"/>
        <v/>
      </c>
      <c r="FT645" s="116">
        <f t="shared" si="358"/>
        <v>0.01</v>
      </c>
      <c r="FU645" s="116">
        <f t="shared" si="359"/>
        <v>1</v>
      </c>
      <c r="FV645" s="116">
        <f t="shared" si="360"/>
        <v>140</v>
      </c>
      <c r="FW645" s="116">
        <f t="shared" si="361"/>
        <v>0</v>
      </c>
      <c r="FX645" s="116">
        <f t="shared" si="362"/>
        <v>1</v>
      </c>
      <c r="FY645" s="116">
        <f t="shared" si="363"/>
        <v>33</v>
      </c>
      <c r="FZ645" s="116">
        <f t="shared" si="364"/>
        <v>5.4000000000000003E-3</v>
      </c>
      <c r="GA645" s="116">
        <f t="shared" si="365"/>
        <v>1</v>
      </c>
      <c r="GB645" s="116">
        <f t="shared" si="366"/>
        <v>65</v>
      </c>
      <c r="GC645" s="116">
        <f t="shared" si="367"/>
        <v>2.1499999999999998E-2</v>
      </c>
      <c r="GD645" s="116">
        <f t="shared" si="368"/>
        <v>1</v>
      </c>
      <c r="GE645" s="116">
        <f t="shared" si="369"/>
        <v>140</v>
      </c>
    </row>
    <row r="646" spans="164:187" ht="16.5" x14ac:dyDescent="0.2">
      <c r="FH646" s="116">
        <v>641</v>
      </c>
      <c r="FI646" s="116">
        <f t="shared" si="354"/>
        <v>0</v>
      </c>
      <c r="FJ646" s="116">
        <f t="shared" si="347"/>
        <v>9</v>
      </c>
      <c r="FK646" s="116" t="str">
        <f t="shared" si="355"/>
        <v>张郃专属武器-魂珠-1 0级</v>
      </c>
      <c r="FL646" s="116">
        <f t="shared" si="356"/>
        <v>1</v>
      </c>
      <c r="FM646" s="116">
        <f t="shared" si="357"/>
        <v>0</v>
      </c>
      <c r="FN646" s="116" t="str">
        <f t="shared" si="348"/>
        <v/>
      </c>
      <c r="FO646" s="116" t="str">
        <f t="shared" si="349"/>
        <v/>
      </c>
      <c r="FP646" s="116" t="str">
        <f t="shared" si="350"/>
        <v/>
      </c>
      <c r="FQ646" s="116" t="str">
        <f t="shared" si="351"/>
        <v/>
      </c>
      <c r="FR646" s="116" t="str">
        <f t="shared" si="352"/>
        <v/>
      </c>
      <c r="FS646" s="116" t="str">
        <f t="shared" si="353"/>
        <v/>
      </c>
      <c r="FT646" s="116" t="str">
        <f t="shared" si="358"/>
        <v/>
      </c>
      <c r="FU646" s="116" t="str">
        <f t="shared" si="359"/>
        <v/>
      </c>
      <c r="FV646" s="116" t="str">
        <f t="shared" si="360"/>
        <v/>
      </c>
      <c r="FW646" s="116" t="str">
        <f t="shared" si="361"/>
        <v/>
      </c>
      <c r="FX646" s="116" t="str">
        <f t="shared" si="362"/>
        <v/>
      </c>
      <c r="FY646" s="116" t="str">
        <f t="shared" si="363"/>
        <v/>
      </c>
      <c r="FZ646" s="116" t="str">
        <f t="shared" si="364"/>
        <v/>
      </c>
      <c r="GA646" s="116" t="str">
        <f t="shared" si="365"/>
        <v/>
      </c>
      <c r="GB646" s="116" t="str">
        <f t="shared" si="366"/>
        <v/>
      </c>
      <c r="GC646" s="116" t="str">
        <f t="shared" si="367"/>
        <v/>
      </c>
      <c r="GD646" s="116" t="str">
        <f t="shared" si="368"/>
        <v/>
      </c>
      <c r="GE646" s="116" t="str">
        <f t="shared" si="369"/>
        <v/>
      </c>
    </row>
    <row r="647" spans="164:187" ht="16.5" x14ac:dyDescent="0.2">
      <c r="FH647" s="116">
        <v>642</v>
      </c>
      <c r="FI647" s="116">
        <f t="shared" si="354"/>
        <v>1</v>
      </c>
      <c r="FJ647" s="116">
        <f t="shared" ref="FJ647:FJ710" si="370">INT((FH647-1)/80+1)</f>
        <v>9</v>
      </c>
      <c r="FK647" s="116" t="str">
        <f t="shared" si="355"/>
        <v>张郃专属武器-魂珠-1 1级</v>
      </c>
      <c r="FL647" s="116">
        <f t="shared" si="356"/>
        <v>1</v>
      </c>
      <c r="FM647" s="116">
        <f t="shared" si="357"/>
        <v>1</v>
      </c>
      <c r="FN647" s="116" t="str">
        <f t="shared" ref="FN647:FN710" si="371">IF($FM647&gt;0,IF(INDEX($EC$6:$EC$77,$FI647)&gt;=FN$3,INDEX(ED$6:ED$77,$FI647),""),"")</f>
        <v>金币</v>
      </c>
      <c r="FO647" s="116">
        <f t="shared" ref="FO647:FO710" si="372">IF($FM647&gt;0,IF(INDEX($EC$6:$EC$77,$FI647)&gt;=FO$3,INDEX(EE$6:EE$77,$FI647),""),"")</f>
        <v>1000</v>
      </c>
      <c r="FP647" s="116" t="str">
        <f t="shared" ref="FP647:FP710" si="373">IF($FM647&gt;0,IF(INDEX($EC$6:$EC$77,$FI647)&gt;=FP$3,INDEX(EF$6:EF$77,$FI647),""),"")</f>
        <v>专属强化石1</v>
      </c>
      <c r="FQ647" s="116">
        <f t="shared" ref="FQ647:FQ710" si="374">IF($FM647&gt;0,IF(INDEX($EC$6:$EC$77,$FI647)&gt;=FQ$3,INDEX(EG$6:EG$77,$FI647),""),"")</f>
        <v>1</v>
      </c>
      <c r="FR647" s="116" t="str">
        <f t="shared" ref="FR647:FR710" si="375">IF($FM647&gt;0,IF(INDEX($EC$6:$EC$77,$FI647)&gt;=FR$3,INDEX(EH$6:EH$77,$FI647),""),"")</f>
        <v/>
      </c>
      <c r="FS647" s="116" t="str">
        <f t="shared" ref="FS647:FS710" si="376">IF($FM647&gt;0,IF(INDEX($EC$6:$EC$77,$FI647)&gt;=FS$3,INDEX(EI$6:EI$77,$FI647),""),"")</f>
        <v/>
      </c>
      <c r="FT647" s="116">
        <f t="shared" si="358"/>
        <v>0.24</v>
      </c>
      <c r="FU647" s="116">
        <f t="shared" si="359"/>
        <v>1</v>
      </c>
      <c r="FV647" s="116">
        <f t="shared" si="360"/>
        <v>6</v>
      </c>
      <c r="FW647" s="116">
        <f t="shared" si="361"/>
        <v>0</v>
      </c>
      <c r="FX647" s="116">
        <f t="shared" si="362"/>
        <v>1</v>
      </c>
      <c r="FY647" s="116">
        <f t="shared" si="363"/>
        <v>1</v>
      </c>
      <c r="FZ647" s="116">
        <f t="shared" si="364"/>
        <v>0.11990000000000001</v>
      </c>
      <c r="GA647" s="116">
        <f t="shared" si="365"/>
        <v>1</v>
      </c>
      <c r="GB647" s="116">
        <f t="shared" si="366"/>
        <v>3</v>
      </c>
      <c r="GC647" s="116">
        <f t="shared" si="367"/>
        <v>0.47960000000000003</v>
      </c>
      <c r="GD647" s="116">
        <f t="shared" si="368"/>
        <v>1</v>
      </c>
      <c r="GE647" s="116">
        <f t="shared" si="369"/>
        <v>6</v>
      </c>
    </row>
    <row r="648" spans="164:187" ht="16.5" x14ac:dyDescent="0.2">
      <c r="FH648" s="116">
        <v>643</v>
      </c>
      <c r="FI648" s="116">
        <f t="shared" si="354"/>
        <v>2</v>
      </c>
      <c r="FJ648" s="116">
        <f t="shared" si="370"/>
        <v>9</v>
      </c>
      <c r="FK648" s="116" t="str">
        <f t="shared" si="355"/>
        <v>张郃专属武器-魂珠-1 2级</v>
      </c>
      <c r="FL648" s="116">
        <f t="shared" si="356"/>
        <v>1</v>
      </c>
      <c r="FM648" s="116">
        <f t="shared" si="357"/>
        <v>2</v>
      </c>
      <c r="FN648" s="116" t="str">
        <f t="shared" si="371"/>
        <v>金币</v>
      </c>
      <c r="FO648" s="116">
        <f t="shared" si="372"/>
        <v>2000</v>
      </c>
      <c r="FP648" s="116" t="str">
        <f t="shared" si="373"/>
        <v>专属强化石1</v>
      </c>
      <c r="FQ648" s="116">
        <f t="shared" si="374"/>
        <v>2</v>
      </c>
      <c r="FR648" s="116" t="str">
        <f t="shared" si="375"/>
        <v/>
      </c>
      <c r="FS648" s="116" t="str">
        <f t="shared" si="376"/>
        <v/>
      </c>
      <c r="FT648" s="116">
        <f t="shared" si="358"/>
        <v>0.24</v>
      </c>
      <c r="FU648" s="116">
        <f t="shared" si="359"/>
        <v>1</v>
      </c>
      <c r="FV648" s="116">
        <f t="shared" si="360"/>
        <v>6</v>
      </c>
      <c r="FW648" s="116">
        <f t="shared" si="361"/>
        <v>0</v>
      </c>
      <c r="FX648" s="116">
        <f t="shared" si="362"/>
        <v>1</v>
      </c>
      <c r="FY648" s="116">
        <f t="shared" si="363"/>
        <v>1</v>
      </c>
      <c r="FZ648" s="116">
        <f t="shared" si="364"/>
        <v>0.11990000000000001</v>
      </c>
      <c r="GA648" s="116">
        <f t="shared" si="365"/>
        <v>1</v>
      </c>
      <c r="GB648" s="116">
        <f t="shared" si="366"/>
        <v>3</v>
      </c>
      <c r="GC648" s="116">
        <f t="shared" si="367"/>
        <v>0.47960000000000003</v>
      </c>
      <c r="GD648" s="116">
        <f t="shared" si="368"/>
        <v>1</v>
      </c>
      <c r="GE648" s="116">
        <f t="shared" si="369"/>
        <v>6</v>
      </c>
    </row>
    <row r="649" spans="164:187" ht="16.5" x14ac:dyDescent="0.2">
      <c r="FH649" s="116">
        <v>644</v>
      </c>
      <c r="FI649" s="116">
        <f t="shared" si="354"/>
        <v>3</v>
      </c>
      <c r="FJ649" s="116">
        <f t="shared" si="370"/>
        <v>9</v>
      </c>
      <c r="FK649" s="116" t="str">
        <f t="shared" si="355"/>
        <v>张郃专属武器-魂珠-1 3级</v>
      </c>
      <c r="FL649" s="116">
        <f t="shared" si="356"/>
        <v>1</v>
      </c>
      <c r="FM649" s="116">
        <f t="shared" si="357"/>
        <v>3</v>
      </c>
      <c r="FN649" s="116" t="str">
        <f t="shared" si="371"/>
        <v>金币</v>
      </c>
      <c r="FO649" s="116">
        <f t="shared" si="372"/>
        <v>3000</v>
      </c>
      <c r="FP649" s="116" t="str">
        <f t="shared" si="373"/>
        <v>专属强化石1</v>
      </c>
      <c r="FQ649" s="116">
        <f t="shared" si="374"/>
        <v>3</v>
      </c>
      <c r="FR649" s="116" t="str">
        <f t="shared" si="375"/>
        <v/>
      </c>
      <c r="FS649" s="116" t="str">
        <f t="shared" si="376"/>
        <v/>
      </c>
      <c r="FT649" s="116">
        <f t="shared" si="358"/>
        <v>0.24</v>
      </c>
      <c r="FU649" s="116">
        <f t="shared" si="359"/>
        <v>1</v>
      </c>
      <c r="FV649" s="116">
        <f t="shared" si="360"/>
        <v>6</v>
      </c>
      <c r="FW649" s="116">
        <f t="shared" si="361"/>
        <v>0</v>
      </c>
      <c r="FX649" s="116">
        <f t="shared" si="362"/>
        <v>1</v>
      </c>
      <c r="FY649" s="116">
        <f t="shared" si="363"/>
        <v>1</v>
      </c>
      <c r="FZ649" s="116">
        <f t="shared" si="364"/>
        <v>0.11990000000000001</v>
      </c>
      <c r="GA649" s="116">
        <f t="shared" si="365"/>
        <v>1</v>
      </c>
      <c r="GB649" s="116">
        <f t="shared" si="366"/>
        <v>3</v>
      </c>
      <c r="GC649" s="116">
        <f t="shared" si="367"/>
        <v>0.47960000000000003</v>
      </c>
      <c r="GD649" s="116">
        <f t="shared" si="368"/>
        <v>1</v>
      </c>
      <c r="GE649" s="116">
        <f t="shared" si="369"/>
        <v>6</v>
      </c>
    </row>
    <row r="650" spans="164:187" ht="16.5" x14ac:dyDescent="0.2">
      <c r="FH650" s="116">
        <v>645</v>
      </c>
      <c r="FI650" s="116">
        <f t="shared" si="354"/>
        <v>4</v>
      </c>
      <c r="FJ650" s="116">
        <f t="shared" si="370"/>
        <v>9</v>
      </c>
      <c r="FK650" s="116" t="str">
        <f t="shared" si="355"/>
        <v>张郃专属武器-魂珠-1 4级</v>
      </c>
      <c r="FL650" s="116">
        <f t="shared" si="356"/>
        <v>1</v>
      </c>
      <c r="FM650" s="116">
        <f t="shared" si="357"/>
        <v>4</v>
      </c>
      <c r="FN650" s="116" t="str">
        <f t="shared" si="371"/>
        <v>金币</v>
      </c>
      <c r="FO650" s="116">
        <f t="shared" si="372"/>
        <v>4000</v>
      </c>
      <c r="FP650" s="116" t="str">
        <f t="shared" si="373"/>
        <v>专属强化石1</v>
      </c>
      <c r="FQ650" s="116">
        <f t="shared" si="374"/>
        <v>4</v>
      </c>
      <c r="FR650" s="116" t="str">
        <f t="shared" si="375"/>
        <v/>
      </c>
      <c r="FS650" s="116" t="str">
        <f t="shared" si="376"/>
        <v/>
      </c>
      <c r="FT650" s="116">
        <f t="shared" si="358"/>
        <v>0.19</v>
      </c>
      <c r="FU650" s="116">
        <f t="shared" si="359"/>
        <v>1</v>
      </c>
      <c r="FV650" s="116">
        <f t="shared" si="360"/>
        <v>8</v>
      </c>
      <c r="FW650" s="116">
        <f t="shared" si="361"/>
        <v>0</v>
      </c>
      <c r="FX650" s="116">
        <f t="shared" si="362"/>
        <v>1</v>
      </c>
      <c r="FY650" s="116">
        <f t="shared" si="363"/>
        <v>2</v>
      </c>
      <c r="FZ650" s="116">
        <f t="shared" si="364"/>
        <v>9.5899999999999999E-2</v>
      </c>
      <c r="GA650" s="116">
        <f t="shared" si="365"/>
        <v>1</v>
      </c>
      <c r="GB650" s="116">
        <f t="shared" si="366"/>
        <v>4</v>
      </c>
      <c r="GC650" s="116">
        <f t="shared" si="367"/>
        <v>0.38369999999999999</v>
      </c>
      <c r="GD650" s="116">
        <f t="shared" si="368"/>
        <v>1</v>
      </c>
      <c r="GE650" s="116">
        <f t="shared" si="369"/>
        <v>8</v>
      </c>
    </row>
    <row r="651" spans="164:187" ht="16.5" x14ac:dyDescent="0.2">
      <c r="FH651" s="116">
        <v>646</v>
      </c>
      <c r="FI651" s="116">
        <f t="shared" si="354"/>
        <v>5</v>
      </c>
      <c r="FJ651" s="116">
        <f t="shared" si="370"/>
        <v>9</v>
      </c>
      <c r="FK651" s="116" t="str">
        <f t="shared" si="355"/>
        <v>张郃专属武器-魂珠-1 5级</v>
      </c>
      <c r="FL651" s="116">
        <f t="shared" si="356"/>
        <v>1</v>
      </c>
      <c r="FM651" s="116">
        <f t="shared" si="357"/>
        <v>5</v>
      </c>
      <c r="FN651" s="116" t="str">
        <f t="shared" si="371"/>
        <v>金币</v>
      </c>
      <c r="FO651" s="116">
        <f t="shared" si="372"/>
        <v>5000</v>
      </c>
      <c r="FP651" s="116" t="str">
        <f t="shared" si="373"/>
        <v>专属强化石1</v>
      </c>
      <c r="FQ651" s="116">
        <f t="shared" si="374"/>
        <v>5</v>
      </c>
      <c r="FR651" s="116" t="str">
        <f t="shared" si="375"/>
        <v/>
      </c>
      <c r="FS651" s="116" t="str">
        <f t="shared" si="376"/>
        <v/>
      </c>
      <c r="FT651" s="116">
        <f t="shared" si="358"/>
        <v>0.15</v>
      </c>
      <c r="FU651" s="116">
        <f t="shared" si="359"/>
        <v>1</v>
      </c>
      <c r="FV651" s="116">
        <f t="shared" si="360"/>
        <v>10</v>
      </c>
      <c r="FW651" s="116">
        <f t="shared" si="361"/>
        <v>0</v>
      </c>
      <c r="FX651" s="116">
        <f t="shared" si="362"/>
        <v>1</v>
      </c>
      <c r="FY651" s="116">
        <f t="shared" si="363"/>
        <v>2</v>
      </c>
      <c r="FZ651" s="116">
        <f t="shared" si="364"/>
        <v>7.4899999999999994E-2</v>
      </c>
      <c r="GA651" s="116">
        <f t="shared" si="365"/>
        <v>1</v>
      </c>
      <c r="GB651" s="116">
        <f t="shared" si="366"/>
        <v>5</v>
      </c>
      <c r="GC651" s="116">
        <f t="shared" si="367"/>
        <v>0.29980000000000001</v>
      </c>
      <c r="GD651" s="116">
        <f t="shared" si="368"/>
        <v>1</v>
      </c>
      <c r="GE651" s="116">
        <f t="shared" si="369"/>
        <v>10</v>
      </c>
    </row>
    <row r="652" spans="164:187" ht="16.5" x14ac:dyDescent="0.2">
      <c r="FH652" s="116">
        <v>647</v>
      </c>
      <c r="FI652" s="116">
        <f t="shared" si="354"/>
        <v>6</v>
      </c>
      <c r="FJ652" s="116">
        <f t="shared" si="370"/>
        <v>9</v>
      </c>
      <c r="FK652" s="116" t="str">
        <f t="shared" si="355"/>
        <v>张郃专属武器-魂珠-1 6级</v>
      </c>
      <c r="FL652" s="116">
        <f t="shared" si="356"/>
        <v>1</v>
      </c>
      <c r="FM652" s="116">
        <f t="shared" si="357"/>
        <v>6</v>
      </c>
      <c r="FN652" s="116" t="str">
        <f t="shared" si="371"/>
        <v>金币</v>
      </c>
      <c r="FO652" s="116">
        <f t="shared" si="372"/>
        <v>6000</v>
      </c>
      <c r="FP652" s="116" t="str">
        <f t="shared" si="373"/>
        <v>专属强化石1</v>
      </c>
      <c r="FQ652" s="116">
        <f t="shared" si="374"/>
        <v>6</v>
      </c>
      <c r="FR652" s="116" t="str">
        <f t="shared" si="375"/>
        <v/>
      </c>
      <c r="FS652" s="116" t="str">
        <f t="shared" si="376"/>
        <v/>
      </c>
      <c r="FT652" s="116">
        <f t="shared" si="358"/>
        <v>0.11</v>
      </c>
      <c r="FU652" s="116">
        <f t="shared" si="359"/>
        <v>1</v>
      </c>
      <c r="FV652" s="116">
        <f t="shared" si="360"/>
        <v>14</v>
      </c>
      <c r="FW652" s="116">
        <f t="shared" si="361"/>
        <v>0</v>
      </c>
      <c r="FX652" s="116">
        <f t="shared" si="362"/>
        <v>1</v>
      </c>
      <c r="FY652" s="116">
        <f t="shared" si="363"/>
        <v>3</v>
      </c>
      <c r="FZ652" s="116">
        <f t="shared" si="364"/>
        <v>5.5300000000000002E-2</v>
      </c>
      <c r="GA652" s="116">
        <f t="shared" si="365"/>
        <v>1</v>
      </c>
      <c r="GB652" s="116">
        <f t="shared" si="366"/>
        <v>6</v>
      </c>
      <c r="GC652" s="116">
        <f t="shared" si="367"/>
        <v>0.22140000000000001</v>
      </c>
      <c r="GD652" s="116">
        <f t="shared" si="368"/>
        <v>1</v>
      </c>
      <c r="GE652" s="116">
        <f t="shared" si="369"/>
        <v>14</v>
      </c>
    </row>
    <row r="653" spans="164:187" ht="16.5" x14ac:dyDescent="0.2">
      <c r="FH653" s="116">
        <v>648</v>
      </c>
      <c r="FI653" s="116">
        <f t="shared" si="354"/>
        <v>7</v>
      </c>
      <c r="FJ653" s="116">
        <f t="shared" si="370"/>
        <v>9</v>
      </c>
      <c r="FK653" s="116" t="str">
        <f t="shared" si="355"/>
        <v>张郃专属武器-魂珠-1 7级</v>
      </c>
      <c r="FL653" s="116">
        <f t="shared" si="356"/>
        <v>1</v>
      </c>
      <c r="FM653" s="116">
        <f t="shared" si="357"/>
        <v>7</v>
      </c>
      <c r="FN653" s="116" t="str">
        <f t="shared" si="371"/>
        <v>金币</v>
      </c>
      <c r="FO653" s="116">
        <f t="shared" si="372"/>
        <v>7000</v>
      </c>
      <c r="FP653" s="116" t="str">
        <f t="shared" si="373"/>
        <v>专属强化石1</v>
      </c>
      <c r="FQ653" s="116">
        <f t="shared" si="374"/>
        <v>7</v>
      </c>
      <c r="FR653" s="116" t="str">
        <f t="shared" si="375"/>
        <v/>
      </c>
      <c r="FS653" s="116" t="str">
        <f t="shared" si="376"/>
        <v/>
      </c>
      <c r="FT653" s="116">
        <f t="shared" si="358"/>
        <v>0.08</v>
      </c>
      <c r="FU653" s="116">
        <f t="shared" si="359"/>
        <v>1</v>
      </c>
      <c r="FV653" s="116">
        <f t="shared" si="360"/>
        <v>19</v>
      </c>
      <c r="FW653" s="116">
        <f t="shared" si="361"/>
        <v>0</v>
      </c>
      <c r="FX653" s="116">
        <f t="shared" si="362"/>
        <v>1</v>
      </c>
      <c r="FY653" s="116">
        <f t="shared" si="363"/>
        <v>4</v>
      </c>
      <c r="FZ653" s="116">
        <f t="shared" si="364"/>
        <v>0.04</v>
      </c>
      <c r="GA653" s="116">
        <f t="shared" si="365"/>
        <v>1</v>
      </c>
      <c r="GB653" s="116">
        <f t="shared" si="366"/>
        <v>9</v>
      </c>
      <c r="GC653" s="116">
        <f t="shared" si="367"/>
        <v>0.15989999999999999</v>
      </c>
      <c r="GD653" s="116">
        <f t="shared" si="368"/>
        <v>1</v>
      </c>
      <c r="GE653" s="116">
        <f t="shared" si="369"/>
        <v>19</v>
      </c>
    </row>
    <row r="654" spans="164:187" ht="16.5" x14ac:dyDescent="0.2">
      <c r="FH654" s="116">
        <v>649</v>
      </c>
      <c r="FI654" s="116">
        <f t="shared" si="354"/>
        <v>8</v>
      </c>
      <c r="FJ654" s="116">
        <f t="shared" si="370"/>
        <v>9</v>
      </c>
      <c r="FK654" s="116" t="str">
        <f t="shared" si="355"/>
        <v>张郃专属武器-魂珠-1 8级</v>
      </c>
      <c r="FL654" s="116">
        <f t="shared" si="356"/>
        <v>1</v>
      </c>
      <c r="FM654" s="116">
        <f t="shared" si="357"/>
        <v>8</v>
      </c>
      <c r="FN654" s="116" t="str">
        <f t="shared" si="371"/>
        <v>金币</v>
      </c>
      <c r="FO654" s="116">
        <f t="shared" si="372"/>
        <v>8000</v>
      </c>
      <c r="FP654" s="116" t="str">
        <f t="shared" si="373"/>
        <v>专属强化石1</v>
      </c>
      <c r="FQ654" s="116">
        <f t="shared" si="374"/>
        <v>8</v>
      </c>
      <c r="FR654" s="116" t="str">
        <f t="shared" si="375"/>
        <v/>
      </c>
      <c r="FS654" s="116" t="str">
        <f t="shared" si="376"/>
        <v/>
      </c>
      <c r="FT654" s="116">
        <f t="shared" si="358"/>
        <v>0.06</v>
      </c>
      <c r="FU654" s="116">
        <f t="shared" si="359"/>
        <v>1</v>
      </c>
      <c r="FV654" s="116">
        <f t="shared" si="360"/>
        <v>27</v>
      </c>
      <c r="FW654" s="116">
        <f t="shared" si="361"/>
        <v>0</v>
      </c>
      <c r="FX654" s="116">
        <f t="shared" si="362"/>
        <v>1</v>
      </c>
      <c r="FY654" s="116">
        <f t="shared" si="363"/>
        <v>6</v>
      </c>
      <c r="FZ654" s="116">
        <f t="shared" si="364"/>
        <v>2.8199999999999999E-2</v>
      </c>
      <c r="GA654" s="116">
        <f t="shared" si="365"/>
        <v>1</v>
      </c>
      <c r="GB654" s="116">
        <f t="shared" si="366"/>
        <v>12</v>
      </c>
      <c r="GC654" s="116">
        <f t="shared" si="367"/>
        <v>0.1128</v>
      </c>
      <c r="GD654" s="116">
        <f t="shared" si="368"/>
        <v>1</v>
      </c>
      <c r="GE654" s="116">
        <f t="shared" si="369"/>
        <v>27</v>
      </c>
    </row>
    <row r="655" spans="164:187" ht="16.5" x14ac:dyDescent="0.2">
      <c r="FH655" s="116">
        <v>650</v>
      </c>
      <c r="FI655" s="116">
        <f t="shared" si="354"/>
        <v>9</v>
      </c>
      <c r="FJ655" s="116">
        <f t="shared" si="370"/>
        <v>9</v>
      </c>
      <c r="FK655" s="116" t="str">
        <f t="shared" si="355"/>
        <v>张郃专属武器-魂珠-1 9级</v>
      </c>
      <c r="FL655" s="116">
        <f t="shared" si="356"/>
        <v>1</v>
      </c>
      <c r="FM655" s="116">
        <f t="shared" si="357"/>
        <v>9</v>
      </c>
      <c r="FN655" s="116" t="str">
        <f t="shared" si="371"/>
        <v>金币</v>
      </c>
      <c r="FO655" s="116">
        <f t="shared" si="372"/>
        <v>9000</v>
      </c>
      <c r="FP655" s="116" t="str">
        <f t="shared" si="373"/>
        <v>专属强化石1</v>
      </c>
      <c r="FQ655" s="116">
        <f t="shared" si="374"/>
        <v>10</v>
      </c>
      <c r="FR655" s="116" t="str">
        <f t="shared" si="375"/>
        <v/>
      </c>
      <c r="FS655" s="116" t="str">
        <f t="shared" si="376"/>
        <v/>
      </c>
      <c r="FT655" s="116">
        <f t="shared" si="358"/>
        <v>0.04</v>
      </c>
      <c r="FU655" s="116">
        <f t="shared" si="359"/>
        <v>1</v>
      </c>
      <c r="FV655" s="116">
        <f t="shared" si="360"/>
        <v>34</v>
      </c>
      <c r="FW655" s="116">
        <f t="shared" si="361"/>
        <v>0</v>
      </c>
      <c r="FX655" s="116">
        <f t="shared" si="362"/>
        <v>1</v>
      </c>
      <c r="FY655" s="116">
        <f t="shared" si="363"/>
        <v>8</v>
      </c>
      <c r="FZ655" s="116">
        <f t="shared" si="364"/>
        <v>2.18E-2</v>
      </c>
      <c r="GA655" s="116">
        <f t="shared" si="365"/>
        <v>1</v>
      </c>
      <c r="GB655" s="116">
        <f t="shared" si="366"/>
        <v>16</v>
      </c>
      <c r="GC655" s="116">
        <f t="shared" si="367"/>
        <v>8.72E-2</v>
      </c>
      <c r="GD655" s="116">
        <f t="shared" si="368"/>
        <v>1</v>
      </c>
      <c r="GE655" s="116">
        <f t="shared" si="369"/>
        <v>34</v>
      </c>
    </row>
    <row r="656" spans="164:187" ht="16.5" x14ac:dyDescent="0.2">
      <c r="FH656" s="116">
        <v>651</v>
      </c>
      <c r="FI656" s="116">
        <f t="shared" si="354"/>
        <v>0</v>
      </c>
      <c r="FJ656" s="116">
        <f t="shared" si="370"/>
        <v>9</v>
      </c>
      <c r="FK656" s="116" t="str">
        <f t="shared" si="355"/>
        <v>张郃专属武器-魂珠-2 0级</v>
      </c>
      <c r="FL656" s="116">
        <f t="shared" si="356"/>
        <v>2</v>
      </c>
      <c r="FM656" s="116">
        <f t="shared" si="357"/>
        <v>0</v>
      </c>
      <c r="FN656" s="116" t="str">
        <f t="shared" si="371"/>
        <v/>
      </c>
      <c r="FO656" s="116" t="str">
        <f t="shared" si="372"/>
        <v/>
      </c>
      <c r="FP656" s="116" t="str">
        <f t="shared" si="373"/>
        <v/>
      </c>
      <c r="FQ656" s="116" t="str">
        <f t="shared" si="374"/>
        <v/>
      </c>
      <c r="FR656" s="116" t="str">
        <f t="shared" si="375"/>
        <v/>
      </c>
      <c r="FS656" s="116" t="str">
        <f t="shared" si="376"/>
        <v/>
      </c>
      <c r="FT656" s="116" t="str">
        <f t="shared" si="358"/>
        <v/>
      </c>
      <c r="FU656" s="116" t="str">
        <f t="shared" si="359"/>
        <v/>
      </c>
      <c r="FV656" s="116" t="str">
        <f t="shared" si="360"/>
        <v/>
      </c>
      <c r="FW656" s="116" t="str">
        <f t="shared" si="361"/>
        <v/>
      </c>
      <c r="FX656" s="116" t="str">
        <f t="shared" si="362"/>
        <v/>
      </c>
      <c r="FY656" s="116" t="str">
        <f t="shared" si="363"/>
        <v/>
      </c>
      <c r="FZ656" s="116" t="str">
        <f t="shared" si="364"/>
        <v/>
      </c>
      <c r="GA656" s="116" t="str">
        <f t="shared" si="365"/>
        <v/>
      </c>
      <c r="GB656" s="116" t="str">
        <f t="shared" si="366"/>
        <v/>
      </c>
      <c r="GC656" s="116" t="str">
        <f t="shared" si="367"/>
        <v/>
      </c>
      <c r="GD656" s="116" t="str">
        <f t="shared" si="368"/>
        <v/>
      </c>
      <c r="GE656" s="116" t="str">
        <f t="shared" si="369"/>
        <v/>
      </c>
    </row>
    <row r="657" spans="164:187" ht="16.5" x14ac:dyDescent="0.2">
      <c r="FH657" s="116">
        <v>652</v>
      </c>
      <c r="FI657" s="116">
        <f t="shared" si="354"/>
        <v>10</v>
      </c>
      <c r="FJ657" s="116">
        <f t="shared" si="370"/>
        <v>9</v>
      </c>
      <c r="FK657" s="116" t="str">
        <f t="shared" si="355"/>
        <v>张郃专属武器-魂珠-2 1级</v>
      </c>
      <c r="FL657" s="116">
        <f t="shared" si="356"/>
        <v>2</v>
      </c>
      <c r="FM657" s="116">
        <f t="shared" si="357"/>
        <v>1</v>
      </c>
      <c r="FN657" s="116" t="str">
        <f t="shared" si="371"/>
        <v>金币</v>
      </c>
      <c r="FO657" s="116">
        <f t="shared" si="372"/>
        <v>2000</v>
      </c>
      <c r="FP657" s="116" t="str">
        <f t="shared" si="373"/>
        <v>专属强化石1</v>
      </c>
      <c r="FQ657" s="116">
        <f t="shared" si="374"/>
        <v>3</v>
      </c>
      <c r="FR657" s="116" t="str">
        <f t="shared" si="375"/>
        <v>专属强化石2</v>
      </c>
      <c r="FS657" s="116">
        <f t="shared" si="376"/>
        <v>1</v>
      </c>
      <c r="FT657" s="116">
        <f t="shared" si="358"/>
        <v>0.28999999999999998</v>
      </c>
      <c r="FU657" s="116">
        <f t="shared" si="359"/>
        <v>1</v>
      </c>
      <c r="FV657" s="116">
        <f t="shared" si="360"/>
        <v>5</v>
      </c>
      <c r="FW657" s="116">
        <f t="shared" si="361"/>
        <v>0</v>
      </c>
      <c r="FX657" s="116">
        <f t="shared" si="362"/>
        <v>1</v>
      </c>
      <c r="FY657" s="116">
        <f t="shared" si="363"/>
        <v>1</v>
      </c>
      <c r="FZ657" s="116">
        <f t="shared" si="364"/>
        <v>0.14480000000000001</v>
      </c>
      <c r="GA657" s="116">
        <f t="shared" si="365"/>
        <v>1</v>
      </c>
      <c r="GB657" s="116">
        <f t="shared" si="366"/>
        <v>2</v>
      </c>
      <c r="GC657" s="116">
        <f t="shared" si="367"/>
        <v>0.57920000000000005</v>
      </c>
      <c r="GD657" s="116">
        <f t="shared" si="368"/>
        <v>1</v>
      </c>
      <c r="GE657" s="116">
        <f t="shared" si="369"/>
        <v>5</v>
      </c>
    </row>
    <row r="658" spans="164:187" ht="16.5" x14ac:dyDescent="0.2">
      <c r="FH658" s="116">
        <v>653</v>
      </c>
      <c r="FI658" s="116">
        <f t="shared" si="354"/>
        <v>11</v>
      </c>
      <c r="FJ658" s="116">
        <f t="shared" si="370"/>
        <v>9</v>
      </c>
      <c r="FK658" s="116" t="str">
        <f t="shared" si="355"/>
        <v>张郃专属武器-魂珠-2 2级</v>
      </c>
      <c r="FL658" s="116">
        <f t="shared" si="356"/>
        <v>2</v>
      </c>
      <c r="FM658" s="116">
        <f t="shared" si="357"/>
        <v>2</v>
      </c>
      <c r="FN658" s="116" t="str">
        <f t="shared" si="371"/>
        <v>金币</v>
      </c>
      <c r="FO658" s="116">
        <f t="shared" si="372"/>
        <v>3000</v>
      </c>
      <c r="FP658" s="116" t="str">
        <f t="shared" si="373"/>
        <v>专属强化石1</v>
      </c>
      <c r="FQ658" s="116">
        <f t="shared" si="374"/>
        <v>3</v>
      </c>
      <c r="FR658" s="116" t="str">
        <f t="shared" si="375"/>
        <v>专属强化石2</v>
      </c>
      <c r="FS658" s="116">
        <f t="shared" si="376"/>
        <v>1</v>
      </c>
      <c r="FT658" s="116">
        <f t="shared" si="358"/>
        <v>0.14000000000000001</v>
      </c>
      <c r="FU658" s="116">
        <f t="shared" si="359"/>
        <v>1</v>
      </c>
      <c r="FV658" s="116">
        <f t="shared" si="360"/>
        <v>10</v>
      </c>
      <c r="FW658" s="116">
        <f t="shared" si="361"/>
        <v>0</v>
      </c>
      <c r="FX658" s="116">
        <f t="shared" si="362"/>
        <v>1</v>
      </c>
      <c r="FY658" s="116">
        <f t="shared" si="363"/>
        <v>2</v>
      </c>
      <c r="FZ658" s="116">
        <f t="shared" si="364"/>
        <v>7.2400000000000006E-2</v>
      </c>
      <c r="GA658" s="116">
        <f t="shared" si="365"/>
        <v>1</v>
      </c>
      <c r="GB658" s="116">
        <f t="shared" si="366"/>
        <v>5</v>
      </c>
      <c r="GC658" s="116">
        <f t="shared" si="367"/>
        <v>0.28960000000000002</v>
      </c>
      <c r="GD658" s="116">
        <f t="shared" si="368"/>
        <v>1</v>
      </c>
      <c r="GE658" s="116">
        <f t="shared" si="369"/>
        <v>10</v>
      </c>
    </row>
    <row r="659" spans="164:187" ht="16.5" x14ac:dyDescent="0.2">
      <c r="FH659" s="116">
        <v>654</v>
      </c>
      <c r="FI659" s="116">
        <f t="shared" si="354"/>
        <v>12</v>
      </c>
      <c r="FJ659" s="116">
        <f t="shared" si="370"/>
        <v>9</v>
      </c>
      <c r="FK659" s="116" t="str">
        <f t="shared" si="355"/>
        <v>张郃专属武器-魂珠-2 3级</v>
      </c>
      <c r="FL659" s="116">
        <f t="shared" si="356"/>
        <v>2</v>
      </c>
      <c r="FM659" s="116">
        <f t="shared" si="357"/>
        <v>3</v>
      </c>
      <c r="FN659" s="116" t="str">
        <f t="shared" si="371"/>
        <v>金币</v>
      </c>
      <c r="FO659" s="116">
        <f t="shared" si="372"/>
        <v>4000</v>
      </c>
      <c r="FP659" s="116" t="str">
        <f t="shared" si="373"/>
        <v>专属强化石1</v>
      </c>
      <c r="FQ659" s="116">
        <f t="shared" si="374"/>
        <v>6</v>
      </c>
      <c r="FR659" s="116" t="str">
        <f t="shared" si="375"/>
        <v>专属强化石2</v>
      </c>
      <c r="FS659" s="116">
        <f t="shared" si="376"/>
        <v>2</v>
      </c>
      <c r="FT659" s="116">
        <f t="shared" si="358"/>
        <v>0.19</v>
      </c>
      <c r="FU659" s="116">
        <f t="shared" si="359"/>
        <v>1</v>
      </c>
      <c r="FV659" s="116">
        <f t="shared" si="360"/>
        <v>8</v>
      </c>
      <c r="FW659" s="116">
        <f t="shared" si="361"/>
        <v>0</v>
      </c>
      <c r="FX659" s="116">
        <f t="shared" si="362"/>
        <v>1</v>
      </c>
      <c r="FY659" s="116">
        <f t="shared" si="363"/>
        <v>2</v>
      </c>
      <c r="FZ659" s="116">
        <f t="shared" si="364"/>
        <v>9.6500000000000002E-2</v>
      </c>
      <c r="GA659" s="116">
        <f t="shared" si="365"/>
        <v>1</v>
      </c>
      <c r="GB659" s="116">
        <f t="shared" si="366"/>
        <v>4</v>
      </c>
      <c r="GC659" s="116">
        <f t="shared" si="367"/>
        <v>0.3861</v>
      </c>
      <c r="GD659" s="116">
        <f t="shared" si="368"/>
        <v>1</v>
      </c>
      <c r="GE659" s="116">
        <f t="shared" si="369"/>
        <v>8</v>
      </c>
    </row>
    <row r="660" spans="164:187" ht="16.5" x14ac:dyDescent="0.2">
      <c r="FH660" s="116">
        <v>655</v>
      </c>
      <c r="FI660" s="116">
        <f t="shared" si="354"/>
        <v>13</v>
      </c>
      <c r="FJ660" s="116">
        <f t="shared" si="370"/>
        <v>9</v>
      </c>
      <c r="FK660" s="116" t="str">
        <f t="shared" si="355"/>
        <v>张郃专属武器-魂珠-2 4级</v>
      </c>
      <c r="FL660" s="116">
        <f t="shared" si="356"/>
        <v>2</v>
      </c>
      <c r="FM660" s="116">
        <f t="shared" si="357"/>
        <v>4</v>
      </c>
      <c r="FN660" s="116" t="str">
        <f t="shared" si="371"/>
        <v>金币</v>
      </c>
      <c r="FO660" s="116">
        <f t="shared" si="372"/>
        <v>5000</v>
      </c>
      <c r="FP660" s="116" t="str">
        <f t="shared" si="373"/>
        <v>专属强化石1</v>
      </c>
      <c r="FQ660" s="116">
        <f t="shared" si="374"/>
        <v>6</v>
      </c>
      <c r="FR660" s="116" t="str">
        <f t="shared" si="375"/>
        <v>专属强化石2</v>
      </c>
      <c r="FS660" s="116">
        <f t="shared" si="376"/>
        <v>2</v>
      </c>
      <c r="FT660" s="116">
        <f t="shared" si="358"/>
        <v>0.12</v>
      </c>
      <c r="FU660" s="116">
        <f t="shared" si="359"/>
        <v>1</v>
      </c>
      <c r="FV660" s="116">
        <f t="shared" si="360"/>
        <v>13</v>
      </c>
      <c r="FW660" s="116">
        <f t="shared" si="361"/>
        <v>0</v>
      </c>
      <c r="FX660" s="116">
        <f t="shared" si="362"/>
        <v>1</v>
      </c>
      <c r="FY660" s="116">
        <f t="shared" si="363"/>
        <v>3</v>
      </c>
      <c r="FZ660" s="116">
        <f t="shared" si="364"/>
        <v>5.79E-2</v>
      </c>
      <c r="GA660" s="116">
        <f t="shared" si="365"/>
        <v>1</v>
      </c>
      <c r="GB660" s="116">
        <f t="shared" si="366"/>
        <v>6</v>
      </c>
      <c r="GC660" s="116">
        <f t="shared" si="367"/>
        <v>0.23169999999999999</v>
      </c>
      <c r="GD660" s="116">
        <f t="shared" si="368"/>
        <v>1</v>
      </c>
      <c r="GE660" s="116">
        <f t="shared" si="369"/>
        <v>13</v>
      </c>
    </row>
    <row r="661" spans="164:187" ht="16.5" x14ac:dyDescent="0.2">
      <c r="FH661" s="116">
        <v>656</v>
      </c>
      <c r="FI661" s="116">
        <f t="shared" si="354"/>
        <v>14</v>
      </c>
      <c r="FJ661" s="116">
        <f t="shared" si="370"/>
        <v>9</v>
      </c>
      <c r="FK661" s="116" t="str">
        <f t="shared" si="355"/>
        <v>张郃专属武器-魂珠-2 5级</v>
      </c>
      <c r="FL661" s="116">
        <f t="shared" si="356"/>
        <v>2</v>
      </c>
      <c r="FM661" s="116">
        <f t="shared" si="357"/>
        <v>5</v>
      </c>
      <c r="FN661" s="116" t="str">
        <f t="shared" si="371"/>
        <v>金币</v>
      </c>
      <c r="FO661" s="116">
        <f t="shared" si="372"/>
        <v>6000</v>
      </c>
      <c r="FP661" s="116" t="str">
        <f t="shared" si="373"/>
        <v>专属强化石1</v>
      </c>
      <c r="FQ661" s="116">
        <f t="shared" si="374"/>
        <v>9</v>
      </c>
      <c r="FR661" s="116" t="str">
        <f t="shared" si="375"/>
        <v>专属强化石2</v>
      </c>
      <c r="FS661" s="116">
        <f t="shared" si="376"/>
        <v>3</v>
      </c>
      <c r="FT661" s="116">
        <f t="shared" si="358"/>
        <v>0.11</v>
      </c>
      <c r="FU661" s="116">
        <f t="shared" si="359"/>
        <v>1</v>
      </c>
      <c r="FV661" s="116">
        <f t="shared" si="360"/>
        <v>14</v>
      </c>
      <c r="FW661" s="116">
        <f t="shared" si="361"/>
        <v>0</v>
      </c>
      <c r="FX661" s="116">
        <f t="shared" si="362"/>
        <v>1</v>
      </c>
      <c r="FY661" s="116">
        <f t="shared" si="363"/>
        <v>3</v>
      </c>
      <c r="FZ661" s="116">
        <f t="shared" si="364"/>
        <v>5.4300000000000001E-2</v>
      </c>
      <c r="GA661" s="116">
        <f t="shared" si="365"/>
        <v>1</v>
      </c>
      <c r="GB661" s="116">
        <f t="shared" si="366"/>
        <v>6</v>
      </c>
      <c r="GC661" s="116">
        <f t="shared" si="367"/>
        <v>0.2172</v>
      </c>
      <c r="GD661" s="116">
        <f t="shared" si="368"/>
        <v>1</v>
      </c>
      <c r="GE661" s="116">
        <f t="shared" si="369"/>
        <v>14</v>
      </c>
    </row>
    <row r="662" spans="164:187" ht="16.5" x14ac:dyDescent="0.2">
      <c r="FH662" s="116">
        <v>657</v>
      </c>
      <c r="FI662" s="116">
        <f t="shared" ref="FI662:FI725" si="377">IF(FM662&gt;0,(FL662-1)*9+FM662,0)</f>
        <v>15</v>
      </c>
      <c r="FJ662" s="116">
        <f t="shared" si="370"/>
        <v>9</v>
      </c>
      <c r="FK662" s="116" t="str">
        <f t="shared" ref="FK662:FK725" si="378">INDEX($FC$6:$FC$26,FJ662)&amp;"专属武器-魂珠-"&amp;FL662&amp;" "&amp;FM662&amp;"级"</f>
        <v>张郃专属武器-魂珠-2 6级</v>
      </c>
      <c r="FL662" s="116">
        <f t="shared" ref="FL662:FL725" si="379">INT((FH662-(FJ662-1)*80-1)/10)+1</f>
        <v>2</v>
      </c>
      <c r="FM662" s="116">
        <f t="shared" ref="FM662:FM725" si="380">FH662-(FJ662-1)*80-(FL662-1)*10-1</f>
        <v>6</v>
      </c>
      <c r="FN662" s="116" t="str">
        <f t="shared" si="371"/>
        <v>金币</v>
      </c>
      <c r="FO662" s="116">
        <f t="shared" si="372"/>
        <v>7000</v>
      </c>
      <c r="FP662" s="116" t="str">
        <f t="shared" si="373"/>
        <v>专属强化石1</v>
      </c>
      <c r="FQ662" s="116">
        <f t="shared" si="374"/>
        <v>12</v>
      </c>
      <c r="FR662" s="116" t="str">
        <f t="shared" si="375"/>
        <v>专属强化石2</v>
      </c>
      <c r="FS662" s="116">
        <f t="shared" si="376"/>
        <v>4</v>
      </c>
      <c r="FT662" s="116">
        <f t="shared" ref="FT662:FT725" si="381">IF($FM662&gt;0,INDEX(EJ$6:EJ$77,$FI662),"")</f>
        <v>0.09</v>
      </c>
      <c r="FU662" s="116">
        <f t="shared" ref="FU662:FU725" si="382">IF($FM662&gt;0,INDEX(EK$6:EK$77,$FI662),"")</f>
        <v>1</v>
      </c>
      <c r="FV662" s="116">
        <f t="shared" ref="FV662:FV725" si="383">IF($FM662&gt;0,INDEX(EL$6:EL$77,$FI662),"")</f>
        <v>17</v>
      </c>
      <c r="FW662" s="116">
        <f t="shared" ref="FW662:FW725" si="384">IF($FM662&gt;0,INDEX(EP$6:EP$77,$FI662),"")</f>
        <v>0</v>
      </c>
      <c r="FX662" s="116">
        <f t="shared" ref="FX662:FX725" si="385">IF($FM662&gt;0,INDEX(EQ$6:EQ$77,$FI662),"")</f>
        <v>1</v>
      </c>
      <c r="FY662" s="116">
        <f t="shared" ref="FY662:FY725" si="386">IF($FM662&gt;0,INDEX(ER$6:ER$77,$FI662),"")</f>
        <v>4</v>
      </c>
      <c r="FZ662" s="116">
        <f t="shared" ref="FZ662:FZ725" si="387">IF($FM662&gt;0,INDEX(ES$6:ES$77,$FI662),"")</f>
        <v>4.4600000000000001E-2</v>
      </c>
      <c r="GA662" s="116">
        <f t="shared" ref="GA662:GA725" si="388">IF($FM662&gt;0,INDEX(ET$6:ET$77,$FI662),"")</f>
        <v>1</v>
      </c>
      <c r="GB662" s="116">
        <f t="shared" ref="GB662:GB725" si="389">IF($FM662&gt;0,INDEX(EU$6:EU$77,$FI662),"")</f>
        <v>8</v>
      </c>
      <c r="GC662" s="116">
        <f t="shared" ref="GC662:GC725" si="390">IF($FM662&gt;0,INDEX(EV$6:EV$77,$FI662),"")</f>
        <v>0.1782</v>
      </c>
      <c r="GD662" s="116">
        <f t="shared" ref="GD662:GD725" si="391">IF($FM662&gt;0,INDEX(EW$6:EW$77,$FI662),"")</f>
        <v>1</v>
      </c>
      <c r="GE662" s="116">
        <f t="shared" ref="GE662:GE725" si="392">IF($FM662&gt;0,INDEX(EX$6:EX$77,$FI662),"")</f>
        <v>17</v>
      </c>
    </row>
    <row r="663" spans="164:187" ht="16.5" x14ac:dyDescent="0.2">
      <c r="FH663" s="116">
        <v>658</v>
      </c>
      <c r="FI663" s="116">
        <f t="shared" si="377"/>
        <v>16</v>
      </c>
      <c r="FJ663" s="116">
        <f t="shared" si="370"/>
        <v>9</v>
      </c>
      <c r="FK663" s="116" t="str">
        <f t="shared" si="378"/>
        <v>张郃专属武器-魂珠-2 7级</v>
      </c>
      <c r="FL663" s="116">
        <f t="shared" si="379"/>
        <v>2</v>
      </c>
      <c r="FM663" s="116">
        <f t="shared" si="380"/>
        <v>7</v>
      </c>
      <c r="FN663" s="116" t="str">
        <f t="shared" si="371"/>
        <v>金币</v>
      </c>
      <c r="FO663" s="116">
        <f t="shared" si="372"/>
        <v>8000</v>
      </c>
      <c r="FP663" s="116" t="str">
        <f t="shared" si="373"/>
        <v>专属强化石1</v>
      </c>
      <c r="FQ663" s="116">
        <f t="shared" si="374"/>
        <v>15</v>
      </c>
      <c r="FR663" s="116" t="str">
        <f t="shared" si="375"/>
        <v>专属强化石2</v>
      </c>
      <c r="FS663" s="116">
        <f t="shared" si="376"/>
        <v>5</v>
      </c>
      <c r="FT663" s="116">
        <f t="shared" si="381"/>
        <v>7.0000000000000007E-2</v>
      </c>
      <c r="FU663" s="116">
        <f t="shared" si="382"/>
        <v>1</v>
      </c>
      <c r="FV663" s="116">
        <f t="shared" si="383"/>
        <v>22</v>
      </c>
      <c r="FW663" s="116">
        <f t="shared" si="384"/>
        <v>0</v>
      </c>
      <c r="FX663" s="116">
        <f t="shared" si="385"/>
        <v>1</v>
      </c>
      <c r="FY663" s="116">
        <f t="shared" si="386"/>
        <v>5</v>
      </c>
      <c r="FZ663" s="116">
        <f t="shared" si="387"/>
        <v>3.4500000000000003E-2</v>
      </c>
      <c r="GA663" s="116">
        <f t="shared" si="388"/>
        <v>1</v>
      </c>
      <c r="GB663" s="116">
        <f t="shared" si="389"/>
        <v>10</v>
      </c>
      <c r="GC663" s="116">
        <f t="shared" si="390"/>
        <v>0.13789999999999999</v>
      </c>
      <c r="GD663" s="116">
        <f t="shared" si="391"/>
        <v>1</v>
      </c>
      <c r="GE663" s="116">
        <f t="shared" si="392"/>
        <v>22</v>
      </c>
    </row>
    <row r="664" spans="164:187" ht="16.5" x14ac:dyDescent="0.2">
      <c r="FH664" s="116">
        <v>659</v>
      </c>
      <c r="FI664" s="116">
        <f t="shared" si="377"/>
        <v>17</v>
      </c>
      <c r="FJ664" s="116">
        <f t="shared" si="370"/>
        <v>9</v>
      </c>
      <c r="FK664" s="116" t="str">
        <f t="shared" si="378"/>
        <v>张郃专属武器-魂珠-2 8级</v>
      </c>
      <c r="FL664" s="116">
        <f t="shared" si="379"/>
        <v>2</v>
      </c>
      <c r="FM664" s="116">
        <f t="shared" si="380"/>
        <v>8</v>
      </c>
      <c r="FN664" s="116" t="str">
        <f t="shared" si="371"/>
        <v>金币</v>
      </c>
      <c r="FO664" s="116">
        <f t="shared" si="372"/>
        <v>9000</v>
      </c>
      <c r="FP664" s="116" t="str">
        <f t="shared" si="373"/>
        <v>专属强化石1</v>
      </c>
      <c r="FQ664" s="116">
        <f t="shared" si="374"/>
        <v>18</v>
      </c>
      <c r="FR664" s="116" t="str">
        <f t="shared" si="375"/>
        <v>专属强化石2</v>
      </c>
      <c r="FS664" s="116">
        <f t="shared" si="376"/>
        <v>6</v>
      </c>
      <c r="FT664" s="116">
        <f t="shared" si="381"/>
        <v>0.05</v>
      </c>
      <c r="FU664" s="116">
        <f t="shared" si="382"/>
        <v>1</v>
      </c>
      <c r="FV664" s="116">
        <f t="shared" si="383"/>
        <v>29</v>
      </c>
      <c r="FW664" s="116">
        <f t="shared" si="384"/>
        <v>0</v>
      </c>
      <c r="FX664" s="116">
        <f t="shared" si="385"/>
        <v>1</v>
      </c>
      <c r="FY664" s="116">
        <f t="shared" si="386"/>
        <v>7</v>
      </c>
      <c r="FZ664" s="116">
        <f t="shared" si="387"/>
        <v>2.5600000000000001E-2</v>
      </c>
      <c r="GA664" s="116">
        <f t="shared" si="388"/>
        <v>1</v>
      </c>
      <c r="GB664" s="116">
        <f t="shared" si="389"/>
        <v>14</v>
      </c>
      <c r="GC664" s="116">
        <f t="shared" si="390"/>
        <v>0.1022</v>
      </c>
      <c r="GD664" s="116">
        <f t="shared" si="391"/>
        <v>1</v>
      </c>
      <c r="GE664" s="116">
        <f t="shared" si="392"/>
        <v>29</v>
      </c>
    </row>
    <row r="665" spans="164:187" ht="16.5" x14ac:dyDescent="0.2">
      <c r="FH665" s="116">
        <v>660</v>
      </c>
      <c r="FI665" s="116">
        <f t="shared" si="377"/>
        <v>18</v>
      </c>
      <c r="FJ665" s="116">
        <f t="shared" si="370"/>
        <v>9</v>
      </c>
      <c r="FK665" s="116" t="str">
        <f t="shared" si="378"/>
        <v>张郃专属武器-魂珠-2 9级</v>
      </c>
      <c r="FL665" s="116">
        <f t="shared" si="379"/>
        <v>2</v>
      </c>
      <c r="FM665" s="116">
        <f t="shared" si="380"/>
        <v>9</v>
      </c>
      <c r="FN665" s="116" t="str">
        <f t="shared" si="371"/>
        <v>金币</v>
      </c>
      <c r="FO665" s="116">
        <f t="shared" si="372"/>
        <v>10000</v>
      </c>
      <c r="FP665" s="116" t="str">
        <f t="shared" si="373"/>
        <v>专属强化石1</v>
      </c>
      <c r="FQ665" s="116">
        <f t="shared" si="374"/>
        <v>24</v>
      </c>
      <c r="FR665" s="116" t="str">
        <f t="shared" si="375"/>
        <v>专属强化石2</v>
      </c>
      <c r="FS665" s="116">
        <f t="shared" si="376"/>
        <v>8</v>
      </c>
      <c r="FT665" s="116">
        <f t="shared" si="381"/>
        <v>0.04</v>
      </c>
      <c r="FU665" s="116">
        <f t="shared" si="382"/>
        <v>1</v>
      </c>
      <c r="FV665" s="116">
        <f t="shared" si="383"/>
        <v>36</v>
      </c>
      <c r="FW665" s="116">
        <f t="shared" si="384"/>
        <v>0</v>
      </c>
      <c r="FX665" s="116">
        <f t="shared" si="385"/>
        <v>1</v>
      </c>
      <c r="FY665" s="116">
        <f t="shared" si="386"/>
        <v>8</v>
      </c>
      <c r="FZ665" s="116">
        <f t="shared" si="387"/>
        <v>2.1100000000000001E-2</v>
      </c>
      <c r="GA665" s="116">
        <f t="shared" si="388"/>
        <v>1</v>
      </c>
      <c r="GB665" s="116">
        <f t="shared" si="389"/>
        <v>17</v>
      </c>
      <c r="GC665" s="116">
        <f t="shared" si="390"/>
        <v>8.4199999999999997E-2</v>
      </c>
      <c r="GD665" s="116">
        <f t="shared" si="391"/>
        <v>1</v>
      </c>
      <c r="GE665" s="116">
        <f t="shared" si="392"/>
        <v>36</v>
      </c>
    </row>
    <row r="666" spans="164:187" ht="16.5" x14ac:dyDescent="0.2">
      <c r="FH666" s="116">
        <v>661</v>
      </c>
      <c r="FI666" s="116">
        <f t="shared" si="377"/>
        <v>0</v>
      </c>
      <c r="FJ666" s="116">
        <f t="shared" si="370"/>
        <v>9</v>
      </c>
      <c r="FK666" s="116" t="str">
        <f t="shared" si="378"/>
        <v>张郃专属武器-魂珠-3 0级</v>
      </c>
      <c r="FL666" s="116">
        <f t="shared" si="379"/>
        <v>3</v>
      </c>
      <c r="FM666" s="116">
        <f t="shared" si="380"/>
        <v>0</v>
      </c>
      <c r="FN666" s="116" t="str">
        <f t="shared" si="371"/>
        <v/>
      </c>
      <c r="FO666" s="116" t="str">
        <f t="shared" si="372"/>
        <v/>
      </c>
      <c r="FP666" s="116" t="str">
        <f t="shared" si="373"/>
        <v/>
      </c>
      <c r="FQ666" s="116" t="str">
        <f t="shared" si="374"/>
        <v/>
      </c>
      <c r="FR666" s="116" t="str">
        <f t="shared" si="375"/>
        <v/>
      </c>
      <c r="FS666" s="116" t="str">
        <f t="shared" si="376"/>
        <v/>
      </c>
      <c r="FT666" s="116" t="str">
        <f t="shared" si="381"/>
        <v/>
      </c>
      <c r="FU666" s="116" t="str">
        <f t="shared" si="382"/>
        <v/>
      </c>
      <c r="FV666" s="116" t="str">
        <f t="shared" si="383"/>
        <v/>
      </c>
      <c r="FW666" s="116" t="str">
        <f t="shared" si="384"/>
        <v/>
      </c>
      <c r="FX666" s="116" t="str">
        <f t="shared" si="385"/>
        <v/>
      </c>
      <c r="FY666" s="116" t="str">
        <f t="shared" si="386"/>
        <v/>
      </c>
      <c r="FZ666" s="116" t="str">
        <f t="shared" si="387"/>
        <v/>
      </c>
      <c r="GA666" s="116" t="str">
        <f t="shared" si="388"/>
        <v/>
      </c>
      <c r="GB666" s="116" t="str">
        <f t="shared" si="389"/>
        <v/>
      </c>
      <c r="GC666" s="116" t="str">
        <f t="shared" si="390"/>
        <v/>
      </c>
      <c r="GD666" s="116" t="str">
        <f t="shared" si="391"/>
        <v/>
      </c>
      <c r="GE666" s="116" t="str">
        <f t="shared" si="392"/>
        <v/>
      </c>
    </row>
    <row r="667" spans="164:187" ht="16.5" x14ac:dyDescent="0.2">
      <c r="FH667" s="116">
        <v>662</v>
      </c>
      <c r="FI667" s="116">
        <f t="shared" si="377"/>
        <v>19</v>
      </c>
      <c r="FJ667" s="116">
        <f t="shared" si="370"/>
        <v>9</v>
      </c>
      <c r="FK667" s="116" t="str">
        <f t="shared" si="378"/>
        <v>张郃专属武器-魂珠-3 1级</v>
      </c>
      <c r="FL667" s="116">
        <f t="shared" si="379"/>
        <v>3</v>
      </c>
      <c r="FM667" s="116">
        <f t="shared" si="380"/>
        <v>1</v>
      </c>
      <c r="FN667" s="116" t="str">
        <f t="shared" si="371"/>
        <v>金币</v>
      </c>
      <c r="FO667" s="116">
        <f t="shared" si="372"/>
        <v>3000</v>
      </c>
      <c r="FP667" s="116" t="str">
        <f t="shared" si="373"/>
        <v>专属强化石1</v>
      </c>
      <c r="FQ667" s="116">
        <f t="shared" si="374"/>
        <v>4</v>
      </c>
      <c r="FR667" s="116" t="str">
        <f t="shared" si="375"/>
        <v>专属强化石2</v>
      </c>
      <c r="FS667" s="116">
        <f t="shared" si="376"/>
        <v>2</v>
      </c>
      <c r="FT667" s="116">
        <f t="shared" si="381"/>
        <v>0.23</v>
      </c>
      <c r="FU667" s="116">
        <f t="shared" si="382"/>
        <v>1</v>
      </c>
      <c r="FV667" s="116">
        <f t="shared" si="383"/>
        <v>6</v>
      </c>
      <c r="FW667" s="116">
        <f t="shared" si="384"/>
        <v>0</v>
      </c>
      <c r="FX667" s="116">
        <f t="shared" si="385"/>
        <v>1</v>
      </c>
      <c r="FY667" s="116">
        <f t="shared" si="386"/>
        <v>2</v>
      </c>
      <c r="FZ667" s="116">
        <f t="shared" si="387"/>
        <v>0.1158</v>
      </c>
      <c r="GA667" s="116">
        <f t="shared" si="388"/>
        <v>1</v>
      </c>
      <c r="GB667" s="116">
        <f t="shared" si="389"/>
        <v>3</v>
      </c>
      <c r="GC667" s="116">
        <f t="shared" si="390"/>
        <v>0.46329999999999999</v>
      </c>
      <c r="GD667" s="116">
        <f t="shared" si="391"/>
        <v>1</v>
      </c>
      <c r="GE667" s="116">
        <f t="shared" si="392"/>
        <v>6</v>
      </c>
    </row>
    <row r="668" spans="164:187" ht="16.5" x14ac:dyDescent="0.2">
      <c r="FH668" s="116">
        <v>663</v>
      </c>
      <c r="FI668" s="116">
        <f t="shared" si="377"/>
        <v>20</v>
      </c>
      <c r="FJ668" s="116">
        <f t="shared" si="370"/>
        <v>9</v>
      </c>
      <c r="FK668" s="116" t="str">
        <f t="shared" si="378"/>
        <v>张郃专属武器-魂珠-3 2级</v>
      </c>
      <c r="FL668" s="116">
        <f t="shared" si="379"/>
        <v>3</v>
      </c>
      <c r="FM668" s="116">
        <f t="shared" si="380"/>
        <v>2</v>
      </c>
      <c r="FN668" s="116" t="str">
        <f t="shared" si="371"/>
        <v>金币</v>
      </c>
      <c r="FO668" s="116">
        <f t="shared" si="372"/>
        <v>4000</v>
      </c>
      <c r="FP668" s="116" t="str">
        <f t="shared" si="373"/>
        <v>专属强化石1</v>
      </c>
      <c r="FQ668" s="116">
        <f t="shared" si="374"/>
        <v>4</v>
      </c>
      <c r="FR668" s="116" t="str">
        <f t="shared" si="375"/>
        <v>专属强化石2</v>
      </c>
      <c r="FS668" s="116">
        <f t="shared" si="376"/>
        <v>2</v>
      </c>
      <c r="FT668" s="116">
        <f t="shared" si="381"/>
        <v>0.12</v>
      </c>
      <c r="FU668" s="116">
        <f t="shared" si="382"/>
        <v>1</v>
      </c>
      <c r="FV668" s="116">
        <f t="shared" si="383"/>
        <v>13</v>
      </c>
      <c r="FW668" s="116">
        <f t="shared" si="384"/>
        <v>0</v>
      </c>
      <c r="FX668" s="116">
        <f t="shared" si="385"/>
        <v>1</v>
      </c>
      <c r="FY668" s="116">
        <f t="shared" si="386"/>
        <v>3</v>
      </c>
      <c r="FZ668" s="116">
        <f t="shared" si="387"/>
        <v>5.79E-2</v>
      </c>
      <c r="GA668" s="116">
        <f t="shared" si="388"/>
        <v>1</v>
      </c>
      <c r="GB668" s="116">
        <f t="shared" si="389"/>
        <v>6</v>
      </c>
      <c r="GC668" s="116">
        <f t="shared" si="390"/>
        <v>0.23169999999999999</v>
      </c>
      <c r="GD668" s="116">
        <f t="shared" si="391"/>
        <v>1</v>
      </c>
      <c r="GE668" s="116">
        <f t="shared" si="392"/>
        <v>13</v>
      </c>
    </row>
    <row r="669" spans="164:187" ht="16.5" x14ac:dyDescent="0.2">
      <c r="FH669" s="116">
        <v>664</v>
      </c>
      <c r="FI669" s="116">
        <f t="shared" si="377"/>
        <v>21</v>
      </c>
      <c r="FJ669" s="116">
        <f t="shared" si="370"/>
        <v>9</v>
      </c>
      <c r="FK669" s="116" t="str">
        <f t="shared" si="378"/>
        <v>张郃专属武器-魂珠-3 3级</v>
      </c>
      <c r="FL669" s="116">
        <f t="shared" si="379"/>
        <v>3</v>
      </c>
      <c r="FM669" s="116">
        <f t="shared" si="380"/>
        <v>3</v>
      </c>
      <c r="FN669" s="116" t="str">
        <f t="shared" si="371"/>
        <v>金币</v>
      </c>
      <c r="FO669" s="116">
        <f t="shared" si="372"/>
        <v>5000</v>
      </c>
      <c r="FP669" s="116" t="str">
        <f t="shared" si="373"/>
        <v>专属强化石1</v>
      </c>
      <c r="FQ669" s="116">
        <f t="shared" si="374"/>
        <v>6</v>
      </c>
      <c r="FR669" s="116" t="str">
        <f t="shared" si="375"/>
        <v>专属强化石2</v>
      </c>
      <c r="FS669" s="116">
        <f t="shared" si="376"/>
        <v>3</v>
      </c>
      <c r="FT669" s="116">
        <f t="shared" si="381"/>
        <v>0.12</v>
      </c>
      <c r="FU669" s="116">
        <f t="shared" si="382"/>
        <v>1</v>
      </c>
      <c r="FV669" s="116">
        <f t="shared" si="383"/>
        <v>13</v>
      </c>
      <c r="FW669" s="116">
        <f t="shared" si="384"/>
        <v>0</v>
      </c>
      <c r="FX669" s="116">
        <f t="shared" si="385"/>
        <v>1</v>
      </c>
      <c r="FY669" s="116">
        <f t="shared" si="386"/>
        <v>3</v>
      </c>
      <c r="FZ669" s="116">
        <f t="shared" si="387"/>
        <v>5.79E-2</v>
      </c>
      <c r="GA669" s="116">
        <f t="shared" si="388"/>
        <v>1</v>
      </c>
      <c r="GB669" s="116">
        <f t="shared" si="389"/>
        <v>6</v>
      </c>
      <c r="GC669" s="116">
        <f t="shared" si="390"/>
        <v>0.23169999999999999</v>
      </c>
      <c r="GD669" s="116">
        <f t="shared" si="391"/>
        <v>1</v>
      </c>
      <c r="GE669" s="116">
        <f t="shared" si="392"/>
        <v>13</v>
      </c>
    </row>
    <row r="670" spans="164:187" ht="16.5" x14ac:dyDescent="0.2">
      <c r="FH670" s="116">
        <v>665</v>
      </c>
      <c r="FI670" s="116">
        <f t="shared" si="377"/>
        <v>22</v>
      </c>
      <c r="FJ670" s="116">
        <f t="shared" si="370"/>
        <v>9</v>
      </c>
      <c r="FK670" s="116" t="str">
        <f t="shared" si="378"/>
        <v>张郃专属武器-魂珠-3 4级</v>
      </c>
      <c r="FL670" s="116">
        <f t="shared" si="379"/>
        <v>3</v>
      </c>
      <c r="FM670" s="116">
        <f t="shared" si="380"/>
        <v>4</v>
      </c>
      <c r="FN670" s="116" t="str">
        <f t="shared" si="371"/>
        <v>金币</v>
      </c>
      <c r="FO670" s="116">
        <f t="shared" si="372"/>
        <v>6000</v>
      </c>
      <c r="FP670" s="116" t="str">
        <f t="shared" si="373"/>
        <v>专属强化石1</v>
      </c>
      <c r="FQ670" s="116">
        <f t="shared" si="374"/>
        <v>6</v>
      </c>
      <c r="FR670" s="116" t="str">
        <f t="shared" si="375"/>
        <v>专属强化石2</v>
      </c>
      <c r="FS670" s="116">
        <f t="shared" si="376"/>
        <v>3</v>
      </c>
      <c r="FT670" s="116">
        <f t="shared" si="381"/>
        <v>7.0000000000000007E-2</v>
      </c>
      <c r="FU670" s="116">
        <f t="shared" si="382"/>
        <v>1</v>
      </c>
      <c r="FV670" s="116">
        <f t="shared" si="383"/>
        <v>22</v>
      </c>
      <c r="FW670" s="116">
        <f t="shared" si="384"/>
        <v>0</v>
      </c>
      <c r="FX670" s="116">
        <f t="shared" si="385"/>
        <v>1</v>
      </c>
      <c r="FY670" s="116">
        <f t="shared" si="386"/>
        <v>5</v>
      </c>
      <c r="FZ670" s="116">
        <f t="shared" si="387"/>
        <v>3.4700000000000002E-2</v>
      </c>
      <c r="GA670" s="116">
        <f t="shared" si="388"/>
        <v>1</v>
      </c>
      <c r="GB670" s="116">
        <f t="shared" si="389"/>
        <v>10</v>
      </c>
      <c r="GC670" s="116">
        <f t="shared" si="390"/>
        <v>0.13900000000000001</v>
      </c>
      <c r="GD670" s="116">
        <f t="shared" si="391"/>
        <v>1</v>
      </c>
      <c r="GE670" s="116">
        <f t="shared" si="392"/>
        <v>22</v>
      </c>
    </row>
    <row r="671" spans="164:187" ht="16.5" x14ac:dyDescent="0.2">
      <c r="FH671" s="116">
        <v>666</v>
      </c>
      <c r="FI671" s="116">
        <f t="shared" si="377"/>
        <v>23</v>
      </c>
      <c r="FJ671" s="116">
        <f t="shared" si="370"/>
        <v>9</v>
      </c>
      <c r="FK671" s="116" t="str">
        <f t="shared" si="378"/>
        <v>张郃专属武器-魂珠-3 5级</v>
      </c>
      <c r="FL671" s="116">
        <f t="shared" si="379"/>
        <v>3</v>
      </c>
      <c r="FM671" s="116">
        <f t="shared" si="380"/>
        <v>5</v>
      </c>
      <c r="FN671" s="116" t="str">
        <f t="shared" si="371"/>
        <v>金币</v>
      </c>
      <c r="FO671" s="116">
        <f t="shared" si="372"/>
        <v>7000</v>
      </c>
      <c r="FP671" s="116" t="str">
        <f t="shared" si="373"/>
        <v>专属强化石1</v>
      </c>
      <c r="FQ671" s="116">
        <f t="shared" si="374"/>
        <v>8</v>
      </c>
      <c r="FR671" s="116" t="str">
        <f t="shared" si="375"/>
        <v>专属强化石2</v>
      </c>
      <c r="FS671" s="116">
        <f t="shared" si="376"/>
        <v>4</v>
      </c>
      <c r="FT671" s="116">
        <f t="shared" si="381"/>
        <v>0.06</v>
      </c>
      <c r="FU671" s="116">
        <f t="shared" si="382"/>
        <v>1</v>
      </c>
      <c r="FV671" s="116">
        <f t="shared" si="383"/>
        <v>26</v>
      </c>
      <c r="FW671" s="116">
        <f t="shared" si="384"/>
        <v>0</v>
      </c>
      <c r="FX671" s="116">
        <f t="shared" si="385"/>
        <v>1</v>
      </c>
      <c r="FY671" s="116">
        <f t="shared" si="386"/>
        <v>6</v>
      </c>
      <c r="FZ671" s="116">
        <f t="shared" si="387"/>
        <v>2.9000000000000001E-2</v>
      </c>
      <c r="GA671" s="116">
        <f t="shared" si="388"/>
        <v>1</v>
      </c>
      <c r="GB671" s="116">
        <f t="shared" si="389"/>
        <v>12</v>
      </c>
      <c r="GC671" s="116">
        <f t="shared" si="390"/>
        <v>0.1158</v>
      </c>
      <c r="GD671" s="116">
        <f t="shared" si="391"/>
        <v>1</v>
      </c>
      <c r="GE671" s="116">
        <f t="shared" si="392"/>
        <v>26</v>
      </c>
    </row>
    <row r="672" spans="164:187" ht="16.5" x14ac:dyDescent="0.2">
      <c r="FH672" s="116">
        <v>667</v>
      </c>
      <c r="FI672" s="116">
        <f t="shared" si="377"/>
        <v>24</v>
      </c>
      <c r="FJ672" s="116">
        <f t="shared" si="370"/>
        <v>9</v>
      </c>
      <c r="FK672" s="116" t="str">
        <f t="shared" si="378"/>
        <v>张郃专属武器-魂珠-3 6级</v>
      </c>
      <c r="FL672" s="116">
        <f t="shared" si="379"/>
        <v>3</v>
      </c>
      <c r="FM672" s="116">
        <f t="shared" si="380"/>
        <v>6</v>
      </c>
      <c r="FN672" s="116" t="str">
        <f t="shared" si="371"/>
        <v>金币</v>
      </c>
      <c r="FO672" s="116">
        <f t="shared" si="372"/>
        <v>8000</v>
      </c>
      <c r="FP672" s="116" t="str">
        <f t="shared" si="373"/>
        <v>专属强化石1</v>
      </c>
      <c r="FQ672" s="116">
        <f t="shared" si="374"/>
        <v>10</v>
      </c>
      <c r="FR672" s="116" t="str">
        <f t="shared" si="375"/>
        <v>专属强化石2</v>
      </c>
      <c r="FS672" s="116">
        <f t="shared" si="376"/>
        <v>5</v>
      </c>
      <c r="FT672" s="116">
        <f t="shared" si="381"/>
        <v>0.04</v>
      </c>
      <c r="FU672" s="116">
        <f t="shared" si="382"/>
        <v>1</v>
      </c>
      <c r="FV672" s="116">
        <f t="shared" si="383"/>
        <v>34</v>
      </c>
      <c r="FW672" s="116">
        <f t="shared" si="384"/>
        <v>0</v>
      </c>
      <c r="FX672" s="116">
        <f t="shared" si="385"/>
        <v>1</v>
      </c>
      <c r="FY672" s="116">
        <f t="shared" si="386"/>
        <v>8</v>
      </c>
      <c r="FZ672" s="116">
        <f t="shared" si="387"/>
        <v>2.23E-2</v>
      </c>
      <c r="GA672" s="116">
        <f t="shared" si="388"/>
        <v>1</v>
      </c>
      <c r="GB672" s="116">
        <f t="shared" si="389"/>
        <v>16</v>
      </c>
      <c r="GC672" s="116">
        <f t="shared" si="390"/>
        <v>8.9099999999999999E-2</v>
      </c>
      <c r="GD672" s="116">
        <f t="shared" si="391"/>
        <v>1</v>
      </c>
      <c r="GE672" s="116">
        <f t="shared" si="392"/>
        <v>34</v>
      </c>
    </row>
    <row r="673" spans="164:187" ht="16.5" x14ac:dyDescent="0.2">
      <c r="FH673" s="116">
        <v>668</v>
      </c>
      <c r="FI673" s="116">
        <f t="shared" si="377"/>
        <v>25</v>
      </c>
      <c r="FJ673" s="116">
        <f t="shared" si="370"/>
        <v>9</v>
      </c>
      <c r="FK673" s="116" t="str">
        <f t="shared" si="378"/>
        <v>张郃专属武器-魂珠-3 7级</v>
      </c>
      <c r="FL673" s="116">
        <f t="shared" si="379"/>
        <v>3</v>
      </c>
      <c r="FM673" s="116">
        <f t="shared" si="380"/>
        <v>7</v>
      </c>
      <c r="FN673" s="116" t="str">
        <f t="shared" si="371"/>
        <v>金币</v>
      </c>
      <c r="FO673" s="116">
        <f t="shared" si="372"/>
        <v>9000</v>
      </c>
      <c r="FP673" s="116" t="str">
        <f t="shared" si="373"/>
        <v>专属强化石1</v>
      </c>
      <c r="FQ673" s="116">
        <f t="shared" si="374"/>
        <v>12</v>
      </c>
      <c r="FR673" s="116" t="str">
        <f t="shared" si="375"/>
        <v>专属强化石2</v>
      </c>
      <c r="FS673" s="116">
        <f t="shared" si="376"/>
        <v>6</v>
      </c>
      <c r="FT673" s="116">
        <f t="shared" si="381"/>
        <v>0.03</v>
      </c>
      <c r="FU673" s="116">
        <f t="shared" si="382"/>
        <v>1</v>
      </c>
      <c r="FV673" s="116">
        <f t="shared" si="383"/>
        <v>45</v>
      </c>
      <c r="FW673" s="116">
        <f t="shared" si="384"/>
        <v>0</v>
      </c>
      <c r="FX673" s="116">
        <f t="shared" si="385"/>
        <v>1</v>
      </c>
      <c r="FY673" s="116">
        <f t="shared" si="386"/>
        <v>11</v>
      </c>
      <c r="FZ673" s="116">
        <f t="shared" si="387"/>
        <v>1.6500000000000001E-2</v>
      </c>
      <c r="GA673" s="116">
        <f t="shared" si="388"/>
        <v>1</v>
      </c>
      <c r="GB673" s="116">
        <f t="shared" si="389"/>
        <v>21</v>
      </c>
      <c r="GC673" s="116">
        <f t="shared" si="390"/>
        <v>6.6199999999999995E-2</v>
      </c>
      <c r="GD673" s="116">
        <f t="shared" si="391"/>
        <v>1</v>
      </c>
      <c r="GE673" s="116">
        <f t="shared" si="392"/>
        <v>45</v>
      </c>
    </row>
    <row r="674" spans="164:187" ht="16.5" x14ac:dyDescent="0.2">
      <c r="FH674" s="116">
        <v>669</v>
      </c>
      <c r="FI674" s="116">
        <f t="shared" si="377"/>
        <v>26</v>
      </c>
      <c r="FJ674" s="116">
        <f t="shared" si="370"/>
        <v>9</v>
      </c>
      <c r="FK674" s="116" t="str">
        <f t="shared" si="378"/>
        <v>张郃专属武器-魂珠-3 8级</v>
      </c>
      <c r="FL674" s="116">
        <f t="shared" si="379"/>
        <v>3</v>
      </c>
      <c r="FM674" s="116">
        <f t="shared" si="380"/>
        <v>8</v>
      </c>
      <c r="FN674" s="116" t="str">
        <f t="shared" si="371"/>
        <v>金币</v>
      </c>
      <c r="FO674" s="116">
        <f t="shared" si="372"/>
        <v>10000</v>
      </c>
      <c r="FP674" s="116" t="str">
        <f t="shared" si="373"/>
        <v>专属强化石1</v>
      </c>
      <c r="FQ674" s="116">
        <f t="shared" si="374"/>
        <v>16</v>
      </c>
      <c r="FR674" s="116" t="str">
        <f t="shared" si="375"/>
        <v>专属强化石2</v>
      </c>
      <c r="FS674" s="116">
        <f t="shared" si="376"/>
        <v>8</v>
      </c>
      <c r="FT674" s="116">
        <f t="shared" si="381"/>
        <v>0.03</v>
      </c>
      <c r="FU674" s="116">
        <f t="shared" si="382"/>
        <v>1</v>
      </c>
      <c r="FV674" s="116">
        <f t="shared" si="383"/>
        <v>55</v>
      </c>
      <c r="FW674" s="116">
        <f t="shared" si="384"/>
        <v>0</v>
      </c>
      <c r="FX674" s="116">
        <f t="shared" si="385"/>
        <v>1</v>
      </c>
      <c r="FY674" s="116">
        <f t="shared" si="386"/>
        <v>13</v>
      </c>
      <c r="FZ674" s="116">
        <f t="shared" si="387"/>
        <v>1.3599999999999999E-2</v>
      </c>
      <c r="GA674" s="116">
        <f t="shared" si="388"/>
        <v>1</v>
      </c>
      <c r="GB674" s="116">
        <f t="shared" si="389"/>
        <v>26</v>
      </c>
      <c r="GC674" s="116">
        <f t="shared" si="390"/>
        <v>5.45E-2</v>
      </c>
      <c r="GD674" s="116">
        <f t="shared" si="391"/>
        <v>1</v>
      </c>
      <c r="GE674" s="116">
        <f t="shared" si="392"/>
        <v>55</v>
      </c>
    </row>
    <row r="675" spans="164:187" ht="16.5" x14ac:dyDescent="0.2">
      <c r="FH675" s="116">
        <v>670</v>
      </c>
      <c r="FI675" s="116">
        <f t="shared" si="377"/>
        <v>27</v>
      </c>
      <c r="FJ675" s="116">
        <f t="shared" si="370"/>
        <v>9</v>
      </c>
      <c r="FK675" s="116" t="str">
        <f t="shared" si="378"/>
        <v>张郃专属武器-魂珠-3 9级</v>
      </c>
      <c r="FL675" s="116">
        <f t="shared" si="379"/>
        <v>3</v>
      </c>
      <c r="FM675" s="116">
        <f t="shared" si="380"/>
        <v>9</v>
      </c>
      <c r="FN675" s="116" t="str">
        <f t="shared" si="371"/>
        <v>金币</v>
      </c>
      <c r="FO675" s="116">
        <f t="shared" si="372"/>
        <v>11000</v>
      </c>
      <c r="FP675" s="116" t="str">
        <f t="shared" si="373"/>
        <v>专属强化石1</v>
      </c>
      <c r="FQ675" s="116">
        <f t="shared" si="374"/>
        <v>20</v>
      </c>
      <c r="FR675" s="116" t="str">
        <f t="shared" si="375"/>
        <v>专属强化石2</v>
      </c>
      <c r="FS675" s="116">
        <f t="shared" si="376"/>
        <v>10</v>
      </c>
      <c r="FT675" s="116">
        <f t="shared" si="381"/>
        <v>0.02</v>
      </c>
      <c r="FU675" s="116">
        <f t="shared" si="382"/>
        <v>1</v>
      </c>
      <c r="FV675" s="116">
        <f t="shared" si="383"/>
        <v>71</v>
      </c>
      <c r="FW675" s="116">
        <f t="shared" si="384"/>
        <v>0</v>
      </c>
      <c r="FX675" s="116">
        <f t="shared" si="385"/>
        <v>1</v>
      </c>
      <c r="FY675" s="116">
        <f t="shared" si="386"/>
        <v>17</v>
      </c>
      <c r="FZ675" s="116">
        <f t="shared" si="387"/>
        <v>1.0500000000000001E-2</v>
      </c>
      <c r="GA675" s="116">
        <f t="shared" si="388"/>
        <v>1</v>
      </c>
      <c r="GB675" s="116">
        <f t="shared" si="389"/>
        <v>33</v>
      </c>
      <c r="GC675" s="116">
        <f t="shared" si="390"/>
        <v>4.2099999999999999E-2</v>
      </c>
      <c r="GD675" s="116">
        <f t="shared" si="391"/>
        <v>1</v>
      </c>
      <c r="GE675" s="116">
        <f t="shared" si="392"/>
        <v>71</v>
      </c>
    </row>
    <row r="676" spans="164:187" ht="16.5" x14ac:dyDescent="0.2">
      <c r="FH676" s="116">
        <v>671</v>
      </c>
      <c r="FI676" s="116">
        <f t="shared" si="377"/>
        <v>0</v>
      </c>
      <c r="FJ676" s="116">
        <f t="shared" si="370"/>
        <v>9</v>
      </c>
      <c r="FK676" s="116" t="str">
        <f t="shared" si="378"/>
        <v>张郃专属武器-魂珠-4 0级</v>
      </c>
      <c r="FL676" s="116">
        <f t="shared" si="379"/>
        <v>4</v>
      </c>
      <c r="FM676" s="116">
        <f t="shared" si="380"/>
        <v>0</v>
      </c>
      <c r="FN676" s="116" t="str">
        <f t="shared" si="371"/>
        <v/>
      </c>
      <c r="FO676" s="116" t="str">
        <f t="shared" si="372"/>
        <v/>
      </c>
      <c r="FP676" s="116" t="str">
        <f t="shared" si="373"/>
        <v/>
      </c>
      <c r="FQ676" s="116" t="str">
        <f t="shared" si="374"/>
        <v/>
      </c>
      <c r="FR676" s="116" t="str">
        <f t="shared" si="375"/>
        <v/>
      </c>
      <c r="FS676" s="116" t="str">
        <f t="shared" si="376"/>
        <v/>
      </c>
      <c r="FT676" s="116" t="str">
        <f t="shared" si="381"/>
        <v/>
      </c>
      <c r="FU676" s="116" t="str">
        <f t="shared" si="382"/>
        <v/>
      </c>
      <c r="FV676" s="116" t="str">
        <f t="shared" si="383"/>
        <v/>
      </c>
      <c r="FW676" s="116" t="str">
        <f t="shared" si="384"/>
        <v/>
      </c>
      <c r="FX676" s="116" t="str">
        <f t="shared" si="385"/>
        <v/>
      </c>
      <c r="FY676" s="116" t="str">
        <f t="shared" si="386"/>
        <v/>
      </c>
      <c r="FZ676" s="116" t="str">
        <f t="shared" si="387"/>
        <v/>
      </c>
      <c r="GA676" s="116" t="str">
        <f t="shared" si="388"/>
        <v/>
      </c>
      <c r="GB676" s="116" t="str">
        <f t="shared" si="389"/>
        <v/>
      </c>
      <c r="GC676" s="116" t="str">
        <f t="shared" si="390"/>
        <v/>
      </c>
      <c r="GD676" s="116" t="str">
        <f t="shared" si="391"/>
        <v/>
      </c>
      <c r="GE676" s="116" t="str">
        <f t="shared" si="392"/>
        <v/>
      </c>
    </row>
    <row r="677" spans="164:187" ht="16.5" x14ac:dyDescent="0.2">
      <c r="FH677" s="116">
        <v>672</v>
      </c>
      <c r="FI677" s="116">
        <f t="shared" si="377"/>
        <v>28</v>
      </c>
      <c r="FJ677" s="116">
        <f t="shared" si="370"/>
        <v>9</v>
      </c>
      <c r="FK677" s="116" t="str">
        <f t="shared" si="378"/>
        <v>张郃专属武器-魂珠-4 1级</v>
      </c>
      <c r="FL677" s="116">
        <f t="shared" si="379"/>
        <v>4</v>
      </c>
      <c r="FM677" s="116">
        <f t="shared" si="380"/>
        <v>1</v>
      </c>
      <c r="FN677" s="116" t="str">
        <f t="shared" si="371"/>
        <v>金币</v>
      </c>
      <c r="FO677" s="116">
        <f t="shared" si="372"/>
        <v>4000</v>
      </c>
      <c r="FP677" s="116" t="str">
        <f t="shared" si="373"/>
        <v>专属强化石2</v>
      </c>
      <c r="FQ677" s="116">
        <f t="shared" si="374"/>
        <v>3</v>
      </c>
      <c r="FR677" s="116" t="str">
        <f t="shared" si="375"/>
        <v>专属强化石3</v>
      </c>
      <c r="FS677" s="116">
        <f t="shared" si="376"/>
        <v>1</v>
      </c>
      <c r="FT677" s="116">
        <f t="shared" si="381"/>
        <v>0.19</v>
      </c>
      <c r="FU677" s="116">
        <f t="shared" si="382"/>
        <v>1</v>
      </c>
      <c r="FV677" s="116">
        <f t="shared" si="383"/>
        <v>8</v>
      </c>
      <c r="FW677" s="116">
        <f t="shared" si="384"/>
        <v>0</v>
      </c>
      <c r="FX677" s="116">
        <f t="shared" si="385"/>
        <v>1</v>
      </c>
      <c r="FY677" s="116">
        <f t="shared" si="386"/>
        <v>2</v>
      </c>
      <c r="FZ677" s="116">
        <f t="shared" si="387"/>
        <v>9.2600000000000002E-2</v>
      </c>
      <c r="GA677" s="116">
        <f t="shared" si="388"/>
        <v>1</v>
      </c>
      <c r="GB677" s="116">
        <f t="shared" si="389"/>
        <v>4</v>
      </c>
      <c r="GC677" s="116">
        <f t="shared" si="390"/>
        <v>0.37019999999999997</v>
      </c>
      <c r="GD677" s="116">
        <f t="shared" si="391"/>
        <v>1</v>
      </c>
      <c r="GE677" s="116">
        <f t="shared" si="392"/>
        <v>8</v>
      </c>
    </row>
    <row r="678" spans="164:187" ht="16.5" x14ac:dyDescent="0.2">
      <c r="FH678" s="116">
        <v>673</v>
      </c>
      <c r="FI678" s="116">
        <f t="shared" si="377"/>
        <v>29</v>
      </c>
      <c r="FJ678" s="116">
        <f t="shared" si="370"/>
        <v>9</v>
      </c>
      <c r="FK678" s="116" t="str">
        <f t="shared" si="378"/>
        <v>张郃专属武器-魂珠-4 2级</v>
      </c>
      <c r="FL678" s="116">
        <f t="shared" si="379"/>
        <v>4</v>
      </c>
      <c r="FM678" s="116">
        <f t="shared" si="380"/>
        <v>2</v>
      </c>
      <c r="FN678" s="116" t="str">
        <f t="shared" si="371"/>
        <v>金币</v>
      </c>
      <c r="FO678" s="116">
        <f t="shared" si="372"/>
        <v>5000</v>
      </c>
      <c r="FP678" s="116" t="str">
        <f t="shared" si="373"/>
        <v>专属强化石2</v>
      </c>
      <c r="FQ678" s="116">
        <f t="shared" si="374"/>
        <v>3</v>
      </c>
      <c r="FR678" s="116" t="str">
        <f t="shared" si="375"/>
        <v>专属强化石3</v>
      </c>
      <c r="FS678" s="116">
        <f t="shared" si="376"/>
        <v>1</v>
      </c>
      <c r="FT678" s="116">
        <f t="shared" si="381"/>
        <v>0.09</v>
      </c>
      <c r="FU678" s="116">
        <f t="shared" si="382"/>
        <v>1</v>
      </c>
      <c r="FV678" s="116">
        <f t="shared" si="383"/>
        <v>16</v>
      </c>
      <c r="FW678" s="116">
        <f t="shared" si="384"/>
        <v>0</v>
      </c>
      <c r="FX678" s="116">
        <f t="shared" si="385"/>
        <v>1</v>
      </c>
      <c r="FY678" s="116">
        <f t="shared" si="386"/>
        <v>4</v>
      </c>
      <c r="FZ678" s="116">
        <f t="shared" si="387"/>
        <v>4.6300000000000001E-2</v>
      </c>
      <c r="GA678" s="116">
        <f t="shared" si="388"/>
        <v>1</v>
      </c>
      <c r="GB678" s="116">
        <f t="shared" si="389"/>
        <v>8</v>
      </c>
      <c r="GC678" s="116">
        <f t="shared" si="390"/>
        <v>0.18509999999999999</v>
      </c>
      <c r="GD678" s="116">
        <f t="shared" si="391"/>
        <v>1</v>
      </c>
      <c r="GE678" s="116">
        <f t="shared" si="392"/>
        <v>16</v>
      </c>
    </row>
    <row r="679" spans="164:187" ht="16.5" x14ac:dyDescent="0.2">
      <c r="FH679" s="116">
        <v>674</v>
      </c>
      <c r="FI679" s="116">
        <f t="shared" si="377"/>
        <v>30</v>
      </c>
      <c r="FJ679" s="116">
        <f t="shared" si="370"/>
        <v>9</v>
      </c>
      <c r="FK679" s="116" t="str">
        <f t="shared" si="378"/>
        <v>张郃专属武器-魂珠-4 3级</v>
      </c>
      <c r="FL679" s="116">
        <f t="shared" si="379"/>
        <v>4</v>
      </c>
      <c r="FM679" s="116">
        <f t="shared" si="380"/>
        <v>3</v>
      </c>
      <c r="FN679" s="116" t="str">
        <f t="shared" si="371"/>
        <v>金币</v>
      </c>
      <c r="FO679" s="116">
        <f t="shared" si="372"/>
        <v>6000</v>
      </c>
      <c r="FP679" s="116" t="str">
        <f t="shared" si="373"/>
        <v>专属强化石2</v>
      </c>
      <c r="FQ679" s="116">
        <f t="shared" si="374"/>
        <v>3</v>
      </c>
      <c r="FR679" s="116" t="str">
        <f t="shared" si="375"/>
        <v>专属强化石3</v>
      </c>
      <c r="FS679" s="116">
        <f t="shared" si="376"/>
        <v>1</v>
      </c>
      <c r="FT679" s="116">
        <f t="shared" si="381"/>
        <v>0.06</v>
      </c>
      <c r="FU679" s="116">
        <f t="shared" si="382"/>
        <v>1</v>
      </c>
      <c r="FV679" s="116">
        <f t="shared" si="383"/>
        <v>24</v>
      </c>
      <c r="FW679" s="116">
        <f t="shared" si="384"/>
        <v>0</v>
      </c>
      <c r="FX679" s="116">
        <f t="shared" si="385"/>
        <v>1</v>
      </c>
      <c r="FY679" s="116">
        <f t="shared" si="386"/>
        <v>6</v>
      </c>
      <c r="FZ679" s="116">
        <f t="shared" si="387"/>
        <v>3.09E-2</v>
      </c>
      <c r="GA679" s="116">
        <f t="shared" si="388"/>
        <v>1</v>
      </c>
      <c r="GB679" s="116">
        <f t="shared" si="389"/>
        <v>11</v>
      </c>
      <c r="GC679" s="116">
        <f t="shared" si="390"/>
        <v>0.1234</v>
      </c>
      <c r="GD679" s="116">
        <f t="shared" si="391"/>
        <v>1</v>
      </c>
      <c r="GE679" s="116">
        <f t="shared" si="392"/>
        <v>24</v>
      </c>
    </row>
    <row r="680" spans="164:187" ht="16.5" x14ac:dyDescent="0.2">
      <c r="FH680" s="116">
        <v>675</v>
      </c>
      <c r="FI680" s="116">
        <f t="shared" si="377"/>
        <v>31</v>
      </c>
      <c r="FJ680" s="116">
        <f t="shared" si="370"/>
        <v>9</v>
      </c>
      <c r="FK680" s="116" t="str">
        <f t="shared" si="378"/>
        <v>张郃专属武器-魂珠-4 4级</v>
      </c>
      <c r="FL680" s="116">
        <f t="shared" si="379"/>
        <v>4</v>
      </c>
      <c r="FM680" s="116">
        <f t="shared" si="380"/>
        <v>4</v>
      </c>
      <c r="FN680" s="116" t="str">
        <f t="shared" si="371"/>
        <v>金币</v>
      </c>
      <c r="FO680" s="116">
        <f t="shared" si="372"/>
        <v>7000</v>
      </c>
      <c r="FP680" s="116" t="str">
        <f t="shared" si="373"/>
        <v>专属强化石2</v>
      </c>
      <c r="FQ680" s="116">
        <f t="shared" si="374"/>
        <v>6</v>
      </c>
      <c r="FR680" s="116" t="str">
        <f t="shared" si="375"/>
        <v>专属强化石3</v>
      </c>
      <c r="FS680" s="116">
        <f t="shared" si="376"/>
        <v>2</v>
      </c>
      <c r="FT680" s="116">
        <f t="shared" si="381"/>
        <v>7.0000000000000007E-2</v>
      </c>
      <c r="FU680" s="116">
        <f t="shared" si="382"/>
        <v>1</v>
      </c>
      <c r="FV680" s="116">
        <f t="shared" si="383"/>
        <v>20</v>
      </c>
      <c r="FW680" s="116">
        <f t="shared" si="384"/>
        <v>0</v>
      </c>
      <c r="FX680" s="116">
        <f t="shared" si="385"/>
        <v>1</v>
      </c>
      <c r="FY680" s="116">
        <f t="shared" si="386"/>
        <v>5</v>
      </c>
      <c r="FZ680" s="116">
        <f t="shared" si="387"/>
        <v>3.6999999999999998E-2</v>
      </c>
      <c r="GA680" s="116">
        <f t="shared" si="388"/>
        <v>1</v>
      </c>
      <c r="GB680" s="116">
        <f t="shared" si="389"/>
        <v>9</v>
      </c>
      <c r="GC680" s="116">
        <f t="shared" si="390"/>
        <v>0.14810000000000001</v>
      </c>
      <c r="GD680" s="116">
        <f t="shared" si="391"/>
        <v>1</v>
      </c>
      <c r="GE680" s="116">
        <f t="shared" si="392"/>
        <v>20</v>
      </c>
    </row>
    <row r="681" spans="164:187" ht="16.5" x14ac:dyDescent="0.2">
      <c r="FH681" s="116">
        <v>676</v>
      </c>
      <c r="FI681" s="116">
        <f t="shared" si="377"/>
        <v>32</v>
      </c>
      <c r="FJ681" s="116">
        <f t="shared" si="370"/>
        <v>9</v>
      </c>
      <c r="FK681" s="116" t="str">
        <f t="shared" si="378"/>
        <v>张郃专属武器-魂珠-4 5级</v>
      </c>
      <c r="FL681" s="116">
        <f t="shared" si="379"/>
        <v>4</v>
      </c>
      <c r="FM681" s="116">
        <f t="shared" si="380"/>
        <v>5</v>
      </c>
      <c r="FN681" s="116" t="str">
        <f t="shared" si="371"/>
        <v>金币</v>
      </c>
      <c r="FO681" s="116">
        <f t="shared" si="372"/>
        <v>8000</v>
      </c>
      <c r="FP681" s="116" t="str">
        <f t="shared" si="373"/>
        <v>专属强化石2</v>
      </c>
      <c r="FQ681" s="116">
        <f t="shared" si="374"/>
        <v>6</v>
      </c>
      <c r="FR681" s="116" t="str">
        <f t="shared" si="375"/>
        <v>专属强化石3</v>
      </c>
      <c r="FS681" s="116">
        <f t="shared" si="376"/>
        <v>2</v>
      </c>
      <c r="FT681" s="116">
        <f t="shared" si="381"/>
        <v>0.05</v>
      </c>
      <c r="FU681" s="116">
        <f t="shared" si="382"/>
        <v>1</v>
      </c>
      <c r="FV681" s="116">
        <f t="shared" si="383"/>
        <v>32</v>
      </c>
      <c r="FW681" s="116">
        <f t="shared" si="384"/>
        <v>0</v>
      </c>
      <c r="FX681" s="116">
        <f t="shared" si="385"/>
        <v>1</v>
      </c>
      <c r="FY681" s="116">
        <f t="shared" si="386"/>
        <v>8</v>
      </c>
      <c r="FZ681" s="116">
        <f t="shared" si="387"/>
        <v>2.3099999999999999E-2</v>
      </c>
      <c r="GA681" s="116">
        <f t="shared" si="388"/>
        <v>1</v>
      </c>
      <c r="GB681" s="116">
        <f t="shared" si="389"/>
        <v>15</v>
      </c>
      <c r="GC681" s="116">
        <f t="shared" si="390"/>
        <v>9.2600000000000002E-2</v>
      </c>
      <c r="GD681" s="116">
        <f t="shared" si="391"/>
        <v>1</v>
      </c>
      <c r="GE681" s="116">
        <f t="shared" si="392"/>
        <v>32</v>
      </c>
    </row>
    <row r="682" spans="164:187" ht="16.5" x14ac:dyDescent="0.2">
      <c r="FH682" s="116">
        <v>677</v>
      </c>
      <c r="FI682" s="116">
        <f t="shared" si="377"/>
        <v>33</v>
      </c>
      <c r="FJ682" s="116">
        <f t="shared" si="370"/>
        <v>9</v>
      </c>
      <c r="FK682" s="116" t="str">
        <f t="shared" si="378"/>
        <v>张郃专属武器-魂珠-4 6级</v>
      </c>
      <c r="FL682" s="116">
        <f t="shared" si="379"/>
        <v>4</v>
      </c>
      <c r="FM682" s="116">
        <f t="shared" si="380"/>
        <v>6</v>
      </c>
      <c r="FN682" s="116" t="str">
        <f t="shared" si="371"/>
        <v>金币</v>
      </c>
      <c r="FO682" s="116">
        <f t="shared" si="372"/>
        <v>9000</v>
      </c>
      <c r="FP682" s="116" t="str">
        <f t="shared" si="373"/>
        <v>专属强化石2</v>
      </c>
      <c r="FQ682" s="116">
        <f t="shared" si="374"/>
        <v>6</v>
      </c>
      <c r="FR682" s="116" t="str">
        <f t="shared" si="375"/>
        <v>专属强化石3</v>
      </c>
      <c r="FS682" s="116">
        <f t="shared" si="376"/>
        <v>2</v>
      </c>
      <c r="FT682" s="116">
        <f t="shared" si="381"/>
        <v>0.03</v>
      </c>
      <c r="FU682" s="116">
        <f t="shared" si="382"/>
        <v>1</v>
      </c>
      <c r="FV682" s="116">
        <f t="shared" si="383"/>
        <v>53</v>
      </c>
      <c r="FW682" s="116">
        <f t="shared" si="384"/>
        <v>0</v>
      </c>
      <c r="FX682" s="116">
        <f t="shared" si="385"/>
        <v>1</v>
      </c>
      <c r="FY682" s="116">
        <f t="shared" si="386"/>
        <v>12</v>
      </c>
      <c r="FZ682" s="116">
        <f t="shared" si="387"/>
        <v>1.4200000000000001E-2</v>
      </c>
      <c r="GA682" s="116">
        <f t="shared" si="388"/>
        <v>1</v>
      </c>
      <c r="GB682" s="116">
        <f t="shared" si="389"/>
        <v>25</v>
      </c>
      <c r="GC682" s="116">
        <f t="shared" si="390"/>
        <v>5.7000000000000002E-2</v>
      </c>
      <c r="GD682" s="116">
        <f t="shared" si="391"/>
        <v>1</v>
      </c>
      <c r="GE682" s="116">
        <f t="shared" si="392"/>
        <v>53</v>
      </c>
    </row>
    <row r="683" spans="164:187" ht="16.5" x14ac:dyDescent="0.2">
      <c r="FH683" s="116">
        <v>678</v>
      </c>
      <c r="FI683" s="116">
        <f t="shared" si="377"/>
        <v>34</v>
      </c>
      <c r="FJ683" s="116">
        <f t="shared" si="370"/>
        <v>9</v>
      </c>
      <c r="FK683" s="116" t="str">
        <f t="shared" si="378"/>
        <v>张郃专属武器-魂珠-4 7级</v>
      </c>
      <c r="FL683" s="116">
        <f t="shared" si="379"/>
        <v>4</v>
      </c>
      <c r="FM683" s="116">
        <f t="shared" si="380"/>
        <v>7</v>
      </c>
      <c r="FN683" s="116" t="str">
        <f t="shared" si="371"/>
        <v>金币</v>
      </c>
      <c r="FO683" s="116">
        <f t="shared" si="372"/>
        <v>10000</v>
      </c>
      <c r="FP683" s="116" t="str">
        <f t="shared" si="373"/>
        <v>专属强化石2</v>
      </c>
      <c r="FQ683" s="116">
        <f t="shared" si="374"/>
        <v>10</v>
      </c>
      <c r="FR683" s="116" t="str">
        <f t="shared" si="375"/>
        <v>专属强化石3</v>
      </c>
      <c r="FS683" s="116">
        <f t="shared" si="376"/>
        <v>3</v>
      </c>
      <c r="FT683" s="116">
        <f t="shared" si="381"/>
        <v>0.03</v>
      </c>
      <c r="FU683" s="116">
        <f t="shared" si="382"/>
        <v>1</v>
      </c>
      <c r="FV683" s="116">
        <f t="shared" si="383"/>
        <v>57</v>
      </c>
      <c r="FW683" s="116">
        <f t="shared" si="384"/>
        <v>0</v>
      </c>
      <c r="FX683" s="116">
        <f t="shared" si="385"/>
        <v>1</v>
      </c>
      <c r="FY683" s="116">
        <f t="shared" si="386"/>
        <v>13</v>
      </c>
      <c r="FZ683" s="116">
        <f t="shared" si="387"/>
        <v>1.32E-2</v>
      </c>
      <c r="GA683" s="116">
        <f t="shared" si="388"/>
        <v>1</v>
      </c>
      <c r="GB683" s="116">
        <f t="shared" si="389"/>
        <v>26</v>
      </c>
      <c r="GC683" s="116">
        <f t="shared" si="390"/>
        <v>5.2900000000000003E-2</v>
      </c>
      <c r="GD683" s="116">
        <f t="shared" si="391"/>
        <v>1</v>
      </c>
      <c r="GE683" s="116">
        <f t="shared" si="392"/>
        <v>57</v>
      </c>
    </row>
    <row r="684" spans="164:187" ht="16.5" x14ac:dyDescent="0.2">
      <c r="FH684" s="116">
        <v>679</v>
      </c>
      <c r="FI684" s="116">
        <f t="shared" si="377"/>
        <v>35</v>
      </c>
      <c r="FJ684" s="116">
        <f t="shared" si="370"/>
        <v>9</v>
      </c>
      <c r="FK684" s="116" t="str">
        <f t="shared" si="378"/>
        <v>张郃专属武器-魂珠-4 8级</v>
      </c>
      <c r="FL684" s="116">
        <f t="shared" si="379"/>
        <v>4</v>
      </c>
      <c r="FM684" s="116">
        <f t="shared" si="380"/>
        <v>8</v>
      </c>
      <c r="FN684" s="116" t="str">
        <f t="shared" si="371"/>
        <v>金币</v>
      </c>
      <c r="FO684" s="116">
        <f t="shared" si="372"/>
        <v>11000</v>
      </c>
      <c r="FP684" s="116" t="str">
        <f t="shared" si="373"/>
        <v>专属强化石2</v>
      </c>
      <c r="FQ684" s="116">
        <f t="shared" si="374"/>
        <v>13</v>
      </c>
      <c r="FR684" s="116" t="str">
        <f t="shared" si="375"/>
        <v>专属强化石3</v>
      </c>
      <c r="FS684" s="116">
        <f t="shared" si="376"/>
        <v>4</v>
      </c>
      <c r="FT684" s="116">
        <f t="shared" si="381"/>
        <v>0.02</v>
      </c>
      <c r="FU684" s="116">
        <f t="shared" si="382"/>
        <v>1</v>
      </c>
      <c r="FV684" s="116">
        <f t="shared" si="383"/>
        <v>69</v>
      </c>
      <c r="FW684" s="116">
        <f t="shared" si="384"/>
        <v>0</v>
      </c>
      <c r="FX684" s="116">
        <f t="shared" si="385"/>
        <v>1</v>
      </c>
      <c r="FY684" s="116">
        <f t="shared" si="386"/>
        <v>16</v>
      </c>
      <c r="FZ684" s="116">
        <f t="shared" si="387"/>
        <v>1.09E-2</v>
      </c>
      <c r="GA684" s="116">
        <f t="shared" si="388"/>
        <v>1</v>
      </c>
      <c r="GB684" s="116">
        <f t="shared" si="389"/>
        <v>32</v>
      </c>
      <c r="GC684" s="116">
        <f t="shared" si="390"/>
        <v>4.36E-2</v>
      </c>
      <c r="GD684" s="116">
        <f t="shared" si="391"/>
        <v>1</v>
      </c>
      <c r="GE684" s="116">
        <f t="shared" si="392"/>
        <v>69</v>
      </c>
    </row>
    <row r="685" spans="164:187" ht="16.5" x14ac:dyDescent="0.2">
      <c r="FH685" s="116">
        <v>680</v>
      </c>
      <c r="FI685" s="116">
        <f t="shared" si="377"/>
        <v>36</v>
      </c>
      <c r="FJ685" s="116">
        <f t="shared" si="370"/>
        <v>9</v>
      </c>
      <c r="FK685" s="116" t="str">
        <f t="shared" si="378"/>
        <v>张郃专属武器-魂珠-4 9级</v>
      </c>
      <c r="FL685" s="116">
        <f t="shared" si="379"/>
        <v>4</v>
      </c>
      <c r="FM685" s="116">
        <f t="shared" si="380"/>
        <v>9</v>
      </c>
      <c r="FN685" s="116" t="str">
        <f t="shared" si="371"/>
        <v>金币</v>
      </c>
      <c r="FO685" s="116">
        <f t="shared" si="372"/>
        <v>12000</v>
      </c>
      <c r="FP685" s="116" t="str">
        <f t="shared" si="373"/>
        <v>专属强化石2</v>
      </c>
      <c r="FQ685" s="116">
        <f t="shared" si="374"/>
        <v>19</v>
      </c>
      <c r="FR685" s="116" t="str">
        <f t="shared" si="375"/>
        <v>专属强化石3</v>
      </c>
      <c r="FS685" s="116">
        <f t="shared" si="376"/>
        <v>6</v>
      </c>
      <c r="FT685" s="116">
        <f t="shared" si="381"/>
        <v>0.02</v>
      </c>
      <c r="FU685" s="116">
        <f t="shared" si="382"/>
        <v>1</v>
      </c>
      <c r="FV685" s="116">
        <f t="shared" si="383"/>
        <v>74</v>
      </c>
      <c r="FW685" s="116">
        <f t="shared" si="384"/>
        <v>0</v>
      </c>
      <c r="FX685" s="116">
        <f t="shared" si="385"/>
        <v>1</v>
      </c>
      <c r="FY685" s="116">
        <f t="shared" si="386"/>
        <v>17</v>
      </c>
      <c r="FZ685" s="116">
        <f t="shared" si="387"/>
        <v>1.01E-2</v>
      </c>
      <c r="GA685" s="116">
        <f t="shared" si="388"/>
        <v>1</v>
      </c>
      <c r="GB685" s="116">
        <f t="shared" si="389"/>
        <v>35</v>
      </c>
      <c r="GC685" s="116">
        <f t="shared" si="390"/>
        <v>4.0399999999999998E-2</v>
      </c>
      <c r="GD685" s="116">
        <f t="shared" si="391"/>
        <v>1</v>
      </c>
      <c r="GE685" s="116">
        <f t="shared" si="392"/>
        <v>74</v>
      </c>
    </row>
    <row r="686" spans="164:187" ht="16.5" x14ac:dyDescent="0.2">
      <c r="FH686" s="116">
        <v>681</v>
      </c>
      <c r="FI686" s="116">
        <f t="shared" si="377"/>
        <v>0</v>
      </c>
      <c r="FJ686" s="116">
        <f t="shared" si="370"/>
        <v>9</v>
      </c>
      <c r="FK686" s="116" t="str">
        <f t="shared" si="378"/>
        <v>张郃专属武器-魂珠-5 0级</v>
      </c>
      <c r="FL686" s="116">
        <f t="shared" si="379"/>
        <v>5</v>
      </c>
      <c r="FM686" s="116">
        <f t="shared" si="380"/>
        <v>0</v>
      </c>
      <c r="FN686" s="116" t="str">
        <f t="shared" si="371"/>
        <v/>
      </c>
      <c r="FO686" s="116" t="str">
        <f t="shared" si="372"/>
        <v/>
      </c>
      <c r="FP686" s="116" t="str">
        <f t="shared" si="373"/>
        <v/>
      </c>
      <c r="FQ686" s="116" t="str">
        <f t="shared" si="374"/>
        <v/>
      </c>
      <c r="FR686" s="116" t="str">
        <f t="shared" si="375"/>
        <v/>
      </c>
      <c r="FS686" s="116" t="str">
        <f t="shared" si="376"/>
        <v/>
      </c>
      <c r="FT686" s="116" t="str">
        <f t="shared" si="381"/>
        <v/>
      </c>
      <c r="FU686" s="116" t="str">
        <f t="shared" si="382"/>
        <v/>
      </c>
      <c r="FV686" s="116" t="str">
        <f t="shared" si="383"/>
        <v/>
      </c>
      <c r="FW686" s="116" t="str">
        <f t="shared" si="384"/>
        <v/>
      </c>
      <c r="FX686" s="116" t="str">
        <f t="shared" si="385"/>
        <v/>
      </c>
      <c r="FY686" s="116" t="str">
        <f t="shared" si="386"/>
        <v/>
      </c>
      <c r="FZ686" s="116" t="str">
        <f t="shared" si="387"/>
        <v/>
      </c>
      <c r="GA686" s="116" t="str">
        <f t="shared" si="388"/>
        <v/>
      </c>
      <c r="GB686" s="116" t="str">
        <f t="shared" si="389"/>
        <v/>
      </c>
      <c r="GC686" s="116" t="str">
        <f t="shared" si="390"/>
        <v/>
      </c>
      <c r="GD686" s="116" t="str">
        <f t="shared" si="391"/>
        <v/>
      </c>
      <c r="GE686" s="116" t="str">
        <f t="shared" si="392"/>
        <v/>
      </c>
    </row>
    <row r="687" spans="164:187" ht="16.5" x14ac:dyDescent="0.2">
      <c r="FH687" s="116">
        <v>682</v>
      </c>
      <c r="FI687" s="116">
        <f t="shared" si="377"/>
        <v>37</v>
      </c>
      <c r="FJ687" s="116">
        <f t="shared" si="370"/>
        <v>9</v>
      </c>
      <c r="FK687" s="116" t="str">
        <f t="shared" si="378"/>
        <v>张郃专属武器-魂珠-5 1级</v>
      </c>
      <c r="FL687" s="116">
        <f t="shared" si="379"/>
        <v>5</v>
      </c>
      <c r="FM687" s="116">
        <f t="shared" si="380"/>
        <v>1</v>
      </c>
      <c r="FN687" s="116" t="str">
        <f t="shared" si="371"/>
        <v>金币</v>
      </c>
      <c r="FO687" s="116">
        <f t="shared" si="372"/>
        <v>5000</v>
      </c>
      <c r="FP687" s="116" t="str">
        <f t="shared" si="373"/>
        <v>专属强化石2</v>
      </c>
      <c r="FQ687" s="116">
        <f t="shared" si="374"/>
        <v>4</v>
      </c>
      <c r="FR687" s="116" t="str">
        <f t="shared" si="375"/>
        <v>专属强化石3</v>
      </c>
      <c r="FS687" s="116">
        <f t="shared" si="376"/>
        <v>2</v>
      </c>
      <c r="FT687" s="116">
        <f t="shared" si="381"/>
        <v>0.19</v>
      </c>
      <c r="FU687" s="116">
        <f t="shared" si="382"/>
        <v>1</v>
      </c>
      <c r="FV687" s="116">
        <f t="shared" si="383"/>
        <v>8</v>
      </c>
      <c r="FW687" s="116">
        <f t="shared" si="384"/>
        <v>0</v>
      </c>
      <c r="FX687" s="116">
        <f t="shared" si="385"/>
        <v>1</v>
      </c>
      <c r="FY687" s="116">
        <f t="shared" si="386"/>
        <v>2</v>
      </c>
      <c r="FZ687" s="116">
        <f t="shared" si="387"/>
        <v>9.2600000000000002E-2</v>
      </c>
      <c r="GA687" s="116">
        <f t="shared" si="388"/>
        <v>1</v>
      </c>
      <c r="GB687" s="116">
        <f t="shared" si="389"/>
        <v>4</v>
      </c>
      <c r="GC687" s="116">
        <f t="shared" si="390"/>
        <v>0.37019999999999997</v>
      </c>
      <c r="GD687" s="116">
        <f t="shared" si="391"/>
        <v>1</v>
      </c>
      <c r="GE687" s="116">
        <f t="shared" si="392"/>
        <v>8</v>
      </c>
    </row>
    <row r="688" spans="164:187" ht="16.5" x14ac:dyDescent="0.2">
      <c r="FH688" s="116">
        <v>683</v>
      </c>
      <c r="FI688" s="116">
        <f t="shared" si="377"/>
        <v>38</v>
      </c>
      <c r="FJ688" s="116">
        <f t="shared" si="370"/>
        <v>9</v>
      </c>
      <c r="FK688" s="116" t="str">
        <f t="shared" si="378"/>
        <v>张郃专属武器-魂珠-5 2级</v>
      </c>
      <c r="FL688" s="116">
        <f t="shared" si="379"/>
        <v>5</v>
      </c>
      <c r="FM688" s="116">
        <f t="shared" si="380"/>
        <v>2</v>
      </c>
      <c r="FN688" s="116" t="str">
        <f t="shared" si="371"/>
        <v>金币</v>
      </c>
      <c r="FO688" s="116">
        <f t="shared" si="372"/>
        <v>6000</v>
      </c>
      <c r="FP688" s="116" t="str">
        <f t="shared" si="373"/>
        <v>专属强化石2</v>
      </c>
      <c r="FQ688" s="116">
        <f t="shared" si="374"/>
        <v>4</v>
      </c>
      <c r="FR688" s="116" t="str">
        <f t="shared" si="375"/>
        <v>专属强化石3</v>
      </c>
      <c r="FS688" s="116">
        <f t="shared" si="376"/>
        <v>2</v>
      </c>
      <c r="FT688" s="116">
        <f t="shared" si="381"/>
        <v>0.09</v>
      </c>
      <c r="FU688" s="116">
        <f t="shared" si="382"/>
        <v>1</v>
      </c>
      <c r="FV688" s="116">
        <f t="shared" si="383"/>
        <v>16</v>
      </c>
      <c r="FW688" s="116">
        <f t="shared" si="384"/>
        <v>0</v>
      </c>
      <c r="FX688" s="116">
        <f t="shared" si="385"/>
        <v>1</v>
      </c>
      <c r="FY688" s="116">
        <f t="shared" si="386"/>
        <v>4</v>
      </c>
      <c r="FZ688" s="116">
        <f t="shared" si="387"/>
        <v>4.6300000000000001E-2</v>
      </c>
      <c r="GA688" s="116">
        <f t="shared" si="388"/>
        <v>1</v>
      </c>
      <c r="GB688" s="116">
        <f t="shared" si="389"/>
        <v>8</v>
      </c>
      <c r="GC688" s="116">
        <f t="shared" si="390"/>
        <v>0.18509999999999999</v>
      </c>
      <c r="GD688" s="116">
        <f t="shared" si="391"/>
        <v>1</v>
      </c>
      <c r="GE688" s="116">
        <f t="shared" si="392"/>
        <v>16</v>
      </c>
    </row>
    <row r="689" spans="164:187" ht="16.5" x14ac:dyDescent="0.2">
      <c r="FH689" s="116">
        <v>684</v>
      </c>
      <c r="FI689" s="116">
        <f t="shared" si="377"/>
        <v>39</v>
      </c>
      <c r="FJ689" s="116">
        <f t="shared" si="370"/>
        <v>9</v>
      </c>
      <c r="FK689" s="116" t="str">
        <f t="shared" si="378"/>
        <v>张郃专属武器-魂珠-5 3级</v>
      </c>
      <c r="FL689" s="116">
        <f t="shared" si="379"/>
        <v>5</v>
      </c>
      <c r="FM689" s="116">
        <f t="shared" si="380"/>
        <v>3</v>
      </c>
      <c r="FN689" s="116" t="str">
        <f t="shared" si="371"/>
        <v>金币</v>
      </c>
      <c r="FO689" s="116">
        <f t="shared" si="372"/>
        <v>7000</v>
      </c>
      <c r="FP689" s="116" t="str">
        <f t="shared" si="373"/>
        <v>专属强化石2</v>
      </c>
      <c r="FQ689" s="116">
        <f t="shared" si="374"/>
        <v>4</v>
      </c>
      <c r="FR689" s="116" t="str">
        <f t="shared" si="375"/>
        <v>专属强化石3</v>
      </c>
      <c r="FS689" s="116">
        <f t="shared" si="376"/>
        <v>2</v>
      </c>
      <c r="FT689" s="116">
        <f t="shared" si="381"/>
        <v>0.06</v>
      </c>
      <c r="FU689" s="116">
        <f t="shared" si="382"/>
        <v>1</v>
      </c>
      <c r="FV689" s="116">
        <f t="shared" si="383"/>
        <v>24</v>
      </c>
      <c r="FW689" s="116">
        <f t="shared" si="384"/>
        <v>0</v>
      </c>
      <c r="FX689" s="116">
        <f t="shared" si="385"/>
        <v>1</v>
      </c>
      <c r="FY689" s="116">
        <f t="shared" si="386"/>
        <v>6</v>
      </c>
      <c r="FZ689" s="116">
        <f t="shared" si="387"/>
        <v>3.09E-2</v>
      </c>
      <c r="GA689" s="116">
        <f t="shared" si="388"/>
        <v>1</v>
      </c>
      <c r="GB689" s="116">
        <f t="shared" si="389"/>
        <v>11</v>
      </c>
      <c r="GC689" s="116">
        <f t="shared" si="390"/>
        <v>0.1234</v>
      </c>
      <c r="GD689" s="116">
        <f t="shared" si="391"/>
        <v>1</v>
      </c>
      <c r="GE689" s="116">
        <f t="shared" si="392"/>
        <v>24</v>
      </c>
    </row>
    <row r="690" spans="164:187" ht="16.5" x14ac:dyDescent="0.2">
      <c r="FH690" s="116">
        <v>685</v>
      </c>
      <c r="FI690" s="116">
        <f t="shared" si="377"/>
        <v>40</v>
      </c>
      <c r="FJ690" s="116">
        <f t="shared" si="370"/>
        <v>9</v>
      </c>
      <c r="FK690" s="116" t="str">
        <f t="shared" si="378"/>
        <v>张郃专属武器-魂珠-5 4级</v>
      </c>
      <c r="FL690" s="116">
        <f t="shared" si="379"/>
        <v>5</v>
      </c>
      <c r="FM690" s="116">
        <f t="shared" si="380"/>
        <v>4</v>
      </c>
      <c r="FN690" s="116" t="str">
        <f t="shared" si="371"/>
        <v>金币</v>
      </c>
      <c r="FO690" s="116">
        <f t="shared" si="372"/>
        <v>8000</v>
      </c>
      <c r="FP690" s="116" t="str">
        <f t="shared" si="373"/>
        <v>专属强化石2</v>
      </c>
      <c r="FQ690" s="116">
        <f t="shared" si="374"/>
        <v>6</v>
      </c>
      <c r="FR690" s="116" t="str">
        <f t="shared" si="375"/>
        <v>专属强化石3</v>
      </c>
      <c r="FS690" s="116">
        <f t="shared" si="376"/>
        <v>3</v>
      </c>
      <c r="FT690" s="116">
        <f t="shared" si="381"/>
        <v>0.06</v>
      </c>
      <c r="FU690" s="116">
        <f t="shared" si="382"/>
        <v>1</v>
      </c>
      <c r="FV690" s="116">
        <f t="shared" si="383"/>
        <v>27</v>
      </c>
      <c r="FW690" s="116">
        <f t="shared" si="384"/>
        <v>0</v>
      </c>
      <c r="FX690" s="116">
        <f t="shared" si="385"/>
        <v>1</v>
      </c>
      <c r="FY690" s="116">
        <f t="shared" si="386"/>
        <v>6</v>
      </c>
      <c r="FZ690" s="116">
        <f t="shared" si="387"/>
        <v>2.7799999999999998E-2</v>
      </c>
      <c r="GA690" s="116">
        <f t="shared" si="388"/>
        <v>1</v>
      </c>
      <c r="GB690" s="116">
        <f t="shared" si="389"/>
        <v>13</v>
      </c>
      <c r="GC690" s="116">
        <f t="shared" si="390"/>
        <v>0.1111</v>
      </c>
      <c r="GD690" s="116">
        <f t="shared" si="391"/>
        <v>1</v>
      </c>
      <c r="GE690" s="116">
        <f t="shared" si="392"/>
        <v>27</v>
      </c>
    </row>
    <row r="691" spans="164:187" ht="16.5" x14ac:dyDescent="0.2">
      <c r="FH691" s="116">
        <v>686</v>
      </c>
      <c r="FI691" s="116">
        <f t="shared" si="377"/>
        <v>41</v>
      </c>
      <c r="FJ691" s="116">
        <f t="shared" si="370"/>
        <v>9</v>
      </c>
      <c r="FK691" s="116" t="str">
        <f t="shared" si="378"/>
        <v>张郃专属武器-魂珠-5 5级</v>
      </c>
      <c r="FL691" s="116">
        <f t="shared" si="379"/>
        <v>5</v>
      </c>
      <c r="FM691" s="116">
        <f t="shared" si="380"/>
        <v>5</v>
      </c>
      <c r="FN691" s="116" t="str">
        <f t="shared" si="371"/>
        <v>金币</v>
      </c>
      <c r="FO691" s="116">
        <f t="shared" si="372"/>
        <v>9000</v>
      </c>
      <c r="FP691" s="116" t="str">
        <f t="shared" si="373"/>
        <v>专属强化石2</v>
      </c>
      <c r="FQ691" s="116">
        <f t="shared" si="374"/>
        <v>6</v>
      </c>
      <c r="FR691" s="116" t="str">
        <f t="shared" si="375"/>
        <v>专属强化石3</v>
      </c>
      <c r="FS691" s="116">
        <f t="shared" si="376"/>
        <v>3</v>
      </c>
      <c r="FT691" s="116">
        <f t="shared" si="381"/>
        <v>0.03</v>
      </c>
      <c r="FU691" s="116">
        <f t="shared" si="382"/>
        <v>1</v>
      </c>
      <c r="FV691" s="116">
        <f t="shared" si="383"/>
        <v>43</v>
      </c>
      <c r="FW691" s="116">
        <f t="shared" si="384"/>
        <v>0</v>
      </c>
      <c r="FX691" s="116">
        <f t="shared" si="385"/>
        <v>1</v>
      </c>
      <c r="FY691" s="116">
        <f t="shared" si="386"/>
        <v>10</v>
      </c>
      <c r="FZ691" s="116">
        <f t="shared" si="387"/>
        <v>1.7399999999999999E-2</v>
      </c>
      <c r="GA691" s="116">
        <f t="shared" si="388"/>
        <v>1</v>
      </c>
      <c r="GB691" s="116">
        <f t="shared" si="389"/>
        <v>20</v>
      </c>
      <c r="GC691" s="116">
        <f t="shared" si="390"/>
        <v>6.9400000000000003E-2</v>
      </c>
      <c r="GD691" s="116">
        <f t="shared" si="391"/>
        <v>1</v>
      </c>
      <c r="GE691" s="116">
        <f t="shared" si="392"/>
        <v>43</v>
      </c>
    </row>
    <row r="692" spans="164:187" ht="16.5" x14ac:dyDescent="0.2">
      <c r="FH692" s="116">
        <v>687</v>
      </c>
      <c r="FI692" s="116">
        <f t="shared" si="377"/>
        <v>42</v>
      </c>
      <c r="FJ692" s="116">
        <f t="shared" si="370"/>
        <v>9</v>
      </c>
      <c r="FK692" s="116" t="str">
        <f t="shared" si="378"/>
        <v>张郃专属武器-魂珠-5 6级</v>
      </c>
      <c r="FL692" s="116">
        <f t="shared" si="379"/>
        <v>5</v>
      </c>
      <c r="FM692" s="116">
        <f t="shared" si="380"/>
        <v>6</v>
      </c>
      <c r="FN692" s="116" t="str">
        <f t="shared" si="371"/>
        <v>金币</v>
      </c>
      <c r="FO692" s="116">
        <f t="shared" si="372"/>
        <v>10000</v>
      </c>
      <c r="FP692" s="116" t="str">
        <f t="shared" si="373"/>
        <v>专属强化石2</v>
      </c>
      <c r="FQ692" s="116">
        <f t="shared" si="374"/>
        <v>9</v>
      </c>
      <c r="FR692" s="116" t="str">
        <f t="shared" si="375"/>
        <v>专属强化石3</v>
      </c>
      <c r="FS692" s="116">
        <f t="shared" si="376"/>
        <v>5</v>
      </c>
      <c r="FT692" s="116">
        <f t="shared" si="381"/>
        <v>0.04</v>
      </c>
      <c r="FU692" s="116">
        <f t="shared" si="382"/>
        <v>1</v>
      </c>
      <c r="FV692" s="116">
        <f t="shared" si="383"/>
        <v>42</v>
      </c>
      <c r="FW692" s="116">
        <f t="shared" si="384"/>
        <v>0</v>
      </c>
      <c r="FX692" s="116">
        <f t="shared" si="385"/>
        <v>1</v>
      </c>
      <c r="FY692" s="116">
        <f t="shared" si="386"/>
        <v>10</v>
      </c>
      <c r="FZ692" s="116">
        <f t="shared" si="387"/>
        <v>1.78E-2</v>
      </c>
      <c r="GA692" s="116">
        <f t="shared" si="388"/>
        <v>1</v>
      </c>
      <c r="GB692" s="116">
        <f t="shared" si="389"/>
        <v>20</v>
      </c>
      <c r="GC692" s="116">
        <f t="shared" si="390"/>
        <v>7.1199999999999999E-2</v>
      </c>
      <c r="GD692" s="116">
        <f t="shared" si="391"/>
        <v>1</v>
      </c>
      <c r="GE692" s="116">
        <f t="shared" si="392"/>
        <v>42</v>
      </c>
    </row>
    <row r="693" spans="164:187" ht="16.5" x14ac:dyDescent="0.2">
      <c r="FH693" s="116">
        <v>688</v>
      </c>
      <c r="FI693" s="116">
        <f t="shared" si="377"/>
        <v>43</v>
      </c>
      <c r="FJ693" s="116">
        <f t="shared" si="370"/>
        <v>9</v>
      </c>
      <c r="FK693" s="116" t="str">
        <f t="shared" si="378"/>
        <v>张郃专属武器-魂珠-5 7级</v>
      </c>
      <c r="FL693" s="116">
        <f t="shared" si="379"/>
        <v>5</v>
      </c>
      <c r="FM693" s="116">
        <f t="shared" si="380"/>
        <v>7</v>
      </c>
      <c r="FN693" s="116" t="str">
        <f t="shared" si="371"/>
        <v>金币</v>
      </c>
      <c r="FO693" s="116">
        <f t="shared" si="372"/>
        <v>11000</v>
      </c>
      <c r="FP693" s="116" t="str">
        <f t="shared" si="373"/>
        <v>专属强化石2</v>
      </c>
      <c r="FQ693" s="116">
        <f t="shared" si="374"/>
        <v>9</v>
      </c>
      <c r="FR693" s="116" t="str">
        <f t="shared" si="375"/>
        <v>专属强化石3</v>
      </c>
      <c r="FS693" s="116">
        <f t="shared" si="376"/>
        <v>5</v>
      </c>
      <c r="FT693" s="116">
        <f t="shared" si="381"/>
        <v>0.02</v>
      </c>
      <c r="FU693" s="116">
        <f t="shared" si="382"/>
        <v>1</v>
      </c>
      <c r="FV693" s="116">
        <f t="shared" si="383"/>
        <v>68</v>
      </c>
      <c r="FW693" s="116">
        <f t="shared" si="384"/>
        <v>0</v>
      </c>
      <c r="FX693" s="116">
        <f t="shared" si="385"/>
        <v>1</v>
      </c>
      <c r="FY693" s="116">
        <f t="shared" si="386"/>
        <v>16</v>
      </c>
      <c r="FZ693" s="116">
        <f t="shared" si="387"/>
        <v>1.0999999999999999E-2</v>
      </c>
      <c r="GA693" s="116">
        <f t="shared" si="388"/>
        <v>1</v>
      </c>
      <c r="GB693" s="116">
        <f t="shared" si="389"/>
        <v>32</v>
      </c>
      <c r="GC693" s="116">
        <f t="shared" si="390"/>
        <v>4.41E-2</v>
      </c>
      <c r="GD693" s="116">
        <f t="shared" si="391"/>
        <v>1</v>
      </c>
      <c r="GE693" s="116">
        <f t="shared" si="392"/>
        <v>68</v>
      </c>
    </row>
    <row r="694" spans="164:187" ht="16.5" x14ac:dyDescent="0.2">
      <c r="FH694" s="116">
        <v>689</v>
      </c>
      <c r="FI694" s="116">
        <f t="shared" si="377"/>
        <v>44</v>
      </c>
      <c r="FJ694" s="116">
        <f t="shared" si="370"/>
        <v>9</v>
      </c>
      <c r="FK694" s="116" t="str">
        <f t="shared" si="378"/>
        <v>张郃专属武器-魂珠-5 8级</v>
      </c>
      <c r="FL694" s="116">
        <f t="shared" si="379"/>
        <v>5</v>
      </c>
      <c r="FM694" s="116">
        <f t="shared" si="380"/>
        <v>8</v>
      </c>
      <c r="FN694" s="116" t="str">
        <f t="shared" si="371"/>
        <v>金币</v>
      </c>
      <c r="FO694" s="116">
        <f t="shared" si="372"/>
        <v>12000</v>
      </c>
      <c r="FP694" s="116" t="str">
        <f t="shared" si="373"/>
        <v>专属强化石2</v>
      </c>
      <c r="FQ694" s="116">
        <f t="shared" si="374"/>
        <v>13</v>
      </c>
      <c r="FR694" s="116" t="str">
        <f t="shared" si="375"/>
        <v>专属强化石3</v>
      </c>
      <c r="FS694" s="116">
        <f t="shared" si="376"/>
        <v>7</v>
      </c>
      <c r="FT694" s="116">
        <f t="shared" si="381"/>
        <v>0.02</v>
      </c>
      <c r="FU694" s="116">
        <f t="shared" si="382"/>
        <v>1</v>
      </c>
      <c r="FV694" s="116">
        <f t="shared" si="383"/>
        <v>79</v>
      </c>
      <c r="FW694" s="116">
        <f t="shared" si="384"/>
        <v>0</v>
      </c>
      <c r="FX694" s="116">
        <f t="shared" si="385"/>
        <v>1</v>
      </c>
      <c r="FY694" s="116">
        <f t="shared" si="386"/>
        <v>18</v>
      </c>
      <c r="FZ694" s="116">
        <f t="shared" si="387"/>
        <v>9.4999999999999998E-3</v>
      </c>
      <c r="GA694" s="116">
        <f t="shared" si="388"/>
        <v>1</v>
      </c>
      <c r="GB694" s="116">
        <f t="shared" si="389"/>
        <v>37</v>
      </c>
      <c r="GC694" s="116">
        <f t="shared" si="390"/>
        <v>3.8100000000000002E-2</v>
      </c>
      <c r="GD694" s="116">
        <f t="shared" si="391"/>
        <v>1</v>
      </c>
      <c r="GE694" s="116">
        <f t="shared" si="392"/>
        <v>79</v>
      </c>
    </row>
    <row r="695" spans="164:187" ht="16.5" x14ac:dyDescent="0.2">
      <c r="FH695" s="116">
        <v>690</v>
      </c>
      <c r="FI695" s="116">
        <f t="shared" si="377"/>
        <v>45</v>
      </c>
      <c r="FJ695" s="116">
        <f t="shared" si="370"/>
        <v>9</v>
      </c>
      <c r="FK695" s="116" t="str">
        <f t="shared" si="378"/>
        <v>张郃专属武器-魂珠-5 9级</v>
      </c>
      <c r="FL695" s="116">
        <f t="shared" si="379"/>
        <v>5</v>
      </c>
      <c r="FM695" s="116">
        <f t="shared" si="380"/>
        <v>9</v>
      </c>
      <c r="FN695" s="116" t="str">
        <f t="shared" si="371"/>
        <v>金币</v>
      </c>
      <c r="FO695" s="116">
        <f t="shared" si="372"/>
        <v>13000</v>
      </c>
      <c r="FP695" s="116" t="str">
        <f t="shared" si="373"/>
        <v>专属强化石2</v>
      </c>
      <c r="FQ695" s="116">
        <f t="shared" si="374"/>
        <v>17</v>
      </c>
      <c r="FR695" s="116" t="str">
        <f t="shared" si="375"/>
        <v>专属强化石3</v>
      </c>
      <c r="FS695" s="116">
        <f t="shared" si="376"/>
        <v>9</v>
      </c>
      <c r="FT695" s="116">
        <f t="shared" si="381"/>
        <v>0.02</v>
      </c>
      <c r="FU695" s="116">
        <f t="shared" si="382"/>
        <v>1</v>
      </c>
      <c r="FV695" s="116">
        <f t="shared" si="383"/>
        <v>99</v>
      </c>
      <c r="FW695" s="116">
        <f t="shared" si="384"/>
        <v>0</v>
      </c>
      <c r="FX695" s="116">
        <f t="shared" si="385"/>
        <v>1</v>
      </c>
      <c r="FY695" s="116">
        <f t="shared" si="386"/>
        <v>23</v>
      </c>
      <c r="FZ695" s="116">
        <f t="shared" si="387"/>
        <v>7.6E-3</v>
      </c>
      <c r="GA695" s="116">
        <f t="shared" si="388"/>
        <v>1</v>
      </c>
      <c r="GB695" s="116">
        <f t="shared" si="389"/>
        <v>46</v>
      </c>
      <c r="GC695" s="116">
        <f t="shared" si="390"/>
        <v>3.0300000000000001E-2</v>
      </c>
      <c r="GD695" s="116">
        <f t="shared" si="391"/>
        <v>1</v>
      </c>
      <c r="GE695" s="116">
        <f t="shared" si="392"/>
        <v>99</v>
      </c>
    </row>
    <row r="696" spans="164:187" ht="16.5" x14ac:dyDescent="0.2">
      <c r="FH696" s="116">
        <v>691</v>
      </c>
      <c r="FI696" s="116">
        <f t="shared" si="377"/>
        <v>0</v>
      </c>
      <c r="FJ696" s="116">
        <f t="shared" si="370"/>
        <v>9</v>
      </c>
      <c r="FK696" s="116" t="str">
        <f t="shared" si="378"/>
        <v>张郃专属武器-魂珠-6 0级</v>
      </c>
      <c r="FL696" s="116">
        <f t="shared" si="379"/>
        <v>6</v>
      </c>
      <c r="FM696" s="116">
        <f t="shared" si="380"/>
        <v>0</v>
      </c>
      <c r="FN696" s="116" t="str">
        <f t="shared" si="371"/>
        <v/>
      </c>
      <c r="FO696" s="116" t="str">
        <f t="shared" si="372"/>
        <v/>
      </c>
      <c r="FP696" s="116" t="str">
        <f t="shared" si="373"/>
        <v/>
      </c>
      <c r="FQ696" s="116" t="str">
        <f t="shared" si="374"/>
        <v/>
      </c>
      <c r="FR696" s="116" t="str">
        <f t="shared" si="375"/>
        <v/>
      </c>
      <c r="FS696" s="116" t="str">
        <f t="shared" si="376"/>
        <v/>
      </c>
      <c r="FT696" s="116" t="str">
        <f t="shared" si="381"/>
        <v/>
      </c>
      <c r="FU696" s="116" t="str">
        <f t="shared" si="382"/>
        <v/>
      </c>
      <c r="FV696" s="116" t="str">
        <f t="shared" si="383"/>
        <v/>
      </c>
      <c r="FW696" s="116" t="str">
        <f t="shared" si="384"/>
        <v/>
      </c>
      <c r="FX696" s="116" t="str">
        <f t="shared" si="385"/>
        <v/>
      </c>
      <c r="FY696" s="116" t="str">
        <f t="shared" si="386"/>
        <v/>
      </c>
      <c r="FZ696" s="116" t="str">
        <f t="shared" si="387"/>
        <v/>
      </c>
      <c r="GA696" s="116" t="str">
        <f t="shared" si="388"/>
        <v/>
      </c>
      <c r="GB696" s="116" t="str">
        <f t="shared" si="389"/>
        <v/>
      </c>
      <c r="GC696" s="116" t="str">
        <f t="shared" si="390"/>
        <v/>
      </c>
      <c r="GD696" s="116" t="str">
        <f t="shared" si="391"/>
        <v/>
      </c>
      <c r="GE696" s="116" t="str">
        <f t="shared" si="392"/>
        <v/>
      </c>
    </row>
    <row r="697" spans="164:187" ht="16.5" x14ac:dyDescent="0.2">
      <c r="FH697" s="116">
        <v>692</v>
      </c>
      <c r="FI697" s="116">
        <f t="shared" si="377"/>
        <v>46</v>
      </c>
      <c r="FJ697" s="116">
        <f t="shared" si="370"/>
        <v>9</v>
      </c>
      <c r="FK697" s="116" t="str">
        <f t="shared" si="378"/>
        <v>张郃专属武器-魂珠-6 1级</v>
      </c>
      <c r="FL697" s="116">
        <f t="shared" si="379"/>
        <v>6</v>
      </c>
      <c r="FM697" s="116">
        <f t="shared" si="380"/>
        <v>1</v>
      </c>
      <c r="FN697" s="116" t="str">
        <f t="shared" si="371"/>
        <v>金币</v>
      </c>
      <c r="FO697" s="116">
        <f t="shared" si="372"/>
        <v>6000</v>
      </c>
      <c r="FP697" s="116" t="str">
        <f t="shared" si="373"/>
        <v>专属强化石3</v>
      </c>
      <c r="FQ697" s="116">
        <f t="shared" si="374"/>
        <v>5</v>
      </c>
      <c r="FR697" s="116" t="str">
        <f t="shared" si="375"/>
        <v>专属强化石4</v>
      </c>
      <c r="FS697" s="116">
        <f t="shared" si="376"/>
        <v>1</v>
      </c>
      <c r="FT697" s="116">
        <f t="shared" si="381"/>
        <v>0.14000000000000001</v>
      </c>
      <c r="FU697" s="116">
        <f t="shared" si="382"/>
        <v>1</v>
      </c>
      <c r="FV697" s="116">
        <f t="shared" si="383"/>
        <v>10</v>
      </c>
      <c r="FW697" s="116">
        <f t="shared" si="384"/>
        <v>0</v>
      </c>
      <c r="FX697" s="116">
        <f t="shared" si="385"/>
        <v>1</v>
      </c>
      <c r="FY697" s="116">
        <f t="shared" si="386"/>
        <v>2</v>
      </c>
      <c r="FZ697" s="116">
        <f t="shared" si="387"/>
        <v>7.2099999999999997E-2</v>
      </c>
      <c r="GA697" s="116">
        <f t="shared" si="388"/>
        <v>1</v>
      </c>
      <c r="GB697" s="116">
        <f t="shared" si="389"/>
        <v>5</v>
      </c>
      <c r="GC697" s="116">
        <f t="shared" si="390"/>
        <v>0.28860000000000002</v>
      </c>
      <c r="GD697" s="116">
        <f t="shared" si="391"/>
        <v>1</v>
      </c>
      <c r="GE697" s="116">
        <f t="shared" si="392"/>
        <v>10</v>
      </c>
    </row>
    <row r="698" spans="164:187" ht="16.5" x14ac:dyDescent="0.2">
      <c r="FH698" s="116">
        <v>693</v>
      </c>
      <c r="FI698" s="116">
        <f t="shared" si="377"/>
        <v>47</v>
      </c>
      <c r="FJ698" s="116">
        <f t="shared" si="370"/>
        <v>9</v>
      </c>
      <c r="FK698" s="116" t="str">
        <f t="shared" si="378"/>
        <v>张郃专属武器-魂珠-6 2级</v>
      </c>
      <c r="FL698" s="116">
        <f t="shared" si="379"/>
        <v>6</v>
      </c>
      <c r="FM698" s="116">
        <f t="shared" si="380"/>
        <v>2</v>
      </c>
      <c r="FN698" s="116" t="str">
        <f t="shared" si="371"/>
        <v>金币</v>
      </c>
      <c r="FO698" s="116">
        <f t="shared" si="372"/>
        <v>7000</v>
      </c>
      <c r="FP698" s="116" t="str">
        <f t="shared" si="373"/>
        <v>专属强化石3</v>
      </c>
      <c r="FQ698" s="116">
        <f t="shared" si="374"/>
        <v>9</v>
      </c>
      <c r="FR698" s="116" t="str">
        <f t="shared" si="375"/>
        <v>专属强化石4</v>
      </c>
      <c r="FS698" s="116">
        <f t="shared" si="376"/>
        <v>2</v>
      </c>
      <c r="FT698" s="116">
        <f t="shared" si="381"/>
        <v>0.14000000000000001</v>
      </c>
      <c r="FU698" s="116">
        <f t="shared" si="382"/>
        <v>1</v>
      </c>
      <c r="FV698" s="116">
        <f t="shared" si="383"/>
        <v>10</v>
      </c>
      <c r="FW698" s="116">
        <f t="shared" si="384"/>
        <v>0</v>
      </c>
      <c r="FX698" s="116">
        <f t="shared" si="385"/>
        <v>1</v>
      </c>
      <c r="FY698" s="116">
        <f t="shared" si="386"/>
        <v>2</v>
      </c>
      <c r="FZ698" s="116">
        <f t="shared" si="387"/>
        <v>7.2099999999999997E-2</v>
      </c>
      <c r="GA698" s="116">
        <f t="shared" si="388"/>
        <v>1</v>
      </c>
      <c r="GB698" s="116">
        <f t="shared" si="389"/>
        <v>5</v>
      </c>
      <c r="GC698" s="116">
        <f t="shared" si="390"/>
        <v>0.28860000000000002</v>
      </c>
      <c r="GD698" s="116">
        <f t="shared" si="391"/>
        <v>1</v>
      </c>
      <c r="GE698" s="116">
        <f t="shared" si="392"/>
        <v>10</v>
      </c>
    </row>
    <row r="699" spans="164:187" ht="16.5" x14ac:dyDescent="0.2">
      <c r="FH699" s="116">
        <v>694</v>
      </c>
      <c r="FI699" s="116">
        <f t="shared" si="377"/>
        <v>48</v>
      </c>
      <c r="FJ699" s="116">
        <f t="shared" si="370"/>
        <v>9</v>
      </c>
      <c r="FK699" s="116" t="str">
        <f t="shared" si="378"/>
        <v>张郃专属武器-魂珠-6 3级</v>
      </c>
      <c r="FL699" s="116">
        <f t="shared" si="379"/>
        <v>6</v>
      </c>
      <c r="FM699" s="116">
        <f t="shared" si="380"/>
        <v>3</v>
      </c>
      <c r="FN699" s="116" t="str">
        <f t="shared" si="371"/>
        <v>金币</v>
      </c>
      <c r="FO699" s="116">
        <f t="shared" si="372"/>
        <v>8000</v>
      </c>
      <c r="FP699" s="116" t="str">
        <f t="shared" si="373"/>
        <v>专属强化石3</v>
      </c>
      <c r="FQ699" s="116">
        <f t="shared" si="374"/>
        <v>9</v>
      </c>
      <c r="FR699" s="116" t="str">
        <f t="shared" si="375"/>
        <v>专属强化石4</v>
      </c>
      <c r="FS699" s="116">
        <f t="shared" si="376"/>
        <v>2</v>
      </c>
      <c r="FT699" s="116">
        <f t="shared" si="381"/>
        <v>0.1</v>
      </c>
      <c r="FU699" s="116">
        <f t="shared" si="382"/>
        <v>1</v>
      </c>
      <c r="FV699" s="116">
        <f t="shared" si="383"/>
        <v>16</v>
      </c>
      <c r="FW699" s="116">
        <f t="shared" si="384"/>
        <v>0</v>
      </c>
      <c r="FX699" s="116">
        <f t="shared" si="385"/>
        <v>1</v>
      </c>
      <c r="FY699" s="116">
        <f t="shared" si="386"/>
        <v>4</v>
      </c>
      <c r="FZ699" s="116">
        <f t="shared" si="387"/>
        <v>4.8099999999999997E-2</v>
      </c>
      <c r="GA699" s="116">
        <f t="shared" si="388"/>
        <v>1</v>
      </c>
      <c r="GB699" s="116">
        <f t="shared" si="389"/>
        <v>7</v>
      </c>
      <c r="GC699" s="116">
        <f t="shared" si="390"/>
        <v>0.19239999999999999</v>
      </c>
      <c r="GD699" s="116">
        <f t="shared" si="391"/>
        <v>1</v>
      </c>
      <c r="GE699" s="116">
        <f t="shared" si="392"/>
        <v>16</v>
      </c>
    </row>
    <row r="700" spans="164:187" ht="16.5" x14ac:dyDescent="0.2">
      <c r="FH700" s="116">
        <v>695</v>
      </c>
      <c r="FI700" s="116">
        <f t="shared" si="377"/>
        <v>49</v>
      </c>
      <c r="FJ700" s="116">
        <f t="shared" si="370"/>
        <v>9</v>
      </c>
      <c r="FK700" s="116" t="str">
        <f t="shared" si="378"/>
        <v>张郃专属武器-魂珠-6 4级</v>
      </c>
      <c r="FL700" s="116">
        <f t="shared" si="379"/>
        <v>6</v>
      </c>
      <c r="FM700" s="116">
        <f t="shared" si="380"/>
        <v>4</v>
      </c>
      <c r="FN700" s="116" t="str">
        <f t="shared" si="371"/>
        <v>金币</v>
      </c>
      <c r="FO700" s="116">
        <f t="shared" si="372"/>
        <v>9000</v>
      </c>
      <c r="FP700" s="116" t="str">
        <f t="shared" si="373"/>
        <v>专属强化石3</v>
      </c>
      <c r="FQ700" s="116">
        <f t="shared" si="374"/>
        <v>14</v>
      </c>
      <c r="FR700" s="116" t="str">
        <f t="shared" si="375"/>
        <v>专属强化石4</v>
      </c>
      <c r="FS700" s="116">
        <f t="shared" si="376"/>
        <v>3</v>
      </c>
      <c r="FT700" s="116">
        <f t="shared" si="381"/>
        <v>0.09</v>
      </c>
      <c r="FU700" s="116">
        <f t="shared" si="382"/>
        <v>1</v>
      </c>
      <c r="FV700" s="116">
        <f t="shared" si="383"/>
        <v>17</v>
      </c>
      <c r="FW700" s="116">
        <f t="shared" si="384"/>
        <v>0</v>
      </c>
      <c r="FX700" s="116">
        <f t="shared" si="385"/>
        <v>1</v>
      </c>
      <c r="FY700" s="116">
        <f t="shared" si="386"/>
        <v>4</v>
      </c>
      <c r="FZ700" s="116">
        <f t="shared" si="387"/>
        <v>4.3299999999999998E-2</v>
      </c>
      <c r="GA700" s="116">
        <f t="shared" si="388"/>
        <v>1</v>
      </c>
      <c r="GB700" s="116">
        <f t="shared" si="389"/>
        <v>8</v>
      </c>
      <c r="GC700" s="116">
        <f t="shared" si="390"/>
        <v>0.1731</v>
      </c>
      <c r="GD700" s="116">
        <f t="shared" si="391"/>
        <v>1</v>
      </c>
      <c r="GE700" s="116">
        <f t="shared" si="392"/>
        <v>17</v>
      </c>
    </row>
    <row r="701" spans="164:187" ht="16.5" x14ac:dyDescent="0.2">
      <c r="FH701" s="116">
        <v>696</v>
      </c>
      <c r="FI701" s="116">
        <f t="shared" si="377"/>
        <v>50</v>
      </c>
      <c r="FJ701" s="116">
        <f t="shared" si="370"/>
        <v>9</v>
      </c>
      <c r="FK701" s="116" t="str">
        <f t="shared" si="378"/>
        <v>张郃专属武器-魂珠-6 5级</v>
      </c>
      <c r="FL701" s="116">
        <f t="shared" si="379"/>
        <v>6</v>
      </c>
      <c r="FM701" s="116">
        <f t="shared" si="380"/>
        <v>5</v>
      </c>
      <c r="FN701" s="116" t="str">
        <f t="shared" si="371"/>
        <v>金币</v>
      </c>
      <c r="FO701" s="116">
        <f t="shared" si="372"/>
        <v>10000</v>
      </c>
      <c r="FP701" s="116" t="str">
        <f t="shared" si="373"/>
        <v>专属强化石3</v>
      </c>
      <c r="FQ701" s="116">
        <f t="shared" si="374"/>
        <v>14</v>
      </c>
      <c r="FR701" s="116" t="str">
        <f t="shared" si="375"/>
        <v>专属强化石4</v>
      </c>
      <c r="FS701" s="116">
        <f t="shared" si="376"/>
        <v>3</v>
      </c>
      <c r="FT701" s="116">
        <f t="shared" si="381"/>
        <v>0.05</v>
      </c>
      <c r="FU701" s="116">
        <f t="shared" si="382"/>
        <v>1</v>
      </c>
      <c r="FV701" s="116">
        <f t="shared" si="383"/>
        <v>28</v>
      </c>
      <c r="FW701" s="116">
        <f t="shared" si="384"/>
        <v>0</v>
      </c>
      <c r="FX701" s="116">
        <f t="shared" si="385"/>
        <v>1</v>
      </c>
      <c r="FY701" s="116">
        <f t="shared" si="386"/>
        <v>6</v>
      </c>
      <c r="FZ701" s="116">
        <f t="shared" si="387"/>
        <v>2.7099999999999999E-2</v>
      </c>
      <c r="GA701" s="116">
        <f t="shared" si="388"/>
        <v>1</v>
      </c>
      <c r="GB701" s="116">
        <f t="shared" si="389"/>
        <v>13</v>
      </c>
      <c r="GC701" s="116">
        <f t="shared" si="390"/>
        <v>0.1082</v>
      </c>
      <c r="GD701" s="116">
        <f t="shared" si="391"/>
        <v>1</v>
      </c>
      <c r="GE701" s="116">
        <f t="shared" si="392"/>
        <v>28</v>
      </c>
    </row>
    <row r="702" spans="164:187" ht="16.5" x14ac:dyDescent="0.2">
      <c r="FH702" s="116">
        <v>697</v>
      </c>
      <c r="FI702" s="116">
        <f t="shared" si="377"/>
        <v>51</v>
      </c>
      <c r="FJ702" s="116">
        <f t="shared" si="370"/>
        <v>9</v>
      </c>
      <c r="FK702" s="116" t="str">
        <f t="shared" si="378"/>
        <v>张郃专属武器-魂珠-6 6级</v>
      </c>
      <c r="FL702" s="116">
        <f t="shared" si="379"/>
        <v>6</v>
      </c>
      <c r="FM702" s="116">
        <f t="shared" si="380"/>
        <v>6</v>
      </c>
      <c r="FN702" s="116" t="str">
        <f t="shared" si="371"/>
        <v>金币</v>
      </c>
      <c r="FO702" s="116">
        <f t="shared" si="372"/>
        <v>11000</v>
      </c>
      <c r="FP702" s="116" t="str">
        <f t="shared" si="373"/>
        <v>专属强化石3</v>
      </c>
      <c r="FQ702" s="116">
        <f t="shared" si="374"/>
        <v>19</v>
      </c>
      <c r="FR702" s="116" t="str">
        <f t="shared" si="375"/>
        <v>专属强化石4</v>
      </c>
      <c r="FS702" s="116">
        <f t="shared" si="376"/>
        <v>4</v>
      </c>
      <c r="FT702" s="116">
        <f t="shared" si="381"/>
        <v>0.04</v>
      </c>
      <c r="FU702" s="116">
        <f t="shared" si="382"/>
        <v>1</v>
      </c>
      <c r="FV702" s="116">
        <f t="shared" si="383"/>
        <v>34</v>
      </c>
      <c r="FW702" s="116">
        <f t="shared" si="384"/>
        <v>0</v>
      </c>
      <c r="FX702" s="116">
        <f t="shared" si="385"/>
        <v>1</v>
      </c>
      <c r="FY702" s="116">
        <f t="shared" si="386"/>
        <v>8</v>
      </c>
      <c r="FZ702" s="116">
        <f t="shared" si="387"/>
        <v>2.2200000000000001E-2</v>
      </c>
      <c r="GA702" s="116">
        <f t="shared" si="388"/>
        <v>1</v>
      </c>
      <c r="GB702" s="116">
        <f t="shared" si="389"/>
        <v>16</v>
      </c>
      <c r="GC702" s="116">
        <f t="shared" si="390"/>
        <v>8.8800000000000004E-2</v>
      </c>
      <c r="GD702" s="116">
        <f t="shared" si="391"/>
        <v>1</v>
      </c>
      <c r="GE702" s="116">
        <f t="shared" si="392"/>
        <v>34</v>
      </c>
    </row>
    <row r="703" spans="164:187" ht="16.5" x14ac:dyDescent="0.2">
      <c r="FH703" s="116">
        <v>698</v>
      </c>
      <c r="FI703" s="116">
        <f t="shared" si="377"/>
        <v>52</v>
      </c>
      <c r="FJ703" s="116">
        <f t="shared" si="370"/>
        <v>9</v>
      </c>
      <c r="FK703" s="116" t="str">
        <f t="shared" si="378"/>
        <v>张郃专属武器-魂珠-6 7级</v>
      </c>
      <c r="FL703" s="116">
        <f t="shared" si="379"/>
        <v>6</v>
      </c>
      <c r="FM703" s="116">
        <f t="shared" si="380"/>
        <v>7</v>
      </c>
      <c r="FN703" s="116" t="str">
        <f t="shared" si="371"/>
        <v>金币</v>
      </c>
      <c r="FO703" s="116">
        <f t="shared" si="372"/>
        <v>12000</v>
      </c>
      <c r="FP703" s="116" t="str">
        <f t="shared" si="373"/>
        <v>专属强化石3</v>
      </c>
      <c r="FQ703" s="116">
        <f t="shared" si="374"/>
        <v>24</v>
      </c>
      <c r="FR703" s="116" t="str">
        <f t="shared" si="375"/>
        <v>专属强化石4</v>
      </c>
      <c r="FS703" s="116">
        <f t="shared" si="376"/>
        <v>5</v>
      </c>
      <c r="FT703" s="116">
        <f t="shared" si="381"/>
        <v>0.03</v>
      </c>
      <c r="FU703" s="116">
        <f t="shared" si="382"/>
        <v>1</v>
      </c>
      <c r="FV703" s="116">
        <f t="shared" si="383"/>
        <v>44</v>
      </c>
      <c r="FW703" s="116">
        <f t="shared" si="384"/>
        <v>0</v>
      </c>
      <c r="FX703" s="116">
        <f t="shared" si="385"/>
        <v>1</v>
      </c>
      <c r="FY703" s="116">
        <f t="shared" si="386"/>
        <v>10</v>
      </c>
      <c r="FZ703" s="116">
        <f t="shared" si="387"/>
        <v>1.72E-2</v>
      </c>
      <c r="GA703" s="116">
        <f t="shared" si="388"/>
        <v>1</v>
      </c>
      <c r="GB703" s="116">
        <f t="shared" si="389"/>
        <v>20</v>
      </c>
      <c r="GC703" s="116">
        <f t="shared" si="390"/>
        <v>6.8699999999999997E-2</v>
      </c>
      <c r="GD703" s="116">
        <f t="shared" si="391"/>
        <v>1</v>
      </c>
      <c r="GE703" s="116">
        <f t="shared" si="392"/>
        <v>44</v>
      </c>
    </row>
    <row r="704" spans="164:187" ht="16.5" x14ac:dyDescent="0.2">
      <c r="FH704" s="116">
        <v>699</v>
      </c>
      <c r="FI704" s="116">
        <f t="shared" si="377"/>
        <v>53</v>
      </c>
      <c r="FJ704" s="116">
        <f t="shared" si="370"/>
        <v>9</v>
      </c>
      <c r="FK704" s="116" t="str">
        <f t="shared" si="378"/>
        <v>张郃专属武器-魂珠-6 8级</v>
      </c>
      <c r="FL704" s="116">
        <f t="shared" si="379"/>
        <v>6</v>
      </c>
      <c r="FM704" s="116">
        <f t="shared" si="380"/>
        <v>8</v>
      </c>
      <c r="FN704" s="116" t="str">
        <f t="shared" si="371"/>
        <v>金币</v>
      </c>
      <c r="FO704" s="116">
        <f t="shared" si="372"/>
        <v>13000</v>
      </c>
      <c r="FP704" s="116" t="str">
        <f t="shared" si="373"/>
        <v>专属强化石3</v>
      </c>
      <c r="FQ704" s="116">
        <f t="shared" si="374"/>
        <v>33</v>
      </c>
      <c r="FR704" s="116" t="str">
        <f t="shared" si="375"/>
        <v>专属强化石4</v>
      </c>
      <c r="FS704" s="116">
        <f t="shared" si="376"/>
        <v>7</v>
      </c>
      <c r="FT704" s="116">
        <f t="shared" si="381"/>
        <v>0.03</v>
      </c>
      <c r="FU704" s="116">
        <f t="shared" si="382"/>
        <v>1</v>
      </c>
      <c r="FV704" s="116">
        <f t="shared" si="383"/>
        <v>50</v>
      </c>
      <c r="FW704" s="116">
        <f t="shared" si="384"/>
        <v>0</v>
      </c>
      <c r="FX704" s="116">
        <f t="shared" si="385"/>
        <v>1</v>
      </c>
      <c r="FY704" s="116">
        <f t="shared" si="386"/>
        <v>12</v>
      </c>
      <c r="FZ704" s="116">
        <f t="shared" si="387"/>
        <v>1.49E-2</v>
      </c>
      <c r="GA704" s="116">
        <f t="shared" si="388"/>
        <v>1</v>
      </c>
      <c r="GB704" s="116">
        <f t="shared" si="389"/>
        <v>24</v>
      </c>
      <c r="GC704" s="116">
        <f t="shared" si="390"/>
        <v>5.9400000000000001E-2</v>
      </c>
      <c r="GD704" s="116">
        <f t="shared" si="391"/>
        <v>1</v>
      </c>
      <c r="GE704" s="116">
        <f t="shared" si="392"/>
        <v>50</v>
      </c>
    </row>
    <row r="705" spans="164:187" ht="16.5" x14ac:dyDescent="0.2">
      <c r="FH705" s="116">
        <v>700</v>
      </c>
      <c r="FI705" s="116">
        <f t="shared" si="377"/>
        <v>54</v>
      </c>
      <c r="FJ705" s="116">
        <f t="shared" si="370"/>
        <v>9</v>
      </c>
      <c r="FK705" s="116" t="str">
        <f t="shared" si="378"/>
        <v>张郃专属武器-魂珠-6 9级</v>
      </c>
      <c r="FL705" s="116">
        <f t="shared" si="379"/>
        <v>6</v>
      </c>
      <c r="FM705" s="116">
        <f t="shared" si="380"/>
        <v>9</v>
      </c>
      <c r="FN705" s="116" t="str">
        <f t="shared" si="371"/>
        <v>金币</v>
      </c>
      <c r="FO705" s="116">
        <f t="shared" si="372"/>
        <v>14000</v>
      </c>
      <c r="FP705" s="116" t="str">
        <f t="shared" si="373"/>
        <v>专属强化石3</v>
      </c>
      <c r="FQ705" s="116">
        <f t="shared" si="374"/>
        <v>38</v>
      </c>
      <c r="FR705" s="116" t="str">
        <f t="shared" si="375"/>
        <v>专属强化石4</v>
      </c>
      <c r="FS705" s="116">
        <f t="shared" si="376"/>
        <v>8</v>
      </c>
      <c r="FT705" s="116">
        <f t="shared" si="381"/>
        <v>0.02</v>
      </c>
      <c r="FU705" s="116">
        <f t="shared" si="382"/>
        <v>1</v>
      </c>
      <c r="FV705" s="116">
        <f t="shared" si="383"/>
        <v>71</v>
      </c>
      <c r="FW705" s="116">
        <f t="shared" si="384"/>
        <v>0</v>
      </c>
      <c r="FX705" s="116">
        <f t="shared" si="385"/>
        <v>1</v>
      </c>
      <c r="FY705" s="116">
        <f t="shared" si="386"/>
        <v>17</v>
      </c>
      <c r="FZ705" s="116">
        <f t="shared" si="387"/>
        <v>1.0500000000000001E-2</v>
      </c>
      <c r="GA705" s="116">
        <f t="shared" si="388"/>
        <v>1</v>
      </c>
      <c r="GB705" s="116">
        <f t="shared" si="389"/>
        <v>33</v>
      </c>
      <c r="GC705" s="116">
        <f t="shared" si="390"/>
        <v>4.2000000000000003E-2</v>
      </c>
      <c r="GD705" s="116">
        <f t="shared" si="391"/>
        <v>1</v>
      </c>
      <c r="GE705" s="116">
        <f t="shared" si="392"/>
        <v>71</v>
      </c>
    </row>
    <row r="706" spans="164:187" ht="16.5" x14ac:dyDescent="0.2">
      <c r="FH706" s="116">
        <v>701</v>
      </c>
      <c r="FI706" s="116">
        <f t="shared" si="377"/>
        <v>0</v>
      </c>
      <c r="FJ706" s="116">
        <f t="shared" si="370"/>
        <v>9</v>
      </c>
      <c r="FK706" s="116" t="str">
        <f t="shared" si="378"/>
        <v>张郃专属武器-魂珠-7 0级</v>
      </c>
      <c r="FL706" s="116">
        <f t="shared" si="379"/>
        <v>7</v>
      </c>
      <c r="FM706" s="116">
        <f t="shared" si="380"/>
        <v>0</v>
      </c>
      <c r="FN706" s="116" t="str">
        <f t="shared" si="371"/>
        <v/>
      </c>
      <c r="FO706" s="116" t="str">
        <f t="shared" si="372"/>
        <v/>
      </c>
      <c r="FP706" s="116" t="str">
        <f t="shared" si="373"/>
        <v/>
      </c>
      <c r="FQ706" s="116" t="str">
        <f t="shared" si="374"/>
        <v/>
      </c>
      <c r="FR706" s="116" t="str">
        <f t="shared" si="375"/>
        <v/>
      </c>
      <c r="FS706" s="116" t="str">
        <f t="shared" si="376"/>
        <v/>
      </c>
      <c r="FT706" s="116" t="str">
        <f t="shared" si="381"/>
        <v/>
      </c>
      <c r="FU706" s="116" t="str">
        <f t="shared" si="382"/>
        <v/>
      </c>
      <c r="FV706" s="116" t="str">
        <f t="shared" si="383"/>
        <v/>
      </c>
      <c r="FW706" s="116" t="str">
        <f t="shared" si="384"/>
        <v/>
      </c>
      <c r="FX706" s="116" t="str">
        <f t="shared" si="385"/>
        <v/>
      </c>
      <c r="FY706" s="116" t="str">
        <f t="shared" si="386"/>
        <v/>
      </c>
      <c r="FZ706" s="116" t="str">
        <f t="shared" si="387"/>
        <v/>
      </c>
      <c r="GA706" s="116" t="str">
        <f t="shared" si="388"/>
        <v/>
      </c>
      <c r="GB706" s="116" t="str">
        <f t="shared" si="389"/>
        <v/>
      </c>
      <c r="GC706" s="116" t="str">
        <f t="shared" si="390"/>
        <v/>
      </c>
      <c r="GD706" s="116" t="str">
        <f t="shared" si="391"/>
        <v/>
      </c>
      <c r="GE706" s="116" t="str">
        <f t="shared" si="392"/>
        <v/>
      </c>
    </row>
    <row r="707" spans="164:187" ht="16.5" x14ac:dyDescent="0.2">
      <c r="FH707" s="116">
        <v>702</v>
      </c>
      <c r="FI707" s="116">
        <f t="shared" si="377"/>
        <v>55</v>
      </c>
      <c r="FJ707" s="116">
        <f t="shared" si="370"/>
        <v>9</v>
      </c>
      <c r="FK707" s="116" t="str">
        <f t="shared" si="378"/>
        <v>张郃专属武器-魂珠-7 1级</v>
      </c>
      <c r="FL707" s="116">
        <f t="shared" si="379"/>
        <v>7</v>
      </c>
      <c r="FM707" s="116">
        <f t="shared" si="380"/>
        <v>1</v>
      </c>
      <c r="FN707" s="116" t="str">
        <f t="shared" si="371"/>
        <v>金币</v>
      </c>
      <c r="FO707" s="116">
        <f t="shared" si="372"/>
        <v>7000</v>
      </c>
      <c r="FP707" s="116" t="str">
        <f t="shared" si="373"/>
        <v>专属强化石3</v>
      </c>
      <c r="FQ707" s="116">
        <f t="shared" si="374"/>
        <v>6</v>
      </c>
      <c r="FR707" s="116" t="str">
        <f t="shared" si="375"/>
        <v>专属强化石4</v>
      </c>
      <c r="FS707" s="116">
        <f t="shared" si="376"/>
        <v>2</v>
      </c>
      <c r="FT707" s="116">
        <f t="shared" si="381"/>
        <v>0.17</v>
      </c>
      <c r="FU707" s="116">
        <f t="shared" si="382"/>
        <v>1</v>
      </c>
      <c r="FV707" s="116">
        <f t="shared" si="383"/>
        <v>9</v>
      </c>
      <c r="FW707" s="116">
        <f t="shared" si="384"/>
        <v>0</v>
      </c>
      <c r="FX707" s="116">
        <f t="shared" si="385"/>
        <v>1</v>
      </c>
      <c r="FY707" s="116">
        <f t="shared" si="386"/>
        <v>2</v>
      </c>
      <c r="FZ707" s="116">
        <f t="shared" si="387"/>
        <v>8.6599999999999996E-2</v>
      </c>
      <c r="GA707" s="116">
        <f t="shared" si="388"/>
        <v>1</v>
      </c>
      <c r="GB707" s="116">
        <f t="shared" si="389"/>
        <v>4</v>
      </c>
      <c r="GC707" s="116">
        <f t="shared" si="390"/>
        <v>0.3463</v>
      </c>
      <c r="GD707" s="116">
        <f t="shared" si="391"/>
        <v>1</v>
      </c>
      <c r="GE707" s="116">
        <f t="shared" si="392"/>
        <v>9</v>
      </c>
    </row>
    <row r="708" spans="164:187" ht="16.5" x14ac:dyDescent="0.2">
      <c r="FH708" s="116">
        <v>703</v>
      </c>
      <c r="FI708" s="116">
        <f t="shared" si="377"/>
        <v>56</v>
      </c>
      <c r="FJ708" s="116">
        <f t="shared" si="370"/>
        <v>9</v>
      </c>
      <c r="FK708" s="116" t="str">
        <f t="shared" si="378"/>
        <v>张郃专属武器-魂珠-7 2级</v>
      </c>
      <c r="FL708" s="116">
        <f t="shared" si="379"/>
        <v>7</v>
      </c>
      <c r="FM708" s="116">
        <f t="shared" si="380"/>
        <v>2</v>
      </c>
      <c r="FN708" s="116" t="str">
        <f t="shared" si="371"/>
        <v>金币</v>
      </c>
      <c r="FO708" s="116">
        <f t="shared" si="372"/>
        <v>8000</v>
      </c>
      <c r="FP708" s="116" t="str">
        <f t="shared" si="373"/>
        <v>专属强化石3</v>
      </c>
      <c r="FQ708" s="116">
        <f t="shared" si="374"/>
        <v>6</v>
      </c>
      <c r="FR708" s="116" t="str">
        <f t="shared" si="375"/>
        <v>专属强化石4</v>
      </c>
      <c r="FS708" s="116">
        <f t="shared" si="376"/>
        <v>2</v>
      </c>
      <c r="FT708" s="116">
        <f t="shared" si="381"/>
        <v>0.09</v>
      </c>
      <c r="FU708" s="116">
        <f t="shared" si="382"/>
        <v>1</v>
      </c>
      <c r="FV708" s="116">
        <f t="shared" si="383"/>
        <v>17</v>
      </c>
      <c r="FW708" s="116">
        <f t="shared" si="384"/>
        <v>0</v>
      </c>
      <c r="FX708" s="116">
        <f t="shared" si="385"/>
        <v>1</v>
      </c>
      <c r="FY708" s="116">
        <f t="shared" si="386"/>
        <v>4</v>
      </c>
      <c r="FZ708" s="116">
        <f t="shared" si="387"/>
        <v>4.3299999999999998E-2</v>
      </c>
      <c r="GA708" s="116">
        <f t="shared" si="388"/>
        <v>1</v>
      </c>
      <c r="GB708" s="116">
        <f t="shared" si="389"/>
        <v>8</v>
      </c>
      <c r="GC708" s="116">
        <f t="shared" si="390"/>
        <v>0.1731</v>
      </c>
      <c r="GD708" s="116">
        <f t="shared" si="391"/>
        <v>1</v>
      </c>
      <c r="GE708" s="116">
        <f t="shared" si="392"/>
        <v>17</v>
      </c>
    </row>
    <row r="709" spans="164:187" ht="16.5" x14ac:dyDescent="0.2">
      <c r="FH709" s="116">
        <v>704</v>
      </c>
      <c r="FI709" s="116">
        <f t="shared" si="377"/>
        <v>57</v>
      </c>
      <c r="FJ709" s="116">
        <f t="shared" si="370"/>
        <v>9</v>
      </c>
      <c r="FK709" s="116" t="str">
        <f t="shared" si="378"/>
        <v>张郃专属武器-魂珠-7 3级</v>
      </c>
      <c r="FL709" s="116">
        <f t="shared" si="379"/>
        <v>7</v>
      </c>
      <c r="FM709" s="116">
        <f t="shared" si="380"/>
        <v>3</v>
      </c>
      <c r="FN709" s="116" t="str">
        <f t="shared" si="371"/>
        <v>金币</v>
      </c>
      <c r="FO709" s="116">
        <f t="shared" si="372"/>
        <v>9000</v>
      </c>
      <c r="FP709" s="116" t="str">
        <f t="shared" si="373"/>
        <v>专属强化石3</v>
      </c>
      <c r="FQ709" s="116">
        <f t="shared" si="374"/>
        <v>8</v>
      </c>
      <c r="FR709" s="116" t="str">
        <f t="shared" si="375"/>
        <v>专属强化石4</v>
      </c>
      <c r="FS709" s="116">
        <f t="shared" si="376"/>
        <v>3</v>
      </c>
      <c r="FT709" s="116">
        <f t="shared" si="381"/>
        <v>0.09</v>
      </c>
      <c r="FU709" s="116">
        <f t="shared" si="382"/>
        <v>1</v>
      </c>
      <c r="FV709" s="116">
        <f t="shared" si="383"/>
        <v>17</v>
      </c>
      <c r="FW709" s="116">
        <f t="shared" si="384"/>
        <v>0</v>
      </c>
      <c r="FX709" s="116">
        <f t="shared" si="385"/>
        <v>1</v>
      </c>
      <c r="FY709" s="116">
        <f t="shared" si="386"/>
        <v>4</v>
      </c>
      <c r="FZ709" s="116">
        <f t="shared" si="387"/>
        <v>4.3299999999999998E-2</v>
      </c>
      <c r="GA709" s="116">
        <f t="shared" si="388"/>
        <v>1</v>
      </c>
      <c r="GB709" s="116">
        <f t="shared" si="389"/>
        <v>8</v>
      </c>
      <c r="GC709" s="116">
        <f t="shared" si="390"/>
        <v>0.1731</v>
      </c>
      <c r="GD709" s="116">
        <f t="shared" si="391"/>
        <v>1</v>
      </c>
      <c r="GE709" s="116">
        <f t="shared" si="392"/>
        <v>17</v>
      </c>
    </row>
    <row r="710" spans="164:187" ht="16.5" x14ac:dyDescent="0.2">
      <c r="FH710" s="116">
        <v>705</v>
      </c>
      <c r="FI710" s="116">
        <f t="shared" si="377"/>
        <v>58</v>
      </c>
      <c r="FJ710" s="116">
        <f t="shared" si="370"/>
        <v>9</v>
      </c>
      <c r="FK710" s="116" t="str">
        <f t="shared" si="378"/>
        <v>张郃专属武器-魂珠-7 4级</v>
      </c>
      <c r="FL710" s="116">
        <f t="shared" si="379"/>
        <v>7</v>
      </c>
      <c r="FM710" s="116">
        <f t="shared" si="380"/>
        <v>4</v>
      </c>
      <c r="FN710" s="116" t="str">
        <f t="shared" si="371"/>
        <v>金币</v>
      </c>
      <c r="FO710" s="116">
        <f t="shared" si="372"/>
        <v>10000</v>
      </c>
      <c r="FP710" s="116" t="str">
        <f t="shared" si="373"/>
        <v>专属强化石3</v>
      </c>
      <c r="FQ710" s="116">
        <f t="shared" si="374"/>
        <v>11</v>
      </c>
      <c r="FR710" s="116" t="str">
        <f t="shared" si="375"/>
        <v>专属强化石4</v>
      </c>
      <c r="FS710" s="116">
        <f t="shared" si="376"/>
        <v>4</v>
      </c>
      <c r="FT710" s="116">
        <f t="shared" si="381"/>
        <v>7.0000000000000007E-2</v>
      </c>
      <c r="FU710" s="116">
        <f t="shared" si="382"/>
        <v>1</v>
      </c>
      <c r="FV710" s="116">
        <f t="shared" si="383"/>
        <v>22</v>
      </c>
      <c r="FW710" s="116">
        <f t="shared" si="384"/>
        <v>0</v>
      </c>
      <c r="FX710" s="116">
        <f t="shared" si="385"/>
        <v>1</v>
      </c>
      <c r="FY710" s="116">
        <f t="shared" si="386"/>
        <v>5</v>
      </c>
      <c r="FZ710" s="116">
        <f t="shared" si="387"/>
        <v>3.4599999999999999E-2</v>
      </c>
      <c r="GA710" s="116">
        <f t="shared" si="388"/>
        <v>1</v>
      </c>
      <c r="GB710" s="116">
        <f t="shared" si="389"/>
        <v>10</v>
      </c>
      <c r="GC710" s="116">
        <f t="shared" si="390"/>
        <v>0.13850000000000001</v>
      </c>
      <c r="GD710" s="116">
        <f t="shared" si="391"/>
        <v>1</v>
      </c>
      <c r="GE710" s="116">
        <f t="shared" si="392"/>
        <v>22</v>
      </c>
    </row>
    <row r="711" spans="164:187" ht="16.5" x14ac:dyDescent="0.2">
      <c r="FH711" s="116">
        <v>706</v>
      </c>
      <c r="FI711" s="116">
        <f t="shared" si="377"/>
        <v>59</v>
      </c>
      <c r="FJ711" s="116">
        <f t="shared" ref="FJ711:FJ774" si="393">INT((FH711-1)/80+1)</f>
        <v>9</v>
      </c>
      <c r="FK711" s="116" t="str">
        <f t="shared" si="378"/>
        <v>张郃专属武器-魂珠-7 5级</v>
      </c>
      <c r="FL711" s="116">
        <f t="shared" si="379"/>
        <v>7</v>
      </c>
      <c r="FM711" s="116">
        <f t="shared" si="380"/>
        <v>5</v>
      </c>
      <c r="FN711" s="116" t="str">
        <f t="shared" ref="FN711:FN774" si="394">IF($FM711&gt;0,IF(INDEX($EC$6:$EC$77,$FI711)&gt;=FN$3,INDEX(ED$6:ED$77,$FI711),""),"")</f>
        <v>金币</v>
      </c>
      <c r="FO711" s="116">
        <f t="shared" ref="FO711:FO774" si="395">IF($FM711&gt;0,IF(INDEX($EC$6:$EC$77,$FI711)&gt;=FO$3,INDEX(EE$6:EE$77,$FI711),""),"")</f>
        <v>11000</v>
      </c>
      <c r="FP711" s="116" t="str">
        <f t="shared" ref="FP711:FP774" si="396">IF($FM711&gt;0,IF(INDEX($EC$6:$EC$77,$FI711)&gt;=FP$3,INDEX(EF$6:EF$77,$FI711),""),"")</f>
        <v>专属强化石3</v>
      </c>
      <c r="FQ711" s="116">
        <f t="shared" ref="FQ711:FQ774" si="397">IF($FM711&gt;0,IF(INDEX($EC$6:$EC$77,$FI711)&gt;=FQ$3,INDEX(EG$6:EG$77,$FI711),""),"")</f>
        <v>11</v>
      </c>
      <c r="FR711" s="116" t="str">
        <f t="shared" ref="FR711:FR774" si="398">IF($FM711&gt;0,IF(INDEX($EC$6:$EC$77,$FI711)&gt;=FR$3,INDEX(EH$6:EH$77,$FI711),""),"")</f>
        <v>专属强化石4</v>
      </c>
      <c r="FS711" s="116">
        <f t="shared" ref="FS711:FS774" si="399">IF($FM711&gt;0,IF(INDEX($EC$6:$EC$77,$FI711)&gt;=FS$3,INDEX(EI$6:EI$77,$FI711),""),"")</f>
        <v>4</v>
      </c>
      <c r="FT711" s="116">
        <f t="shared" si="381"/>
        <v>0.04</v>
      </c>
      <c r="FU711" s="116">
        <f t="shared" si="382"/>
        <v>1</v>
      </c>
      <c r="FV711" s="116">
        <f t="shared" si="383"/>
        <v>35</v>
      </c>
      <c r="FW711" s="116">
        <f t="shared" si="384"/>
        <v>0</v>
      </c>
      <c r="FX711" s="116">
        <f t="shared" si="385"/>
        <v>1</v>
      </c>
      <c r="FY711" s="116">
        <f t="shared" si="386"/>
        <v>8</v>
      </c>
      <c r="FZ711" s="116">
        <f t="shared" si="387"/>
        <v>2.1600000000000001E-2</v>
      </c>
      <c r="GA711" s="116">
        <f t="shared" si="388"/>
        <v>1</v>
      </c>
      <c r="GB711" s="116">
        <f t="shared" si="389"/>
        <v>16</v>
      </c>
      <c r="GC711" s="116">
        <f t="shared" si="390"/>
        <v>8.6599999999999996E-2</v>
      </c>
      <c r="GD711" s="116">
        <f t="shared" si="391"/>
        <v>1</v>
      </c>
      <c r="GE711" s="116">
        <f t="shared" si="392"/>
        <v>35</v>
      </c>
    </row>
    <row r="712" spans="164:187" ht="16.5" x14ac:dyDescent="0.2">
      <c r="FH712" s="116">
        <v>707</v>
      </c>
      <c r="FI712" s="116">
        <f t="shared" si="377"/>
        <v>60</v>
      </c>
      <c r="FJ712" s="116">
        <f t="shared" si="393"/>
        <v>9</v>
      </c>
      <c r="FK712" s="116" t="str">
        <f t="shared" si="378"/>
        <v>张郃专属武器-魂珠-7 6级</v>
      </c>
      <c r="FL712" s="116">
        <f t="shared" si="379"/>
        <v>7</v>
      </c>
      <c r="FM712" s="116">
        <f t="shared" si="380"/>
        <v>6</v>
      </c>
      <c r="FN712" s="116" t="str">
        <f t="shared" si="394"/>
        <v>金币</v>
      </c>
      <c r="FO712" s="116">
        <f t="shared" si="395"/>
        <v>12000</v>
      </c>
      <c r="FP712" s="116" t="str">
        <f t="shared" si="396"/>
        <v>专属强化石3</v>
      </c>
      <c r="FQ712" s="116">
        <f t="shared" si="397"/>
        <v>14</v>
      </c>
      <c r="FR712" s="116" t="str">
        <f t="shared" si="398"/>
        <v>专属强化石4</v>
      </c>
      <c r="FS712" s="116">
        <f t="shared" si="399"/>
        <v>5</v>
      </c>
      <c r="FT712" s="116">
        <f t="shared" si="381"/>
        <v>0.03</v>
      </c>
      <c r="FU712" s="116">
        <f t="shared" si="382"/>
        <v>1</v>
      </c>
      <c r="FV712" s="116">
        <f t="shared" si="383"/>
        <v>45</v>
      </c>
      <c r="FW712" s="116">
        <f t="shared" si="384"/>
        <v>0</v>
      </c>
      <c r="FX712" s="116">
        <f t="shared" si="385"/>
        <v>1</v>
      </c>
      <c r="FY712" s="116">
        <f t="shared" si="386"/>
        <v>11</v>
      </c>
      <c r="FZ712" s="116">
        <f t="shared" si="387"/>
        <v>1.66E-2</v>
      </c>
      <c r="GA712" s="116">
        <f t="shared" si="388"/>
        <v>1</v>
      </c>
      <c r="GB712" s="116">
        <f t="shared" si="389"/>
        <v>21</v>
      </c>
      <c r="GC712" s="116">
        <f t="shared" si="390"/>
        <v>6.6600000000000006E-2</v>
      </c>
      <c r="GD712" s="116">
        <f t="shared" si="391"/>
        <v>1</v>
      </c>
      <c r="GE712" s="116">
        <f t="shared" si="392"/>
        <v>45</v>
      </c>
    </row>
    <row r="713" spans="164:187" ht="16.5" x14ac:dyDescent="0.2">
      <c r="FH713" s="116">
        <v>708</v>
      </c>
      <c r="FI713" s="116">
        <f t="shared" si="377"/>
        <v>61</v>
      </c>
      <c r="FJ713" s="116">
        <f t="shared" si="393"/>
        <v>9</v>
      </c>
      <c r="FK713" s="116" t="str">
        <f t="shared" si="378"/>
        <v>张郃专属武器-魂珠-7 7级</v>
      </c>
      <c r="FL713" s="116">
        <f t="shared" si="379"/>
        <v>7</v>
      </c>
      <c r="FM713" s="116">
        <f t="shared" si="380"/>
        <v>7</v>
      </c>
      <c r="FN713" s="116" t="str">
        <f t="shared" si="394"/>
        <v>金币</v>
      </c>
      <c r="FO713" s="116">
        <f t="shared" si="395"/>
        <v>13000</v>
      </c>
      <c r="FP713" s="116" t="str">
        <f t="shared" si="396"/>
        <v>专属强化石3</v>
      </c>
      <c r="FQ713" s="116">
        <f t="shared" si="397"/>
        <v>20</v>
      </c>
      <c r="FR713" s="116" t="str">
        <f t="shared" si="398"/>
        <v>专属强化石4</v>
      </c>
      <c r="FS713" s="116">
        <f t="shared" si="399"/>
        <v>7</v>
      </c>
      <c r="FT713" s="116">
        <f t="shared" si="381"/>
        <v>0.03</v>
      </c>
      <c r="FU713" s="116">
        <f t="shared" si="382"/>
        <v>1</v>
      </c>
      <c r="FV713" s="116">
        <f t="shared" si="383"/>
        <v>52</v>
      </c>
      <c r="FW713" s="116">
        <f t="shared" si="384"/>
        <v>0</v>
      </c>
      <c r="FX713" s="116">
        <f t="shared" si="385"/>
        <v>1</v>
      </c>
      <c r="FY713" s="116">
        <f t="shared" si="386"/>
        <v>12</v>
      </c>
      <c r="FZ713" s="116">
        <f t="shared" si="387"/>
        <v>1.44E-2</v>
      </c>
      <c r="GA713" s="116">
        <f t="shared" si="388"/>
        <v>1</v>
      </c>
      <c r="GB713" s="116">
        <f t="shared" si="389"/>
        <v>24</v>
      </c>
      <c r="GC713" s="116">
        <f t="shared" si="390"/>
        <v>5.7700000000000001E-2</v>
      </c>
      <c r="GD713" s="116">
        <f t="shared" si="391"/>
        <v>1</v>
      </c>
      <c r="GE713" s="116">
        <f t="shared" si="392"/>
        <v>52</v>
      </c>
    </row>
    <row r="714" spans="164:187" ht="16.5" x14ac:dyDescent="0.2">
      <c r="FH714" s="116">
        <v>709</v>
      </c>
      <c r="FI714" s="116">
        <f t="shared" si="377"/>
        <v>62</v>
      </c>
      <c r="FJ714" s="116">
        <f t="shared" si="393"/>
        <v>9</v>
      </c>
      <c r="FK714" s="116" t="str">
        <f t="shared" si="378"/>
        <v>张郃专属武器-魂珠-7 8级</v>
      </c>
      <c r="FL714" s="116">
        <f t="shared" si="379"/>
        <v>7</v>
      </c>
      <c r="FM714" s="116">
        <f t="shared" si="380"/>
        <v>8</v>
      </c>
      <c r="FN714" s="116" t="str">
        <f t="shared" si="394"/>
        <v>金币</v>
      </c>
      <c r="FO714" s="116">
        <f t="shared" si="395"/>
        <v>14000</v>
      </c>
      <c r="FP714" s="116" t="str">
        <f t="shared" si="396"/>
        <v>专属强化石3</v>
      </c>
      <c r="FQ714" s="116">
        <f t="shared" si="397"/>
        <v>23</v>
      </c>
      <c r="FR714" s="116" t="str">
        <f t="shared" si="398"/>
        <v>专属强化石4</v>
      </c>
      <c r="FS714" s="116">
        <f t="shared" si="399"/>
        <v>8</v>
      </c>
      <c r="FT714" s="116">
        <f t="shared" si="381"/>
        <v>0.02</v>
      </c>
      <c r="FU714" s="116">
        <f t="shared" si="382"/>
        <v>1</v>
      </c>
      <c r="FV714" s="116">
        <f t="shared" si="383"/>
        <v>74</v>
      </c>
      <c r="FW714" s="116">
        <f t="shared" si="384"/>
        <v>0</v>
      </c>
      <c r="FX714" s="116">
        <f t="shared" si="385"/>
        <v>1</v>
      </c>
      <c r="FY714" s="116">
        <f t="shared" si="386"/>
        <v>17</v>
      </c>
      <c r="FZ714" s="116">
        <f t="shared" si="387"/>
        <v>1.0200000000000001E-2</v>
      </c>
      <c r="GA714" s="116">
        <f t="shared" si="388"/>
        <v>1</v>
      </c>
      <c r="GB714" s="116">
        <f t="shared" si="389"/>
        <v>34</v>
      </c>
      <c r="GC714" s="116">
        <f t="shared" si="390"/>
        <v>4.07E-2</v>
      </c>
      <c r="GD714" s="116">
        <f t="shared" si="391"/>
        <v>1</v>
      </c>
      <c r="GE714" s="116">
        <f t="shared" si="392"/>
        <v>74</v>
      </c>
    </row>
    <row r="715" spans="164:187" ht="16.5" x14ac:dyDescent="0.2">
      <c r="FH715" s="116">
        <v>710</v>
      </c>
      <c r="FI715" s="116">
        <f t="shared" si="377"/>
        <v>63</v>
      </c>
      <c r="FJ715" s="116">
        <f t="shared" si="393"/>
        <v>9</v>
      </c>
      <c r="FK715" s="116" t="str">
        <f t="shared" si="378"/>
        <v>张郃专属武器-魂珠-7 9级</v>
      </c>
      <c r="FL715" s="116">
        <f t="shared" si="379"/>
        <v>7</v>
      </c>
      <c r="FM715" s="116">
        <f t="shared" si="380"/>
        <v>9</v>
      </c>
      <c r="FN715" s="116" t="str">
        <f t="shared" si="394"/>
        <v>金币</v>
      </c>
      <c r="FO715" s="116">
        <f t="shared" si="395"/>
        <v>15000</v>
      </c>
      <c r="FP715" s="116" t="str">
        <f t="shared" si="396"/>
        <v>专属强化石3</v>
      </c>
      <c r="FQ715" s="116">
        <f t="shared" si="397"/>
        <v>28</v>
      </c>
      <c r="FR715" s="116" t="str">
        <f t="shared" si="398"/>
        <v>专属强化石4</v>
      </c>
      <c r="FS715" s="116">
        <f t="shared" si="399"/>
        <v>10</v>
      </c>
      <c r="FT715" s="116">
        <f t="shared" si="381"/>
        <v>0.02</v>
      </c>
      <c r="FU715" s="116">
        <f t="shared" si="382"/>
        <v>1</v>
      </c>
      <c r="FV715" s="116">
        <f t="shared" si="383"/>
        <v>95</v>
      </c>
      <c r="FW715" s="116">
        <f t="shared" si="384"/>
        <v>0</v>
      </c>
      <c r="FX715" s="116">
        <f t="shared" si="385"/>
        <v>1</v>
      </c>
      <c r="FY715" s="116">
        <f t="shared" si="386"/>
        <v>22</v>
      </c>
      <c r="FZ715" s="116">
        <f t="shared" si="387"/>
        <v>7.9000000000000008E-3</v>
      </c>
      <c r="GA715" s="116">
        <f t="shared" si="388"/>
        <v>1</v>
      </c>
      <c r="GB715" s="116">
        <f t="shared" si="389"/>
        <v>44</v>
      </c>
      <c r="GC715" s="116">
        <f t="shared" si="390"/>
        <v>3.15E-2</v>
      </c>
      <c r="GD715" s="116">
        <f t="shared" si="391"/>
        <v>1</v>
      </c>
      <c r="GE715" s="116">
        <f t="shared" si="392"/>
        <v>95</v>
      </c>
    </row>
    <row r="716" spans="164:187" ht="16.5" x14ac:dyDescent="0.2">
      <c r="FH716" s="116">
        <v>711</v>
      </c>
      <c r="FI716" s="116">
        <f t="shared" si="377"/>
        <v>0</v>
      </c>
      <c r="FJ716" s="116">
        <f t="shared" si="393"/>
        <v>9</v>
      </c>
      <c r="FK716" s="116" t="str">
        <f t="shared" si="378"/>
        <v>张郃专属武器-魂珠-8 0级</v>
      </c>
      <c r="FL716" s="116">
        <f t="shared" si="379"/>
        <v>8</v>
      </c>
      <c r="FM716" s="116">
        <f t="shared" si="380"/>
        <v>0</v>
      </c>
      <c r="FN716" s="116" t="str">
        <f t="shared" si="394"/>
        <v/>
      </c>
      <c r="FO716" s="116" t="str">
        <f t="shared" si="395"/>
        <v/>
      </c>
      <c r="FP716" s="116" t="str">
        <f t="shared" si="396"/>
        <v/>
      </c>
      <c r="FQ716" s="116" t="str">
        <f t="shared" si="397"/>
        <v/>
      </c>
      <c r="FR716" s="116" t="str">
        <f t="shared" si="398"/>
        <v/>
      </c>
      <c r="FS716" s="116" t="str">
        <f t="shared" si="399"/>
        <v/>
      </c>
      <c r="FT716" s="116" t="str">
        <f t="shared" si="381"/>
        <v/>
      </c>
      <c r="FU716" s="116" t="str">
        <f t="shared" si="382"/>
        <v/>
      </c>
      <c r="FV716" s="116" t="str">
        <f t="shared" si="383"/>
        <v/>
      </c>
      <c r="FW716" s="116" t="str">
        <f t="shared" si="384"/>
        <v/>
      </c>
      <c r="FX716" s="116" t="str">
        <f t="shared" si="385"/>
        <v/>
      </c>
      <c r="FY716" s="116" t="str">
        <f t="shared" si="386"/>
        <v/>
      </c>
      <c r="FZ716" s="116" t="str">
        <f t="shared" si="387"/>
        <v/>
      </c>
      <c r="GA716" s="116" t="str">
        <f t="shared" si="388"/>
        <v/>
      </c>
      <c r="GB716" s="116" t="str">
        <f t="shared" si="389"/>
        <v/>
      </c>
      <c r="GC716" s="116" t="str">
        <f t="shared" si="390"/>
        <v/>
      </c>
      <c r="GD716" s="116" t="str">
        <f t="shared" si="391"/>
        <v/>
      </c>
      <c r="GE716" s="116" t="str">
        <f t="shared" si="392"/>
        <v/>
      </c>
    </row>
    <row r="717" spans="164:187" ht="16.5" x14ac:dyDescent="0.2">
      <c r="FH717" s="116">
        <v>712</v>
      </c>
      <c r="FI717" s="116">
        <f t="shared" si="377"/>
        <v>64</v>
      </c>
      <c r="FJ717" s="116">
        <f t="shared" si="393"/>
        <v>9</v>
      </c>
      <c r="FK717" s="116" t="str">
        <f t="shared" si="378"/>
        <v>张郃专属武器-魂珠-8 1级</v>
      </c>
      <c r="FL717" s="116">
        <f t="shared" si="379"/>
        <v>8</v>
      </c>
      <c r="FM717" s="116">
        <f t="shared" si="380"/>
        <v>1</v>
      </c>
      <c r="FN717" s="116" t="str">
        <f t="shared" si="394"/>
        <v>金币</v>
      </c>
      <c r="FO717" s="116">
        <f t="shared" si="395"/>
        <v>8000</v>
      </c>
      <c r="FP717" s="116" t="str">
        <f t="shared" si="396"/>
        <v>专属强化石4</v>
      </c>
      <c r="FQ717" s="116">
        <f t="shared" si="397"/>
        <v>5</v>
      </c>
      <c r="FR717" s="116" t="str">
        <f t="shared" si="398"/>
        <v/>
      </c>
      <c r="FS717" s="116" t="str">
        <f t="shared" si="399"/>
        <v/>
      </c>
      <c r="FT717" s="116">
        <f t="shared" si="381"/>
        <v>0.1</v>
      </c>
      <c r="FU717" s="116">
        <f t="shared" si="382"/>
        <v>1</v>
      </c>
      <c r="FV717" s="116">
        <f t="shared" si="383"/>
        <v>15</v>
      </c>
      <c r="FW717" s="116">
        <f t="shared" si="384"/>
        <v>0</v>
      </c>
      <c r="FX717" s="116">
        <f t="shared" si="385"/>
        <v>1</v>
      </c>
      <c r="FY717" s="116">
        <f t="shared" si="386"/>
        <v>4</v>
      </c>
      <c r="FZ717" s="116">
        <f t="shared" si="387"/>
        <v>4.9200000000000001E-2</v>
      </c>
      <c r="GA717" s="116">
        <f t="shared" si="388"/>
        <v>1</v>
      </c>
      <c r="GB717" s="116">
        <f t="shared" si="389"/>
        <v>7</v>
      </c>
      <c r="GC717" s="116">
        <f t="shared" si="390"/>
        <v>0.1968</v>
      </c>
      <c r="GD717" s="116">
        <f t="shared" si="391"/>
        <v>1</v>
      </c>
      <c r="GE717" s="116">
        <f t="shared" si="392"/>
        <v>15</v>
      </c>
    </row>
    <row r="718" spans="164:187" ht="16.5" x14ac:dyDescent="0.2">
      <c r="FH718" s="116">
        <v>713</v>
      </c>
      <c r="FI718" s="116">
        <f t="shared" si="377"/>
        <v>65</v>
      </c>
      <c r="FJ718" s="116">
        <f t="shared" si="393"/>
        <v>9</v>
      </c>
      <c r="FK718" s="116" t="str">
        <f t="shared" si="378"/>
        <v>张郃专属武器-魂珠-8 2级</v>
      </c>
      <c r="FL718" s="116">
        <f t="shared" si="379"/>
        <v>8</v>
      </c>
      <c r="FM718" s="116">
        <f t="shared" si="380"/>
        <v>2</v>
      </c>
      <c r="FN718" s="116" t="str">
        <f t="shared" si="394"/>
        <v>金币</v>
      </c>
      <c r="FO718" s="116">
        <f t="shared" si="395"/>
        <v>9000</v>
      </c>
      <c r="FP718" s="116" t="str">
        <f t="shared" si="396"/>
        <v>专属强化石4</v>
      </c>
      <c r="FQ718" s="116">
        <f t="shared" si="397"/>
        <v>8</v>
      </c>
      <c r="FR718" s="116" t="str">
        <f t="shared" si="398"/>
        <v/>
      </c>
      <c r="FS718" s="116" t="str">
        <f t="shared" si="399"/>
        <v/>
      </c>
      <c r="FT718" s="116">
        <f t="shared" si="381"/>
        <v>0.08</v>
      </c>
      <c r="FU718" s="116">
        <f t="shared" si="382"/>
        <v>1</v>
      </c>
      <c r="FV718" s="116">
        <f t="shared" si="383"/>
        <v>19</v>
      </c>
      <c r="FW718" s="116">
        <f t="shared" si="384"/>
        <v>0</v>
      </c>
      <c r="FX718" s="116">
        <f t="shared" si="385"/>
        <v>1</v>
      </c>
      <c r="FY718" s="116">
        <f t="shared" si="386"/>
        <v>4</v>
      </c>
      <c r="FZ718" s="116">
        <f t="shared" si="387"/>
        <v>3.9399999999999998E-2</v>
      </c>
      <c r="GA718" s="116">
        <f t="shared" si="388"/>
        <v>1</v>
      </c>
      <c r="GB718" s="116">
        <f t="shared" si="389"/>
        <v>9</v>
      </c>
      <c r="GC718" s="116">
        <f t="shared" si="390"/>
        <v>0.15740000000000001</v>
      </c>
      <c r="GD718" s="116">
        <f t="shared" si="391"/>
        <v>1</v>
      </c>
      <c r="GE718" s="116">
        <f t="shared" si="392"/>
        <v>19</v>
      </c>
    </row>
    <row r="719" spans="164:187" ht="16.5" x14ac:dyDescent="0.2">
      <c r="FH719" s="116">
        <v>714</v>
      </c>
      <c r="FI719" s="116">
        <f t="shared" si="377"/>
        <v>66</v>
      </c>
      <c r="FJ719" s="116">
        <f t="shared" si="393"/>
        <v>9</v>
      </c>
      <c r="FK719" s="116" t="str">
        <f t="shared" si="378"/>
        <v>张郃专属武器-魂珠-8 3级</v>
      </c>
      <c r="FL719" s="116">
        <f t="shared" si="379"/>
        <v>8</v>
      </c>
      <c r="FM719" s="116">
        <f t="shared" si="380"/>
        <v>3</v>
      </c>
      <c r="FN719" s="116" t="str">
        <f t="shared" si="394"/>
        <v>金币</v>
      </c>
      <c r="FO719" s="116">
        <f t="shared" si="395"/>
        <v>10000</v>
      </c>
      <c r="FP719" s="116" t="str">
        <f t="shared" si="396"/>
        <v>专属强化石4</v>
      </c>
      <c r="FQ719" s="116">
        <f t="shared" si="397"/>
        <v>10</v>
      </c>
      <c r="FR719" s="116" t="str">
        <f t="shared" si="398"/>
        <v/>
      </c>
      <c r="FS719" s="116" t="str">
        <f t="shared" si="399"/>
        <v/>
      </c>
      <c r="FT719" s="116">
        <f t="shared" si="381"/>
        <v>7.0000000000000007E-2</v>
      </c>
      <c r="FU719" s="116">
        <f t="shared" si="382"/>
        <v>1</v>
      </c>
      <c r="FV719" s="116">
        <f t="shared" si="383"/>
        <v>23</v>
      </c>
      <c r="FW719" s="116">
        <f t="shared" si="384"/>
        <v>0</v>
      </c>
      <c r="FX719" s="116">
        <f t="shared" si="385"/>
        <v>1</v>
      </c>
      <c r="FY719" s="116">
        <f t="shared" si="386"/>
        <v>5</v>
      </c>
      <c r="FZ719" s="116">
        <f t="shared" si="387"/>
        <v>3.2800000000000003E-2</v>
      </c>
      <c r="GA719" s="116">
        <f t="shared" si="388"/>
        <v>1</v>
      </c>
      <c r="GB719" s="116">
        <f t="shared" si="389"/>
        <v>11</v>
      </c>
      <c r="GC719" s="116">
        <f t="shared" si="390"/>
        <v>0.13120000000000001</v>
      </c>
      <c r="GD719" s="116">
        <f t="shared" si="391"/>
        <v>1</v>
      </c>
      <c r="GE719" s="116">
        <f t="shared" si="392"/>
        <v>23</v>
      </c>
    </row>
    <row r="720" spans="164:187" ht="16.5" x14ac:dyDescent="0.2">
      <c r="FH720" s="116">
        <v>715</v>
      </c>
      <c r="FI720" s="116">
        <f t="shared" si="377"/>
        <v>67</v>
      </c>
      <c r="FJ720" s="116">
        <f t="shared" si="393"/>
        <v>9</v>
      </c>
      <c r="FK720" s="116" t="str">
        <f t="shared" si="378"/>
        <v>张郃专属武器-魂珠-8 4级</v>
      </c>
      <c r="FL720" s="116">
        <f t="shared" si="379"/>
        <v>8</v>
      </c>
      <c r="FM720" s="116">
        <f t="shared" si="380"/>
        <v>4</v>
      </c>
      <c r="FN720" s="116" t="str">
        <f t="shared" si="394"/>
        <v>金币</v>
      </c>
      <c r="FO720" s="116">
        <f t="shared" si="395"/>
        <v>11000</v>
      </c>
      <c r="FP720" s="116" t="str">
        <f t="shared" si="396"/>
        <v>专属强化石4</v>
      </c>
      <c r="FQ720" s="116">
        <f t="shared" si="397"/>
        <v>12</v>
      </c>
      <c r="FR720" s="116" t="str">
        <f t="shared" si="398"/>
        <v/>
      </c>
      <c r="FS720" s="116" t="str">
        <f t="shared" si="399"/>
        <v/>
      </c>
      <c r="FT720" s="116">
        <f t="shared" si="381"/>
        <v>0.05</v>
      </c>
      <c r="FU720" s="116">
        <f t="shared" si="382"/>
        <v>1</v>
      </c>
      <c r="FV720" s="116">
        <f t="shared" si="383"/>
        <v>32</v>
      </c>
      <c r="FW720" s="116">
        <f t="shared" si="384"/>
        <v>0</v>
      </c>
      <c r="FX720" s="116">
        <f t="shared" si="385"/>
        <v>1</v>
      </c>
      <c r="FY720" s="116">
        <f t="shared" si="386"/>
        <v>7</v>
      </c>
      <c r="FZ720" s="116">
        <f t="shared" si="387"/>
        <v>2.3599999999999999E-2</v>
      </c>
      <c r="GA720" s="116">
        <f t="shared" si="388"/>
        <v>1</v>
      </c>
      <c r="GB720" s="116">
        <f t="shared" si="389"/>
        <v>15</v>
      </c>
      <c r="GC720" s="116">
        <f t="shared" si="390"/>
        <v>9.4399999999999998E-2</v>
      </c>
      <c r="GD720" s="116">
        <f t="shared" si="391"/>
        <v>1</v>
      </c>
      <c r="GE720" s="116">
        <f t="shared" si="392"/>
        <v>32</v>
      </c>
    </row>
    <row r="721" spans="164:187" ht="16.5" x14ac:dyDescent="0.2">
      <c r="FH721" s="116">
        <v>716</v>
      </c>
      <c r="FI721" s="116">
        <f t="shared" si="377"/>
        <v>68</v>
      </c>
      <c r="FJ721" s="116">
        <f t="shared" si="393"/>
        <v>9</v>
      </c>
      <c r="FK721" s="116" t="str">
        <f t="shared" si="378"/>
        <v>张郃专属武器-魂珠-8 5级</v>
      </c>
      <c r="FL721" s="116">
        <f t="shared" si="379"/>
        <v>8</v>
      </c>
      <c r="FM721" s="116">
        <f t="shared" si="380"/>
        <v>5</v>
      </c>
      <c r="FN721" s="116" t="str">
        <f t="shared" si="394"/>
        <v>金币</v>
      </c>
      <c r="FO721" s="116">
        <f t="shared" si="395"/>
        <v>12000</v>
      </c>
      <c r="FP721" s="116" t="str">
        <f t="shared" si="396"/>
        <v>专属强化石4</v>
      </c>
      <c r="FQ721" s="116">
        <f t="shared" si="397"/>
        <v>15</v>
      </c>
      <c r="FR721" s="116" t="str">
        <f t="shared" si="398"/>
        <v/>
      </c>
      <c r="FS721" s="116" t="str">
        <f t="shared" si="399"/>
        <v/>
      </c>
      <c r="FT721" s="116">
        <f t="shared" si="381"/>
        <v>0.04</v>
      </c>
      <c r="FU721" s="116">
        <f t="shared" si="382"/>
        <v>1</v>
      </c>
      <c r="FV721" s="116">
        <f t="shared" si="383"/>
        <v>41</v>
      </c>
      <c r="FW721" s="116">
        <f t="shared" si="384"/>
        <v>0</v>
      </c>
      <c r="FX721" s="116">
        <f t="shared" si="385"/>
        <v>1</v>
      </c>
      <c r="FY721" s="116">
        <f t="shared" si="386"/>
        <v>9</v>
      </c>
      <c r="FZ721" s="116">
        <f t="shared" si="387"/>
        <v>1.84E-2</v>
      </c>
      <c r="GA721" s="116">
        <f t="shared" si="388"/>
        <v>1</v>
      </c>
      <c r="GB721" s="116">
        <f t="shared" si="389"/>
        <v>19</v>
      </c>
      <c r="GC721" s="116">
        <f t="shared" si="390"/>
        <v>7.3800000000000004E-2</v>
      </c>
      <c r="GD721" s="116">
        <f t="shared" si="391"/>
        <v>1</v>
      </c>
      <c r="GE721" s="116">
        <f t="shared" si="392"/>
        <v>41</v>
      </c>
    </row>
    <row r="722" spans="164:187" ht="16.5" x14ac:dyDescent="0.2">
      <c r="FH722" s="116">
        <v>717</v>
      </c>
      <c r="FI722" s="116">
        <f t="shared" si="377"/>
        <v>69</v>
      </c>
      <c r="FJ722" s="116">
        <f t="shared" si="393"/>
        <v>9</v>
      </c>
      <c r="FK722" s="116" t="str">
        <f t="shared" si="378"/>
        <v>张郃专属武器-魂珠-8 6级</v>
      </c>
      <c r="FL722" s="116">
        <f t="shared" si="379"/>
        <v>8</v>
      </c>
      <c r="FM722" s="116">
        <f t="shared" si="380"/>
        <v>6</v>
      </c>
      <c r="FN722" s="116" t="str">
        <f t="shared" si="394"/>
        <v>金币</v>
      </c>
      <c r="FO722" s="116">
        <f t="shared" si="395"/>
        <v>13000</v>
      </c>
      <c r="FP722" s="116" t="str">
        <f t="shared" si="396"/>
        <v>专属强化石4</v>
      </c>
      <c r="FQ722" s="116">
        <f t="shared" si="397"/>
        <v>18</v>
      </c>
      <c r="FR722" s="116" t="str">
        <f t="shared" si="398"/>
        <v/>
      </c>
      <c r="FS722" s="116" t="str">
        <f t="shared" si="399"/>
        <v/>
      </c>
      <c r="FT722" s="116">
        <f t="shared" si="381"/>
        <v>0.03</v>
      </c>
      <c r="FU722" s="116">
        <f t="shared" si="382"/>
        <v>1</v>
      </c>
      <c r="FV722" s="116">
        <f t="shared" si="383"/>
        <v>55</v>
      </c>
      <c r="FW722" s="116">
        <f t="shared" si="384"/>
        <v>0</v>
      </c>
      <c r="FX722" s="116">
        <f t="shared" si="385"/>
        <v>1</v>
      </c>
      <c r="FY722" s="116">
        <f t="shared" si="386"/>
        <v>13</v>
      </c>
      <c r="FZ722" s="116">
        <f t="shared" si="387"/>
        <v>1.3599999999999999E-2</v>
      </c>
      <c r="GA722" s="116">
        <f t="shared" si="388"/>
        <v>1</v>
      </c>
      <c r="GB722" s="116">
        <f t="shared" si="389"/>
        <v>26</v>
      </c>
      <c r="GC722" s="116">
        <f t="shared" si="390"/>
        <v>5.45E-2</v>
      </c>
      <c r="GD722" s="116">
        <f t="shared" si="391"/>
        <v>1</v>
      </c>
      <c r="GE722" s="116">
        <f t="shared" si="392"/>
        <v>55</v>
      </c>
    </row>
    <row r="723" spans="164:187" ht="16.5" x14ac:dyDescent="0.2">
      <c r="FH723" s="116">
        <v>718</v>
      </c>
      <c r="FI723" s="116">
        <f t="shared" si="377"/>
        <v>70</v>
      </c>
      <c r="FJ723" s="116">
        <f t="shared" si="393"/>
        <v>9</v>
      </c>
      <c r="FK723" s="116" t="str">
        <f t="shared" si="378"/>
        <v>张郃专属武器-魂珠-8 7级</v>
      </c>
      <c r="FL723" s="116">
        <f t="shared" si="379"/>
        <v>8</v>
      </c>
      <c r="FM723" s="116">
        <f t="shared" si="380"/>
        <v>7</v>
      </c>
      <c r="FN723" s="116" t="str">
        <f t="shared" si="394"/>
        <v>金币</v>
      </c>
      <c r="FO723" s="116">
        <f t="shared" si="395"/>
        <v>14000</v>
      </c>
      <c r="FP723" s="116" t="str">
        <f t="shared" si="396"/>
        <v>专属强化石4</v>
      </c>
      <c r="FQ723" s="116">
        <f t="shared" si="397"/>
        <v>25</v>
      </c>
      <c r="FR723" s="116" t="str">
        <f t="shared" si="398"/>
        <v/>
      </c>
      <c r="FS723" s="116" t="str">
        <f t="shared" si="399"/>
        <v/>
      </c>
      <c r="FT723" s="116">
        <f t="shared" si="381"/>
        <v>0.02</v>
      </c>
      <c r="FU723" s="116">
        <f t="shared" si="382"/>
        <v>1</v>
      </c>
      <c r="FV723" s="116">
        <f t="shared" si="383"/>
        <v>64</v>
      </c>
      <c r="FW723" s="116">
        <f t="shared" si="384"/>
        <v>0</v>
      </c>
      <c r="FX723" s="116">
        <f t="shared" si="385"/>
        <v>1</v>
      </c>
      <c r="FY723" s="116">
        <f t="shared" si="386"/>
        <v>15</v>
      </c>
      <c r="FZ723" s="116">
        <f t="shared" si="387"/>
        <v>1.17E-2</v>
      </c>
      <c r="GA723" s="116">
        <f t="shared" si="388"/>
        <v>1</v>
      </c>
      <c r="GB723" s="116">
        <f t="shared" si="389"/>
        <v>30</v>
      </c>
      <c r="GC723" s="116">
        <f t="shared" si="390"/>
        <v>4.6800000000000001E-2</v>
      </c>
      <c r="GD723" s="116">
        <f t="shared" si="391"/>
        <v>1</v>
      </c>
      <c r="GE723" s="116">
        <f t="shared" si="392"/>
        <v>64</v>
      </c>
    </row>
    <row r="724" spans="164:187" ht="16.5" x14ac:dyDescent="0.2">
      <c r="FH724" s="116">
        <v>719</v>
      </c>
      <c r="FI724" s="116">
        <f t="shared" si="377"/>
        <v>71</v>
      </c>
      <c r="FJ724" s="116">
        <f t="shared" si="393"/>
        <v>9</v>
      </c>
      <c r="FK724" s="116" t="str">
        <f t="shared" si="378"/>
        <v>张郃专属武器-魂珠-8 8级</v>
      </c>
      <c r="FL724" s="116">
        <f t="shared" si="379"/>
        <v>8</v>
      </c>
      <c r="FM724" s="116">
        <f t="shared" si="380"/>
        <v>8</v>
      </c>
      <c r="FN724" s="116" t="str">
        <f t="shared" si="394"/>
        <v>金币</v>
      </c>
      <c r="FO724" s="116">
        <f t="shared" si="395"/>
        <v>15000</v>
      </c>
      <c r="FP724" s="116" t="str">
        <f t="shared" si="396"/>
        <v>专属强化石4</v>
      </c>
      <c r="FQ724" s="116">
        <f t="shared" si="397"/>
        <v>30</v>
      </c>
      <c r="FR724" s="116" t="str">
        <f t="shared" si="398"/>
        <v/>
      </c>
      <c r="FS724" s="116" t="str">
        <f t="shared" si="399"/>
        <v/>
      </c>
      <c r="FT724" s="116">
        <f t="shared" si="381"/>
        <v>0.02</v>
      </c>
      <c r="FU724" s="116">
        <f t="shared" si="382"/>
        <v>1</v>
      </c>
      <c r="FV724" s="116">
        <f t="shared" si="383"/>
        <v>86</v>
      </c>
      <c r="FW724" s="116">
        <f t="shared" si="384"/>
        <v>0</v>
      </c>
      <c r="FX724" s="116">
        <f t="shared" si="385"/>
        <v>1</v>
      </c>
      <c r="FY724" s="116">
        <f t="shared" si="386"/>
        <v>20</v>
      </c>
      <c r="FZ724" s="116">
        <f t="shared" si="387"/>
        <v>8.6999999999999994E-3</v>
      </c>
      <c r="GA724" s="116">
        <f t="shared" si="388"/>
        <v>1</v>
      </c>
      <c r="GB724" s="116">
        <f t="shared" si="389"/>
        <v>40</v>
      </c>
      <c r="GC724" s="116">
        <f t="shared" si="390"/>
        <v>3.4700000000000002E-2</v>
      </c>
      <c r="GD724" s="116">
        <f t="shared" si="391"/>
        <v>1</v>
      </c>
      <c r="GE724" s="116">
        <f t="shared" si="392"/>
        <v>86</v>
      </c>
    </row>
    <row r="725" spans="164:187" ht="16.5" x14ac:dyDescent="0.2">
      <c r="FH725" s="116">
        <v>720</v>
      </c>
      <c r="FI725" s="116">
        <f t="shared" si="377"/>
        <v>72</v>
      </c>
      <c r="FJ725" s="116">
        <f t="shared" si="393"/>
        <v>9</v>
      </c>
      <c r="FK725" s="116" t="str">
        <f t="shared" si="378"/>
        <v>张郃专属武器-魂珠-8 9级</v>
      </c>
      <c r="FL725" s="116">
        <f t="shared" si="379"/>
        <v>8</v>
      </c>
      <c r="FM725" s="116">
        <f t="shared" si="380"/>
        <v>9</v>
      </c>
      <c r="FN725" s="116" t="str">
        <f t="shared" si="394"/>
        <v>金币</v>
      </c>
      <c r="FO725" s="116">
        <f t="shared" si="395"/>
        <v>16000</v>
      </c>
      <c r="FP725" s="116" t="str">
        <f t="shared" si="396"/>
        <v>专属强化石4</v>
      </c>
      <c r="FQ725" s="116">
        <f t="shared" si="397"/>
        <v>30</v>
      </c>
      <c r="FR725" s="116" t="str">
        <f t="shared" si="398"/>
        <v/>
      </c>
      <c r="FS725" s="116" t="str">
        <f t="shared" si="399"/>
        <v/>
      </c>
      <c r="FT725" s="116">
        <f t="shared" si="381"/>
        <v>0.01</v>
      </c>
      <c r="FU725" s="116">
        <f t="shared" si="382"/>
        <v>1</v>
      </c>
      <c r="FV725" s="116">
        <f t="shared" si="383"/>
        <v>140</v>
      </c>
      <c r="FW725" s="116">
        <f t="shared" si="384"/>
        <v>0</v>
      </c>
      <c r="FX725" s="116">
        <f t="shared" si="385"/>
        <v>1</v>
      </c>
      <c r="FY725" s="116">
        <f t="shared" si="386"/>
        <v>33</v>
      </c>
      <c r="FZ725" s="116">
        <f t="shared" si="387"/>
        <v>5.4000000000000003E-3</v>
      </c>
      <c r="GA725" s="116">
        <f t="shared" si="388"/>
        <v>1</v>
      </c>
      <c r="GB725" s="116">
        <f t="shared" si="389"/>
        <v>65</v>
      </c>
      <c r="GC725" s="116">
        <f t="shared" si="390"/>
        <v>2.1499999999999998E-2</v>
      </c>
      <c r="GD725" s="116">
        <f t="shared" si="391"/>
        <v>1</v>
      </c>
      <c r="GE725" s="116">
        <f t="shared" si="392"/>
        <v>140</v>
      </c>
    </row>
    <row r="726" spans="164:187" ht="16.5" x14ac:dyDescent="0.2">
      <c r="FH726" s="116">
        <v>721</v>
      </c>
      <c r="FI726" s="116">
        <f t="shared" ref="FI726:FI789" si="400">IF(FM726&gt;0,(FL726-1)*9+FM726,0)</f>
        <v>0</v>
      </c>
      <c r="FJ726" s="116">
        <f t="shared" si="393"/>
        <v>10</v>
      </c>
      <c r="FK726" s="116" t="str">
        <f t="shared" ref="FK726:FK789" si="401">INDEX($FC$6:$FC$26,FJ726)&amp;"专属武器-魂珠-"&amp;FL726&amp;" "&amp;FM726&amp;"级"</f>
        <v>张飞专属武器-魂珠-1 0级</v>
      </c>
      <c r="FL726" s="116">
        <f t="shared" ref="FL726:FL789" si="402">INT((FH726-(FJ726-1)*80-1)/10)+1</f>
        <v>1</v>
      </c>
      <c r="FM726" s="116">
        <f t="shared" ref="FM726:FM789" si="403">FH726-(FJ726-1)*80-(FL726-1)*10-1</f>
        <v>0</v>
      </c>
      <c r="FN726" s="116" t="str">
        <f t="shared" si="394"/>
        <v/>
      </c>
      <c r="FO726" s="116" t="str">
        <f t="shared" si="395"/>
        <v/>
      </c>
      <c r="FP726" s="116" t="str">
        <f t="shared" si="396"/>
        <v/>
      </c>
      <c r="FQ726" s="116" t="str">
        <f t="shared" si="397"/>
        <v/>
      </c>
      <c r="FR726" s="116" t="str">
        <f t="shared" si="398"/>
        <v/>
      </c>
      <c r="FS726" s="116" t="str">
        <f t="shared" si="399"/>
        <v/>
      </c>
      <c r="FT726" s="116" t="str">
        <f t="shared" ref="FT726:FT789" si="404">IF($FM726&gt;0,INDEX(EJ$6:EJ$77,$FI726),"")</f>
        <v/>
      </c>
      <c r="FU726" s="116" t="str">
        <f t="shared" ref="FU726:FU789" si="405">IF($FM726&gt;0,INDEX(EK$6:EK$77,$FI726),"")</f>
        <v/>
      </c>
      <c r="FV726" s="116" t="str">
        <f t="shared" ref="FV726:FV789" si="406">IF($FM726&gt;0,INDEX(EL$6:EL$77,$FI726),"")</f>
        <v/>
      </c>
      <c r="FW726" s="116" t="str">
        <f t="shared" ref="FW726:FW789" si="407">IF($FM726&gt;0,INDEX(EP$6:EP$77,$FI726),"")</f>
        <v/>
      </c>
      <c r="FX726" s="116" t="str">
        <f t="shared" ref="FX726:FX789" si="408">IF($FM726&gt;0,INDEX(EQ$6:EQ$77,$FI726),"")</f>
        <v/>
      </c>
      <c r="FY726" s="116" t="str">
        <f t="shared" ref="FY726:FY789" si="409">IF($FM726&gt;0,INDEX(ER$6:ER$77,$FI726),"")</f>
        <v/>
      </c>
      <c r="FZ726" s="116" t="str">
        <f t="shared" ref="FZ726:FZ789" si="410">IF($FM726&gt;0,INDEX(ES$6:ES$77,$FI726),"")</f>
        <v/>
      </c>
      <c r="GA726" s="116" t="str">
        <f t="shared" ref="GA726:GA789" si="411">IF($FM726&gt;0,INDEX(ET$6:ET$77,$FI726),"")</f>
        <v/>
      </c>
      <c r="GB726" s="116" t="str">
        <f t="shared" ref="GB726:GB789" si="412">IF($FM726&gt;0,INDEX(EU$6:EU$77,$FI726),"")</f>
        <v/>
      </c>
      <c r="GC726" s="116" t="str">
        <f t="shared" ref="GC726:GC789" si="413">IF($FM726&gt;0,INDEX(EV$6:EV$77,$FI726),"")</f>
        <v/>
      </c>
      <c r="GD726" s="116" t="str">
        <f t="shared" ref="GD726:GD789" si="414">IF($FM726&gt;0,INDEX(EW$6:EW$77,$FI726),"")</f>
        <v/>
      </c>
      <c r="GE726" s="116" t="str">
        <f t="shared" ref="GE726:GE789" si="415">IF($FM726&gt;0,INDEX(EX$6:EX$77,$FI726),"")</f>
        <v/>
      </c>
    </row>
    <row r="727" spans="164:187" ht="16.5" x14ac:dyDescent="0.2">
      <c r="FH727" s="116">
        <v>722</v>
      </c>
      <c r="FI727" s="116">
        <f t="shared" si="400"/>
        <v>1</v>
      </c>
      <c r="FJ727" s="116">
        <f t="shared" si="393"/>
        <v>10</v>
      </c>
      <c r="FK727" s="116" t="str">
        <f t="shared" si="401"/>
        <v>张飞专属武器-魂珠-1 1级</v>
      </c>
      <c r="FL727" s="116">
        <f t="shared" si="402"/>
        <v>1</v>
      </c>
      <c r="FM727" s="116">
        <f t="shared" si="403"/>
        <v>1</v>
      </c>
      <c r="FN727" s="116" t="str">
        <f t="shared" si="394"/>
        <v>金币</v>
      </c>
      <c r="FO727" s="116">
        <f t="shared" si="395"/>
        <v>1000</v>
      </c>
      <c r="FP727" s="116" t="str">
        <f t="shared" si="396"/>
        <v>专属强化石1</v>
      </c>
      <c r="FQ727" s="116">
        <f t="shared" si="397"/>
        <v>1</v>
      </c>
      <c r="FR727" s="116" t="str">
        <f t="shared" si="398"/>
        <v/>
      </c>
      <c r="FS727" s="116" t="str">
        <f t="shared" si="399"/>
        <v/>
      </c>
      <c r="FT727" s="116">
        <f t="shared" si="404"/>
        <v>0.24</v>
      </c>
      <c r="FU727" s="116">
        <f t="shared" si="405"/>
        <v>1</v>
      </c>
      <c r="FV727" s="116">
        <f t="shared" si="406"/>
        <v>6</v>
      </c>
      <c r="FW727" s="116">
        <f t="shared" si="407"/>
        <v>0</v>
      </c>
      <c r="FX727" s="116">
        <f t="shared" si="408"/>
        <v>1</v>
      </c>
      <c r="FY727" s="116">
        <f t="shared" si="409"/>
        <v>1</v>
      </c>
      <c r="FZ727" s="116">
        <f t="shared" si="410"/>
        <v>0.11990000000000001</v>
      </c>
      <c r="GA727" s="116">
        <f t="shared" si="411"/>
        <v>1</v>
      </c>
      <c r="GB727" s="116">
        <f t="shared" si="412"/>
        <v>3</v>
      </c>
      <c r="GC727" s="116">
        <f t="shared" si="413"/>
        <v>0.47960000000000003</v>
      </c>
      <c r="GD727" s="116">
        <f t="shared" si="414"/>
        <v>1</v>
      </c>
      <c r="GE727" s="116">
        <f t="shared" si="415"/>
        <v>6</v>
      </c>
    </row>
    <row r="728" spans="164:187" ht="16.5" x14ac:dyDescent="0.2">
      <c r="FH728" s="116">
        <v>723</v>
      </c>
      <c r="FI728" s="116">
        <f t="shared" si="400"/>
        <v>2</v>
      </c>
      <c r="FJ728" s="116">
        <f t="shared" si="393"/>
        <v>10</v>
      </c>
      <c r="FK728" s="116" t="str">
        <f t="shared" si="401"/>
        <v>张飞专属武器-魂珠-1 2级</v>
      </c>
      <c r="FL728" s="116">
        <f t="shared" si="402"/>
        <v>1</v>
      </c>
      <c r="FM728" s="116">
        <f t="shared" si="403"/>
        <v>2</v>
      </c>
      <c r="FN728" s="116" t="str">
        <f t="shared" si="394"/>
        <v>金币</v>
      </c>
      <c r="FO728" s="116">
        <f t="shared" si="395"/>
        <v>2000</v>
      </c>
      <c r="FP728" s="116" t="str">
        <f t="shared" si="396"/>
        <v>专属强化石1</v>
      </c>
      <c r="FQ728" s="116">
        <f t="shared" si="397"/>
        <v>2</v>
      </c>
      <c r="FR728" s="116" t="str">
        <f t="shared" si="398"/>
        <v/>
      </c>
      <c r="FS728" s="116" t="str">
        <f t="shared" si="399"/>
        <v/>
      </c>
      <c r="FT728" s="116">
        <f t="shared" si="404"/>
        <v>0.24</v>
      </c>
      <c r="FU728" s="116">
        <f t="shared" si="405"/>
        <v>1</v>
      </c>
      <c r="FV728" s="116">
        <f t="shared" si="406"/>
        <v>6</v>
      </c>
      <c r="FW728" s="116">
        <f t="shared" si="407"/>
        <v>0</v>
      </c>
      <c r="FX728" s="116">
        <f t="shared" si="408"/>
        <v>1</v>
      </c>
      <c r="FY728" s="116">
        <f t="shared" si="409"/>
        <v>1</v>
      </c>
      <c r="FZ728" s="116">
        <f t="shared" si="410"/>
        <v>0.11990000000000001</v>
      </c>
      <c r="GA728" s="116">
        <f t="shared" si="411"/>
        <v>1</v>
      </c>
      <c r="GB728" s="116">
        <f t="shared" si="412"/>
        <v>3</v>
      </c>
      <c r="GC728" s="116">
        <f t="shared" si="413"/>
        <v>0.47960000000000003</v>
      </c>
      <c r="GD728" s="116">
        <f t="shared" si="414"/>
        <v>1</v>
      </c>
      <c r="GE728" s="116">
        <f t="shared" si="415"/>
        <v>6</v>
      </c>
    </row>
    <row r="729" spans="164:187" ht="16.5" x14ac:dyDescent="0.2">
      <c r="FH729" s="116">
        <v>724</v>
      </c>
      <c r="FI729" s="116">
        <f t="shared" si="400"/>
        <v>3</v>
      </c>
      <c r="FJ729" s="116">
        <f t="shared" si="393"/>
        <v>10</v>
      </c>
      <c r="FK729" s="116" t="str">
        <f t="shared" si="401"/>
        <v>张飞专属武器-魂珠-1 3级</v>
      </c>
      <c r="FL729" s="116">
        <f t="shared" si="402"/>
        <v>1</v>
      </c>
      <c r="FM729" s="116">
        <f t="shared" si="403"/>
        <v>3</v>
      </c>
      <c r="FN729" s="116" t="str">
        <f t="shared" si="394"/>
        <v>金币</v>
      </c>
      <c r="FO729" s="116">
        <f t="shared" si="395"/>
        <v>3000</v>
      </c>
      <c r="FP729" s="116" t="str">
        <f t="shared" si="396"/>
        <v>专属强化石1</v>
      </c>
      <c r="FQ729" s="116">
        <f t="shared" si="397"/>
        <v>3</v>
      </c>
      <c r="FR729" s="116" t="str">
        <f t="shared" si="398"/>
        <v/>
      </c>
      <c r="FS729" s="116" t="str">
        <f t="shared" si="399"/>
        <v/>
      </c>
      <c r="FT729" s="116">
        <f t="shared" si="404"/>
        <v>0.24</v>
      </c>
      <c r="FU729" s="116">
        <f t="shared" si="405"/>
        <v>1</v>
      </c>
      <c r="FV729" s="116">
        <f t="shared" si="406"/>
        <v>6</v>
      </c>
      <c r="FW729" s="116">
        <f t="shared" si="407"/>
        <v>0</v>
      </c>
      <c r="FX729" s="116">
        <f t="shared" si="408"/>
        <v>1</v>
      </c>
      <c r="FY729" s="116">
        <f t="shared" si="409"/>
        <v>1</v>
      </c>
      <c r="FZ729" s="116">
        <f t="shared" si="410"/>
        <v>0.11990000000000001</v>
      </c>
      <c r="GA729" s="116">
        <f t="shared" si="411"/>
        <v>1</v>
      </c>
      <c r="GB729" s="116">
        <f t="shared" si="412"/>
        <v>3</v>
      </c>
      <c r="GC729" s="116">
        <f t="shared" si="413"/>
        <v>0.47960000000000003</v>
      </c>
      <c r="GD729" s="116">
        <f t="shared" si="414"/>
        <v>1</v>
      </c>
      <c r="GE729" s="116">
        <f t="shared" si="415"/>
        <v>6</v>
      </c>
    </row>
    <row r="730" spans="164:187" ht="16.5" x14ac:dyDescent="0.2">
      <c r="FH730" s="116">
        <v>725</v>
      </c>
      <c r="FI730" s="116">
        <f t="shared" si="400"/>
        <v>4</v>
      </c>
      <c r="FJ730" s="116">
        <f t="shared" si="393"/>
        <v>10</v>
      </c>
      <c r="FK730" s="116" t="str">
        <f t="shared" si="401"/>
        <v>张飞专属武器-魂珠-1 4级</v>
      </c>
      <c r="FL730" s="116">
        <f t="shared" si="402"/>
        <v>1</v>
      </c>
      <c r="FM730" s="116">
        <f t="shared" si="403"/>
        <v>4</v>
      </c>
      <c r="FN730" s="116" t="str">
        <f t="shared" si="394"/>
        <v>金币</v>
      </c>
      <c r="FO730" s="116">
        <f t="shared" si="395"/>
        <v>4000</v>
      </c>
      <c r="FP730" s="116" t="str">
        <f t="shared" si="396"/>
        <v>专属强化石1</v>
      </c>
      <c r="FQ730" s="116">
        <f t="shared" si="397"/>
        <v>4</v>
      </c>
      <c r="FR730" s="116" t="str">
        <f t="shared" si="398"/>
        <v/>
      </c>
      <c r="FS730" s="116" t="str">
        <f t="shared" si="399"/>
        <v/>
      </c>
      <c r="FT730" s="116">
        <f t="shared" si="404"/>
        <v>0.19</v>
      </c>
      <c r="FU730" s="116">
        <f t="shared" si="405"/>
        <v>1</v>
      </c>
      <c r="FV730" s="116">
        <f t="shared" si="406"/>
        <v>8</v>
      </c>
      <c r="FW730" s="116">
        <f t="shared" si="407"/>
        <v>0</v>
      </c>
      <c r="FX730" s="116">
        <f t="shared" si="408"/>
        <v>1</v>
      </c>
      <c r="FY730" s="116">
        <f t="shared" si="409"/>
        <v>2</v>
      </c>
      <c r="FZ730" s="116">
        <f t="shared" si="410"/>
        <v>9.5899999999999999E-2</v>
      </c>
      <c r="GA730" s="116">
        <f t="shared" si="411"/>
        <v>1</v>
      </c>
      <c r="GB730" s="116">
        <f t="shared" si="412"/>
        <v>4</v>
      </c>
      <c r="GC730" s="116">
        <f t="shared" si="413"/>
        <v>0.38369999999999999</v>
      </c>
      <c r="GD730" s="116">
        <f t="shared" si="414"/>
        <v>1</v>
      </c>
      <c r="GE730" s="116">
        <f t="shared" si="415"/>
        <v>8</v>
      </c>
    </row>
    <row r="731" spans="164:187" ht="16.5" x14ac:dyDescent="0.2">
      <c r="FH731" s="116">
        <v>726</v>
      </c>
      <c r="FI731" s="116">
        <f t="shared" si="400"/>
        <v>5</v>
      </c>
      <c r="FJ731" s="116">
        <f t="shared" si="393"/>
        <v>10</v>
      </c>
      <c r="FK731" s="116" t="str">
        <f t="shared" si="401"/>
        <v>张飞专属武器-魂珠-1 5级</v>
      </c>
      <c r="FL731" s="116">
        <f t="shared" si="402"/>
        <v>1</v>
      </c>
      <c r="FM731" s="116">
        <f t="shared" si="403"/>
        <v>5</v>
      </c>
      <c r="FN731" s="116" t="str">
        <f t="shared" si="394"/>
        <v>金币</v>
      </c>
      <c r="FO731" s="116">
        <f t="shared" si="395"/>
        <v>5000</v>
      </c>
      <c r="FP731" s="116" t="str">
        <f t="shared" si="396"/>
        <v>专属强化石1</v>
      </c>
      <c r="FQ731" s="116">
        <f t="shared" si="397"/>
        <v>5</v>
      </c>
      <c r="FR731" s="116" t="str">
        <f t="shared" si="398"/>
        <v/>
      </c>
      <c r="FS731" s="116" t="str">
        <f t="shared" si="399"/>
        <v/>
      </c>
      <c r="FT731" s="116">
        <f t="shared" si="404"/>
        <v>0.15</v>
      </c>
      <c r="FU731" s="116">
        <f t="shared" si="405"/>
        <v>1</v>
      </c>
      <c r="FV731" s="116">
        <f t="shared" si="406"/>
        <v>10</v>
      </c>
      <c r="FW731" s="116">
        <f t="shared" si="407"/>
        <v>0</v>
      </c>
      <c r="FX731" s="116">
        <f t="shared" si="408"/>
        <v>1</v>
      </c>
      <c r="FY731" s="116">
        <f t="shared" si="409"/>
        <v>2</v>
      </c>
      <c r="FZ731" s="116">
        <f t="shared" si="410"/>
        <v>7.4899999999999994E-2</v>
      </c>
      <c r="GA731" s="116">
        <f t="shared" si="411"/>
        <v>1</v>
      </c>
      <c r="GB731" s="116">
        <f t="shared" si="412"/>
        <v>5</v>
      </c>
      <c r="GC731" s="116">
        <f t="shared" si="413"/>
        <v>0.29980000000000001</v>
      </c>
      <c r="GD731" s="116">
        <f t="shared" si="414"/>
        <v>1</v>
      </c>
      <c r="GE731" s="116">
        <f t="shared" si="415"/>
        <v>10</v>
      </c>
    </row>
    <row r="732" spans="164:187" ht="16.5" x14ac:dyDescent="0.2">
      <c r="FH732" s="116">
        <v>727</v>
      </c>
      <c r="FI732" s="116">
        <f t="shared" si="400"/>
        <v>6</v>
      </c>
      <c r="FJ732" s="116">
        <f t="shared" si="393"/>
        <v>10</v>
      </c>
      <c r="FK732" s="116" t="str">
        <f t="shared" si="401"/>
        <v>张飞专属武器-魂珠-1 6级</v>
      </c>
      <c r="FL732" s="116">
        <f t="shared" si="402"/>
        <v>1</v>
      </c>
      <c r="FM732" s="116">
        <f t="shared" si="403"/>
        <v>6</v>
      </c>
      <c r="FN732" s="116" t="str">
        <f t="shared" si="394"/>
        <v>金币</v>
      </c>
      <c r="FO732" s="116">
        <f t="shared" si="395"/>
        <v>6000</v>
      </c>
      <c r="FP732" s="116" t="str">
        <f t="shared" si="396"/>
        <v>专属强化石1</v>
      </c>
      <c r="FQ732" s="116">
        <f t="shared" si="397"/>
        <v>6</v>
      </c>
      <c r="FR732" s="116" t="str">
        <f t="shared" si="398"/>
        <v/>
      </c>
      <c r="FS732" s="116" t="str">
        <f t="shared" si="399"/>
        <v/>
      </c>
      <c r="FT732" s="116">
        <f t="shared" si="404"/>
        <v>0.11</v>
      </c>
      <c r="FU732" s="116">
        <f t="shared" si="405"/>
        <v>1</v>
      </c>
      <c r="FV732" s="116">
        <f t="shared" si="406"/>
        <v>14</v>
      </c>
      <c r="FW732" s="116">
        <f t="shared" si="407"/>
        <v>0</v>
      </c>
      <c r="FX732" s="116">
        <f t="shared" si="408"/>
        <v>1</v>
      </c>
      <c r="FY732" s="116">
        <f t="shared" si="409"/>
        <v>3</v>
      </c>
      <c r="FZ732" s="116">
        <f t="shared" si="410"/>
        <v>5.5300000000000002E-2</v>
      </c>
      <c r="GA732" s="116">
        <f t="shared" si="411"/>
        <v>1</v>
      </c>
      <c r="GB732" s="116">
        <f t="shared" si="412"/>
        <v>6</v>
      </c>
      <c r="GC732" s="116">
        <f t="shared" si="413"/>
        <v>0.22140000000000001</v>
      </c>
      <c r="GD732" s="116">
        <f t="shared" si="414"/>
        <v>1</v>
      </c>
      <c r="GE732" s="116">
        <f t="shared" si="415"/>
        <v>14</v>
      </c>
    </row>
    <row r="733" spans="164:187" ht="16.5" x14ac:dyDescent="0.2">
      <c r="FH733" s="116">
        <v>728</v>
      </c>
      <c r="FI733" s="116">
        <f t="shared" si="400"/>
        <v>7</v>
      </c>
      <c r="FJ733" s="116">
        <f t="shared" si="393"/>
        <v>10</v>
      </c>
      <c r="FK733" s="116" t="str">
        <f t="shared" si="401"/>
        <v>张飞专属武器-魂珠-1 7级</v>
      </c>
      <c r="FL733" s="116">
        <f t="shared" si="402"/>
        <v>1</v>
      </c>
      <c r="FM733" s="116">
        <f t="shared" si="403"/>
        <v>7</v>
      </c>
      <c r="FN733" s="116" t="str">
        <f t="shared" si="394"/>
        <v>金币</v>
      </c>
      <c r="FO733" s="116">
        <f t="shared" si="395"/>
        <v>7000</v>
      </c>
      <c r="FP733" s="116" t="str">
        <f t="shared" si="396"/>
        <v>专属强化石1</v>
      </c>
      <c r="FQ733" s="116">
        <f t="shared" si="397"/>
        <v>7</v>
      </c>
      <c r="FR733" s="116" t="str">
        <f t="shared" si="398"/>
        <v/>
      </c>
      <c r="FS733" s="116" t="str">
        <f t="shared" si="399"/>
        <v/>
      </c>
      <c r="FT733" s="116">
        <f t="shared" si="404"/>
        <v>0.08</v>
      </c>
      <c r="FU733" s="116">
        <f t="shared" si="405"/>
        <v>1</v>
      </c>
      <c r="FV733" s="116">
        <f t="shared" si="406"/>
        <v>19</v>
      </c>
      <c r="FW733" s="116">
        <f t="shared" si="407"/>
        <v>0</v>
      </c>
      <c r="FX733" s="116">
        <f t="shared" si="408"/>
        <v>1</v>
      </c>
      <c r="FY733" s="116">
        <f t="shared" si="409"/>
        <v>4</v>
      </c>
      <c r="FZ733" s="116">
        <f t="shared" si="410"/>
        <v>0.04</v>
      </c>
      <c r="GA733" s="116">
        <f t="shared" si="411"/>
        <v>1</v>
      </c>
      <c r="GB733" s="116">
        <f t="shared" si="412"/>
        <v>9</v>
      </c>
      <c r="GC733" s="116">
        <f t="shared" si="413"/>
        <v>0.15989999999999999</v>
      </c>
      <c r="GD733" s="116">
        <f t="shared" si="414"/>
        <v>1</v>
      </c>
      <c r="GE733" s="116">
        <f t="shared" si="415"/>
        <v>19</v>
      </c>
    </row>
    <row r="734" spans="164:187" ht="16.5" x14ac:dyDescent="0.2">
      <c r="FH734" s="116">
        <v>729</v>
      </c>
      <c r="FI734" s="116">
        <f t="shared" si="400"/>
        <v>8</v>
      </c>
      <c r="FJ734" s="116">
        <f t="shared" si="393"/>
        <v>10</v>
      </c>
      <c r="FK734" s="116" t="str">
        <f t="shared" si="401"/>
        <v>张飞专属武器-魂珠-1 8级</v>
      </c>
      <c r="FL734" s="116">
        <f t="shared" si="402"/>
        <v>1</v>
      </c>
      <c r="FM734" s="116">
        <f t="shared" si="403"/>
        <v>8</v>
      </c>
      <c r="FN734" s="116" t="str">
        <f t="shared" si="394"/>
        <v>金币</v>
      </c>
      <c r="FO734" s="116">
        <f t="shared" si="395"/>
        <v>8000</v>
      </c>
      <c r="FP734" s="116" t="str">
        <f t="shared" si="396"/>
        <v>专属强化石1</v>
      </c>
      <c r="FQ734" s="116">
        <f t="shared" si="397"/>
        <v>8</v>
      </c>
      <c r="FR734" s="116" t="str">
        <f t="shared" si="398"/>
        <v/>
      </c>
      <c r="FS734" s="116" t="str">
        <f t="shared" si="399"/>
        <v/>
      </c>
      <c r="FT734" s="116">
        <f t="shared" si="404"/>
        <v>0.06</v>
      </c>
      <c r="FU734" s="116">
        <f t="shared" si="405"/>
        <v>1</v>
      </c>
      <c r="FV734" s="116">
        <f t="shared" si="406"/>
        <v>27</v>
      </c>
      <c r="FW734" s="116">
        <f t="shared" si="407"/>
        <v>0</v>
      </c>
      <c r="FX734" s="116">
        <f t="shared" si="408"/>
        <v>1</v>
      </c>
      <c r="FY734" s="116">
        <f t="shared" si="409"/>
        <v>6</v>
      </c>
      <c r="FZ734" s="116">
        <f t="shared" si="410"/>
        <v>2.8199999999999999E-2</v>
      </c>
      <c r="GA734" s="116">
        <f t="shared" si="411"/>
        <v>1</v>
      </c>
      <c r="GB734" s="116">
        <f t="shared" si="412"/>
        <v>12</v>
      </c>
      <c r="GC734" s="116">
        <f t="shared" si="413"/>
        <v>0.1128</v>
      </c>
      <c r="GD734" s="116">
        <f t="shared" si="414"/>
        <v>1</v>
      </c>
      <c r="GE734" s="116">
        <f t="shared" si="415"/>
        <v>27</v>
      </c>
    </row>
    <row r="735" spans="164:187" ht="16.5" x14ac:dyDescent="0.2">
      <c r="FH735" s="116">
        <v>730</v>
      </c>
      <c r="FI735" s="116">
        <f t="shared" si="400"/>
        <v>9</v>
      </c>
      <c r="FJ735" s="116">
        <f t="shared" si="393"/>
        <v>10</v>
      </c>
      <c r="FK735" s="116" t="str">
        <f t="shared" si="401"/>
        <v>张飞专属武器-魂珠-1 9级</v>
      </c>
      <c r="FL735" s="116">
        <f t="shared" si="402"/>
        <v>1</v>
      </c>
      <c r="FM735" s="116">
        <f t="shared" si="403"/>
        <v>9</v>
      </c>
      <c r="FN735" s="116" t="str">
        <f t="shared" si="394"/>
        <v>金币</v>
      </c>
      <c r="FO735" s="116">
        <f t="shared" si="395"/>
        <v>9000</v>
      </c>
      <c r="FP735" s="116" t="str">
        <f t="shared" si="396"/>
        <v>专属强化石1</v>
      </c>
      <c r="FQ735" s="116">
        <f t="shared" si="397"/>
        <v>10</v>
      </c>
      <c r="FR735" s="116" t="str">
        <f t="shared" si="398"/>
        <v/>
      </c>
      <c r="FS735" s="116" t="str">
        <f t="shared" si="399"/>
        <v/>
      </c>
      <c r="FT735" s="116">
        <f t="shared" si="404"/>
        <v>0.04</v>
      </c>
      <c r="FU735" s="116">
        <f t="shared" si="405"/>
        <v>1</v>
      </c>
      <c r="FV735" s="116">
        <f t="shared" si="406"/>
        <v>34</v>
      </c>
      <c r="FW735" s="116">
        <f t="shared" si="407"/>
        <v>0</v>
      </c>
      <c r="FX735" s="116">
        <f t="shared" si="408"/>
        <v>1</v>
      </c>
      <c r="FY735" s="116">
        <f t="shared" si="409"/>
        <v>8</v>
      </c>
      <c r="FZ735" s="116">
        <f t="shared" si="410"/>
        <v>2.18E-2</v>
      </c>
      <c r="GA735" s="116">
        <f t="shared" si="411"/>
        <v>1</v>
      </c>
      <c r="GB735" s="116">
        <f t="shared" si="412"/>
        <v>16</v>
      </c>
      <c r="GC735" s="116">
        <f t="shared" si="413"/>
        <v>8.72E-2</v>
      </c>
      <c r="GD735" s="116">
        <f t="shared" si="414"/>
        <v>1</v>
      </c>
      <c r="GE735" s="116">
        <f t="shared" si="415"/>
        <v>34</v>
      </c>
    </row>
    <row r="736" spans="164:187" ht="16.5" x14ac:dyDescent="0.2">
      <c r="FH736" s="116">
        <v>731</v>
      </c>
      <c r="FI736" s="116">
        <f t="shared" si="400"/>
        <v>0</v>
      </c>
      <c r="FJ736" s="116">
        <f t="shared" si="393"/>
        <v>10</v>
      </c>
      <c r="FK736" s="116" t="str">
        <f t="shared" si="401"/>
        <v>张飞专属武器-魂珠-2 0级</v>
      </c>
      <c r="FL736" s="116">
        <f t="shared" si="402"/>
        <v>2</v>
      </c>
      <c r="FM736" s="116">
        <f t="shared" si="403"/>
        <v>0</v>
      </c>
      <c r="FN736" s="116" t="str">
        <f t="shared" si="394"/>
        <v/>
      </c>
      <c r="FO736" s="116" t="str">
        <f t="shared" si="395"/>
        <v/>
      </c>
      <c r="FP736" s="116" t="str">
        <f t="shared" si="396"/>
        <v/>
      </c>
      <c r="FQ736" s="116" t="str">
        <f t="shared" si="397"/>
        <v/>
      </c>
      <c r="FR736" s="116" t="str">
        <f t="shared" si="398"/>
        <v/>
      </c>
      <c r="FS736" s="116" t="str">
        <f t="shared" si="399"/>
        <v/>
      </c>
      <c r="FT736" s="116" t="str">
        <f t="shared" si="404"/>
        <v/>
      </c>
      <c r="FU736" s="116" t="str">
        <f t="shared" si="405"/>
        <v/>
      </c>
      <c r="FV736" s="116" t="str">
        <f t="shared" si="406"/>
        <v/>
      </c>
      <c r="FW736" s="116" t="str">
        <f t="shared" si="407"/>
        <v/>
      </c>
      <c r="FX736" s="116" t="str">
        <f t="shared" si="408"/>
        <v/>
      </c>
      <c r="FY736" s="116" t="str">
        <f t="shared" si="409"/>
        <v/>
      </c>
      <c r="FZ736" s="116" t="str">
        <f t="shared" si="410"/>
        <v/>
      </c>
      <c r="GA736" s="116" t="str">
        <f t="shared" si="411"/>
        <v/>
      </c>
      <c r="GB736" s="116" t="str">
        <f t="shared" si="412"/>
        <v/>
      </c>
      <c r="GC736" s="116" t="str">
        <f t="shared" si="413"/>
        <v/>
      </c>
      <c r="GD736" s="116" t="str">
        <f t="shared" si="414"/>
        <v/>
      </c>
      <c r="GE736" s="116" t="str">
        <f t="shared" si="415"/>
        <v/>
      </c>
    </row>
    <row r="737" spans="164:187" ht="16.5" x14ac:dyDescent="0.2">
      <c r="FH737" s="116">
        <v>732</v>
      </c>
      <c r="FI737" s="116">
        <f t="shared" si="400"/>
        <v>10</v>
      </c>
      <c r="FJ737" s="116">
        <f t="shared" si="393"/>
        <v>10</v>
      </c>
      <c r="FK737" s="116" t="str">
        <f t="shared" si="401"/>
        <v>张飞专属武器-魂珠-2 1级</v>
      </c>
      <c r="FL737" s="116">
        <f t="shared" si="402"/>
        <v>2</v>
      </c>
      <c r="FM737" s="116">
        <f t="shared" si="403"/>
        <v>1</v>
      </c>
      <c r="FN737" s="116" t="str">
        <f t="shared" si="394"/>
        <v>金币</v>
      </c>
      <c r="FO737" s="116">
        <f t="shared" si="395"/>
        <v>2000</v>
      </c>
      <c r="FP737" s="116" t="str">
        <f t="shared" si="396"/>
        <v>专属强化石1</v>
      </c>
      <c r="FQ737" s="116">
        <f t="shared" si="397"/>
        <v>3</v>
      </c>
      <c r="FR737" s="116" t="str">
        <f t="shared" si="398"/>
        <v>专属强化石2</v>
      </c>
      <c r="FS737" s="116">
        <f t="shared" si="399"/>
        <v>1</v>
      </c>
      <c r="FT737" s="116">
        <f t="shared" si="404"/>
        <v>0.28999999999999998</v>
      </c>
      <c r="FU737" s="116">
        <f t="shared" si="405"/>
        <v>1</v>
      </c>
      <c r="FV737" s="116">
        <f t="shared" si="406"/>
        <v>5</v>
      </c>
      <c r="FW737" s="116">
        <f t="shared" si="407"/>
        <v>0</v>
      </c>
      <c r="FX737" s="116">
        <f t="shared" si="408"/>
        <v>1</v>
      </c>
      <c r="FY737" s="116">
        <f t="shared" si="409"/>
        <v>1</v>
      </c>
      <c r="FZ737" s="116">
        <f t="shared" si="410"/>
        <v>0.14480000000000001</v>
      </c>
      <c r="GA737" s="116">
        <f t="shared" si="411"/>
        <v>1</v>
      </c>
      <c r="GB737" s="116">
        <f t="shared" si="412"/>
        <v>2</v>
      </c>
      <c r="GC737" s="116">
        <f t="shared" si="413"/>
        <v>0.57920000000000005</v>
      </c>
      <c r="GD737" s="116">
        <f t="shared" si="414"/>
        <v>1</v>
      </c>
      <c r="GE737" s="116">
        <f t="shared" si="415"/>
        <v>5</v>
      </c>
    </row>
    <row r="738" spans="164:187" ht="16.5" x14ac:dyDescent="0.2">
      <c r="FH738" s="116">
        <v>733</v>
      </c>
      <c r="FI738" s="116">
        <f t="shared" si="400"/>
        <v>11</v>
      </c>
      <c r="FJ738" s="116">
        <f t="shared" si="393"/>
        <v>10</v>
      </c>
      <c r="FK738" s="116" t="str">
        <f t="shared" si="401"/>
        <v>张飞专属武器-魂珠-2 2级</v>
      </c>
      <c r="FL738" s="116">
        <f t="shared" si="402"/>
        <v>2</v>
      </c>
      <c r="FM738" s="116">
        <f t="shared" si="403"/>
        <v>2</v>
      </c>
      <c r="FN738" s="116" t="str">
        <f t="shared" si="394"/>
        <v>金币</v>
      </c>
      <c r="FO738" s="116">
        <f t="shared" si="395"/>
        <v>3000</v>
      </c>
      <c r="FP738" s="116" t="str">
        <f t="shared" si="396"/>
        <v>专属强化石1</v>
      </c>
      <c r="FQ738" s="116">
        <f t="shared" si="397"/>
        <v>3</v>
      </c>
      <c r="FR738" s="116" t="str">
        <f t="shared" si="398"/>
        <v>专属强化石2</v>
      </c>
      <c r="FS738" s="116">
        <f t="shared" si="399"/>
        <v>1</v>
      </c>
      <c r="FT738" s="116">
        <f t="shared" si="404"/>
        <v>0.14000000000000001</v>
      </c>
      <c r="FU738" s="116">
        <f t="shared" si="405"/>
        <v>1</v>
      </c>
      <c r="FV738" s="116">
        <f t="shared" si="406"/>
        <v>10</v>
      </c>
      <c r="FW738" s="116">
        <f t="shared" si="407"/>
        <v>0</v>
      </c>
      <c r="FX738" s="116">
        <f t="shared" si="408"/>
        <v>1</v>
      </c>
      <c r="FY738" s="116">
        <f t="shared" si="409"/>
        <v>2</v>
      </c>
      <c r="FZ738" s="116">
        <f t="shared" si="410"/>
        <v>7.2400000000000006E-2</v>
      </c>
      <c r="GA738" s="116">
        <f t="shared" si="411"/>
        <v>1</v>
      </c>
      <c r="GB738" s="116">
        <f t="shared" si="412"/>
        <v>5</v>
      </c>
      <c r="GC738" s="116">
        <f t="shared" si="413"/>
        <v>0.28960000000000002</v>
      </c>
      <c r="GD738" s="116">
        <f t="shared" si="414"/>
        <v>1</v>
      </c>
      <c r="GE738" s="116">
        <f t="shared" si="415"/>
        <v>10</v>
      </c>
    </row>
    <row r="739" spans="164:187" ht="16.5" x14ac:dyDescent="0.2">
      <c r="FH739" s="116">
        <v>734</v>
      </c>
      <c r="FI739" s="116">
        <f t="shared" si="400"/>
        <v>12</v>
      </c>
      <c r="FJ739" s="116">
        <f t="shared" si="393"/>
        <v>10</v>
      </c>
      <c r="FK739" s="116" t="str">
        <f t="shared" si="401"/>
        <v>张飞专属武器-魂珠-2 3级</v>
      </c>
      <c r="FL739" s="116">
        <f t="shared" si="402"/>
        <v>2</v>
      </c>
      <c r="FM739" s="116">
        <f t="shared" si="403"/>
        <v>3</v>
      </c>
      <c r="FN739" s="116" t="str">
        <f t="shared" si="394"/>
        <v>金币</v>
      </c>
      <c r="FO739" s="116">
        <f t="shared" si="395"/>
        <v>4000</v>
      </c>
      <c r="FP739" s="116" t="str">
        <f t="shared" si="396"/>
        <v>专属强化石1</v>
      </c>
      <c r="FQ739" s="116">
        <f t="shared" si="397"/>
        <v>6</v>
      </c>
      <c r="FR739" s="116" t="str">
        <f t="shared" si="398"/>
        <v>专属强化石2</v>
      </c>
      <c r="FS739" s="116">
        <f t="shared" si="399"/>
        <v>2</v>
      </c>
      <c r="FT739" s="116">
        <f t="shared" si="404"/>
        <v>0.19</v>
      </c>
      <c r="FU739" s="116">
        <f t="shared" si="405"/>
        <v>1</v>
      </c>
      <c r="FV739" s="116">
        <f t="shared" si="406"/>
        <v>8</v>
      </c>
      <c r="FW739" s="116">
        <f t="shared" si="407"/>
        <v>0</v>
      </c>
      <c r="FX739" s="116">
        <f t="shared" si="408"/>
        <v>1</v>
      </c>
      <c r="FY739" s="116">
        <f t="shared" si="409"/>
        <v>2</v>
      </c>
      <c r="FZ739" s="116">
        <f t="shared" si="410"/>
        <v>9.6500000000000002E-2</v>
      </c>
      <c r="GA739" s="116">
        <f t="shared" si="411"/>
        <v>1</v>
      </c>
      <c r="GB739" s="116">
        <f t="shared" si="412"/>
        <v>4</v>
      </c>
      <c r="GC739" s="116">
        <f t="shared" si="413"/>
        <v>0.3861</v>
      </c>
      <c r="GD739" s="116">
        <f t="shared" si="414"/>
        <v>1</v>
      </c>
      <c r="GE739" s="116">
        <f t="shared" si="415"/>
        <v>8</v>
      </c>
    </row>
    <row r="740" spans="164:187" ht="16.5" x14ac:dyDescent="0.2">
      <c r="FH740" s="116">
        <v>735</v>
      </c>
      <c r="FI740" s="116">
        <f t="shared" si="400"/>
        <v>13</v>
      </c>
      <c r="FJ740" s="116">
        <f t="shared" si="393"/>
        <v>10</v>
      </c>
      <c r="FK740" s="116" t="str">
        <f t="shared" si="401"/>
        <v>张飞专属武器-魂珠-2 4级</v>
      </c>
      <c r="FL740" s="116">
        <f t="shared" si="402"/>
        <v>2</v>
      </c>
      <c r="FM740" s="116">
        <f t="shared" si="403"/>
        <v>4</v>
      </c>
      <c r="FN740" s="116" t="str">
        <f t="shared" si="394"/>
        <v>金币</v>
      </c>
      <c r="FO740" s="116">
        <f t="shared" si="395"/>
        <v>5000</v>
      </c>
      <c r="FP740" s="116" t="str">
        <f t="shared" si="396"/>
        <v>专属强化石1</v>
      </c>
      <c r="FQ740" s="116">
        <f t="shared" si="397"/>
        <v>6</v>
      </c>
      <c r="FR740" s="116" t="str">
        <f t="shared" si="398"/>
        <v>专属强化石2</v>
      </c>
      <c r="FS740" s="116">
        <f t="shared" si="399"/>
        <v>2</v>
      </c>
      <c r="FT740" s="116">
        <f t="shared" si="404"/>
        <v>0.12</v>
      </c>
      <c r="FU740" s="116">
        <f t="shared" si="405"/>
        <v>1</v>
      </c>
      <c r="FV740" s="116">
        <f t="shared" si="406"/>
        <v>13</v>
      </c>
      <c r="FW740" s="116">
        <f t="shared" si="407"/>
        <v>0</v>
      </c>
      <c r="FX740" s="116">
        <f t="shared" si="408"/>
        <v>1</v>
      </c>
      <c r="FY740" s="116">
        <f t="shared" si="409"/>
        <v>3</v>
      </c>
      <c r="FZ740" s="116">
        <f t="shared" si="410"/>
        <v>5.79E-2</v>
      </c>
      <c r="GA740" s="116">
        <f t="shared" si="411"/>
        <v>1</v>
      </c>
      <c r="GB740" s="116">
        <f t="shared" si="412"/>
        <v>6</v>
      </c>
      <c r="GC740" s="116">
        <f t="shared" si="413"/>
        <v>0.23169999999999999</v>
      </c>
      <c r="GD740" s="116">
        <f t="shared" si="414"/>
        <v>1</v>
      </c>
      <c r="GE740" s="116">
        <f t="shared" si="415"/>
        <v>13</v>
      </c>
    </row>
    <row r="741" spans="164:187" ht="16.5" x14ac:dyDescent="0.2">
      <c r="FH741" s="116">
        <v>736</v>
      </c>
      <c r="FI741" s="116">
        <f t="shared" si="400"/>
        <v>14</v>
      </c>
      <c r="FJ741" s="116">
        <f t="shared" si="393"/>
        <v>10</v>
      </c>
      <c r="FK741" s="116" t="str">
        <f t="shared" si="401"/>
        <v>张飞专属武器-魂珠-2 5级</v>
      </c>
      <c r="FL741" s="116">
        <f t="shared" si="402"/>
        <v>2</v>
      </c>
      <c r="FM741" s="116">
        <f t="shared" si="403"/>
        <v>5</v>
      </c>
      <c r="FN741" s="116" t="str">
        <f t="shared" si="394"/>
        <v>金币</v>
      </c>
      <c r="FO741" s="116">
        <f t="shared" si="395"/>
        <v>6000</v>
      </c>
      <c r="FP741" s="116" t="str">
        <f t="shared" si="396"/>
        <v>专属强化石1</v>
      </c>
      <c r="FQ741" s="116">
        <f t="shared" si="397"/>
        <v>9</v>
      </c>
      <c r="FR741" s="116" t="str">
        <f t="shared" si="398"/>
        <v>专属强化石2</v>
      </c>
      <c r="FS741" s="116">
        <f t="shared" si="399"/>
        <v>3</v>
      </c>
      <c r="FT741" s="116">
        <f t="shared" si="404"/>
        <v>0.11</v>
      </c>
      <c r="FU741" s="116">
        <f t="shared" si="405"/>
        <v>1</v>
      </c>
      <c r="FV741" s="116">
        <f t="shared" si="406"/>
        <v>14</v>
      </c>
      <c r="FW741" s="116">
        <f t="shared" si="407"/>
        <v>0</v>
      </c>
      <c r="FX741" s="116">
        <f t="shared" si="408"/>
        <v>1</v>
      </c>
      <c r="FY741" s="116">
        <f t="shared" si="409"/>
        <v>3</v>
      </c>
      <c r="FZ741" s="116">
        <f t="shared" si="410"/>
        <v>5.4300000000000001E-2</v>
      </c>
      <c r="GA741" s="116">
        <f t="shared" si="411"/>
        <v>1</v>
      </c>
      <c r="GB741" s="116">
        <f t="shared" si="412"/>
        <v>6</v>
      </c>
      <c r="GC741" s="116">
        <f t="shared" si="413"/>
        <v>0.2172</v>
      </c>
      <c r="GD741" s="116">
        <f t="shared" si="414"/>
        <v>1</v>
      </c>
      <c r="GE741" s="116">
        <f t="shared" si="415"/>
        <v>14</v>
      </c>
    </row>
    <row r="742" spans="164:187" ht="16.5" x14ac:dyDescent="0.2">
      <c r="FH742" s="116">
        <v>737</v>
      </c>
      <c r="FI742" s="116">
        <f t="shared" si="400"/>
        <v>15</v>
      </c>
      <c r="FJ742" s="116">
        <f t="shared" si="393"/>
        <v>10</v>
      </c>
      <c r="FK742" s="116" t="str">
        <f t="shared" si="401"/>
        <v>张飞专属武器-魂珠-2 6级</v>
      </c>
      <c r="FL742" s="116">
        <f t="shared" si="402"/>
        <v>2</v>
      </c>
      <c r="FM742" s="116">
        <f t="shared" si="403"/>
        <v>6</v>
      </c>
      <c r="FN742" s="116" t="str">
        <f t="shared" si="394"/>
        <v>金币</v>
      </c>
      <c r="FO742" s="116">
        <f t="shared" si="395"/>
        <v>7000</v>
      </c>
      <c r="FP742" s="116" t="str">
        <f t="shared" si="396"/>
        <v>专属强化石1</v>
      </c>
      <c r="FQ742" s="116">
        <f t="shared" si="397"/>
        <v>12</v>
      </c>
      <c r="FR742" s="116" t="str">
        <f t="shared" si="398"/>
        <v>专属强化石2</v>
      </c>
      <c r="FS742" s="116">
        <f t="shared" si="399"/>
        <v>4</v>
      </c>
      <c r="FT742" s="116">
        <f t="shared" si="404"/>
        <v>0.09</v>
      </c>
      <c r="FU742" s="116">
        <f t="shared" si="405"/>
        <v>1</v>
      </c>
      <c r="FV742" s="116">
        <f t="shared" si="406"/>
        <v>17</v>
      </c>
      <c r="FW742" s="116">
        <f t="shared" si="407"/>
        <v>0</v>
      </c>
      <c r="FX742" s="116">
        <f t="shared" si="408"/>
        <v>1</v>
      </c>
      <c r="FY742" s="116">
        <f t="shared" si="409"/>
        <v>4</v>
      </c>
      <c r="FZ742" s="116">
        <f t="shared" si="410"/>
        <v>4.4600000000000001E-2</v>
      </c>
      <c r="GA742" s="116">
        <f t="shared" si="411"/>
        <v>1</v>
      </c>
      <c r="GB742" s="116">
        <f t="shared" si="412"/>
        <v>8</v>
      </c>
      <c r="GC742" s="116">
        <f t="shared" si="413"/>
        <v>0.1782</v>
      </c>
      <c r="GD742" s="116">
        <f t="shared" si="414"/>
        <v>1</v>
      </c>
      <c r="GE742" s="116">
        <f t="shared" si="415"/>
        <v>17</v>
      </c>
    </row>
    <row r="743" spans="164:187" ht="16.5" x14ac:dyDescent="0.2">
      <c r="FH743" s="116">
        <v>738</v>
      </c>
      <c r="FI743" s="116">
        <f t="shared" si="400"/>
        <v>16</v>
      </c>
      <c r="FJ743" s="116">
        <f t="shared" si="393"/>
        <v>10</v>
      </c>
      <c r="FK743" s="116" t="str">
        <f t="shared" si="401"/>
        <v>张飞专属武器-魂珠-2 7级</v>
      </c>
      <c r="FL743" s="116">
        <f t="shared" si="402"/>
        <v>2</v>
      </c>
      <c r="FM743" s="116">
        <f t="shared" si="403"/>
        <v>7</v>
      </c>
      <c r="FN743" s="116" t="str">
        <f t="shared" si="394"/>
        <v>金币</v>
      </c>
      <c r="FO743" s="116">
        <f t="shared" si="395"/>
        <v>8000</v>
      </c>
      <c r="FP743" s="116" t="str">
        <f t="shared" si="396"/>
        <v>专属强化石1</v>
      </c>
      <c r="FQ743" s="116">
        <f t="shared" si="397"/>
        <v>15</v>
      </c>
      <c r="FR743" s="116" t="str">
        <f t="shared" si="398"/>
        <v>专属强化石2</v>
      </c>
      <c r="FS743" s="116">
        <f t="shared" si="399"/>
        <v>5</v>
      </c>
      <c r="FT743" s="116">
        <f t="shared" si="404"/>
        <v>7.0000000000000007E-2</v>
      </c>
      <c r="FU743" s="116">
        <f t="shared" si="405"/>
        <v>1</v>
      </c>
      <c r="FV743" s="116">
        <f t="shared" si="406"/>
        <v>22</v>
      </c>
      <c r="FW743" s="116">
        <f t="shared" si="407"/>
        <v>0</v>
      </c>
      <c r="FX743" s="116">
        <f t="shared" si="408"/>
        <v>1</v>
      </c>
      <c r="FY743" s="116">
        <f t="shared" si="409"/>
        <v>5</v>
      </c>
      <c r="FZ743" s="116">
        <f t="shared" si="410"/>
        <v>3.4500000000000003E-2</v>
      </c>
      <c r="GA743" s="116">
        <f t="shared" si="411"/>
        <v>1</v>
      </c>
      <c r="GB743" s="116">
        <f t="shared" si="412"/>
        <v>10</v>
      </c>
      <c r="GC743" s="116">
        <f t="shared" si="413"/>
        <v>0.13789999999999999</v>
      </c>
      <c r="GD743" s="116">
        <f t="shared" si="414"/>
        <v>1</v>
      </c>
      <c r="GE743" s="116">
        <f t="shared" si="415"/>
        <v>22</v>
      </c>
    </row>
    <row r="744" spans="164:187" ht="16.5" x14ac:dyDescent="0.2">
      <c r="FH744" s="116">
        <v>739</v>
      </c>
      <c r="FI744" s="116">
        <f t="shared" si="400"/>
        <v>17</v>
      </c>
      <c r="FJ744" s="116">
        <f t="shared" si="393"/>
        <v>10</v>
      </c>
      <c r="FK744" s="116" t="str">
        <f t="shared" si="401"/>
        <v>张飞专属武器-魂珠-2 8级</v>
      </c>
      <c r="FL744" s="116">
        <f t="shared" si="402"/>
        <v>2</v>
      </c>
      <c r="FM744" s="116">
        <f t="shared" si="403"/>
        <v>8</v>
      </c>
      <c r="FN744" s="116" t="str">
        <f t="shared" si="394"/>
        <v>金币</v>
      </c>
      <c r="FO744" s="116">
        <f t="shared" si="395"/>
        <v>9000</v>
      </c>
      <c r="FP744" s="116" t="str">
        <f t="shared" si="396"/>
        <v>专属强化石1</v>
      </c>
      <c r="FQ744" s="116">
        <f t="shared" si="397"/>
        <v>18</v>
      </c>
      <c r="FR744" s="116" t="str">
        <f t="shared" si="398"/>
        <v>专属强化石2</v>
      </c>
      <c r="FS744" s="116">
        <f t="shared" si="399"/>
        <v>6</v>
      </c>
      <c r="FT744" s="116">
        <f t="shared" si="404"/>
        <v>0.05</v>
      </c>
      <c r="FU744" s="116">
        <f t="shared" si="405"/>
        <v>1</v>
      </c>
      <c r="FV744" s="116">
        <f t="shared" si="406"/>
        <v>29</v>
      </c>
      <c r="FW744" s="116">
        <f t="shared" si="407"/>
        <v>0</v>
      </c>
      <c r="FX744" s="116">
        <f t="shared" si="408"/>
        <v>1</v>
      </c>
      <c r="FY744" s="116">
        <f t="shared" si="409"/>
        <v>7</v>
      </c>
      <c r="FZ744" s="116">
        <f t="shared" si="410"/>
        <v>2.5600000000000001E-2</v>
      </c>
      <c r="GA744" s="116">
        <f t="shared" si="411"/>
        <v>1</v>
      </c>
      <c r="GB744" s="116">
        <f t="shared" si="412"/>
        <v>14</v>
      </c>
      <c r="GC744" s="116">
        <f t="shared" si="413"/>
        <v>0.1022</v>
      </c>
      <c r="GD744" s="116">
        <f t="shared" si="414"/>
        <v>1</v>
      </c>
      <c r="GE744" s="116">
        <f t="shared" si="415"/>
        <v>29</v>
      </c>
    </row>
    <row r="745" spans="164:187" ht="16.5" x14ac:dyDescent="0.2">
      <c r="FH745" s="116">
        <v>740</v>
      </c>
      <c r="FI745" s="116">
        <f t="shared" si="400"/>
        <v>18</v>
      </c>
      <c r="FJ745" s="116">
        <f t="shared" si="393"/>
        <v>10</v>
      </c>
      <c r="FK745" s="116" t="str">
        <f t="shared" si="401"/>
        <v>张飞专属武器-魂珠-2 9级</v>
      </c>
      <c r="FL745" s="116">
        <f t="shared" si="402"/>
        <v>2</v>
      </c>
      <c r="FM745" s="116">
        <f t="shared" si="403"/>
        <v>9</v>
      </c>
      <c r="FN745" s="116" t="str">
        <f t="shared" si="394"/>
        <v>金币</v>
      </c>
      <c r="FO745" s="116">
        <f t="shared" si="395"/>
        <v>10000</v>
      </c>
      <c r="FP745" s="116" t="str">
        <f t="shared" si="396"/>
        <v>专属强化石1</v>
      </c>
      <c r="FQ745" s="116">
        <f t="shared" si="397"/>
        <v>24</v>
      </c>
      <c r="FR745" s="116" t="str">
        <f t="shared" si="398"/>
        <v>专属强化石2</v>
      </c>
      <c r="FS745" s="116">
        <f t="shared" si="399"/>
        <v>8</v>
      </c>
      <c r="FT745" s="116">
        <f t="shared" si="404"/>
        <v>0.04</v>
      </c>
      <c r="FU745" s="116">
        <f t="shared" si="405"/>
        <v>1</v>
      </c>
      <c r="FV745" s="116">
        <f t="shared" si="406"/>
        <v>36</v>
      </c>
      <c r="FW745" s="116">
        <f t="shared" si="407"/>
        <v>0</v>
      </c>
      <c r="FX745" s="116">
        <f t="shared" si="408"/>
        <v>1</v>
      </c>
      <c r="FY745" s="116">
        <f t="shared" si="409"/>
        <v>8</v>
      </c>
      <c r="FZ745" s="116">
        <f t="shared" si="410"/>
        <v>2.1100000000000001E-2</v>
      </c>
      <c r="GA745" s="116">
        <f t="shared" si="411"/>
        <v>1</v>
      </c>
      <c r="GB745" s="116">
        <f t="shared" si="412"/>
        <v>17</v>
      </c>
      <c r="GC745" s="116">
        <f t="shared" si="413"/>
        <v>8.4199999999999997E-2</v>
      </c>
      <c r="GD745" s="116">
        <f t="shared" si="414"/>
        <v>1</v>
      </c>
      <c r="GE745" s="116">
        <f t="shared" si="415"/>
        <v>36</v>
      </c>
    </row>
    <row r="746" spans="164:187" ht="16.5" x14ac:dyDescent="0.2">
      <c r="FH746" s="116">
        <v>741</v>
      </c>
      <c r="FI746" s="116">
        <f t="shared" si="400"/>
        <v>0</v>
      </c>
      <c r="FJ746" s="116">
        <f t="shared" si="393"/>
        <v>10</v>
      </c>
      <c r="FK746" s="116" t="str">
        <f t="shared" si="401"/>
        <v>张飞专属武器-魂珠-3 0级</v>
      </c>
      <c r="FL746" s="116">
        <f t="shared" si="402"/>
        <v>3</v>
      </c>
      <c r="FM746" s="116">
        <f t="shared" si="403"/>
        <v>0</v>
      </c>
      <c r="FN746" s="116" t="str">
        <f t="shared" si="394"/>
        <v/>
      </c>
      <c r="FO746" s="116" t="str">
        <f t="shared" si="395"/>
        <v/>
      </c>
      <c r="FP746" s="116" t="str">
        <f t="shared" si="396"/>
        <v/>
      </c>
      <c r="FQ746" s="116" t="str">
        <f t="shared" si="397"/>
        <v/>
      </c>
      <c r="FR746" s="116" t="str">
        <f t="shared" si="398"/>
        <v/>
      </c>
      <c r="FS746" s="116" t="str">
        <f t="shared" si="399"/>
        <v/>
      </c>
      <c r="FT746" s="116" t="str">
        <f t="shared" si="404"/>
        <v/>
      </c>
      <c r="FU746" s="116" t="str">
        <f t="shared" si="405"/>
        <v/>
      </c>
      <c r="FV746" s="116" t="str">
        <f t="shared" si="406"/>
        <v/>
      </c>
      <c r="FW746" s="116" t="str">
        <f t="shared" si="407"/>
        <v/>
      </c>
      <c r="FX746" s="116" t="str">
        <f t="shared" si="408"/>
        <v/>
      </c>
      <c r="FY746" s="116" t="str">
        <f t="shared" si="409"/>
        <v/>
      </c>
      <c r="FZ746" s="116" t="str">
        <f t="shared" si="410"/>
        <v/>
      </c>
      <c r="GA746" s="116" t="str">
        <f t="shared" si="411"/>
        <v/>
      </c>
      <c r="GB746" s="116" t="str">
        <f t="shared" si="412"/>
        <v/>
      </c>
      <c r="GC746" s="116" t="str">
        <f t="shared" si="413"/>
        <v/>
      </c>
      <c r="GD746" s="116" t="str">
        <f t="shared" si="414"/>
        <v/>
      </c>
      <c r="GE746" s="116" t="str">
        <f t="shared" si="415"/>
        <v/>
      </c>
    </row>
    <row r="747" spans="164:187" ht="16.5" x14ac:dyDescent="0.2">
      <c r="FH747" s="116">
        <v>742</v>
      </c>
      <c r="FI747" s="116">
        <f t="shared" si="400"/>
        <v>19</v>
      </c>
      <c r="FJ747" s="116">
        <f t="shared" si="393"/>
        <v>10</v>
      </c>
      <c r="FK747" s="116" t="str">
        <f t="shared" si="401"/>
        <v>张飞专属武器-魂珠-3 1级</v>
      </c>
      <c r="FL747" s="116">
        <f t="shared" si="402"/>
        <v>3</v>
      </c>
      <c r="FM747" s="116">
        <f t="shared" si="403"/>
        <v>1</v>
      </c>
      <c r="FN747" s="116" t="str">
        <f t="shared" si="394"/>
        <v>金币</v>
      </c>
      <c r="FO747" s="116">
        <f t="shared" si="395"/>
        <v>3000</v>
      </c>
      <c r="FP747" s="116" t="str">
        <f t="shared" si="396"/>
        <v>专属强化石1</v>
      </c>
      <c r="FQ747" s="116">
        <f t="shared" si="397"/>
        <v>4</v>
      </c>
      <c r="FR747" s="116" t="str">
        <f t="shared" si="398"/>
        <v>专属强化石2</v>
      </c>
      <c r="FS747" s="116">
        <f t="shared" si="399"/>
        <v>2</v>
      </c>
      <c r="FT747" s="116">
        <f t="shared" si="404"/>
        <v>0.23</v>
      </c>
      <c r="FU747" s="116">
        <f t="shared" si="405"/>
        <v>1</v>
      </c>
      <c r="FV747" s="116">
        <f t="shared" si="406"/>
        <v>6</v>
      </c>
      <c r="FW747" s="116">
        <f t="shared" si="407"/>
        <v>0</v>
      </c>
      <c r="FX747" s="116">
        <f t="shared" si="408"/>
        <v>1</v>
      </c>
      <c r="FY747" s="116">
        <f t="shared" si="409"/>
        <v>2</v>
      </c>
      <c r="FZ747" s="116">
        <f t="shared" si="410"/>
        <v>0.1158</v>
      </c>
      <c r="GA747" s="116">
        <f t="shared" si="411"/>
        <v>1</v>
      </c>
      <c r="GB747" s="116">
        <f t="shared" si="412"/>
        <v>3</v>
      </c>
      <c r="GC747" s="116">
        <f t="shared" si="413"/>
        <v>0.46329999999999999</v>
      </c>
      <c r="GD747" s="116">
        <f t="shared" si="414"/>
        <v>1</v>
      </c>
      <c r="GE747" s="116">
        <f t="shared" si="415"/>
        <v>6</v>
      </c>
    </row>
    <row r="748" spans="164:187" ht="16.5" x14ac:dyDescent="0.2">
      <c r="FH748" s="116">
        <v>743</v>
      </c>
      <c r="FI748" s="116">
        <f t="shared" si="400"/>
        <v>20</v>
      </c>
      <c r="FJ748" s="116">
        <f t="shared" si="393"/>
        <v>10</v>
      </c>
      <c r="FK748" s="116" t="str">
        <f t="shared" si="401"/>
        <v>张飞专属武器-魂珠-3 2级</v>
      </c>
      <c r="FL748" s="116">
        <f t="shared" si="402"/>
        <v>3</v>
      </c>
      <c r="FM748" s="116">
        <f t="shared" si="403"/>
        <v>2</v>
      </c>
      <c r="FN748" s="116" t="str">
        <f t="shared" si="394"/>
        <v>金币</v>
      </c>
      <c r="FO748" s="116">
        <f t="shared" si="395"/>
        <v>4000</v>
      </c>
      <c r="FP748" s="116" t="str">
        <f t="shared" si="396"/>
        <v>专属强化石1</v>
      </c>
      <c r="FQ748" s="116">
        <f t="shared" si="397"/>
        <v>4</v>
      </c>
      <c r="FR748" s="116" t="str">
        <f t="shared" si="398"/>
        <v>专属强化石2</v>
      </c>
      <c r="FS748" s="116">
        <f t="shared" si="399"/>
        <v>2</v>
      </c>
      <c r="FT748" s="116">
        <f t="shared" si="404"/>
        <v>0.12</v>
      </c>
      <c r="FU748" s="116">
        <f t="shared" si="405"/>
        <v>1</v>
      </c>
      <c r="FV748" s="116">
        <f t="shared" si="406"/>
        <v>13</v>
      </c>
      <c r="FW748" s="116">
        <f t="shared" si="407"/>
        <v>0</v>
      </c>
      <c r="FX748" s="116">
        <f t="shared" si="408"/>
        <v>1</v>
      </c>
      <c r="FY748" s="116">
        <f t="shared" si="409"/>
        <v>3</v>
      </c>
      <c r="FZ748" s="116">
        <f t="shared" si="410"/>
        <v>5.79E-2</v>
      </c>
      <c r="GA748" s="116">
        <f t="shared" si="411"/>
        <v>1</v>
      </c>
      <c r="GB748" s="116">
        <f t="shared" si="412"/>
        <v>6</v>
      </c>
      <c r="GC748" s="116">
        <f t="shared" si="413"/>
        <v>0.23169999999999999</v>
      </c>
      <c r="GD748" s="116">
        <f t="shared" si="414"/>
        <v>1</v>
      </c>
      <c r="GE748" s="116">
        <f t="shared" si="415"/>
        <v>13</v>
      </c>
    </row>
    <row r="749" spans="164:187" ht="16.5" x14ac:dyDescent="0.2">
      <c r="FH749" s="116">
        <v>744</v>
      </c>
      <c r="FI749" s="116">
        <f t="shared" si="400"/>
        <v>21</v>
      </c>
      <c r="FJ749" s="116">
        <f t="shared" si="393"/>
        <v>10</v>
      </c>
      <c r="FK749" s="116" t="str">
        <f t="shared" si="401"/>
        <v>张飞专属武器-魂珠-3 3级</v>
      </c>
      <c r="FL749" s="116">
        <f t="shared" si="402"/>
        <v>3</v>
      </c>
      <c r="FM749" s="116">
        <f t="shared" si="403"/>
        <v>3</v>
      </c>
      <c r="FN749" s="116" t="str">
        <f t="shared" si="394"/>
        <v>金币</v>
      </c>
      <c r="FO749" s="116">
        <f t="shared" si="395"/>
        <v>5000</v>
      </c>
      <c r="FP749" s="116" t="str">
        <f t="shared" si="396"/>
        <v>专属强化石1</v>
      </c>
      <c r="FQ749" s="116">
        <f t="shared" si="397"/>
        <v>6</v>
      </c>
      <c r="FR749" s="116" t="str">
        <f t="shared" si="398"/>
        <v>专属强化石2</v>
      </c>
      <c r="FS749" s="116">
        <f t="shared" si="399"/>
        <v>3</v>
      </c>
      <c r="FT749" s="116">
        <f t="shared" si="404"/>
        <v>0.12</v>
      </c>
      <c r="FU749" s="116">
        <f t="shared" si="405"/>
        <v>1</v>
      </c>
      <c r="FV749" s="116">
        <f t="shared" si="406"/>
        <v>13</v>
      </c>
      <c r="FW749" s="116">
        <f t="shared" si="407"/>
        <v>0</v>
      </c>
      <c r="FX749" s="116">
        <f t="shared" si="408"/>
        <v>1</v>
      </c>
      <c r="FY749" s="116">
        <f t="shared" si="409"/>
        <v>3</v>
      </c>
      <c r="FZ749" s="116">
        <f t="shared" si="410"/>
        <v>5.79E-2</v>
      </c>
      <c r="GA749" s="116">
        <f t="shared" si="411"/>
        <v>1</v>
      </c>
      <c r="GB749" s="116">
        <f t="shared" si="412"/>
        <v>6</v>
      </c>
      <c r="GC749" s="116">
        <f t="shared" si="413"/>
        <v>0.23169999999999999</v>
      </c>
      <c r="GD749" s="116">
        <f t="shared" si="414"/>
        <v>1</v>
      </c>
      <c r="GE749" s="116">
        <f t="shared" si="415"/>
        <v>13</v>
      </c>
    </row>
    <row r="750" spans="164:187" ht="16.5" x14ac:dyDescent="0.2">
      <c r="FH750" s="116">
        <v>745</v>
      </c>
      <c r="FI750" s="116">
        <f t="shared" si="400"/>
        <v>22</v>
      </c>
      <c r="FJ750" s="116">
        <f t="shared" si="393"/>
        <v>10</v>
      </c>
      <c r="FK750" s="116" t="str">
        <f t="shared" si="401"/>
        <v>张飞专属武器-魂珠-3 4级</v>
      </c>
      <c r="FL750" s="116">
        <f t="shared" si="402"/>
        <v>3</v>
      </c>
      <c r="FM750" s="116">
        <f t="shared" si="403"/>
        <v>4</v>
      </c>
      <c r="FN750" s="116" t="str">
        <f t="shared" si="394"/>
        <v>金币</v>
      </c>
      <c r="FO750" s="116">
        <f t="shared" si="395"/>
        <v>6000</v>
      </c>
      <c r="FP750" s="116" t="str">
        <f t="shared" si="396"/>
        <v>专属强化石1</v>
      </c>
      <c r="FQ750" s="116">
        <f t="shared" si="397"/>
        <v>6</v>
      </c>
      <c r="FR750" s="116" t="str">
        <f t="shared" si="398"/>
        <v>专属强化石2</v>
      </c>
      <c r="FS750" s="116">
        <f t="shared" si="399"/>
        <v>3</v>
      </c>
      <c r="FT750" s="116">
        <f t="shared" si="404"/>
        <v>7.0000000000000007E-2</v>
      </c>
      <c r="FU750" s="116">
        <f t="shared" si="405"/>
        <v>1</v>
      </c>
      <c r="FV750" s="116">
        <f t="shared" si="406"/>
        <v>22</v>
      </c>
      <c r="FW750" s="116">
        <f t="shared" si="407"/>
        <v>0</v>
      </c>
      <c r="FX750" s="116">
        <f t="shared" si="408"/>
        <v>1</v>
      </c>
      <c r="FY750" s="116">
        <f t="shared" si="409"/>
        <v>5</v>
      </c>
      <c r="FZ750" s="116">
        <f t="shared" si="410"/>
        <v>3.4700000000000002E-2</v>
      </c>
      <c r="GA750" s="116">
        <f t="shared" si="411"/>
        <v>1</v>
      </c>
      <c r="GB750" s="116">
        <f t="shared" si="412"/>
        <v>10</v>
      </c>
      <c r="GC750" s="116">
        <f t="shared" si="413"/>
        <v>0.13900000000000001</v>
      </c>
      <c r="GD750" s="116">
        <f t="shared" si="414"/>
        <v>1</v>
      </c>
      <c r="GE750" s="116">
        <f t="shared" si="415"/>
        <v>22</v>
      </c>
    </row>
    <row r="751" spans="164:187" ht="16.5" x14ac:dyDescent="0.2">
      <c r="FH751" s="116">
        <v>746</v>
      </c>
      <c r="FI751" s="116">
        <f t="shared" si="400"/>
        <v>23</v>
      </c>
      <c r="FJ751" s="116">
        <f t="shared" si="393"/>
        <v>10</v>
      </c>
      <c r="FK751" s="116" t="str">
        <f t="shared" si="401"/>
        <v>张飞专属武器-魂珠-3 5级</v>
      </c>
      <c r="FL751" s="116">
        <f t="shared" si="402"/>
        <v>3</v>
      </c>
      <c r="FM751" s="116">
        <f t="shared" si="403"/>
        <v>5</v>
      </c>
      <c r="FN751" s="116" t="str">
        <f t="shared" si="394"/>
        <v>金币</v>
      </c>
      <c r="FO751" s="116">
        <f t="shared" si="395"/>
        <v>7000</v>
      </c>
      <c r="FP751" s="116" t="str">
        <f t="shared" si="396"/>
        <v>专属强化石1</v>
      </c>
      <c r="FQ751" s="116">
        <f t="shared" si="397"/>
        <v>8</v>
      </c>
      <c r="FR751" s="116" t="str">
        <f t="shared" si="398"/>
        <v>专属强化石2</v>
      </c>
      <c r="FS751" s="116">
        <f t="shared" si="399"/>
        <v>4</v>
      </c>
      <c r="FT751" s="116">
        <f t="shared" si="404"/>
        <v>0.06</v>
      </c>
      <c r="FU751" s="116">
        <f t="shared" si="405"/>
        <v>1</v>
      </c>
      <c r="FV751" s="116">
        <f t="shared" si="406"/>
        <v>26</v>
      </c>
      <c r="FW751" s="116">
        <f t="shared" si="407"/>
        <v>0</v>
      </c>
      <c r="FX751" s="116">
        <f t="shared" si="408"/>
        <v>1</v>
      </c>
      <c r="FY751" s="116">
        <f t="shared" si="409"/>
        <v>6</v>
      </c>
      <c r="FZ751" s="116">
        <f t="shared" si="410"/>
        <v>2.9000000000000001E-2</v>
      </c>
      <c r="GA751" s="116">
        <f t="shared" si="411"/>
        <v>1</v>
      </c>
      <c r="GB751" s="116">
        <f t="shared" si="412"/>
        <v>12</v>
      </c>
      <c r="GC751" s="116">
        <f t="shared" si="413"/>
        <v>0.1158</v>
      </c>
      <c r="GD751" s="116">
        <f t="shared" si="414"/>
        <v>1</v>
      </c>
      <c r="GE751" s="116">
        <f t="shared" si="415"/>
        <v>26</v>
      </c>
    </row>
    <row r="752" spans="164:187" ht="16.5" x14ac:dyDescent="0.2">
      <c r="FH752" s="116">
        <v>747</v>
      </c>
      <c r="FI752" s="116">
        <f t="shared" si="400"/>
        <v>24</v>
      </c>
      <c r="FJ752" s="116">
        <f t="shared" si="393"/>
        <v>10</v>
      </c>
      <c r="FK752" s="116" t="str">
        <f t="shared" si="401"/>
        <v>张飞专属武器-魂珠-3 6级</v>
      </c>
      <c r="FL752" s="116">
        <f t="shared" si="402"/>
        <v>3</v>
      </c>
      <c r="FM752" s="116">
        <f t="shared" si="403"/>
        <v>6</v>
      </c>
      <c r="FN752" s="116" t="str">
        <f t="shared" si="394"/>
        <v>金币</v>
      </c>
      <c r="FO752" s="116">
        <f t="shared" si="395"/>
        <v>8000</v>
      </c>
      <c r="FP752" s="116" t="str">
        <f t="shared" si="396"/>
        <v>专属强化石1</v>
      </c>
      <c r="FQ752" s="116">
        <f t="shared" si="397"/>
        <v>10</v>
      </c>
      <c r="FR752" s="116" t="str">
        <f t="shared" si="398"/>
        <v>专属强化石2</v>
      </c>
      <c r="FS752" s="116">
        <f t="shared" si="399"/>
        <v>5</v>
      </c>
      <c r="FT752" s="116">
        <f t="shared" si="404"/>
        <v>0.04</v>
      </c>
      <c r="FU752" s="116">
        <f t="shared" si="405"/>
        <v>1</v>
      </c>
      <c r="FV752" s="116">
        <f t="shared" si="406"/>
        <v>34</v>
      </c>
      <c r="FW752" s="116">
        <f t="shared" si="407"/>
        <v>0</v>
      </c>
      <c r="FX752" s="116">
        <f t="shared" si="408"/>
        <v>1</v>
      </c>
      <c r="FY752" s="116">
        <f t="shared" si="409"/>
        <v>8</v>
      </c>
      <c r="FZ752" s="116">
        <f t="shared" si="410"/>
        <v>2.23E-2</v>
      </c>
      <c r="GA752" s="116">
        <f t="shared" si="411"/>
        <v>1</v>
      </c>
      <c r="GB752" s="116">
        <f t="shared" si="412"/>
        <v>16</v>
      </c>
      <c r="GC752" s="116">
        <f t="shared" si="413"/>
        <v>8.9099999999999999E-2</v>
      </c>
      <c r="GD752" s="116">
        <f t="shared" si="414"/>
        <v>1</v>
      </c>
      <c r="GE752" s="116">
        <f t="shared" si="415"/>
        <v>34</v>
      </c>
    </row>
    <row r="753" spans="164:187" ht="16.5" x14ac:dyDescent="0.2">
      <c r="FH753" s="116">
        <v>748</v>
      </c>
      <c r="FI753" s="116">
        <f t="shared" si="400"/>
        <v>25</v>
      </c>
      <c r="FJ753" s="116">
        <f t="shared" si="393"/>
        <v>10</v>
      </c>
      <c r="FK753" s="116" t="str">
        <f t="shared" si="401"/>
        <v>张飞专属武器-魂珠-3 7级</v>
      </c>
      <c r="FL753" s="116">
        <f t="shared" si="402"/>
        <v>3</v>
      </c>
      <c r="FM753" s="116">
        <f t="shared" si="403"/>
        <v>7</v>
      </c>
      <c r="FN753" s="116" t="str">
        <f t="shared" si="394"/>
        <v>金币</v>
      </c>
      <c r="FO753" s="116">
        <f t="shared" si="395"/>
        <v>9000</v>
      </c>
      <c r="FP753" s="116" t="str">
        <f t="shared" si="396"/>
        <v>专属强化石1</v>
      </c>
      <c r="FQ753" s="116">
        <f t="shared" si="397"/>
        <v>12</v>
      </c>
      <c r="FR753" s="116" t="str">
        <f t="shared" si="398"/>
        <v>专属强化石2</v>
      </c>
      <c r="FS753" s="116">
        <f t="shared" si="399"/>
        <v>6</v>
      </c>
      <c r="FT753" s="116">
        <f t="shared" si="404"/>
        <v>0.03</v>
      </c>
      <c r="FU753" s="116">
        <f t="shared" si="405"/>
        <v>1</v>
      </c>
      <c r="FV753" s="116">
        <f t="shared" si="406"/>
        <v>45</v>
      </c>
      <c r="FW753" s="116">
        <f t="shared" si="407"/>
        <v>0</v>
      </c>
      <c r="FX753" s="116">
        <f t="shared" si="408"/>
        <v>1</v>
      </c>
      <c r="FY753" s="116">
        <f t="shared" si="409"/>
        <v>11</v>
      </c>
      <c r="FZ753" s="116">
        <f t="shared" si="410"/>
        <v>1.6500000000000001E-2</v>
      </c>
      <c r="GA753" s="116">
        <f t="shared" si="411"/>
        <v>1</v>
      </c>
      <c r="GB753" s="116">
        <f t="shared" si="412"/>
        <v>21</v>
      </c>
      <c r="GC753" s="116">
        <f t="shared" si="413"/>
        <v>6.6199999999999995E-2</v>
      </c>
      <c r="GD753" s="116">
        <f t="shared" si="414"/>
        <v>1</v>
      </c>
      <c r="GE753" s="116">
        <f t="shared" si="415"/>
        <v>45</v>
      </c>
    </row>
    <row r="754" spans="164:187" ht="16.5" x14ac:dyDescent="0.2">
      <c r="FH754" s="116">
        <v>749</v>
      </c>
      <c r="FI754" s="116">
        <f t="shared" si="400"/>
        <v>26</v>
      </c>
      <c r="FJ754" s="116">
        <f t="shared" si="393"/>
        <v>10</v>
      </c>
      <c r="FK754" s="116" t="str">
        <f t="shared" si="401"/>
        <v>张飞专属武器-魂珠-3 8级</v>
      </c>
      <c r="FL754" s="116">
        <f t="shared" si="402"/>
        <v>3</v>
      </c>
      <c r="FM754" s="116">
        <f t="shared" si="403"/>
        <v>8</v>
      </c>
      <c r="FN754" s="116" t="str">
        <f t="shared" si="394"/>
        <v>金币</v>
      </c>
      <c r="FO754" s="116">
        <f t="shared" si="395"/>
        <v>10000</v>
      </c>
      <c r="FP754" s="116" t="str">
        <f t="shared" si="396"/>
        <v>专属强化石1</v>
      </c>
      <c r="FQ754" s="116">
        <f t="shared" si="397"/>
        <v>16</v>
      </c>
      <c r="FR754" s="116" t="str">
        <f t="shared" si="398"/>
        <v>专属强化石2</v>
      </c>
      <c r="FS754" s="116">
        <f t="shared" si="399"/>
        <v>8</v>
      </c>
      <c r="FT754" s="116">
        <f t="shared" si="404"/>
        <v>0.03</v>
      </c>
      <c r="FU754" s="116">
        <f t="shared" si="405"/>
        <v>1</v>
      </c>
      <c r="FV754" s="116">
        <f t="shared" si="406"/>
        <v>55</v>
      </c>
      <c r="FW754" s="116">
        <f t="shared" si="407"/>
        <v>0</v>
      </c>
      <c r="FX754" s="116">
        <f t="shared" si="408"/>
        <v>1</v>
      </c>
      <c r="FY754" s="116">
        <f t="shared" si="409"/>
        <v>13</v>
      </c>
      <c r="FZ754" s="116">
        <f t="shared" si="410"/>
        <v>1.3599999999999999E-2</v>
      </c>
      <c r="GA754" s="116">
        <f t="shared" si="411"/>
        <v>1</v>
      </c>
      <c r="GB754" s="116">
        <f t="shared" si="412"/>
        <v>26</v>
      </c>
      <c r="GC754" s="116">
        <f t="shared" si="413"/>
        <v>5.45E-2</v>
      </c>
      <c r="GD754" s="116">
        <f t="shared" si="414"/>
        <v>1</v>
      </c>
      <c r="GE754" s="116">
        <f t="shared" si="415"/>
        <v>55</v>
      </c>
    </row>
    <row r="755" spans="164:187" ht="16.5" x14ac:dyDescent="0.2">
      <c r="FH755" s="116">
        <v>750</v>
      </c>
      <c r="FI755" s="116">
        <f t="shared" si="400"/>
        <v>27</v>
      </c>
      <c r="FJ755" s="116">
        <f t="shared" si="393"/>
        <v>10</v>
      </c>
      <c r="FK755" s="116" t="str">
        <f t="shared" si="401"/>
        <v>张飞专属武器-魂珠-3 9级</v>
      </c>
      <c r="FL755" s="116">
        <f t="shared" si="402"/>
        <v>3</v>
      </c>
      <c r="FM755" s="116">
        <f t="shared" si="403"/>
        <v>9</v>
      </c>
      <c r="FN755" s="116" t="str">
        <f t="shared" si="394"/>
        <v>金币</v>
      </c>
      <c r="FO755" s="116">
        <f t="shared" si="395"/>
        <v>11000</v>
      </c>
      <c r="FP755" s="116" t="str">
        <f t="shared" si="396"/>
        <v>专属强化石1</v>
      </c>
      <c r="FQ755" s="116">
        <f t="shared" si="397"/>
        <v>20</v>
      </c>
      <c r="FR755" s="116" t="str">
        <f t="shared" si="398"/>
        <v>专属强化石2</v>
      </c>
      <c r="FS755" s="116">
        <f t="shared" si="399"/>
        <v>10</v>
      </c>
      <c r="FT755" s="116">
        <f t="shared" si="404"/>
        <v>0.02</v>
      </c>
      <c r="FU755" s="116">
        <f t="shared" si="405"/>
        <v>1</v>
      </c>
      <c r="FV755" s="116">
        <f t="shared" si="406"/>
        <v>71</v>
      </c>
      <c r="FW755" s="116">
        <f t="shared" si="407"/>
        <v>0</v>
      </c>
      <c r="FX755" s="116">
        <f t="shared" si="408"/>
        <v>1</v>
      </c>
      <c r="FY755" s="116">
        <f t="shared" si="409"/>
        <v>17</v>
      </c>
      <c r="FZ755" s="116">
        <f t="shared" si="410"/>
        <v>1.0500000000000001E-2</v>
      </c>
      <c r="GA755" s="116">
        <f t="shared" si="411"/>
        <v>1</v>
      </c>
      <c r="GB755" s="116">
        <f t="shared" si="412"/>
        <v>33</v>
      </c>
      <c r="GC755" s="116">
        <f t="shared" si="413"/>
        <v>4.2099999999999999E-2</v>
      </c>
      <c r="GD755" s="116">
        <f t="shared" si="414"/>
        <v>1</v>
      </c>
      <c r="GE755" s="116">
        <f t="shared" si="415"/>
        <v>71</v>
      </c>
    </row>
    <row r="756" spans="164:187" ht="16.5" x14ac:dyDescent="0.2">
      <c r="FH756" s="116">
        <v>751</v>
      </c>
      <c r="FI756" s="116">
        <f t="shared" si="400"/>
        <v>0</v>
      </c>
      <c r="FJ756" s="116">
        <f t="shared" si="393"/>
        <v>10</v>
      </c>
      <c r="FK756" s="116" t="str">
        <f t="shared" si="401"/>
        <v>张飞专属武器-魂珠-4 0级</v>
      </c>
      <c r="FL756" s="116">
        <f t="shared" si="402"/>
        <v>4</v>
      </c>
      <c r="FM756" s="116">
        <f t="shared" si="403"/>
        <v>0</v>
      </c>
      <c r="FN756" s="116" t="str">
        <f t="shared" si="394"/>
        <v/>
      </c>
      <c r="FO756" s="116" t="str">
        <f t="shared" si="395"/>
        <v/>
      </c>
      <c r="FP756" s="116" t="str">
        <f t="shared" si="396"/>
        <v/>
      </c>
      <c r="FQ756" s="116" t="str">
        <f t="shared" si="397"/>
        <v/>
      </c>
      <c r="FR756" s="116" t="str">
        <f t="shared" si="398"/>
        <v/>
      </c>
      <c r="FS756" s="116" t="str">
        <f t="shared" si="399"/>
        <v/>
      </c>
      <c r="FT756" s="116" t="str">
        <f t="shared" si="404"/>
        <v/>
      </c>
      <c r="FU756" s="116" t="str">
        <f t="shared" si="405"/>
        <v/>
      </c>
      <c r="FV756" s="116" t="str">
        <f t="shared" si="406"/>
        <v/>
      </c>
      <c r="FW756" s="116" t="str">
        <f t="shared" si="407"/>
        <v/>
      </c>
      <c r="FX756" s="116" t="str">
        <f t="shared" si="408"/>
        <v/>
      </c>
      <c r="FY756" s="116" t="str">
        <f t="shared" si="409"/>
        <v/>
      </c>
      <c r="FZ756" s="116" t="str">
        <f t="shared" si="410"/>
        <v/>
      </c>
      <c r="GA756" s="116" t="str">
        <f t="shared" si="411"/>
        <v/>
      </c>
      <c r="GB756" s="116" t="str">
        <f t="shared" si="412"/>
        <v/>
      </c>
      <c r="GC756" s="116" t="str">
        <f t="shared" si="413"/>
        <v/>
      </c>
      <c r="GD756" s="116" t="str">
        <f t="shared" si="414"/>
        <v/>
      </c>
      <c r="GE756" s="116" t="str">
        <f t="shared" si="415"/>
        <v/>
      </c>
    </row>
    <row r="757" spans="164:187" ht="16.5" x14ac:dyDescent="0.2">
      <c r="FH757" s="116">
        <v>752</v>
      </c>
      <c r="FI757" s="116">
        <f t="shared" si="400"/>
        <v>28</v>
      </c>
      <c r="FJ757" s="116">
        <f t="shared" si="393"/>
        <v>10</v>
      </c>
      <c r="FK757" s="116" t="str">
        <f t="shared" si="401"/>
        <v>张飞专属武器-魂珠-4 1级</v>
      </c>
      <c r="FL757" s="116">
        <f t="shared" si="402"/>
        <v>4</v>
      </c>
      <c r="FM757" s="116">
        <f t="shared" si="403"/>
        <v>1</v>
      </c>
      <c r="FN757" s="116" t="str">
        <f t="shared" si="394"/>
        <v>金币</v>
      </c>
      <c r="FO757" s="116">
        <f t="shared" si="395"/>
        <v>4000</v>
      </c>
      <c r="FP757" s="116" t="str">
        <f t="shared" si="396"/>
        <v>专属强化石2</v>
      </c>
      <c r="FQ757" s="116">
        <f t="shared" si="397"/>
        <v>3</v>
      </c>
      <c r="FR757" s="116" t="str">
        <f t="shared" si="398"/>
        <v>专属强化石3</v>
      </c>
      <c r="FS757" s="116">
        <f t="shared" si="399"/>
        <v>1</v>
      </c>
      <c r="FT757" s="116">
        <f t="shared" si="404"/>
        <v>0.19</v>
      </c>
      <c r="FU757" s="116">
        <f t="shared" si="405"/>
        <v>1</v>
      </c>
      <c r="FV757" s="116">
        <f t="shared" si="406"/>
        <v>8</v>
      </c>
      <c r="FW757" s="116">
        <f t="shared" si="407"/>
        <v>0</v>
      </c>
      <c r="FX757" s="116">
        <f t="shared" si="408"/>
        <v>1</v>
      </c>
      <c r="FY757" s="116">
        <f t="shared" si="409"/>
        <v>2</v>
      </c>
      <c r="FZ757" s="116">
        <f t="shared" si="410"/>
        <v>9.2600000000000002E-2</v>
      </c>
      <c r="GA757" s="116">
        <f t="shared" si="411"/>
        <v>1</v>
      </c>
      <c r="GB757" s="116">
        <f t="shared" si="412"/>
        <v>4</v>
      </c>
      <c r="GC757" s="116">
        <f t="shared" si="413"/>
        <v>0.37019999999999997</v>
      </c>
      <c r="GD757" s="116">
        <f t="shared" si="414"/>
        <v>1</v>
      </c>
      <c r="GE757" s="116">
        <f t="shared" si="415"/>
        <v>8</v>
      </c>
    </row>
    <row r="758" spans="164:187" ht="16.5" x14ac:dyDescent="0.2">
      <c r="FH758" s="116">
        <v>753</v>
      </c>
      <c r="FI758" s="116">
        <f t="shared" si="400"/>
        <v>29</v>
      </c>
      <c r="FJ758" s="116">
        <f t="shared" si="393"/>
        <v>10</v>
      </c>
      <c r="FK758" s="116" t="str">
        <f t="shared" si="401"/>
        <v>张飞专属武器-魂珠-4 2级</v>
      </c>
      <c r="FL758" s="116">
        <f t="shared" si="402"/>
        <v>4</v>
      </c>
      <c r="FM758" s="116">
        <f t="shared" si="403"/>
        <v>2</v>
      </c>
      <c r="FN758" s="116" t="str">
        <f t="shared" si="394"/>
        <v>金币</v>
      </c>
      <c r="FO758" s="116">
        <f t="shared" si="395"/>
        <v>5000</v>
      </c>
      <c r="FP758" s="116" t="str">
        <f t="shared" si="396"/>
        <v>专属强化石2</v>
      </c>
      <c r="FQ758" s="116">
        <f t="shared" si="397"/>
        <v>3</v>
      </c>
      <c r="FR758" s="116" t="str">
        <f t="shared" si="398"/>
        <v>专属强化石3</v>
      </c>
      <c r="FS758" s="116">
        <f t="shared" si="399"/>
        <v>1</v>
      </c>
      <c r="FT758" s="116">
        <f t="shared" si="404"/>
        <v>0.09</v>
      </c>
      <c r="FU758" s="116">
        <f t="shared" si="405"/>
        <v>1</v>
      </c>
      <c r="FV758" s="116">
        <f t="shared" si="406"/>
        <v>16</v>
      </c>
      <c r="FW758" s="116">
        <f t="shared" si="407"/>
        <v>0</v>
      </c>
      <c r="FX758" s="116">
        <f t="shared" si="408"/>
        <v>1</v>
      </c>
      <c r="FY758" s="116">
        <f t="shared" si="409"/>
        <v>4</v>
      </c>
      <c r="FZ758" s="116">
        <f t="shared" si="410"/>
        <v>4.6300000000000001E-2</v>
      </c>
      <c r="GA758" s="116">
        <f t="shared" si="411"/>
        <v>1</v>
      </c>
      <c r="GB758" s="116">
        <f t="shared" si="412"/>
        <v>8</v>
      </c>
      <c r="GC758" s="116">
        <f t="shared" si="413"/>
        <v>0.18509999999999999</v>
      </c>
      <c r="GD758" s="116">
        <f t="shared" si="414"/>
        <v>1</v>
      </c>
      <c r="GE758" s="116">
        <f t="shared" si="415"/>
        <v>16</v>
      </c>
    </row>
    <row r="759" spans="164:187" ht="16.5" x14ac:dyDescent="0.2">
      <c r="FH759" s="116">
        <v>754</v>
      </c>
      <c r="FI759" s="116">
        <f t="shared" si="400"/>
        <v>30</v>
      </c>
      <c r="FJ759" s="116">
        <f t="shared" si="393"/>
        <v>10</v>
      </c>
      <c r="FK759" s="116" t="str">
        <f t="shared" si="401"/>
        <v>张飞专属武器-魂珠-4 3级</v>
      </c>
      <c r="FL759" s="116">
        <f t="shared" si="402"/>
        <v>4</v>
      </c>
      <c r="FM759" s="116">
        <f t="shared" si="403"/>
        <v>3</v>
      </c>
      <c r="FN759" s="116" t="str">
        <f t="shared" si="394"/>
        <v>金币</v>
      </c>
      <c r="FO759" s="116">
        <f t="shared" si="395"/>
        <v>6000</v>
      </c>
      <c r="FP759" s="116" t="str">
        <f t="shared" si="396"/>
        <v>专属强化石2</v>
      </c>
      <c r="FQ759" s="116">
        <f t="shared" si="397"/>
        <v>3</v>
      </c>
      <c r="FR759" s="116" t="str">
        <f t="shared" si="398"/>
        <v>专属强化石3</v>
      </c>
      <c r="FS759" s="116">
        <f t="shared" si="399"/>
        <v>1</v>
      </c>
      <c r="FT759" s="116">
        <f t="shared" si="404"/>
        <v>0.06</v>
      </c>
      <c r="FU759" s="116">
        <f t="shared" si="405"/>
        <v>1</v>
      </c>
      <c r="FV759" s="116">
        <f t="shared" si="406"/>
        <v>24</v>
      </c>
      <c r="FW759" s="116">
        <f t="shared" si="407"/>
        <v>0</v>
      </c>
      <c r="FX759" s="116">
        <f t="shared" si="408"/>
        <v>1</v>
      </c>
      <c r="FY759" s="116">
        <f t="shared" si="409"/>
        <v>6</v>
      </c>
      <c r="FZ759" s="116">
        <f t="shared" si="410"/>
        <v>3.09E-2</v>
      </c>
      <c r="GA759" s="116">
        <f t="shared" si="411"/>
        <v>1</v>
      </c>
      <c r="GB759" s="116">
        <f t="shared" si="412"/>
        <v>11</v>
      </c>
      <c r="GC759" s="116">
        <f t="shared" si="413"/>
        <v>0.1234</v>
      </c>
      <c r="GD759" s="116">
        <f t="shared" si="414"/>
        <v>1</v>
      </c>
      <c r="GE759" s="116">
        <f t="shared" si="415"/>
        <v>24</v>
      </c>
    </row>
    <row r="760" spans="164:187" ht="16.5" x14ac:dyDescent="0.2">
      <c r="FH760" s="116">
        <v>755</v>
      </c>
      <c r="FI760" s="116">
        <f t="shared" si="400"/>
        <v>31</v>
      </c>
      <c r="FJ760" s="116">
        <f t="shared" si="393"/>
        <v>10</v>
      </c>
      <c r="FK760" s="116" t="str">
        <f t="shared" si="401"/>
        <v>张飞专属武器-魂珠-4 4级</v>
      </c>
      <c r="FL760" s="116">
        <f t="shared" si="402"/>
        <v>4</v>
      </c>
      <c r="FM760" s="116">
        <f t="shared" si="403"/>
        <v>4</v>
      </c>
      <c r="FN760" s="116" t="str">
        <f t="shared" si="394"/>
        <v>金币</v>
      </c>
      <c r="FO760" s="116">
        <f t="shared" si="395"/>
        <v>7000</v>
      </c>
      <c r="FP760" s="116" t="str">
        <f t="shared" si="396"/>
        <v>专属强化石2</v>
      </c>
      <c r="FQ760" s="116">
        <f t="shared" si="397"/>
        <v>6</v>
      </c>
      <c r="FR760" s="116" t="str">
        <f t="shared" si="398"/>
        <v>专属强化石3</v>
      </c>
      <c r="FS760" s="116">
        <f t="shared" si="399"/>
        <v>2</v>
      </c>
      <c r="FT760" s="116">
        <f t="shared" si="404"/>
        <v>7.0000000000000007E-2</v>
      </c>
      <c r="FU760" s="116">
        <f t="shared" si="405"/>
        <v>1</v>
      </c>
      <c r="FV760" s="116">
        <f t="shared" si="406"/>
        <v>20</v>
      </c>
      <c r="FW760" s="116">
        <f t="shared" si="407"/>
        <v>0</v>
      </c>
      <c r="FX760" s="116">
        <f t="shared" si="408"/>
        <v>1</v>
      </c>
      <c r="FY760" s="116">
        <f t="shared" si="409"/>
        <v>5</v>
      </c>
      <c r="FZ760" s="116">
        <f t="shared" si="410"/>
        <v>3.6999999999999998E-2</v>
      </c>
      <c r="GA760" s="116">
        <f t="shared" si="411"/>
        <v>1</v>
      </c>
      <c r="GB760" s="116">
        <f t="shared" si="412"/>
        <v>9</v>
      </c>
      <c r="GC760" s="116">
        <f t="shared" si="413"/>
        <v>0.14810000000000001</v>
      </c>
      <c r="GD760" s="116">
        <f t="shared" si="414"/>
        <v>1</v>
      </c>
      <c r="GE760" s="116">
        <f t="shared" si="415"/>
        <v>20</v>
      </c>
    </row>
    <row r="761" spans="164:187" ht="16.5" x14ac:dyDescent="0.2">
      <c r="FH761" s="116">
        <v>756</v>
      </c>
      <c r="FI761" s="116">
        <f t="shared" si="400"/>
        <v>32</v>
      </c>
      <c r="FJ761" s="116">
        <f t="shared" si="393"/>
        <v>10</v>
      </c>
      <c r="FK761" s="116" t="str">
        <f t="shared" si="401"/>
        <v>张飞专属武器-魂珠-4 5级</v>
      </c>
      <c r="FL761" s="116">
        <f t="shared" si="402"/>
        <v>4</v>
      </c>
      <c r="FM761" s="116">
        <f t="shared" si="403"/>
        <v>5</v>
      </c>
      <c r="FN761" s="116" t="str">
        <f t="shared" si="394"/>
        <v>金币</v>
      </c>
      <c r="FO761" s="116">
        <f t="shared" si="395"/>
        <v>8000</v>
      </c>
      <c r="FP761" s="116" t="str">
        <f t="shared" si="396"/>
        <v>专属强化石2</v>
      </c>
      <c r="FQ761" s="116">
        <f t="shared" si="397"/>
        <v>6</v>
      </c>
      <c r="FR761" s="116" t="str">
        <f t="shared" si="398"/>
        <v>专属强化石3</v>
      </c>
      <c r="FS761" s="116">
        <f t="shared" si="399"/>
        <v>2</v>
      </c>
      <c r="FT761" s="116">
        <f t="shared" si="404"/>
        <v>0.05</v>
      </c>
      <c r="FU761" s="116">
        <f t="shared" si="405"/>
        <v>1</v>
      </c>
      <c r="FV761" s="116">
        <f t="shared" si="406"/>
        <v>32</v>
      </c>
      <c r="FW761" s="116">
        <f t="shared" si="407"/>
        <v>0</v>
      </c>
      <c r="FX761" s="116">
        <f t="shared" si="408"/>
        <v>1</v>
      </c>
      <c r="FY761" s="116">
        <f t="shared" si="409"/>
        <v>8</v>
      </c>
      <c r="FZ761" s="116">
        <f t="shared" si="410"/>
        <v>2.3099999999999999E-2</v>
      </c>
      <c r="GA761" s="116">
        <f t="shared" si="411"/>
        <v>1</v>
      </c>
      <c r="GB761" s="116">
        <f t="shared" si="412"/>
        <v>15</v>
      </c>
      <c r="GC761" s="116">
        <f t="shared" si="413"/>
        <v>9.2600000000000002E-2</v>
      </c>
      <c r="GD761" s="116">
        <f t="shared" si="414"/>
        <v>1</v>
      </c>
      <c r="GE761" s="116">
        <f t="shared" si="415"/>
        <v>32</v>
      </c>
    </row>
    <row r="762" spans="164:187" ht="16.5" x14ac:dyDescent="0.2">
      <c r="FH762" s="116">
        <v>757</v>
      </c>
      <c r="FI762" s="116">
        <f t="shared" si="400"/>
        <v>33</v>
      </c>
      <c r="FJ762" s="116">
        <f t="shared" si="393"/>
        <v>10</v>
      </c>
      <c r="FK762" s="116" t="str">
        <f t="shared" si="401"/>
        <v>张飞专属武器-魂珠-4 6级</v>
      </c>
      <c r="FL762" s="116">
        <f t="shared" si="402"/>
        <v>4</v>
      </c>
      <c r="FM762" s="116">
        <f t="shared" si="403"/>
        <v>6</v>
      </c>
      <c r="FN762" s="116" t="str">
        <f t="shared" si="394"/>
        <v>金币</v>
      </c>
      <c r="FO762" s="116">
        <f t="shared" si="395"/>
        <v>9000</v>
      </c>
      <c r="FP762" s="116" t="str">
        <f t="shared" si="396"/>
        <v>专属强化石2</v>
      </c>
      <c r="FQ762" s="116">
        <f t="shared" si="397"/>
        <v>6</v>
      </c>
      <c r="FR762" s="116" t="str">
        <f t="shared" si="398"/>
        <v>专属强化石3</v>
      </c>
      <c r="FS762" s="116">
        <f t="shared" si="399"/>
        <v>2</v>
      </c>
      <c r="FT762" s="116">
        <f t="shared" si="404"/>
        <v>0.03</v>
      </c>
      <c r="FU762" s="116">
        <f t="shared" si="405"/>
        <v>1</v>
      </c>
      <c r="FV762" s="116">
        <f t="shared" si="406"/>
        <v>53</v>
      </c>
      <c r="FW762" s="116">
        <f t="shared" si="407"/>
        <v>0</v>
      </c>
      <c r="FX762" s="116">
        <f t="shared" si="408"/>
        <v>1</v>
      </c>
      <c r="FY762" s="116">
        <f t="shared" si="409"/>
        <v>12</v>
      </c>
      <c r="FZ762" s="116">
        <f t="shared" si="410"/>
        <v>1.4200000000000001E-2</v>
      </c>
      <c r="GA762" s="116">
        <f t="shared" si="411"/>
        <v>1</v>
      </c>
      <c r="GB762" s="116">
        <f t="shared" si="412"/>
        <v>25</v>
      </c>
      <c r="GC762" s="116">
        <f t="shared" si="413"/>
        <v>5.7000000000000002E-2</v>
      </c>
      <c r="GD762" s="116">
        <f t="shared" si="414"/>
        <v>1</v>
      </c>
      <c r="GE762" s="116">
        <f t="shared" si="415"/>
        <v>53</v>
      </c>
    </row>
    <row r="763" spans="164:187" ht="16.5" x14ac:dyDescent="0.2">
      <c r="FH763" s="116">
        <v>758</v>
      </c>
      <c r="FI763" s="116">
        <f t="shared" si="400"/>
        <v>34</v>
      </c>
      <c r="FJ763" s="116">
        <f t="shared" si="393"/>
        <v>10</v>
      </c>
      <c r="FK763" s="116" t="str">
        <f t="shared" si="401"/>
        <v>张飞专属武器-魂珠-4 7级</v>
      </c>
      <c r="FL763" s="116">
        <f t="shared" si="402"/>
        <v>4</v>
      </c>
      <c r="FM763" s="116">
        <f t="shared" si="403"/>
        <v>7</v>
      </c>
      <c r="FN763" s="116" t="str">
        <f t="shared" si="394"/>
        <v>金币</v>
      </c>
      <c r="FO763" s="116">
        <f t="shared" si="395"/>
        <v>10000</v>
      </c>
      <c r="FP763" s="116" t="str">
        <f t="shared" si="396"/>
        <v>专属强化石2</v>
      </c>
      <c r="FQ763" s="116">
        <f t="shared" si="397"/>
        <v>10</v>
      </c>
      <c r="FR763" s="116" t="str">
        <f t="shared" si="398"/>
        <v>专属强化石3</v>
      </c>
      <c r="FS763" s="116">
        <f t="shared" si="399"/>
        <v>3</v>
      </c>
      <c r="FT763" s="116">
        <f t="shared" si="404"/>
        <v>0.03</v>
      </c>
      <c r="FU763" s="116">
        <f t="shared" si="405"/>
        <v>1</v>
      </c>
      <c r="FV763" s="116">
        <f t="shared" si="406"/>
        <v>57</v>
      </c>
      <c r="FW763" s="116">
        <f t="shared" si="407"/>
        <v>0</v>
      </c>
      <c r="FX763" s="116">
        <f t="shared" si="408"/>
        <v>1</v>
      </c>
      <c r="FY763" s="116">
        <f t="shared" si="409"/>
        <v>13</v>
      </c>
      <c r="FZ763" s="116">
        <f t="shared" si="410"/>
        <v>1.32E-2</v>
      </c>
      <c r="GA763" s="116">
        <f t="shared" si="411"/>
        <v>1</v>
      </c>
      <c r="GB763" s="116">
        <f t="shared" si="412"/>
        <v>26</v>
      </c>
      <c r="GC763" s="116">
        <f t="shared" si="413"/>
        <v>5.2900000000000003E-2</v>
      </c>
      <c r="GD763" s="116">
        <f t="shared" si="414"/>
        <v>1</v>
      </c>
      <c r="GE763" s="116">
        <f t="shared" si="415"/>
        <v>57</v>
      </c>
    </row>
    <row r="764" spans="164:187" ht="16.5" x14ac:dyDescent="0.2">
      <c r="FH764" s="116">
        <v>759</v>
      </c>
      <c r="FI764" s="116">
        <f t="shared" si="400"/>
        <v>35</v>
      </c>
      <c r="FJ764" s="116">
        <f t="shared" si="393"/>
        <v>10</v>
      </c>
      <c r="FK764" s="116" t="str">
        <f t="shared" si="401"/>
        <v>张飞专属武器-魂珠-4 8级</v>
      </c>
      <c r="FL764" s="116">
        <f t="shared" si="402"/>
        <v>4</v>
      </c>
      <c r="FM764" s="116">
        <f t="shared" si="403"/>
        <v>8</v>
      </c>
      <c r="FN764" s="116" t="str">
        <f t="shared" si="394"/>
        <v>金币</v>
      </c>
      <c r="FO764" s="116">
        <f t="shared" si="395"/>
        <v>11000</v>
      </c>
      <c r="FP764" s="116" t="str">
        <f t="shared" si="396"/>
        <v>专属强化石2</v>
      </c>
      <c r="FQ764" s="116">
        <f t="shared" si="397"/>
        <v>13</v>
      </c>
      <c r="FR764" s="116" t="str">
        <f t="shared" si="398"/>
        <v>专属强化石3</v>
      </c>
      <c r="FS764" s="116">
        <f t="shared" si="399"/>
        <v>4</v>
      </c>
      <c r="FT764" s="116">
        <f t="shared" si="404"/>
        <v>0.02</v>
      </c>
      <c r="FU764" s="116">
        <f t="shared" si="405"/>
        <v>1</v>
      </c>
      <c r="FV764" s="116">
        <f t="shared" si="406"/>
        <v>69</v>
      </c>
      <c r="FW764" s="116">
        <f t="shared" si="407"/>
        <v>0</v>
      </c>
      <c r="FX764" s="116">
        <f t="shared" si="408"/>
        <v>1</v>
      </c>
      <c r="FY764" s="116">
        <f t="shared" si="409"/>
        <v>16</v>
      </c>
      <c r="FZ764" s="116">
        <f t="shared" si="410"/>
        <v>1.09E-2</v>
      </c>
      <c r="GA764" s="116">
        <f t="shared" si="411"/>
        <v>1</v>
      </c>
      <c r="GB764" s="116">
        <f t="shared" si="412"/>
        <v>32</v>
      </c>
      <c r="GC764" s="116">
        <f t="shared" si="413"/>
        <v>4.36E-2</v>
      </c>
      <c r="GD764" s="116">
        <f t="shared" si="414"/>
        <v>1</v>
      </c>
      <c r="GE764" s="116">
        <f t="shared" si="415"/>
        <v>69</v>
      </c>
    </row>
    <row r="765" spans="164:187" ht="16.5" x14ac:dyDescent="0.2">
      <c r="FH765" s="116">
        <v>760</v>
      </c>
      <c r="FI765" s="116">
        <f t="shared" si="400"/>
        <v>36</v>
      </c>
      <c r="FJ765" s="116">
        <f t="shared" si="393"/>
        <v>10</v>
      </c>
      <c r="FK765" s="116" t="str">
        <f t="shared" si="401"/>
        <v>张飞专属武器-魂珠-4 9级</v>
      </c>
      <c r="FL765" s="116">
        <f t="shared" si="402"/>
        <v>4</v>
      </c>
      <c r="FM765" s="116">
        <f t="shared" si="403"/>
        <v>9</v>
      </c>
      <c r="FN765" s="116" t="str">
        <f t="shared" si="394"/>
        <v>金币</v>
      </c>
      <c r="FO765" s="116">
        <f t="shared" si="395"/>
        <v>12000</v>
      </c>
      <c r="FP765" s="116" t="str">
        <f t="shared" si="396"/>
        <v>专属强化石2</v>
      </c>
      <c r="FQ765" s="116">
        <f t="shared" si="397"/>
        <v>19</v>
      </c>
      <c r="FR765" s="116" t="str">
        <f t="shared" si="398"/>
        <v>专属强化石3</v>
      </c>
      <c r="FS765" s="116">
        <f t="shared" si="399"/>
        <v>6</v>
      </c>
      <c r="FT765" s="116">
        <f t="shared" si="404"/>
        <v>0.02</v>
      </c>
      <c r="FU765" s="116">
        <f t="shared" si="405"/>
        <v>1</v>
      </c>
      <c r="FV765" s="116">
        <f t="shared" si="406"/>
        <v>74</v>
      </c>
      <c r="FW765" s="116">
        <f t="shared" si="407"/>
        <v>0</v>
      </c>
      <c r="FX765" s="116">
        <f t="shared" si="408"/>
        <v>1</v>
      </c>
      <c r="FY765" s="116">
        <f t="shared" si="409"/>
        <v>17</v>
      </c>
      <c r="FZ765" s="116">
        <f t="shared" si="410"/>
        <v>1.01E-2</v>
      </c>
      <c r="GA765" s="116">
        <f t="shared" si="411"/>
        <v>1</v>
      </c>
      <c r="GB765" s="116">
        <f t="shared" si="412"/>
        <v>35</v>
      </c>
      <c r="GC765" s="116">
        <f t="shared" si="413"/>
        <v>4.0399999999999998E-2</v>
      </c>
      <c r="GD765" s="116">
        <f t="shared" si="414"/>
        <v>1</v>
      </c>
      <c r="GE765" s="116">
        <f t="shared" si="415"/>
        <v>74</v>
      </c>
    </row>
    <row r="766" spans="164:187" ht="16.5" x14ac:dyDescent="0.2">
      <c r="FH766" s="116">
        <v>761</v>
      </c>
      <c r="FI766" s="116">
        <f t="shared" si="400"/>
        <v>0</v>
      </c>
      <c r="FJ766" s="116">
        <f t="shared" si="393"/>
        <v>10</v>
      </c>
      <c r="FK766" s="116" t="str">
        <f t="shared" si="401"/>
        <v>张飞专属武器-魂珠-5 0级</v>
      </c>
      <c r="FL766" s="116">
        <f t="shared" si="402"/>
        <v>5</v>
      </c>
      <c r="FM766" s="116">
        <f t="shared" si="403"/>
        <v>0</v>
      </c>
      <c r="FN766" s="116" t="str">
        <f t="shared" si="394"/>
        <v/>
      </c>
      <c r="FO766" s="116" t="str">
        <f t="shared" si="395"/>
        <v/>
      </c>
      <c r="FP766" s="116" t="str">
        <f t="shared" si="396"/>
        <v/>
      </c>
      <c r="FQ766" s="116" t="str">
        <f t="shared" si="397"/>
        <v/>
      </c>
      <c r="FR766" s="116" t="str">
        <f t="shared" si="398"/>
        <v/>
      </c>
      <c r="FS766" s="116" t="str">
        <f t="shared" si="399"/>
        <v/>
      </c>
      <c r="FT766" s="116" t="str">
        <f t="shared" si="404"/>
        <v/>
      </c>
      <c r="FU766" s="116" t="str">
        <f t="shared" si="405"/>
        <v/>
      </c>
      <c r="FV766" s="116" t="str">
        <f t="shared" si="406"/>
        <v/>
      </c>
      <c r="FW766" s="116" t="str">
        <f t="shared" si="407"/>
        <v/>
      </c>
      <c r="FX766" s="116" t="str">
        <f t="shared" si="408"/>
        <v/>
      </c>
      <c r="FY766" s="116" t="str">
        <f t="shared" si="409"/>
        <v/>
      </c>
      <c r="FZ766" s="116" t="str">
        <f t="shared" si="410"/>
        <v/>
      </c>
      <c r="GA766" s="116" t="str">
        <f t="shared" si="411"/>
        <v/>
      </c>
      <c r="GB766" s="116" t="str">
        <f t="shared" si="412"/>
        <v/>
      </c>
      <c r="GC766" s="116" t="str">
        <f t="shared" si="413"/>
        <v/>
      </c>
      <c r="GD766" s="116" t="str">
        <f t="shared" si="414"/>
        <v/>
      </c>
      <c r="GE766" s="116" t="str">
        <f t="shared" si="415"/>
        <v/>
      </c>
    </row>
    <row r="767" spans="164:187" ht="16.5" x14ac:dyDescent="0.2">
      <c r="FH767" s="116">
        <v>762</v>
      </c>
      <c r="FI767" s="116">
        <f t="shared" si="400"/>
        <v>37</v>
      </c>
      <c r="FJ767" s="116">
        <f t="shared" si="393"/>
        <v>10</v>
      </c>
      <c r="FK767" s="116" t="str">
        <f t="shared" si="401"/>
        <v>张飞专属武器-魂珠-5 1级</v>
      </c>
      <c r="FL767" s="116">
        <f t="shared" si="402"/>
        <v>5</v>
      </c>
      <c r="FM767" s="116">
        <f t="shared" si="403"/>
        <v>1</v>
      </c>
      <c r="FN767" s="116" t="str">
        <f t="shared" si="394"/>
        <v>金币</v>
      </c>
      <c r="FO767" s="116">
        <f t="shared" si="395"/>
        <v>5000</v>
      </c>
      <c r="FP767" s="116" t="str">
        <f t="shared" si="396"/>
        <v>专属强化石2</v>
      </c>
      <c r="FQ767" s="116">
        <f t="shared" si="397"/>
        <v>4</v>
      </c>
      <c r="FR767" s="116" t="str">
        <f t="shared" si="398"/>
        <v>专属强化石3</v>
      </c>
      <c r="FS767" s="116">
        <f t="shared" si="399"/>
        <v>2</v>
      </c>
      <c r="FT767" s="116">
        <f t="shared" si="404"/>
        <v>0.19</v>
      </c>
      <c r="FU767" s="116">
        <f t="shared" si="405"/>
        <v>1</v>
      </c>
      <c r="FV767" s="116">
        <f t="shared" si="406"/>
        <v>8</v>
      </c>
      <c r="FW767" s="116">
        <f t="shared" si="407"/>
        <v>0</v>
      </c>
      <c r="FX767" s="116">
        <f t="shared" si="408"/>
        <v>1</v>
      </c>
      <c r="FY767" s="116">
        <f t="shared" si="409"/>
        <v>2</v>
      </c>
      <c r="FZ767" s="116">
        <f t="shared" si="410"/>
        <v>9.2600000000000002E-2</v>
      </c>
      <c r="GA767" s="116">
        <f t="shared" si="411"/>
        <v>1</v>
      </c>
      <c r="GB767" s="116">
        <f t="shared" si="412"/>
        <v>4</v>
      </c>
      <c r="GC767" s="116">
        <f t="shared" si="413"/>
        <v>0.37019999999999997</v>
      </c>
      <c r="GD767" s="116">
        <f t="shared" si="414"/>
        <v>1</v>
      </c>
      <c r="GE767" s="116">
        <f t="shared" si="415"/>
        <v>8</v>
      </c>
    </row>
    <row r="768" spans="164:187" ht="16.5" x14ac:dyDescent="0.2">
      <c r="FH768" s="116">
        <v>763</v>
      </c>
      <c r="FI768" s="116">
        <f t="shared" si="400"/>
        <v>38</v>
      </c>
      <c r="FJ768" s="116">
        <f t="shared" si="393"/>
        <v>10</v>
      </c>
      <c r="FK768" s="116" t="str">
        <f t="shared" si="401"/>
        <v>张飞专属武器-魂珠-5 2级</v>
      </c>
      <c r="FL768" s="116">
        <f t="shared" si="402"/>
        <v>5</v>
      </c>
      <c r="FM768" s="116">
        <f t="shared" si="403"/>
        <v>2</v>
      </c>
      <c r="FN768" s="116" t="str">
        <f t="shared" si="394"/>
        <v>金币</v>
      </c>
      <c r="FO768" s="116">
        <f t="shared" si="395"/>
        <v>6000</v>
      </c>
      <c r="FP768" s="116" t="str">
        <f t="shared" si="396"/>
        <v>专属强化石2</v>
      </c>
      <c r="FQ768" s="116">
        <f t="shared" si="397"/>
        <v>4</v>
      </c>
      <c r="FR768" s="116" t="str">
        <f t="shared" si="398"/>
        <v>专属强化石3</v>
      </c>
      <c r="FS768" s="116">
        <f t="shared" si="399"/>
        <v>2</v>
      </c>
      <c r="FT768" s="116">
        <f t="shared" si="404"/>
        <v>0.09</v>
      </c>
      <c r="FU768" s="116">
        <f t="shared" si="405"/>
        <v>1</v>
      </c>
      <c r="FV768" s="116">
        <f t="shared" si="406"/>
        <v>16</v>
      </c>
      <c r="FW768" s="116">
        <f t="shared" si="407"/>
        <v>0</v>
      </c>
      <c r="FX768" s="116">
        <f t="shared" si="408"/>
        <v>1</v>
      </c>
      <c r="FY768" s="116">
        <f t="shared" si="409"/>
        <v>4</v>
      </c>
      <c r="FZ768" s="116">
        <f t="shared" si="410"/>
        <v>4.6300000000000001E-2</v>
      </c>
      <c r="GA768" s="116">
        <f t="shared" si="411"/>
        <v>1</v>
      </c>
      <c r="GB768" s="116">
        <f t="shared" si="412"/>
        <v>8</v>
      </c>
      <c r="GC768" s="116">
        <f t="shared" si="413"/>
        <v>0.18509999999999999</v>
      </c>
      <c r="GD768" s="116">
        <f t="shared" si="414"/>
        <v>1</v>
      </c>
      <c r="GE768" s="116">
        <f t="shared" si="415"/>
        <v>16</v>
      </c>
    </row>
    <row r="769" spans="164:187" ht="16.5" x14ac:dyDescent="0.2">
      <c r="FH769" s="116">
        <v>764</v>
      </c>
      <c r="FI769" s="116">
        <f t="shared" si="400"/>
        <v>39</v>
      </c>
      <c r="FJ769" s="116">
        <f t="shared" si="393"/>
        <v>10</v>
      </c>
      <c r="FK769" s="116" t="str">
        <f t="shared" si="401"/>
        <v>张飞专属武器-魂珠-5 3级</v>
      </c>
      <c r="FL769" s="116">
        <f t="shared" si="402"/>
        <v>5</v>
      </c>
      <c r="FM769" s="116">
        <f t="shared" si="403"/>
        <v>3</v>
      </c>
      <c r="FN769" s="116" t="str">
        <f t="shared" si="394"/>
        <v>金币</v>
      </c>
      <c r="FO769" s="116">
        <f t="shared" si="395"/>
        <v>7000</v>
      </c>
      <c r="FP769" s="116" t="str">
        <f t="shared" si="396"/>
        <v>专属强化石2</v>
      </c>
      <c r="FQ769" s="116">
        <f t="shared" si="397"/>
        <v>4</v>
      </c>
      <c r="FR769" s="116" t="str">
        <f t="shared" si="398"/>
        <v>专属强化石3</v>
      </c>
      <c r="FS769" s="116">
        <f t="shared" si="399"/>
        <v>2</v>
      </c>
      <c r="FT769" s="116">
        <f t="shared" si="404"/>
        <v>0.06</v>
      </c>
      <c r="FU769" s="116">
        <f t="shared" si="405"/>
        <v>1</v>
      </c>
      <c r="FV769" s="116">
        <f t="shared" si="406"/>
        <v>24</v>
      </c>
      <c r="FW769" s="116">
        <f t="shared" si="407"/>
        <v>0</v>
      </c>
      <c r="FX769" s="116">
        <f t="shared" si="408"/>
        <v>1</v>
      </c>
      <c r="FY769" s="116">
        <f t="shared" si="409"/>
        <v>6</v>
      </c>
      <c r="FZ769" s="116">
        <f t="shared" si="410"/>
        <v>3.09E-2</v>
      </c>
      <c r="GA769" s="116">
        <f t="shared" si="411"/>
        <v>1</v>
      </c>
      <c r="GB769" s="116">
        <f t="shared" si="412"/>
        <v>11</v>
      </c>
      <c r="GC769" s="116">
        <f t="shared" si="413"/>
        <v>0.1234</v>
      </c>
      <c r="GD769" s="116">
        <f t="shared" si="414"/>
        <v>1</v>
      </c>
      <c r="GE769" s="116">
        <f t="shared" si="415"/>
        <v>24</v>
      </c>
    </row>
    <row r="770" spans="164:187" ht="16.5" x14ac:dyDescent="0.2">
      <c r="FH770" s="116">
        <v>765</v>
      </c>
      <c r="FI770" s="116">
        <f t="shared" si="400"/>
        <v>40</v>
      </c>
      <c r="FJ770" s="116">
        <f t="shared" si="393"/>
        <v>10</v>
      </c>
      <c r="FK770" s="116" t="str">
        <f t="shared" si="401"/>
        <v>张飞专属武器-魂珠-5 4级</v>
      </c>
      <c r="FL770" s="116">
        <f t="shared" si="402"/>
        <v>5</v>
      </c>
      <c r="FM770" s="116">
        <f t="shared" si="403"/>
        <v>4</v>
      </c>
      <c r="FN770" s="116" t="str">
        <f t="shared" si="394"/>
        <v>金币</v>
      </c>
      <c r="FO770" s="116">
        <f t="shared" si="395"/>
        <v>8000</v>
      </c>
      <c r="FP770" s="116" t="str">
        <f t="shared" si="396"/>
        <v>专属强化石2</v>
      </c>
      <c r="FQ770" s="116">
        <f t="shared" si="397"/>
        <v>6</v>
      </c>
      <c r="FR770" s="116" t="str">
        <f t="shared" si="398"/>
        <v>专属强化石3</v>
      </c>
      <c r="FS770" s="116">
        <f t="shared" si="399"/>
        <v>3</v>
      </c>
      <c r="FT770" s="116">
        <f t="shared" si="404"/>
        <v>0.06</v>
      </c>
      <c r="FU770" s="116">
        <f t="shared" si="405"/>
        <v>1</v>
      </c>
      <c r="FV770" s="116">
        <f t="shared" si="406"/>
        <v>27</v>
      </c>
      <c r="FW770" s="116">
        <f t="shared" si="407"/>
        <v>0</v>
      </c>
      <c r="FX770" s="116">
        <f t="shared" si="408"/>
        <v>1</v>
      </c>
      <c r="FY770" s="116">
        <f t="shared" si="409"/>
        <v>6</v>
      </c>
      <c r="FZ770" s="116">
        <f t="shared" si="410"/>
        <v>2.7799999999999998E-2</v>
      </c>
      <c r="GA770" s="116">
        <f t="shared" si="411"/>
        <v>1</v>
      </c>
      <c r="GB770" s="116">
        <f t="shared" si="412"/>
        <v>13</v>
      </c>
      <c r="GC770" s="116">
        <f t="shared" si="413"/>
        <v>0.1111</v>
      </c>
      <c r="GD770" s="116">
        <f t="shared" si="414"/>
        <v>1</v>
      </c>
      <c r="GE770" s="116">
        <f t="shared" si="415"/>
        <v>27</v>
      </c>
    </row>
    <row r="771" spans="164:187" ht="16.5" x14ac:dyDescent="0.2">
      <c r="FH771" s="116">
        <v>766</v>
      </c>
      <c r="FI771" s="116">
        <f t="shared" si="400"/>
        <v>41</v>
      </c>
      <c r="FJ771" s="116">
        <f t="shared" si="393"/>
        <v>10</v>
      </c>
      <c r="FK771" s="116" t="str">
        <f t="shared" si="401"/>
        <v>张飞专属武器-魂珠-5 5级</v>
      </c>
      <c r="FL771" s="116">
        <f t="shared" si="402"/>
        <v>5</v>
      </c>
      <c r="FM771" s="116">
        <f t="shared" si="403"/>
        <v>5</v>
      </c>
      <c r="FN771" s="116" t="str">
        <f t="shared" si="394"/>
        <v>金币</v>
      </c>
      <c r="FO771" s="116">
        <f t="shared" si="395"/>
        <v>9000</v>
      </c>
      <c r="FP771" s="116" t="str">
        <f t="shared" si="396"/>
        <v>专属强化石2</v>
      </c>
      <c r="FQ771" s="116">
        <f t="shared" si="397"/>
        <v>6</v>
      </c>
      <c r="FR771" s="116" t="str">
        <f t="shared" si="398"/>
        <v>专属强化石3</v>
      </c>
      <c r="FS771" s="116">
        <f t="shared" si="399"/>
        <v>3</v>
      </c>
      <c r="FT771" s="116">
        <f t="shared" si="404"/>
        <v>0.03</v>
      </c>
      <c r="FU771" s="116">
        <f t="shared" si="405"/>
        <v>1</v>
      </c>
      <c r="FV771" s="116">
        <f t="shared" si="406"/>
        <v>43</v>
      </c>
      <c r="FW771" s="116">
        <f t="shared" si="407"/>
        <v>0</v>
      </c>
      <c r="FX771" s="116">
        <f t="shared" si="408"/>
        <v>1</v>
      </c>
      <c r="FY771" s="116">
        <f t="shared" si="409"/>
        <v>10</v>
      </c>
      <c r="FZ771" s="116">
        <f t="shared" si="410"/>
        <v>1.7399999999999999E-2</v>
      </c>
      <c r="GA771" s="116">
        <f t="shared" si="411"/>
        <v>1</v>
      </c>
      <c r="GB771" s="116">
        <f t="shared" si="412"/>
        <v>20</v>
      </c>
      <c r="GC771" s="116">
        <f t="shared" si="413"/>
        <v>6.9400000000000003E-2</v>
      </c>
      <c r="GD771" s="116">
        <f t="shared" si="414"/>
        <v>1</v>
      </c>
      <c r="GE771" s="116">
        <f t="shared" si="415"/>
        <v>43</v>
      </c>
    </row>
    <row r="772" spans="164:187" ht="16.5" x14ac:dyDescent="0.2">
      <c r="FH772" s="116">
        <v>767</v>
      </c>
      <c r="FI772" s="116">
        <f t="shared" si="400"/>
        <v>42</v>
      </c>
      <c r="FJ772" s="116">
        <f t="shared" si="393"/>
        <v>10</v>
      </c>
      <c r="FK772" s="116" t="str">
        <f t="shared" si="401"/>
        <v>张飞专属武器-魂珠-5 6级</v>
      </c>
      <c r="FL772" s="116">
        <f t="shared" si="402"/>
        <v>5</v>
      </c>
      <c r="FM772" s="116">
        <f t="shared" si="403"/>
        <v>6</v>
      </c>
      <c r="FN772" s="116" t="str">
        <f t="shared" si="394"/>
        <v>金币</v>
      </c>
      <c r="FO772" s="116">
        <f t="shared" si="395"/>
        <v>10000</v>
      </c>
      <c r="FP772" s="116" t="str">
        <f t="shared" si="396"/>
        <v>专属强化石2</v>
      </c>
      <c r="FQ772" s="116">
        <f t="shared" si="397"/>
        <v>9</v>
      </c>
      <c r="FR772" s="116" t="str">
        <f t="shared" si="398"/>
        <v>专属强化石3</v>
      </c>
      <c r="FS772" s="116">
        <f t="shared" si="399"/>
        <v>5</v>
      </c>
      <c r="FT772" s="116">
        <f t="shared" si="404"/>
        <v>0.04</v>
      </c>
      <c r="FU772" s="116">
        <f t="shared" si="405"/>
        <v>1</v>
      </c>
      <c r="FV772" s="116">
        <f t="shared" si="406"/>
        <v>42</v>
      </c>
      <c r="FW772" s="116">
        <f t="shared" si="407"/>
        <v>0</v>
      </c>
      <c r="FX772" s="116">
        <f t="shared" si="408"/>
        <v>1</v>
      </c>
      <c r="FY772" s="116">
        <f t="shared" si="409"/>
        <v>10</v>
      </c>
      <c r="FZ772" s="116">
        <f t="shared" si="410"/>
        <v>1.78E-2</v>
      </c>
      <c r="GA772" s="116">
        <f t="shared" si="411"/>
        <v>1</v>
      </c>
      <c r="GB772" s="116">
        <f t="shared" si="412"/>
        <v>20</v>
      </c>
      <c r="GC772" s="116">
        <f t="shared" si="413"/>
        <v>7.1199999999999999E-2</v>
      </c>
      <c r="GD772" s="116">
        <f t="shared" si="414"/>
        <v>1</v>
      </c>
      <c r="GE772" s="116">
        <f t="shared" si="415"/>
        <v>42</v>
      </c>
    </row>
    <row r="773" spans="164:187" ht="16.5" x14ac:dyDescent="0.2">
      <c r="FH773" s="116">
        <v>768</v>
      </c>
      <c r="FI773" s="116">
        <f t="shared" si="400"/>
        <v>43</v>
      </c>
      <c r="FJ773" s="116">
        <f t="shared" si="393"/>
        <v>10</v>
      </c>
      <c r="FK773" s="116" t="str">
        <f t="shared" si="401"/>
        <v>张飞专属武器-魂珠-5 7级</v>
      </c>
      <c r="FL773" s="116">
        <f t="shared" si="402"/>
        <v>5</v>
      </c>
      <c r="FM773" s="116">
        <f t="shared" si="403"/>
        <v>7</v>
      </c>
      <c r="FN773" s="116" t="str">
        <f t="shared" si="394"/>
        <v>金币</v>
      </c>
      <c r="FO773" s="116">
        <f t="shared" si="395"/>
        <v>11000</v>
      </c>
      <c r="FP773" s="116" t="str">
        <f t="shared" si="396"/>
        <v>专属强化石2</v>
      </c>
      <c r="FQ773" s="116">
        <f t="shared" si="397"/>
        <v>9</v>
      </c>
      <c r="FR773" s="116" t="str">
        <f t="shared" si="398"/>
        <v>专属强化石3</v>
      </c>
      <c r="FS773" s="116">
        <f t="shared" si="399"/>
        <v>5</v>
      </c>
      <c r="FT773" s="116">
        <f t="shared" si="404"/>
        <v>0.02</v>
      </c>
      <c r="FU773" s="116">
        <f t="shared" si="405"/>
        <v>1</v>
      </c>
      <c r="FV773" s="116">
        <f t="shared" si="406"/>
        <v>68</v>
      </c>
      <c r="FW773" s="116">
        <f t="shared" si="407"/>
        <v>0</v>
      </c>
      <c r="FX773" s="116">
        <f t="shared" si="408"/>
        <v>1</v>
      </c>
      <c r="FY773" s="116">
        <f t="shared" si="409"/>
        <v>16</v>
      </c>
      <c r="FZ773" s="116">
        <f t="shared" si="410"/>
        <v>1.0999999999999999E-2</v>
      </c>
      <c r="GA773" s="116">
        <f t="shared" si="411"/>
        <v>1</v>
      </c>
      <c r="GB773" s="116">
        <f t="shared" si="412"/>
        <v>32</v>
      </c>
      <c r="GC773" s="116">
        <f t="shared" si="413"/>
        <v>4.41E-2</v>
      </c>
      <c r="GD773" s="116">
        <f t="shared" si="414"/>
        <v>1</v>
      </c>
      <c r="GE773" s="116">
        <f t="shared" si="415"/>
        <v>68</v>
      </c>
    </row>
    <row r="774" spans="164:187" ht="16.5" x14ac:dyDescent="0.2">
      <c r="FH774" s="116">
        <v>769</v>
      </c>
      <c r="FI774" s="116">
        <f t="shared" si="400"/>
        <v>44</v>
      </c>
      <c r="FJ774" s="116">
        <f t="shared" si="393"/>
        <v>10</v>
      </c>
      <c r="FK774" s="116" t="str">
        <f t="shared" si="401"/>
        <v>张飞专属武器-魂珠-5 8级</v>
      </c>
      <c r="FL774" s="116">
        <f t="shared" si="402"/>
        <v>5</v>
      </c>
      <c r="FM774" s="116">
        <f t="shared" si="403"/>
        <v>8</v>
      </c>
      <c r="FN774" s="116" t="str">
        <f t="shared" si="394"/>
        <v>金币</v>
      </c>
      <c r="FO774" s="116">
        <f t="shared" si="395"/>
        <v>12000</v>
      </c>
      <c r="FP774" s="116" t="str">
        <f t="shared" si="396"/>
        <v>专属强化石2</v>
      </c>
      <c r="FQ774" s="116">
        <f t="shared" si="397"/>
        <v>13</v>
      </c>
      <c r="FR774" s="116" t="str">
        <f t="shared" si="398"/>
        <v>专属强化石3</v>
      </c>
      <c r="FS774" s="116">
        <f t="shared" si="399"/>
        <v>7</v>
      </c>
      <c r="FT774" s="116">
        <f t="shared" si="404"/>
        <v>0.02</v>
      </c>
      <c r="FU774" s="116">
        <f t="shared" si="405"/>
        <v>1</v>
      </c>
      <c r="FV774" s="116">
        <f t="shared" si="406"/>
        <v>79</v>
      </c>
      <c r="FW774" s="116">
        <f t="shared" si="407"/>
        <v>0</v>
      </c>
      <c r="FX774" s="116">
        <f t="shared" si="408"/>
        <v>1</v>
      </c>
      <c r="FY774" s="116">
        <f t="shared" si="409"/>
        <v>18</v>
      </c>
      <c r="FZ774" s="116">
        <f t="shared" si="410"/>
        <v>9.4999999999999998E-3</v>
      </c>
      <c r="GA774" s="116">
        <f t="shared" si="411"/>
        <v>1</v>
      </c>
      <c r="GB774" s="116">
        <f t="shared" si="412"/>
        <v>37</v>
      </c>
      <c r="GC774" s="116">
        <f t="shared" si="413"/>
        <v>3.8100000000000002E-2</v>
      </c>
      <c r="GD774" s="116">
        <f t="shared" si="414"/>
        <v>1</v>
      </c>
      <c r="GE774" s="116">
        <f t="shared" si="415"/>
        <v>79</v>
      </c>
    </row>
    <row r="775" spans="164:187" ht="16.5" x14ac:dyDescent="0.2">
      <c r="FH775" s="116">
        <v>770</v>
      </c>
      <c r="FI775" s="116">
        <f t="shared" si="400"/>
        <v>45</v>
      </c>
      <c r="FJ775" s="116">
        <f t="shared" ref="FJ775:FJ838" si="416">INT((FH775-1)/80+1)</f>
        <v>10</v>
      </c>
      <c r="FK775" s="116" t="str">
        <f t="shared" si="401"/>
        <v>张飞专属武器-魂珠-5 9级</v>
      </c>
      <c r="FL775" s="116">
        <f t="shared" si="402"/>
        <v>5</v>
      </c>
      <c r="FM775" s="116">
        <f t="shared" si="403"/>
        <v>9</v>
      </c>
      <c r="FN775" s="116" t="str">
        <f t="shared" ref="FN775:FN838" si="417">IF($FM775&gt;0,IF(INDEX($EC$6:$EC$77,$FI775)&gt;=FN$3,INDEX(ED$6:ED$77,$FI775),""),"")</f>
        <v>金币</v>
      </c>
      <c r="FO775" s="116">
        <f t="shared" ref="FO775:FO838" si="418">IF($FM775&gt;0,IF(INDEX($EC$6:$EC$77,$FI775)&gt;=FO$3,INDEX(EE$6:EE$77,$FI775),""),"")</f>
        <v>13000</v>
      </c>
      <c r="FP775" s="116" t="str">
        <f t="shared" ref="FP775:FP838" si="419">IF($FM775&gt;0,IF(INDEX($EC$6:$EC$77,$FI775)&gt;=FP$3,INDEX(EF$6:EF$77,$FI775),""),"")</f>
        <v>专属强化石2</v>
      </c>
      <c r="FQ775" s="116">
        <f t="shared" ref="FQ775:FQ838" si="420">IF($FM775&gt;0,IF(INDEX($EC$6:$EC$77,$FI775)&gt;=FQ$3,INDEX(EG$6:EG$77,$FI775),""),"")</f>
        <v>17</v>
      </c>
      <c r="FR775" s="116" t="str">
        <f t="shared" ref="FR775:FR838" si="421">IF($FM775&gt;0,IF(INDEX($EC$6:$EC$77,$FI775)&gt;=FR$3,INDEX(EH$6:EH$77,$FI775),""),"")</f>
        <v>专属强化石3</v>
      </c>
      <c r="FS775" s="116">
        <f t="shared" ref="FS775:FS838" si="422">IF($FM775&gt;0,IF(INDEX($EC$6:$EC$77,$FI775)&gt;=FS$3,INDEX(EI$6:EI$77,$FI775),""),"")</f>
        <v>9</v>
      </c>
      <c r="FT775" s="116">
        <f t="shared" si="404"/>
        <v>0.02</v>
      </c>
      <c r="FU775" s="116">
        <f t="shared" si="405"/>
        <v>1</v>
      </c>
      <c r="FV775" s="116">
        <f t="shared" si="406"/>
        <v>99</v>
      </c>
      <c r="FW775" s="116">
        <f t="shared" si="407"/>
        <v>0</v>
      </c>
      <c r="FX775" s="116">
        <f t="shared" si="408"/>
        <v>1</v>
      </c>
      <c r="FY775" s="116">
        <f t="shared" si="409"/>
        <v>23</v>
      </c>
      <c r="FZ775" s="116">
        <f t="shared" si="410"/>
        <v>7.6E-3</v>
      </c>
      <c r="GA775" s="116">
        <f t="shared" si="411"/>
        <v>1</v>
      </c>
      <c r="GB775" s="116">
        <f t="shared" si="412"/>
        <v>46</v>
      </c>
      <c r="GC775" s="116">
        <f t="shared" si="413"/>
        <v>3.0300000000000001E-2</v>
      </c>
      <c r="GD775" s="116">
        <f t="shared" si="414"/>
        <v>1</v>
      </c>
      <c r="GE775" s="116">
        <f t="shared" si="415"/>
        <v>99</v>
      </c>
    </row>
    <row r="776" spans="164:187" ht="16.5" x14ac:dyDescent="0.2">
      <c r="FH776" s="116">
        <v>771</v>
      </c>
      <c r="FI776" s="116">
        <f t="shared" si="400"/>
        <v>0</v>
      </c>
      <c r="FJ776" s="116">
        <f t="shared" si="416"/>
        <v>10</v>
      </c>
      <c r="FK776" s="116" t="str">
        <f t="shared" si="401"/>
        <v>张飞专属武器-魂珠-6 0级</v>
      </c>
      <c r="FL776" s="116">
        <f t="shared" si="402"/>
        <v>6</v>
      </c>
      <c r="FM776" s="116">
        <f t="shared" si="403"/>
        <v>0</v>
      </c>
      <c r="FN776" s="116" t="str">
        <f t="shared" si="417"/>
        <v/>
      </c>
      <c r="FO776" s="116" t="str">
        <f t="shared" si="418"/>
        <v/>
      </c>
      <c r="FP776" s="116" t="str">
        <f t="shared" si="419"/>
        <v/>
      </c>
      <c r="FQ776" s="116" t="str">
        <f t="shared" si="420"/>
        <v/>
      </c>
      <c r="FR776" s="116" t="str">
        <f t="shared" si="421"/>
        <v/>
      </c>
      <c r="FS776" s="116" t="str">
        <f t="shared" si="422"/>
        <v/>
      </c>
      <c r="FT776" s="116" t="str">
        <f t="shared" si="404"/>
        <v/>
      </c>
      <c r="FU776" s="116" t="str">
        <f t="shared" si="405"/>
        <v/>
      </c>
      <c r="FV776" s="116" t="str">
        <f t="shared" si="406"/>
        <v/>
      </c>
      <c r="FW776" s="116" t="str">
        <f t="shared" si="407"/>
        <v/>
      </c>
      <c r="FX776" s="116" t="str">
        <f t="shared" si="408"/>
        <v/>
      </c>
      <c r="FY776" s="116" t="str">
        <f t="shared" si="409"/>
        <v/>
      </c>
      <c r="FZ776" s="116" t="str">
        <f t="shared" si="410"/>
        <v/>
      </c>
      <c r="GA776" s="116" t="str">
        <f t="shared" si="411"/>
        <v/>
      </c>
      <c r="GB776" s="116" t="str">
        <f t="shared" si="412"/>
        <v/>
      </c>
      <c r="GC776" s="116" t="str">
        <f t="shared" si="413"/>
        <v/>
      </c>
      <c r="GD776" s="116" t="str">
        <f t="shared" si="414"/>
        <v/>
      </c>
      <c r="GE776" s="116" t="str">
        <f t="shared" si="415"/>
        <v/>
      </c>
    </row>
    <row r="777" spans="164:187" ht="16.5" x14ac:dyDescent="0.2">
      <c r="FH777" s="116">
        <v>772</v>
      </c>
      <c r="FI777" s="116">
        <f t="shared" si="400"/>
        <v>46</v>
      </c>
      <c r="FJ777" s="116">
        <f t="shared" si="416"/>
        <v>10</v>
      </c>
      <c r="FK777" s="116" t="str">
        <f t="shared" si="401"/>
        <v>张飞专属武器-魂珠-6 1级</v>
      </c>
      <c r="FL777" s="116">
        <f t="shared" si="402"/>
        <v>6</v>
      </c>
      <c r="FM777" s="116">
        <f t="shared" si="403"/>
        <v>1</v>
      </c>
      <c r="FN777" s="116" t="str">
        <f t="shared" si="417"/>
        <v>金币</v>
      </c>
      <c r="FO777" s="116">
        <f t="shared" si="418"/>
        <v>6000</v>
      </c>
      <c r="FP777" s="116" t="str">
        <f t="shared" si="419"/>
        <v>专属强化石3</v>
      </c>
      <c r="FQ777" s="116">
        <f t="shared" si="420"/>
        <v>5</v>
      </c>
      <c r="FR777" s="116" t="str">
        <f t="shared" si="421"/>
        <v>专属强化石4</v>
      </c>
      <c r="FS777" s="116">
        <f t="shared" si="422"/>
        <v>1</v>
      </c>
      <c r="FT777" s="116">
        <f t="shared" si="404"/>
        <v>0.14000000000000001</v>
      </c>
      <c r="FU777" s="116">
        <f t="shared" si="405"/>
        <v>1</v>
      </c>
      <c r="FV777" s="116">
        <f t="shared" si="406"/>
        <v>10</v>
      </c>
      <c r="FW777" s="116">
        <f t="shared" si="407"/>
        <v>0</v>
      </c>
      <c r="FX777" s="116">
        <f t="shared" si="408"/>
        <v>1</v>
      </c>
      <c r="FY777" s="116">
        <f t="shared" si="409"/>
        <v>2</v>
      </c>
      <c r="FZ777" s="116">
        <f t="shared" si="410"/>
        <v>7.2099999999999997E-2</v>
      </c>
      <c r="GA777" s="116">
        <f t="shared" si="411"/>
        <v>1</v>
      </c>
      <c r="GB777" s="116">
        <f t="shared" si="412"/>
        <v>5</v>
      </c>
      <c r="GC777" s="116">
        <f t="shared" si="413"/>
        <v>0.28860000000000002</v>
      </c>
      <c r="GD777" s="116">
        <f t="shared" si="414"/>
        <v>1</v>
      </c>
      <c r="GE777" s="116">
        <f t="shared" si="415"/>
        <v>10</v>
      </c>
    </row>
    <row r="778" spans="164:187" ht="16.5" x14ac:dyDescent="0.2">
      <c r="FH778" s="116">
        <v>773</v>
      </c>
      <c r="FI778" s="116">
        <f t="shared" si="400"/>
        <v>47</v>
      </c>
      <c r="FJ778" s="116">
        <f t="shared" si="416"/>
        <v>10</v>
      </c>
      <c r="FK778" s="116" t="str">
        <f t="shared" si="401"/>
        <v>张飞专属武器-魂珠-6 2级</v>
      </c>
      <c r="FL778" s="116">
        <f t="shared" si="402"/>
        <v>6</v>
      </c>
      <c r="FM778" s="116">
        <f t="shared" si="403"/>
        <v>2</v>
      </c>
      <c r="FN778" s="116" t="str">
        <f t="shared" si="417"/>
        <v>金币</v>
      </c>
      <c r="FO778" s="116">
        <f t="shared" si="418"/>
        <v>7000</v>
      </c>
      <c r="FP778" s="116" t="str">
        <f t="shared" si="419"/>
        <v>专属强化石3</v>
      </c>
      <c r="FQ778" s="116">
        <f t="shared" si="420"/>
        <v>9</v>
      </c>
      <c r="FR778" s="116" t="str">
        <f t="shared" si="421"/>
        <v>专属强化石4</v>
      </c>
      <c r="FS778" s="116">
        <f t="shared" si="422"/>
        <v>2</v>
      </c>
      <c r="FT778" s="116">
        <f t="shared" si="404"/>
        <v>0.14000000000000001</v>
      </c>
      <c r="FU778" s="116">
        <f t="shared" si="405"/>
        <v>1</v>
      </c>
      <c r="FV778" s="116">
        <f t="shared" si="406"/>
        <v>10</v>
      </c>
      <c r="FW778" s="116">
        <f t="shared" si="407"/>
        <v>0</v>
      </c>
      <c r="FX778" s="116">
        <f t="shared" si="408"/>
        <v>1</v>
      </c>
      <c r="FY778" s="116">
        <f t="shared" si="409"/>
        <v>2</v>
      </c>
      <c r="FZ778" s="116">
        <f t="shared" si="410"/>
        <v>7.2099999999999997E-2</v>
      </c>
      <c r="GA778" s="116">
        <f t="shared" si="411"/>
        <v>1</v>
      </c>
      <c r="GB778" s="116">
        <f t="shared" si="412"/>
        <v>5</v>
      </c>
      <c r="GC778" s="116">
        <f t="shared" si="413"/>
        <v>0.28860000000000002</v>
      </c>
      <c r="GD778" s="116">
        <f t="shared" si="414"/>
        <v>1</v>
      </c>
      <c r="GE778" s="116">
        <f t="shared" si="415"/>
        <v>10</v>
      </c>
    </row>
    <row r="779" spans="164:187" ht="16.5" x14ac:dyDescent="0.2">
      <c r="FH779" s="116">
        <v>774</v>
      </c>
      <c r="FI779" s="116">
        <f t="shared" si="400"/>
        <v>48</v>
      </c>
      <c r="FJ779" s="116">
        <f t="shared" si="416"/>
        <v>10</v>
      </c>
      <c r="FK779" s="116" t="str">
        <f t="shared" si="401"/>
        <v>张飞专属武器-魂珠-6 3级</v>
      </c>
      <c r="FL779" s="116">
        <f t="shared" si="402"/>
        <v>6</v>
      </c>
      <c r="FM779" s="116">
        <f t="shared" si="403"/>
        <v>3</v>
      </c>
      <c r="FN779" s="116" t="str">
        <f t="shared" si="417"/>
        <v>金币</v>
      </c>
      <c r="FO779" s="116">
        <f t="shared" si="418"/>
        <v>8000</v>
      </c>
      <c r="FP779" s="116" t="str">
        <f t="shared" si="419"/>
        <v>专属强化石3</v>
      </c>
      <c r="FQ779" s="116">
        <f t="shared" si="420"/>
        <v>9</v>
      </c>
      <c r="FR779" s="116" t="str">
        <f t="shared" si="421"/>
        <v>专属强化石4</v>
      </c>
      <c r="FS779" s="116">
        <f t="shared" si="422"/>
        <v>2</v>
      </c>
      <c r="FT779" s="116">
        <f t="shared" si="404"/>
        <v>0.1</v>
      </c>
      <c r="FU779" s="116">
        <f t="shared" si="405"/>
        <v>1</v>
      </c>
      <c r="FV779" s="116">
        <f t="shared" si="406"/>
        <v>16</v>
      </c>
      <c r="FW779" s="116">
        <f t="shared" si="407"/>
        <v>0</v>
      </c>
      <c r="FX779" s="116">
        <f t="shared" si="408"/>
        <v>1</v>
      </c>
      <c r="FY779" s="116">
        <f t="shared" si="409"/>
        <v>4</v>
      </c>
      <c r="FZ779" s="116">
        <f t="shared" si="410"/>
        <v>4.8099999999999997E-2</v>
      </c>
      <c r="GA779" s="116">
        <f t="shared" si="411"/>
        <v>1</v>
      </c>
      <c r="GB779" s="116">
        <f t="shared" si="412"/>
        <v>7</v>
      </c>
      <c r="GC779" s="116">
        <f t="shared" si="413"/>
        <v>0.19239999999999999</v>
      </c>
      <c r="GD779" s="116">
        <f t="shared" si="414"/>
        <v>1</v>
      </c>
      <c r="GE779" s="116">
        <f t="shared" si="415"/>
        <v>16</v>
      </c>
    </row>
    <row r="780" spans="164:187" ht="16.5" x14ac:dyDescent="0.2">
      <c r="FH780" s="116">
        <v>775</v>
      </c>
      <c r="FI780" s="116">
        <f t="shared" si="400"/>
        <v>49</v>
      </c>
      <c r="FJ780" s="116">
        <f t="shared" si="416"/>
        <v>10</v>
      </c>
      <c r="FK780" s="116" t="str">
        <f t="shared" si="401"/>
        <v>张飞专属武器-魂珠-6 4级</v>
      </c>
      <c r="FL780" s="116">
        <f t="shared" si="402"/>
        <v>6</v>
      </c>
      <c r="FM780" s="116">
        <f t="shared" si="403"/>
        <v>4</v>
      </c>
      <c r="FN780" s="116" t="str">
        <f t="shared" si="417"/>
        <v>金币</v>
      </c>
      <c r="FO780" s="116">
        <f t="shared" si="418"/>
        <v>9000</v>
      </c>
      <c r="FP780" s="116" t="str">
        <f t="shared" si="419"/>
        <v>专属强化石3</v>
      </c>
      <c r="FQ780" s="116">
        <f t="shared" si="420"/>
        <v>14</v>
      </c>
      <c r="FR780" s="116" t="str">
        <f t="shared" si="421"/>
        <v>专属强化石4</v>
      </c>
      <c r="FS780" s="116">
        <f t="shared" si="422"/>
        <v>3</v>
      </c>
      <c r="FT780" s="116">
        <f t="shared" si="404"/>
        <v>0.09</v>
      </c>
      <c r="FU780" s="116">
        <f t="shared" si="405"/>
        <v>1</v>
      </c>
      <c r="FV780" s="116">
        <f t="shared" si="406"/>
        <v>17</v>
      </c>
      <c r="FW780" s="116">
        <f t="shared" si="407"/>
        <v>0</v>
      </c>
      <c r="FX780" s="116">
        <f t="shared" si="408"/>
        <v>1</v>
      </c>
      <c r="FY780" s="116">
        <f t="shared" si="409"/>
        <v>4</v>
      </c>
      <c r="FZ780" s="116">
        <f t="shared" si="410"/>
        <v>4.3299999999999998E-2</v>
      </c>
      <c r="GA780" s="116">
        <f t="shared" si="411"/>
        <v>1</v>
      </c>
      <c r="GB780" s="116">
        <f t="shared" si="412"/>
        <v>8</v>
      </c>
      <c r="GC780" s="116">
        <f t="shared" si="413"/>
        <v>0.1731</v>
      </c>
      <c r="GD780" s="116">
        <f t="shared" si="414"/>
        <v>1</v>
      </c>
      <c r="GE780" s="116">
        <f t="shared" si="415"/>
        <v>17</v>
      </c>
    </row>
    <row r="781" spans="164:187" ht="16.5" x14ac:dyDescent="0.2">
      <c r="FH781" s="116">
        <v>776</v>
      </c>
      <c r="FI781" s="116">
        <f t="shared" si="400"/>
        <v>50</v>
      </c>
      <c r="FJ781" s="116">
        <f t="shared" si="416"/>
        <v>10</v>
      </c>
      <c r="FK781" s="116" t="str">
        <f t="shared" si="401"/>
        <v>张飞专属武器-魂珠-6 5级</v>
      </c>
      <c r="FL781" s="116">
        <f t="shared" si="402"/>
        <v>6</v>
      </c>
      <c r="FM781" s="116">
        <f t="shared" si="403"/>
        <v>5</v>
      </c>
      <c r="FN781" s="116" t="str">
        <f t="shared" si="417"/>
        <v>金币</v>
      </c>
      <c r="FO781" s="116">
        <f t="shared" si="418"/>
        <v>10000</v>
      </c>
      <c r="FP781" s="116" t="str">
        <f t="shared" si="419"/>
        <v>专属强化石3</v>
      </c>
      <c r="FQ781" s="116">
        <f t="shared" si="420"/>
        <v>14</v>
      </c>
      <c r="FR781" s="116" t="str">
        <f t="shared" si="421"/>
        <v>专属强化石4</v>
      </c>
      <c r="FS781" s="116">
        <f t="shared" si="422"/>
        <v>3</v>
      </c>
      <c r="FT781" s="116">
        <f t="shared" si="404"/>
        <v>0.05</v>
      </c>
      <c r="FU781" s="116">
        <f t="shared" si="405"/>
        <v>1</v>
      </c>
      <c r="FV781" s="116">
        <f t="shared" si="406"/>
        <v>28</v>
      </c>
      <c r="FW781" s="116">
        <f t="shared" si="407"/>
        <v>0</v>
      </c>
      <c r="FX781" s="116">
        <f t="shared" si="408"/>
        <v>1</v>
      </c>
      <c r="FY781" s="116">
        <f t="shared" si="409"/>
        <v>6</v>
      </c>
      <c r="FZ781" s="116">
        <f t="shared" si="410"/>
        <v>2.7099999999999999E-2</v>
      </c>
      <c r="GA781" s="116">
        <f t="shared" si="411"/>
        <v>1</v>
      </c>
      <c r="GB781" s="116">
        <f t="shared" si="412"/>
        <v>13</v>
      </c>
      <c r="GC781" s="116">
        <f t="shared" si="413"/>
        <v>0.1082</v>
      </c>
      <c r="GD781" s="116">
        <f t="shared" si="414"/>
        <v>1</v>
      </c>
      <c r="GE781" s="116">
        <f t="shared" si="415"/>
        <v>28</v>
      </c>
    </row>
    <row r="782" spans="164:187" ht="16.5" x14ac:dyDescent="0.2">
      <c r="FH782" s="116">
        <v>777</v>
      </c>
      <c r="FI782" s="116">
        <f t="shared" si="400"/>
        <v>51</v>
      </c>
      <c r="FJ782" s="116">
        <f t="shared" si="416"/>
        <v>10</v>
      </c>
      <c r="FK782" s="116" t="str">
        <f t="shared" si="401"/>
        <v>张飞专属武器-魂珠-6 6级</v>
      </c>
      <c r="FL782" s="116">
        <f t="shared" si="402"/>
        <v>6</v>
      </c>
      <c r="FM782" s="116">
        <f t="shared" si="403"/>
        <v>6</v>
      </c>
      <c r="FN782" s="116" t="str">
        <f t="shared" si="417"/>
        <v>金币</v>
      </c>
      <c r="FO782" s="116">
        <f t="shared" si="418"/>
        <v>11000</v>
      </c>
      <c r="FP782" s="116" t="str">
        <f t="shared" si="419"/>
        <v>专属强化石3</v>
      </c>
      <c r="FQ782" s="116">
        <f t="shared" si="420"/>
        <v>19</v>
      </c>
      <c r="FR782" s="116" t="str">
        <f t="shared" si="421"/>
        <v>专属强化石4</v>
      </c>
      <c r="FS782" s="116">
        <f t="shared" si="422"/>
        <v>4</v>
      </c>
      <c r="FT782" s="116">
        <f t="shared" si="404"/>
        <v>0.04</v>
      </c>
      <c r="FU782" s="116">
        <f t="shared" si="405"/>
        <v>1</v>
      </c>
      <c r="FV782" s="116">
        <f t="shared" si="406"/>
        <v>34</v>
      </c>
      <c r="FW782" s="116">
        <f t="shared" si="407"/>
        <v>0</v>
      </c>
      <c r="FX782" s="116">
        <f t="shared" si="408"/>
        <v>1</v>
      </c>
      <c r="FY782" s="116">
        <f t="shared" si="409"/>
        <v>8</v>
      </c>
      <c r="FZ782" s="116">
        <f t="shared" si="410"/>
        <v>2.2200000000000001E-2</v>
      </c>
      <c r="GA782" s="116">
        <f t="shared" si="411"/>
        <v>1</v>
      </c>
      <c r="GB782" s="116">
        <f t="shared" si="412"/>
        <v>16</v>
      </c>
      <c r="GC782" s="116">
        <f t="shared" si="413"/>
        <v>8.8800000000000004E-2</v>
      </c>
      <c r="GD782" s="116">
        <f t="shared" si="414"/>
        <v>1</v>
      </c>
      <c r="GE782" s="116">
        <f t="shared" si="415"/>
        <v>34</v>
      </c>
    </row>
    <row r="783" spans="164:187" ht="16.5" x14ac:dyDescent="0.2">
      <c r="FH783" s="116">
        <v>778</v>
      </c>
      <c r="FI783" s="116">
        <f t="shared" si="400"/>
        <v>52</v>
      </c>
      <c r="FJ783" s="116">
        <f t="shared" si="416"/>
        <v>10</v>
      </c>
      <c r="FK783" s="116" t="str">
        <f t="shared" si="401"/>
        <v>张飞专属武器-魂珠-6 7级</v>
      </c>
      <c r="FL783" s="116">
        <f t="shared" si="402"/>
        <v>6</v>
      </c>
      <c r="FM783" s="116">
        <f t="shared" si="403"/>
        <v>7</v>
      </c>
      <c r="FN783" s="116" t="str">
        <f t="shared" si="417"/>
        <v>金币</v>
      </c>
      <c r="FO783" s="116">
        <f t="shared" si="418"/>
        <v>12000</v>
      </c>
      <c r="FP783" s="116" t="str">
        <f t="shared" si="419"/>
        <v>专属强化石3</v>
      </c>
      <c r="FQ783" s="116">
        <f t="shared" si="420"/>
        <v>24</v>
      </c>
      <c r="FR783" s="116" t="str">
        <f t="shared" si="421"/>
        <v>专属强化石4</v>
      </c>
      <c r="FS783" s="116">
        <f t="shared" si="422"/>
        <v>5</v>
      </c>
      <c r="FT783" s="116">
        <f t="shared" si="404"/>
        <v>0.03</v>
      </c>
      <c r="FU783" s="116">
        <f t="shared" si="405"/>
        <v>1</v>
      </c>
      <c r="FV783" s="116">
        <f t="shared" si="406"/>
        <v>44</v>
      </c>
      <c r="FW783" s="116">
        <f t="shared" si="407"/>
        <v>0</v>
      </c>
      <c r="FX783" s="116">
        <f t="shared" si="408"/>
        <v>1</v>
      </c>
      <c r="FY783" s="116">
        <f t="shared" si="409"/>
        <v>10</v>
      </c>
      <c r="FZ783" s="116">
        <f t="shared" si="410"/>
        <v>1.72E-2</v>
      </c>
      <c r="GA783" s="116">
        <f t="shared" si="411"/>
        <v>1</v>
      </c>
      <c r="GB783" s="116">
        <f t="shared" si="412"/>
        <v>20</v>
      </c>
      <c r="GC783" s="116">
        <f t="shared" si="413"/>
        <v>6.8699999999999997E-2</v>
      </c>
      <c r="GD783" s="116">
        <f t="shared" si="414"/>
        <v>1</v>
      </c>
      <c r="GE783" s="116">
        <f t="shared" si="415"/>
        <v>44</v>
      </c>
    </row>
    <row r="784" spans="164:187" ht="16.5" x14ac:dyDescent="0.2">
      <c r="FH784" s="116">
        <v>779</v>
      </c>
      <c r="FI784" s="116">
        <f t="shared" si="400"/>
        <v>53</v>
      </c>
      <c r="FJ784" s="116">
        <f t="shared" si="416"/>
        <v>10</v>
      </c>
      <c r="FK784" s="116" t="str">
        <f t="shared" si="401"/>
        <v>张飞专属武器-魂珠-6 8级</v>
      </c>
      <c r="FL784" s="116">
        <f t="shared" si="402"/>
        <v>6</v>
      </c>
      <c r="FM784" s="116">
        <f t="shared" si="403"/>
        <v>8</v>
      </c>
      <c r="FN784" s="116" t="str">
        <f t="shared" si="417"/>
        <v>金币</v>
      </c>
      <c r="FO784" s="116">
        <f t="shared" si="418"/>
        <v>13000</v>
      </c>
      <c r="FP784" s="116" t="str">
        <f t="shared" si="419"/>
        <v>专属强化石3</v>
      </c>
      <c r="FQ784" s="116">
        <f t="shared" si="420"/>
        <v>33</v>
      </c>
      <c r="FR784" s="116" t="str">
        <f t="shared" si="421"/>
        <v>专属强化石4</v>
      </c>
      <c r="FS784" s="116">
        <f t="shared" si="422"/>
        <v>7</v>
      </c>
      <c r="FT784" s="116">
        <f t="shared" si="404"/>
        <v>0.03</v>
      </c>
      <c r="FU784" s="116">
        <f t="shared" si="405"/>
        <v>1</v>
      </c>
      <c r="FV784" s="116">
        <f t="shared" si="406"/>
        <v>50</v>
      </c>
      <c r="FW784" s="116">
        <f t="shared" si="407"/>
        <v>0</v>
      </c>
      <c r="FX784" s="116">
        <f t="shared" si="408"/>
        <v>1</v>
      </c>
      <c r="FY784" s="116">
        <f t="shared" si="409"/>
        <v>12</v>
      </c>
      <c r="FZ784" s="116">
        <f t="shared" si="410"/>
        <v>1.49E-2</v>
      </c>
      <c r="GA784" s="116">
        <f t="shared" si="411"/>
        <v>1</v>
      </c>
      <c r="GB784" s="116">
        <f t="shared" si="412"/>
        <v>24</v>
      </c>
      <c r="GC784" s="116">
        <f t="shared" si="413"/>
        <v>5.9400000000000001E-2</v>
      </c>
      <c r="GD784" s="116">
        <f t="shared" si="414"/>
        <v>1</v>
      </c>
      <c r="GE784" s="116">
        <f t="shared" si="415"/>
        <v>50</v>
      </c>
    </row>
    <row r="785" spans="164:187" ht="16.5" x14ac:dyDescent="0.2">
      <c r="FH785" s="116">
        <v>780</v>
      </c>
      <c r="FI785" s="116">
        <f t="shared" si="400"/>
        <v>54</v>
      </c>
      <c r="FJ785" s="116">
        <f t="shared" si="416"/>
        <v>10</v>
      </c>
      <c r="FK785" s="116" t="str">
        <f t="shared" si="401"/>
        <v>张飞专属武器-魂珠-6 9级</v>
      </c>
      <c r="FL785" s="116">
        <f t="shared" si="402"/>
        <v>6</v>
      </c>
      <c r="FM785" s="116">
        <f t="shared" si="403"/>
        <v>9</v>
      </c>
      <c r="FN785" s="116" t="str">
        <f t="shared" si="417"/>
        <v>金币</v>
      </c>
      <c r="FO785" s="116">
        <f t="shared" si="418"/>
        <v>14000</v>
      </c>
      <c r="FP785" s="116" t="str">
        <f t="shared" si="419"/>
        <v>专属强化石3</v>
      </c>
      <c r="FQ785" s="116">
        <f t="shared" si="420"/>
        <v>38</v>
      </c>
      <c r="FR785" s="116" t="str">
        <f t="shared" si="421"/>
        <v>专属强化石4</v>
      </c>
      <c r="FS785" s="116">
        <f t="shared" si="422"/>
        <v>8</v>
      </c>
      <c r="FT785" s="116">
        <f t="shared" si="404"/>
        <v>0.02</v>
      </c>
      <c r="FU785" s="116">
        <f t="shared" si="405"/>
        <v>1</v>
      </c>
      <c r="FV785" s="116">
        <f t="shared" si="406"/>
        <v>71</v>
      </c>
      <c r="FW785" s="116">
        <f t="shared" si="407"/>
        <v>0</v>
      </c>
      <c r="FX785" s="116">
        <f t="shared" si="408"/>
        <v>1</v>
      </c>
      <c r="FY785" s="116">
        <f t="shared" si="409"/>
        <v>17</v>
      </c>
      <c r="FZ785" s="116">
        <f t="shared" si="410"/>
        <v>1.0500000000000001E-2</v>
      </c>
      <c r="GA785" s="116">
        <f t="shared" si="411"/>
        <v>1</v>
      </c>
      <c r="GB785" s="116">
        <f t="shared" si="412"/>
        <v>33</v>
      </c>
      <c r="GC785" s="116">
        <f t="shared" si="413"/>
        <v>4.2000000000000003E-2</v>
      </c>
      <c r="GD785" s="116">
        <f t="shared" si="414"/>
        <v>1</v>
      </c>
      <c r="GE785" s="116">
        <f t="shared" si="415"/>
        <v>71</v>
      </c>
    </row>
    <row r="786" spans="164:187" ht="16.5" x14ac:dyDescent="0.2">
      <c r="FH786" s="116">
        <v>781</v>
      </c>
      <c r="FI786" s="116">
        <f t="shared" si="400"/>
        <v>0</v>
      </c>
      <c r="FJ786" s="116">
        <f t="shared" si="416"/>
        <v>10</v>
      </c>
      <c r="FK786" s="116" t="str">
        <f t="shared" si="401"/>
        <v>张飞专属武器-魂珠-7 0级</v>
      </c>
      <c r="FL786" s="116">
        <f t="shared" si="402"/>
        <v>7</v>
      </c>
      <c r="FM786" s="116">
        <f t="shared" si="403"/>
        <v>0</v>
      </c>
      <c r="FN786" s="116" t="str">
        <f t="shared" si="417"/>
        <v/>
      </c>
      <c r="FO786" s="116" t="str">
        <f t="shared" si="418"/>
        <v/>
      </c>
      <c r="FP786" s="116" t="str">
        <f t="shared" si="419"/>
        <v/>
      </c>
      <c r="FQ786" s="116" t="str">
        <f t="shared" si="420"/>
        <v/>
      </c>
      <c r="FR786" s="116" t="str">
        <f t="shared" si="421"/>
        <v/>
      </c>
      <c r="FS786" s="116" t="str">
        <f t="shared" si="422"/>
        <v/>
      </c>
      <c r="FT786" s="116" t="str">
        <f t="shared" si="404"/>
        <v/>
      </c>
      <c r="FU786" s="116" t="str">
        <f t="shared" si="405"/>
        <v/>
      </c>
      <c r="FV786" s="116" t="str">
        <f t="shared" si="406"/>
        <v/>
      </c>
      <c r="FW786" s="116" t="str">
        <f t="shared" si="407"/>
        <v/>
      </c>
      <c r="FX786" s="116" t="str">
        <f t="shared" si="408"/>
        <v/>
      </c>
      <c r="FY786" s="116" t="str">
        <f t="shared" si="409"/>
        <v/>
      </c>
      <c r="FZ786" s="116" t="str">
        <f t="shared" si="410"/>
        <v/>
      </c>
      <c r="GA786" s="116" t="str">
        <f t="shared" si="411"/>
        <v/>
      </c>
      <c r="GB786" s="116" t="str">
        <f t="shared" si="412"/>
        <v/>
      </c>
      <c r="GC786" s="116" t="str">
        <f t="shared" si="413"/>
        <v/>
      </c>
      <c r="GD786" s="116" t="str">
        <f t="shared" si="414"/>
        <v/>
      </c>
      <c r="GE786" s="116" t="str">
        <f t="shared" si="415"/>
        <v/>
      </c>
    </row>
    <row r="787" spans="164:187" ht="16.5" x14ac:dyDescent="0.2">
      <c r="FH787" s="116">
        <v>782</v>
      </c>
      <c r="FI787" s="116">
        <f t="shared" si="400"/>
        <v>55</v>
      </c>
      <c r="FJ787" s="116">
        <f t="shared" si="416"/>
        <v>10</v>
      </c>
      <c r="FK787" s="116" t="str">
        <f t="shared" si="401"/>
        <v>张飞专属武器-魂珠-7 1级</v>
      </c>
      <c r="FL787" s="116">
        <f t="shared" si="402"/>
        <v>7</v>
      </c>
      <c r="FM787" s="116">
        <f t="shared" si="403"/>
        <v>1</v>
      </c>
      <c r="FN787" s="116" t="str">
        <f t="shared" si="417"/>
        <v>金币</v>
      </c>
      <c r="FO787" s="116">
        <f t="shared" si="418"/>
        <v>7000</v>
      </c>
      <c r="FP787" s="116" t="str">
        <f t="shared" si="419"/>
        <v>专属强化石3</v>
      </c>
      <c r="FQ787" s="116">
        <f t="shared" si="420"/>
        <v>6</v>
      </c>
      <c r="FR787" s="116" t="str">
        <f t="shared" si="421"/>
        <v>专属强化石4</v>
      </c>
      <c r="FS787" s="116">
        <f t="shared" si="422"/>
        <v>2</v>
      </c>
      <c r="FT787" s="116">
        <f t="shared" si="404"/>
        <v>0.17</v>
      </c>
      <c r="FU787" s="116">
        <f t="shared" si="405"/>
        <v>1</v>
      </c>
      <c r="FV787" s="116">
        <f t="shared" si="406"/>
        <v>9</v>
      </c>
      <c r="FW787" s="116">
        <f t="shared" si="407"/>
        <v>0</v>
      </c>
      <c r="FX787" s="116">
        <f t="shared" si="408"/>
        <v>1</v>
      </c>
      <c r="FY787" s="116">
        <f t="shared" si="409"/>
        <v>2</v>
      </c>
      <c r="FZ787" s="116">
        <f t="shared" si="410"/>
        <v>8.6599999999999996E-2</v>
      </c>
      <c r="GA787" s="116">
        <f t="shared" si="411"/>
        <v>1</v>
      </c>
      <c r="GB787" s="116">
        <f t="shared" si="412"/>
        <v>4</v>
      </c>
      <c r="GC787" s="116">
        <f t="shared" si="413"/>
        <v>0.3463</v>
      </c>
      <c r="GD787" s="116">
        <f t="shared" si="414"/>
        <v>1</v>
      </c>
      <c r="GE787" s="116">
        <f t="shared" si="415"/>
        <v>9</v>
      </c>
    </row>
    <row r="788" spans="164:187" ht="16.5" x14ac:dyDescent="0.2">
      <c r="FH788" s="116">
        <v>783</v>
      </c>
      <c r="FI788" s="116">
        <f t="shared" si="400"/>
        <v>56</v>
      </c>
      <c r="FJ788" s="116">
        <f t="shared" si="416"/>
        <v>10</v>
      </c>
      <c r="FK788" s="116" t="str">
        <f t="shared" si="401"/>
        <v>张飞专属武器-魂珠-7 2级</v>
      </c>
      <c r="FL788" s="116">
        <f t="shared" si="402"/>
        <v>7</v>
      </c>
      <c r="FM788" s="116">
        <f t="shared" si="403"/>
        <v>2</v>
      </c>
      <c r="FN788" s="116" t="str">
        <f t="shared" si="417"/>
        <v>金币</v>
      </c>
      <c r="FO788" s="116">
        <f t="shared" si="418"/>
        <v>8000</v>
      </c>
      <c r="FP788" s="116" t="str">
        <f t="shared" si="419"/>
        <v>专属强化石3</v>
      </c>
      <c r="FQ788" s="116">
        <f t="shared" si="420"/>
        <v>6</v>
      </c>
      <c r="FR788" s="116" t="str">
        <f t="shared" si="421"/>
        <v>专属强化石4</v>
      </c>
      <c r="FS788" s="116">
        <f t="shared" si="422"/>
        <v>2</v>
      </c>
      <c r="FT788" s="116">
        <f t="shared" si="404"/>
        <v>0.09</v>
      </c>
      <c r="FU788" s="116">
        <f t="shared" si="405"/>
        <v>1</v>
      </c>
      <c r="FV788" s="116">
        <f t="shared" si="406"/>
        <v>17</v>
      </c>
      <c r="FW788" s="116">
        <f t="shared" si="407"/>
        <v>0</v>
      </c>
      <c r="FX788" s="116">
        <f t="shared" si="408"/>
        <v>1</v>
      </c>
      <c r="FY788" s="116">
        <f t="shared" si="409"/>
        <v>4</v>
      </c>
      <c r="FZ788" s="116">
        <f t="shared" si="410"/>
        <v>4.3299999999999998E-2</v>
      </c>
      <c r="GA788" s="116">
        <f t="shared" si="411"/>
        <v>1</v>
      </c>
      <c r="GB788" s="116">
        <f t="shared" si="412"/>
        <v>8</v>
      </c>
      <c r="GC788" s="116">
        <f t="shared" si="413"/>
        <v>0.1731</v>
      </c>
      <c r="GD788" s="116">
        <f t="shared" si="414"/>
        <v>1</v>
      </c>
      <c r="GE788" s="116">
        <f t="shared" si="415"/>
        <v>17</v>
      </c>
    </row>
    <row r="789" spans="164:187" ht="16.5" x14ac:dyDescent="0.2">
      <c r="FH789" s="116">
        <v>784</v>
      </c>
      <c r="FI789" s="116">
        <f t="shared" si="400"/>
        <v>57</v>
      </c>
      <c r="FJ789" s="116">
        <f t="shared" si="416"/>
        <v>10</v>
      </c>
      <c r="FK789" s="116" t="str">
        <f t="shared" si="401"/>
        <v>张飞专属武器-魂珠-7 3级</v>
      </c>
      <c r="FL789" s="116">
        <f t="shared" si="402"/>
        <v>7</v>
      </c>
      <c r="FM789" s="116">
        <f t="shared" si="403"/>
        <v>3</v>
      </c>
      <c r="FN789" s="116" t="str">
        <f t="shared" si="417"/>
        <v>金币</v>
      </c>
      <c r="FO789" s="116">
        <f t="shared" si="418"/>
        <v>9000</v>
      </c>
      <c r="FP789" s="116" t="str">
        <f t="shared" si="419"/>
        <v>专属强化石3</v>
      </c>
      <c r="FQ789" s="116">
        <f t="shared" si="420"/>
        <v>8</v>
      </c>
      <c r="FR789" s="116" t="str">
        <f t="shared" si="421"/>
        <v>专属强化石4</v>
      </c>
      <c r="FS789" s="116">
        <f t="shared" si="422"/>
        <v>3</v>
      </c>
      <c r="FT789" s="116">
        <f t="shared" si="404"/>
        <v>0.09</v>
      </c>
      <c r="FU789" s="116">
        <f t="shared" si="405"/>
        <v>1</v>
      </c>
      <c r="FV789" s="116">
        <f t="shared" si="406"/>
        <v>17</v>
      </c>
      <c r="FW789" s="116">
        <f t="shared" si="407"/>
        <v>0</v>
      </c>
      <c r="FX789" s="116">
        <f t="shared" si="408"/>
        <v>1</v>
      </c>
      <c r="FY789" s="116">
        <f t="shared" si="409"/>
        <v>4</v>
      </c>
      <c r="FZ789" s="116">
        <f t="shared" si="410"/>
        <v>4.3299999999999998E-2</v>
      </c>
      <c r="GA789" s="116">
        <f t="shared" si="411"/>
        <v>1</v>
      </c>
      <c r="GB789" s="116">
        <f t="shared" si="412"/>
        <v>8</v>
      </c>
      <c r="GC789" s="116">
        <f t="shared" si="413"/>
        <v>0.1731</v>
      </c>
      <c r="GD789" s="116">
        <f t="shared" si="414"/>
        <v>1</v>
      </c>
      <c r="GE789" s="116">
        <f t="shared" si="415"/>
        <v>17</v>
      </c>
    </row>
    <row r="790" spans="164:187" ht="16.5" x14ac:dyDescent="0.2">
      <c r="FH790" s="116">
        <v>785</v>
      </c>
      <c r="FI790" s="116">
        <f t="shared" ref="FI790:FI853" si="423">IF(FM790&gt;0,(FL790-1)*9+FM790,0)</f>
        <v>58</v>
      </c>
      <c r="FJ790" s="116">
        <f t="shared" si="416"/>
        <v>10</v>
      </c>
      <c r="FK790" s="116" t="str">
        <f t="shared" ref="FK790:FK853" si="424">INDEX($FC$6:$FC$26,FJ790)&amp;"专属武器-魂珠-"&amp;FL790&amp;" "&amp;FM790&amp;"级"</f>
        <v>张飞专属武器-魂珠-7 4级</v>
      </c>
      <c r="FL790" s="116">
        <f t="shared" ref="FL790:FL853" si="425">INT((FH790-(FJ790-1)*80-1)/10)+1</f>
        <v>7</v>
      </c>
      <c r="FM790" s="116">
        <f t="shared" ref="FM790:FM853" si="426">FH790-(FJ790-1)*80-(FL790-1)*10-1</f>
        <v>4</v>
      </c>
      <c r="FN790" s="116" t="str">
        <f t="shared" si="417"/>
        <v>金币</v>
      </c>
      <c r="FO790" s="116">
        <f t="shared" si="418"/>
        <v>10000</v>
      </c>
      <c r="FP790" s="116" t="str">
        <f t="shared" si="419"/>
        <v>专属强化石3</v>
      </c>
      <c r="FQ790" s="116">
        <f t="shared" si="420"/>
        <v>11</v>
      </c>
      <c r="FR790" s="116" t="str">
        <f t="shared" si="421"/>
        <v>专属强化石4</v>
      </c>
      <c r="FS790" s="116">
        <f t="shared" si="422"/>
        <v>4</v>
      </c>
      <c r="FT790" s="116">
        <f t="shared" ref="FT790:FT853" si="427">IF($FM790&gt;0,INDEX(EJ$6:EJ$77,$FI790),"")</f>
        <v>7.0000000000000007E-2</v>
      </c>
      <c r="FU790" s="116">
        <f t="shared" ref="FU790:FU853" si="428">IF($FM790&gt;0,INDEX(EK$6:EK$77,$FI790),"")</f>
        <v>1</v>
      </c>
      <c r="FV790" s="116">
        <f t="shared" ref="FV790:FV853" si="429">IF($FM790&gt;0,INDEX(EL$6:EL$77,$FI790),"")</f>
        <v>22</v>
      </c>
      <c r="FW790" s="116">
        <f t="shared" ref="FW790:FW853" si="430">IF($FM790&gt;0,INDEX(EP$6:EP$77,$FI790),"")</f>
        <v>0</v>
      </c>
      <c r="FX790" s="116">
        <f t="shared" ref="FX790:FX853" si="431">IF($FM790&gt;0,INDEX(EQ$6:EQ$77,$FI790),"")</f>
        <v>1</v>
      </c>
      <c r="FY790" s="116">
        <f t="shared" ref="FY790:FY853" si="432">IF($FM790&gt;0,INDEX(ER$6:ER$77,$FI790),"")</f>
        <v>5</v>
      </c>
      <c r="FZ790" s="116">
        <f t="shared" ref="FZ790:FZ853" si="433">IF($FM790&gt;0,INDEX(ES$6:ES$77,$FI790),"")</f>
        <v>3.4599999999999999E-2</v>
      </c>
      <c r="GA790" s="116">
        <f t="shared" ref="GA790:GA853" si="434">IF($FM790&gt;0,INDEX(ET$6:ET$77,$FI790),"")</f>
        <v>1</v>
      </c>
      <c r="GB790" s="116">
        <f t="shared" ref="GB790:GB853" si="435">IF($FM790&gt;0,INDEX(EU$6:EU$77,$FI790),"")</f>
        <v>10</v>
      </c>
      <c r="GC790" s="116">
        <f t="shared" ref="GC790:GC853" si="436">IF($FM790&gt;0,INDEX(EV$6:EV$77,$FI790),"")</f>
        <v>0.13850000000000001</v>
      </c>
      <c r="GD790" s="116">
        <f t="shared" ref="GD790:GD853" si="437">IF($FM790&gt;0,INDEX(EW$6:EW$77,$FI790),"")</f>
        <v>1</v>
      </c>
      <c r="GE790" s="116">
        <f t="shared" ref="GE790:GE853" si="438">IF($FM790&gt;0,INDEX(EX$6:EX$77,$FI790),"")</f>
        <v>22</v>
      </c>
    </row>
    <row r="791" spans="164:187" ht="16.5" x14ac:dyDescent="0.2">
      <c r="FH791" s="116">
        <v>786</v>
      </c>
      <c r="FI791" s="116">
        <f t="shared" si="423"/>
        <v>59</v>
      </c>
      <c r="FJ791" s="116">
        <f t="shared" si="416"/>
        <v>10</v>
      </c>
      <c r="FK791" s="116" t="str">
        <f t="shared" si="424"/>
        <v>张飞专属武器-魂珠-7 5级</v>
      </c>
      <c r="FL791" s="116">
        <f t="shared" si="425"/>
        <v>7</v>
      </c>
      <c r="FM791" s="116">
        <f t="shared" si="426"/>
        <v>5</v>
      </c>
      <c r="FN791" s="116" t="str">
        <f t="shared" si="417"/>
        <v>金币</v>
      </c>
      <c r="FO791" s="116">
        <f t="shared" si="418"/>
        <v>11000</v>
      </c>
      <c r="FP791" s="116" t="str">
        <f t="shared" si="419"/>
        <v>专属强化石3</v>
      </c>
      <c r="FQ791" s="116">
        <f t="shared" si="420"/>
        <v>11</v>
      </c>
      <c r="FR791" s="116" t="str">
        <f t="shared" si="421"/>
        <v>专属强化石4</v>
      </c>
      <c r="FS791" s="116">
        <f t="shared" si="422"/>
        <v>4</v>
      </c>
      <c r="FT791" s="116">
        <f t="shared" si="427"/>
        <v>0.04</v>
      </c>
      <c r="FU791" s="116">
        <f t="shared" si="428"/>
        <v>1</v>
      </c>
      <c r="FV791" s="116">
        <f t="shared" si="429"/>
        <v>35</v>
      </c>
      <c r="FW791" s="116">
        <f t="shared" si="430"/>
        <v>0</v>
      </c>
      <c r="FX791" s="116">
        <f t="shared" si="431"/>
        <v>1</v>
      </c>
      <c r="FY791" s="116">
        <f t="shared" si="432"/>
        <v>8</v>
      </c>
      <c r="FZ791" s="116">
        <f t="shared" si="433"/>
        <v>2.1600000000000001E-2</v>
      </c>
      <c r="GA791" s="116">
        <f t="shared" si="434"/>
        <v>1</v>
      </c>
      <c r="GB791" s="116">
        <f t="shared" si="435"/>
        <v>16</v>
      </c>
      <c r="GC791" s="116">
        <f t="shared" si="436"/>
        <v>8.6599999999999996E-2</v>
      </c>
      <c r="GD791" s="116">
        <f t="shared" si="437"/>
        <v>1</v>
      </c>
      <c r="GE791" s="116">
        <f t="shared" si="438"/>
        <v>35</v>
      </c>
    </row>
    <row r="792" spans="164:187" ht="16.5" x14ac:dyDescent="0.2">
      <c r="FH792" s="116">
        <v>787</v>
      </c>
      <c r="FI792" s="116">
        <f t="shared" si="423"/>
        <v>60</v>
      </c>
      <c r="FJ792" s="116">
        <f t="shared" si="416"/>
        <v>10</v>
      </c>
      <c r="FK792" s="116" t="str">
        <f t="shared" si="424"/>
        <v>张飞专属武器-魂珠-7 6级</v>
      </c>
      <c r="FL792" s="116">
        <f t="shared" si="425"/>
        <v>7</v>
      </c>
      <c r="FM792" s="116">
        <f t="shared" si="426"/>
        <v>6</v>
      </c>
      <c r="FN792" s="116" t="str">
        <f t="shared" si="417"/>
        <v>金币</v>
      </c>
      <c r="FO792" s="116">
        <f t="shared" si="418"/>
        <v>12000</v>
      </c>
      <c r="FP792" s="116" t="str">
        <f t="shared" si="419"/>
        <v>专属强化石3</v>
      </c>
      <c r="FQ792" s="116">
        <f t="shared" si="420"/>
        <v>14</v>
      </c>
      <c r="FR792" s="116" t="str">
        <f t="shared" si="421"/>
        <v>专属强化石4</v>
      </c>
      <c r="FS792" s="116">
        <f t="shared" si="422"/>
        <v>5</v>
      </c>
      <c r="FT792" s="116">
        <f t="shared" si="427"/>
        <v>0.03</v>
      </c>
      <c r="FU792" s="116">
        <f t="shared" si="428"/>
        <v>1</v>
      </c>
      <c r="FV792" s="116">
        <f t="shared" si="429"/>
        <v>45</v>
      </c>
      <c r="FW792" s="116">
        <f t="shared" si="430"/>
        <v>0</v>
      </c>
      <c r="FX792" s="116">
        <f t="shared" si="431"/>
        <v>1</v>
      </c>
      <c r="FY792" s="116">
        <f t="shared" si="432"/>
        <v>11</v>
      </c>
      <c r="FZ792" s="116">
        <f t="shared" si="433"/>
        <v>1.66E-2</v>
      </c>
      <c r="GA792" s="116">
        <f t="shared" si="434"/>
        <v>1</v>
      </c>
      <c r="GB792" s="116">
        <f t="shared" si="435"/>
        <v>21</v>
      </c>
      <c r="GC792" s="116">
        <f t="shared" si="436"/>
        <v>6.6600000000000006E-2</v>
      </c>
      <c r="GD792" s="116">
        <f t="shared" si="437"/>
        <v>1</v>
      </c>
      <c r="GE792" s="116">
        <f t="shared" si="438"/>
        <v>45</v>
      </c>
    </row>
    <row r="793" spans="164:187" ht="16.5" x14ac:dyDescent="0.2">
      <c r="FH793" s="116">
        <v>788</v>
      </c>
      <c r="FI793" s="116">
        <f t="shared" si="423"/>
        <v>61</v>
      </c>
      <c r="FJ793" s="116">
        <f t="shared" si="416"/>
        <v>10</v>
      </c>
      <c r="FK793" s="116" t="str">
        <f t="shared" si="424"/>
        <v>张飞专属武器-魂珠-7 7级</v>
      </c>
      <c r="FL793" s="116">
        <f t="shared" si="425"/>
        <v>7</v>
      </c>
      <c r="FM793" s="116">
        <f t="shared" si="426"/>
        <v>7</v>
      </c>
      <c r="FN793" s="116" t="str">
        <f t="shared" si="417"/>
        <v>金币</v>
      </c>
      <c r="FO793" s="116">
        <f t="shared" si="418"/>
        <v>13000</v>
      </c>
      <c r="FP793" s="116" t="str">
        <f t="shared" si="419"/>
        <v>专属强化石3</v>
      </c>
      <c r="FQ793" s="116">
        <f t="shared" si="420"/>
        <v>20</v>
      </c>
      <c r="FR793" s="116" t="str">
        <f t="shared" si="421"/>
        <v>专属强化石4</v>
      </c>
      <c r="FS793" s="116">
        <f t="shared" si="422"/>
        <v>7</v>
      </c>
      <c r="FT793" s="116">
        <f t="shared" si="427"/>
        <v>0.03</v>
      </c>
      <c r="FU793" s="116">
        <f t="shared" si="428"/>
        <v>1</v>
      </c>
      <c r="FV793" s="116">
        <f t="shared" si="429"/>
        <v>52</v>
      </c>
      <c r="FW793" s="116">
        <f t="shared" si="430"/>
        <v>0</v>
      </c>
      <c r="FX793" s="116">
        <f t="shared" si="431"/>
        <v>1</v>
      </c>
      <c r="FY793" s="116">
        <f t="shared" si="432"/>
        <v>12</v>
      </c>
      <c r="FZ793" s="116">
        <f t="shared" si="433"/>
        <v>1.44E-2</v>
      </c>
      <c r="GA793" s="116">
        <f t="shared" si="434"/>
        <v>1</v>
      </c>
      <c r="GB793" s="116">
        <f t="shared" si="435"/>
        <v>24</v>
      </c>
      <c r="GC793" s="116">
        <f t="shared" si="436"/>
        <v>5.7700000000000001E-2</v>
      </c>
      <c r="GD793" s="116">
        <f t="shared" si="437"/>
        <v>1</v>
      </c>
      <c r="GE793" s="116">
        <f t="shared" si="438"/>
        <v>52</v>
      </c>
    </row>
    <row r="794" spans="164:187" ht="16.5" x14ac:dyDescent="0.2">
      <c r="FH794" s="116">
        <v>789</v>
      </c>
      <c r="FI794" s="116">
        <f t="shared" si="423"/>
        <v>62</v>
      </c>
      <c r="FJ794" s="116">
        <f t="shared" si="416"/>
        <v>10</v>
      </c>
      <c r="FK794" s="116" t="str">
        <f t="shared" si="424"/>
        <v>张飞专属武器-魂珠-7 8级</v>
      </c>
      <c r="FL794" s="116">
        <f t="shared" si="425"/>
        <v>7</v>
      </c>
      <c r="FM794" s="116">
        <f t="shared" si="426"/>
        <v>8</v>
      </c>
      <c r="FN794" s="116" t="str">
        <f t="shared" si="417"/>
        <v>金币</v>
      </c>
      <c r="FO794" s="116">
        <f t="shared" si="418"/>
        <v>14000</v>
      </c>
      <c r="FP794" s="116" t="str">
        <f t="shared" si="419"/>
        <v>专属强化石3</v>
      </c>
      <c r="FQ794" s="116">
        <f t="shared" si="420"/>
        <v>23</v>
      </c>
      <c r="FR794" s="116" t="str">
        <f t="shared" si="421"/>
        <v>专属强化石4</v>
      </c>
      <c r="FS794" s="116">
        <f t="shared" si="422"/>
        <v>8</v>
      </c>
      <c r="FT794" s="116">
        <f t="shared" si="427"/>
        <v>0.02</v>
      </c>
      <c r="FU794" s="116">
        <f t="shared" si="428"/>
        <v>1</v>
      </c>
      <c r="FV794" s="116">
        <f t="shared" si="429"/>
        <v>74</v>
      </c>
      <c r="FW794" s="116">
        <f t="shared" si="430"/>
        <v>0</v>
      </c>
      <c r="FX794" s="116">
        <f t="shared" si="431"/>
        <v>1</v>
      </c>
      <c r="FY794" s="116">
        <f t="shared" si="432"/>
        <v>17</v>
      </c>
      <c r="FZ794" s="116">
        <f t="shared" si="433"/>
        <v>1.0200000000000001E-2</v>
      </c>
      <c r="GA794" s="116">
        <f t="shared" si="434"/>
        <v>1</v>
      </c>
      <c r="GB794" s="116">
        <f t="shared" si="435"/>
        <v>34</v>
      </c>
      <c r="GC794" s="116">
        <f t="shared" si="436"/>
        <v>4.07E-2</v>
      </c>
      <c r="GD794" s="116">
        <f t="shared" si="437"/>
        <v>1</v>
      </c>
      <c r="GE794" s="116">
        <f t="shared" si="438"/>
        <v>74</v>
      </c>
    </row>
    <row r="795" spans="164:187" ht="16.5" x14ac:dyDescent="0.2">
      <c r="FH795" s="116">
        <v>790</v>
      </c>
      <c r="FI795" s="116">
        <f t="shared" si="423"/>
        <v>63</v>
      </c>
      <c r="FJ795" s="116">
        <f t="shared" si="416"/>
        <v>10</v>
      </c>
      <c r="FK795" s="116" t="str">
        <f t="shared" si="424"/>
        <v>张飞专属武器-魂珠-7 9级</v>
      </c>
      <c r="FL795" s="116">
        <f t="shared" si="425"/>
        <v>7</v>
      </c>
      <c r="FM795" s="116">
        <f t="shared" si="426"/>
        <v>9</v>
      </c>
      <c r="FN795" s="116" t="str">
        <f t="shared" si="417"/>
        <v>金币</v>
      </c>
      <c r="FO795" s="116">
        <f t="shared" si="418"/>
        <v>15000</v>
      </c>
      <c r="FP795" s="116" t="str">
        <f t="shared" si="419"/>
        <v>专属强化石3</v>
      </c>
      <c r="FQ795" s="116">
        <f t="shared" si="420"/>
        <v>28</v>
      </c>
      <c r="FR795" s="116" t="str">
        <f t="shared" si="421"/>
        <v>专属强化石4</v>
      </c>
      <c r="FS795" s="116">
        <f t="shared" si="422"/>
        <v>10</v>
      </c>
      <c r="FT795" s="116">
        <f t="shared" si="427"/>
        <v>0.02</v>
      </c>
      <c r="FU795" s="116">
        <f t="shared" si="428"/>
        <v>1</v>
      </c>
      <c r="FV795" s="116">
        <f t="shared" si="429"/>
        <v>95</v>
      </c>
      <c r="FW795" s="116">
        <f t="shared" si="430"/>
        <v>0</v>
      </c>
      <c r="FX795" s="116">
        <f t="shared" si="431"/>
        <v>1</v>
      </c>
      <c r="FY795" s="116">
        <f t="shared" si="432"/>
        <v>22</v>
      </c>
      <c r="FZ795" s="116">
        <f t="shared" si="433"/>
        <v>7.9000000000000008E-3</v>
      </c>
      <c r="GA795" s="116">
        <f t="shared" si="434"/>
        <v>1</v>
      </c>
      <c r="GB795" s="116">
        <f t="shared" si="435"/>
        <v>44</v>
      </c>
      <c r="GC795" s="116">
        <f t="shared" si="436"/>
        <v>3.15E-2</v>
      </c>
      <c r="GD795" s="116">
        <f t="shared" si="437"/>
        <v>1</v>
      </c>
      <c r="GE795" s="116">
        <f t="shared" si="438"/>
        <v>95</v>
      </c>
    </row>
    <row r="796" spans="164:187" ht="16.5" x14ac:dyDescent="0.2">
      <c r="FH796" s="116">
        <v>791</v>
      </c>
      <c r="FI796" s="116">
        <f t="shared" si="423"/>
        <v>0</v>
      </c>
      <c r="FJ796" s="116">
        <f t="shared" si="416"/>
        <v>10</v>
      </c>
      <c r="FK796" s="116" t="str">
        <f t="shared" si="424"/>
        <v>张飞专属武器-魂珠-8 0级</v>
      </c>
      <c r="FL796" s="116">
        <f t="shared" si="425"/>
        <v>8</v>
      </c>
      <c r="FM796" s="116">
        <f t="shared" si="426"/>
        <v>0</v>
      </c>
      <c r="FN796" s="116" t="str">
        <f t="shared" si="417"/>
        <v/>
      </c>
      <c r="FO796" s="116" t="str">
        <f t="shared" si="418"/>
        <v/>
      </c>
      <c r="FP796" s="116" t="str">
        <f t="shared" si="419"/>
        <v/>
      </c>
      <c r="FQ796" s="116" t="str">
        <f t="shared" si="420"/>
        <v/>
      </c>
      <c r="FR796" s="116" t="str">
        <f t="shared" si="421"/>
        <v/>
      </c>
      <c r="FS796" s="116" t="str">
        <f t="shared" si="422"/>
        <v/>
      </c>
      <c r="FT796" s="116" t="str">
        <f t="shared" si="427"/>
        <v/>
      </c>
      <c r="FU796" s="116" t="str">
        <f t="shared" si="428"/>
        <v/>
      </c>
      <c r="FV796" s="116" t="str">
        <f t="shared" si="429"/>
        <v/>
      </c>
      <c r="FW796" s="116" t="str">
        <f t="shared" si="430"/>
        <v/>
      </c>
      <c r="FX796" s="116" t="str">
        <f t="shared" si="431"/>
        <v/>
      </c>
      <c r="FY796" s="116" t="str">
        <f t="shared" si="432"/>
        <v/>
      </c>
      <c r="FZ796" s="116" t="str">
        <f t="shared" si="433"/>
        <v/>
      </c>
      <c r="GA796" s="116" t="str">
        <f t="shared" si="434"/>
        <v/>
      </c>
      <c r="GB796" s="116" t="str">
        <f t="shared" si="435"/>
        <v/>
      </c>
      <c r="GC796" s="116" t="str">
        <f t="shared" si="436"/>
        <v/>
      </c>
      <c r="GD796" s="116" t="str">
        <f t="shared" si="437"/>
        <v/>
      </c>
      <c r="GE796" s="116" t="str">
        <f t="shared" si="438"/>
        <v/>
      </c>
    </row>
    <row r="797" spans="164:187" ht="16.5" x14ac:dyDescent="0.2">
      <c r="FH797" s="116">
        <v>792</v>
      </c>
      <c r="FI797" s="116">
        <f t="shared" si="423"/>
        <v>64</v>
      </c>
      <c r="FJ797" s="116">
        <f t="shared" si="416"/>
        <v>10</v>
      </c>
      <c r="FK797" s="116" t="str">
        <f t="shared" si="424"/>
        <v>张飞专属武器-魂珠-8 1级</v>
      </c>
      <c r="FL797" s="116">
        <f t="shared" si="425"/>
        <v>8</v>
      </c>
      <c r="FM797" s="116">
        <f t="shared" si="426"/>
        <v>1</v>
      </c>
      <c r="FN797" s="116" t="str">
        <f t="shared" si="417"/>
        <v>金币</v>
      </c>
      <c r="FO797" s="116">
        <f t="shared" si="418"/>
        <v>8000</v>
      </c>
      <c r="FP797" s="116" t="str">
        <f t="shared" si="419"/>
        <v>专属强化石4</v>
      </c>
      <c r="FQ797" s="116">
        <f t="shared" si="420"/>
        <v>5</v>
      </c>
      <c r="FR797" s="116" t="str">
        <f t="shared" si="421"/>
        <v/>
      </c>
      <c r="FS797" s="116" t="str">
        <f t="shared" si="422"/>
        <v/>
      </c>
      <c r="FT797" s="116">
        <f t="shared" si="427"/>
        <v>0.1</v>
      </c>
      <c r="FU797" s="116">
        <f t="shared" si="428"/>
        <v>1</v>
      </c>
      <c r="FV797" s="116">
        <f t="shared" si="429"/>
        <v>15</v>
      </c>
      <c r="FW797" s="116">
        <f t="shared" si="430"/>
        <v>0</v>
      </c>
      <c r="FX797" s="116">
        <f t="shared" si="431"/>
        <v>1</v>
      </c>
      <c r="FY797" s="116">
        <f t="shared" si="432"/>
        <v>4</v>
      </c>
      <c r="FZ797" s="116">
        <f t="shared" si="433"/>
        <v>4.9200000000000001E-2</v>
      </c>
      <c r="GA797" s="116">
        <f t="shared" si="434"/>
        <v>1</v>
      </c>
      <c r="GB797" s="116">
        <f t="shared" si="435"/>
        <v>7</v>
      </c>
      <c r="GC797" s="116">
        <f t="shared" si="436"/>
        <v>0.1968</v>
      </c>
      <c r="GD797" s="116">
        <f t="shared" si="437"/>
        <v>1</v>
      </c>
      <c r="GE797" s="116">
        <f t="shared" si="438"/>
        <v>15</v>
      </c>
    </row>
    <row r="798" spans="164:187" ht="16.5" x14ac:dyDescent="0.2">
      <c r="FH798" s="116">
        <v>793</v>
      </c>
      <c r="FI798" s="116">
        <f t="shared" si="423"/>
        <v>65</v>
      </c>
      <c r="FJ798" s="116">
        <f t="shared" si="416"/>
        <v>10</v>
      </c>
      <c r="FK798" s="116" t="str">
        <f t="shared" si="424"/>
        <v>张飞专属武器-魂珠-8 2级</v>
      </c>
      <c r="FL798" s="116">
        <f t="shared" si="425"/>
        <v>8</v>
      </c>
      <c r="FM798" s="116">
        <f t="shared" si="426"/>
        <v>2</v>
      </c>
      <c r="FN798" s="116" t="str">
        <f t="shared" si="417"/>
        <v>金币</v>
      </c>
      <c r="FO798" s="116">
        <f t="shared" si="418"/>
        <v>9000</v>
      </c>
      <c r="FP798" s="116" t="str">
        <f t="shared" si="419"/>
        <v>专属强化石4</v>
      </c>
      <c r="FQ798" s="116">
        <f t="shared" si="420"/>
        <v>8</v>
      </c>
      <c r="FR798" s="116" t="str">
        <f t="shared" si="421"/>
        <v/>
      </c>
      <c r="FS798" s="116" t="str">
        <f t="shared" si="422"/>
        <v/>
      </c>
      <c r="FT798" s="116">
        <f t="shared" si="427"/>
        <v>0.08</v>
      </c>
      <c r="FU798" s="116">
        <f t="shared" si="428"/>
        <v>1</v>
      </c>
      <c r="FV798" s="116">
        <f t="shared" si="429"/>
        <v>19</v>
      </c>
      <c r="FW798" s="116">
        <f t="shared" si="430"/>
        <v>0</v>
      </c>
      <c r="FX798" s="116">
        <f t="shared" si="431"/>
        <v>1</v>
      </c>
      <c r="FY798" s="116">
        <f t="shared" si="432"/>
        <v>4</v>
      </c>
      <c r="FZ798" s="116">
        <f t="shared" si="433"/>
        <v>3.9399999999999998E-2</v>
      </c>
      <c r="GA798" s="116">
        <f t="shared" si="434"/>
        <v>1</v>
      </c>
      <c r="GB798" s="116">
        <f t="shared" si="435"/>
        <v>9</v>
      </c>
      <c r="GC798" s="116">
        <f t="shared" si="436"/>
        <v>0.15740000000000001</v>
      </c>
      <c r="GD798" s="116">
        <f t="shared" si="437"/>
        <v>1</v>
      </c>
      <c r="GE798" s="116">
        <f t="shared" si="438"/>
        <v>19</v>
      </c>
    </row>
    <row r="799" spans="164:187" ht="16.5" x14ac:dyDescent="0.2">
      <c r="FH799" s="116">
        <v>794</v>
      </c>
      <c r="FI799" s="116">
        <f t="shared" si="423"/>
        <v>66</v>
      </c>
      <c r="FJ799" s="116">
        <f t="shared" si="416"/>
        <v>10</v>
      </c>
      <c r="FK799" s="116" t="str">
        <f t="shared" si="424"/>
        <v>张飞专属武器-魂珠-8 3级</v>
      </c>
      <c r="FL799" s="116">
        <f t="shared" si="425"/>
        <v>8</v>
      </c>
      <c r="FM799" s="116">
        <f t="shared" si="426"/>
        <v>3</v>
      </c>
      <c r="FN799" s="116" t="str">
        <f t="shared" si="417"/>
        <v>金币</v>
      </c>
      <c r="FO799" s="116">
        <f t="shared" si="418"/>
        <v>10000</v>
      </c>
      <c r="FP799" s="116" t="str">
        <f t="shared" si="419"/>
        <v>专属强化石4</v>
      </c>
      <c r="FQ799" s="116">
        <f t="shared" si="420"/>
        <v>10</v>
      </c>
      <c r="FR799" s="116" t="str">
        <f t="shared" si="421"/>
        <v/>
      </c>
      <c r="FS799" s="116" t="str">
        <f t="shared" si="422"/>
        <v/>
      </c>
      <c r="FT799" s="116">
        <f t="shared" si="427"/>
        <v>7.0000000000000007E-2</v>
      </c>
      <c r="FU799" s="116">
        <f t="shared" si="428"/>
        <v>1</v>
      </c>
      <c r="FV799" s="116">
        <f t="shared" si="429"/>
        <v>23</v>
      </c>
      <c r="FW799" s="116">
        <f t="shared" si="430"/>
        <v>0</v>
      </c>
      <c r="FX799" s="116">
        <f t="shared" si="431"/>
        <v>1</v>
      </c>
      <c r="FY799" s="116">
        <f t="shared" si="432"/>
        <v>5</v>
      </c>
      <c r="FZ799" s="116">
        <f t="shared" si="433"/>
        <v>3.2800000000000003E-2</v>
      </c>
      <c r="GA799" s="116">
        <f t="shared" si="434"/>
        <v>1</v>
      </c>
      <c r="GB799" s="116">
        <f t="shared" si="435"/>
        <v>11</v>
      </c>
      <c r="GC799" s="116">
        <f t="shared" si="436"/>
        <v>0.13120000000000001</v>
      </c>
      <c r="GD799" s="116">
        <f t="shared" si="437"/>
        <v>1</v>
      </c>
      <c r="GE799" s="116">
        <f t="shared" si="438"/>
        <v>23</v>
      </c>
    </row>
    <row r="800" spans="164:187" ht="16.5" x14ac:dyDescent="0.2">
      <c r="FH800" s="116">
        <v>795</v>
      </c>
      <c r="FI800" s="116">
        <f t="shared" si="423"/>
        <v>67</v>
      </c>
      <c r="FJ800" s="116">
        <f t="shared" si="416"/>
        <v>10</v>
      </c>
      <c r="FK800" s="116" t="str">
        <f t="shared" si="424"/>
        <v>张飞专属武器-魂珠-8 4级</v>
      </c>
      <c r="FL800" s="116">
        <f t="shared" si="425"/>
        <v>8</v>
      </c>
      <c r="FM800" s="116">
        <f t="shared" si="426"/>
        <v>4</v>
      </c>
      <c r="FN800" s="116" t="str">
        <f t="shared" si="417"/>
        <v>金币</v>
      </c>
      <c r="FO800" s="116">
        <f t="shared" si="418"/>
        <v>11000</v>
      </c>
      <c r="FP800" s="116" t="str">
        <f t="shared" si="419"/>
        <v>专属强化石4</v>
      </c>
      <c r="FQ800" s="116">
        <f t="shared" si="420"/>
        <v>12</v>
      </c>
      <c r="FR800" s="116" t="str">
        <f t="shared" si="421"/>
        <v/>
      </c>
      <c r="FS800" s="116" t="str">
        <f t="shared" si="422"/>
        <v/>
      </c>
      <c r="FT800" s="116">
        <f t="shared" si="427"/>
        <v>0.05</v>
      </c>
      <c r="FU800" s="116">
        <f t="shared" si="428"/>
        <v>1</v>
      </c>
      <c r="FV800" s="116">
        <f t="shared" si="429"/>
        <v>32</v>
      </c>
      <c r="FW800" s="116">
        <f t="shared" si="430"/>
        <v>0</v>
      </c>
      <c r="FX800" s="116">
        <f t="shared" si="431"/>
        <v>1</v>
      </c>
      <c r="FY800" s="116">
        <f t="shared" si="432"/>
        <v>7</v>
      </c>
      <c r="FZ800" s="116">
        <f t="shared" si="433"/>
        <v>2.3599999999999999E-2</v>
      </c>
      <c r="GA800" s="116">
        <f t="shared" si="434"/>
        <v>1</v>
      </c>
      <c r="GB800" s="116">
        <f t="shared" si="435"/>
        <v>15</v>
      </c>
      <c r="GC800" s="116">
        <f t="shared" si="436"/>
        <v>9.4399999999999998E-2</v>
      </c>
      <c r="GD800" s="116">
        <f t="shared" si="437"/>
        <v>1</v>
      </c>
      <c r="GE800" s="116">
        <f t="shared" si="438"/>
        <v>32</v>
      </c>
    </row>
    <row r="801" spans="164:187" ht="16.5" x14ac:dyDescent="0.2">
      <c r="FH801" s="116">
        <v>796</v>
      </c>
      <c r="FI801" s="116">
        <f t="shared" si="423"/>
        <v>68</v>
      </c>
      <c r="FJ801" s="116">
        <f t="shared" si="416"/>
        <v>10</v>
      </c>
      <c r="FK801" s="116" t="str">
        <f t="shared" si="424"/>
        <v>张飞专属武器-魂珠-8 5级</v>
      </c>
      <c r="FL801" s="116">
        <f t="shared" si="425"/>
        <v>8</v>
      </c>
      <c r="FM801" s="116">
        <f t="shared" si="426"/>
        <v>5</v>
      </c>
      <c r="FN801" s="116" t="str">
        <f t="shared" si="417"/>
        <v>金币</v>
      </c>
      <c r="FO801" s="116">
        <f t="shared" si="418"/>
        <v>12000</v>
      </c>
      <c r="FP801" s="116" t="str">
        <f t="shared" si="419"/>
        <v>专属强化石4</v>
      </c>
      <c r="FQ801" s="116">
        <f t="shared" si="420"/>
        <v>15</v>
      </c>
      <c r="FR801" s="116" t="str">
        <f t="shared" si="421"/>
        <v/>
      </c>
      <c r="FS801" s="116" t="str">
        <f t="shared" si="422"/>
        <v/>
      </c>
      <c r="FT801" s="116">
        <f t="shared" si="427"/>
        <v>0.04</v>
      </c>
      <c r="FU801" s="116">
        <f t="shared" si="428"/>
        <v>1</v>
      </c>
      <c r="FV801" s="116">
        <f t="shared" si="429"/>
        <v>41</v>
      </c>
      <c r="FW801" s="116">
        <f t="shared" si="430"/>
        <v>0</v>
      </c>
      <c r="FX801" s="116">
        <f t="shared" si="431"/>
        <v>1</v>
      </c>
      <c r="FY801" s="116">
        <f t="shared" si="432"/>
        <v>9</v>
      </c>
      <c r="FZ801" s="116">
        <f t="shared" si="433"/>
        <v>1.84E-2</v>
      </c>
      <c r="GA801" s="116">
        <f t="shared" si="434"/>
        <v>1</v>
      </c>
      <c r="GB801" s="116">
        <f t="shared" si="435"/>
        <v>19</v>
      </c>
      <c r="GC801" s="116">
        <f t="shared" si="436"/>
        <v>7.3800000000000004E-2</v>
      </c>
      <c r="GD801" s="116">
        <f t="shared" si="437"/>
        <v>1</v>
      </c>
      <c r="GE801" s="116">
        <f t="shared" si="438"/>
        <v>41</v>
      </c>
    </row>
    <row r="802" spans="164:187" ht="16.5" x14ac:dyDescent="0.2">
      <c r="FH802" s="116">
        <v>797</v>
      </c>
      <c r="FI802" s="116">
        <f t="shared" si="423"/>
        <v>69</v>
      </c>
      <c r="FJ802" s="116">
        <f t="shared" si="416"/>
        <v>10</v>
      </c>
      <c r="FK802" s="116" t="str">
        <f t="shared" si="424"/>
        <v>张飞专属武器-魂珠-8 6级</v>
      </c>
      <c r="FL802" s="116">
        <f t="shared" si="425"/>
        <v>8</v>
      </c>
      <c r="FM802" s="116">
        <f t="shared" si="426"/>
        <v>6</v>
      </c>
      <c r="FN802" s="116" t="str">
        <f t="shared" si="417"/>
        <v>金币</v>
      </c>
      <c r="FO802" s="116">
        <f t="shared" si="418"/>
        <v>13000</v>
      </c>
      <c r="FP802" s="116" t="str">
        <f t="shared" si="419"/>
        <v>专属强化石4</v>
      </c>
      <c r="FQ802" s="116">
        <f t="shared" si="420"/>
        <v>18</v>
      </c>
      <c r="FR802" s="116" t="str">
        <f t="shared" si="421"/>
        <v/>
      </c>
      <c r="FS802" s="116" t="str">
        <f t="shared" si="422"/>
        <v/>
      </c>
      <c r="FT802" s="116">
        <f t="shared" si="427"/>
        <v>0.03</v>
      </c>
      <c r="FU802" s="116">
        <f t="shared" si="428"/>
        <v>1</v>
      </c>
      <c r="FV802" s="116">
        <f t="shared" si="429"/>
        <v>55</v>
      </c>
      <c r="FW802" s="116">
        <f t="shared" si="430"/>
        <v>0</v>
      </c>
      <c r="FX802" s="116">
        <f t="shared" si="431"/>
        <v>1</v>
      </c>
      <c r="FY802" s="116">
        <f t="shared" si="432"/>
        <v>13</v>
      </c>
      <c r="FZ802" s="116">
        <f t="shared" si="433"/>
        <v>1.3599999999999999E-2</v>
      </c>
      <c r="GA802" s="116">
        <f t="shared" si="434"/>
        <v>1</v>
      </c>
      <c r="GB802" s="116">
        <f t="shared" si="435"/>
        <v>26</v>
      </c>
      <c r="GC802" s="116">
        <f t="shared" si="436"/>
        <v>5.45E-2</v>
      </c>
      <c r="GD802" s="116">
        <f t="shared" si="437"/>
        <v>1</v>
      </c>
      <c r="GE802" s="116">
        <f t="shared" si="438"/>
        <v>55</v>
      </c>
    </row>
    <row r="803" spans="164:187" ht="16.5" x14ac:dyDescent="0.2">
      <c r="FH803" s="116">
        <v>798</v>
      </c>
      <c r="FI803" s="116">
        <f t="shared" si="423"/>
        <v>70</v>
      </c>
      <c r="FJ803" s="116">
        <f t="shared" si="416"/>
        <v>10</v>
      </c>
      <c r="FK803" s="116" t="str">
        <f t="shared" si="424"/>
        <v>张飞专属武器-魂珠-8 7级</v>
      </c>
      <c r="FL803" s="116">
        <f t="shared" si="425"/>
        <v>8</v>
      </c>
      <c r="FM803" s="116">
        <f t="shared" si="426"/>
        <v>7</v>
      </c>
      <c r="FN803" s="116" t="str">
        <f t="shared" si="417"/>
        <v>金币</v>
      </c>
      <c r="FO803" s="116">
        <f t="shared" si="418"/>
        <v>14000</v>
      </c>
      <c r="FP803" s="116" t="str">
        <f t="shared" si="419"/>
        <v>专属强化石4</v>
      </c>
      <c r="FQ803" s="116">
        <f t="shared" si="420"/>
        <v>25</v>
      </c>
      <c r="FR803" s="116" t="str">
        <f t="shared" si="421"/>
        <v/>
      </c>
      <c r="FS803" s="116" t="str">
        <f t="shared" si="422"/>
        <v/>
      </c>
      <c r="FT803" s="116">
        <f t="shared" si="427"/>
        <v>0.02</v>
      </c>
      <c r="FU803" s="116">
        <f t="shared" si="428"/>
        <v>1</v>
      </c>
      <c r="FV803" s="116">
        <f t="shared" si="429"/>
        <v>64</v>
      </c>
      <c r="FW803" s="116">
        <f t="shared" si="430"/>
        <v>0</v>
      </c>
      <c r="FX803" s="116">
        <f t="shared" si="431"/>
        <v>1</v>
      </c>
      <c r="FY803" s="116">
        <f t="shared" si="432"/>
        <v>15</v>
      </c>
      <c r="FZ803" s="116">
        <f t="shared" si="433"/>
        <v>1.17E-2</v>
      </c>
      <c r="GA803" s="116">
        <f t="shared" si="434"/>
        <v>1</v>
      </c>
      <c r="GB803" s="116">
        <f t="shared" si="435"/>
        <v>30</v>
      </c>
      <c r="GC803" s="116">
        <f t="shared" si="436"/>
        <v>4.6800000000000001E-2</v>
      </c>
      <c r="GD803" s="116">
        <f t="shared" si="437"/>
        <v>1</v>
      </c>
      <c r="GE803" s="116">
        <f t="shared" si="438"/>
        <v>64</v>
      </c>
    </row>
    <row r="804" spans="164:187" ht="16.5" x14ac:dyDescent="0.2">
      <c r="FH804" s="116">
        <v>799</v>
      </c>
      <c r="FI804" s="116">
        <f t="shared" si="423"/>
        <v>71</v>
      </c>
      <c r="FJ804" s="116">
        <f t="shared" si="416"/>
        <v>10</v>
      </c>
      <c r="FK804" s="116" t="str">
        <f t="shared" si="424"/>
        <v>张飞专属武器-魂珠-8 8级</v>
      </c>
      <c r="FL804" s="116">
        <f t="shared" si="425"/>
        <v>8</v>
      </c>
      <c r="FM804" s="116">
        <f t="shared" si="426"/>
        <v>8</v>
      </c>
      <c r="FN804" s="116" t="str">
        <f t="shared" si="417"/>
        <v>金币</v>
      </c>
      <c r="FO804" s="116">
        <f t="shared" si="418"/>
        <v>15000</v>
      </c>
      <c r="FP804" s="116" t="str">
        <f t="shared" si="419"/>
        <v>专属强化石4</v>
      </c>
      <c r="FQ804" s="116">
        <f t="shared" si="420"/>
        <v>30</v>
      </c>
      <c r="FR804" s="116" t="str">
        <f t="shared" si="421"/>
        <v/>
      </c>
      <c r="FS804" s="116" t="str">
        <f t="shared" si="422"/>
        <v/>
      </c>
      <c r="FT804" s="116">
        <f t="shared" si="427"/>
        <v>0.02</v>
      </c>
      <c r="FU804" s="116">
        <f t="shared" si="428"/>
        <v>1</v>
      </c>
      <c r="FV804" s="116">
        <f t="shared" si="429"/>
        <v>86</v>
      </c>
      <c r="FW804" s="116">
        <f t="shared" si="430"/>
        <v>0</v>
      </c>
      <c r="FX804" s="116">
        <f t="shared" si="431"/>
        <v>1</v>
      </c>
      <c r="FY804" s="116">
        <f t="shared" si="432"/>
        <v>20</v>
      </c>
      <c r="FZ804" s="116">
        <f t="shared" si="433"/>
        <v>8.6999999999999994E-3</v>
      </c>
      <c r="GA804" s="116">
        <f t="shared" si="434"/>
        <v>1</v>
      </c>
      <c r="GB804" s="116">
        <f t="shared" si="435"/>
        <v>40</v>
      </c>
      <c r="GC804" s="116">
        <f t="shared" si="436"/>
        <v>3.4700000000000002E-2</v>
      </c>
      <c r="GD804" s="116">
        <f t="shared" si="437"/>
        <v>1</v>
      </c>
      <c r="GE804" s="116">
        <f t="shared" si="438"/>
        <v>86</v>
      </c>
    </row>
    <row r="805" spans="164:187" ht="16.5" x14ac:dyDescent="0.2">
      <c r="FH805" s="116">
        <v>800</v>
      </c>
      <c r="FI805" s="116">
        <f t="shared" si="423"/>
        <v>72</v>
      </c>
      <c r="FJ805" s="116">
        <f t="shared" si="416"/>
        <v>10</v>
      </c>
      <c r="FK805" s="116" t="str">
        <f t="shared" si="424"/>
        <v>张飞专属武器-魂珠-8 9级</v>
      </c>
      <c r="FL805" s="116">
        <f t="shared" si="425"/>
        <v>8</v>
      </c>
      <c r="FM805" s="116">
        <f t="shared" si="426"/>
        <v>9</v>
      </c>
      <c r="FN805" s="116" t="str">
        <f t="shared" si="417"/>
        <v>金币</v>
      </c>
      <c r="FO805" s="116">
        <f t="shared" si="418"/>
        <v>16000</v>
      </c>
      <c r="FP805" s="116" t="str">
        <f t="shared" si="419"/>
        <v>专属强化石4</v>
      </c>
      <c r="FQ805" s="116">
        <f t="shared" si="420"/>
        <v>30</v>
      </c>
      <c r="FR805" s="116" t="str">
        <f t="shared" si="421"/>
        <v/>
      </c>
      <c r="FS805" s="116" t="str">
        <f t="shared" si="422"/>
        <v/>
      </c>
      <c r="FT805" s="116">
        <f t="shared" si="427"/>
        <v>0.01</v>
      </c>
      <c r="FU805" s="116">
        <f t="shared" si="428"/>
        <v>1</v>
      </c>
      <c r="FV805" s="116">
        <f t="shared" si="429"/>
        <v>140</v>
      </c>
      <c r="FW805" s="116">
        <f t="shared" si="430"/>
        <v>0</v>
      </c>
      <c r="FX805" s="116">
        <f t="shared" si="431"/>
        <v>1</v>
      </c>
      <c r="FY805" s="116">
        <f t="shared" si="432"/>
        <v>33</v>
      </c>
      <c r="FZ805" s="116">
        <f t="shared" si="433"/>
        <v>5.4000000000000003E-3</v>
      </c>
      <c r="GA805" s="116">
        <f t="shared" si="434"/>
        <v>1</v>
      </c>
      <c r="GB805" s="116">
        <f t="shared" si="435"/>
        <v>65</v>
      </c>
      <c r="GC805" s="116">
        <f t="shared" si="436"/>
        <v>2.1499999999999998E-2</v>
      </c>
      <c r="GD805" s="116">
        <f t="shared" si="437"/>
        <v>1</v>
      </c>
      <c r="GE805" s="116">
        <f t="shared" si="438"/>
        <v>140</v>
      </c>
    </row>
    <row r="806" spans="164:187" ht="16.5" x14ac:dyDescent="0.2">
      <c r="FH806" s="116">
        <v>801</v>
      </c>
      <c r="FI806" s="116">
        <f t="shared" si="423"/>
        <v>0</v>
      </c>
      <c r="FJ806" s="116">
        <f t="shared" si="416"/>
        <v>11</v>
      </c>
      <c r="FK806" s="116" t="str">
        <f t="shared" si="424"/>
        <v>夏侯惇专属武器-魂珠-1 0级</v>
      </c>
      <c r="FL806" s="116">
        <f t="shared" si="425"/>
        <v>1</v>
      </c>
      <c r="FM806" s="116">
        <f t="shared" si="426"/>
        <v>0</v>
      </c>
      <c r="FN806" s="116" t="str">
        <f t="shared" si="417"/>
        <v/>
      </c>
      <c r="FO806" s="116" t="str">
        <f t="shared" si="418"/>
        <v/>
      </c>
      <c r="FP806" s="116" t="str">
        <f t="shared" si="419"/>
        <v/>
      </c>
      <c r="FQ806" s="116" t="str">
        <f t="shared" si="420"/>
        <v/>
      </c>
      <c r="FR806" s="116" t="str">
        <f t="shared" si="421"/>
        <v/>
      </c>
      <c r="FS806" s="116" t="str">
        <f t="shared" si="422"/>
        <v/>
      </c>
      <c r="FT806" s="116" t="str">
        <f t="shared" si="427"/>
        <v/>
      </c>
      <c r="FU806" s="116" t="str">
        <f t="shared" si="428"/>
        <v/>
      </c>
      <c r="FV806" s="116" t="str">
        <f t="shared" si="429"/>
        <v/>
      </c>
      <c r="FW806" s="116" t="str">
        <f t="shared" si="430"/>
        <v/>
      </c>
      <c r="FX806" s="116" t="str">
        <f t="shared" si="431"/>
        <v/>
      </c>
      <c r="FY806" s="116" t="str">
        <f t="shared" si="432"/>
        <v/>
      </c>
      <c r="FZ806" s="116" t="str">
        <f t="shared" si="433"/>
        <v/>
      </c>
      <c r="GA806" s="116" t="str">
        <f t="shared" si="434"/>
        <v/>
      </c>
      <c r="GB806" s="116" t="str">
        <f t="shared" si="435"/>
        <v/>
      </c>
      <c r="GC806" s="116" t="str">
        <f t="shared" si="436"/>
        <v/>
      </c>
      <c r="GD806" s="116" t="str">
        <f t="shared" si="437"/>
        <v/>
      </c>
      <c r="GE806" s="116" t="str">
        <f t="shared" si="438"/>
        <v/>
      </c>
    </row>
    <row r="807" spans="164:187" ht="16.5" x14ac:dyDescent="0.2">
      <c r="FH807" s="116">
        <v>802</v>
      </c>
      <c r="FI807" s="116">
        <f t="shared" si="423"/>
        <v>1</v>
      </c>
      <c r="FJ807" s="116">
        <f t="shared" si="416"/>
        <v>11</v>
      </c>
      <c r="FK807" s="116" t="str">
        <f t="shared" si="424"/>
        <v>夏侯惇专属武器-魂珠-1 1级</v>
      </c>
      <c r="FL807" s="116">
        <f t="shared" si="425"/>
        <v>1</v>
      </c>
      <c r="FM807" s="116">
        <f t="shared" si="426"/>
        <v>1</v>
      </c>
      <c r="FN807" s="116" t="str">
        <f t="shared" si="417"/>
        <v>金币</v>
      </c>
      <c r="FO807" s="116">
        <f t="shared" si="418"/>
        <v>1000</v>
      </c>
      <c r="FP807" s="116" t="str">
        <f t="shared" si="419"/>
        <v>专属强化石1</v>
      </c>
      <c r="FQ807" s="116">
        <f t="shared" si="420"/>
        <v>1</v>
      </c>
      <c r="FR807" s="116" t="str">
        <f t="shared" si="421"/>
        <v/>
      </c>
      <c r="FS807" s="116" t="str">
        <f t="shared" si="422"/>
        <v/>
      </c>
      <c r="FT807" s="116">
        <f t="shared" si="427"/>
        <v>0.24</v>
      </c>
      <c r="FU807" s="116">
        <f t="shared" si="428"/>
        <v>1</v>
      </c>
      <c r="FV807" s="116">
        <f t="shared" si="429"/>
        <v>6</v>
      </c>
      <c r="FW807" s="116">
        <f t="shared" si="430"/>
        <v>0</v>
      </c>
      <c r="FX807" s="116">
        <f t="shared" si="431"/>
        <v>1</v>
      </c>
      <c r="FY807" s="116">
        <f t="shared" si="432"/>
        <v>1</v>
      </c>
      <c r="FZ807" s="116">
        <f t="shared" si="433"/>
        <v>0.11990000000000001</v>
      </c>
      <c r="GA807" s="116">
        <f t="shared" si="434"/>
        <v>1</v>
      </c>
      <c r="GB807" s="116">
        <f t="shared" si="435"/>
        <v>3</v>
      </c>
      <c r="GC807" s="116">
        <f t="shared" si="436"/>
        <v>0.47960000000000003</v>
      </c>
      <c r="GD807" s="116">
        <f t="shared" si="437"/>
        <v>1</v>
      </c>
      <c r="GE807" s="116">
        <f t="shared" si="438"/>
        <v>6</v>
      </c>
    </row>
    <row r="808" spans="164:187" ht="16.5" x14ac:dyDescent="0.2">
      <c r="FH808" s="116">
        <v>803</v>
      </c>
      <c r="FI808" s="116">
        <f t="shared" si="423"/>
        <v>2</v>
      </c>
      <c r="FJ808" s="116">
        <f t="shared" si="416"/>
        <v>11</v>
      </c>
      <c r="FK808" s="116" t="str">
        <f t="shared" si="424"/>
        <v>夏侯惇专属武器-魂珠-1 2级</v>
      </c>
      <c r="FL808" s="116">
        <f t="shared" si="425"/>
        <v>1</v>
      </c>
      <c r="FM808" s="116">
        <f t="shared" si="426"/>
        <v>2</v>
      </c>
      <c r="FN808" s="116" t="str">
        <f t="shared" si="417"/>
        <v>金币</v>
      </c>
      <c r="FO808" s="116">
        <f t="shared" si="418"/>
        <v>2000</v>
      </c>
      <c r="FP808" s="116" t="str">
        <f t="shared" si="419"/>
        <v>专属强化石1</v>
      </c>
      <c r="FQ808" s="116">
        <f t="shared" si="420"/>
        <v>2</v>
      </c>
      <c r="FR808" s="116" t="str">
        <f t="shared" si="421"/>
        <v/>
      </c>
      <c r="FS808" s="116" t="str">
        <f t="shared" si="422"/>
        <v/>
      </c>
      <c r="FT808" s="116">
        <f t="shared" si="427"/>
        <v>0.24</v>
      </c>
      <c r="FU808" s="116">
        <f t="shared" si="428"/>
        <v>1</v>
      </c>
      <c r="FV808" s="116">
        <f t="shared" si="429"/>
        <v>6</v>
      </c>
      <c r="FW808" s="116">
        <f t="shared" si="430"/>
        <v>0</v>
      </c>
      <c r="FX808" s="116">
        <f t="shared" si="431"/>
        <v>1</v>
      </c>
      <c r="FY808" s="116">
        <f t="shared" si="432"/>
        <v>1</v>
      </c>
      <c r="FZ808" s="116">
        <f t="shared" si="433"/>
        <v>0.11990000000000001</v>
      </c>
      <c r="GA808" s="116">
        <f t="shared" si="434"/>
        <v>1</v>
      </c>
      <c r="GB808" s="116">
        <f t="shared" si="435"/>
        <v>3</v>
      </c>
      <c r="GC808" s="116">
        <f t="shared" si="436"/>
        <v>0.47960000000000003</v>
      </c>
      <c r="GD808" s="116">
        <f t="shared" si="437"/>
        <v>1</v>
      </c>
      <c r="GE808" s="116">
        <f t="shared" si="438"/>
        <v>6</v>
      </c>
    </row>
    <row r="809" spans="164:187" ht="16.5" x14ac:dyDescent="0.2">
      <c r="FH809" s="116">
        <v>804</v>
      </c>
      <c r="FI809" s="116">
        <f t="shared" si="423"/>
        <v>3</v>
      </c>
      <c r="FJ809" s="116">
        <f t="shared" si="416"/>
        <v>11</v>
      </c>
      <c r="FK809" s="116" t="str">
        <f t="shared" si="424"/>
        <v>夏侯惇专属武器-魂珠-1 3级</v>
      </c>
      <c r="FL809" s="116">
        <f t="shared" si="425"/>
        <v>1</v>
      </c>
      <c r="FM809" s="116">
        <f t="shared" si="426"/>
        <v>3</v>
      </c>
      <c r="FN809" s="116" t="str">
        <f t="shared" si="417"/>
        <v>金币</v>
      </c>
      <c r="FO809" s="116">
        <f t="shared" si="418"/>
        <v>3000</v>
      </c>
      <c r="FP809" s="116" t="str">
        <f t="shared" si="419"/>
        <v>专属强化石1</v>
      </c>
      <c r="FQ809" s="116">
        <f t="shared" si="420"/>
        <v>3</v>
      </c>
      <c r="FR809" s="116" t="str">
        <f t="shared" si="421"/>
        <v/>
      </c>
      <c r="FS809" s="116" t="str">
        <f t="shared" si="422"/>
        <v/>
      </c>
      <c r="FT809" s="116">
        <f t="shared" si="427"/>
        <v>0.24</v>
      </c>
      <c r="FU809" s="116">
        <f t="shared" si="428"/>
        <v>1</v>
      </c>
      <c r="FV809" s="116">
        <f t="shared" si="429"/>
        <v>6</v>
      </c>
      <c r="FW809" s="116">
        <f t="shared" si="430"/>
        <v>0</v>
      </c>
      <c r="FX809" s="116">
        <f t="shared" si="431"/>
        <v>1</v>
      </c>
      <c r="FY809" s="116">
        <f t="shared" si="432"/>
        <v>1</v>
      </c>
      <c r="FZ809" s="116">
        <f t="shared" si="433"/>
        <v>0.11990000000000001</v>
      </c>
      <c r="GA809" s="116">
        <f t="shared" si="434"/>
        <v>1</v>
      </c>
      <c r="GB809" s="116">
        <f t="shared" si="435"/>
        <v>3</v>
      </c>
      <c r="GC809" s="116">
        <f t="shared" si="436"/>
        <v>0.47960000000000003</v>
      </c>
      <c r="GD809" s="116">
        <f t="shared" si="437"/>
        <v>1</v>
      </c>
      <c r="GE809" s="116">
        <f t="shared" si="438"/>
        <v>6</v>
      </c>
    </row>
    <row r="810" spans="164:187" ht="16.5" x14ac:dyDescent="0.2">
      <c r="FH810" s="116">
        <v>805</v>
      </c>
      <c r="FI810" s="116">
        <f t="shared" si="423"/>
        <v>4</v>
      </c>
      <c r="FJ810" s="116">
        <f t="shared" si="416"/>
        <v>11</v>
      </c>
      <c r="FK810" s="116" t="str">
        <f t="shared" si="424"/>
        <v>夏侯惇专属武器-魂珠-1 4级</v>
      </c>
      <c r="FL810" s="116">
        <f t="shared" si="425"/>
        <v>1</v>
      </c>
      <c r="FM810" s="116">
        <f t="shared" si="426"/>
        <v>4</v>
      </c>
      <c r="FN810" s="116" t="str">
        <f t="shared" si="417"/>
        <v>金币</v>
      </c>
      <c r="FO810" s="116">
        <f t="shared" si="418"/>
        <v>4000</v>
      </c>
      <c r="FP810" s="116" t="str">
        <f t="shared" si="419"/>
        <v>专属强化石1</v>
      </c>
      <c r="FQ810" s="116">
        <f t="shared" si="420"/>
        <v>4</v>
      </c>
      <c r="FR810" s="116" t="str">
        <f t="shared" si="421"/>
        <v/>
      </c>
      <c r="FS810" s="116" t="str">
        <f t="shared" si="422"/>
        <v/>
      </c>
      <c r="FT810" s="116">
        <f t="shared" si="427"/>
        <v>0.19</v>
      </c>
      <c r="FU810" s="116">
        <f t="shared" si="428"/>
        <v>1</v>
      </c>
      <c r="FV810" s="116">
        <f t="shared" si="429"/>
        <v>8</v>
      </c>
      <c r="FW810" s="116">
        <f t="shared" si="430"/>
        <v>0</v>
      </c>
      <c r="FX810" s="116">
        <f t="shared" si="431"/>
        <v>1</v>
      </c>
      <c r="FY810" s="116">
        <f t="shared" si="432"/>
        <v>2</v>
      </c>
      <c r="FZ810" s="116">
        <f t="shared" si="433"/>
        <v>9.5899999999999999E-2</v>
      </c>
      <c r="GA810" s="116">
        <f t="shared" si="434"/>
        <v>1</v>
      </c>
      <c r="GB810" s="116">
        <f t="shared" si="435"/>
        <v>4</v>
      </c>
      <c r="GC810" s="116">
        <f t="shared" si="436"/>
        <v>0.38369999999999999</v>
      </c>
      <c r="GD810" s="116">
        <f t="shared" si="437"/>
        <v>1</v>
      </c>
      <c r="GE810" s="116">
        <f t="shared" si="438"/>
        <v>8</v>
      </c>
    </row>
    <row r="811" spans="164:187" ht="16.5" x14ac:dyDescent="0.2">
      <c r="FH811" s="116">
        <v>806</v>
      </c>
      <c r="FI811" s="116">
        <f t="shared" si="423"/>
        <v>5</v>
      </c>
      <c r="FJ811" s="116">
        <f t="shared" si="416"/>
        <v>11</v>
      </c>
      <c r="FK811" s="116" t="str">
        <f t="shared" si="424"/>
        <v>夏侯惇专属武器-魂珠-1 5级</v>
      </c>
      <c r="FL811" s="116">
        <f t="shared" si="425"/>
        <v>1</v>
      </c>
      <c r="FM811" s="116">
        <f t="shared" si="426"/>
        <v>5</v>
      </c>
      <c r="FN811" s="116" t="str">
        <f t="shared" si="417"/>
        <v>金币</v>
      </c>
      <c r="FO811" s="116">
        <f t="shared" si="418"/>
        <v>5000</v>
      </c>
      <c r="FP811" s="116" t="str">
        <f t="shared" si="419"/>
        <v>专属强化石1</v>
      </c>
      <c r="FQ811" s="116">
        <f t="shared" si="420"/>
        <v>5</v>
      </c>
      <c r="FR811" s="116" t="str">
        <f t="shared" si="421"/>
        <v/>
      </c>
      <c r="FS811" s="116" t="str">
        <f t="shared" si="422"/>
        <v/>
      </c>
      <c r="FT811" s="116">
        <f t="shared" si="427"/>
        <v>0.15</v>
      </c>
      <c r="FU811" s="116">
        <f t="shared" si="428"/>
        <v>1</v>
      </c>
      <c r="FV811" s="116">
        <f t="shared" si="429"/>
        <v>10</v>
      </c>
      <c r="FW811" s="116">
        <f t="shared" si="430"/>
        <v>0</v>
      </c>
      <c r="FX811" s="116">
        <f t="shared" si="431"/>
        <v>1</v>
      </c>
      <c r="FY811" s="116">
        <f t="shared" si="432"/>
        <v>2</v>
      </c>
      <c r="FZ811" s="116">
        <f t="shared" si="433"/>
        <v>7.4899999999999994E-2</v>
      </c>
      <c r="GA811" s="116">
        <f t="shared" si="434"/>
        <v>1</v>
      </c>
      <c r="GB811" s="116">
        <f t="shared" si="435"/>
        <v>5</v>
      </c>
      <c r="GC811" s="116">
        <f t="shared" si="436"/>
        <v>0.29980000000000001</v>
      </c>
      <c r="GD811" s="116">
        <f t="shared" si="437"/>
        <v>1</v>
      </c>
      <c r="GE811" s="116">
        <f t="shared" si="438"/>
        <v>10</v>
      </c>
    </row>
    <row r="812" spans="164:187" ht="16.5" x14ac:dyDescent="0.2">
      <c r="FH812" s="116">
        <v>807</v>
      </c>
      <c r="FI812" s="116">
        <f t="shared" si="423"/>
        <v>6</v>
      </c>
      <c r="FJ812" s="116">
        <f t="shared" si="416"/>
        <v>11</v>
      </c>
      <c r="FK812" s="116" t="str">
        <f t="shared" si="424"/>
        <v>夏侯惇专属武器-魂珠-1 6级</v>
      </c>
      <c r="FL812" s="116">
        <f t="shared" si="425"/>
        <v>1</v>
      </c>
      <c r="FM812" s="116">
        <f t="shared" si="426"/>
        <v>6</v>
      </c>
      <c r="FN812" s="116" t="str">
        <f t="shared" si="417"/>
        <v>金币</v>
      </c>
      <c r="FO812" s="116">
        <f t="shared" si="418"/>
        <v>6000</v>
      </c>
      <c r="FP812" s="116" t="str">
        <f t="shared" si="419"/>
        <v>专属强化石1</v>
      </c>
      <c r="FQ812" s="116">
        <f t="shared" si="420"/>
        <v>6</v>
      </c>
      <c r="FR812" s="116" t="str">
        <f t="shared" si="421"/>
        <v/>
      </c>
      <c r="FS812" s="116" t="str">
        <f t="shared" si="422"/>
        <v/>
      </c>
      <c r="FT812" s="116">
        <f t="shared" si="427"/>
        <v>0.11</v>
      </c>
      <c r="FU812" s="116">
        <f t="shared" si="428"/>
        <v>1</v>
      </c>
      <c r="FV812" s="116">
        <f t="shared" si="429"/>
        <v>14</v>
      </c>
      <c r="FW812" s="116">
        <f t="shared" si="430"/>
        <v>0</v>
      </c>
      <c r="FX812" s="116">
        <f t="shared" si="431"/>
        <v>1</v>
      </c>
      <c r="FY812" s="116">
        <f t="shared" si="432"/>
        <v>3</v>
      </c>
      <c r="FZ812" s="116">
        <f t="shared" si="433"/>
        <v>5.5300000000000002E-2</v>
      </c>
      <c r="GA812" s="116">
        <f t="shared" si="434"/>
        <v>1</v>
      </c>
      <c r="GB812" s="116">
        <f t="shared" si="435"/>
        <v>6</v>
      </c>
      <c r="GC812" s="116">
        <f t="shared" si="436"/>
        <v>0.22140000000000001</v>
      </c>
      <c r="GD812" s="116">
        <f t="shared" si="437"/>
        <v>1</v>
      </c>
      <c r="GE812" s="116">
        <f t="shared" si="438"/>
        <v>14</v>
      </c>
    </row>
    <row r="813" spans="164:187" ht="16.5" x14ac:dyDescent="0.2">
      <c r="FH813" s="116">
        <v>808</v>
      </c>
      <c r="FI813" s="116">
        <f t="shared" si="423"/>
        <v>7</v>
      </c>
      <c r="FJ813" s="116">
        <f t="shared" si="416"/>
        <v>11</v>
      </c>
      <c r="FK813" s="116" t="str">
        <f t="shared" si="424"/>
        <v>夏侯惇专属武器-魂珠-1 7级</v>
      </c>
      <c r="FL813" s="116">
        <f t="shared" si="425"/>
        <v>1</v>
      </c>
      <c r="FM813" s="116">
        <f t="shared" si="426"/>
        <v>7</v>
      </c>
      <c r="FN813" s="116" t="str">
        <f t="shared" si="417"/>
        <v>金币</v>
      </c>
      <c r="FO813" s="116">
        <f t="shared" si="418"/>
        <v>7000</v>
      </c>
      <c r="FP813" s="116" t="str">
        <f t="shared" si="419"/>
        <v>专属强化石1</v>
      </c>
      <c r="FQ813" s="116">
        <f t="shared" si="420"/>
        <v>7</v>
      </c>
      <c r="FR813" s="116" t="str">
        <f t="shared" si="421"/>
        <v/>
      </c>
      <c r="FS813" s="116" t="str">
        <f t="shared" si="422"/>
        <v/>
      </c>
      <c r="FT813" s="116">
        <f t="shared" si="427"/>
        <v>0.08</v>
      </c>
      <c r="FU813" s="116">
        <f t="shared" si="428"/>
        <v>1</v>
      </c>
      <c r="FV813" s="116">
        <f t="shared" si="429"/>
        <v>19</v>
      </c>
      <c r="FW813" s="116">
        <f t="shared" si="430"/>
        <v>0</v>
      </c>
      <c r="FX813" s="116">
        <f t="shared" si="431"/>
        <v>1</v>
      </c>
      <c r="FY813" s="116">
        <f t="shared" si="432"/>
        <v>4</v>
      </c>
      <c r="FZ813" s="116">
        <f t="shared" si="433"/>
        <v>0.04</v>
      </c>
      <c r="GA813" s="116">
        <f t="shared" si="434"/>
        <v>1</v>
      </c>
      <c r="GB813" s="116">
        <f t="shared" si="435"/>
        <v>9</v>
      </c>
      <c r="GC813" s="116">
        <f t="shared" si="436"/>
        <v>0.15989999999999999</v>
      </c>
      <c r="GD813" s="116">
        <f t="shared" si="437"/>
        <v>1</v>
      </c>
      <c r="GE813" s="116">
        <f t="shared" si="438"/>
        <v>19</v>
      </c>
    </row>
    <row r="814" spans="164:187" ht="16.5" x14ac:dyDescent="0.2">
      <c r="FH814" s="116">
        <v>809</v>
      </c>
      <c r="FI814" s="116">
        <f t="shared" si="423"/>
        <v>8</v>
      </c>
      <c r="FJ814" s="116">
        <f t="shared" si="416"/>
        <v>11</v>
      </c>
      <c r="FK814" s="116" t="str">
        <f t="shared" si="424"/>
        <v>夏侯惇专属武器-魂珠-1 8级</v>
      </c>
      <c r="FL814" s="116">
        <f t="shared" si="425"/>
        <v>1</v>
      </c>
      <c r="FM814" s="116">
        <f t="shared" si="426"/>
        <v>8</v>
      </c>
      <c r="FN814" s="116" t="str">
        <f t="shared" si="417"/>
        <v>金币</v>
      </c>
      <c r="FO814" s="116">
        <f t="shared" si="418"/>
        <v>8000</v>
      </c>
      <c r="FP814" s="116" t="str">
        <f t="shared" si="419"/>
        <v>专属强化石1</v>
      </c>
      <c r="FQ814" s="116">
        <f t="shared" si="420"/>
        <v>8</v>
      </c>
      <c r="FR814" s="116" t="str">
        <f t="shared" si="421"/>
        <v/>
      </c>
      <c r="FS814" s="116" t="str">
        <f t="shared" si="422"/>
        <v/>
      </c>
      <c r="FT814" s="116">
        <f t="shared" si="427"/>
        <v>0.06</v>
      </c>
      <c r="FU814" s="116">
        <f t="shared" si="428"/>
        <v>1</v>
      </c>
      <c r="FV814" s="116">
        <f t="shared" si="429"/>
        <v>27</v>
      </c>
      <c r="FW814" s="116">
        <f t="shared" si="430"/>
        <v>0</v>
      </c>
      <c r="FX814" s="116">
        <f t="shared" si="431"/>
        <v>1</v>
      </c>
      <c r="FY814" s="116">
        <f t="shared" si="432"/>
        <v>6</v>
      </c>
      <c r="FZ814" s="116">
        <f t="shared" si="433"/>
        <v>2.8199999999999999E-2</v>
      </c>
      <c r="GA814" s="116">
        <f t="shared" si="434"/>
        <v>1</v>
      </c>
      <c r="GB814" s="116">
        <f t="shared" si="435"/>
        <v>12</v>
      </c>
      <c r="GC814" s="116">
        <f t="shared" si="436"/>
        <v>0.1128</v>
      </c>
      <c r="GD814" s="116">
        <f t="shared" si="437"/>
        <v>1</v>
      </c>
      <c r="GE814" s="116">
        <f t="shared" si="438"/>
        <v>27</v>
      </c>
    </row>
    <row r="815" spans="164:187" ht="16.5" x14ac:dyDescent="0.2">
      <c r="FH815" s="116">
        <v>810</v>
      </c>
      <c r="FI815" s="116">
        <f t="shared" si="423"/>
        <v>9</v>
      </c>
      <c r="FJ815" s="116">
        <f t="shared" si="416"/>
        <v>11</v>
      </c>
      <c r="FK815" s="116" t="str">
        <f t="shared" si="424"/>
        <v>夏侯惇专属武器-魂珠-1 9级</v>
      </c>
      <c r="FL815" s="116">
        <f t="shared" si="425"/>
        <v>1</v>
      </c>
      <c r="FM815" s="116">
        <f t="shared" si="426"/>
        <v>9</v>
      </c>
      <c r="FN815" s="116" t="str">
        <f t="shared" si="417"/>
        <v>金币</v>
      </c>
      <c r="FO815" s="116">
        <f t="shared" si="418"/>
        <v>9000</v>
      </c>
      <c r="FP815" s="116" t="str">
        <f t="shared" si="419"/>
        <v>专属强化石1</v>
      </c>
      <c r="FQ815" s="116">
        <f t="shared" si="420"/>
        <v>10</v>
      </c>
      <c r="FR815" s="116" t="str">
        <f t="shared" si="421"/>
        <v/>
      </c>
      <c r="FS815" s="116" t="str">
        <f t="shared" si="422"/>
        <v/>
      </c>
      <c r="FT815" s="116">
        <f t="shared" si="427"/>
        <v>0.04</v>
      </c>
      <c r="FU815" s="116">
        <f t="shared" si="428"/>
        <v>1</v>
      </c>
      <c r="FV815" s="116">
        <f t="shared" si="429"/>
        <v>34</v>
      </c>
      <c r="FW815" s="116">
        <f t="shared" si="430"/>
        <v>0</v>
      </c>
      <c r="FX815" s="116">
        <f t="shared" si="431"/>
        <v>1</v>
      </c>
      <c r="FY815" s="116">
        <f t="shared" si="432"/>
        <v>8</v>
      </c>
      <c r="FZ815" s="116">
        <f t="shared" si="433"/>
        <v>2.18E-2</v>
      </c>
      <c r="GA815" s="116">
        <f t="shared" si="434"/>
        <v>1</v>
      </c>
      <c r="GB815" s="116">
        <f t="shared" si="435"/>
        <v>16</v>
      </c>
      <c r="GC815" s="116">
        <f t="shared" si="436"/>
        <v>8.72E-2</v>
      </c>
      <c r="GD815" s="116">
        <f t="shared" si="437"/>
        <v>1</v>
      </c>
      <c r="GE815" s="116">
        <f t="shared" si="438"/>
        <v>34</v>
      </c>
    </row>
    <row r="816" spans="164:187" ht="16.5" x14ac:dyDescent="0.2">
      <c r="FH816" s="116">
        <v>811</v>
      </c>
      <c r="FI816" s="116">
        <f t="shared" si="423"/>
        <v>0</v>
      </c>
      <c r="FJ816" s="116">
        <f t="shared" si="416"/>
        <v>11</v>
      </c>
      <c r="FK816" s="116" t="str">
        <f t="shared" si="424"/>
        <v>夏侯惇专属武器-魂珠-2 0级</v>
      </c>
      <c r="FL816" s="116">
        <f t="shared" si="425"/>
        <v>2</v>
      </c>
      <c r="FM816" s="116">
        <f t="shared" si="426"/>
        <v>0</v>
      </c>
      <c r="FN816" s="116" t="str">
        <f t="shared" si="417"/>
        <v/>
      </c>
      <c r="FO816" s="116" t="str">
        <f t="shared" si="418"/>
        <v/>
      </c>
      <c r="FP816" s="116" t="str">
        <f t="shared" si="419"/>
        <v/>
      </c>
      <c r="FQ816" s="116" t="str">
        <f t="shared" si="420"/>
        <v/>
      </c>
      <c r="FR816" s="116" t="str">
        <f t="shared" si="421"/>
        <v/>
      </c>
      <c r="FS816" s="116" t="str">
        <f t="shared" si="422"/>
        <v/>
      </c>
      <c r="FT816" s="116" t="str">
        <f t="shared" si="427"/>
        <v/>
      </c>
      <c r="FU816" s="116" t="str">
        <f t="shared" si="428"/>
        <v/>
      </c>
      <c r="FV816" s="116" t="str">
        <f t="shared" si="429"/>
        <v/>
      </c>
      <c r="FW816" s="116" t="str">
        <f t="shared" si="430"/>
        <v/>
      </c>
      <c r="FX816" s="116" t="str">
        <f t="shared" si="431"/>
        <v/>
      </c>
      <c r="FY816" s="116" t="str">
        <f t="shared" si="432"/>
        <v/>
      </c>
      <c r="FZ816" s="116" t="str">
        <f t="shared" si="433"/>
        <v/>
      </c>
      <c r="GA816" s="116" t="str">
        <f t="shared" si="434"/>
        <v/>
      </c>
      <c r="GB816" s="116" t="str">
        <f t="shared" si="435"/>
        <v/>
      </c>
      <c r="GC816" s="116" t="str">
        <f t="shared" si="436"/>
        <v/>
      </c>
      <c r="GD816" s="116" t="str">
        <f t="shared" si="437"/>
        <v/>
      </c>
      <c r="GE816" s="116" t="str">
        <f t="shared" si="438"/>
        <v/>
      </c>
    </row>
    <row r="817" spans="164:187" ht="16.5" x14ac:dyDescent="0.2">
      <c r="FH817" s="116">
        <v>812</v>
      </c>
      <c r="FI817" s="116">
        <f t="shared" si="423"/>
        <v>10</v>
      </c>
      <c r="FJ817" s="116">
        <f t="shared" si="416"/>
        <v>11</v>
      </c>
      <c r="FK817" s="116" t="str">
        <f t="shared" si="424"/>
        <v>夏侯惇专属武器-魂珠-2 1级</v>
      </c>
      <c r="FL817" s="116">
        <f t="shared" si="425"/>
        <v>2</v>
      </c>
      <c r="FM817" s="116">
        <f t="shared" si="426"/>
        <v>1</v>
      </c>
      <c r="FN817" s="116" t="str">
        <f t="shared" si="417"/>
        <v>金币</v>
      </c>
      <c r="FO817" s="116">
        <f t="shared" si="418"/>
        <v>2000</v>
      </c>
      <c r="FP817" s="116" t="str">
        <f t="shared" si="419"/>
        <v>专属强化石1</v>
      </c>
      <c r="FQ817" s="116">
        <f t="shared" si="420"/>
        <v>3</v>
      </c>
      <c r="FR817" s="116" t="str">
        <f t="shared" si="421"/>
        <v>专属强化石2</v>
      </c>
      <c r="FS817" s="116">
        <f t="shared" si="422"/>
        <v>1</v>
      </c>
      <c r="FT817" s="116">
        <f t="shared" si="427"/>
        <v>0.28999999999999998</v>
      </c>
      <c r="FU817" s="116">
        <f t="shared" si="428"/>
        <v>1</v>
      </c>
      <c r="FV817" s="116">
        <f t="shared" si="429"/>
        <v>5</v>
      </c>
      <c r="FW817" s="116">
        <f t="shared" si="430"/>
        <v>0</v>
      </c>
      <c r="FX817" s="116">
        <f t="shared" si="431"/>
        <v>1</v>
      </c>
      <c r="FY817" s="116">
        <f t="shared" si="432"/>
        <v>1</v>
      </c>
      <c r="FZ817" s="116">
        <f t="shared" si="433"/>
        <v>0.14480000000000001</v>
      </c>
      <c r="GA817" s="116">
        <f t="shared" si="434"/>
        <v>1</v>
      </c>
      <c r="GB817" s="116">
        <f t="shared" si="435"/>
        <v>2</v>
      </c>
      <c r="GC817" s="116">
        <f t="shared" si="436"/>
        <v>0.57920000000000005</v>
      </c>
      <c r="GD817" s="116">
        <f t="shared" si="437"/>
        <v>1</v>
      </c>
      <c r="GE817" s="116">
        <f t="shared" si="438"/>
        <v>5</v>
      </c>
    </row>
    <row r="818" spans="164:187" ht="16.5" x14ac:dyDescent="0.2">
      <c r="FH818" s="116">
        <v>813</v>
      </c>
      <c r="FI818" s="116">
        <f t="shared" si="423"/>
        <v>11</v>
      </c>
      <c r="FJ818" s="116">
        <f t="shared" si="416"/>
        <v>11</v>
      </c>
      <c r="FK818" s="116" t="str">
        <f t="shared" si="424"/>
        <v>夏侯惇专属武器-魂珠-2 2级</v>
      </c>
      <c r="FL818" s="116">
        <f t="shared" si="425"/>
        <v>2</v>
      </c>
      <c r="FM818" s="116">
        <f t="shared" si="426"/>
        <v>2</v>
      </c>
      <c r="FN818" s="116" t="str">
        <f t="shared" si="417"/>
        <v>金币</v>
      </c>
      <c r="FO818" s="116">
        <f t="shared" si="418"/>
        <v>3000</v>
      </c>
      <c r="FP818" s="116" t="str">
        <f t="shared" si="419"/>
        <v>专属强化石1</v>
      </c>
      <c r="FQ818" s="116">
        <f t="shared" si="420"/>
        <v>3</v>
      </c>
      <c r="FR818" s="116" t="str">
        <f t="shared" si="421"/>
        <v>专属强化石2</v>
      </c>
      <c r="FS818" s="116">
        <f t="shared" si="422"/>
        <v>1</v>
      </c>
      <c r="FT818" s="116">
        <f t="shared" si="427"/>
        <v>0.14000000000000001</v>
      </c>
      <c r="FU818" s="116">
        <f t="shared" si="428"/>
        <v>1</v>
      </c>
      <c r="FV818" s="116">
        <f t="shared" si="429"/>
        <v>10</v>
      </c>
      <c r="FW818" s="116">
        <f t="shared" si="430"/>
        <v>0</v>
      </c>
      <c r="FX818" s="116">
        <f t="shared" si="431"/>
        <v>1</v>
      </c>
      <c r="FY818" s="116">
        <f t="shared" si="432"/>
        <v>2</v>
      </c>
      <c r="FZ818" s="116">
        <f t="shared" si="433"/>
        <v>7.2400000000000006E-2</v>
      </c>
      <c r="GA818" s="116">
        <f t="shared" si="434"/>
        <v>1</v>
      </c>
      <c r="GB818" s="116">
        <f t="shared" si="435"/>
        <v>5</v>
      </c>
      <c r="GC818" s="116">
        <f t="shared" si="436"/>
        <v>0.28960000000000002</v>
      </c>
      <c r="GD818" s="116">
        <f t="shared" si="437"/>
        <v>1</v>
      </c>
      <c r="GE818" s="116">
        <f t="shared" si="438"/>
        <v>10</v>
      </c>
    </row>
    <row r="819" spans="164:187" ht="16.5" x14ac:dyDescent="0.2">
      <c r="FH819" s="116">
        <v>814</v>
      </c>
      <c r="FI819" s="116">
        <f t="shared" si="423"/>
        <v>12</v>
      </c>
      <c r="FJ819" s="116">
        <f t="shared" si="416"/>
        <v>11</v>
      </c>
      <c r="FK819" s="116" t="str">
        <f t="shared" si="424"/>
        <v>夏侯惇专属武器-魂珠-2 3级</v>
      </c>
      <c r="FL819" s="116">
        <f t="shared" si="425"/>
        <v>2</v>
      </c>
      <c r="FM819" s="116">
        <f t="shared" si="426"/>
        <v>3</v>
      </c>
      <c r="FN819" s="116" t="str">
        <f t="shared" si="417"/>
        <v>金币</v>
      </c>
      <c r="FO819" s="116">
        <f t="shared" si="418"/>
        <v>4000</v>
      </c>
      <c r="FP819" s="116" t="str">
        <f t="shared" si="419"/>
        <v>专属强化石1</v>
      </c>
      <c r="FQ819" s="116">
        <f t="shared" si="420"/>
        <v>6</v>
      </c>
      <c r="FR819" s="116" t="str">
        <f t="shared" si="421"/>
        <v>专属强化石2</v>
      </c>
      <c r="FS819" s="116">
        <f t="shared" si="422"/>
        <v>2</v>
      </c>
      <c r="FT819" s="116">
        <f t="shared" si="427"/>
        <v>0.19</v>
      </c>
      <c r="FU819" s="116">
        <f t="shared" si="428"/>
        <v>1</v>
      </c>
      <c r="FV819" s="116">
        <f t="shared" si="429"/>
        <v>8</v>
      </c>
      <c r="FW819" s="116">
        <f t="shared" si="430"/>
        <v>0</v>
      </c>
      <c r="FX819" s="116">
        <f t="shared" si="431"/>
        <v>1</v>
      </c>
      <c r="FY819" s="116">
        <f t="shared" si="432"/>
        <v>2</v>
      </c>
      <c r="FZ819" s="116">
        <f t="shared" si="433"/>
        <v>9.6500000000000002E-2</v>
      </c>
      <c r="GA819" s="116">
        <f t="shared" si="434"/>
        <v>1</v>
      </c>
      <c r="GB819" s="116">
        <f t="shared" si="435"/>
        <v>4</v>
      </c>
      <c r="GC819" s="116">
        <f t="shared" si="436"/>
        <v>0.3861</v>
      </c>
      <c r="GD819" s="116">
        <f t="shared" si="437"/>
        <v>1</v>
      </c>
      <c r="GE819" s="116">
        <f t="shared" si="438"/>
        <v>8</v>
      </c>
    </row>
    <row r="820" spans="164:187" ht="16.5" x14ac:dyDescent="0.2">
      <c r="FH820" s="116">
        <v>815</v>
      </c>
      <c r="FI820" s="116">
        <f t="shared" si="423"/>
        <v>13</v>
      </c>
      <c r="FJ820" s="116">
        <f t="shared" si="416"/>
        <v>11</v>
      </c>
      <c r="FK820" s="116" t="str">
        <f t="shared" si="424"/>
        <v>夏侯惇专属武器-魂珠-2 4级</v>
      </c>
      <c r="FL820" s="116">
        <f t="shared" si="425"/>
        <v>2</v>
      </c>
      <c r="FM820" s="116">
        <f t="shared" si="426"/>
        <v>4</v>
      </c>
      <c r="FN820" s="116" t="str">
        <f t="shared" si="417"/>
        <v>金币</v>
      </c>
      <c r="FO820" s="116">
        <f t="shared" si="418"/>
        <v>5000</v>
      </c>
      <c r="FP820" s="116" t="str">
        <f t="shared" si="419"/>
        <v>专属强化石1</v>
      </c>
      <c r="FQ820" s="116">
        <f t="shared" si="420"/>
        <v>6</v>
      </c>
      <c r="FR820" s="116" t="str">
        <f t="shared" si="421"/>
        <v>专属强化石2</v>
      </c>
      <c r="FS820" s="116">
        <f t="shared" si="422"/>
        <v>2</v>
      </c>
      <c r="FT820" s="116">
        <f t="shared" si="427"/>
        <v>0.12</v>
      </c>
      <c r="FU820" s="116">
        <f t="shared" si="428"/>
        <v>1</v>
      </c>
      <c r="FV820" s="116">
        <f t="shared" si="429"/>
        <v>13</v>
      </c>
      <c r="FW820" s="116">
        <f t="shared" si="430"/>
        <v>0</v>
      </c>
      <c r="FX820" s="116">
        <f t="shared" si="431"/>
        <v>1</v>
      </c>
      <c r="FY820" s="116">
        <f t="shared" si="432"/>
        <v>3</v>
      </c>
      <c r="FZ820" s="116">
        <f t="shared" si="433"/>
        <v>5.79E-2</v>
      </c>
      <c r="GA820" s="116">
        <f t="shared" si="434"/>
        <v>1</v>
      </c>
      <c r="GB820" s="116">
        <f t="shared" si="435"/>
        <v>6</v>
      </c>
      <c r="GC820" s="116">
        <f t="shared" si="436"/>
        <v>0.23169999999999999</v>
      </c>
      <c r="GD820" s="116">
        <f t="shared" si="437"/>
        <v>1</v>
      </c>
      <c r="GE820" s="116">
        <f t="shared" si="438"/>
        <v>13</v>
      </c>
    </row>
    <row r="821" spans="164:187" ht="16.5" x14ac:dyDescent="0.2">
      <c r="FH821" s="116">
        <v>816</v>
      </c>
      <c r="FI821" s="116">
        <f t="shared" si="423"/>
        <v>14</v>
      </c>
      <c r="FJ821" s="116">
        <f t="shared" si="416"/>
        <v>11</v>
      </c>
      <c r="FK821" s="116" t="str">
        <f t="shared" si="424"/>
        <v>夏侯惇专属武器-魂珠-2 5级</v>
      </c>
      <c r="FL821" s="116">
        <f t="shared" si="425"/>
        <v>2</v>
      </c>
      <c r="FM821" s="116">
        <f t="shared" si="426"/>
        <v>5</v>
      </c>
      <c r="FN821" s="116" t="str">
        <f t="shared" si="417"/>
        <v>金币</v>
      </c>
      <c r="FO821" s="116">
        <f t="shared" si="418"/>
        <v>6000</v>
      </c>
      <c r="FP821" s="116" t="str">
        <f t="shared" si="419"/>
        <v>专属强化石1</v>
      </c>
      <c r="FQ821" s="116">
        <f t="shared" si="420"/>
        <v>9</v>
      </c>
      <c r="FR821" s="116" t="str">
        <f t="shared" si="421"/>
        <v>专属强化石2</v>
      </c>
      <c r="FS821" s="116">
        <f t="shared" si="422"/>
        <v>3</v>
      </c>
      <c r="FT821" s="116">
        <f t="shared" si="427"/>
        <v>0.11</v>
      </c>
      <c r="FU821" s="116">
        <f t="shared" si="428"/>
        <v>1</v>
      </c>
      <c r="FV821" s="116">
        <f t="shared" si="429"/>
        <v>14</v>
      </c>
      <c r="FW821" s="116">
        <f t="shared" si="430"/>
        <v>0</v>
      </c>
      <c r="FX821" s="116">
        <f t="shared" si="431"/>
        <v>1</v>
      </c>
      <c r="FY821" s="116">
        <f t="shared" si="432"/>
        <v>3</v>
      </c>
      <c r="FZ821" s="116">
        <f t="shared" si="433"/>
        <v>5.4300000000000001E-2</v>
      </c>
      <c r="GA821" s="116">
        <f t="shared" si="434"/>
        <v>1</v>
      </c>
      <c r="GB821" s="116">
        <f t="shared" si="435"/>
        <v>6</v>
      </c>
      <c r="GC821" s="116">
        <f t="shared" si="436"/>
        <v>0.2172</v>
      </c>
      <c r="GD821" s="116">
        <f t="shared" si="437"/>
        <v>1</v>
      </c>
      <c r="GE821" s="116">
        <f t="shared" si="438"/>
        <v>14</v>
      </c>
    </row>
    <row r="822" spans="164:187" ht="16.5" x14ac:dyDescent="0.2">
      <c r="FH822" s="116">
        <v>817</v>
      </c>
      <c r="FI822" s="116">
        <f t="shared" si="423"/>
        <v>15</v>
      </c>
      <c r="FJ822" s="116">
        <f t="shared" si="416"/>
        <v>11</v>
      </c>
      <c r="FK822" s="116" t="str">
        <f t="shared" si="424"/>
        <v>夏侯惇专属武器-魂珠-2 6级</v>
      </c>
      <c r="FL822" s="116">
        <f t="shared" si="425"/>
        <v>2</v>
      </c>
      <c r="FM822" s="116">
        <f t="shared" si="426"/>
        <v>6</v>
      </c>
      <c r="FN822" s="116" t="str">
        <f t="shared" si="417"/>
        <v>金币</v>
      </c>
      <c r="FO822" s="116">
        <f t="shared" si="418"/>
        <v>7000</v>
      </c>
      <c r="FP822" s="116" t="str">
        <f t="shared" si="419"/>
        <v>专属强化石1</v>
      </c>
      <c r="FQ822" s="116">
        <f t="shared" si="420"/>
        <v>12</v>
      </c>
      <c r="FR822" s="116" t="str">
        <f t="shared" si="421"/>
        <v>专属强化石2</v>
      </c>
      <c r="FS822" s="116">
        <f t="shared" si="422"/>
        <v>4</v>
      </c>
      <c r="FT822" s="116">
        <f t="shared" si="427"/>
        <v>0.09</v>
      </c>
      <c r="FU822" s="116">
        <f t="shared" si="428"/>
        <v>1</v>
      </c>
      <c r="FV822" s="116">
        <f t="shared" si="429"/>
        <v>17</v>
      </c>
      <c r="FW822" s="116">
        <f t="shared" si="430"/>
        <v>0</v>
      </c>
      <c r="FX822" s="116">
        <f t="shared" si="431"/>
        <v>1</v>
      </c>
      <c r="FY822" s="116">
        <f t="shared" si="432"/>
        <v>4</v>
      </c>
      <c r="FZ822" s="116">
        <f t="shared" si="433"/>
        <v>4.4600000000000001E-2</v>
      </c>
      <c r="GA822" s="116">
        <f t="shared" si="434"/>
        <v>1</v>
      </c>
      <c r="GB822" s="116">
        <f t="shared" si="435"/>
        <v>8</v>
      </c>
      <c r="GC822" s="116">
        <f t="shared" si="436"/>
        <v>0.1782</v>
      </c>
      <c r="GD822" s="116">
        <f t="shared" si="437"/>
        <v>1</v>
      </c>
      <c r="GE822" s="116">
        <f t="shared" si="438"/>
        <v>17</v>
      </c>
    </row>
    <row r="823" spans="164:187" ht="16.5" x14ac:dyDescent="0.2">
      <c r="FH823" s="116">
        <v>818</v>
      </c>
      <c r="FI823" s="116">
        <f t="shared" si="423"/>
        <v>16</v>
      </c>
      <c r="FJ823" s="116">
        <f t="shared" si="416"/>
        <v>11</v>
      </c>
      <c r="FK823" s="116" t="str">
        <f t="shared" si="424"/>
        <v>夏侯惇专属武器-魂珠-2 7级</v>
      </c>
      <c r="FL823" s="116">
        <f t="shared" si="425"/>
        <v>2</v>
      </c>
      <c r="FM823" s="116">
        <f t="shared" si="426"/>
        <v>7</v>
      </c>
      <c r="FN823" s="116" t="str">
        <f t="shared" si="417"/>
        <v>金币</v>
      </c>
      <c r="FO823" s="116">
        <f t="shared" si="418"/>
        <v>8000</v>
      </c>
      <c r="FP823" s="116" t="str">
        <f t="shared" si="419"/>
        <v>专属强化石1</v>
      </c>
      <c r="FQ823" s="116">
        <f t="shared" si="420"/>
        <v>15</v>
      </c>
      <c r="FR823" s="116" t="str">
        <f t="shared" si="421"/>
        <v>专属强化石2</v>
      </c>
      <c r="FS823" s="116">
        <f t="shared" si="422"/>
        <v>5</v>
      </c>
      <c r="FT823" s="116">
        <f t="shared" si="427"/>
        <v>7.0000000000000007E-2</v>
      </c>
      <c r="FU823" s="116">
        <f t="shared" si="428"/>
        <v>1</v>
      </c>
      <c r="FV823" s="116">
        <f t="shared" si="429"/>
        <v>22</v>
      </c>
      <c r="FW823" s="116">
        <f t="shared" si="430"/>
        <v>0</v>
      </c>
      <c r="FX823" s="116">
        <f t="shared" si="431"/>
        <v>1</v>
      </c>
      <c r="FY823" s="116">
        <f t="shared" si="432"/>
        <v>5</v>
      </c>
      <c r="FZ823" s="116">
        <f t="shared" si="433"/>
        <v>3.4500000000000003E-2</v>
      </c>
      <c r="GA823" s="116">
        <f t="shared" si="434"/>
        <v>1</v>
      </c>
      <c r="GB823" s="116">
        <f t="shared" si="435"/>
        <v>10</v>
      </c>
      <c r="GC823" s="116">
        <f t="shared" si="436"/>
        <v>0.13789999999999999</v>
      </c>
      <c r="GD823" s="116">
        <f t="shared" si="437"/>
        <v>1</v>
      </c>
      <c r="GE823" s="116">
        <f t="shared" si="438"/>
        <v>22</v>
      </c>
    </row>
    <row r="824" spans="164:187" ht="16.5" x14ac:dyDescent="0.2">
      <c r="FH824" s="116">
        <v>819</v>
      </c>
      <c r="FI824" s="116">
        <f t="shared" si="423"/>
        <v>17</v>
      </c>
      <c r="FJ824" s="116">
        <f t="shared" si="416"/>
        <v>11</v>
      </c>
      <c r="FK824" s="116" t="str">
        <f t="shared" si="424"/>
        <v>夏侯惇专属武器-魂珠-2 8级</v>
      </c>
      <c r="FL824" s="116">
        <f t="shared" si="425"/>
        <v>2</v>
      </c>
      <c r="FM824" s="116">
        <f t="shared" si="426"/>
        <v>8</v>
      </c>
      <c r="FN824" s="116" t="str">
        <f t="shared" si="417"/>
        <v>金币</v>
      </c>
      <c r="FO824" s="116">
        <f t="shared" si="418"/>
        <v>9000</v>
      </c>
      <c r="FP824" s="116" t="str">
        <f t="shared" si="419"/>
        <v>专属强化石1</v>
      </c>
      <c r="FQ824" s="116">
        <f t="shared" si="420"/>
        <v>18</v>
      </c>
      <c r="FR824" s="116" t="str">
        <f t="shared" si="421"/>
        <v>专属强化石2</v>
      </c>
      <c r="FS824" s="116">
        <f t="shared" si="422"/>
        <v>6</v>
      </c>
      <c r="FT824" s="116">
        <f t="shared" si="427"/>
        <v>0.05</v>
      </c>
      <c r="FU824" s="116">
        <f t="shared" si="428"/>
        <v>1</v>
      </c>
      <c r="FV824" s="116">
        <f t="shared" si="429"/>
        <v>29</v>
      </c>
      <c r="FW824" s="116">
        <f t="shared" si="430"/>
        <v>0</v>
      </c>
      <c r="FX824" s="116">
        <f t="shared" si="431"/>
        <v>1</v>
      </c>
      <c r="FY824" s="116">
        <f t="shared" si="432"/>
        <v>7</v>
      </c>
      <c r="FZ824" s="116">
        <f t="shared" si="433"/>
        <v>2.5600000000000001E-2</v>
      </c>
      <c r="GA824" s="116">
        <f t="shared" si="434"/>
        <v>1</v>
      </c>
      <c r="GB824" s="116">
        <f t="shared" si="435"/>
        <v>14</v>
      </c>
      <c r="GC824" s="116">
        <f t="shared" si="436"/>
        <v>0.1022</v>
      </c>
      <c r="GD824" s="116">
        <f t="shared" si="437"/>
        <v>1</v>
      </c>
      <c r="GE824" s="116">
        <f t="shared" si="438"/>
        <v>29</v>
      </c>
    </row>
    <row r="825" spans="164:187" ht="16.5" x14ac:dyDescent="0.2">
      <c r="FH825" s="116">
        <v>820</v>
      </c>
      <c r="FI825" s="116">
        <f t="shared" si="423"/>
        <v>18</v>
      </c>
      <c r="FJ825" s="116">
        <f t="shared" si="416"/>
        <v>11</v>
      </c>
      <c r="FK825" s="116" t="str">
        <f t="shared" si="424"/>
        <v>夏侯惇专属武器-魂珠-2 9级</v>
      </c>
      <c r="FL825" s="116">
        <f t="shared" si="425"/>
        <v>2</v>
      </c>
      <c r="FM825" s="116">
        <f t="shared" si="426"/>
        <v>9</v>
      </c>
      <c r="FN825" s="116" t="str">
        <f t="shared" si="417"/>
        <v>金币</v>
      </c>
      <c r="FO825" s="116">
        <f t="shared" si="418"/>
        <v>10000</v>
      </c>
      <c r="FP825" s="116" t="str">
        <f t="shared" si="419"/>
        <v>专属强化石1</v>
      </c>
      <c r="FQ825" s="116">
        <f t="shared" si="420"/>
        <v>24</v>
      </c>
      <c r="FR825" s="116" t="str">
        <f t="shared" si="421"/>
        <v>专属强化石2</v>
      </c>
      <c r="FS825" s="116">
        <f t="shared" si="422"/>
        <v>8</v>
      </c>
      <c r="FT825" s="116">
        <f t="shared" si="427"/>
        <v>0.04</v>
      </c>
      <c r="FU825" s="116">
        <f t="shared" si="428"/>
        <v>1</v>
      </c>
      <c r="FV825" s="116">
        <f t="shared" si="429"/>
        <v>36</v>
      </c>
      <c r="FW825" s="116">
        <f t="shared" si="430"/>
        <v>0</v>
      </c>
      <c r="FX825" s="116">
        <f t="shared" si="431"/>
        <v>1</v>
      </c>
      <c r="FY825" s="116">
        <f t="shared" si="432"/>
        <v>8</v>
      </c>
      <c r="FZ825" s="116">
        <f t="shared" si="433"/>
        <v>2.1100000000000001E-2</v>
      </c>
      <c r="GA825" s="116">
        <f t="shared" si="434"/>
        <v>1</v>
      </c>
      <c r="GB825" s="116">
        <f t="shared" si="435"/>
        <v>17</v>
      </c>
      <c r="GC825" s="116">
        <f t="shared" si="436"/>
        <v>8.4199999999999997E-2</v>
      </c>
      <c r="GD825" s="116">
        <f t="shared" si="437"/>
        <v>1</v>
      </c>
      <c r="GE825" s="116">
        <f t="shared" si="438"/>
        <v>36</v>
      </c>
    </row>
    <row r="826" spans="164:187" ht="16.5" x14ac:dyDescent="0.2">
      <c r="FH826" s="116">
        <v>821</v>
      </c>
      <c r="FI826" s="116">
        <f t="shared" si="423"/>
        <v>0</v>
      </c>
      <c r="FJ826" s="116">
        <f t="shared" si="416"/>
        <v>11</v>
      </c>
      <c r="FK826" s="116" t="str">
        <f t="shared" si="424"/>
        <v>夏侯惇专属武器-魂珠-3 0级</v>
      </c>
      <c r="FL826" s="116">
        <f t="shared" si="425"/>
        <v>3</v>
      </c>
      <c r="FM826" s="116">
        <f t="shared" si="426"/>
        <v>0</v>
      </c>
      <c r="FN826" s="116" t="str">
        <f t="shared" si="417"/>
        <v/>
      </c>
      <c r="FO826" s="116" t="str">
        <f t="shared" si="418"/>
        <v/>
      </c>
      <c r="FP826" s="116" t="str">
        <f t="shared" si="419"/>
        <v/>
      </c>
      <c r="FQ826" s="116" t="str">
        <f t="shared" si="420"/>
        <v/>
      </c>
      <c r="FR826" s="116" t="str">
        <f t="shared" si="421"/>
        <v/>
      </c>
      <c r="FS826" s="116" t="str">
        <f t="shared" si="422"/>
        <v/>
      </c>
      <c r="FT826" s="116" t="str">
        <f t="shared" si="427"/>
        <v/>
      </c>
      <c r="FU826" s="116" t="str">
        <f t="shared" si="428"/>
        <v/>
      </c>
      <c r="FV826" s="116" t="str">
        <f t="shared" si="429"/>
        <v/>
      </c>
      <c r="FW826" s="116" t="str">
        <f t="shared" si="430"/>
        <v/>
      </c>
      <c r="FX826" s="116" t="str">
        <f t="shared" si="431"/>
        <v/>
      </c>
      <c r="FY826" s="116" t="str">
        <f t="shared" si="432"/>
        <v/>
      </c>
      <c r="FZ826" s="116" t="str">
        <f t="shared" si="433"/>
        <v/>
      </c>
      <c r="GA826" s="116" t="str">
        <f t="shared" si="434"/>
        <v/>
      </c>
      <c r="GB826" s="116" t="str">
        <f t="shared" si="435"/>
        <v/>
      </c>
      <c r="GC826" s="116" t="str">
        <f t="shared" si="436"/>
        <v/>
      </c>
      <c r="GD826" s="116" t="str">
        <f t="shared" si="437"/>
        <v/>
      </c>
      <c r="GE826" s="116" t="str">
        <f t="shared" si="438"/>
        <v/>
      </c>
    </row>
    <row r="827" spans="164:187" ht="16.5" x14ac:dyDescent="0.2">
      <c r="FH827" s="116">
        <v>822</v>
      </c>
      <c r="FI827" s="116">
        <f t="shared" si="423"/>
        <v>19</v>
      </c>
      <c r="FJ827" s="116">
        <f t="shared" si="416"/>
        <v>11</v>
      </c>
      <c r="FK827" s="116" t="str">
        <f t="shared" si="424"/>
        <v>夏侯惇专属武器-魂珠-3 1级</v>
      </c>
      <c r="FL827" s="116">
        <f t="shared" si="425"/>
        <v>3</v>
      </c>
      <c r="FM827" s="116">
        <f t="shared" si="426"/>
        <v>1</v>
      </c>
      <c r="FN827" s="116" t="str">
        <f t="shared" si="417"/>
        <v>金币</v>
      </c>
      <c r="FO827" s="116">
        <f t="shared" si="418"/>
        <v>3000</v>
      </c>
      <c r="FP827" s="116" t="str">
        <f t="shared" si="419"/>
        <v>专属强化石1</v>
      </c>
      <c r="FQ827" s="116">
        <f t="shared" si="420"/>
        <v>4</v>
      </c>
      <c r="FR827" s="116" t="str">
        <f t="shared" si="421"/>
        <v>专属强化石2</v>
      </c>
      <c r="FS827" s="116">
        <f t="shared" si="422"/>
        <v>2</v>
      </c>
      <c r="FT827" s="116">
        <f t="shared" si="427"/>
        <v>0.23</v>
      </c>
      <c r="FU827" s="116">
        <f t="shared" si="428"/>
        <v>1</v>
      </c>
      <c r="FV827" s="116">
        <f t="shared" si="429"/>
        <v>6</v>
      </c>
      <c r="FW827" s="116">
        <f t="shared" si="430"/>
        <v>0</v>
      </c>
      <c r="FX827" s="116">
        <f t="shared" si="431"/>
        <v>1</v>
      </c>
      <c r="FY827" s="116">
        <f t="shared" si="432"/>
        <v>2</v>
      </c>
      <c r="FZ827" s="116">
        <f t="shared" si="433"/>
        <v>0.1158</v>
      </c>
      <c r="GA827" s="116">
        <f t="shared" si="434"/>
        <v>1</v>
      </c>
      <c r="GB827" s="116">
        <f t="shared" si="435"/>
        <v>3</v>
      </c>
      <c r="GC827" s="116">
        <f t="shared" si="436"/>
        <v>0.46329999999999999</v>
      </c>
      <c r="GD827" s="116">
        <f t="shared" si="437"/>
        <v>1</v>
      </c>
      <c r="GE827" s="116">
        <f t="shared" si="438"/>
        <v>6</v>
      </c>
    </row>
    <row r="828" spans="164:187" ht="16.5" x14ac:dyDescent="0.2">
      <c r="FH828" s="116">
        <v>823</v>
      </c>
      <c r="FI828" s="116">
        <f t="shared" si="423"/>
        <v>20</v>
      </c>
      <c r="FJ828" s="116">
        <f t="shared" si="416"/>
        <v>11</v>
      </c>
      <c r="FK828" s="116" t="str">
        <f t="shared" si="424"/>
        <v>夏侯惇专属武器-魂珠-3 2级</v>
      </c>
      <c r="FL828" s="116">
        <f t="shared" si="425"/>
        <v>3</v>
      </c>
      <c r="FM828" s="116">
        <f t="shared" si="426"/>
        <v>2</v>
      </c>
      <c r="FN828" s="116" t="str">
        <f t="shared" si="417"/>
        <v>金币</v>
      </c>
      <c r="FO828" s="116">
        <f t="shared" si="418"/>
        <v>4000</v>
      </c>
      <c r="FP828" s="116" t="str">
        <f t="shared" si="419"/>
        <v>专属强化石1</v>
      </c>
      <c r="FQ828" s="116">
        <f t="shared" si="420"/>
        <v>4</v>
      </c>
      <c r="FR828" s="116" t="str">
        <f t="shared" si="421"/>
        <v>专属强化石2</v>
      </c>
      <c r="FS828" s="116">
        <f t="shared" si="422"/>
        <v>2</v>
      </c>
      <c r="FT828" s="116">
        <f t="shared" si="427"/>
        <v>0.12</v>
      </c>
      <c r="FU828" s="116">
        <f t="shared" si="428"/>
        <v>1</v>
      </c>
      <c r="FV828" s="116">
        <f t="shared" si="429"/>
        <v>13</v>
      </c>
      <c r="FW828" s="116">
        <f t="shared" si="430"/>
        <v>0</v>
      </c>
      <c r="FX828" s="116">
        <f t="shared" si="431"/>
        <v>1</v>
      </c>
      <c r="FY828" s="116">
        <f t="shared" si="432"/>
        <v>3</v>
      </c>
      <c r="FZ828" s="116">
        <f t="shared" si="433"/>
        <v>5.79E-2</v>
      </c>
      <c r="GA828" s="116">
        <f t="shared" si="434"/>
        <v>1</v>
      </c>
      <c r="GB828" s="116">
        <f t="shared" si="435"/>
        <v>6</v>
      </c>
      <c r="GC828" s="116">
        <f t="shared" si="436"/>
        <v>0.23169999999999999</v>
      </c>
      <c r="GD828" s="116">
        <f t="shared" si="437"/>
        <v>1</v>
      </c>
      <c r="GE828" s="116">
        <f t="shared" si="438"/>
        <v>13</v>
      </c>
    </row>
    <row r="829" spans="164:187" ht="16.5" x14ac:dyDescent="0.2">
      <c r="FH829" s="116">
        <v>824</v>
      </c>
      <c r="FI829" s="116">
        <f t="shared" si="423"/>
        <v>21</v>
      </c>
      <c r="FJ829" s="116">
        <f t="shared" si="416"/>
        <v>11</v>
      </c>
      <c r="FK829" s="116" t="str">
        <f t="shared" si="424"/>
        <v>夏侯惇专属武器-魂珠-3 3级</v>
      </c>
      <c r="FL829" s="116">
        <f t="shared" si="425"/>
        <v>3</v>
      </c>
      <c r="FM829" s="116">
        <f t="shared" si="426"/>
        <v>3</v>
      </c>
      <c r="FN829" s="116" t="str">
        <f t="shared" si="417"/>
        <v>金币</v>
      </c>
      <c r="FO829" s="116">
        <f t="shared" si="418"/>
        <v>5000</v>
      </c>
      <c r="FP829" s="116" t="str">
        <f t="shared" si="419"/>
        <v>专属强化石1</v>
      </c>
      <c r="FQ829" s="116">
        <f t="shared" si="420"/>
        <v>6</v>
      </c>
      <c r="FR829" s="116" t="str">
        <f t="shared" si="421"/>
        <v>专属强化石2</v>
      </c>
      <c r="FS829" s="116">
        <f t="shared" si="422"/>
        <v>3</v>
      </c>
      <c r="FT829" s="116">
        <f t="shared" si="427"/>
        <v>0.12</v>
      </c>
      <c r="FU829" s="116">
        <f t="shared" si="428"/>
        <v>1</v>
      </c>
      <c r="FV829" s="116">
        <f t="shared" si="429"/>
        <v>13</v>
      </c>
      <c r="FW829" s="116">
        <f t="shared" si="430"/>
        <v>0</v>
      </c>
      <c r="FX829" s="116">
        <f t="shared" si="431"/>
        <v>1</v>
      </c>
      <c r="FY829" s="116">
        <f t="shared" si="432"/>
        <v>3</v>
      </c>
      <c r="FZ829" s="116">
        <f t="shared" si="433"/>
        <v>5.79E-2</v>
      </c>
      <c r="GA829" s="116">
        <f t="shared" si="434"/>
        <v>1</v>
      </c>
      <c r="GB829" s="116">
        <f t="shared" si="435"/>
        <v>6</v>
      </c>
      <c r="GC829" s="116">
        <f t="shared" si="436"/>
        <v>0.23169999999999999</v>
      </c>
      <c r="GD829" s="116">
        <f t="shared" si="437"/>
        <v>1</v>
      </c>
      <c r="GE829" s="116">
        <f t="shared" si="438"/>
        <v>13</v>
      </c>
    </row>
    <row r="830" spans="164:187" ht="16.5" x14ac:dyDescent="0.2">
      <c r="FH830" s="116">
        <v>825</v>
      </c>
      <c r="FI830" s="116">
        <f t="shared" si="423"/>
        <v>22</v>
      </c>
      <c r="FJ830" s="116">
        <f t="shared" si="416"/>
        <v>11</v>
      </c>
      <c r="FK830" s="116" t="str">
        <f t="shared" si="424"/>
        <v>夏侯惇专属武器-魂珠-3 4级</v>
      </c>
      <c r="FL830" s="116">
        <f t="shared" si="425"/>
        <v>3</v>
      </c>
      <c r="FM830" s="116">
        <f t="shared" si="426"/>
        <v>4</v>
      </c>
      <c r="FN830" s="116" t="str">
        <f t="shared" si="417"/>
        <v>金币</v>
      </c>
      <c r="FO830" s="116">
        <f t="shared" si="418"/>
        <v>6000</v>
      </c>
      <c r="FP830" s="116" t="str">
        <f t="shared" si="419"/>
        <v>专属强化石1</v>
      </c>
      <c r="FQ830" s="116">
        <f t="shared" si="420"/>
        <v>6</v>
      </c>
      <c r="FR830" s="116" t="str">
        <f t="shared" si="421"/>
        <v>专属强化石2</v>
      </c>
      <c r="FS830" s="116">
        <f t="shared" si="422"/>
        <v>3</v>
      </c>
      <c r="FT830" s="116">
        <f t="shared" si="427"/>
        <v>7.0000000000000007E-2</v>
      </c>
      <c r="FU830" s="116">
        <f t="shared" si="428"/>
        <v>1</v>
      </c>
      <c r="FV830" s="116">
        <f t="shared" si="429"/>
        <v>22</v>
      </c>
      <c r="FW830" s="116">
        <f t="shared" si="430"/>
        <v>0</v>
      </c>
      <c r="FX830" s="116">
        <f t="shared" si="431"/>
        <v>1</v>
      </c>
      <c r="FY830" s="116">
        <f t="shared" si="432"/>
        <v>5</v>
      </c>
      <c r="FZ830" s="116">
        <f t="shared" si="433"/>
        <v>3.4700000000000002E-2</v>
      </c>
      <c r="GA830" s="116">
        <f t="shared" si="434"/>
        <v>1</v>
      </c>
      <c r="GB830" s="116">
        <f t="shared" si="435"/>
        <v>10</v>
      </c>
      <c r="GC830" s="116">
        <f t="shared" si="436"/>
        <v>0.13900000000000001</v>
      </c>
      <c r="GD830" s="116">
        <f t="shared" si="437"/>
        <v>1</v>
      </c>
      <c r="GE830" s="116">
        <f t="shared" si="438"/>
        <v>22</v>
      </c>
    </row>
    <row r="831" spans="164:187" ht="16.5" x14ac:dyDescent="0.2">
      <c r="FH831" s="116">
        <v>826</v>
      </c>
      <c r="FI831" s="116">
        <f t="shared" si="423"/>
        <v>23</v>
      </c>
      <c r="FJ831" s="116">
        <f t="shared" si="416"/>
        <v>11</v>
      </c>
      <c r="FK831" s="116" t="str">
        <f t="shared" si="424"/>
        <v>夏侯惇专属武器-魂珠-3 5级</v>
      </c>
      <c r="FL831" s="116">
        <f t="shared" si="425"/>
        <v>3</v>
      </c>
      <c r="FM831" s="116">
        <f t="shared" si="426"/>
        <v>5</v>
      </c>
      <c r="FN831" s="116" t="str">
        <f t="shared" si="417"/>
        <v>金币</v>
      </c>
      <c r="FO831" s="116">
        <f t="shared" si="418"/>
        <v>7000</v>
      </c>
      <c r="FP831" s="116" t="str">
        <f t="shared" si="419"/>
        <v>专属强化石1</v>
      </c>
      <c r="FQ831" s="116">
        <f t="shared" si="420"/>
        <v>8</v>
      </c>
      <c r="FR831" s="116" t="str">
        <f t="shared" si="421"/>
        <v>专属强化石2</v>
      </c>
      <c r="FS831" s="116">
        <f t="shared" si="422"/>
        <v>4</v>
      </c>
      <c r="FT831" s="116">
        <f t="shared" si="427"/>
        <v>0.06</v>
      </c>
      <c r="FU831" s="116">
        <f t="shared" si="428"/>
        <v>1</v>
      </c>
      <c r="FV831" s="116">
        <f t="shared" si="429"/>
        <v>26</v>
      </c>
      <c r="FW831" s="116">
        <f t="shared" si="430"/>
        <v>0</v>
      </c>
      <c r="FX831" s="116">
        <f t="shared" si="431"/>
        <v>1</v>
      </c>
      <c r="FY831" s="116">
        <f t="shared" si="432"/>
        <v>6</v>
      </c>
      <c r="FZ831" s="116">
        <f t="shared" si="433"/>
        <v>2.9000000000000001E-2</v>
      </c>
      <c r="GA831" s="116">
        <f t="shared" si="434"/>
        <v>1</v>
      </c>
      <c r="GB831" s="116">
        <f t="shared" si="435"/>
        <v>12</v>
      </c>
      <c r="GC831" s="116">
        <f t="shared" si="436"/>
        <v>0.1158</v>
      </c>
      <c r="GD831" s="116">
        <f t="shared" si="437"/>
        <v>1</v>
      </c>
      <c r="GE831" s="116">
        <f t="shared" si="438"/>
        <v>26</v>
      </c>
    </row>
    <row r="832" spans="164:187" ht="16.5" x14ac:dyDescent="0.2">
      <c r="FH832" s="116">
        <v>827</v>
      </c>
      <c r="FI832" s="116">
        <f t="shared" si="423"/>
        <v>24</v>
      </c>
      <c r="FJ832" s="116">
        <f t="shared" si="416"/>
        <v>11</v>
      </c>
      <c r="FK832" s="116" t="str">
        <f t="shared" si="424"/>
        <v>夏侯惇专属武器-魂珠-3 6级</v>
      </c>
      <c r="FL832" s="116">
        <f t="shared" si="425"/>
        <v>3</v>
      </c>
      <c r="FM832" s="116">
        <f t="shared" si="426"/>
        <v>6</v>
      </c>
      <c r="FN832" s="116" t="str">
        <f t="shared" si="417"/>
        <v>金币</v>
      </c>
      <c r="FO832" s="116">
        <f t="shared" si="418"/>
        <v>8000</v>
      </c>
      <c r="FP832" s="116" t="str">
        <f t="shared" si="419"/>
        <v>专属强化石1</v>
      </c>
      <c r="FQ832" s="116">
        <f t="shared" si="420"/>
        <v>10</v>
      </c>
      <c r="FR832" s="116" t="str">
        <f t="shared" si="421"/>
        <v>专属强化石2</v>
      </c>
      <c r="FS832" s="116">
        <f t="shared" si="422"/>
        <v>5</v>
      </c>
      <c r="FT832" s="116">
        <f t="shared" si="427"/>
        <v>0.04</v>
      </c>
      <c r="FU832" s="116">
        <f t="shared" si="428"/>
        <v>1</v>
      </c>
      <c r="FV832" s="116">
        <f t="shared" si="429"/>
        <v>34</v>
      </c>
      <c r="FW832" s="116">
        <f t="shared" si="430"/>
        <v>0</v>
      </c>
      <c r="FX832" s="116">
        <f t="shared" si="431"/>
        <v>1</v>
      </c>
      <c r="FY832" s="116">
        <f t="shared" si="432"/>
        <v>8</v>
      </c>
      <c r="FZ832" s="116">
        <f t="shared" si="433"/>
        <v>2.23E-2</v>
      </c>
      <c r="GA832" s="116">
        <f t="shared" si="434"/>
        <v>1</v>
      </c>
      <c r="GB832" s="116">
        <f t="shared" si="435"/>
        <v>16</v>
      </c>
      <c r="GC832" s="116">
        <f t="shared" si="436"/>
        <v>8.9099999999999999E-2</v>
      </c>
      <c r="GD832" s="116">
        <f t="shared" si="437"/>
        <v>1</v>
      </c>
      <c r="GE832" s="116">
        <f t="shared" si="438"/>
        <v>34</v>
      </c>
    </row>
    <row r="833" spans="164:187" ht="16.5" x14ac:dyDescent="0.2">
      <c r="FH833" s="116">
        <v>828</v>
      </c>
      <c r="FI833" s="116">
        <f t="shared" si="423"/>
        <v>25</v>
      </c>
      <c r="FJ833" s="116">
        <f t="shared" si="416"/>
        <v>11</v>
      </c>
      <c r="FK833" s="116" t="str">
        <f t="shared" si="424"/>
        <v>夏侯惇专属武器-魂珠-3 7级</v>
      </c>
      <c r="FL833" s="116">
        <f t="shared" si="425"/>
        <v>3</v>
      </c>
      <c r="FM833" s="116">
        <f t="shared" si="426"/>
        <v>7</v>
      </c>
      <c r="FN833" s="116" t="str">
        <f t="shared" si="417"/>
        <v>金币</v>
      </c>
      <c r="FO833" s="116">
        <f t="shared" si="418"/>
        <v>9000</v>
      </c>
      <c r="FP833" s="116" t="str">
        <f t="shared" si="419"/>
        <v>专属强化石1</v>
      </c>
      <c r="FQ833" s="116">
        <f t="shared" si="420"/>
        <v>12</v>
      </c>
      <c r="FR833" s="116" t="str">
        <f t="shared" si="421"/>
        <v>专属强化石2</v>
      </c>
      <c r="FS833" s="116">
        <f t="shared" si="422"/>
        <v>6</v>
      </c>
      <c r="FT833" s="116">
        <f t="shared" si="427"/>
        <v>0.03</v>
      </c>
      <c r="FU833" s="116">
        <f t="shared" si="428"/>
        <v>1</v>
      </c>
      <c r="FV833" s="116">
        <f t="shared" si="429"/>
        <v>45</v>
      </c>
      <c r="FW833" s="116">
        <f t="shared" si="430"/>
        <v>0</v>
      </c>
      <c r="FX833" s="116">
        <f t="shared" si="431"/>
        <v>1</v>
      </c>
      <c r="FY833" s="116">
        <f t="shared" si="432"/>
        <v>11</v>
      </c>
      <c r="FZ833" s="116">
        <f t="shared" si="433"/>
        <v>1.6500000000000001E-2</v>
      </c>
      <c r="GA833" s="116">
        <f t="shared" si="434"/>
        <v>1</v>
      </c>
      <c r="GB833" s="116">
        <f t="shared" si="435"/>
        <v>21</v>
      </c>
      <c r="GC833" s="116">
        <f t="shared" si="436"/>
        <v>6.6199999999999995E-2</v>
      </c>
      <c r="GD833" s="116">
        <f t="shared" si="437"/>
        <v>1</v>
      </c>
      <c r="GE833" s="116">
        <f t="shared" si="438"/>
        <v>45</v>
      </c>
    </row>
    <row r="834" spans="164:187" ht="16.5" x14ac:dyDescent="0.2">
      <c r="FH834" s="116">
        <v>829</v>
      </c>
      <c r="FI834" s="116">
        <f t="shared" si="423"/>
        <v>26</v>
      </c>
      <c r="FJ834" s="116">
        <f t="shared" si="416"/>
        <v>11</v>
      </c>
      <c r="FK834" s="116" t="str">
        <f t="shared" si="424"/>
        <v>夏侯惇专属武器-魂珠-3 8级</v>
      </c>
      <c r="FL834" s="116">
        <f t="shared" si="425"/>
        <v>3</v>
      </c>
      <c r="FM834" s="116">
        <f t="shared" si="426"/>
        <v>8</v>
      </c>
      <c r="FN834" s="116" t="str">
        <f t="shared" si="417"/>
        <v>金币</v>
      </c>
      <c r="FO834" s="116">
        <f t="shared" si="418"/>
        <v>10000</v>
      </c>
      <c r="FP834" s="116" t="str">
        <f t="shared" si="419"/>
        <v>专属强化石1</v>
      </c>
      <c r="FQ834" s="116">
        <f t="shared" si="420"/>
        <v>16</v>
      </c>
      <c r="FR834" s="116" t="str">
        <f t="shared" si="421"/>
        <v>专属强化石2</v>
      </c>
      <c r="FS834" s="116">
        <f t="shared" si="422"/>
        <v>8</v>
      </c>
      <c r="FT834" s="116">
        <f t="shared" si="427"/>
        <v>0.03</v>
      </c>
      <c r="FU834" s="116">
        <f t="shared" si="428"/>
        <v>1</v>
      </c>
      <c r="FV834" s="116">
        <f t="shared" si="429"/>
        <v>55</v>
      </c>
      <c r="FW834" s="116">
        <f t="shared" si="430"/>
        <v>0</v>
      </c>
      <c r="FX834" s="116">
        <f t="shared" si="431"/>
        <v>1</v>
      </c>
      <c r="FY834" s="116">
        <f t="shared" si="432"/>
        <v>13</v>
      </c>
      <c r="FZ834" s="116">
        <f t="shared" si="433"/>
        <v>1.3599999999999999E-2</v>
      </c>
      <c r="GA834" s="116">
        <f t="shared" si="434"/>
        <v>1</v>
      </c>
      <c r="GB834" s="116">
        <f t="shared" si="435"/>
        <v>26</v>
      </c>
      <c r="GC834" s="116">
        <f t="shared" si="436"/>
        <v>5.45E-2</v>
      </c>
      <c r="GD834" s="116">
        <f t="shared" si="437"/>
        <v>1</v>
      </c>
      <c r="GE834" s="116">
        <f t="shared" si="438"/>
        <v>55</v>
      </c>
    </row>
    <row r="835" spans="164:187" ht="16.5" x14ac:dyDescent="0.2">
      <c r="FH835" s="116">
        <v>830</v>
      </c>
      <c r="FI835" s="116">
        <f t="shared" si="423"/>
        <v>27</v>
      </c>
      <c r="FJ835" s="116">
        <f t="shared" si="416"/>
        <v>11</v>
      </c>
      <c r="FK835" s="116" t="str">
        <f t="shared" si="424"/>
        <v>夏侯惇专属武器-魂珠-3 9级</v>
      </c>
      <c r="FL835" s="116">
        <f t="shared" si="425"/>
        <v>3</v>
      </c>
      <c r="FM835" s="116">
        <f t="shared" si="426"/>
        <v>9</v>
      </c>
      <c r="FN835" s="116" t="str">
        <f t="shared" si="417"/>
        <v>金币</v>
      </c>
      <c r="FO835" s="116">
        <f t="shared" si="418"/>
        <v>11000</v>
      </c>
      <c r="FP835" s="116" t="str">
        <f t="shared" si="419"/>
        <v>专属强化石1</v>
      </c>
      <c r="FQ835" s="116">
        <f t="shared" si="420"/>
        <v>20</v>
      </c>
      <c r="FR835" s="116" t="str">
        <f t="shared" si="421"/>
        <v>专属强化石2</v>
      </c>
      <c r="FS835" s="116">
        <f t="shared" si="422"/>
        <v>10</v>
      </c>
      <c r="FT835" s="116">
        <f t="shared" si="427"/>
        <v>0.02</v>
      </c>
      <c r="FU835" s="116">
        <f t="shared" si="428"/>
        <v>1</v>
      </c>
      <c r="FV835" s="116">
        <f t="shared" si="429"/>
        <v>71</v>
      </c>
      <c r="FW835" s="116">
        <f t="shared" si="430"/>
        <v>0</v>
      </c>
      <c r="FX835" s="116">
        <f t="shared" si="431"/>
        <v>1</v>
      </c>
      <c r="FY835" s="116">
        <f t="shared" si="432"/>
        <v>17</v>
      </c>
      <c r="FZ835" s="116">
        <f t="shared" si="433"/>
        <v>1.0500000000000001E-2</v>
      </c>
      <c r="GA835" s="116">
        <f t="shared" si="434"/>
        <v>1</v>
      </c>
      <c r="GB835" s="116">
        <f t="shared" si="435"/>
        <v>33</v>
      </c>
      <c r="GC835" s="116">
        <f t="shared" si="436"/>
        <v>4.2099999999999999E-2</v>
      </c>
      <c r="GD835" s="116">
        <f t="shared" si="437"/>
        <v>1</v>
      </c>
      <c r="GE835" s="116">
        <f t="shared" si="438"/>
        <v>71</v>
      </c>
    </row>
    <row r="836" spans="164:187" ht="16.5" x14ac:dyDescent="0.2">
      <c r="FH836" s="116">
        <v>831</v>
      </c>
      <c r="FI836" s="116">
        <f t="shared" si="423"/>
        <v>0</v>
      </c>
      <c r="FJ836" s="116">
        <f t="shared" si="416"/>
        <v>11</v>
      </c>
      <c r="FK836" s="116" t="str">
        <f t="shared" si="424"/>
        <v>夏侯惇专属武器-魂珠-4 0级</v>
      </c>
      <c r="FL836" s="116">
        <f t="shared" si="425"/>
        <v>4</v>
      </c>
      <c r="FM836" s="116">
        <f t="shared" si="426"/>
        <v>0</v>
      </c>
      <c r="FN836" s="116" t="str">
        <f t="shared" si="417"/>
        <v/>
      </c>
      <c r="FO836" s="116" t="str">
        <f t="shared" si="418"/>
        <v/>
      </c>
      <c r="FP836" s="116" t="str">
        <f t="shared" si="419"/>
        <v/>
      </c>
      <c r="FQ836" s="116" t="str">
        <f t="shared" si="420"/>
        <v/>
      </c>
      <c r="FR836" s="116" t="str">
        <f t="shared" si="421"/>
        <v/>
      </c>
      <c r="FS836" s="116" t="str">
        <f t="shared" si="422"/>
        <v/>
      </c>
      <c r="FT836" s="116" t="str">
        <f t="shared" si="427"/>
        <v/>
      </c>
      <c r="FU836" s="116" t="str">
        <f t="shared" si="428"/>
        <v/>
      </c>
      <c r="FV836" s="116" t="str">
        <f t="shared" si="429"/>
        <v/>
      </c>
      <c r="FW836" s="116" t="str">
        <f t="shared" si="430"/>
        <v/>
      </c>
      <c r="FX836" s="116" t="str">
        <f t="shared" si="431"/>
        <v/>
      </c>
      <c r="FY836" s="116" t="str">
        <f t="shared" si="432"/>
        <v/>
      </c>
      <c r="FZ836" s="116" t="str">
        <f t="shared" si="433"/>
        <v/>
      </c>
      <c r="GA836" s="116" t="str">
        <f t="shared" si="434"/>
        <v/>
      </c>
      <c r="GB836" s="116" t="str">
        <f t="shared" si="435"/>
        <v/>
      </c>
      <c r="GC836" s="116" t="str">
        <f t="shared" si="436"/>
        <v/>
      </c>
      <c r="GD836" s="116" t="str">
        <f t="shared" si="437"/>
        <v/>
      </c>
      <c r="GE836" s="116" t="str">
        <f t="shared" si="438"/>
        <v/>
      </c>
    </row>
    <row r="837" spans="164:187" ht="16.5" x14ac:dyDescent="0.2">
      <c r="FH837" s="116">
        <v>832</v>
      </c>
      <c r="FI837" s="116">
        <f t="shared" si="423"/>
        <v>28</v>
      </c>
      <c r="FJ837" s="116">
        <f t="shared" si="416"/>
        <v>11</v>
      </c>
      <c r="FK837" s="116" t="str">
        <f t="shared" si="424"/>
        <v>夏侯惇专属武器-魂珠-4 1级</v>
      </c>
      <c r="FL837" s="116">
        <f t="shared" si="425"/>
        <v>4</v>
      </c>
      <c r="FM837" s="116">
        <f t="shared" si="426"/>
        <v>1</v>
      </c>
      <c r="FN837" s="116" t="str">
        <f t="shared" si="417"/>
        <v>金币</v>
      </c>
      <c r="FO837" s="116">
        <f t="shared" si="418"/>
        <v>4000</v>
      </c>
      <c r="FP837" s="116" t="str">
        <f t="shared" si="419"/>
        <v>专属强化石2</v>
      </c>
      <c r="FQ837" s="116">
        <f t="shared" si="420"/>
        <v>3</v>
      </c>
      <c r="FR837" s="116" t="str">
        <f t="shared" si="421"/>
        <v>专属强化石3</v>
      </c>
      <c r="FS837" s="116">
        <f t="shared" si="422"/>
        <v>1</v>
      </c>
      <c r="FT837" s="116">
        <f t="shared" si="427"/>
        <v>0.19</v>
      </c>
      <c r="FU837" s="116">
        <f t="shared" si="428"/>
        <v>1</v>
      </c>
      <c r="FV837" s="116">
        <f t="shared" si="429"/>
        <v>8</v>
      </c>
      <c r="FW837" s="116">
        <f t="shared" si="430"/>
        <v>0</v>
      </c>
      <c r="FX837" s="116">
        <f t="shared" si="431"/>
        <v>1</v>
      </c>
      <c r="FY837" s="116">
        <f t="shared" si="432"/>
        <v>2</v>
      </c>
      <c r="FZ837" s="116">
        <f t="shared" si="433"/>
        <v>9.2600000000000002E-2</v>
      </c>
      <c r="GA837" s="116">
        <f t="shared" si="434"/>
        <v>1</v>
      </c>
      <c r="GB837" s="116">
        <f t="shared" si="435"/>
        <v>4</v>
      </c>
      <c r="GC837" s="116">
        <f t="shared" si="436"/>
        <v>0.37019999999999997</v>
      </c>
      <c r="GD837" s="116">
        <f t="shared" si="437"/>
        <v>1</v>
      </c>
      <c r="GE837" s="116">
        <f t="shared" si="438"/>
        <v>8</v>
      </c>
    </row>
    <row r="838" spans="164:187" ht="16.5" x14ac:dyDescent="0.2">
      <c r="FH838" s="116">
        <v>833</v>
      </c>
      <c r="FI838" s="116">
        <f t="shared" si="423"/>
        <v>29</v>
      </c>
      <c r="FJ838" s="116">
        <f t="shared" si="416"/>
        <v>11</v>
      </c>
      <c r="FK838" s="116" t="str">
        <f t="shared" si="424"/>
        <v>夏侯惇专属武器-魂珠-4 2级</v>
      </c>
      <c r="FL838" s="116">
        <f t="shared" si="425"/>
        <v>4</v>
      </c>
      <c r="FM838" s="116">
        <f t="shared" si="426"/>
        <v>2</v>
      </c>
      <c r="FN838" s="116" t="str">
        <f t="shared" si="417"/>
        <v>金币</v>
      </c>
      <c r="FO838" s="116">
        <f t="shared" si="418"/>
        <v>5000</v>
      </c>
      <c r="FP838" s="116" t="str">
        <f t="shared" si="419"/>
        <v>专属强化石2</v>
      </c>
      <c r="FQ838" s="116">
        <f t="shared" si="420"/>
        <v>3</v>
      </c>
      <c r="FR838" s="116" t="str">
        <f t="shared" si="421"/>
        <v>专属强化石3</v>
      </c>
      <c r="FS838" s="116">
        <f t="shared" si="422"/>
        <v>1</v>
      </c>
      <c r="FT838" s="116">
        <f t="shared" si="427"/>
        <v>0.09</v>
      </c>
      <c r="FU838" s="116">
        <f t="shared" si="428"/>
        <v>1</v>
      </c>
      <c r="FV838" s="116">
        <f t="shared" si="429"/>
        <v>16</v>
      </c>
      <c r="FW838" s="116">
        <f t="shared" si="430"/>
        <v>0</v>
      </c>
      <c r="FX838" s="116">
        <f t="shared" si="431"/>
        <v>1</v>
      </c>
      <c r="FY838" s="116">
        <f t="shared" si="432"/>
        <v>4</v>
      </c>
      <c r="FZ838" s="116">
        <f t="shared" si="433"/>
        <v>4.6300000000000001E-2</v>
      </c>
      <c r="GA838" s="116">
        <f t="shared" si="434"/>
        <v>1</v>
      </c>
      <c r="GB838" s="116">
        <f t="shared" si="435"/>
        <v>8</v>
      </c>
      <c r="GC838" s="116">
        <f t="shared" si="436"/>
        <v>0.18509999999999999</v>
      </c>
      <c r="GD838" s="116">
        <f t="shared" si="437"/>
        <v>1</v>
      </c>
      <c r="GE838" s="116">
        <f t="shared" si="438"/>
        <v>16</v>
      </c>
    </row>
    <row r="839" spans="164:187" ht="16.5" x14ac:dyDescent="0.2">
      <c r="FH839" s="116">
        <v>834</v>
      </c>
      <c r="FI839" s="116">
        <f t="shared" si="423"/>
        <v>30</v>
      </c>
      <c r="FJ839" s="116">
        <f t="shared" ref="FJ839:FJ902" si="439">INT((FH839-1)/80+1)</f>
        <v>11</v>
      </c>
      <c r="FK839" s="116" t="str">
        <f t="shared" si="424"/>
        <v>夏侯惇专属武器-魂珠-4 3级</v>
      </c>
      <c r="FL839" s="116">
        <f t="shared" si="425"/>
        <v>4</v>
      </c>
      <c r="FM839" s="116">
        <f t="shared" si="426"/>
        <v>3</v>
      </c>
      <c r="FN839" s="116" t="str">
        <f t="shared" ref="FN839:FN902" si="440">IF($FM839&gt;0,IF(INDEX($EC$6:$EC$77,$FI839)&gt;=FN$3,INDEX(ED$6:ED$77,$FI839),""),"")</f>
        <v>金币</v>
      </c>
      <c r="FO839" s="116">
        <f t="shared" ref="FO839:FO902" si="441">IF($FM839&gt;0,IF(INDEX($EC$6:$EC$77,$FI839)&gt;=FO$3,INDEX(EE$6:EE$77,$FI839),""),"")</f>
        <v>6000</v>
      </c>
      <c r="FP839" s="116" t="str">
        <f t="shared" ref="FP839:FP902" si="442">IF($FM839&gt;0,IF(INDEX($EC$6:$EC$77,$FI839)&gt;=FP$3,INDEX(EF$6:EF$77,$FI839),""),"")</f>
        <v>专属强化石2</v>
      </c>
      <c r="FQ839" s="116">
        <f t="shared" ref="FQ839:FQ902" si="443">IF($FM839&gt;0,IF(INDEX($EC$6:$EC$77,$FI839)&gt;=FQ$3,INDEX(EG$6:EG$77,$FI839),""),"")</f>
        <v>3</v>
      </c>
      <c r="FR839" s="116" t="str">
        <f t="shared" ref="FR839:FR902" si="444">IF($FM839&gt;0,IF(INDEX($EC$6:$EC$77,$FI839)&gt;=FR$3,INDEX(EH$6:EH$77,$FI839),""),"")</f>
        <v>专属强化石3</v>
      </c>
      <c r="FS839" s="116">
        <f t="shared" ref="FS839:FS902" si="445">IF($FM839&gt;0,IF(INDEX($EC$6:$EC$77,$FI839)&gt;=FS$3,INDEX(EI$6:EI$77,$FI839),""),"")</f>
        <v>1</v>
      </c>
      <c r="FT839" s="116">
        <f t="shared" si="427"/>
        <v>0.06</v>
      </c>
      <c r="FU839" s="116">
        <f t="shared" si="428"/>
        <v>1</v>
      </c>
      <c r="FV839" s="116">
        <f t="shared" si="429"/>
        <v>24</v>
      </c>
      <c r="FW839" s="116">
        <f t="shared" si="430"/>
        <v>0</v>
      </c>
      <c r="FX839" s="116">
        <f t="shared" si="431"/>
        <v>1</v>
      </c>
      <c r="FY839" s="116">
        <f t="shared" si="432"/>
        <v>6</v>
      </c>
      <c r="FZ839" s="116">
        <f t="shared" si="433"/>
        <v>3.09E-2</v>
      </c>
      <c r="GA839" s="116">
        <f t="shared" si="434"/>
        <v>1</v>
      </c>
      <c r="GB839" s="116">
        <f t="shared" si="435"/>
        <v>11</v>
      </c>
      <c r="GC839" s="116">
        <f t="shared" si="436"/>
        <v>0.1234</v>
      </c>
      <c r="GD839" s="116">
        <f t="shared" si="437"/>
        <v>1</v>
      </c>
      <c r="GE839" s="116">
        <f t="shared" si="438"/>
        <v>24</v>
      </c>
    </row>
    <row r="840" spans="164:187" ht="16.5" x14ac:dyDescent="0.2">
      <c r="FH840" s="116">
        <v>835</v>
      </c>
      <c r="FI840" s="116">
        <f t="shared" si="423"/>
        <v>31</v>
      </c>
      <c r="FJ840" s="116">
        <f t="shared" si="439"/>
        <v>11</v>
      </c>
      <c r="FK840" s="116" t="str">
        <f t="shared" si="424"/>
        <v>夏侯惇专属武器-魂珠-4 4级</v>
      </c>
      <c r="FL840" s="116">
        <f t="shared" si="425"/>
        <v>4</v>
      </c>
      <c r="FM840" s="116">
        <f t="shared" si="426"/>
        <v>4</v>
      </c>
      <c r="FN840" s="116" t="str">
        <f t="shared" si="440"/>
        <v>金币</v>
      </c>
      <c r="FO840" s="116">
        <f t="shared" si="441"/>
        <v>7000</v>
      </c>
      <c r="FP840" s="116" t="str">
        <f t="shared" si="442"/>
        <v>专属强化石2</v>
      </c>
      <c r="FQ840" s="116">
        <f t="shared" si="443"/>
        <v>6</v>
      </c>
      <c r="FR840" s="116" t="str">
        <f t="shared" si="444"/>
        <v>专属强化石3</v>
      </c>
      <c r="FS840" s="116">
        <f t="shared" si="445"/>
        <v>2</v>
      </c>
      <c r="FT840" s="116">
        <f t="shared" si="427"/>
        <v>7.0000000000000007E-2</v>
      </c>
      <c r="FU840" s="116">
        <f t="shared" si="428"/>
        <v>1</v>
      </c>
      <c r="FV840" s="116">
        <f t="shared" si="429"/>
        <v>20</v>
      </c>
      <c r="FW840" s="116">
        <f t="shared" si="430"/>
        <v>0</v>
      </c>
      <c r="FX840" s="116">
        <f t="shared" si="431"/>
        <v>1</v>
      </c>
      <c r="FY840" s="116">
        <f t="shared" si="432"/>
        <v>5</v>
      </c>
      <c r="FZ840" s="116">
        <f t="shared" si="433"/>
        <v>3.6999999999999998E-2</v>
      </c>
      <c r="GA840" s="116">
        <f t="shared" si="434"/>
        <v>1</v>
      </c>
      <c r="GB840" s="116">
        <f t="shared" si="435"/>
        <v>9</v>
      </c>
      <c r="GC840" s="116">
        <f t="shared" si="436"/>
        <v>0.14810000000000001</v>
      </c>
      <c r="GD840" s="116">
        <f t="shared" si="437"/>
        <v>1</v>
      </c>
      <c r="GE840" s="116">
        <f t="shared" si="438"/>
        <v>20</v>
      </c>
    </row>
    <row r="841" spans="164:187" ht="16.5" x14ac:dyDescent="0.2">
      <c r="FH841" s="116">
        <v>836</v>
      </c>
      <c r="FI841" s="116">
        <f t="shared" si="423"/>
        <v>32</v>
      </c>
      <c r="FJ841" s="116">
        <f t="shared" si="439"/>
        <v>11</v>
      </c>
      <c r="FK841" s="116" t="str">
        <f t="shared" si="424"/>
        <v>夏侯惇专属武器-魂珠-4 5级</v>
      </c>
      <c r="FL841" s="116">
        <f t="shared" si="425"/>
        <v>4</v>
      </c>
      <c r="FM841" s="116">
        <f t="shared" si="426"/>
        <v>5</v>
      </c>
      <c r="FN841" s="116" t="str">
        <f t="shared" si="440"/>
        <v>金币</v>
      </c>
      <c r="FO841" s="116">
        <f t="shared" si="441"/>
        <v>8000</v>
      </c>
      <c r="FP841" s="116" t="str">
        <f t="shared" si="442"/>
        <v>专属强化石2</v>
      </c>
      <c r="FQ841" s="116">
        <f t="shared" si="443"/>
        <v>6</v>
      </c>
      <c r="FR841" s="116" t="str">
        <f t="shared" si="444"/>
        <v>专属强化石3</v>
      </c>
      <c r="FS841" s="116">
        <f t="shared" si="445"/>
        <v>2</v>
      </c>
      <c r="FT841" s="116">
        <f t="shared" si="427"/>
        <v>0.05</v>
      </c>
      <c r="FU841" s="116">
        <f t="shared" si="428"/>
        <v>1</v>
      </c>
      <c r="FV841" s="116">
        <f t="shared" si="429"/>
        <v>32</v>
      </c>
      <c r="FW841" s="116">
        <f t="shared" si="430"/>
        <v>0</v>
      </c>
      <c r="FX841" s="116">
        <f t="shared" si="431"/>
        <v>1</v>
      </c>
      <c r="FY841" s="116">
        <f t="shared" si="432"/>
        <v>8</v>
      </c>
      <c r="FZ841" s="116">
        <f t="shared" si="433"/>
        <v>2.3099999999999999E-2</v>
      </c>
      <c r="GA841" s="116">
        <f t="shared" si="434"/>
        <v>1</v>
      </c>
      <c r="GB841" s="116">
        <f t="shared" si="435"/>
        <v>15</v>
      </c>
      <c r="GC841" s="116">
        <f t="shared" si="436"/>
        <v>9.2600000000000002E-2</v>
      </c>
      <c r="GD841" s="116">
        <f t="shared" si="437"/>
        <v>1</v>
      </c>
      <c r="GE841" s="116">
        <f t="shared" si="438"/>
        <v>32</v>
      </c>
    </row>
    <row r="842" spans="164:187" ht="16.5" x14ac:dyDescent="0.2">
      <c r="FH842" s="116">
        <v>837</v>
      </c>
      <c r="FI842" s="116">
        <f t="shared" si="423"/>
        <v>33</v>
      </c>
      <c r="FJ842" s="116">
        <f t="shared" si="439"/>
        <v>11</v>
      </c>
      <c r="FK842" s="116" t="str">
        <f t="shared" si="424"/>
        <v>夏侯惇专属武器-魂珠-4 6级</v>
      </c>
      <c r="FL842" s="116">
        <f t="shared" si="425"/>
        <v>4</v>
      </c>
      <c r="FM842" s="116">
        <f t="shared" si="426"/>
        <v>6</v>
      </c>
      <c r="FN842" s="116" t="str">
        <f t="shared" si="440"/>
        <v>金币</v>
      </c>
      <c r="FO842" s="116">
        <f t="shared" si="441"/>
        <v>9000</v>
      </c>
      <c r="FP842" s="116" t="str">
        <f t="shared" si="442"/>
        <v>专属强化石2</v>
      </c>
      <c r="FQ842" s="116">
        <f t="shared" si="443"/>
        <v>6</v>
      </c>
      <c r="FR842" s="116" t="str">
        <f t="shared" si="444"/>
        <v>专属强化石3</v>
      </c>
      <c r="FS842" s="116">
        <f t="shared" si="445"/>
        <v>2</v>
      </c>
      <c r="FT842" s="116">
        <f t="shared" si="427"/>
        <v>0.03</v>
      </c>
      <c r="FU842" s="116">
        <f t="shared" si="428"/>
        <v>1</v>
      </c>
      <c r="FV842" s="116">
        <f t="shared" si="429"/>
        <v>53</v>
      </c>
      <c r="FW842" s="116">
        <f t="shared" si="430"/>
        <v>0</v>
      </c>
      <c r="FX842" s="116">
        <f t="shared" si="431"/>
        <v>1</v>
      </c>
      <c r="FY842" s="116">
        <f t="shared" si="432"/>
        <v>12</v>
      </c>
      <c r="FZ842" s="116">
        <f t="shared" si="433"/>
        <v>1.4200000000000001E-2</v>
      </c>
      <c r="GA842" s="116">
        <f t="shared" si="434"/>
        <v>1</v>
      </c>
      <c r="GB842" s="116">
        <f t="shared" si="435"/>
        <v>25</v>
      </c>
      <c r="GC842" s="116">
        <f t="shared" si="436"/>
        <v>5.7000000000000002E-2</v>
      </c>
      <c r="GD842" s="116">
        <f t="shared" si="437"/>
        <v>1</v>
      </c>
      <c r="GE842" s="116">
        <f t="shared" si="438"/>
        <v>53</v>
      </c>
    </row>
    <row r="843" spans="164:187" ht="16.5" x14ac:dyDescent="0.2">
      <c r="FH843" s="116">
        <v>838</v>
      </c>
      <c r="FI843" s="116">
        <f t="shared" si="423"/>
        <v>34</v>
      </c>
      <c r="FJ843" s="116">
        <f t="shared" si="439"/>
        <v>11</v>
      </c>
      <c r="FK843" s="116" t="str">
        <f t="shared" si="424"/>
        <v>夏侯惇专属武器-魂珠-4 7级</v>
      </c>
      <c r="FL843" s="116">
        <f t="shared" si="425"/>
        <v>4</v>
      </c>
      <c r="FM843" s="116">
        <f t="shared" si="426"/>
        <v>7</v>
      </c>
      <c r="FN843" s="116" t="str">
        <f t="shared" si="440"/>
        <v>金币</v>
      </c>
      <c r="FO843" s="116">
        <f t="shared" si="441"/>
        <v>10000</v>
      </c>
      <c r="FP843" s="116" t="str">
        <f t="shared" si="442"/>
        <v>专属强化石2</v>
      </c>
      <c r="FQ843" s="116">
        <f t="shared" si="443"/>
        <v>10</v>
      </c>
      <c r="FR843" s="116" t="str">
        <f t="shared" si="444"/>
        <v>专属强化石3</v>
      </c>
      <c r="FS843" s="116">
        <f t="shared" si="445"/>
        <v>3</v>
      </c>
      <c r="FT843" s="116">
        <f t="shared" si="427"/>
        <v>0.03</v>
      </c>
      <c r="FU843" s="116">
        <f t="shared" si="428"/>
        <v>1</v>
      </c>
      <c r="FV843" s="116">
        <f t="shared" si="429"/>
        <v>57</v>
      </c>
      <c r="FW843" s="116">
        <f t="shared" si="430"/>
        <v>0</v>
      </c>
      <c r="FX843" s="116">
        <f t="shared" si="431"/>
        <v>1</v>
      </c>
      <c r="FY843" s="116">
        <f t="shared" si="432"/>
        <v>13</v>
      </c>
      <c r="FZ843" s="116">
        <f t="shared" si="433"/>
        <v>1.32E-2</v>
      </c>
      <c r="GA843" s="116">
        <f t="shared" si="434"/>
        <v>1</v>
      </c>
      <c r="GB843" s="116">
        <f t="shared" si="435"/>
        <v>26</v>
      </c>
      <c r="GC843" s="116">
        <f t="shared" si="436"/>
        <v>5.2900000000000003E-2</v>
      </c>
      <c r="GD843" s="116">
        <f t="shared" si="437"/>
        <v>1</v>
      </c>
      <c r="GE843" s="116">
        <f t="shared" si="438"/>
        <v>57</v>
      </c>
    </row>
    <row r="844" spans="164:187" ht="16.5" x14ac:dyDescent="0.2">
      <c r="FH844" s="116">
        <v>839</v>
      </c>
      <c r="FI844" s="116">
        <f t="shared" si="423"/>
        <v>35</v>
      </c>
      <c r="FJ844" s="116">
        <f t="shared" si="439"/>
        <v>11</v>
      </c>
      <c r="FK844" s="116" t="str">
        <f t="shared" si="424"/>
        <v>夏侯惇专属武器-魂珠-4 8级</v>
      </c>
      <c r="FL844" s="116">
        <f t="shared" si="425"/>
        <v>4</v>
      </c>
      <c r="FM844" s="116">
        <f t="shared" si="426"/>
        <v>8</v>
      </c>
      <c r="FN844" s="116" t="str">
        <f t="shared" si="440"/>
        <v>金币</v>
      </c>
      <c r="FO844" s="116">
        <f t="shared" si="441"/>
        <v>11000</v>
      </c>
      <c r="FP844" s="116" t="str">
        <f t="shared" si="442"/>
        <v>专属强化石2</v>
      </c>
      <c r="FQ844" s="116">
        <f t="shared" si="443"/>
        <v>13</v>
      </c>
      <c r="FR844" s="116" t="str">
        <f t="shared" si="444"/>
        <v>专属强化石3</v>
      </c>
      <c r="FS844" s="116">
        <f t="shared" si="445"/>
        <v>4</v>
      </c>
      <c r="FT844" s="116">
        <f t="shared" si="427"/>
        <v>0.02</v>
      </c>
      <c r="FU844" s="116">
        <f t="shared" si="428"/>
        <v>1</v>
      </c>
      <c r="FV844" s="116">
        <f t="shared" si="429"/>
        <v>69</v>
      </c>
      <c r="FW844" s="116">
        <f t="shared" si="430"/>
        <v>0</v>
      </c>
      <c r="FX844" s="116">
        <f t="shared" si="431"/>
        <v>1</v>
      </c>
      <c r="FY844" s="116">
        <f t="shared" si="432"/>
        <v>16</v>
      </c>
      <c r="FZ844" s="116">
        <f t="shared" si="433"/>
        <v>1.09E-2</v>
      </c>
      <c r="GA844" s="116">
        <f t="shared" si="434"/>
        <v>1</v>
      </c>
      <c r="GB844" s="116">
        <f t="shared" si="435"/>
        <v>32</v>
      </c>
      <c r="GC844" s="116">
        <f t="shared" si="436"/>
        <v>4.36E-2</v>
      </c>
      <c r="GD844" s="116">
        <f t="shared" si="437"/>
        <v>1</v>
      </c>
      <c r="GE844" s="116">
        <f t="shared" si="438"/>
        <v>69</v>
      </c>
    </row>
    <row r="845" spans="164:187" ht="16.5" x14ac:dyDescent="0.2">
      <c r="FH845" s="116">
        <v>840</v>
      </c>
      <c r="FI845" s="116">
        <f t="shared" si="423"/>
        <v>36</v>
      </c>
      <c r="FJ845" s="116">
        <f t="shared" si="439"/>
        <v>11</v>
      </c>
      <c r="FK845" s="116" t="str">
        <f t="shared" si="424"/>
        <v>夏侯惇专属武器-魂珠-4 9级</v>
      </c>
      <c r="FL845" s="116">
        <f t="shared" si="425"/>
        <v>4</v>
      </c>
      <c r="FM845" s="116">
        <f t="shared" si="426"/>
        <v>9</v>
      </c>
      <c r="FN845" s="116" t="str">
        <f t="shared" si="440"/>
        <v>金币</v>
      </c>
      <c r="FO845" s="116">
        <f t="shared" si="441"/>
        <v>12000</v>
      </c>
      <c r="FP845" s="116" t="str">
        <f t="shared" si="442"/>
        <v>专属强化石2</v>
      </c>
      <c r="FQ845" s="116">
        <f t="shared" si="443"/>
        <v>19</v>
      </c>
      <c r="FR845" s="116" t="str">
        <f t="shared" si="444"/>
        <v>专属强化石3</v>
      </c>
      <c r="FS845" s="116">
        <f t="shared" si="445"/>
        <v>6</v>
      </c>
      <c r="FT845" s="116">
        <f t="shared" si="427"/>
        <v>0.02</v>
      </c>
      <c r="FU845" s="116">
        <f t="shared" si="428"/>
        <v>1</v>
      </c>
      <c r="FV845" s="116">
        <f t="shared" si="429"/>
        <v>74</v>
      </c>
      <c r="FW845" s="116">
        <f t="shared" si="430"/>
        <v>0</v>
      </c>
      <c r="FX845" s="116">
        <f t="shared" si="431"/>
        <v>1</v>
      </c>
      <c r="FY845" s="116">
        <f t="shared" si="432"/>
        <v>17</v>
      </c>
      <c r="FZ845" s="116">
        <f t="shared" si="433"/>
        <v>1.01E-2</v>
      </c>
      <c r="GA845" s="116">
        <f t="shared" si="434"/>
        <v>1</v>
      </c>
      <c r="GB845" s="116">
        <f t="shared" si="435"/>
        <v>35</v>
      </c>
      <c r="GC845" s="116">
        <f t="shared" si="436"/>
        <v>4.0399999999999998E-2</v>
      </c>
      <c r="GD845" s="116">
        <f t="shared" si="437"/>
        <v>1</v>
      </c>
      <c r="GE845" s="116">
        <f t="shared" si="438"/>
        <v>74</v>
      </c>
    </row>
    <row r="846" spans="164:187" ht="16.5" x14ac:dyDescent="0.2">
      <c r="FH846" s="116">
        <v>841</v>
      </c>
      <c r="FI846" s="116">
        <f t="shared" si="423"/>
        <v>0</v>
      </c>
      <c r="FJ846" s="116">
        <f t="shared" si="439"/>
        <v>11</v>
      </c>
      <c r="FK846" s="116" t="str">
        <f t="shared" si="424"/>
        <v>夏侯惇专属武器-魂珠-5 0级</v>
      </c>
      <c r="FL846" s="116">
        <f t="shared" si="425"/>
        <v>5</v>
      </c>
      <c r="FM846" s="116">
        <f t="shared" si="426"/>
        <v>0</v>
      </c>
      <c r="FN846" s="116" t="str">
        <f t="shared" si="440"/>
        <v/>
      </c>
      <c r="FO846" s="116" t="str">
        <f t="shared" si="441"/>
        <v/>
      </c>
      <c r="FP846" s="116" t="str">
        <f t="shared" si="442"/>
        <v/>
      </c>
      <c r="FQ846" s="116" t="str">
        <f t="shared" si="443"/>
        <v/>
      </c>
      <c r="FR846" s="116" t="str">
        <f t="shared" si="444"/>
        <v/>
      </c>
      <c r="FS846" s="116" t="str">
        <f t="shared" si="445"/>
        <v/>
      </c>
      <c r="FT846" s="116" t="str">
        <f t="shared" si="427"/>
        <v/>
      </c>
      <c r="FU846" s="116" t="str">
        <f t="shared" si="428"/>
        <v/>
      </c>
      <c r="FV846" s="116" t="str">
        <f t="shared" si="429"/>
        <v/>
      </c>
      <c r="FW846" s="116" t="str">
        <f t="shared" si="430"/>
        <v/>
      </c>
      <c r="FX846" s="116" t="str">
        <f t="shared" si="431"/>
        <v/>
      </c>
      <c r="FY846" s="116" t="str">
        <f t="shared" si="432"/>
        <v/>
      </c>
      <c r="FZ846" s="116" t="str">
        <f t="shared" si="433"/>
        <v/>
      </c>
      <c r="GA846" s="116" t="str">
        <f t="shared" si="434"/>
        <v/>
      </c>
      <c r="GB846" s="116" t="str">
        <f t="shared" si="435"/>
        <v/>
      </c>
      <c r="GC846" s="116" t="str">
        <f t="shared" si="436"/>
        <v/>
      </c>
      <c r="GD846" s="116" t="str">
        <f t="shared" si="437"/>
        <v/>
      </c>
      <c r="GE846" s="116" t="str">
        <f t="shared" si="438"/>
        <v/>
      </c>
    </row>
    <row r="847" spans="164:187" ht="16.5" x14ac:dyDescent="0.2">
      <c r="FH847" s="116">
        <v>842</v>
      </c>
      <c r="FI847" s="116">
        <f t="shared" si="423"/>
        <v>37</v>
      </c>
      <c r="FJ847" s="116">
        <f t="shared" si="439"/>
        <v>11</v>
      </c>
      <c r="FK847" s="116" t="str">
        <f t="shared" si="424"/>
        <v>夏侯惇专属武器-魂珠-5 1级</v>
      </c>
      <c r="FL847" s="116">
        <f t="shared" si="425"/>
        <v>5</v>
      </c>
      <c r="FM847" s="116">
        <f t="shared" si="426"/>
        <v>1</v>
      </c>
      <c r="FN847" s="116" t="str">
        <f t="shared" si="440"/>
        <v>金币</v>
      </c>
      <c r="FO847" s="116">
        <f t="shared" si="441"/>
        <v>5000</v>
      </c>
      <c r="FP847" s="116" t="str">
        <f t="shared" si="442"/>
        <v>专属强化石2</v>
      </c>
      <c r="FQ847" s="116">
        <f t="shared" si="443"/>
        <v>4</v>
      </c>
      <c r="FR847" s="116" t="str">
        <f t="shared" si="444"/>
        <v>专属强化石3</v>
      </c>
      <c r="FS847" s="116">
        <f t="shared" si="445"/>
        <v>2</v>
      </c>
      <c r="FT847" s="116">
        <f t="shared" si="427"/>
        <v>0.19</v>
      </c>
      <c r="FU847" s="116">
        <f t="shared" si="428"/>
        <v>1</v>
      </c>
      <c r="FV847" s="116">
        <f t="shared" si="429"/>
        <v>8</v>
      </c>
      <c r="FW847" s="116">
        <f t="shared" si="430"/>
        <v>0</v>
      </c>
      <c r="FX847" s="116">
        <f t="shared" si="431"/>
        <v>1</v>
      </c>
      <c r="FY847" s="116">
        <f t="shared" si="432"/>
        <v>2</v>
      </c>
      <c r="FZ847" s="116">
        <f t="shared" si="433"/>
        <v>9.2600000000000002E-2</v>
      </c>
      <c r="GA847" s="116">
        <f t="shared" si="434"/>
        <v>1</v>
      </c>
      <c r="GB847" s="116">
        <f t="shared" si="435"/>
        <v>4</v>
      </c>
      <c r="GC847" s="116">
        <f t="shared" si="436"/>
        <v>0.37019999999999997</v>
      </c>
      <c r="GD847" s="116">
        <f t="shared" si="437"/>
        <v>1</v>
      </c>
      <c r="GE847" s="116">
        <f t="shared" si="438"/>
        <v>8</v>
      </c>
    </row>
    <row r="848" spans="164:187" ht="16.5" x14ac:dyDescent="0.2">
      <c r="FH848" s="116">
        <v>843</v>
      </c>
      <c r="FI848" s="116">
        <f t="shared" si="423"/>
        <v>38</v>
      </c>
      <c r="FJ848" s="116">
        <f t="shared" si="439"/>
        <v>11</v>
      </c>
      <c r="FK848" s="116" t="str">
        <f t="shared" si="424"/>
        <v>夏侯惇专属武器-魂珠-5 2级</v>
      </c>
      <c r="FL848" s="116">
        <f t="shared" si="425"/>
        <v>5</v>
      </c>
      <c r="FM848" s="116">
        <f t="shared" si="426"/>
        <v>2</v>
      </c>
      <c r="FN848" s="116" t="str">
        <f t="shared" si="440"/>
        <v>金币</v>
      </c>
      <c r="FO848" s="116">
        <f t="shared" si="441"/>
        <v>6000</v>
      </c>
      <c r="FP848" s="116" t="str">
        <f t="shared" si="442"/>
        <v>专属强化石2</v>
      </c>
      <c r="FQ848" s="116">
        <f t="shared" si="443"/>
        <v>4</v>
      </c>
      <c r="FR848" s="116" t="str">
        <f t="shared" si="444"/>
        <v>专属强化石3</v>
      </c>
      <c r="FS848" s="116">
        <f t="shared" si="445"/>
        <v>2</v>
      </c>
      <c r="FT848" s="116">
        <f t="shared" si="427"/>
        <v>0.09</v>
      </c>
      <c r="FU848" s="116">
        <f t="shared" si="428"/>
        <v>1</v>
      </c>
      <c r="FV848" s="116">
        <f t="shared" si="429"/>
        <v>16</v>
      </c>
      <c r="FW848" s="116">
        <f t="shared" si="430"/>
        <v>0</v>
      </c>
      <c r="FX848" s="116">
        <f t="shared" si="431"/>
        <v>1</v>
      </c>
      <c r="FY848" s="116">
        <f t="shared" si="432"/>
        <v>4</v>
      </c>
      <c r="FZ848" s="116">
        <f t="shared" si="433"/>
        <v>4.6300000000000001E-2</v>
      </c>
      <c r="GA848" s="116">
        <f t="shared" si="434"/>
        <v>1</v>
      </c>
      <c r="GB848" s="116">
        <f t="shared" si="435"/>
        <v>8</v>
      </c>
      <c r="GC848" s="116">
        <f t="shared" si="436"/>
        <v>0.18509999999999999</v>
      </c>
      <c r="GD848" s="116">
        <f t="shared" si="437"/>
        <v>1</v>
      </c>
      <c r="GE848" s="116">
        <f t="shared" si="438"/>
        <v>16</v>
      </c>
    </row>
    <row r="849" spans="164:187" ht="16.5" x14ac:dyDescent="0.2">
      <c r="FH849" s="116">
        <v>844</v>
      </c>
      <c r="FI849" s="116">
        <f t="shared" si="423"/>
        <v>39</v>
      </c>
      <c r="FJ849" s="116">
        <f t="shared" si="439"/>
        <v>11</v>
      </c>
      <c r="FK849" s="116" t="str">
        <f t="shared" si="424"/>
        <v>夏侯惇专属武器-魂珠-5 3级</v>
      </c>
      <c r="FL849" s="116">
        <f t="shared" si="425"/>
        <v>5</v>
      </c>
      <c r="FM849" s="116">
        <f t="shared" si="426"/>
        <v>3</v>
      </c>
      <c r="FN849" s="116" t="str">
        <f t="shared" si="440"/>
        <v>金币</v>
      </c>
      <c r="FO849" s="116">
        <f t="shared" si="441"/>
        <v>7000</v>
      </c>
      <c r="FP849" s="116" t="str">
        <f t="shared" si="442"/>
        <v>专属强化石2</v>
      </c>
      <c r="FQ849" s="116">
        <f t="shared" si="443"/>
        <v>4</v>
      </c>
      <c r="FR849" s="116" t="str">
        <f t="shared" si="444"/>
        <v>专属强化石3</v>
      </c>
      <c r="FS849" s="116">
        <f t="shared" si="445"/>
        <v>2</v>
      </c>
      <c r="FT849" s="116">
        <f t="shared" si="427"/>
        <v>0.06</v>
      </c>
      <c r="FU849" s="116">
        <f t="shared" si="428"/>
        <v>1</v>
      </c>
      <c r="FV849" s="116">
        <f t="shared" si="429"/>
        <v>24</v>
      </c>
      <c r="FW849" s="116">
        <f t="shared" si="430"/>
        <v>0</v>
      </c>
      <c r="FX849" s="116">
        <f t="shared" si="431"/>
        <v>1</v>
      </c>
      <c r="FY849" s="116">
        <f t="shared" si="432"/>
        <v>6</v>
      </c>
      <c r="FZ849" s="116">
        <f t="shared" si="433"/>
        <v>3.09E-2</v>
      </c>
      <c r="GA849" s="116">
        <f t="shared" si="434"/>
        <v>1</v>
      </c>
      <c r="GB849" s="116">
        <f t="shared" si="435"/>
        <v>11</v>
      </c>
      <c r="GC849" s="116">
        <f t="shared" si="436"/>
        <v>0.1234</v>
      </c>
      <c r="GD849" s="116">
        <f t="shared" si="437"/>
        <v>1</v>
      </c>
      <c r="GE849" s="116">
        <f t="shared" si="438"/>
        <v>24</v>
      </c>
    </row>
    <row r="850" spans="164:187" ht="16.5" x14ac:dyDescent="0.2">
      <c r="FH850" s="116">
        <v>845</v>
      </c>
      <c r="FI850" s="116">
        <f t="shared" si="423"/>
        <v>40</v>
      </c>
      <c r="FJ850" s="116">
        <f t="shared" si="439"/>
        <v>11</v>
      </c>
      <c r="FK850" s="116" t="str">
        <f t="shared" si="424"/>
        <v>夏侯惇专属武器-魂珠-5 4级</v>
      </c>
      <c r="FL850" s="116">
        <f t="shared" si="425"/>
        <v>5</v>
      </c>
      <c r="FM850" s="116">
        <f t="shared" si="426"/>
        <v>4</v>
      </c>
      <c r="FN850" s="116" t="str">
        <f t="shared" si="440"/>
        <v>金币</v>
      </c>
      <c r="FO850" s="116">
        <f t="shared" si="441"/>
        <v>8000</v>
      </c>
      <c r="FP850" s="116" t="str">
        <f t="shared" si="442"/>
        <v>专属强化石2</v>
      </c>
      <c r="FQ850" s="116">
        <f t="shared" si="443"/>
        <v>6</v>
      </c>
      <c r="FR850" s="116" t="str">
        <f t="shared" si="444"/>
        <v>专属强化石3</v>
      </c>
      <c r="FS850" s="116">
        <f t="shared" si="445"/>
        <v>3</v>
      </c>
      <c r="FT850" s="116">
        <f t="shared" si="427"/>
        <v>0.06</v>
      </c>
      <c r="FU850" s="116">
        <f t="shared" si="428"/>
        <v>1</v>
      </c>
      <c r="FV850" s="116">
        <f t="shared" si="429"/>
        <v>27</v>
      </c>
      <c r="FW850" s="116">
        <f t="shared" si="430"/>
        <v>0</v>
      </c>
      <c r="FX850" s="116">
        <f t="shared" si="431"/>
        <v>1</v>
      </c>
      <c r="FY850" s="116">
        <f t="shared" si="432"/>
        <v>6</v>
      </c>
      <c r="FZ850" s="116">
        <f t="shared" si="433"/>
        <v>2.7799999999999998E-2</v>
      </c>
      <c r="GA850" s="116">
        <f t="shared" si="434"/>
        <v>1</v>
      </c>
      <c r="GB850" s="116">
        <f t="shared" si="435"/>
        <v>13</v>
      </c>
      <c r="GC850" s="116">
        <f t="shared" si="436"/>
        <v>0.1111</v>
      </c>
      <c r="GD850" s="116">
        <f t="shared" si="437"/>
        <v>1</v>
      </c>
      <c r="GE850" s="116">
        <f t="shared" si="438"/>
        <v>27</v>
      </c>
    </row>
    <row r="851" spans="164:187" ht="16.5" x14ac:dyDescent="0.2">
      <c r="FH851" s="116">
        <v>846</v>
      </c>
      <c r="FI851" s="116">
        <f t="shared" si="423"/>
        <v>41</v>
      </c>
      <c r="FJ851" s="116">
        <f t="shared" si="439"/>
        <v>11</v>
      </c>
      <c r="FK851" s="116" t="str">
        <f t="shared" si="424"/>
        <v>夏侯惇专属武器-魂珠-5 5级</v>
      </c>
      <c r="FL851" s="116">
        <f t="shared" si="425"/>
        <v>5</v>
      </c>
      <c r="FM851" s="116">
        <f t="shared" si="426"/>
        <v>5</v>
      </c>
      <c r="FN851" s="116" t="str">
        <f t="shared" si="440"/>
        <v>金币</v>
      </c>
      <c r="FO851" s="116">
        <f t="shared" si="441"/>
        <v>9000</v>
      </c>
      <c r="FP851" s="116" t="str">
        <f t="shared" si="442"/>
        <v>专属强化石2</v>
      </c>
      <c r="FQ851" s="116">
        <f t="shared" si="443"/>
        <v>6</v>
      </c>
      <c r="FR851" s="116" t="str">
        <f t="shared" si="444"/>
        <v>专属强化石3</v>
      </c>
      <c r="FS851" s="116">
        <f t="shared" si="445"/>
        <v>3</v>
      </c>
      <c r="FT851" s="116">
        <f t="shared" si="427"/>
        <v>0.03</v>
      </c>
      <c r="FU851" s="116">
        <f t="shared" si="428"/>
        <v>1</v>
      </c>
      <c r="FV851" s="116">
        <f t="shared" si="429"/>
        <v>43</v>
      </c>
      <c r="FW851" s="116">
        <f t="shared" si="430"/>
        <v>0</v>
      </c>
      <c r="FX851" s="116">
        <f t="shared" si="431"/>
        <v>1</v>
      </c>
      <c r="FY851" s="116">
        <f t="shared" si="432"/>
        <v>10</v>
      </c>
      <c r="FZ851" s="116">
        <f t="shared" si="433"/>
        <v>1.7399999999999999E-2</v>
      </c>
      <c r="GA851" s="116">
        <f t="shared" si="434"/>
        <v>1</v>
      </c>
      <c r="GB851" s="116">
        <f t="shared" si="435"/>
        <v>20</v>
      </c>
      <c r="GC851" s="116">
        <f t="shared" si="436"/>
        <v>6.9400000000000003E-2</v>
      </c>
      <c r="GD851" s="116">
        <f t="shared" si="437"/>
        <v>1</v>
      </c>
      <c r="GE851" s="116">
        <f t="shared" si="438"/>
        <v>43</v>
      </c>
    </row>
    <row r="852" spans="164:187" ht="16.5" x14ac:dyDescent="0.2">
      <c r="FH852" s="116">
        <v>847</v>
      </c>
      <c r="FI852" s="116">
        <f t="shared" si="423"/>
        <v>42</v>
      </c>
      <c r="FJ852" s="116">
        <f t="shared" si="439"/>
        <v>11</v>
      </c>
      <c r="FK852" s="116" t="str">
        <f t="shared" si="424"/>
        <v>夏侯惇专属武器-魂珠-5 6级</v>
      </c>
      <c r="FL852" s="116">
        <f t="shared" si="425"/>
        <v>5</v>
      </c>
      <c r="FM852" s="116">
        <f t="shared" si="426"/>
        <v>6</v>
      </c>
      <c r="FN852" s="116" t="str">
        <f t="shared" si="440"/>
        <v>金币</v>
      </c>
      <c r="FO852" s="116">
        <f t="shared" si="441"/>
        <v>10000</v>
      </c>
      <c r="FP852" s="116" t="str">
        <f t="shared" si="442"/>
        <v>专属强化石2</v>
      </c>
      <c r="FQ852" s="116">
        <f t="shared" si="443"/>
        <v>9</v>
      </c>
      <c r="FR852" s="116" t="str">
        <f t="shared" si="444"/>
        <v>专属强化石3</v>
      </c>
      <c r="FS852" s="116">
        <f t="shared" si="445"/>
        <v>5</v>
      </c>
      <c r="FT852" s="116">
        <f t="shared" si="427"/>
        <v>0.04</v>
      </c>
      <c r="FU852" s="116">
        <f t="shared" si="428"/>
        <v>1</v>
      </c>
      <c r="FV852" s="116">
        <f t="shared" si="429"/>
        <v>42</v>
      </c>
      <c r="FW852" s="116">
        <f t="shared" si="430"/>
        <v>0</v>
      </c>
      <c r="FX852" s="116">
        <f t="shared" si="431"/>
        <v>1</v>
      </c>
      <c r="FY852" s="116">
        <f t="shared" si="432"/>
        <v>10</v>
      </c>
      <c r="FZ852" s="116">
        <f t="shared" si="433"/>
        <v>1.78E-2</v>
      </c>
      <c r="GA852" s="116">
        <f t="shared" si="434"/>
        <v>1</v>
      </c>
      <c r="GB852" s="116">
        <f t="shared" si="435"/>
        <v>20</v>
      </c>
      <c r="GC852" s="116">
        <f t="shared" si="436"/>
        <v>7.1199999999999999E-2</v>
      </c>
      <c r="GD852" s="116">
        <f t="shared" si="437"/>
        <v>1</v>
      </c>
      <c r="GE852" s="116">
        <f t="shared" si="438"/>
        <v>42</v>
      </c>
    </row>
    <row r="853" spans="164:187" ht="16.5" x14ac:dyDescent="0.2">
      <c r="FH853" s="116">
        <v>848</v>
      </c>
      <c r="FI853" s="116">
        <f t="shared" si="423"/>
        <v>43</v>
      </c>
      <c r="FJ853" s="116">
        <f t="shared" si="439"/>
        <v>11</v>
      </c>
      <c r="FK853" s="116" t="str">
        <f t="shared" si="424"/>
        <v>夏侯惇专属武器-魂珠-5 7级</v>
      </c>
      <c r="FL853" s="116">
        <f t="shared" si="425"/>
        <v>5</v>
      </c>
      <c r="FM853" s="116">
        <f t="shared" si="426"/>
        <v>7</v>
      </c>
      <c r="FN853" s="116" t="str">
        <f t="shared" si="440"/>
        <v>金币</v>
      </c>
      <c r="FO853" s="116">
        <f t="shared" si="441"/>
        <v>11000</v>
      </c>
      <c r="FP853" s="116" t="str">
        <f t="shared" si="442"/>
        <v>专属强化石2</v>
      </c>
      <c r="FQ853" s="116">
        <f t="shared" si="443"/>
        <v>9</v>
      </c>
      <c r="FR853" s="116" t="str">
        <f t="shared" si="444"/>
        <v>专属强化石3</v>
      </c>
      <c r="FS853" s="116">
        <f t="shared" si="445"/>
        <v>5</v>
      </c>
      <c r="FT853" s="116">
        <f t="shared" si="427"/>
        <v>0.02</v>
      </c>
      <c r="FU853" s="116">
        <f t="shared" si="428"/>
        <v>1</v>
      </c>
      <c r="FV853" s="116">
        <f t="shared" si="429"/>
        <v>68</v>
      </c>
      <c r="FW853" s="116">
        <f t="shared" si="430"/>
        <v>0</v>
      </c>
      <c r="FX853" s="116">
        <f t="shared" si="431"/>
        <v>1</v>
      </c>
      <c r="FY853" s="116">
        <f t="shared" si="432"/>
        <v>16</v>
      </c>
      <c r="FZ853" s="116">
        <f t="shared" si="433"/>
        <v>1.0999999999999999E-2</v>
      </c>
      <c r="GA853" s="116">
        <f t="shared" si="434"/>
        <v>1</v>
      </c>
      <c r="GB853" s="116">
        <f t="shared" si="435"/>
        <v>32</v>
      </c>
      <c r="GC853" s="116">
        <f t="shared" si="436"/>
        <v>4.41E-2</v>
      </c>
      <c r="GD853" s="116">
        <f t="shared" si="437"/>
        <v>1</v>
      </c>
      <c r="GE853" s="116">
        <f t="shared" si="438"/>
        <v>68</v>
      </c>
    </row>
    <row r="854" spans="164:187" ht="16.5" x14ac:dyDescent="0.2">
      <c r="FH854" s="116">
        <v>849</v>
      </c>
      <c r="FI854" s="116">
        <f t="shared" ref="FI854:FI917" si="446">IF(FM854&gt;0,(FL854-1)*9+FM854,0)</f>
        <v>44</v>
      </c>
      <c r="FJ854" s="116">
        <f t="shared" si="439"/>
        <v>11</v>
      </c>
      <c r="FK854" s="116" t="str">
        <f t="shared" ref="FK854:FK917" si="447">INDEX($FC$6:$FC$26,FJ854)&amp;"专属武器-魂珠-"&amp;FL854&amp;" "&amp;FM854&amp;"级"</f>
        <v>夏侯惇专属武器-魂珠-5 8级</v>
      </c>
      <c r="FL854" s="116">
        <f t="shared" ref="FL854:FL917" si="448">INT((FH854-(FJ854-1)*80-1)/10)+1</f>
        <v>5</v>
      </c>
      <c r="FM854" s="116">
        <f t="shared" ref="FM854:FM917" si="449">FH854-(FJ854-1)*80-(FL854-1)*10-1</f>
        <v>8</v>
      </c>
      <c r="FN854" s="116" t="str">
        <f t="shared" si="440"/>
        <v>金币</v>
      </c>
      <c r="FO854" s="116">
        <f t="shared" si="441"/>
        <v>12000</v>
      </c>
      <c r="FP854" s="116" t="str">
        <f t="shared" si="442"/>
        <v>专属强化石2</v>
      </c>
      <c r="FQ854" s="116">
        <f t="shared" si="443"/>
        <v>13</v>
      </c>
      <c r="FR854" s="116" t="str">
        <f t="shared" si="444"/>
        <v>专属强化石3</v>
      </c>
      <c r="FS854" s="116">
        <f t="shared" si="445"/>
        <v>7</v>
      </c>
      <c r="FT854" s="116">
        <f t="shared" ref="FT854:FT917" si="450">IF($FM854&gt;0,INDEX(EJ$6:EJ$77,$FI854),"")</f>
        <v>0.02</v>
      </c>
      <c r="FU854" s="116">
        <f t="shared" ref="FU854:FU917" si="451">IF($FM854&gt;0,INDEX(EK$6:EK$77,$FI854),"")</f>
        <v>1</v>
      </c>
      <c r="FV854" s="116">
        <f t="shared" ref="FV854:FV917" si="452">IF($FM854&gt;0,INDEX(EL$6:EL$77,$FI854),"")</f>
        <v>79</v>
      </c>
      <c r="FW854" s="116">
        <f t="shared" ref="FW854:FW917" si="453">IF($FM854&gt;0,INDEX(EP$6:EP$77,$FI854),"")</f>
        <v>0</v>
      </c>
      <c r="FX854" s="116">
        <f t="shared" ref="FX854:FX917" si="454">IF($FM854&gt;0,INDEX(EQ$6:EQ$77,$FI854),"")</f>
        <v>1</v>
      </c>
      <c r="FY854" s="116">
        <f t="shared" ref="FY854:FY917" si="455">IF($FM854&gt;0,INDEX(ER$6:ER$77,$FI854),"")</f>
        <v>18</v>
      </c>
      <c r="FZ854" s="116">
        <f t="shared" ref="FZ854:FZ917" si="456">IF($FM854&gt;0,INDEX(ES$6:ES$77,$FI854),"")</f>
        <v>9.4999999999999998E-3</v>
      </c>
      <c r="GA854" s="116">
        <f t="shared" ref="GA854:GA917" si="457">IF($FM854&gt;0,INDEX(ET$6:ET$77,$FI854),"")</f>
        <v>1</v>
      </c>
      <c r="GB854" s="116">
        <f t="shared" ref="GB854:GB917" si="458">IF($FM854&gt;0,INDEX(EU$6:EU$77,$FI854),"")</f>
        <v>37</v>
      </c>
      <c r="GC854" s="116">
        <f t="shared" ref="GC854:GC917" si="459">IF($FM854&gt;0,INDEX(EV$6:EV$77,$FI854),"")</f>
        <v>3.8100000000000002E-2</v>
      </c>
      <c r="GD854" s="116">
        <f t="shared" ref="GD854:GD917" si="460">IF($FM854&gt;0,INDEX(EW$6:EW$77,$FI854),"")</f>
        <v>1</v>
      </c>
      <c r="GE854" s="116">
        <f t="shared" ref="GE854:GE917" si="461">IF($FM854&gt;0,INDEX(EX$6:EX$77,$FI854),"")</f>
        <v>79</v>
      </c>
    </row>
    <row r="855" spans="164:187" ht="16.5" x14ac:dyDescent="0.2">
      <c r="FH855" s="116">
        <v>850</v>
      </c>
      <c r="FI855" s="116">
        <f t="shared" si="446"/>
        <v>45</v>
      </c>
      <c r="FJ855" s="116">
        <f t="shared" si="439"/>
        <v>11</v>
      </c>
      <c r="FK855" s="116" t="str">
        <f t="shared" si="447"/>
        <v>夏侯惇专属武器-魂珠-5 9级</v>
      </c>
      <c r="FL855" s="116">
        <f t="shared" si="448"/>
        <v>5</v>
      </c>
      <c r="FM855" s="116">
        <f t="shared" si="449"/>
        <v>9</v>
      </c>
      <c r="FN855" s="116" t="str">
        <f t="shared" si="440"/>
        <v>金币</v>
      </c>
      <c r="FO855" s="116">
        <f t="shared" si="441"/>
        <v>13000</v>
      </c>
      <c r="FP855" s="116" t="str">
        <f t="shared" si="442"/>
        <v>专属强化石2</v>
      </c>
      <c r="FQ855" s="116">
        <f t="shared" si="443"/>
        <v>17</v>
      </c>
      <c r="FR855" s="116" t="str">
        <f t="shared" si="444"/>
        <v>专属强化石3</v>
      </c>
      <c r="FS855" s="116">
        <f t="shared" si="445"/>
        <v>9</v>
      </c>
      <c r="FT855" s="116">
        <f t="shared" si="450"/>
        <v>0.02</v>
      </c>
      <c r="FU855" s="116">
        <f t="shared" si="451"/>
        <v>1</v>
      </c>
      <c r="FV855" s="116">
        <f t="shared" si="452"/>
        <v>99</v>
      </c>
      <c r="FW855" s="116">
        <f t="shared" si="453"/>
        <v>0</v>
      </c>
      <c r="FX855" s="116">
        <f t="shared" si="454"/>
        <v>1</v>
      </c>
      <c r="FY855" s="116">
        <f t="shared" si="455"/>
        <v>23</v>
      </c>
      <c r="FZ855" s="116">
        <f t="shared" si="456"/>
        <v>7.6E-3</v>
      </c>
      <c r="GA855" s="116">
        <f t="shared" si="457"/>
        <v>1</v>
      </c>
      <c r="GB855" s="116">
        <f t="shared" si="458"/>
        <v>46</v>
      </c>
      <c r="GC855" s="116">
        <f t="shared" si="459"/>
        <v>3.0300000000000001E-2</v>
      </c>
      <c r="GD855" s="116">
        <f t="shared" si="460"/>
        <v>1</v>
      </c>
      <c r="GE855" s="116">
        <f t="shared" si="461"/>
        <v>99</v>
      </c>
    </row>
    <row r="856" spans="164:187" ht="16.5" x14ac:dyDescent="0.2">
      <c r="FH856" s="116">
        <v>851</v>
      </c>
      <c r="FI856" s="116">
        <f t="shared" si="446"/>
        <v>0</v>
      </c>
      <c r="FJ856" s="116">
        <f t="shared" si="439"/>
        <v>11</v>
      </c>
      <c r="FK856" s="116" t="str">
        <f t="shared" si="447"/>
        <v>夏侯惇专属武器-魂珠-6 0级</v>
      </c>
      <c r="FL856" s="116">
        <f t="shared" si="448"/>
        <v>6</v>
      </c>
      <c r="FM856" s="116">
        <f t="shared" si="449"/>
        <v>0</v>
      </c>
      <c r="FN856" s="116" t="str">
        <f t="shared" si="440"/>
        <v/>
      </c>
      <c r="FO856" s="116" t="str">
        <f t="shared" si="441"/>
        <v/>
      </c>
      <c r="FP856" s="116" t="str">
        <f t="shared" si="442"/>
        <v/>
      </c>
      <c r="FQ856" s="116" t="str">
        <f t="shared" si="443"/>
        <v/>
      </c>
      <c r="FR856" s="116" t="str">
        <f t="shared" si="444"/>
        <v/>
      </c>
      <c r="FS856" s="116" t="str">
        <f t="shared" si="445"/>
        <v/>
      </c>
      <c r="FT856" s="116" t="str">
        <f t="shared" si="450"/>
        <v/>
      </c>
      <c r="FU856" s="116" t="str">
        <f t="shared" si="451"/>
        <v/>
      </c>
      <c r="FV856" s="116" t="str">
        <f t="shared" si="452"/>
        <v/>
      </c>
      <c r="FW856" s="116" t="str">
        <f t="shared" si="453"/>
        <v/>
      </c>
      <c r="FX856" s="116" t="str">
        <f t="shared" si="454"/>
        <v/>
      </c>
      <c r="FY856" s="116" t="str">
        <f t="shared" si="455"/>
        <v/>
      </c>
      <c r="FZ856" s="116" t="str">
        <f t="shared" si="456"/>
        <v/>
      </c>
      <c r="GA856" s="116" t="str">
        <f t="shared" si="457"/>
        <v/>
      </c>
      <c r="GB856" s="116" t="str">
        <f t="shared" si="458"/>
        <v/>
      </c>
      <c r="GC856" s="116" t="str">
        <f t="shared" si="459"/>
        <v/>
      </c>
      <c r="GD856" s="116" t="str">
        <f t="shared" si="460"/>
        <v/>
      </c>
      <c r="GE856" s="116" t="str">
        <f t="shared" si="461"/>
        <v/>
      </c>
    </row>
    <row r="857" spans="164:187" ht="16.5" x14ac:dyDescent="0.2">
      <c r="FH857" s="116">
        <v>852</v>
      </c>
      <c r="FI857" s="116">
        <f t="shared" si="446"/>
        <v>46</v>
      </c>
      <c r="FJ857" s="116">
        <f t="shared" si="439"/>
        <v>11</v>
      </c>
      <c r="FK857" s="116" t="str">
        <f t="shared" si="447"/>
        <v>夏侯惇专属武器-魂珠-6 1级</v>
      </c>
      <c r="FL857" s="116">
        <f t="shared" si="448"/>
        <v>6</v>
      </c>
      <c r="FM857" s="116">
        <f t="shared" si="449"/>
        <v>1</v>
      </c>
      <c r="FN857" s="116" t="str">
        <f t="shared" si="440"/>
        <v>金币</v>
      </c>
      <c r="FO857" s="116">
        <f t="shared" si="441"/>
        <v>6000</v>
      </c>
      <c r="FP857" s="116" t="str">
        <f t="shared" si="442"/>
        <v>专属强化石3</v>
      </c>
      <c r="FQ857" s="116">
        <f t="shared" si="443"/>
        <v>5</v>
      </c>
      <c r="FR857" s="116" t="str">
        <f t="shared" si="444"/>
        <v>专属强化石4</v>
      </c>
      <c r="FS857" s="116">
        <f t="shared" si="445"/>
        <v>1</v>
      </c>
      <c r="FT857" s="116">
        <f t="shared" si="450"/>
        <v>0.14000000000000001</v>
      </c>
      <c r="FU857" s="116">
        <f t="shared" si="451"/>
        <v>1</v>
      </c>
      <c r="FV857" s="116">
        <f t="shared" si="452"/>
        <v>10</v>
      </c>
      <c r="FW857" s="116">
        <f t="shared" si="453"/>
        <v>0</v>
      </c>
      <c r="FX857" s="116">
        <f t="shared" si="454"/>
        <v>1</v>
      </c>
      <c r="FY857" s="116">
        <f t="shared" si="455"/>
        <v>2</v>
      </c>
      <c r="FZ857" s="116">
        <f t="shared" si="456"/>
        <v>7.2099999999999997E-2</v>
      </c>
      <c r="GA857" s="116">
        <f t="shared" si="457"/>
        <v>1</v>
      </c>
      <c r="GB857" s="116">
        <f t="shared" si="458"/>
        <v>5</v>
      </c>
      <c r="GC857" s="116">
        <f t="shared" si="459"/>
        <v>0.28860000000000002</v>
      </c>
      <c r="GD857" s="116">
        <f t="shared" si="460"/>
        <v>1</v>
      </c>
      <c r="GE857" s="116">
        <f t="shared" si="461"/>
        <v>10</v>
      </c>
    </row>
    <row r="858" spans="164:187" ht="16.5" x14ac:dyDescent="0.2">
      <c r="FH858" s="116">
        <v>853</v>
      </c>
      <c r="FI858" s="116">
        <f t="shared" si="446"/>
        <v>47</v>
      </c>
      <c r="FJ858" s="116">
        <f t="shared" si="439"/>
        <v>11</v>
      </c>
      <c r="FK858" s="116" t="str">
        <f t="shared" si="447"/>
        <v>夏侯惇专属武器-魂珠-6 2级</v>
      </c>
      <c r="FL858" s="116">
        <f t="shared" si="448"/>
        <v>6</v>
      </c>
      <c r="FM858" s="116">
        <f t="shared" si="449"/>
        <v>2</v>
      </c>
      <c r="FN858" s="116" t="str">
        <f t="shared" si="440"/>
        <v>金币</v>
      </c>
      <c r="FO858" s="116">
        <f t="shared" si="441"/>
        <v>7000</v>
      </c>
      <c r="FP858" s="116" t="str">
        <f t="shared" si="442"/>
        <v>专属强化石3</v>
      </c>
      <c r="FQ858" s="116">
        <f t="shared" si="443"/>
        <v>9</v>
      </c>
      <c r="FR858" s="116" t="str">
        <f t="shared" si="444"/>
        <v>专属强化石4</v>
      </c>
      <c r="FS858" s="116">
        <f t="shared" si="445"/>
        <v>2</v>
      </c>
      <c r="FT858" s="116">
        <f t="shared" si="450"/>
        <v>0.14000000000000001</v>
      </c>
      <c r="FU858" s="116">
        <f t="shared" si="451"/>
        <v>1</v>
      </c>
      <c r="FV858" s="116">
        <f t="shared" si="452"/>
        <v>10</v>
      </c>
      <c r="FW858" s="116">
        <f t="shared" si="453"/>
        <v>0</v>
      </c>
      <c r="FX858" s="116">
        <f t="shared" si="454"/>
        <v>1</v>
      </c>
      <c r="FY858" s="116">
        <f t="shared" si="455"/>
        <v>2</v>
      </c>
      <c r="FZ858" s="116">
        <f t="shared" si="456"/>
        <v>7.2099999999999997E-2</v>
      </c>
      <c r="GA858" s="116">
        <f t="shared" si="457"/>
        <v>1</v>
      </c>
      <c r="GB858" s="116">
        <f t="shared" si="458"/>
        <v>5</v>
      </c>
      <c r="GC858" s="116">
        <f t="shared" si="459"/>
        <v>0.28860000000000002</v>
      </c>
      <c r="GD858" s="116">
        <f t="shared" si="460"/>
        <v>1</v>
      </c>
      <c r="GE858" s="116">
        <f t="shared" si="461"/>
        <v>10</v>
      </c>
    </row>
    <row r="859" spans="164:187" ht="16.5" x14ac:dyDescent="0.2">
      <c r="FH859" s="116">
        <v>854</v>
      </c>
      <c r="FI859" s="116">
        <f t="shared" si="446"/>
        <v>48</v>
      </c>
      <c r="FJ859" s="116">
        <f t="shared" si="439"/>
        <v>11</v>
      </c>
      <c r="FK859" s="116" t="str">
        <f t="shared" si="447"/>
        <v>夏侯惇专属武器-魂珠-6 3级</v>
      </c>
      <c r="FL859" s="116">
        <f t="shared" si="448"/>
        <v>6</v>
      </c>
      <c r="FM859" s="116">
        <f t="shared" si="449"/>
        <v>3</v>
      </c>
      <c r="FN859" s="116" t="str">
        <f t="shared" si="440"/>
        <v>金币</v>
      </c>
      <c r="FO859" s="116">
        <f t="shared" si="441"/>
        <v>8000</v>
      </c>
      <c r="FP859" s="116" t="str">
        <f t="shared" si="442"/>
        <v>专属强化石3</v>
      </c>
      <c r="FQ859" s="116">
        <f t="shared" si="443"/>
        <v>9</v>
      </c>
      <c r="FR859" s="116" t="str">
        <f t="shared" si="444"/>
        <v>专属强化石4</v>
      </c>
      <c r="FS859" s="116">
        <f t="shared" si="445"/>
        <v>2</v>
      </c>
      <c r="FT859" s="116">
        <f t="shared" si="450"/>
        <v>0.1</v>
      </c>
      <c r="FU859" s="116">
        <f t="shared" si="451"/>
        <v>1</v>
      </c>
      <c r="FV859" s="116">
        <f t="shared" si="452"/>
        <v>16</v>
      </c>
      <c r="FW859" s="116">
        <f t="shared" si="453"/>
        <v>0</v>
      </c>
      <c r="FX859" s="116">
        <f t="shared" si="454"/>
        <v>1</v>
      </c>
      <c r="FY859" s="116">
        <f t="shared" si="455"/>
        <v>4</v>
      </c>
      <c r="FZ859" s="116">
        <f t="shared" si="456"/>
        <v>4.8099999999999997E-2</v>
      </c>
      <c r="GA859" s="116">
        <f t="shared" si="457"/>
        <v>1</v>
      </c>
      <c r="GB859" s="116">
        <f t="shared" si="458"/>
        <v>7</v>
      </c>
      <c r="GC859" s="116">
        <f t="shared" si="459"/>
        <v>0.19239999999999999</v>
      </c>
      <c r="GD859" s="116">
        <f t="shared" si="460"/>
        <v>1</v>
      </c>
      <c r="GE859" s="116">
        <f t="shared" si="461"/>
        <v>16</v>
      </c>
    </row>
    <row r="860" spans="164:187" ht="16.5" x14ac:dyDescent="0.2">
      <c r="FH860" s="116">
        <v>855</v>
      </c>
      <c r="FI860" s="116">
        <f t="shared" si="446"/>
        <v>49</v>
      </c>
      <c r="FJ860" s="116">
        <f t="shared" si="439"/>
        <v>11</v>
      </c>
      <c r="FK860" s="116" t="str">
        <f t="shared" si="447"/>
        <v>夏侯惇专属武器-魂珠-6 4级</v>
      </c>
      <c r="FL860" s="116">
        <f t="shared" si="448"/>
        <v>6</v>
      </c>
      <c r="FM860" s="116">
        <f t="shared" si="449"/>
        <v>4</v>
      </c>
      <c r="FN860" s="116" t="str">
        <f t="shared" si="440"/>
        <v>金币</v>
      </c>
      <c r="FO860" s="116">
        <f t="shared" si="441"/>
        <v>9000</v>
      </c>
      <c r="FP860" s="116" t="str">
        <f t="shared" si="442"/>
        <v>专属强化石3</v>
      </c>
      <c r="FQ860" s="116">
        <f t="shared" si="443"/>
        <v>14</v>
      </c>
      <c r="FR860" s="116" t="str">
        <f t="shared" si="444"/>
        <v>专属强化石4</v>
      </c>
      <c r="FS860" s="116">
        <f t="shared" si="445"/>
        <v>3</v>
      </c>
      <c r="FT860" s="116">
        <f t="shared" si="450"/>
        <v>0.09</v>
      </c>
      <c r="FU860" s="116">
        <f t="shared" si="451"/>
        <v>1</v>
      </c>
      <c r="FV860" s="116">
        <f t="shared" si="452"/>
        <v>17</v>
      </c>
      <c r="FW860" s="116">
        <f t="shared" si="453"/>
        <v>0</v>
      </c>
      <c r="FX860" s="116">
        <f t="shared" si="454"/>
        <v>1</v>
      </c>
      <c r="FY860" s="116">
        <f t="shared" si="455"/>
        <v>4</v>
      </c>
      <c r="FZ860" s="116">
        <f t="shared" si="456"/>
        <v>4.3299999999999998E-2</v>
      </c>
      <c r="GA860" s="116">
        <f t="shared" si="457"/>
        <v>1</v>
      </c>
      <c r="GB860" s="116">
        <f t="shared" si="458"/>
        <v>8</v>
      </c>
      <c r="GC860" s="116">
        <f t="shared" si="459"/>
        <v>0.1731</v>
      </c>
      <c r="GD860" s="116">
        <f t="shared" si="460"/>
        <v>1</v>
      </c>
      <c r="GE860" s="116">
        <f t="shared" si="461"/>
        <v>17</v>
      </c>
    </row>
    <row r="861" spans="164:187" ht="16.5" x14ac:dyDescent="0.2">
      <c r="FH861" s="116">
        <v>856</v>
      </c>
      <c r="FI861" s="116">
        <f t="shared" si="446"/>
        <v>50</v>
      </c>
      <c r="FJ861" s="116">
        <f t="shared" si="439"/>
        <v>11</v>
      </c>
      <c r="FK861" s="116" t="str">
        <f t="shared" si="447"/>
        <v>夏侯惇专属武器-魂珠-6 5级</v>
      </c>
      <c r="FL861" s="116">
        <f t="shared" si="448"/>
        <v>6</v>
      </c>
      <c r="FM861" s="116">
        <f t="shared" si="449"/>
        <v>5</v>
      </c>
      <c r="FN861" s="116" t="str">
        <f t="shared" si="440"/>
        <v>金币</v>
      </c>
      <c r="FO861" s="116">
        <f t="shared" si="441"/>
        <v>10000</v>
      </c>
      <c r="FP861" s="116" t="str">
        <f t="shared" si="442"/>
        <v>专属强化石3</v>
      </c>
      <c r="FQ861" s="116">
        <f t="shared" si="443"/>
        <v>14</v>
      </c>
      <c r="FR861" s="116" t="str">
        <f t="shared" si="444"/>
        <v>专属强化石4</v>
      </c>
      <c r="FS861" s="116">
        <f t="shared" si="445"/>
        <v>3</v>
      </c>
      <c r="FT861" s="116">
        <f t="shared" si="450"/>
        <v>0.05</v>
      </c>
      <c r="FU861" s="116">
        <f t="shared" si="451"/>
        <v>1</v>
      </c>
      <c r="FV861" s="116">
        <f t="shared" si="452"/>
        <v>28</v>
      </c>
      <c r="FW861" s="116">
        <f t="shared" si="453"/>
        <v>0</v>
      </c>
      <c r="FX861" s="116">
        <f t="shared" si="454"/>
        <v>1</v>
      </c>
      <c r="FY861" s="116">
        <f t="shared" si="455"/>
        <v>6</v>
      </c>
      <c r="FZ861" s="116">
        <f t="shared" si="456"/>
        <v>2.7099999999999999E-2</v>
      </c>
      <c r="GA861" s="116">
        <f t="shared" si="457"/>
        <v>1</v>
      </c>
      <c r="GB861" s="116">
        <f t="shared" si="458"/>
        <v>13</v>
      </c>
      <c r="GC861" s="116">
        <f t="shared" si="459"/>
        <v>0.1082</v>
      </c>
      <c r="GD861" s="116">
        <f t="shared" si="460"/>
        <v>1</v>
      </c>
      <c r="GE861" s="116">
        <f t="shared" si="461"/>
        <v>28</v>
      </c>
    </row>
    <row r="862" spans="164:187" ht="16.5" x14ac:dyDescent="0.2">
      <c r="FH862" s="116">
        <v>857</v>
      </c>
      <c r="FI862" s="116">
        <f t="shared" si="446"/>
        <v>51</v>
      </c>
      <c r="FJ862" s="116">
        <f t="shared" si="439"/>
        <v>11</v>
      </c>
      <c r="FK862" s="116" t="str">
        <f t="shared" si="447"/>
        <v>夏侯惇专属武器-魂珠-6 6级</v>
      </c>
      <c r="FL862" s="116">
        <f t="shared" si="448"/>
        <v>6</v>
      </c>
      <c r="FM862" s="116">
        <f t="shared" si="449"/>
        <v>6</v>
      </c>
      <c r="FN862" s="116" t="str">
        <f t="shared" si="440"/>
        <v>金币</v>
      </c>
      <c r="FO862" s="116">
        <f t="shared" si="441"/>
        <v>11000</v>
      </c>
      <c r="FP862" s="116" t="str">
        <f t="shared" si="442"/>
        <v>专属强化石3</v>
      </c>
      <c r="FQ862" s="116">
        <f t="shared" si="443"/>
        <v>19</v>
      </c>
      <c r="FR862" s="116" t="str">
        <f t="shared" si="444"/>
        <v>专属强化石4</v>
      </c>
      <c r="FS862" s="116">
        <f t="shared" si="445"/>
        <v>4</v>
      </c>
      <c r="FT862" s="116">
        <f t="shared" si="450"/>
        <v>0.04</v>
      </c>
      <c r="FU862" s="116">
        <f t="shared" si="451"/>
        <v>1</v>
      </c>
      <c r="FV862" s="116">
        <f t="shared" si="452"/>
        <v>34</v>
      </c>
      <c r="FW862" s="116">
        <f t="shared" si="453"/>
        <v>0</v>
      </c>
      <c r="FX862" s="116">
        <f t="shared" si="454"/>
        <v>1</v>
      </c>
      <c r="FY862" s="116">
        <f t="shared" si="455"/>
        <v>8</v>
      </c>
      <c r="FZ862" s="116">
        <f t="shared" si="456"/>
        <v>2.2200000000000001E-2</v>
      </c>
      <c r="GA862" s="116">
        <f t="shared" si="457"/>
        <v>1</v>
      </c>
      <c r="GB862" s="116">
        <f t="shared" si="458"/>
        <v>16</v>
      </c>
      <c r="GC862" s="116">
        <f t="shared" si="459"/>
        <v>8.8800000000000004E-2</v>
      </c>
      <c r="GD862" s="116">
        <f t="shared" si="460"/>
        <v>1</v>
      </c>
      <c r="GE862" s="116">
        <f t="shared" si="461"/>
        <v>34</v>
      </c>
    </row>
    <row r="863" spans="164:187" ht="16.5" x14ac:dyDescent="0.2">
      <c r="FH863" s="116">
        <v>858</v>
      </c>
      <c r="FI863" s="116">
        <f t="shared" si="446"/>
        <v>52</v>
      </c>
      <c r="FJ863" s="116">
        <f t="shared" si="439"/>
        <v>11</v>
      </c>
      <c r="FK863" s="116" t="str">
        <f t="shared" si="447"/>
        <v>夏侯惇专属武器-魂珠-6 7级</v>
      </c>
      <c r="FL863" s="116">
        <f t="shared" si="448"/>
        <v>6</v>
      </c>
      <c r="FM863" s="116">
        <f t="shared" si="449"/>
        <v>7</v>
      </c>
      <c r="FN863" s="116" t="str">
        <f t="shared" si="440"/>
        <v>金币</v>
      </c>
      <c r="FO863" s="116">
        <f t="shared" si="441"/>
        <v>12000</v>
      </c>
      <c r="FP863" s="116" t="str">
        <f t="shared" si="442"/>
        <v>专属强化石3</v>
      </c>
      <c r="FQ863" s="116">
        <f t="shared" si="443"/>
        <v>24</v>
      </c>
      <c r="FR863" s="116" t="str">
        <f t="shared" si="444"/>
        <v>专属强化石4</v>
      </c>
      <c r="FS863" s="116">
        <f t="shared" si="445"/>
        <v>5</v>
      </c>
      <c r="FT863" s="116">
        <f t="shared" si="450"/>
        <v>0.03</v>
      </c>
      <c r="FU863" s="116">
        <f t="shared" si="451"/>
        <v>1</v>
      </c>
      <c r="FV863" s="116">
        <f t="shared" si="452"/>
        <v>44</v>
      </c>
      <c r="FW863" s="116">
        <f t="shared" si="453"/>
        <v>0</v>
      </c>
      <c r="FX863" s="116">
        <f t="shared" si="454"/>
        <v>1</v>
      </c>
      <c r="FY863" s="116">
        <f t="shared" si="455"/>
        <v>10</v>
      </c>
      <c r="FZ863" s="116">
        <f t="shared" si="456"/>
        <v>1.72E-2</v>
      </c>
      <c r="GA863" s="116">
        <f t="shared" si="457"/>
        <v>1</v>
      </c>
      <c r="GB863" s="116">
        <f t="shared" si="458"/>
        <v>20</v>
      </c>
      <c r="GC863" s="116">
        <f t="shared" si="459"/>
        <v>6.8699999999999997E-2</v>
      </c>
      <c r="GD863" s="116">
        <f t="shared" si="460"/>
        <v>1</v>
      </c>
      <c r="GE863" s="116">
        <f t="shared" si="461"/>
        <v>44</v>
      </c>
    </row>
    <row r="864" spans="164:187" ht="16.5" x14ac:dyDescent="0.2">
      <c r="FH864" s="116">
        <v>859</v>
      </c>
      <c r="FI864" s="116">
        <f t="shared" si="446"/>
        <v>53</v>
      </c>
      <c r="FJ864" s="116">
        <f t="shared" si="439"/>
        <v>11</v>
      </c>
      <c r="FK864" s="116" t="str">
        <f t="shared" si="447"/>
        <v>夏侯惇专属武器-魂珠-6 8级</v>
      </c>
      <c r="FL864" s="116">
        <f t="shared" si="448"/>
        <v>6</v>
      </c>
      <c r="FM864" s="116">
        <f t="shared" si="449"/>
        <v>8</v>
      </c>
      <c r="FN864" s="116" t="str">
        <f t="shared" si="440"/>
        <v>金币</v>
      </c>
      <c r="FO864" s="116">
        <f t="shared" si="441"/>
        <v>13000</v>
      </c>
      <c r="FP864" s="116" t="str">
        <f t="shared" si="442"/>
        <v>专属强化石3</v>
      </c>
      <c r="FQ864" s="116">
        <f t="shared" si="443"/>
        <v>33</v>
      </c>
      <c r="FR864" s="116" t="str">
        <f t="shared" si="444"/>
        <v>专属强化石4</v>
      </c>
      <c r="FS864" s="116">
        <f t="shared" si="445"/>
        <v>7</v>
      </c>
      <c r="FT864" s="116">
        <f t="shared" si="450"/>
        <v>0.03</v>
      </c>
      <c r="FU864" s="116">
        <f t="shared" si="451"/>
        <v>1</v>
      </c>
      <c r="FV864" s="116">
        <f t="shared" si="452"/>
        <v>50</v>
      </c>
      <c r="FW864" s="116">
        <f t="shared" si="453"/>
        <v>0</v>
      </c>
      <c r="FX864" s="116">
        <f t="shared" si="454"/>
        <v>1</v>
      </c>
      <c r="FY864" s="116">
        <f t="shared" si="455"/>
        <v>12</v>
      </c>
      <c r="FZ864" s="116">
        <f t="shared" si="456"/>
        <v>1.49E-2</v>
      </c>
      <c r="GA864" s="116">
        <f t="shared" si="457"/>
        <v>1</v>
      </c>
      <c r="GB864" s="116">
        <f t="shared" si="458"/>
        <v>24</v>
      </c>
      <c r="GC864" s="116">
        <f t="shared" si="459"/>
        <v>5.9400000000000001E-2</v>
      </c>
      <c r="GD864" s="116">
        <f t="shared" si="460"/>
        <v>1</v>
      </c>
      <c r="GE864" s="116">
        <f t="shared" si="461"/>
        <v>50</v>
      </c>
    </row>
    <row r="865" spans="164:187" ht="16.5" x14ac:dyDescent="0.2">
      <c r="FH865" s="116">
        <v>860</v>
      </c>
      <c r="FI865" s="116">
        <f t="shared" si="446"/>
        <v>54</v>
      </c>
      <c r="FJ865" s="116">
        <f t="shared" si="439"/>
        <v>11</v>
      </c>
      <c r="FK865" s="116" t="str">
        <f t="shared" si="447"/>
        <v>夏侯惇专属武器-魂珠-6 9级</v>
      </c>
      <c r="FL865" s="116">
        <f t="shared" si="448"/>
        <v>6</v>
      </c>
      <c r="FM865" s="116">
        <f t="shared" si="449"/>
        <v>9</v>
      </c>
      <c r="FN865" s="116" t="str">
        <f t="shared" si="440"/>
        <v>金币</v>
      </c>
      <c r="FO865" s="116">
        <f t="shared" si="441"/>
        <v>14000</v>
      </c>
      <c r="FP865" s="116" t="str">
        <f t="shared" si="442"/>
        <v>专属强化石3</v>
      </c>
      <c r="FQ865" s="116">
        <f t="shared" si="443"/>
        <v>38</v>
      </c>
      <c r="FR865" s="116" t="str">
        <f t="shared" si="444"/>
        <v>专属强化石4</v>
      </c>
      <c r="FS865" s="116">
        <f t="shared" si="445"/>
        <v>8</v>
      </c>
      <c r="FT865" s="116">
        <f t="shared" si="450"/>
        <v>0.02</v>
      </c>
      <c r="FU865" s="116">
        <f t="shared" si="451"/>
        <v>1</v>
      </c>
      <c r="FV865" s="116">
        <f t="shared" si="452"/>
        <v>71</v>
      </c>
      <c r="FW865" s="116">
        <f t="shared" si="453"/>
        <v>0</v>
      </c>
      <c r="FX865" s="116">
        <f t="shared" si="454"/>
        <v>1</v>
      </c>
      <c r="FY865" s="116">
        <f t="shared" si="455"/>
        <v>17</v>
      </c>
      <c r="FZ865" s="116">
        <f t="shared" si="456"/>
        <v>1.0500000000000001E-2</v>
      </c>
      <c r="GA865" s="116">
        <f t="shared" si="457"/>
        <v>1</v>
      </c>
      <c r="GB865" s="116">
        <f t="shared" si="458"/>
        <v>33</v>
      </c>
      <c r="GC865" s="116">
        <f t="shared" si="459"/>
        <v>4.2000000000000003E-2</v>
      </c>
      <c r="GD865" s="116">
        <f t="shared" si="460"/>
        <v>1</v>
      </c>
      <c r="GE865" s="116">
        <f t="shared" si="461"/>
        <v>71</v>
      </c>
    </row>
    <row r="866" spans="164:187" ht="16.5" x14ac:dyDescent="0.2">
      <c r="FH866" s="116">
        <v>861</v>
      </c>
      <c r="FI866" s="116">
        <f t="shared" si="446"/>
        <v>0</v>
      </c>
      <c r="FJ866" s="116">
        <f t="shared" si="439"/>
        <v>11</v>
      </c>
      <c r="FK866" s="116" t="str">
        <f t="shared" si="447"/>
        <v>夏侯惇专属武器-魂珠-7 0级</v>
      </c>
      <c r="FL866" s="116">
        <f t="shared" si="448"/>
        <v>7</v>
      </c>
      <c r="FM866" s="116">
        <f t="shared" si="449"/>
        <v>0</v>
      </c>
      <c r="FN866" s="116" t="str">
        <f t="shared" si="440"/>
        <v/>
      </c>
      <c r="FO866" s="116" t="str">
        <f t="shared" si="441"/>
        <v/>
      </c>
      <c r="FP866" s="116" t="str">
        <f t="shared" si="442"/>
        <v/>
      </c>
      <c r="FQ866" s="116" t="str">
        <f t="shared" si="443"/>
        <v/>
      </c>
      <c r="FR866" s="116" t="str">
        <f t="shared" si="444"/>
        <v/>
      </c>
      <c r="FS866" s="116" t="str">
        <f t="shared" si="445"/>
        <v/>
      </c>
      <c r="FT866" s="116" t="str">
        <f t="shared" si="450"/>
        <v/>
      </c>
      <c r="FU866" s="116" t="str">
        <f t="shared" si="451"/>
        <v/>
      </c>
      <c r="FV866" s="116" t="str">
        <f t="shared" si="452"/>
        <v/>
      </c>
      <c r="FW866" s="116" t="str">
        <f t="shared" si="453"/>
        <v/>
      </c>
      <c r="FX866" s="116" t="str">
        <f t="shared" si="454"/>
        <v/>
      </c>
      <c r="FY866" s="116" t="str">
        <f t="shared" si="455"/>
        <v/>
      </c>
      <c r="FZ866" s="116" t="str">
        <f t="shared" si="456"/>
        <v/>
      </c>
      <c r="GA866" s="116" t="str">
        <f t="shared" si="457"/>
        <v/>
      </c>
      <c r="GB866" s="116" t="str">
        <f t="shared" si="458"/>
        <v/>
      </c>
      <c r="GC866" s="116" t="str">
        <f t="shared" si="459"/>
        <v/>
      </c>
      <c r="GD866" s="116" t="str">
        <f t="shared" si="460"/>
        <v/>
      </c>
      <c r="GE866" s="116" t="str">
        <f t="shared" si="461"/>
        <v/>
      </c>
    </row>
    <row r="867" spans="164:187" ht="16.5" x14ac:dyDescent="0.2">
      <c r="FH867" s="116">
        <v>862</v>
      </c>
      <c r="FI867" s="116">
        <f t="shared" si="446"/>
        <v>55</v>
      </c>
      <c r="FJ867" s="116">
        <f t="shared" si="439"/>
        <v>11</v>
      </c>
      <c r="FK867" s="116" t="str">
        <f t="shared" si="447"/>
        <v>夏侯惇专属武器-魂珠-7 1级</v>
      </c>
      <c r="FL867" s="116">
        <f t="shared" si="448"/>
        <v>7</v>
      </c>
      <c r="FM867" s="116">
        <f t="shared" si="449"/>
        <v>1</v>
      </c>
      <c r="FN867" s="116" t="str">
        <f t="shared" si="440"/>
        <v>金币</v>
      </c>
      <c r="FO867" s="116">
        <f t="shared" si="441"/>
        <v>7000</v>
      </c>
      <c r="FP867" s="116" t="str">
        <f t="shared" si="442"/>
        <v>专属强化石3</v>
      </c>
      <c r="FQ867" s="116">
        <f t="shared" si="443"/>
        <v>6</v>
      </c>
      <c r="FR867" s="116" t="str">
        <f t="shared" si="444"/>
        <v>专属强化石4</v>
      </c>
      <c r="FS867" s="116">
        <f t="shared" si="445"/>
        <v>2</v>
      </c>
      <c r="FT867" s="116">
        <f t="shared" si="450"/>
        <v>0.17</v>
      </c>
      <c r="FU867" s="116">
        <f t="shared" si="451"/>
        <v>1</v>
      </c>
      <c r="FV867" s="116">
        <f t="shared" si="452"/>
        <v>9</v>
      </c>
      <c r="FW867" s="116">
        <f t="shared" si="453"/>
        <v>0</v>
      </c>
      <c r="FX867" s="116">
        <f t="shared" si="454"/>
        <v>1</v>
      </c>
      <c r="FY867" s="116">
        <f t="shared" si="455"/>
        <v>2</v>
      </c>
      <c r="FZ867" s="116">
        <f t="shared" si="456"/>
        <v>8.6599999999999996E-2</v>
      </c>
      <c r="GA867" s="116">
        <f t="shared" si="457"/>
        <v>1</v>
      </c>
      <c r="GB867" s="116">
        <f t="shared" si="458"/>
        <v>4</v>
      </c>
      <c r="GC867" s="116">
        <f t="shared" si="459"/>
        <v>0.3463</v>
      </c>
      <c r="GD867" s="116">
        <f t="shared" si="460"/>
        <v>1</v>
      </c>
      <c r="GE867" s="116">
        <f t="shared" si="461"/>
        <v>9</v>
      </c>
    </row>
    <row r="868" spans="164:187" ht="16.5" x14ac:dyDescent="0.2">
      <c r="FH868" s="116">
        <v>863</v>
      </c>
      <c r="FI868" s="116">
        <f t="shared" si="446"/>
        <v>56</v>
      </c>
      <c r="FJ868" s="116">
        <f t="shared" si="439"/>
        <v>11</v>
      </c>
      <c r="FK868" s="116" t="str">
        <f t="shared" si="447"/>
        <v>夏侯惇专属武器-魂珠-7 2级</v>
      </c>
      <c r="FL868" s="116">
        <f t="shared" si="448"/>
        <v>7</v>
      </c>
      <c r="FM868" s="116">
        <f t="shared" si="449"/>
        <v>2</v>
      </c>
      <c r="FN868" s="116" t="str">
        <f t="shared" si="440"/>
        <v>金币</v>
      </c>
      <c r="FO868" s="116">
        <f t="shared" si="441"/>
        <v>8000</v>
      </c>
      <c r="FP868" s="116" t="str">
        <f t="shared" si="442"/>
        <v>专属强化石3</v>
      </c>
      <c r="FQ868" s="116">
        <f t="shared" si="443"/>
        <v>6</v>
      </c>
      <c r="FR868" s="116" t="str">
        <f t="shared" si="444"/>
        <v>专属强化石4</v>
      </c>
      <c r="FS868" s="116">
        <f t="shared" si="445"/>
        <v>2</v>
      </c>
      <c r="FT868" s="116">
        <f t="shared" si="450"/>
        <v>0.09</v>
      </c>
      <c r="FU868" s="116">
        <f t="shared" si="451"/>
        <v>1</v>
      </c>
      <c r="FV868" s="116">
        <f t="shared" si="452"/>
        <v>17</v>
      </c>
      <c r="FW868" s="116">
        <f t="shared" si="453"/>
        <v>0</v>
      </c>
      <c r="FX868" s="116">
        <f t="shared" si="454"/>
        <v>1</v>
      </c>
      <c r="FY868" s="116">
        <f t="shared" si="455"/>
        <v>4</v>
      </c>
      <c r="FZ868" s="116">
        <f t="shared" si="456"/>
        <v>4.3299999999999998E-2</v>
      </c>
      <c r="GA868" s="116">
        <f t="shared" si="457"/>
        <v>1</v>
      </c>
      <c r="GB868" s="116">
        <f t="shared" si="458"/>
        <v>8</v>
      </c>
      <c r="GC868" s="116">
        <f t="shared" si="459"/>
        <v>0.1731</v>
      </c>
      <c r="GD868" s="116">
        <f t="shared" si="460"/>
        <v>1</v>
      </c>
      <c r="GE868" s="116">
        <f t="shared" si="461"/>
        <v>17</v>
      </c>
    </row>
    <row r="869" spans="164:187" ht="16.5" x14ac:dyDescent="0.2">
      <c r="FH869" s="116">
        <v>864</v>
      </c>
      <c r="FI869" s="116">
        <f t="shared" si="446"/>
        <v>57</v>
      </c>
      <c r="FJ869" s="116">
        <f t="shared" si="439"/>
        <v>11</v>
      </c>
      <c r="FK869" s="116" t="str">
        <f t="shared" si="447"/>
        <v>夏侯惇专属武器-魂珠-7 3级</v>
      </c>
      <c r="FL869" s="116">
        <f t="shared" si="448"/>
        <v>7</v>
      </c>
      <c r="FM869" s="116">
        <f t="shared" si="449"/>
        <v>3</v>
      </c>
      <c r="FN869" s="116" t="str">
        <f t="shared" si="440"/>
        <v>金币</v>
      </c>
      <c r="FO869" s="116">
        <f t="shared" si="441"/>
        <v>9000</v>
      </c>
      <c r="FP869" s="116" t="str">
        <f t="shared" si="442"/>
        <v>专属强化石3</v>
      </c>
      <c r="FQ869" s="116">
        <f t="shared" si="443"/>
        <v>8</v>
      </c>
      <c r="FR869" s="116" t="str">
        <f t="shared" si="444"/>
        <v>专属强化石4</v>
      </c>
      <c r="FS869" s="116">
        <f t="shared" si="445"/>
        <v>3</v>
      </c>
      <c r="FT869" s="116">
        <f t="shared" si="450"/>
        <v>0.09</v>
      </c>
      <c r="FU869" s="116">
        <f t="shared" si="451"/>
        <v>1</v>
      </c>
      <c r="FV869" s="116">
        <f t="shared" si="452"/>
        <v>17</v>
      </c>
      <c r="FW869" s="116">
        <f t="shared" si="453"/>
        <v>0</v>
      </c>
      <c r="FX869" s="116">
        <f t="shared" si="454"/>
        <v>1</v>
      </c>
      <c r="FY869" s="116">
        <f t="shared" si="455"/>
        <v>4</v>
      </c>
      <c r="FZ869" s="116">
        <f t="shared" si="456"/>
        <v>4.3299999999999998E-2</v>
      </c>
      <c r="GA869" s="116">
        <f t="shared" si="457"/>
        <v>1</v>
      </c>
      <c r="GB869" s="116">
        <f t="shared" si="458"/>
        <v>8</v>
      </c>
      <c r="GC869" s="116">
        <f t="shared" si="459"/>
        <v>0.1731</v>
      </c>
      <c r="GD869" s="116">
        <f t="shared" si="460"/>
        <v>1</v>
      </c>
      <c r="GE869" s="116">
        <f t="shared" si="461"/>
        <v>17</v>
      </c>
    </row>
    <row r="870" spans="164:187" ht="16.5" x14ac:dyDescent="0.2">
      <c r="FH870" s="116">
        <v>865</v>
      </c>
      <c r="FI870" s="116">
        <f t="shared" si="446"/>
        <v>58</v>
      </c>
      <c r="FJ870" s="116">
        <f t="shared" si="439"/>
        <v>11</v>
      </c>
      <c r="FK870" s="116" t="str">
        <f t="shared" si="447"/>
        <v>夏侯惇专属武器-魂珠-7 4级</v>
      </c>
      <c r="FL870" s="116">
        <f t="shared" si="448"/>
        <v>7</v>
      </c>
      <c r="FM870" s="116">
        <f t="shared" si="449"/>
        <v>4</v>
      </c>
      <c r="FN870" s="116" t="str">
        <f t="shared" si="440"/>
        <v>金币</v>
      </c>
      <c r="FO870" s="116">
        <f t="shared" si="441"/>
        <v>10000</v>
      </c>
      <c r="FP870" s="116" t="str">
        <f t="shared" si="442"/>
        <v>专属强化石3</v>
      </c>
      <c r="FQ870" s="116">
        <f t="shared" si="443"/>
        <v>11</v>
      </c>
      <c r="FR870" s="116" t="str">
        <f t="shared" si="444"/>
        <v>专属强化石4</v>
      </c>
      <c r="FS870" s="116">
        <f t="shared" si="445"/>
        <v>4</v>
      </c>
      <c r="FT870" s="116">
        <f t="shared" si="450"/>
        <v>7.0000000000000007E-2</v>
      </c>
      <c r="FU870" s="116">
        <f t="shared" si="451"/>
        <v>1</v>
      </c>
      <c r="FV870" s="116">
        <f t="shared" si="452"/>
        <v>22</v>
      </c>
      <c r="FW870" s="116">
        <f t="shared" si="453"/>
        <v>0</v>
      </c>
      <c r="FX870" s="116">
        <f t="shared" si="454"/>
        <v>1</v>
      </c>
      <c r="FY870" s="116">
        <f t="shared" si="455"/>
        <v>5</v>
      </c>
      <c r="FZ870" s="116">
        <f t="shared" si="456"/>
        <v>3.4599999999999999E-2</v>
      </c>
      <c r="GA870" s="116">
        <f t="shared" si="457"/>
        <v>1</v>
      </c>
      <c r="GB870" s="116">
        <f t="shared" si="458"/>
        <v>10</v>
      </c>
      <c r="GC870" s="116">
        <f t="shared" si="459"/>
        <v>0.13850000000000001</v>
      </c>
      <c r="GD870" s="116">
        <f t="shared" si="460"/>
        <v>1</v>
      </c>
      <c r="GE870" s="116">
        <f t="shared" si="461"/>
        <v>22</v>
      </c>
    </row>
    <row r="871" spans="164:187" ht="16.5" x14ac:dyDescent="0.2">
      <c r="FH871" s="116">
        <v>866</v>
      </c>
      <c r="FI871" s="116">
        <f t="shared" si="446"/>
        <v>59</v>
      </c>
      <c r="FJ871" s="116">
        <f t="shared" si="439"/>
        <v>11</v>
      </c>
      <c r="FK871" s="116" t="str">
        <f t="shared" si="447"/>
        <v>夏侯惇专属武器-魂珠-7 5级</v>
      </c>
      <c r="FL871" s="116">
        <f t="shared" si="448"/>
        <v>7</v>
      </c>
      <c r="FM871" s="116">
        <f t="shared" si="449"/>
        <v>5</v>
      </c>
      <c r="FN871" s="116" t="str">
        <f t="shared" si="440"/>
        <v>金币</v>
      </c>
      <c r="FO871" s="116">
        <f t="shared" si="441"/>
        <v>11000</v>
      </c>
      <c r="FP871" s="116" t="str">
        <f t="shared" si="442"/>
        <v>专属强化石3</v>
      </c>
      <c r="FQ871" s="116">
        <f t="shared" si="443"/>
        <v>11</v>
      </c>
      <c r="FR871" s="116" t="str">
        <f t="shared" si="444"/>
        <v>专属强化石4</v>
      </c>
      <c r="FS871" s="116">
        <f t="shared" si="445"/>
        <v>4</v>
      </c>
      <c r="FT871" s="116">
        <f t="shared" si="450"/>
        <v>0.04</v>
      </c>
      <c r="FU871" s="116">
        <f t="shared" si="451"/>
        <v>1</v>
      </c>
      <c r="FV871" s="116">
        <f t="shared" si="452"/>
        <v>35</v>
      </c>
      <c r="FW871" s="116">
        <f t="shared" si="453"/>
        <v>0</v>
      </c>
      <c r="FX871" s="116">
        <f t="shared" si="454"/>
        <v>1</v>
      </c>
      <c r="FY871" s="116">
        <f t="shared" si="455"/>
        <v>8</v>
      </c>
      <c r="FZ871" s="116">
        <f t="shared" si="456"/>
        <v>2.1600000000000001E-2</v>
      </c>
      <c r="GA871" s="116">
        <f t="shared" si="457"/>
        <v>1</v>
      </c>
      <c r="GB871" s="116">
        <f t="shared" si="458"/>
        <v>16</v>
      </c>
      <c r="GC871" s="116">
        <f t="shared" si="459"/>
        <v>8.6599999999999996E-2</v>
      </c>
      <c r="GD871" s="116">
        <f t="shared" si="460"/>
        <v>1</v>
      </c>
      <c r="GE871" s="116">
        <f t="shared" si="461"/>
        <v>35</v>
      </c>
    </row>
    <row r="872" spans="164:187" ht="16.5" x14ac:dyDescent="0.2">
      <c r="FH872" s="116">
        <v>867</v>
      </c>
      <c r="FI872" s="116">
        <f t="shared" si="446"/>
        <v>60</v>
      </c>
      <c r="FJ872" s="116">
        <f t="shared" si="439"/>
        <v>11</v>
      </c>
      <c r="FK872" s="116" t="str">
        <f t="shared" si="447"/>
        <v>夏侯惇专属武器-魂珠-7 6级</v>
      </c>
      <c r="FL872" s="116">
        <f t="shared" si="448"/>
        <v>7</v>
      </c>
      <c r="FM872" s="116">
        <f t="shared" si="449"/>
        <v>6</v>
      </c>
      <c r="FN872" s="116" t="str">
        <f t="shared" si="440"/>
        <v>金币</v>
      </c>
      <c r="FO872" s="116">
        <f t="shared" si="441"/>
        <v>12000</v>
      </c>
      <c r="FP872" s="116" t="str">
        <f t="shared" si="442"/>
        <v>专属强化石3</v>
      </c>
      <c r="FQ872" s="116">
        <f t="shared" si="443"/>
        <v>14</v>
      </c>
      <c r="FR872" s="116" t="str">
        <f t="shared" si="444"/>
        <v>专属强化石4</v>
      </c>
      <c r="FS872" s="116">
        <f t="shared" si="445"/>
        <v>5</v>
      </c>
      <c r="FT872" s="116">
        <f t="shared" si="450"/>
        <v>0.03</v>
      </c>
      <c r="FU872" s="116">
        <f t="shared" si="451"/>
        <v>1</v>
      </c>
      <c r="FV872" s="116">
        <f t="shared" si="452"/>
        <v>45</v>
      </c>
      <c r="FW872" s="116">
        <f t="shared" si="453"/>
        <v>0</v>
      </c>
      <c r="FX872" s="116">
        <f t="shared" si="454"/>
        <v>1</v>
      </c>
      <c r="FY872" s="116">
        <f t="shared" si="455"/>
        <v>11</v>
      </c>
      <c r="FZ872" s="116">
        <f t="shared" si="456"/>
        <v>1.66E-2</v>
      </c>
      <c r="GA872" s="116">
        <f t="shared" si="457"/>
        <v>1</v>
      </c>
      <c r="GB872" s="116">
        <f t="shared" si="458"/>
        <v>21</v>
      </c>
      <c r="GC872" s="116">
        <f t="shared" si="459"/>
        <v>6.6600000000000006E-2</v>
      </c>
      <c r="GD872" s="116">
        <f t="shared" si="460"/>
        <v>1</v>
      </c>
      <c r="GE872" s="116">
        <f t="shared" si="461"/>
        <v>45</v>
      </c>
    </row>
    <row r="873" spans="164:187" ht="16.5" x14ac:dyDescent="0.2">
      <c r="FH873" s="116">
        <v>868</v>
      </c>
      <c r="FI873" s="116">
        <f t="shared" si="446"/>
        <v>61</v>
      </c>
      <c r="FJ873" s="116">
        <f t="shared" si="439"/>
        <v>11</v>
      </c>
      <c r="FK873" s="116" t="str">
        <f t="shared" si="447"/>
        <v>夏侯惇专属武器-魂珠-7 7级</v>
      </c>
      <c r="FL873" s="116">
        <f t="shared" si="448"/>
        <v>7</v>
      </c>
      <c r="FM873" s="116">
        <f t="shared" si="449"/>
        <v>7</v>
      </c>
      <c r="FN873" s="116" t="str">
        <f t="shared" si="440"/>
        <v>金币</v>
      </c>
      <c r="FO873" s="116">
        <f t="shared" si="441"/>
        <v>13000</v>
      </c>
      <c r="FP873" s="116" t="str">
        <f t="shared" si="442"/>
        <v>专属强化石3</v>
      </c>
      <c r="FQ873" s="116">
        <f t="shared" si="443"/>
        <v>20</v>
      </c>
      <c r="FR873" s="116" t="str">
        <f t="shared" si="444"/>
        <v>专属强化石4</v>
      </c>
      <c r="FS873" s="116">
        <f t="shared" si="445"/>
        <v>7</v>
      </c>
      <c r="FT873" s="116">
        <f t="shared" si="450"/>
        <v>0.03</v>
      </c>
      <c r="FU873" s="116">
        <f t="shared" si="451"/>
        <v>1</v>
      </c>
      <c r="FV873" s="116">
        <f t="shared" si="452"/>
        <v>52</v>
      </c>
      <c r="FW873" s="116">
        <f t="shared" si="453"/>
        <v>0</v>
      </c>
      <c r="FX873" s="116">
        <f t="shared" si="454"/>
        <v>1</v>
      </c>
      <c r="FY873" s="116">
        <f t="shared" si="455"/>
        <v>12</v>
      </c>
      <c r="FZ873" s="116">
        <f t="shared" si="456"/>
        <v>1.44E-2</v>
      </c>
      <c r="GA873" s="116">
        <f t="shared" si="457"/>
        <v>1</v>
      </c>
      <c r="GB873" s="116">
        <f t="shared" si="458"/>
        <v>24</v>
      </c>
      <c r="GC873" s="116">
        <f t="shared" si="459"/>
        <v>5.7700000000000001E-2</v>
      </c>
      <c r="GD873" s="116">
        <f t="shared" si="460"/>
        <v>1</v>
      </c>
      <c r="GE873" s="116">
        <f t="shared" si="461"/>
        <v>52</v>
      </c>
    </row>
    <row r="874" spans="164:187" ht="16.5" x14ac:dyDescent="0.2">
      <c r="FH874" s="116">
        <v>869</v>
      </c>
      <c r="FI874" s="116">
        <f t="shared" si="446"/>
        <v>62</v>
      </c>
      <c r="FJ874" s="116">
        <f t="shared" si="439"/>
        <v>11</v>
      </c>
      <c r="FK874" s="116" t="str">
        <f t="shared" si="447"/>
        <v>夏侯惇专属武器-魂珠-7 8级</v>
      </c>
      <c r="FL874" s="116">
        <f t="shared" si="448"/>
        <v>7</v>
      </c>
      <c r="FM874" s="116">
        <f t="shared" si="449"/>
        <v>8</v>
      </c>
      <c r="FN874" s="116" t="str">
        <f t="shared" si="440"/>
        <v>金币</v>
      </c>
      <c r="FO874" s="116">
        <f t="shared" si="441"/>
        <v>14000</v>
      </c>
      <c r="FP874" s="116" t="str">
        <f t="shared" si="442"/>
        <v>专属强化石3</v>
      </c>
      <c r="FQ874" s="116">
        <f t="shared" si="443"/>
        <v>23</v>
      </c>
      <c r="FR874" s="116" t="str">
        <f t="shared" si="444"/>
        <v>专属强化石4</v>
      </c>
      <c r="FS874" s="116">
        <f t="shared" si="445"/>
        <v>8</v>
      </c>
      <c r="FT874" s="116">
        <f t="shared" si="450"/>
        <v>0.02</v>
      </c>
      <c r="FU874" s="116">
        <f t="shared" si="451"/>
        <v>1</v>
      </c>
      <c r="FV874" s="116">
        <f t="shared" si="452"/>
        <v>74</v>
      </c>
      <c r="FW874" s="116">
        <f t="shared" si="453"/>
        <v>0</v>
      </c>
      <c r="FX874" s="116">
        <f t="shared" si="454"/>
        <v>1</v>
      </c>
      <c r="FY874" s="116">
        <f t="shared" si="455"/>
        <v>17</v>
      </c>
      <c r="FZ874" s="116">
        <f t="shared" si="456"/>
        <v>1.0200000000000001E-2</v>
      </c>
      <c r="GA874" s="116">
        <f t="shared" si="457"/>
        <v>1</v>
      </c>
      <c r="GB874" s="116">
        <f t="shared" si="458"/>
        <v>34</v>
      </c>
      <c r="GC874" s="116">
        <f t="shared" si="459"/>
        <v>4.07E-2</v>
      </c>
      <c r="GD874" s="116">
        <f t="shared" si="460"/>
        <v>1</v>
      </c>
      <c r="GE874" s="116">
        <f t="shared" si="461"/>
        <v>74</v>
      </c>
    </row>
    <row r="875" spans="164:187" ht="16.5" x14ac:dyDescent="0.2">
      <c r="FH875" s="116">
        <v>870</v>
      </c>
      <c r="FI875" s="116">
        <f t="shared" si="446"/>
        <v>63</v>
      </c>
      <c r="FJ875" s="116">
        <f t="shared" si="439"/>
        <v>11</v>
      </c>
      <c r="FK875" s="116" t="str">
        <f t="shared" si="447"/>
        <v>夏侯惇专属武器-魂珠-7 9级</v>
      </c>
      <c r="FL875" s="116">
        <f t="shared" si="448"/>
        <v>7</v>
      </c>
      <c r="FM875" s="116">
        <f t="shared" si="449"/>
        <v>9</v>
      </c>
      <c r="FN875" s="116" t="str">
        <f t="shared" si="440"/>
        <v>金币</v>
      </c>
      <c r="FO875" s="116">
        <f t="shared" si="441"/>
        <v>15000</v>
      </c>
      <c r="FP875" s="116" t="str">
        <f t="shared" si="442"/>
        <v>专属强化石3</v>
      </c>
      <c r="FQ875" s="116">
        <f t="shared" si="443"/>
        <v>28</v>
      </c>
      <c r="FR875" s="116" t="str">
        <f t="shared" si="444"/>
        <v>专属强化石4</v>
      </c>
      <c r="FS875" s="116">
        <f t="shared" si="445"/>
        <v>10</v>
      </c>
      <c r="FT875" s="116">
        <f t="shared" si="450"/>
        <v>0.02</v>
      </c>
      <c r="FU875" s="116">
        <f t="shared" si="451"/>
        <v>1</v>
      </c>
      <c r="FV875" s="116">
        <f t="shared" si="452"/>
        <v>95</v>
      </c>
      <c r="FW875" s="116">
        <f t="shared" si="453"/>
        <v>0</v>
      </c>
      <c r="FX875" s="116">
        <f t="shared" si="454"/>
        <v>1</v>
      </c>
      <c r="FY875" s="116">
        <f t="shared" si="455"/>
        <v>22</v>
      </c>
      <c r="FZ875" s="116">
        <f t="shared" si="456"/>
        <v>7.9000000000000008E-3</v>
      </c>
      <c r="GA875" s="116">
        <f t="shared" si="457"/>
        <v>1</v>
      </c>
      <c r="GB875" s="116">
        <f t="shared" si="458"/>
        <v>44</v>
      </c>
      <c r="GC875" s="116">
        <f t="shared" si="459"/>
        <v>3.15E-2</v>
      </c>
      <c r="GD875" s="116">
        <f t="shared" si="460"/>
        <v>1</v>
      </c>
      <c r="GE875" s="116">
        <f t="shared" si="461"/>
        <v>95</v>
      </c>
    </row>
    <row r="876" spans="164:187" ht="16.5" x14ac:dyDescent="0.2">
      <c r="FH876" s="116">
        <v>871</v>
      </c>
      <c r="FI876" s="116">
        <f t="shared" si="446"/>
        <v>0</v>
      </c>
      <c r="FJ876" s="116">
        <f t="shared" si="439"/>
        <v>11</v>
      </c>
      <c r="FK876" s="116" t="str">
        <f t="shared" si="447"/>
        <v>夏侯惇专属武器-魂珠-8 0级</v>
      </c>
      <c r="FL876" s="116">
        <f t="shared" si="448"/>
        <v>8</v>
      </c>
      <c r="FM876" s="116">
        <f t="shared" si="449"/>
        <v>0</v>
      </c>
      <c r="FN876" s="116" t="str">
        <f t="shared" si="440"/>
        <v/>
      </c>
      <c r="FO876" s="116" t="str">
        <f t="shared" si="441"/>
        <v/>
      </c>
      <c r="FP876" s="116" t="str">
        <f t="shared" si="442"/>
        <v/>
      </c>
      <c r="FQ876" s="116" t="str">
        <f t="shared" si="443"/>
        <v/>
      </c>
      <c r="FR876" s="116" t="str">
        <f t="shared" si="444"/>
        <v/>
      </c>
      <c r="FS876" s="116" t="str">
        <f t="shared" si="445"/>
        <v/>
      </c>
      <c r="FT876" s="116" t="str">
        <f t="shared" si="450"/>
        <v/>
      </c>
      <c r="FU876" s="116" t="str">
        <f t="shared" si="451"/>
        <v/>
      </c>
      <c r="FV876" s="116" t="str">
        <f t="shared" si="452"/>
        <v/>
      </c>
      <c r="FW876" s="116" t="str">
        <f t="shared" si="453"/>
        <v/>
      </c>
      <c r="FX876" s="116" t="str">
        <f t="shared" si="454"/>
        <v/>
      </c>
      <c r="FY876" s="116" t="str">
        <f t="shared" si="455"/>
        <v/>
      </c>
      <c r="FZ876" s="116" t="str">
        <f t="shared" si="456"/>
        <v/>
      </c>
      <c r="GA876" s="116" t="str">
        <f t="shared" si="457"/>
        <v/>
      </c>
      <c r="GB876" s="116" t="str">
        <f t="shared" si="458"/>
        <v/>
      </c>
      <c r="GC876" s="116" t="str">
        <f t="shared" si="459"/>
        <v/>
      </c>
      <c r="GD876" s="116" t="str">
        <f t="shared" si="460"/>
        <v/>
      </c>
      <c r="GE876" s="116" t="str">
        <f t="shared" si="461"/>
        <v/>
      </c>
    </row>
    <row r="877" spans="164:187" ht="16.5" x14ac:dyDescent="0.2">
      <c r="FH877" s="116">
        <v>872</v>
      </c>
      <c r="FI877" s="116">
        <f t="shared" si="446"/>
        <v>64</v>
      </c>
      <c r="FJ877" s="116">
        <f t="shared" si="439"/>
        <v>11</v>
      </c>
      <c r="FK877" s="116" t="str">
        <f t="shared" si="447"/>
        <v>夏侯惇专属武器-魂珠-8 1级</v>
      </c>
      <c r="FL877" s="116">
        <f t="shared" si="448"/>
        <v>8</v>
      </c>
      <c r="FM877" s="116">
        <f t="shared" si="449"/>
        <v>1</v>
      </c>
      <c r="FN877" s="116" t="str">
        <f t="shared" si="440"/>
        <v>金币</v>
      </c>
      <c r="FO877" s="116">
        <f t="shared" si="441"/>
        <v>8000</v>
      </c>
      <c r="FP877" s="116" t="str">
        <f t="shared" si="442"/>
        <v>专属强化石4</v>
      </c>
      <c r="FQ877" s="116">
        <f t="shared" si="443"/>
        <v>5</v>
      </c>
      <c r="FR877" s="116" t="str">
        <f t="shared" si="444"/>
        <v/>
      </c>
      <c r="FS877" s="116" t="str">
        <f t="shared" si="445"/>
        <v/>
      </c>
      <c r="FT877" s="116">
        <f t="shared" si="450"/>
        <v>0.1</v>
      </c>
      <c r="FU877" s="116">
        <f t="shared" si="451"/>
        <v>1</v>
      </c>
      <c r="FV877" s="116">
        <f t="shared" si="452"/>
        <v>15</v>
      </c>
      <c r="FW877" s="116">
        <f t="shared" si="453"/>
        <v>0</v>
      </c>
      <c r="FX877" s="116">
        <f t="shared" si="454"/>
        <v>1</v>
      </c>
      <c r="FY877" s="116">
        <f t="shared" si="455"/>
        <v>4</v>
      </c>
      <c r="FZ877" s="116">
        <f t="shared" si="456"/>
        <v>4.9200000000000001E-2</v>
      </c>
      <c r="GA877" s="116">
        <f t="shared" si="457"/>
        <v>1</v>
      </c>
      <c r="GB877" s="116">
        <f t="shared" si="458"/>
        <v>7</v>
      </c>
      <c r="GC877" s="116">
        <f t="shared" si="459"/>
        <v>0.1968</v>
      </c>
      <c r="GD877" s="116">
        <f t="shared" si="460"/>
        <v>1</v>
      </c>
      <c r="GE877" s="116">
        <f t="shared" si="461"/>
        <v>15</v>
      </c>
    </row>
    <row r="878" spans="164:187" ht="16.5" x14ac:dyDescent="0.2">
      <c r="FH878" s="116">
        <v>873</v>
      </c>
      <c r="FI878" s="116">
        <f t="shared" si="446"/>
        <v>65</v>
      </c>
      <c r="FJ878" s="116">
        <f t="shared" si="439"/>
        <v>11</v>
      </c>
      <c r="FK878" s="116" t="str">
        <f t="shared" si="447"/>
        <v>夏侯惇专属武器-魂珠-8 2级</v>
      </c>
      <c r="FL878" s="116">
        <f t="shared" si="448"/>
        <v>8</v>
      </c>
      <c r="FM878" s="116">
        <f t="shared" si="449"/>
        <v>2</v>
      </c>
      <c r="FN878" s="116" t="str">
        <f t="shared" si="440"/>
        <v>金币</v>
      </c>
      <c r="FO878" s="116">
        <f t="shared" si="441"/>
        <v>9000</v>
      </c>
      <c r="FP878" s="116" t="str">
        <f t="shared" si="442"/>
        <v>专属强化石4</v>
      </c>
      <c r="FQ878" s="116">
        <f t="shared" si="443"/>
        <v>8</v>
      </c>
      <c r="FR878" s="116" t="str">
        <f t="shared" si="444"/>
        <v/>
      </c>
      <c r="FS878" s="116" t="str">
        <f t="shared" si="445"/>
        <v/>
      </c>
      <c r="FT878" s="116">
        <f t="shared" si="450"/>
        <v>0.08</v>
      </c>
      <c r="FU878" s="116">
        <f t="shared" si="451"/>
        <v>1</v>
      </c>
      <c r="FV878" s="116">
        <f t="shared" si="452"/>
        <v>19</v>
      </c>
      <c r="FW878" s="116">
        <f t="shared" si="453"/>
        <v>0</v>
      </c>
      <c r="FX878" s="116">
        <f t="shared" si="454"/>
        <v>1</v>
      </c>
      <c r="FY878" s="116">
        <f t="shared" si="455"/>
        <v>4</v>
      </c>
      <c r="FZ878" s="116">
        <f t="shared" si="456"/>
        <v>3.9399999999999998E-2</v>
      </c>
      <c r="GA878" s="116">
        <f t="shared" si="457"/>
        <v>1</v>
      </c>
      <c r="GB878" s="116">
        <f t="shared" si="458"/>
        <v>9</v>
      </c>
      <c r="GC878" s="116">
        <f t="shared" si="459"/>
        <v>0.15740000000000001</v>
      </c>
      <c r="GD878" s="116">
        <f t="shared" si="460"/>
        <v>1</v>
      </c>
      <c r="GE878" s="116">
        <f t="shared" si="461"/>
        <v>19</v>
      </c>
    </row>
    <row r="879" spans="164:187" ht="16.5" x14ac:dyDescent="0.2">
      <c r="FH879" s="116">
        <v>874</v>
      </c>
      <c r="FI879" s="116">
        <f t="shared" si="446"/>
        <v>66</v>
      </c>
      <c r="FJ879" s="116">
        <f t="shared" si="439"/>
        <v>11</v>
      </c>
      <c r="FK879" s="116" t="str">
        <f t="shared" si="447"/>
        <v>夏侯惇专属武器-魂珠-8 3级</v>
      </c>
      <c r="FL879" s="116">
        <f t="shared" si="448"/>
        <v>8</v>
      </c>
      <c r="FM879" s="116">
        <f t="shared" si="449"/>
        <v>3</v>
      </c>
      <c r="FN879" s="116" t="str">
        <f t="shared" si="440"/>
        <v>金币</v>
      </c>
      <c r="FO879" s="116">
        <f t="shared" si="441"/>
        <v>10000</v>
      </c>
      <c r="FP879" s="116" t="str">
        <f t="shared" si="442"/>
        <v>专属强化石4</v>
      </c>
      <c r="FQ879" s="116">
        <f t="shared" si="443"/>
        <v>10</v>
      </c>
      <c r="FR879" s="116" t="str">
        <f t="shared" si="444"/>
        <v/>
      </c>
      <c r="FS879" s="116" t="str">
        <f t="shared" si="445"/>
        <v/>
      </c>
      <c r="FT879" s="116">
        <f t="shared" si="450"/>
        <v>7.0000000000000007E-2</v>
      </c>
      <c r="FU879" s="116">
        <f t="shared" si="451"/>
        <v>1</v>
      </c>
      <c r="FV879" s="116">
        <f t="shared" si="452"/>
        <v>23</v>
      </c>
      <c r="FW879" s="116">
        <f t="shared" si="453"/>
        <v>0</v>
      </c>
      <c r="FX879" s="116">
        <f t="shared" si="454"/>
        <v>1</v>
      </c>
      <c r="FY879" s="116">
        <f t="shared" si="455"/>
        <v>5</v>
      </c>
      <c r="FZ879" s="116">
        <f t="shared" si="456"/>
        <v>3.2800000000000003E-2</v>
      </c>
      <c r="GA879" s="116">
        <f t="shared" si="457"/>
        <v>1</v>
      </c>
      <c r="GB879" s="116">
        <f t="shared" si="458"/>
        <v>11</v>
      </c>
      <c r="GC879" s="116">
        <f t="shared" si="459"/>
        <v>0.13120000000000001</v>
      </c>
      <c r="GD879" s="116">
        <f t="shared" si="460"/>
        <v>1</v>
      </c>
      <c r="GE879" s="116">
        <f t="shared" si="461"/>
        <v>23</v>
      </c>
    </row>
    <row r="880" spans="164:187" ht="16.5" x14ac:dyDescent="0.2">
      <c r="FH880" s="116">
        <v>875</v>
      </c>
      <c r="FI880" s="116">
        <f t="shared" si="446"/>
        <v>67</v>
      </c>
      <c r="FJ880" s="116">
        <f t="shared" si="439"/>
        <v>11</v>
      </c>
      <c r="FK880" s="116" t="str">
        <f t="shared" si="447"/>
        <v>夏侯惇专属武器-魂珠-8 4级</v>
      </c>
      <c r="FL880" s="116">
        <f t="shared" si="448"/>
        <v>8</v>
      </c>
      <c r="FM880" s="116">
        <f t="shared" si="449"/>
        <v>4</v>
      </c>
      <c r="FN880" s="116" t="str">
        <f t="shared" si="440"/>
        <v>金币</v>
      </c>
      <c r="FO880" s="116">
        <f t="shared" si="441"/>
        <v>11000</v>
      </c>
      <c r="FP880" s="116" t="str">
        <f t="shared" si="442"/>
        <v>专属强化石4</v>
      </c>
      <c r="FQ880" s="116">
        <f t="shared" si="443"/>
        <v>12</v>
      </c>
      <c r="FR880" s="116" t="str">
        <f t="shared" si="444"/>
        <v/>
      </c>
      <c r="FS880" s="116" t="str">
        <f t="shared" si="445"/>
        <v/>
      </c>
      <c r="FT880" s="116">
        <f t="shared" si="450"/>
        <v>0.05</v>
      </c>
      <c r="FU880" s="116">
        <f t="shared" si="451"/>
        <v>1</v>
      </c>
      <c r="FV880" s="116">
        <f t="shared" si="452"/>
        <v>32</v>
      </c>
      <c r="FW880" s="116">
        <f t="shared" si="453"/>
        <v>0</v>
      </c>
      <c r="FX880" s="116">
        <f t="shared" si="454"/>
        <v>1</v>
      </c>
      <c r="FY880" s="116">
        <f t="shared" si="455"/>
        <v>7</v>
      </c>
      <c r="FZ880" s="116">
        <f t="shared" si="456"/>
        <v>2.3599999999999999E-2</v>
      </c>
      <c r="GA880" s="116">
        <f t="shared" si="457"/>
        <v>1</v>
      </c>
      <c r="GB880" s="116">
        <f t="shared" si="458"/>
        <v>15</v>
      </c>
      <c r="GC880" s="116">
        <f t="shared" si="459"/>
        <v>9.4399999999999998E-2</v>
      </c>
      <c r="GD880" s="116">
        <f t="shared" si="460"/>
        <v>1</v>
      </c>
      <c r="GE880" s="116">
        <f t="shared" si="461"/>
        <v>32</v>
      </c>
    </row>
    <row r="881" spans="164:187" ht="16.5" x14ac:dyDescent="0.2">
      <c r="FH881" s="116">
        <v>876</v>
      </c>
      <c r="FI881" s="116">
        <f t="shared" si="446"/>
        <v>68</v>
      </c>
      <c r="FJ881" s="116">
        <f t="shared" si="439"/>
        <v>11</v>
      </c>
      <c r="FK881" s="116" t="str">
        <f t="shared" si="447"/>
        <v>夏侯惇专属武器-魂珠-8 5级</v>
      </c>
      <c r="FL881" s="116">
        <f t="shared" si="448"/>
        <v>8</v>
      </c>
      <c r="FM881" s="116">
        <f t="shared" si="449"/>
        <v>5</v>
      </c>
      <c r="FN881" s="116" t="str">
        <f t="shared" si="440"/>
        <v>金币</v>
      </c>
      <c r="FO881" s="116">
        <f t="shared" si="441"/>
        <v>12000</v>
      </c>
      <c r="FP881" s="116" t="str">
        <f t="shared" si="442"/>
        <v>专属强化石4</v>
      </c>
      <c r="FQ881" s="116">
        <f t="shared" si="443"/>
        <v>15</v>
      </c>
      <c r="FR881" s="116" t="str">
        <f t="shared" si="444"/>
        <v/>
      </c>
      <c r="FS881" s="116" t="str">
        <f t="shared" si="445"/>
        <v/>
      </c>
      <c r="FT881" s="116">
        <f t="shared" si="450"/>
        <v>0.04</v>
      </c>
      <c r="FU881" s="116">
        <f t="shared" si="451"/>
        <v>1</v>
      </c>
      <c r="FV881" s="116">
        <f t="shared" si="452"/>
        <v>41</v>
      </c>
      <c r="FW881" s="116">
        <f t="shared" si="453"/>
        <v>0</v>
      </c>
      <c r="FX881" s="116">
        <f t="shared" si="454"/>
        <v>1</v>
      </c>
      <c r="FY881" s="116">
        <f t="shared" si="455"/>
        <v>9</v>
      </c>
      <c r="FZ881" s="116">
        <f t="shared" si="456"/>
        <v>1.84E-2</v>
      </c>
      <c r="GA881" s="116">
        <f t="shared" si="457"/>
        <v>1</v>
      </c>
      <c r="GB881" s="116">
        <f t="shared" si="458"/>
        <v>19</v>
      </c>
      <c r="GC881" s="116">
        <f t="shared" si="459"/>
        <v>7.3800000000000004E-2</v>
      </c>
      <c r="GD881" s="116">
        <f t="shared" si="460"/>
        <v>1</v>
      </c>
      <c r="GE881" s="116">
        <f t="shared" si="461"/>
        <v>41</v>
      </c>
    </row>
    <row r="882" spans="164:187" ht="16.5" x14ac:dyDescent="0.2">
      <c r="FH882" s="116">
        <v>877</v>
      </c>
      <c r="FI882" s="116">
        <f t="shared" si="446"/>
        <v>69</v>
      </c>
      <c r="FJ882" s="116">
        <f t="shared" si="439"/>
        <v>11</v>
      </c>
      <c r="FK882" s="116" t="str">
        <f t="shared" si="447"/>
        <v>夏侯惇专属武器-魂珠-8 6级</v>
      </c>
      <c r="FL882" s="116">
        <f t="shared" si="448"/>
        <v>8</v>
      </c>
      <c r="FM882" s="116">
        <f t="shared" si="449"/>
        <v>6</v>
      </c>
      <c r="FN882" s="116" t="str">
        <f t="shared" si="440"/>
        <v>金币</v>
      </c>
      <c r="FO882" s="116">
        <f t="shared" si="441"/>
        <v>13000</v>
      </c>
      <c r="FP882" s="116" t="str">
        <f t="shared" si="442"/>
        <v>专属强化石4</v>
      </c>
      <c r="FQ882" s="116">
        <f t="shared" si="443"/>
        <v>18</v>
      </c>
      <c r="FR882" s="116" t="str">
        <f t="shared" si="444"/>
        <v/>
      </c>
      <c r="FS882" s="116" t="str">
        <f t="shared" si="445"/>
        <v/>
      </c>
      <c r="FT882" s="116">
        <f t="shared" si="450"/>
        <v>0.03</v>
      </c>
      <c r="FU882" s="116">
        <f t="shared" si="451"/>
        <v>1</v>
      </c>
      <c r="FV882" s="116">
        <f t="shared" si="452"/>
        <v>55</v>
      </c>
      <c r="FW882" s="116">
        <f t="shared" si="453"/>
        <v>0</v>
      </c>
      <c r="FX882" s="116">
        <f t="shared" si="454"/>
        <v>1</v>
      </c>
      <c r="FY882" s="116">
        <f t="shared" si="455"/>
        <v>13</v>
      </c>
      <c r="FZ882" s="116">
        <f t="shared" si="456"/>
        <v>1.3599999999999999E-2</v>
      </c>
      <c r="GA882" s="116">
        <f t="shared" si="457"/>
        <v>1</v>
      </c>
      <c r="GB882" s="116">
        <f t="shared" si="458"/>
        <v>26</v>
      </c>
      <c r="GC882" s="116">
        <f t="shared" si="459"/>
        <v>5.45E-2</v>
      </c>
      <c r="GD882" s="116">
        <f t="shared" si="460"/>
        <v>1</v>
      </c>
      <c r="GE882" s="116">
        <f t="shared" si="461"/>
        <v>55</v>
      </c>
    </row>
    <row r="883" spans="164:187" ht="16.5" x14ac:dyDescent="0.2">
      <c r="FH883" s="116">
        <v>878</v>
      </c>
      <c r="FI883" s="116">
        <f t="shared" si="446"/>
        <v>70</v>
      </c>
      <c r="FJ883" s="116">
        <f t="shared" si="439"/>
        <v>11</v>
      </c>
      <c r="FK883" s="116" t="str">
        <f t="shared" si="447"/>
        <v>夏侯惇专属武器-魂珠-8 7级</v>
      </c>
      <c r="FL883" s="116">
        <f t="shared" si="448"/>
        <v>8</v>
      </c>
      <c r="FM883" s="116">
        <f t="shared" si="449"/>
        <v>7</v>
      </c>
      <c r="FN883" s="116" t="str">
        <f t="shared" si="440"/>
        <v>金币</v>
      </c>
      <c r="FO883" s="116">
        <f t="shared" si="441"/>
        <v>14000</v>
      </c>
      <c r="FP883" s="116" t="str">
        <f t="shared" si="442"/>
        <v>专属强化石4</v>
      </c>
      <c r="FQ883" s="116">
        <f t="shared" si="443"/>
        <v>25</v>
      </c>
      <c r="FR883" s="116" t="str">
        <f t="shared" si="444"/>
        <v/>
      </c>
      <c r="FS883" s="116" t="str">
        <f t="shared" si="445"/>
        <v/>
      </c>
      <c r="FT883" s="116">
        <f t="shared" si="450"/>
        <v>0.02</v>
      </c>
      <c r="FU883" s="116">
        <f t="shared" si="451"/>
        <v>1</v>
      </c>
      <c r="FV883" s="116">
        <f t="shared" si="452"/>
        <v>64</v>
      </c>
      <c r="FW883" s="116">
        <f t="shared" si="453"/>
        <v>0</v>
      </c>
      <c r="FX883" s="116">
        <f t="shared" si="454"/>
        <v>1</v>
      </c>
      <c r="FY883" s="116">
        <f t="shared" si="455"/>
        <v>15</v>
      </c>
      <c r="FZ883" s="116">
        <f t="shared" si="456"/>
        <v>1.17E-2</v>
      </c>
      <c r="GA883" s="116">
        <f t="shared" si="457"/>
        <v>1</v>
      </c>
      <c r="GB883" s="116">
        <f t="shared" si="458"/>
        <v>30</v>
      </c>
      <c r="GC883" s="116">
        <f t="shared" si="459"/>
        <v>4.6800000000000001E-2</v>
      </c>
      <c r="GD883" s="116">
        <f t="shared" si="460"/>
        <v>1</v>
      </c>
      <c r="GE883" s="116">
        <f t="shared" si="461"/>
        <v>64</v>
      </c>
    </row>
    <row r="884" spans="164:187" ht="16.5" x14ac:dyDescent="0.2">
      <c r="FH884" s="116">
        <v>879</v>
      </c>
      <c r="FI884" s="116">
        <f t="shared" si="446"/>
        <v>71</v>
      </c>
      <c r="FJ884" s="116">
        <f t="shared" si="439"/>
        <v>11</v>
      </c>
      <c r="FK884" s="116" t="str">
        <f t="shared" si="447"/>
        <v>夏侯惇专属武器-魂珠-8 8级</v>
      </c>
      <c r="FL884" s="116">
        <f t="shared" si="448"/>
        <v>8</v>
      </c>
      <c r="FM884" s="116">
        <f t="shared" si="449"/>
        <v>8</v>
      </c>
      <c r="FN884" s="116" t="str">
        <f t="shared" si="440"/>
        <v>金币</v>
      </c>
      <c r="FO884" s="116">
        <f t="shared" si="441"/>
        <v>15000</v>
      </c>
      <c r="FP884" s="116" t="str">
        <f t="shared" si="442"/>
        <v>专属强化石4</v>
      </c>
      <c r="FQ884" s="116">
        <f t="shared" si="443"/>
        <v>30</v>
      </c>
      <c r="FR884" s="116" t="str">
        <f t="shared" si="444"/>
        <v/>
      </c>
      <c r="FS884" s="116" t="str">
        <f t="shared" si="445"/>
        <v/>
      </c>
      <c r="FT884" s="116">
        <f t="shared" si="450"/>
        <v>0.02</v>
      </c>
      <c r="FU884" s="116">
        <f t="shared" si="451"/>
        <v>1</v>
      </c>
      <c r="FV884" s="116">
        <f t="shared" si="452"/>
        <v>86</v>
      </c>
      <c r="FW884" s="116">
        <f t="shared" si="453"/>
        <v>0</v>
      </c>
      <c r="FX884" s="116">
        <f t="shared" si="454"/>
        <v>1</v>
      </c>
      <c r="FY884" s="116">
        <f t="shared" si="455"/>
        <v>20</v>
      </c>
      <c r="FZ884" s="116">
        <f t="shared" si="456"/>
        <v>8.6999999999999994E-3</v>
      </c>
      <c r="GA884" s="116">
        <f t="shared" si="457"/>
        <v>1</v>
      </c>
      <c r="GB884" s="116">
        <f t="shared" si="458"/>
        <v>40</v>
      </c>
      <c r="GC884" s="116">
        <f t="shared" si="459"/>
        <v>3.4700000000000002E-2</v>
      </c>
      <c r="GD884" s="116">
        <f t="shared" si="460"/>
        <v>1</v>
      </c>
      <c r="GE884" s="116">
        <f t="shared" si="461"/>
        <v>86</v>
      </c>
    </row>
    <row r="885" spans="164:187" ht="16.5" x14ac:dyDescent="0.2">
      <c r="FH885" s="116">
        <v>880</v>
      </c>
      <c r="FI885" s="116">
        <f t="shared" si="446"/>
        <v>72</v>
      </c>
      <c r="FJ885" s="116">
        <f t="shared" si="439"/>
        <v>11</v>
      </c>
      <c r="FK885" s="116" t="str">
        <f t="shared" si="447"/>
        <v>夏侯惇专属武器-魂珠-8 9级</v>
      </c>
      <c r="FL885" s="116">
        <f t="shared" si="448"/>
        <v>8</v>
      </c>
      <c r="FM885" s="116">
        <f t="shared" si="449"/>
        <v>9</v>
      </c>
      <c r="FN885" s="116" t="str">
        <f t="shared" si="440"/>
        <v>金币</v>
      </c>
      <c r="FO885" s="116">
        <f t="shared" si="441"/>
        <v>16000</v>
      </c>
      <c r="FP885" s="116" t="str">
        <f t="shared" si="442"/>
        <v>专属强化石4</v>
      </c>
      <c r="FQ885" s="116">
        <f t="shared" si="443"/>
        <v>30</v>
      </c>
      <c r="FR885" s="116" t="str">
        <f t="shared" si="444"/>
        <v/>
      </c>
      <c r="FS885" s="116" t="str">
        <f t="shared" si="445"/>
        <v/>
      </c>
      <c r="FT885" s="116">
        <f t="shared" si="450"/>
        <v>0.01</v>
      </c>
      <c r="FU885" s="116">
        <f t="shared" si="451"/>
        <v>1</v>
      </c>
      <c r="FV885" s="116">
        <f t="shared" si="452"/>
        <v>140</v>
      </c>
      <c r="FW885" s="116">
        <f t="shared" si="453"/>
        <v>0</v>
      </c>
      <c r="FX885" s="116">
        <f t="shared" si="454"/>
        <v>1</v>
      </c>
      <c r="FY885" s="116">
        <f t="shared" si="455"/>
        <v>33</v>
      </c>
      <c r="FZ885" s="116">
        <f t="shared" si="456"/>
        <v>5.4000000000000003E-3</v>
      </c>
      <c r="GA885" s="116">
        <f t="shared" si="457"/>
        <v>1</v>
      </c>
      <c r="GB885" s="116">
        <f t="shared" si="458"/>
        <v>65</v>
      </c>
      <c r="GC885" s="116">
        <f t="shared" si="459"/>
        <v>2.1499999999999998E-2</v>
      </c>
      <c r="GD885" s="116">
        <f t="shared" si="460"/>
        <v>1</v>
      </c>
      <c r="GE885" s="116">
        <f t="shared" si="461"/>
        <v>140</v>
      </c>
    </row>
    <row r="886" spans="164:187" ht="16.5" x14ac:dyDescent="0.2">
      <c r="FH886" s="116">
        <v>881</v>
      </c>
      <c r="FI886" s="116">
        <f t="shared" si="446"/>
        <v>0</v>
      </c>
      <c r="FJ886" s="116">
        <f t="shared" si="439"/>
        <v>12</v>
      </c>
      <c r="FK886" s="116" t="str">
        <f t="shared" si="447"/>
        <v>石灵明专属武器-魂珠-1 0级</v>
      </c>
      <c r="FL886" s="116">
        <f t="shared" si="448"/>
        <v>1</v>
      </c>
      <c r="FM886" s="116">
        <f t="shared" si="449"/>
        <v>0</v>
      </c>
      <c r="FN886" s="116" t="str">
        <f t="shared" si="440"/>
        <v/>
      </c>
      <c r="FO886" s="116" t="str">
        <f t="shared" si="441"/>
        <v/>
      </c>
      <c r="FP886" s="116" t="str">
        <f t="shared" si="442"/>
        <v/>
      </c>
      <c r="FQ886" s="116" t="str">
        <f t="shared" si="443"/>
        <v/>
      </c>
      <c r="FR886" s="116" t="str">
        <f t="shared" si="444"/>
        <v/>
      </c>
      <c r="FS886" s="116" t="str">
        <f t="shared" si="445"/>
        <v/>
      </c>
      <c r="FT886" s="116" t="str">
        <f t="shared" si="450"/>
        <v/>
      </c>
      <c r="FU886" s="116" t="str">
        <f t="shared" si="451"/>
        <v/>
      </c>
      <c r="FV886" s="116" t="str">
        <f t="shared" si="452"/>
        <v/>
      </c>
      <c r="FW886" s="116" t="str">
        <f t="shared" si="453"/>
        <v/>
      </c>
      <c r="FX886" s="116" t="str">
        <f t="shared" si="454"/>
        <v/>
      </c>
      <c r="FY886" s="116" t="str">
        <f t="shared" si="455"/>
        <v/>
      </c>
      <c r="FZ886" s="116" t="str">
        <f t="shared" si="456"/>
        <v/>
      </c>
      <c r="GA886" s="116" t="str">
        <f t="shared" si="457"/>
        <v/>
      </c>
      <c r="GB886" s="116" t="str">
        <f t="shared" si="458"/>
        <v/>
      </c>
      <c r="GC886" s="116" t="str">
        <f t="shared" si="459"/>
        <v/>
      </c>
      <c r="GD886" s="116" t="str">
        <f t="shared" si="460"/>
        <v/>
      </c>
      <c r="GE886" s="116" t="str">
        <f t="shared" si="461"/>
        <v/>
      </c>
    </row>
    <row r="887" spans="164:187" ht="16.5" x14ac:dyDescent="0.2">
      <c r="FH887" s="116">
        <v>882</v>
      </c>
      <c r="FI887" s="116">
        <f t="shared" si="446"/>
        <v>1</v>
      </c>
      <c r="FJ887" s="116">
        <f t="shared" si="439"/>
        <v>12</v>
      </c>
      <c r="FK887" s="116" t="str">
        <f t="shared" si="447"/>
        <v>石灵明专属武器-魂珠-1 1级</v>
      </c>
      <c r="FL887" s="116">
        <f t="shared" si="448"/>
        <v>1</v>
      </c>
      <c r="FM887" s="116">
        <f t="shared" si="449"/>
        <v>1</v>
      </c>
      <c r="FN887" s="116" t="str">
        <f t="shared" si="440"/>
        <v>金币</v>
      </c>
      <c r="FO887" s="116">
        <f t="shared" si="441"/>
        <v>1000</v>
      </c>
      <c r="FP887" s="116" t="str">
        <f t="shared" si="442"/>
        <v>专属强化石1</v>
      </c>
      <c r="FQ887" s="116">
        <f t="shared" si="443"/>
        <v>1</v>
      </c>
      <c r="FR887" s="116" t="str">
        <f t="shared" si="444"/>
        <v/>
      </c>
      <c r="FS887" s="116" t="str">
        <f t="shared" si="445"/>
        <v/>
      </c>
      <c r="FT887" s="116">
        <f t="shared" si="450"/>
        <v>0.24</v>
      </c>
      <c r="FU887" s="116">
        <f t="shared" si="451"/>
        <v>1</v>
      </c>
      <c r="FV887" s="116">
        <f t="shared" si="452"/>
        <v>6</v>
      </c>
      <c r="FW887" s="116">
        <f t="shared" si="453"/>
        <v>0</v>
      </c>
      <c r="FX887" s="116">
        <f t="shared" si="454"/>
        <v>1</v>
      </c>
      <c r="FY887" s="116">
        <f t="shared" si="455"/>
        <v>1</v>
      </c>
      <c r="FZ887" s="116">
        <f t="shared" si="456"/>
        <v>0.11990000000000001</v>
      </c>
      <c r="GA887" s="116">
        <f t="shared" si="457"/>
        <v>1</v>
      </c>
      <c r="GB887" s="116">
        <f t="shared" si="458"/>
        <v>3</v>
      </c>
      <c r="GC887" s="116">
        <f t="shared" si="459"/>
        <v>0.47960000000000003</v>
      </c>
      <c r="GD887" s="116">
        <f t="shared" si="460"/>
        <v>1</v>
      </c>
      <c r="GE887" s="116">
        <f t="shared" si="461"/>
        <v>6</v>
      </c>
    </row>
    <row r="888" spans="164:187" ht="16.5" x14ac:dyDescent="0.2">
      <c r="FH888" s="116">
        <v>883</v>
      </c>
      <c r="FI888" s="116">
        <f t="shared" si="446"/>
        <v>2</v>
      </c>
      <c r="FJ888" s="116">
        <f t="shared" si="439"/>
        <v>12</v>
      </c>
      <c r="FK888" s="116" t="str">
        <f t="shared" si="447"/>
        <v>石灵明专属武器-魂珠-1 2级</v>
      </c>
      <c r="FL888" s="116">
        <f t="shared" si="448"/>
        <v>1</v>
      </c>
      <c r="FM888" s="116">
        <f t="shared" si="449"/>
        <v>2</v>
      </c>
      <c r="FN888" s="116" t="str">
        <f t="shared" si="440"/>
        <v>金币</v>
      </c>
      <c r="FO888" s="116">
        <f t="shared" si="441"/>
        <v>2000</v>
      </c>
      <c r="FP888" s="116" t="str">
        <f t="shared" si="442"/>
        <v>专属强化石1</v>
      </c>
      <c r="FQ888" s="116">
        <f t="shared" si="443"/>
        <v>2</v>
      </c>
      <c r="FR888" s="116" t="str">
        <f t="shared" si="444"/>
        <v/>
      </c>
      <c r="FS888" s="116" t="str">
        <f t="shared" si="445"/>
        <v/>
      </c>
      <c r="FT888" s="116">
        <f t="shared" si="450"/>
        <v>0.24</v>
      </c>
      <c r="FU888" s="116">
        <f t="shared" si="451"/>
        <v>1</v>
      </c>
      <c r="FV888" s="116">
        <f t="shared" si="452"/>
        <v>6</v>
      </c>
      <c r="FW888" s="116">
        <f t="shared" si="453"/>
        <v>0</v>
      </c>
      <c r="FX888" s="116">
        <f t="shared" si="454"/>
        <v>1</v>
      </c>
      <c r="FY888" s="116">
        <f t="shared" si="455"/>
        <v>1</v>
      </c>
      <c r="FZ888" s="116">
        <f t="shared" si="456"/>
        <v>0.11990000000000001</v>
      </c>
      <c r="GA888" s="116">
        <f t="shared" si="457"/>
        <v>1</v>
      </c>
      <c r="GB888" s="116">
        <f t="shared" si="458"/>
        <v>3</v>
      </c>
      <c r="GC888" s="116">
        <f t="shared" si="459"/>
        <v>0.47960000000000003</v>
      </c>
      <c r="GD888" s="116">
        <f t="shared" si="460"/>
        <v>1</v>
      </c>
      <c r="GE888" s="116">
        <f t="shared" si="461"/>
        <v>6</v>
      </c>
    </row>
    <row r="889" spans="164:187" ht="16.5" x14ac:dyDescent="0.2">
      <c r="FH889" s="116">
        <v>884</v>
      </c>
      <c r="FI889" s="116">
        <f t="shared" si="446"/>
        <v>3</v>
      </c>
      <c r="FJ889" s="116">
        <f t="shared" si="439"/>
        <v>12</v>
      </c>
      <c r="FK889" s="116" t="str">
        <f t="shared" si="447"/>
        <v>石灵明专属武器-魂珠-1 3级</v>
      </c>
      <c r="FL889" s="116">
        <f t="shared" si="448"/>
        <v>1</v>
      </c>
      <c r="FM889" s="116">
        <f t="shared" si="449"/>
        <v>3</v>
      </c>
      <c r="FN889" s="116" t="str">
        <f t="shared" si="440"/>
        <v>金币</v>
      </c>
      <c r="FO889" s="116">
        <f t="shared" si="441"/>
        <v>3000</v>
      </c>
      <c r="FP889" s="116" t="str">
        <f t="shared" si="442"/>
        <v>专属强化石1</v>
      </c>
      <c r="FQ889" s="116">
        <f t="shared" si="443"/>
        <v>3</v>
      </c>
      <c r="FR889" s="116" t="str">
        <f t="shared" si="444"/>
        <v/>
      </c>
      <c r="FS889" s="116" t="str">
        <f t="shared" si="445"/>
        <v/>
      </c>
      <c r="FT889" s="116">
        <f t="shared" si="450"/>
        <v>0.24</v>
      </c>
      <c r="FU889" s="116">
        <f t="shared" si="451"/>
        <v>1</v>
      </c>
      <c r="FV889" s="116">
        <f t="shared" si="452"/>
        <v>6</v>
      </c>
      <c r="FW889" s="116">
        <f t="shared" si="453"/>
        <v>0</v>
      </c>
      <c r="FX889" s="116">
        <f t="shared" si="454"/>
        <v>1</v>
      </c>
      <c r="FY889" s="116">
        <f t="shared" si="455"/>
        <v>1</v>
      </c>
      <c r="FZ889" s="116">
        <f t="shared" si="456"/>
        <v>0.11990000000000001</v>
      </c>
      <c r="GA889" s="116">
        <f t="shared" si="457"/>
        <v>1</v>
      </c>
      <c r="GB889" s="116">
        <f t="shared" si="458"/>
        <v>3</v>
      </c>
      <c r="GC889" s="116">
        <f t="shared" si="459"/>
        <v>0.47960000000000003</v>
      </c>
      <c r="GD889" s="116">
        <f t="shared" si="460"/>
        <v>1</v>
      </c>
      <c r="GE889" s="116">
        <f t="shared" si="461"/>
        <v>6</v>
      </c>
    </row>
    <row r="890" spans="164:187" ht="16.5" x14ac:dyDescent="0.2">
      <c r="FH890" s="116">
        <v>885</v>
      </c>
      <c r="FI890" s="116">
        <f t="shared" si="446"/>
        <v>4</v>
      </c>
      <c r="FJ890" s="116">
        <f t="shared" si="439"/>
        <v>12</v>
      </c>
      <c r="FK890" s="116" t="str">
        <f t="shared" si="447"/>
        <v>石灵明专属武器-魂珠-1 4级</v>
      </c>
      <c r="FL890" s="116">
        <f t="shared" si="448"/>
        <v>1</v>
      </c>
      <c r="FM890" s="116">
        <f t="shared" si="449"/>
        <v>4</v>
      </c>
      <c r="FN890" s="116" t="str">
        <f t="shared" si="440"/>
        <v>金币</v>
      </c>
      <c r="FO890" s="116">
        <f t="shared" si="441"/>
        <v>4000</v>
      </c>
      <c r="FP890" s="116" t="str">
        <f t="shared" si="442"/>
        <v>专属强化石1</v>
      </c>
      <c r="FQ890" s="116">
        <f t="shared" si="443"/>
        <v>4</v>
      </c>
      <c r="FR890" s="116" t="str">
        <f t="shared" si="444"/>
        <v/>
      </c>
      <c r="FS890" s="116" t="str">
        <f t="shared" si="445"/>
        <v/>
      </c>
      <c r="FT890" s="116">
        <f t="shared" si="450"/>
        <v>0.19</v>
      </c>
      <c r="FU890" s="116">
        <f t="shared" si="451"/>
        <v>1</v>
      </c>
      <c r="FV890" s="116">
        <f t="shared" si="452"/>
        <v>8</v>
      </c>
      <c r="FW890" s="116">
        <f t="shared" si="453"/>
        <v>0</v>
      </c>
      <c r="FX890" s="116">
        <f t="shared" si="454"/>
        <v>1</v>
      </c>
      <c r="FY890" s="116">
        <f t="shared" si="455"/>
        <v>2</v>
      </c>
      <c r="FZ890" s="116">
        <f t="shared" si="456"/>
        <v>9.5899999999999999E-2</v>
      </c>
      <c r="GA890" s="116">
        <f t="shared" si="457"/>
        <v>1</v>
      </c>
      <c r="GB890" s="116">
        <f t="shared" si="458"/>
        <v>4</v>
      </c>
      <c r="GC890" s="116">
        <f t="shared" si="459"/>
        <v>0.38369999999999999</v>
      </c>
      <c r="GD890" s="116">
        <f t="shared" si="460"/>
        <v>1</v>
      </c>
      <c r="GE890" s="116">
        <f t="shared" si="461"/>
        <v>8</v>
      </c>
    </row>
    <row r="891" spans="164:187" ht="16.5" x14ac:dyDescent="0.2">
      <c r="FH891" s="116">
        <v>886</v>
      </c>
      <c r="FI891" s="116">
        <f t="shared" si="446"/>
        <v>5</v>
      </c>
      <c r="FJ891" s="116">
        <f t="shared" si="439"/>
        <v>12</v>
      </c>
      <c r="FK891" s="116" t="str">
        <f t="shared" si="447"/>
        <v>石灵明专属武器-魂珠-1 5级</v>
      </c>
      <c r="FL891" s="116">
        <f t="shared" si="448"/>
        <v>1</v>
      </c>
      <c r="FM891" s="116">
        <f t="shared" si="449"/>
        <v>5</v>
      </c>
      <c r="FN891" s="116" t="str">
        <f t="shared" si="440"/>
        <v>金币</v>
      </c>
      <c r="FO891" s="116">
        <f t="shared" si="441"/>
        <v>5000</v>
      </c>
      <c r="FP891" s="116" t="str">
        <f t="shared" si="442"/>
        <v>专属强化石1</v>
      </c>
      <c r="FQ891" s="116">
        <f t="shared" si="443"/>
        <v>5</v>
      </c>
      <c r="FR891" s="116" t="str">
        <f t="shared" si="444"/>
        <v/>
      </c>
      <c r="FS891" s="116" t="str">
        <f t="shared" si="445"/>
        <v/>
      </c>
      <c r="FT891" s="116">
        <f t="shared" si="450"/>
        <v>0.15</v>
      </c>
      <c r="FU891" s="116">
        <f t="shared" si="451"/>
        <v>1</v>
      </c>
      <c r="FV891" s="116">
        <f t="shared" si="452"/>
        <v>10</v>
      </c>
      <c r="FW891" s="116">
        <f t="shared" si="453"/>
        <v>0</v>
      </c>
      <c r="FX891" s="116">
        <f t="shared" si="454"/>
        <v>1</v>
      </c>
      <c r="FY891" s="116">
        <f t="shared" si="455"/>
        <v>2</v>
      </c>
      <c r="FZ891" s="116">
        <f t="shared" si="456"/>
        <v>7.4899999999999994E-2</v>
      </c>
      <c r="GA891" s="116">
        <f t="shared" si="457"/>
        <v>1</v>
      </c>
      <c r="GB891" s="116">
        <f t="shared" si="458"/>
        <v>5</v>
      </c>
      <c r="GC891" s="116">
        <f t="shared" si="459"/>
        <v>0.29980000000000001</v>
      </c>
      <c r="GD891" s="116">
        <f t="shared" si="460"/>
        <v>1</v>
      </c>
      <c r="GE891" s="116">
        <f t="shared" si="461"/>
        <v>10</v>
      </c>
    </row>
    <row r="892" spans="164:187" ht="16.5" x14ac:dyDescent="0.2">
      <c r="FH892" s="116">
        <v>887</v>
      </c>
      <c r="FI892" s="116">
        <f t="shared" si="446"/>
        <v>6</v>
      </c>
      <c r="FJ892" s="116">
        <f t="shared" si="439"/>
        <v>12</v>
      </c>
      <c r="FK892" s="116" t="str">
        <f t="shared" si="447"/>
        <v>石灵明专属武器-魂珠-1 6级</v>
      </c>
      <c r="FL892" s="116">
        <f t="shared" si="448"/>
        <v>1</v>
      </c>
      <c r="FM892" s="116">
        <f t="shared" si="449"/>
        <v>6</v>
      </c>
      <c r="FN892" s="116" t="str">
        <f t="shared" si="440"/>
        <v>金币</v>
      </c>
      <c r="FO892" s="116">
        <f t="shared" si="441"/>
        <v>6000</v>
      </c>
      <c r="FP892" s="116" t="str">
        <f t="shared" si="442"/>
        <v>专属强化石1</v>
      </c>
      <c r="FQ892" s="116">
        <f t="shared" si="443"/>
        <v>6</v>
      </c>
      <c r="FR892" s="116" t="str">
        <f t="shared" si="444"/>
        <v/>
      </c>
      <c r="FS892" s="116" t="str">
        <f t="shared" si="445"/>
        <v/>
      </c>
      <c r="FT892" s="116">
        <f t="shared" si="450"/>
        <v>0.11</v>
      </c>
      <c r="FU892" s="116">
        <f t="shared" si="451"/>
        <v>1</v>
      </c>
      <c r="FV892" s="116">
        <f t="shared" si="452"/>
        <v>14</v>
      </c>
      <c r="FW892" s="116">
        <f t="shared" si="453"/>
        <v>0</v>
      </c>
      <c r="FX892" s="116">
        <f t="shared" si="454"/>
        <v>1</v>
      </c>
      <c r="FY892" s="116">
        <f t="shared" si="455"/>
        <v>3</v>
      </c>
      <c r="FZ892" s="116">
        <f t="shared" si="456"/>
        <v>5.5300000000000002E-2</v>
      </c>
      <c r="GA892" s="116">
        <f t="shared" si="457"/>
        <v>1</v>
      </c>
      <c r="GB892" s="116">
        <f t="shared" si="458"/>
        <v>6</v>
      </c>
      <c r="GC892" s="116">
        <f t="shared" si="459"/>
        <v>0.22140000000000001</v>
      </c>
      <c r="GD892" s="116">
        <f t="shared" si="460"/>
        <v>1</v>
      </c>
      <c r="GE892" s="116">
        <f t="shared" si="461"/>
        <v>14</v>
      </c>
    </row>
    <row r="893" spans="164:187" ht="16.5" x14ac:dyDescent="0.2">
      <c r="FH893" s="116">
        <v>888</v>
      </c>
      <c r="FI893" s="116">
        <f t="shared" si="446"/>
        <v>7</v>
      </c>
      <c r="FJ893" s="116">
        <f t="shared" si="439"/>
        <v>12</v>
      </c>
      <c r="FK893" s="116" t="str">
        <f t="shared" si="447"/>
        <v>石灵明专属武器-魂珠-1 7级</v>
      </c>
      <c r="FL893" s="116">
        <f t="shared" si="448"/>
        <v>1</v>
      </c>
      <c r="FM893" s="116">
        <f t="shared" si="449"/>
        <v>7</v>
      </c>
      <c r="FN893" s="116" t="str">
        <f t="shared" si="440"/>
        <v>金币</v>
      </c>
      <c r="FO893" s="116">
        <f t="shared" si="441"/>
        <v>7000</v>
      </c>
      <c r="FP893" s="116" t="str">
        <f t="shared" si="442"/>
        <v>专属强化石1</v>
      </c>
      <c r="FQ893" s="116">
        <f t="shared" si="443"/>
        <v>7</v>
      </c>
      <c r="FR893" s="116" t="str">
        <f t="shared" si="444"/>
        <v/>
      </c>
      <c r="FS893" s="116" t="str">
        <f t="shared" si="445"/>
        <v/>
      </c>
      <c r="FT893" s="116">
        <f t="shared" si="450"/>
        <v>0.08</v>
      </c>
      <c r="FU893" s="116">
        <f t="shared" si="451"/>
        <v>1</v>
      </c>
      <c r="FV893" s="116">
        <f t="shared" si="452"/>
        <v>19</v>
      </c>
      <c r="FW893" s="116">
        <f t="shared" si="453"/>
        <v>0</v>
      </c>
      <c r="FX893" s="116">
        <f t="shared" si="454"/>
        <v>1</v>
      </c>
      <c r="FY893" s="116">
        <f t="shared" si="455"/>
        <v>4</v>
      </c>
      <c r="FZ893" s="116">
        <f t="shared" si="456"/>
        <v>0.04</v>
      </c>
      <c r="GA893" s="116">
        <f t="shared" si="457"/>
        <v>1</v>
      </c>
      <c r="GB893" s="116">
        <f t="shared" si="458"/>
        <v>9</v>
      </c>
      <c r="GC893" s="116">
        <f t="shared" si="459"/>
        <v>0.15989999999999999</v>
      </c>
      <c r="GD893" s="116">
        <f t="shared" si="460"/>
        <v>1</v>
      </c>
      <c r="GE893" s="116">
        <f t="shared" si="461"/>
        <v>19</v>
      </c>
    </row>
    <row r="894" spans="164:187" ht="16.5" x14ac:dyDescent="0.2">
      <c r="FH894" s="116">
        <v>889</v>
      </c>
      <c r="FI894" s="116">
        <f t="shared" si="446"/>
        <v>8</v>
      </c>
      <c r="FJ894" s="116">
        <f t="shared" si="439"/>
        <v>12</v>
      </c>
      <c r="FK894" s="116" t="str">
        <f t="shared" si="447"/>
        <v>石灵明专属武器-魂珠-1 8级</v>
      </c>
      <c r="FL894" s="116">
        <f t="shared" si="448"/>
        <v>1</v>
      </c>
      <c r="FM894" s="116">
        <f t="shared" si="449"/>
        <v>8</v>
      </c>
      <c r="FN894" s="116" t="str">
        <f t="shared" si="440"/>
        <v>金币</v>
      </c>
      <c r="FO894" s="116">
        <f t="shared" si="441"/>
        <v>8000</v>
      </c>
      <c r="FP894" s="116" t="str">
        <f t="shared" si="442"/>
        <v>专属强化石1</v>
      </c>
      <c r="FQ894" s="116">
        <f t="shared" si="443"/>
        <v>8</v>
      </c>
      <c r="FR894" s="116" t="str">
        <f t="shared" si="444"/>
        <v/>
      </c>
      <c r="FS894" s="116" t="str">
        <f t="shared" si="445"/>
        <v/>
      </c>
      <c r="FT894" s="116">
        <f t="shared" si="450"/>
        <v>0.06</v>
      </c>
      <c r="FU894" s="116">
        <f t="shared" si="451"/>
        <v>1</v>
      </c>
      <c r="FV894" s="116">
        <f t="shared" si="452"/>
        <v>27</v>
      </c>
      <c r="FW894" s="116">
        <f t="shared" si="453"/>
        <v>0</v>
      </c>
      <c r="FX894" s="116">
        <f t="shared" si="454"/>
        <v>1</v>
      </c>
      <c r="FY894" s="116">
        <f t="shared" si="455"/>
        <v>6</v>
      </c>
      <c r="FZ894" s="116">
        <f t="shared" si="456"/>
        <v>2.8199999999999999E-2</v>
      </c>
      <c r="GA894" s="116">
        <f t="shared" si="457"/>
        <v>1</v>
      </c>
      <c r="GB894" s="116">
        <f t="shared" si="458"/>
        <v>12</v>
      </c>
      <c r="GC894" s="116">
        <f t="shared" si="459"/>
        <v>0.1128</v>
      </c>
      <c r="GD894" s="116">
        <f t="shared" si="460"/>
        <v>1</v>
      </c>
      <c r="GE894" s="116">
        <f t="shared" si="461"/>
        <v>27</v>
      </c>
    </row>
    <row r="895" spans="164:187" ht="16.5" x14ac:dyDescent="0.2">
      <c r="FH895" s="116">
        <v>890</v>
      </c>
      <c r="FI895" s="116">
        <f t="shared" si="446"/>
        <v>9</v>
      </c>
      <c r="FJ895" s="116">
        <f t="shared" si="439"/>
        <v>12</v>
      </c>
      <c r="FK895" s="116" t="str">
        <f t="shared" si="447"/>
        <v>石灵明专属武器-魂珠-1 9级</v>
      </c>
      <c r="FL895" s="116">
        <f t="shared" si="448"/>
        <v>1</v>
      </c>
      <c r="FM895" s="116">
        <f t="shared" si="449"/>
        <v>9</v>
      </c>
      <c r="FN895" s="116" t="str">
        <f t="shared" si="440"/>
        <v>金币</v>
      </c>
      <c r="FO895" s="116">
        <f t="shared" si="441"/>
        <v>9000</v>
      </c>
      <c r="FP895" s="116" t="str">
        <f t="shared" si="442"/>
        <v>专属强化石1</v>
      </c>
      <c r="FQ895" s="116">
        <f t="shared" si="443"/>
        <v>10</v>
      </c>
      <c r="FR895" s="116" t="str">
        <f t="shared" si="444"/>
        <v/>
      </c>
      <c r="FS895" s="116" t="str">
        <f t="shared" si="445"/>
        <v/>
      </c>
      <c r="FT895" s="116">
        <f t="shared" si="450"/>
        <v>0.04</v>
      </c>
      <c r="FU895" s="116">
        <f t="shared" si="451"/>
        <v>1</v>
      </c>
      <c r="FV895" s="116">
        <f t="shared" si="452"/>
        <v>34</v>
      </c>
      <c r="FW895" s="116">
        <f t="shared" si="453"/>
        <v>0</v>
      </c>
      <c r="FX895" s="116">
        <f t="shared" si="454"/>
        <v>1</v>
      </c>
      <c r="FY895" s="116">
        <f t="shared" si="455"/>
        <v>8</v>
      </c>
      <c r="FZ895" s="116">
        <f t="shared" si="456"/>
        <v>2.18E-2</v>
      </c>
      <c r="GA895" s="116">
        <f t="shared" si="457"/>
        <v>1</v>
      </c>
      <c r="GB895" s="116">
        <f t="shared" si="458"/>
        <v>16</v>
      </c>
      <c r="GC895" s="116">
        <f t="shared" si="459"/>
        <v>8.72E-2</v>
      </c>
      <c r="GD895" s="116">
        <f t="shared" si="460"/>
        <v>1</v>
      </c>
      <c r="GE895" s="116">
        <f t="shared" si="461"/>
        <v>34</v>
      </c>
    </row>
    <row r="896" spans="164:187" ht="16.5" x14ac:dyDescent="0.2">
      <c r="FH896" s="116">
        <v>891</v>
      </c>
      <c r="FI896" s="116">
        <f t="shared" si="446"/>
        <v>0</v>
      </c>
      <c r="FJ896" s="116">
        <f t="shared" si="439"/>
        <v>12</v>
      </c>
      <c r="FK896" s="116" t="str">
        <f t="shared" si="447"/>
        <v>石灵明专属武器-魂珠-2 0级</v>
      </c>
      <c r="FL896" s="116">
        <f t="shared" si="448"/>
        <v>2</v>
      </c>
      <c r="FM896" s="116">
        <f t="shared" si="449"/>
        <v>0</v>
      </c>
      <c r="FN896" s="116" t="str">
        <f t="shared" si="440"/>
        <v/>
      </c>
      <c r="FO896" s="116" t="str">
        <f t="shared" si="441"/>
        <v/>
      </c>
      <c r="FP896" s="116" t="str">
        <f t="shared" si="442"/>
        <v/>
      </c>
      <c r="FQ896" s="116" t="str">
        <f t="shared" si="443"/>
        <v/>
      </c>
      <c r="FR896" s="116" t="str">
        <f t="shared" si="444"/>
        <v/>
      </c>
      <c r="FS896" s="116" t="str">
        <f t="shared" si="445"/>
        <v/>
      </c>
      <c r="FT896" s="116" t="str">
        <f t="shared" si="450"/>
        <v/>
      </c>
      <c r="FU896" s="116" t="str">
        <f t="shared" si="451"/>
        <v/>
      </c>
      <c r="FV896" s="116" t="str">
        <f t="shared" si="452"/>
        <v/>
      </c>
      <c r="FW896" s="116" t="str">
        <f t="shared" si="453"/>
        <v/>
      </c>
      <c r="FX896" s="116" t="str">
        <f t="shared" si="454"/>
        <v/>
      </c>
      <c r="FY896" s="116" t="str">
        <f t="shared" si="455"/>
        <v/>
      </c>
      <c r="FZ896" s="116" t="str">
        <f t="shared" si="456"/>
        <v/>
      </c>
      <c r="GA896" s="116" t="str">
        <f t="shared" si="457"/>
        <v/>
      </c>
      <c r="GB896" s="116" t="str">
        <f t="shared" si="458"/>
        <v/>
      </c>
      <c r="GC896" s="116" t="str">
        <f t="shared" si="459"/>
        <v/>
      </c>
      <c r="GD896" s="116" t="str">
        <f t="shared" si="460"/>
        <v/>
      </c>
      <c r="GE896" s="116" t="str">
        <f t="shared" si="461"/>
        <v/>
      </c>
    </row>
    <row r="897" spans="164:187" ht="16.5" x14ac:dyDescent="0.2">
      <c r="FH897" s="116">
        <v>892</v>
      </c>
      <c r="FI897" s="116">
        <f t="shared" si="446"/>
        <v>10</v>
      </c>
      <c r="FJ897" s="116">
        <f t="shared" si="439"/>
        <v>12</v>
      </c>
      <c r="FK897" s="116" t="str">
        <f t="shared" si="447"/>
        <v>石灵明专属武器-魂珠-2 1级</v>
      </c>
      <c r="FL897" s="116">
        <f t="shared" si="448"/>
        <v>2</v>
      </c>
      <c r="FM897" s="116">
        <f t="shared" si="449"/>
        <v>1</v>
      </c>
      <c r="FN897" s="116" t="str">
        <f t="shared" si="440"/>
        <v>金币</v>
      </c>
      <c r="FO897" s="116">
        <f t="shared" si="441"/>
        <v>2000</v>
      </c>
      <c r="FP897" s="116" t="str">
        <f t="shared" si="442"/>
        <v>专属强化石1</v>
      </c>
      <c r="FQ897" s="116">
        <f t="shared" si="443"/>
        <v>3</v>
      </c>
      <c r="FR897" s="116" t="str">
        <f t="shared" si="444"/>
        <v>专属强化石2</v>
      </c>
      <c r="FS897" s="116">
        <f t="shared" si="445"/>
        <v>1</v>
      </c>
      <c r="FT897" s="116">
        <f t="shared" si="450"/>
        <v>0.28999999999999998</v>
      </c>
      <c r="FU897" s="116">
        <f t="shared" si="451"/>
        <v>1</v>
      </c>
      <c r="FV897" s="116">
        <f t="shared" si="452"/>
        <v>5</v>
      </c>
      <c r="FW897" s="116">
        <f t="shared" si="453"/>
        <v>0</v>
      </c>
      <c r="FX897" s="116">
        <f t="shared" si="454"/>
        <v>1</v>
      </c>
      <c r="FY897" s="116">
        <f t="shared" si="455"/>
        <v>1</v>
      </c>
      <c r="FZ897" s="116">
        <f t="shared" si="456"/>
        <v>0.14480000000000001</v>
      </c>
      <c r="GA897" s="116">
        <f t="shared" si="457"/>
        <v>1</v>
      </c>
      <c r="GB897" s="116">
        <f t="shared" si="458"/>
        <v>2</v>
      </c>
      <c r="GC897" s="116">
        <f t="shared" si="459"/>
        <v>0.57920000000000005</v>
      </c>
      <c r="GD897" s="116">
        <f t="shared" si="460"/>
        <v>1</v>
      </c>
      <c r="GE897" s="116">
        <f t="shared" si="461"/>
        <v>5</v>
      </c>
    </row>
    <row r="898" spans="164:187" ht="16.5" x14ac:dyDescent="0.2">
      <c r="FH898" s="116">
        <v>893</v>
      </c>
      <c r="FI898" s="116">
        <f t="shared" si="446"/>
        <v>11</v>
      </c>
      <c r="FJ898" s="116">
        <f t="shared" si="439"/>
        <v>12</v>
      </c>
      <c r="FK898" s="116" t="str">
        <f t="shared" si="447"/>
        <v>石灵明专属武器-魂珠-2 2级</v>
      </c>
      <c r="FL898" s="116">
        <f t="shared" si="448"/>
        <v>2</v>
      </c>
      <c r="FM898" s="116">
        <f t="shared" si="449"/>
        <v>2</v>
      </c>
      <c r="FN898" s="116" t="str">
        <f t="shared" si="440"/>
        <v>金币</v>
      </c>
      <c r="FO898" s="116">
        <f t="shared" si="441"/>
        <v>3000</v>
      </c>
      <c r="FP898" s="116" t="str">
        <f t="shared" si="442"/>
        <v>专属强化石1</v>
      </c>
      <c r="FQ898" s="116">
        <f t="shared" si="443"/>
        <v>3</v>
      </c>
      <c r="FR898" s="116" t="str">
        <f t="shared" si="444"/>
        <v>专属强化石2</v>
      </c>
      <c r="FS898" s="116">
        <f t="shared" si="445"/>
        <v>1</v>
      </c>
      <c r="FT898" s="116">
        <f t="shared" si="450"/>
        <v>0.14000000000000001</v>
      </c>
      <c r="FU898" s="116">
        <f t="shared" si="451"/>
        <v>1</v>
      </c>
      <c r="FV898" s="116">
        <f t="shared" si="452"/>
        <v>10</v>
      </c>
      <c r="FW898" s="116">
        <f t="shared" si="453"/>
        <v>0</v>
      </c>
      <c r="FX898" s="116">
        <f t="shared" si="454"/>
        <v>1</v>
      </c>
      <c r="FY898" s="116">
        <f t="shared" si="455"/>
        <v>2</v>
      </c>
      <c r="FZ898" s="116">
        <f t="shared" si="456"/>
        <v>7.2400000000000006E-2</v>
      </c>
      <c r="GA898" s="116">
        <f t="shared" si="457"/>
        <v>1</v>
      </c>
      <c r="GB898" s="116">
        <f t="shared" si="458"/>
        <v>5</v>
      </c>
      <c r="GC898" s="116">
        <f t="shared" si="459"/>
        <v>0.28960000000000002</v>
      </c>
      <c r="GD898" s="116">
        <f t="shared" si="460"/>
        <v>1</v>
      </c>
      <c r="GE898" s="116">
        <f t="shared" si="461"/>
        <v>10</v>
      </c>
    </row>
    <row r="899" spans="164:187" ht="16.5" x14ac:dyDescent="0.2">
      <c r="FH899" s="116">
        <v>894</v>
      </c>
      <c r="FI899" s="116">
        <f t="shared" si="446"/>
        <v>12</v>
      </c>
      <c r="FJ899" s="116">
        <f t="shared" si="439"/>
        <v>12</v>
      </c>
      <c r="FK899" s="116" t="str">
        <f t="shared" si="447"/>
        <v>石灵明专属武器-魂珠-2 3级</v>
      </c>
      <c r="FL899" s="116">
        <f t="shared" si="448"/>
        <v>2</v>
      </c>
      <c r="FM899" s="116">
        <f t="shared" si="449"/>
        <v>3</v>
      </c>
      <c r="FN899" s="116" t="str">
        <f t="shared" si="440"/>
        <v>金币</v>
      </c>
      <c r="FO899" s="116">
        <f t="shared" si="441"/>
        <v>4000</v>
      </c>
      <c r="FP899" s="116" t="str">
        <f t="shared" si="442"/>
        <v>专属强化石1</v>
      </c>
      <c r="FQ899" s="116">
        <f t="shared" si="443"/>
        <v>6</v>
      </c>
      <c r="FR899" s="116" t="str">
        <f t="shared" si="444"/>
        <v>专属强化石2</v>
      </c>
      <c r="FS899" s="116">
        <f t="shared" si="445"/>
        <v>2</v>
      </c>
      <c r="FT899" s="116">
        <f t="shared" si="450"/>
        <v>0.19</v>
      </c>
      <c r="FU899" s="116">
        <f t="shared" si="451"/>
        <v>1</v>
      </c>
      <c r="FV899" s="116">
        <f t="shared" si="452"/>
        <v>8</v>
      </c>
      <c r="FW899" s="116">
        <f t="shared" si="453"/>
        <v>0</v>
      </c>
      <c r="FX899" s="116">
        <f t="shared" si="454"/>
        <v>1</v>
      </c>
      <c r="FY899" s="116">
        <f t="shared" si="455"/>
        <v>2</v>
      </c>
      <c r="FZ899" s="116">
        <f t="shared" si="456"/>
        <v>9.6500000000000002E-2</v>
      </c>
      <c r="GA899" s="116">
        <f t="shared" si="457"/>
        <v>1</v>
      </c>
      <c r="GB899" s="116">
        <f t="shared" si="458"/>
        <v>4</v>
      </c>
      <c r="GC899" s="116">
        <f t="shared" si="459"/>
        <v>0.3861</v>
      </c>
      <c r="GD899" s="116">
        <f t="shared" si="460"/>
        <v>1</v>
      </c>
      <c r="GE899" s="116">
        <f t="shared" si="461"/>
        <v>8</v>
      </c>
    </row>
    <row r="900" spans="164:187" ht="16.5" x14ac:dyDescent="0.2">
      <c r="FH900" s="116">
        <v>895</v>
      </c>
      <c r="FI900" s="116">
        <f t="shared" si="446"/>
        <v>13</v>
      </c>
      <c r="FJ900" s="116">
        <f t="shared" si="439"/>
        <v>12</v>
      </c>
      <c r="FK900" s="116" t="str">
        <f t="shared" si="447"/>
        <v>石灵明专属武器-魂珠-2 4级</v>
      </c>
      <c r="FL900" s="116">
        <f t="shared" si="448"/>
        <v>2</v>
      </c>
      <c r="FM900" s="116">
        <f t="shared" si="449"/>
        <v>4</v>
      </c>
      <c r="FN900" s="116" t="str">
        <f t="shared" si="440"/>
        <v>金币</v>
      </c>
      <c r="FO900" s="116">
        <f t="shared" si="441"/>
        <v>5000</v>
      </c>
      <c r="FP900" s="116" t="str">
        <f t="shared" si="442"/>
        <v>专属强化石1</v>
      </c>
      <c r="FQ900" s="116">
        <f t="shared" si="443"/>
        <v>6</v>
      </c>
      <c r="FR900" s="116" t="str">
        <f t="shared" si="444"/>
        <v>专属强化石2</v>
      </c>
      <c r="FS900" s="116">
        <f t="shared" si="445"/>
        <v>2</v>
      </c>
      <c r="FT900" s="116">
        <f t="shared" si="450"/>
        <v>0.12</v>
      </c>
      <c r="FU900" s="116">
        <f t="shared" si="451"/>
        <v>1</v>
      </c>
      <c r="FV900" s="116">
        <f t="shared" si="452"/>
        <v>13</v>
      </c>
      <c r="FW900" s="116">
        <f t="shared" si="453"/>
        <v>0</v>
      </c>
      <c r="FX900" s="116">
        <f t="shared" si="454"/>
        <v>1</v>
      </c>
      <c r="FY900" s="116">
        <f t="shared" si="455"/>
        <v>3</v>
      </c>
      <c r="FZ900" s="116">
        <f t="shared" si="456"/>
        <v>5.79E-2</v>
      </c>
      <c r="GA900" s="116">
        <f t="shared" si="457"/>
        <v>1</v>
      </c>
      <c r="GB900" s="116">
        <f t="shared" si="458"/>
        <v>6</v>
      </c>
      <c r="GC900" s="116">
        <f t="shared" si="459"/>
        <v>0.23169999999999999</v>
      </c>
      <c r="GD900" s="116">
        <f t="shared" si="460"/>
        <v>1</v>
      </c>
      <c r="GE900" s="116">
        <f t="shared" si="461"/>
        <v>13</v>
      </c>
    </row>
    <row r="901" spans="164:187" ht="16.5" x14ac:dyDescent="0.2">
      <c r="FH901" s="116">
        <v>896</v>
      </c>
      <c r="FI901" s="116">
        <f t="shared" si="446"/>
        <v>14</v>
      </c>
      <c r="FJ901" s="116">
        <f t="shared" si="439"/>
        <v>12</v>
      </c>
      <c r="FK901" s="116" t="str">
        <f t="shared" si="447"/>
        <v>石灵明专属武器-魂珠-2 5级</v>
      </c>
      <c r="FL901" s="116">
        <f t="shared" si="448"/>
        <v>2</v>
      </c>
      <c r="FM901" s="116">
        <f t="shared" si="449"/>
        <v>5</v>
      </c>
      <c r="FN901" s="116" t="str">
        <f t="shared" si="440"/>
        <v>金币</v>
      </c>
      <c r="FO901" s="116">
        <f t="shared" si="441"/>
        <v>6000</v>
      </c>
      <c r="FP901" s="116" t="str">
        <f t="shared" si="442"/>
        <v>专属强化石1</v>
      </c>
      <c r="FQ901" s="116">
        <f t="shared" si="443"/>
        <v>9</v>
      </c>
      <c r="FR901" s="116" t="str">
        <f t="shared" si="444"/>
        <v>专属强化石2</v>
      </c>
      <c r="FS901" s="116">
        <f t="shared" si="445"/>
        <v>3</v>
      </c>
      <c r="FT901" s="116">
        <f t="shared" si="450"/>
        <v>0.11</v>
      </c>
      <c r="FU901" s="116">
        <f t="shared" si="451"/>
        <v>1</v>
      </c>
      <c r="FV901" s="116">
        <f t="shared" si="452"/>
        <v>14</v>
      </c>
      <c r="FW901" s="116">
        <f t="shared" si="453"/>
        <v>0</v>
      </c>
      <c r="FX901" s="116">
        <f t="shared" si="454"/>
        <v>1</v>
      </c>
      <c r="FY901" s="116">
        <f t="shared" si="455"/>
        <v>3</v>
      </c>
      <c r="FZ901" s="116">
        <f t="shared" si="456"/>
        <v>5.4300000000000001E-2</v>
      </c>
      <c r="GA901" s="116">
        <f t="shared" si="457"/>
        <v>1</v>
      </c>
      <c r="GB901" s="116">
        <f t="shared" si="458"/>
        <v>6</v>
      </c>
      <c r="GC901" s="116">
        <f t="shared" si="459"/>
        <v>0.2172</v>
      </c>
      <c r="GD901" s="116">
        <f t="shared" si="460"/>
        <v>1</v>
      </c>
      <c r="GE901" s="116">
        <f t="shared" si="461"/>
        <v>14</v>
      </c>
    </row>
    <row r="902" spans="164:187" ht="16.5" x14ac:dyDescent="0.2">
      <c r="FH902" s="116">
        <v>897</v>
      </c>
      <c r="FI902" s="116">
        <f t="shared" si="446"/>
        <v>15</v>
      </c>
      <c r="FJ902" s="116">
        <f t="shared" si="439"/>
        <v>12</v>
      </c>
      <c r="FK902" s="116" t="str">
        <f t="shared" si="447"/>
        <v>石灵明专属武器-魂珠-2 6级</v>
      </c>
      <c r="FL902" s="116">
        <f t="shared" si="448"/>
        <v>2</v>
      </c>
      <c r="FM902" s="116">
        <f t="shared" si="449"/>
        <v>6</v>
      </c>
      <c r="FN902" s="116" t="str">
        <f t="shared" si="440"/>
        <v>金币</v>
      </c>
      <c r="FO902" s="116">
        <f t="shared" si="441"/>
        <v>7000</v>
      </c>
      <c r="FP902" s="116" t="str">
        <f t="shared" si="442"/>
        <v>专属强化石1</v>
      </c>
      <c r="FQ902" s="116">
        <f t="shared" si="443"/>
        <v>12</v>
      </c>
      <c r="FR902" s="116" t="str">
        <f t="shared" si="444"/>
        <v>专属强化石2</v>
      </c>
      <c r="FS902" s="116">
        <f t="shared" si="445"/>
        <v>4</v>
      </c>
      <c r="FT902" s="116">
        <f t="shared" si="450"/>
        <v>0.09</v>
      </c>
      <c r="FU902" s="116">
        <f t="shared" si="451"/>
        <v>1</v>
      </c>
      <c r="FV902" s="116">
        <f t="shared" si="452"/>
        <v>17</v>
      </c>
      <c r="FW902" s="116">
        <f t="shared" si="453"/>
        <v>0</v>
      </c>
      <c r="FX902" s="116">
        <f t="shared" si="454"/>
        <v>1</v>
      </c>
      <c r="FY902" s="116">
        <f t="shared" si="455"/>
        <v>4</v>
      </c>
      <c r="FZ902" s="116">
        <f t="shared" si="456"/>
        <v>4.4600000000000001E-2</v>
      </c>
      <c r="GA902" s="116">
        <f t="shared" si="457"/>
        <v>1</v>
      </c>
      <c r="GB902" s="116">
        <f t="shared" si="458"/>
        <v>8</v>
      </c>
      <c r="GC902" s="116">
        <f t="shared" si="459"/>
        <v>0.1782</v>
      </c>
      <c r="GD902" s="116">
        <f t="shared" si="460"/>
        <v>1</v>
      </c>
      <c r="GE902" s="116">
        <f t="shared" si="461"/>
        <v>17</v>
      </c>
    </row>
    <row r="903" spans="164:187" ht="16.5" x14ac:dyDescent="0.2">
      <c r="FH903" s="116">
        <v>898</v>
      </c>
      <c r="FI903" s="116">
        <f t="shared" si="446"/>
        <v>16</v>
      </c>
      <c r="FJ903" s="116">
        <f t="shared" ref="FJ903:FJ966" si="462">INT((FH903-1)/80+1)</f>
        <v>12</v>
      </c>
      <c r="FK903" s="116" t="str">
        <f t="shared" si="447"/>
        <v>石灵明专属武器-魂珠-2 7级</v>
      </c>
      <c r="FL903" s="116">
        <f t="shared" si="448"/>
        <v>2</v>
      </c>
      <c r="FM903" s="116">
        <f t="shared" si="449"/>
        <v>7</v>
      </c>
      <c r="FN903" s="116" t="str">
        <f t="shared" ref="FN903:FN966" si="463">IF($FM903&gt;0,IF(INDEX($EC$6:$EC$77,$FI903)&gt;=FN$3,INDEX(ED$6:ED$77,$FI903),""),"")</f>
        <v>金币</v>
      </c>
      <c r="FO903" s="116">
        <f t="shared" ref="FO903:FO966" si="464">IF($FM903&gt;0,IF(INDEX($EC$6:$EC$77,$FI903)&gt;=FO$3,INDEX(EE$6:EE$77,$FI903),""),"")</f>
        <v>8000</v>
      </c>
      <c r="FP903" s="116" t="str">
        <f t="shared" ref="FP903:FP966" si="465">IF($FM903&gt;0,IF(INDEX($EC$6:$EC$77,$FI903)&gt;=FP$3,INDEX(EF$6:EF$77,$FI903),""),"")</f>
        <v>专属强化石1</v>
      </c>
      <c r="FQ903" s="116">
        <f t="shared" ref="FQ903:FQ966" si="466">IF($FM903&gt;0,IF(INDEX($EC$6:$EC$77,$FI903)&gt;=FQ$3,INDEX(EG$6:EG$77,$FI903),""),"")</f>
        <v>15</v>
      </c>
      <c r="FR903" s="116" t="str">
        <f t="shared" ref="FR903:FR966" si="467">IF($FM903&gt;0,IF(INDEX($EC$6:$EC$77,$FI903)&gt;=FR$3,INDEX(EH$6:EH$77,$FI903),""),"")</f>
        <v>专属强化石2</v>
      </c>
      <c r="FS903" s="116">
        <f t="shared" ref="FS903:FS966" si="468">IF($FM903&gt;0,IF(INDEX($EC$6:$EC$77,$FI903)&gt;=FS$3,INDEX(EI$6:EI$77,$FI903),""),"")</f>
        <v>5</v>
      </c>
      <c r="FT903" s="116">
        <f t="shared" si="450"/>
        <v>7.0000000000000007E-2</v>
      </c>
      <c r="FU903" s="116">
        <f t="shared" si="451"/>
        <v>1</v>
      </c>
      <c r="FV903" s="116">
        <f t="shared" si="452"/>
        <v>22</v>
      </c>
      <c r="FW903" s="116">
        <f t="shared" si="453"/>
        <v>0</v>
      </c>
      <c r="FX903" s="116">
        <f t="shared" si="454"/>
        <v>1</v>
      </c>
      <c r="FY903" s="116">
        <f t="shared" si="455"/>
        <v>5</v>
      </c>
      <c r="FZ903" s="116">
        <f t="shared" si="456"/>
        <v>3.4500000000000003E-2</v>
      </c>
      <c r="GA903" s="116">
        <f t="shared" si="457"/>
        <v>1</v>
      </c>
      <c r="GB903" s="116">
        <f t="shared" si="458"/>
        <v>10</v>
      </c>
      <c r="GC903" s="116">
        <f t="shared" si="459"/>
        <v>0.13789999999999999</v>
      </c>
      <c r="GD903" s="116">
        <f t="shared" si="460"/>
        <v>1</v>
      </c>
      <c r="GE903" s="116">
        <f t="shared" si="461"/>
        <v>22</v>
      </c>
    </row>
    <row r="904" spans="164:187" ht="16.5" x14ac:dyDescent="0.2">
      <c r="FH904" s="116">
        <v>899</v>
      </c>
      <c r="FI904" s="116">
        <f t="shared" si="446"/>
        <v>17</v>
      </c>
      <c r="FJ904" s="116">
        <f t="shared" si="462"/>
        <v>12</v>
      </c>
      <c r="FK904" s="116" t="str">
        <f t="shared" si="447"/>
        <v>石灵明专属武器-魂珠-2 8级</v>
      </c>
      <c r="FL904" s="116">
        <f t="shared" si="448"/>
        <v>2</v>
      </c>
      <c r="FM904" s="116">
        <f t="shared" si="449"/>
        <v>8</v>
      </c>
      <c r="FN904" s="116" t="str">
        <f t="shared" si="463"/>
        <v>金币</v>
      </c>
      <c r="FO904" s="116">
        <f t="shared" si="464"/>
        <v>9000</v>
      </c>
      <c r="FP904" s="116" t="str">
        <f t="shared" si="465"/>
        <v>专属强化石1</v>
      </c>
      <c r="FQ904" s="116">
        <f t="shared" si="466"/>
        <v>18</v>
      </c>
      <c r="FR904" s="116" t="str">
        <f t="shared" si="467"/>
        <v>专属强化石2</v>
      </c>
      <c r="FS904" s="116">
        <f t="shared" si="468"/>
        <v>6</v>
      </c>
      <c r="FT904" s="116">
        <f t="shared" si="450"/>
        <v>0.05</v>
      </c>
      <c r="FU904" s="116">
        <f t="shared" si="451"/>
        <v>1</v>
      </c>
      <c r="FV904" s="116">
        <f t="shared" si="452"/>
        <v>29</v>
      </c>
      <c r="FW904" s="116">
        <f t="shared" si="453"/>
        <v>0</v>
      </c>
      <c r="FX904" s="116">
        <f t="shared" si="454"/>
        <v>1</v>
      </c>
      <c r="FY904" s="116">
        <f t="shared" si="455"/>
        <v>7</v>
      </c>
      <c r="FZ904" s="116">
        <f t="shared" si="456"/>
        <v>2.5600000000000001E-2</v>
      </c>
      <c r="GA904" s="116">
        <f t="shared" si="457"/>
        <v>1</v>
      </c>
      <c r="GB904" s="116">
        <f t="shared" si="458"/>
        <v>14</v>
      </c>
      <c r="GC904" s="116">
        <f t="shared" si="459"/>
        <v>0.1022</v>
      </c>
      <c r="GD904" s="116">
        <f t="shared" si="460"/>
        <v>1</v>
      </c>
      <c r="GE904" s="116">
        <f t="shared" si="461"/>
        <v>29</v>
      </c>
    </row>
    <row r="905" spans="164:187" ht="16.5" x14ac:dyDescent="0.2">
      <c r="FH905" s="116">
        <v>900</v>
      </c>
      <c r="FI905" s="116">
        <f t="shared" si="446"/>
        <v>18</v>
      </c>
      <c r="FJ905" s="116">
        <f t="shared" si="462"/>
        <v>12</v>
      </c>
      <c r="FK905" s="116" t="str">
        <f t="shared" si="447"/>
        <v>石灵明专属武器-魂珠-2 9级</v>
      </c>
      <c r="FL905" s="116">
        <f t="shared" si="448"/>
        <v>2</v>
      </c>
      <c r="FM905" s="116">
        <f t="shared" si="449"/>
        <v>9</v>
      </c>
      <c r="FN905" s="116" t="str">
        <f t="shared" si="463"/>
        <v>金币</v>
      </c>
      <c r="FO905" s="116">
        <f t="shared" si="464"/>
        <v>10000</v>
      </c>
      <c r="FP905" s="116" t="str">
        <f t="shared" si="465"/>
        <v>专属强化石1</v>
      </c>
      <c r="FQ905" s="116">
        <f t="shared" si="466"/>
        <v>24</v>
      </c>
      <c r="FR905" s="116" t="str">
        <f t="shared" si="467"/>
        <v>专属强化石2</v>
      </c>
      <c r="FS905" s="116">
        <f t="shared" si="468"/>
        <v>8</v>
      </c>
      <c r="FT905" s="116">
        <f t="shared" si="450"/>
        <v>0.04</v>
      </c>
      <c r="FU905" s="116">
        <f t="shared" si="451"/>
        <v>1</v>
      </c>
      <c r="FV905" s="116">
        <f t="shared" si="452"/>
        <v>36</v>
      </c>
      <c r="FW905" s="116">
        <f t="shared" si="453"/>
        <v>0</v>
      </c>
      <c r="FX905" s="116">
        <f t="shared" si="454"/>
        <v>1</v>
      </c>
      <c r="FY905" s="116">
        <f t="shared" si="455"/>
        <v>8</v>
      </c>
      <c r="FZ905" s="116">
        <f t="shared" si="456"/>
        <v>2.1100000000000001E-2</v>
      </c>
      <c r="GA905" s="116">
        <f t="shared" si="457"/>
        <v>1</v>
      </c>
      <c r="GB905" s="116">
        <f t="shared" si="458"/>
        <v>17</v>
      </c>
      <c r="GC905" s="116">
        <f t="shared" si="459"/>
        <v>8.4199999999999997E-2</v>
      </c>
      <c r="GD905" s="116">
        <f t="shared" si="460"/>
        <v>1</v>
      </c>
      <c r="GE905" s="116">
        <f t="shared" si="461"/>
        <v>36</v>
      </c>
    </row>
    <row r="906" spans="164:187" ht="16.5" x14ac:dyDescent="0.2">
      <c r="FH906" s="116">
        <v>901</v>
      </c>
      <c r="FI906" s="116">
        <f t="shared" si="446"/>
        <v>0</v>
      </c>
      <c r="FJ906" s="116">
        <f t="shared" si="462"/>
        <v>12</v>
      </c>
      <c r="FK906" s="116" t="str">
        <f t="shared" si="447"/>
        <v>石灵明专属武器-魂珠-3 0级</v>
      </c>
      <c r="FL906" s="116">
        <f t="shared" si="448"/>
        <v>3</v>
      </c>
      <c r="FM906" s="116">
        <f t="shared" si="449"/>
        <v>0</v>
      </c>
      <c r="FN906" s="116" t="str">
        <f t="shared" si="463"/>
        <v/>
      </c>
      <c r="FO906" s="116" t="str">
        <f t="shared" si="464"/>
        <v/>
      </c>
      <c r="FP906" s="116" t="str">
        <f t="shared" si="465"/>
        <v/>
      </c>
      <c r="FQ906" s="116" t="str">
        <f t="shared" si="466"/>
        <v/>
      </c>
      <c r="FR906" s="116" t="str">
        <f t="shared" si="467"/>
        <v/>
      </c>
      <c r="FS906" s="116" t="str">
        <f t="shared" si="468"/>
        <v/>
      </c>
      <c r="FT906" s="116" t="str">
        <f t="shared" si="450"/>
        <v/>
      </c>
      <c r="FU906" s="116" t="str">
        <f t="shared" si="451"/>
        <v/>
      </c>
      <c r="FV906" s="116" t="str">
        <f t="shared" si="452"/>
        <v/>
      </c>
      <c r="FW906" s="116" t="str">
        <f t="shared" si="453"/>
        <v/>
      </c>
      <c r="FX906" s="116" t="str">
        <f t="shared" si="454"/>
        <v/>
      </c>
      <c r="FY906" s="116" t="str">
        <f t="shared" si="455"/>
        <v/>
      </c>
      <c r="FZ906" s="116" t="str">
        <f t="shared" si="456"/>
        <v/>
      </c>
      <c r="GA906" s="116" t="str">
        <f t="shared" si="457"/>
        <v/>
      </c>
      <c r="GB906" s="116" t="str">
        <f t="shared" si="458"/>
        <v/>
      </c>
      <c r="GC906" s="116" t="str">
        <f t="shared" si="459"/>
        <v/>
      </c>
      <c r="GD906" s="116" t="str">
        <f t="shared" si="460"/>
        <v/>
      </c>
      <c r="GE906" s="116" t="str">
        <f t="shared" si="461"/>
        <v/>
      </c>
    </row>
    <row r="907" spans="164:187" ht="16.5" x14ac:dyDescent="0.2">
      <c r="FH907" s="116">
        <v>902</v>
      </c>
      <c r="FI907" s="116">
        <f t="shared" si="446"/>
        <v>19</v>
      </c>
      <c r="FJ907" s="116">
        <f t="shared" si="462"/>
        <v>12</v>
      </c>
      <c r="FK907" s="116" t="str">
        <f t="shared" si="447"/>
        <v>石灵明专属武器-魂珠-3 1级</v>
      </c>
      <c r="FL907" s="116">
        <f t="shared" si="448"/>
        <v>3</v>
      </c>
      <c r="FM907" s="116">
        <f t="shared" si="449"/>
        <v>1</v>
      </c>
      <c r="FN907" s="116" t="str">
        <f t="shared" si="463"/>
        <v>金币</v>
      </c>
      <c r="FO907" s="116">
        <f t="shared" si="464"/>
        <v>3000</v>
      </c>
      <c r="FP907" s="116" t="str">
        <f t="shared" si="465"/>
        <v>专属强化石1</v>
      </c>
      <c r="FQ907" s="116">
        <f t="shared" si="466"/>
        <v>4</v>
      </c>
      <c r="FR907" s="116" t="str">
        <f t="shared" si="467"/>
        <v>专属强化石2</v>
      </c>
      <c r="FS907" s="116">
        <f t="shared" si="468"/>
        <v>2</v>
      </c>
      <c r="FT907" s="116">
        <f t="shared" si="450"/>
        <v>0.23</v>
      </c>
      <c r="FU907" s="116">
        <f t="shared" si="451"/>
        <v>1</v>
      </c>
      <c r="FV907" s="116">
        <f t="shared" si="452"/>
        <v>6</v>
      </c>
      <c r="FW907" s="116">
        <f t="shared" si="453"/>
        <v>0</v>
      </c>
      <c r="FX907" s="116">
        <f t="shared" si="454"/>
        <v>1</v>
      </c>
      <c r="FY907" s="116">
        <f t="shared" si="455"/>
        <v>2</v>
      </c>
      <c r="FZ907" s="116">
        <f t="shared" si="456"/>
        <v>0.1158</v>
      </c>
      <c r="GA907" s="116">
        <f t="shared" si="457"/>
        <v>1</v>
      </c>
      <c r="GB907" s="116">
        <f t="shared" si="458"/>
        <v>3</v>
      </c>
      <c r="GC907" s="116">
        <f t="shared" si="459"/>
        <v>0.46329999999999999</v>
      </c>
      <c r="GD907" s="116">
        <f t="shared" si="460"/>
        <v>1</v>
      </c>
      <c r="GE907" s="116">
        <f t="shared" si="461"/>
        <v>6</v>
      </c>
    </row>
    <row r="908" spans="164:187" ht="16.5" x14ac:dyDescent="0.2">
      <c r="FH908" s="116">
        <v>903</v>
      </c>
      <c r="FI908" s="116">
        <f t="shared" si="446"/>
        <v>20</v>
      </c>
      <c r="FJ908" s="116">
        <f t="shared" si="462"/>
        <v>12</v>
      </c>
      <c r="FK908" s="116" t="str">
        <f t="shared" si="447"/>
        <v>石灵明专属武器-魂珠-3 2级</v>
      </c>
      <c r="FL908" s="116">
        <f t="shared" si="448"/>
        <v>3</v>
      </c>
      <c r="FM908" s="116">
        <f t="shared" si="449"/>
        <v>2</v>
      </c>
      <c r="FN908" s="116" t="str">
        <f t="shared" si="463"/>
        <v>金币</v>
      </c>
      <c r="FO908" s="116">
        <f t="shared" si="464"/>
        <v>4000</v>
      </c>
      <c r="FP908" s="116" t="str">
        <f t="shared" si="465"/>
        <v>专属强化石1</v>
      </c>
      <c r="FQ908" s="116">
        <f t="shared" si="466"/>
        <v>4</v>
      </c>
      <c r="FR908" s="116" t="str">
        <f t="shared" si="467"/>
        <v>专属强化石2</v>
      </c>
      <c r="FS908" s="116">
        <f t="shared" si="468"/>
        <v>2</v>
      </c>
      <c r="FT908" s="116">
        <f t="shared" si="450"/>
        <v>0.12</v>
      </c>
      <c r="FU908" s="116">
        <f t="shared" si="451"/>
        <v>1</v>
      </c>
      <c r="FV908" s="116">
        <f t="shared" si="452"/>
        <v>13</v>
      </c>
      <c r="FW908" s="116">
        <f t="shared" si="453"/>
        <v>0</v>
      </c>
      <c r="FX908" s="116">
        <f t="shared" si="454"/>
        <v>1</v>
      </c>
      <c r="FY908" s="116">
        <f t="shared" si="455"/>
        <v>3</v>
      </c>
      <c r="FZ908" s="116">
        <f t="shared" si="456"/>
        <v>5.79E-2</v>
      </c>
      <c r="GA908" s="116">
        <f t="shared" si="457"/>
        <v>1</v>
      </c>
      <c r="GB908" s="116">
        <f t="shared" si="458"/>
        <v>6</v>
      </c>
      <c r="GC908" s="116">
        <f t="shared" si="459"/>
        <v>0.23169999999999999</v>
      </c>
      <c r="GD908" s="116">
        <f t="shared" si="460"/>
        <v>1</v>
      </c>
      <c r="GE908" s="116">
        <f t="shared" si="461"/>
        <v>13</v>
      </c>
    </row>
    <row r="909" spans="164:187" ht="16.5" x14ac:dyDescent="0.2">
      <c r="FH909" s="116">
        <v>904</v>
      </c>
      <c r="FI909" s="116">
        <f t="shared" si="446"/>
        <v>21</v>
      </c>
      <c r="FJ909" s="116">
        <f t="shared" si="462"/>
        <v>12</v>
      </c>
      <c r="FK909" s="116" t="str">
        <f t="shared" si="447"/>
        <v>石灵明专属武器-魂珠-3 3级</v>
      </c>
      <c r="FL909" s="116">
        <f t="shared" si="448"/>
        <v>3</v>
      </c>
      <c r="FM909" s="116">
        <f t="shared" si="449"/>
        <v>3</v>
      </c>
      <c r="FN909" s="116" t="str">
        <f t="shared" si="463"/>
        <v>金币</v>
      </c>
      <c r="FO909" s="116">
        <f t="shared" si="464"/>
        <v>5000</v>
      </c>
      <c r="FP909" s="116" t="str">
        <f t="shared" si="465"/>
        <v>专属强化石1</v>
      </c>
      <c r="FQ909" s="116">
        <f t="shared" si="466"/>
        <v>6</v>
      </c>
      <c r="FR909" s="116" t="str">
        <f t="shared" si="467"/>
        <v>专属强化石2</v>
      </c>
      <c r="FS909" s="116">
        <f t="shared" si="468"/>
        <v>3</v>
      </c>
      <c r="FT909" s="116">
        <f t="shared" si="450"/>
        <v>0.12</v>
      </c>
      <c r="FU909" s="116">
        <f t="shared" si="451"/>
        <v>1</v>
      </c>
      <c r="FV909" s="116">
        <f t="shared" si="452"/>
        <v>13</v>
      </c>
      <c r="FW909" s="116">
        <f t="shared" si="453"/>
        <v>0</v>
      </c>
      <c r="FX909" s="116">
        <f t="shared" si="454"/>
        <v>1</v>
      </c>
      <c r="FY909" s="116">
        <f t="shared" si="455"/>
        <v>3</v>
      </c>
      <c r="FZ909" s="116">
        <f t="shared" si="456"/>
        <v>5.79E-2</v>
      </c>
      <c r="GA909" s="116">
        <f t="shared" si="457"/>
        <v>1</v>
      </c>
      <c r="GB909" s="116">
        <f t="shared" si="458"/>
        <v>6</v>
      </c>
      <c r="GC909" s="116">
        <f t="shared" si="459"/>
        <v>0.23169999999999999</v>
      </c>
      <c r="GD909" s="116">
        <f t="shared" si="460"/>
        <v>1</v>
      </c>
      <c r="GE909" s="116">
        <f t="shared" si="461"/>
        <v>13</v>
      </c>
    </row>
    <row r="910" spans="164:187" ht="16.5" x14ac:dyDescent="0.2">
      <c r="FH910" s="116">
        <v>905</v>
      </c>
      <c r="FI910" s="116">
        <f t="shared" si="446"/>
        <v>22</v>
      </c>
      <c r="FJ910" s="116">
        <f t="shared" si="462"/>
        <v>12</v>
      </c>
      <c r="FK910" s="116" t="str">
        <f t="shared" si="447"/>
        <v>石灵明专属武器-魂珠-3 4级</v>
      </c>
      <c r="FL910" s="116">
        <f t="shared" si="448"/>
        <v>3</v>
      </c>
      <c r="FM910" s="116">
        <f t="shared" si="449"/>
        <v>4</v>
      </c>
      <c r="FN910" s="116" t="str">
        <f t="shared" si="463"/>
        <v>金币</v>
      </c>
      <c r="FO910" s="116">
        <f t="shared" si="464"/>
        <v>6000</v>
      </c>
      <c r="FP910" s="116" t="str">
        <f t="shared" si="465"/>
        <v>专属强化石1</v>
      </c>
      <c r="FQ910" s="116">
        <f t="shared" si="466"/>
        <v>6</v>
      </c>
      <c r="FR910" s="116" t="str">
        <f t="shared" si="467"/>
        <v>专属强化石2</v>
      </c>
      <c r="FS910" s="116">
        <f t="shared" si="468"/>
        <v>3</v>
      </c>
      <c r="FT910" s="116">
        <f t="shared" si="450"/>
        <v>7.0000000000000007E-2</v>
      </c>
      <c r="FU910" s="116">
        <f t="shared" si="451"/>
        <v>1</v>
      </c>
      <c r="FV910" s="116">
        <f t="shared" si="452"/>
        <v>22</v>
      </c>
      <c r="FW910" s="116">
        <f t="shared" si="453"/>
        <v>0</v>
      </c>
      <c r="FX910" s="116">
        <f t="shared" si="454"/>
        <v>1</v>
      </c>
      <c r="FY910" s="116">
        <f t="shared" si="455"/>
        <v>5</v>
      </c>
      <c r="FZ910" s="116">
        <f t="shared" si="456"/>
        <v>3.4700000000000002E-2</v>
      </c>
      <c r="GA910" s="116">
        <f t="shared" si="457"/>
        <v>1</v>
      </c>
      <c r="GB910" s="116">
        <f t="shared" si="458"/>
        <v>10</v>
      </c>
      <c r="GC910" s="116">
        <f t="shared" si="459"/>
        <v>0.13900000000000001</v>
      </c>
      <c r="GD910" s="116">
        <f t="shared" si="460"/>
        <v>1</v>
      </c>
      <c r="GE910" s="116">
        <f t="shared" si="461"/>
        <v>22</v>
      </c>
    </row>
    <row r="911" spans="164:187" ht="16.5" x14ac:dyDescent="0.2">
      <c r="FH911" s="116">
        <v>906</v>
      </c>
      <c r="FI911" s="116">
        <f t="shared" si="446"/>
        <v>23</v>
      </c>
      <c r="FJ911" s="116">
        <f t="shared" si="462"/>
        <v>12</v>
      </c>
      <c r="FK911" s="116" t="str">
        <f t="shared" si="447"/>
        <v>石灵明专属武器-魂珠-3 5级</v>
      </c>
      <c r="FL911" s="116">
        <f t="shared" si="448"/>
        <v>3</v>
      </c>
      <c r="FM911" s="116">
        <f t="shared" si="449"/>
        <v>5</v>
      </c>
      <c r="FN911" s="116" t="str">
        <f t="shared" si="463"/>
        <v>金币</v>
      </c>
      <c r="FO911" s="116">
        <f t="shared" si="464"/>
        <v>7000</v>
      </c>
      <c r="FP911" s="116" t="str">
        <f t="shared" si="465"/>
        <v>专属强化石1</v>
      </c>
      <c r="FQ911" s="116">
        <f t="shared" si="466"/>
        <v>8</v>
      </c>
      <c r="FR911" s="116" t="str">
        <f t="shared" si="467"/>
        <v>专属强化石2</v>
      </c>
      <c r="FS911" s="116">
        <f t="shared" si="468"/>
        <v>4</v>
      </c>
      <c r="FT911" s="116">
        <f t="shared" si="450"/>
        <v>0.06</v>
      </c>
      <c r="FU911" s="116">
        <f t="shared" si="451"/>
        <v>1</v>
      </c>
      <c r="FV911" s="116">
        <f t="shared" si="452"/>
        <v>26</v>
      </c>
      <c r="FW911" s="116">
        <f t="shared" si="453"/>
        <v>0</v>
      </c>
      <c r="FX911" s="116">
        <f t="shared" si="454"/>
        <v>1</v>
      </c>
      <c r="FY911" s="116">
        <f t="shared" si="455"/>
        <v>6</v>
      </c>
      <c r="FZ911" s="116">
        <f t="shared" si="456"/>
        <v>2.9000000000000001E-2</v>
      </c>
      <c r="GA911" s="116">
        <f t="shared" si="457"/>
        <v>1</v>
      </c>
      <c r="GB911" s="116">
        <f t="shared" si="458"/>
        <v>12</v>
      </c>
      <c r="GC911" s="116">
        <f t="shared" si="459"/>
        <v>0.1158</v>
      </c>
      <c r="GD911" s="116">
        <f t="shared" si="460"/>
        <v>1</v>
      </c>
      <c r="GE911" s="116">
        <f t="shared" si="461"/>
        <v>26</v>
      </c>
    </row>
    <row r="912" spans="164:187" ht="16.5" x14ac:dyDescent="0.2">
      <c r="FH912" s="116">
        <v>907</v>
      </c>
      <c r="FI912" s="116">
        <f t="shared" si="446"/>
        <v>24</v>
      </c>
      <c r="FJ912" s="116">
        <f t="shared" si="462"/>
        <v>12</v>
      </c>
      <c r="FK912" s="116" t="str">
        <f t="shared" si="447"/>
        <v>石灵明专属武器-魂珠-3 6级</v>
      </c>
      <c r="FL912" s="116">
        <f t="shared" si="448"/>
        <v>3</v>
      </c>
      <c r="FM912" s="116">
        <f t="shared" si="449"/>
        <v>6</v>
      </c>
      <c r="FN912" s="116" t="str">
        <f t="shared" si="463"/>
        <v>金币</v>
      </c>
      <c r="FO912" s="116">
        <f t="shared" si="464"/>
        <v>8000</v>
      </c>
      <c r="FP912" s="116" t="str">
        <f t="shared" si="465"/>
        <v>专属强化石1</v>
      </c>
      <c r="FQ912" s="116">
        <f t="shared" si="466"/>
        <v>10</v>
      </c>
      <c r="FR912" s="116" t="str">
        <f t="shared" si="467"/>
        <v>专属强化石2</v>
      </c>
      <c r="FS912" s="116">
        <f t="shared" si="468"/>
        <v>5</v>
      </c>
      <c r="FT912" s="116">
        <f t="shared" si="450"/>
        <v>0.04</v>
      </c>
      <c r="FU912" s="116">
        <f t="shared" si="451"/>
        <v>1</v>
      </c>
      <c r="FV912" s="116">
        <f t="shared" si="452"/>
        <v>34</v>
      </c>
      <c r="FW912" s="116">
        <f t="shared" si="453"/>
        <v>0</v>
      </c>
      <c r="FX912" s="116">
        <f t="shared" si="454"/>
        <v>1</v>
      </c>
      <c r="FY912" s="116">
        <f t="shared" si="455"/>
        <v>8</v>
      </c>
      <c r="FZ912" s="116">
        <f t="shared" si="456"/>
        <v>2.23E-2</v>
      </c>
      <c r="GA912" s="116">
        <f t="shared" si="457"/>
        <v>1</v>
      </c>
      <c r="GB912" s="116">
        <f t="shared" si="458"/>
        <v>16</v>
      </c>
      <c r="GC912" s="116">
        <f t="shared" si="459"/>
        <v>8.9099999999999999E-2</v>
      </c>
      <c r="GD912" s="116">
        <f t="shared" si="460"/>
        <v>1</v>
      </c>
      <c r="GE912" s="116">
        <f t="shared" si="461"/>
        <v>34</v>
      </c>
    </row>
    <row r="913" spans="164:187" ht="16.5" x14ac:dyDescent="0.2">
      <c r="FH913" s="116">
        <v>908</v>
      </c>
      <c r="FI913" s="116">
        <f t="shared" si="446"/>
        <v>25</v>
      </c>
      <c r="FJ913" s="116">
        <f t="shared" si="462"/>
        <v>12</v>
      </c>
      <c r="FK913" s="116" t="str">
        <f t="shared" si="447"/>
        <v>石灵明专属武器-魂珠-3 7级</v>
      </c>
      <c r="FL913" s="116">
        <f t="shared" si="448"/>
        <v>3</v>
      </c>
      <c r="FM913" s="116">
        <f t="shared" si="449"/>
        <v>7</v>
      </c>
      <c r="FN913" s="116" t="str">
        <f t="shared" si="463"/>
        <v>金币</v>
      </c>
      <c r="FO913" s="116">
        <f t="shared" si="464"/>
        <v>9000</v>
      </c>
      <c r="FP913" s="116" t="str">
        <f t="shared" si="465"/>
        <v>专属强化石1</v>
      </c>
      <c r="FQ913" s="116">
        <f t="shared" si="466"/>
        <v>12</v>
      </c>
      <c r="FR913" s="116" t="str">
        <f t="shared" si="467"/>
        <v>专属强化石2</v>
      </c>
      <c r="FS913" s="116">
        <f t="shared" si="468"/>
        <v>6</v>
      </c>
      <c r="FT913" s="116">
        <f t="shared" si="450"/>
        <v>0.03</v>
      </c>
      <c r="FU913" s="116">
        <f t="shared" si="451"/>
        <v>1</v>
      </c>
      <c r="FV913" s="116">
        <f t="shared" si="452"/>
        <v>45</v>
      </c>
      <c r="FW913" s="116">
        <f t="shared" si="453"/>
        <v>0</v>
      </c>
      <c r="FX913" s="116">
        <f t="shared" si="454"/>
        <v>1</v>
      </c>
      <c r="FY913" s="116">
        <f t="shared" si="455"/>
        <v>11</v>
      </c>
      <c r="FZ913" s="116">
        <f t="shared" si="456"/>
        <v>1.6500000000000001E-2</v>
      </c>
      <c r="GA913" s="116">
        <f t="shared" si="457"/>
        <v>1</v>
      </c>
      <c r="GB913" s="116">
        <f t="shared" si="458"/>
        <v>21</v>
      </c>
      <c r="GC913" s="116">
        <f t="shared" si="459"/>
        <v>6.6199999999999995E-2</v>
      </c>
      <c r="GD913" s="116">
        <f t="shared" si="460"/>
        <v>1</v>
      </c>
      <c r="GE913" s="116">
        <f t="shared" si="461"/>
        <v>45</v>
      </c>
    </row>
    <row r="914" spans="164:187" ht="16.5" x14ac:dyDescent="0.2">
      <c r="FH914" s="116">
        <v>909</v>
      </c>
      <c r="FI914" s="116">
        <f t="shared" si="446"/>
        <v>26</v>
      </c>
      <c r="FJ914" s="116">
        <f t="shared" si="462"/>
        <v>12</v>
      </c>
      <c r="FK914" s="116" t="str">
        <f t="shared" si="447"/>
        <v>石灵明专属武器-魂珠-3 8级</v>
      </c>
      <c r="FL914" s="116">
        <f t="shared" si="448"/>
        <v>3</v>
      </c>
      <c r="FM914" s="116">
        <f t="shared" si="449"/>
        <v>8</v>
      </c>
      <c r="FN914" s="116" t="str">
        <f t="shared" si="463"/>
        <v>金币</v>
      </c>
      <c r="FO914" s="116">
        <f t="shared" si="464"/>
        <v>10000</v>
      </c>
      <c r="FP914" s="116" t="str">
        <f t="shared" si="465"/>
        <v>专属强化石1</v>
      </c>
      <c r="FQ914" s="116">
        <f t="shared" si="466"/>
        <v>16</v>
      </c>
      <c r="FR914" s="116" t="str">
        <f t="shared" si="467"/>
        <v>专属强化石2</v>
      </c>
      <c r="FS914" s="116">
        <f t="shared" si="468"/>
        <v>8</v>
      </c>
      <c r="FT914" s="116">
        <f t="shared" si="450"/>
        <v>0.03</v>
      </c>
      <c r="FU914" s="116">
        <f t="shared" si="451"/>
        <v>1</v>
      </c>
      <c r="FV914" s="116">
        <f t="shared" si="452"/>
        <v>55</v>
      </c>
      <c r="FW914" s="116">
        <f t="shared" si="453"/>
        <v>0</v>
      </c>
      <c r="FX914" s="116">
        <f t="shared" si="454"/>
        <v>1</v>
      </c>
      <c r="FY914" s="116">
        <f t="shared" si="455"/>
        <v>13</v>
      </c>
      <c r="FZ914" s="116">
        <f t="shared" si="456"/>
        <v>1.3599999999999999E-2</v>
      </c>
      <c r="GA914" s="116">
        <f t="shared" si="457"/>
        <v>1</v>
      </c>
      <c r="GB914" s="116">
        <f t="shared" si="458"/>
        <v>26</v>
      </c>
      <c r="GC914" s="116">
        <f t="shared" si="459"/>
        <v>5.45E-2</v>
      </c>
      <c r="GD914" s="116">
        <f t="shared" si="460"/>
        <v>1</v>
      </c>
      <c r="GE914" s="116">
        <f t="shared" si="461"/>
        <v>55</v>
      </c>
    </row>
    <row r="915" spans="164:187" ht="16.5" x14ac:dyDescent="0.2">
      <c r="FH915" s="116">
        <v>910</v>
      </c>
      <c r="FI915" s="116">
        <f t="shared" si="446"/>
        <v>27</v>
      </c>
      <c r="FJ915" s="116">
        <f t="shared" si="462"/>
        <v>12</v>
      </c>
      <c r="FK915" s="116" t="str">
        <f t="shared" si="447"/>
        <v>石灵明专属武器-魂珠-3 9级</v>
      </c>
      <c r="FL915" s="116">
        <f t="shared" si="448"/>
        <v>3</v>
      </c>
      <c r="FM915" s="116">
        <f t="shared" si="449"/>
        <v>9</v>
      </c>
      <c r="FN915" s="116" t="str">
        <f t="shared" si="463"/>
        <v>金币</v>
      </c>
      <c r="FO915" s="116">
        <f t="shared" si="464"/>
        <v>11000</v>
      </c>
      <c r="FP915" s="116" t="str">
        <f t="shared" si="465"/>
        <v>专属强化石1</v>
      </c>
      <c r="FQ915" s="116">
        <f t="shared" si="466"/>
        <v>20</v>
      </c>
      <c r="FR915" s="116" t="str">
        <f t="shared" si="467"/>
        <v>专属强化石2</v>
      </c>
      <c r="FS915" s="116">
        <f t="shared" si="468"/>
        <v>10</v>
      </c>
      <c r="FT915" s="116">
        <f t="shared" si="450"/>
        <v>0.02</v>
      </c>
      <c r="FU915" s="116">
        <f t="shared" si="451"/>
        <v>1</v>
      </c>
      <c r="FV915" s="116">
        <f t="shared" si="452"/>
        <v>71</v>
      </c>
      <c r="FW915" s="116">
        <f t="shared" si="453"/>
        <v>0</v>
      </c>
      <c r="FX915" s="116">
        <f t="shared" si="454"/>
        <v>1</v>
      </c>
      <c r="FY915" s="116">
        <f t="shared" si="455"/>
        <v>17</v>
      </c>
      <c r="FZ915" s="116">
        <f t="shared" si="456"/>
        <v>1.0500000000000001E-2</v>
      </c>
      <c r="GA915" s="116">
        <f t="shared" si="457"/>
        <v>1</v>
      </c>
      <c r="GB915" s="116">
        <f t="shared" si="458"/>
        <v>33</v>
      </c>
      <c r="GC915" s="116">
        <f t="shared" si="459"/>
        <v>4.2099999999999999E-2</v>
      </c>
      <c r="GD915" s="116">
        <f t="shared" si="460"/>
        <v>1</v>
      </c>
      <c r="GE915" s="116">
        <f t="shared" si="461"/>
        <v>71</v>
      </c>
    </row>
    <row r="916" spans="164:187" ht="16.5" x14ac:dyDescent="0.2">
      <c r="FH916" s="116">
        <v>911</v>
      </c>
      <c r="FI916" s="116">
        <f t="shared" si="446"/>
        <v>0</v>
      </c>
      <c r="FJ916" s="116">
        <f t="shared" si="462"/>
        <v>12</v>
      </c>
      <c r="FK916" s="116" t="str">
        <f t="shared" si="447"/>
        <v>石灵明专属武器-魂珠-4 0级</v>
      </c>
      <c r="FL916" s="116">
        <f t="shared" si="448"/>
        <v>4</v>
      </c>
      <c r="FM916" s="116">
        <f t="shared" si="449"/>
        <v>0</v>
      </c>
      <c r="FN916" s="116" t="str">
        <f t="shared" si="463"/>
        <v/>
      </c>
      <c r="FO916" s="116" t="str">
        <f t="shared" si="464"/>
        <v/>
      </c>
      <c r="FP916" s="116" t="str">
        <f t="shared" si="465"/>
        <v/>
      </c>
      <c r="FQ916" s="116" t="str">
        <f t="shared" si="466"/>
        <v/>
      </c>
      <c r="FR916" s="116" t="str">
        <f t="shared" si="467"/>
        <v/>
      </c>
      <c r="FS916" s="116" t="str">
        <f t="shared" si="468"/>
        <v/>
      </c>
      <c r="FT916" s="116" t="str">
        <f t="shared" si="450"/>
        <v/>
      </c>
      <c r="FU916" s="116" t="str">
        <f t="shared" si="451"/>
        <v/>
      </c>
      <c r="FV916" s="116" t="str">
        <f t="shared" si="452"/>
        <v/>
      </c>
      <c r="FW916" s="116" t="str">
        <f t="shared" si="453"/>
        <v/>
      </c>
      <c r="FX916" s="116" t="str">
        <f t="shared" si="454"/>
        <v/>
      </c>
      <c r="FY916" s="116" t="str">
        <f t="shared" si="455"/>
        <v/>
      </c>
      <c r="FZ916" s="116" t="str">
        <f t="shared" si="456"/>
        <v/>
      </c>
      <c r="GA916" s="116" t="str">
        <f t="shared" si="457"/>
        <v/>
      </c>
      <c r="GB916" s="116" t="str">
        <f t="shared" si="458"/>
        <v/>
      </c>
      <c r="GC916" s="116" t="str">
        <f t="shared" si="459"/>
        <v/>
      </c>
      <c r="GD916" s="116" t="str">
        <f t="shared" si="460"/>
        <v/>
      </c>
      <c r="GE916" s="116" t="str">
        <f t="shared" si="461"/>
        <v/>
      </c>
    </row>
    <row r="917" spans="164:187" ht="16.5" x14ac:dyDescent="0.2">
      <c r="FH917" s="116">
        <v>912</v>
      </c>
      <c r="FI917" s="116">
        <f t="shared" si="446"/>
        <v>28</v>
      </c>
      <c r="FJ917" s="116">
        <f t="shared" si="462"/>
        <v>12</v>
      </c>
      <c r="FK917" s="116" t="str">
        <f t="shared" si="447"/>
        <v>石灵明专属武器-魂珠-4 1级</v>
      </c>
      <c r="FL917" s="116">
        <f t="shared" si="448"/>
        <v>4</v>
      </c>
      <c r="FM917" s="116">
        <f t="shared" si="449"/>
        <v>1</v>
      </c>
      <c r="FN917" s="116" t="str">
        <f t="shared" si="463"/>
        <v>金币</v>
      </c>
      <c r="FO917" s="116">
        <f t="shared" si="464"/>
        <v>4000</v>
      </c>
      <c r="FP917" s="116" t="str">
        <f t="shared" si="465"/>
        <v>专属强化石2</v>
      </c>
      <c r="FQ917" s="116">
        <f t="shared" si="466"/>
        <v>3</v>
      </c>
      <c r="FR917" s="116" t="str">
        <f t="shared" si="467"/>
        <v>专属强化石3</v>
      </c>
      <c r="FS917" s="116">
        <f t="shared" si="468"/>
        <v>1</v>
      </c>
      <c r="FT917" s="116">
        <f t="shared" si="450"/>
        <v>0.19</v>
      </c>
      <c r="FU917" s="116">
        <f t="shared" si="451"/>
        <v>1</v>
      </c>
      <c r="FV917" s="116">
        <f t="shared" si="452"/>
        <v>8</v>
      </c>
      <c r="FW917" s="116">
        <f t="shared" si="453"/>
        <v>0</v>
      </c>
      <c r="FX917" s="116">
        <f t="shared" si="454"/>
        <v>1</v>
      </c>
      <c r="FY917" s="116">
        <f t="shared" si="455"/>
        <v>2</v>
      </c>
      <c r="FZ917" s="116">
        <f t="shared" si="456"/>
        <v>9.2600000000000002E-2</v>
      </c>
      <c r="GA917" s="116">
        <f t="shared" si="457"/>
        <v>1</v>
      </c>
      <c r="GB917" s="116">
        <f t="shared" si="458"/>
        <v>4</v>
      </c>
      <c r="GC917" s="116">
        <f t="shared" si="459"/>
        <v>0.37019999999999997</v>
      </c>
      <c r="GD917" s="116">
        <f t="shared" si="460"/>
        <v>1</v>
      </c>
      <c r="GE917" s="116">
        <f t="shared" si="461"/>
        <v>8</v>
      </c>
    </row>
    <row r="918" spans="164:187" ht="16.5" x14ac:dyDescent="0.2">
      <c r="FH918" s="116">
        <v>913</v>
      </c>
      <c r="FI918" s="116">
        <f t="shared" ref="FI918:FI981" si="469">IF(FM918&gt;0,(FL918-1)*9+FM918,0)</f>
        <v>29</v>
      </c>
      <c r="FJ918" s="116">
        <f t="shared" si="462"/>
        <v>12</v>
      </c>
      <c r="FK918" s="116" t="str">
        <f t="shared" ref="FK918:FK981" si="470">INDEX($FC$6:$FC$26,FJ918)&amp;"专属武器-魂珠-"&amp;FL918&amp;" "&amp;FM918&amp;"级"</f>
        <v>石灵明专属武器-魂珠-4 2级</v>
      </c>
      <c r="FL918" s="116">
        <f t="shared" ref="FL918:FL981" si="471">INT((FH918-(FJ918-1)*80-1)/10)+1</f>
        <v>4</v>
      </c>
      <c r="FM918" s="116">
        <f t="shared" ref="FM918:FM981" si="472">FH918-(FJ918-1)*80-(FL918-1)*10-1</f>
        <v>2</v>
      </c>
      <c r="FN918" s="116" t="str">
        <f t="shared" si="463"/>
        <v>金币</v>
      </c>
      <c r="FO918" s="116">
        <f t="shared" si="464"/>
        <v>5000</v>
      </c>
      <c r="FP918" s="116" t="str">
        <f t="shared" si="465"/>
        <v>专属强化石2</v>
      </c>
      <c r="FQ918" s="116">
        <f t="shared" si="466"/>
        <v>3</v>
      </c>
      <c r="FR918" s="116" t="str">
        <f t="shared" si="467"/>
        <v>专属强化石3</v>
      </c>
      <c r="FS918" s="116">
        <f t="shared" si="468"/>
        <v>1</v>
      </c>
      <c r="FT918" s="116">
        <f t="shared" ref="FT918:FT981" si="473">IF($FM918&gt;0,INDEX(EJ$6:EJ$77,$FI918),"")</f>
        <v>0.09</v>
      </c>
      <c r="FU918" s="116">
        <f t="shared" ref="FU918:FU981" si="474">IF($FM918&gt;0,INDEX(EK$6:EK$77,$FI918),"")</f>
        <v>1</v>
      </c>
      <c r="FV918" s="116">
        <f t="shared" ref="FV918:FV981" si="475">IF($FM918&gt;0,INDEX(EL$6:EL$77,$FI918),"")</f>
        <v>16</v>
      </c>
      <c r="FW918" s="116">
        <f t="shared" ref="FW918:FW981" si="476">IF($FM918&gt;0,INDEX(EP$6:EP$77,$FI918),"")</f>
        <v>0</v>
      </c>
      <c r="FX918" s="116">
        <f t="shared" ref="FX918:FX981" si="477">IF($FM918&gt;0,INDEX(EQ$6:EQ$77,$FI918),"")</f>
        <v>1</v>
      </c>
      <c r="FY918" s="116">
        <f t="shared" ref="FY918:FY981" si="478">IF($FM918&gt;0,INDEX(ER$6:ER$77,$FI918),"")</f>
        <v>4</v>
      </c>
      <c r="FZ918" s="116">
        <f t="shared" ref="FZ918:FZ981" si="479">IF($FM918&gt;0,INDEX(ES$6:ES$77,$FI918),"")</f>
        <v>4.6300000000000001E-2</v>
      </c>
      <c r="GA918" s="116">
        <f t="shared" ref="GA918:GA981" si="480">IF($FM918&gt;0,INDEX(ET$6:ET$77,$FI918),"")</f>
        <v>1</v>
      </c>
      <c r="GB918" s="116">
        <f t="shared" ref="GB918:GB981" si="481">IF($FM918&gt;0,INDEX(EU$6:EU$77,$FI918),"")</f>
        <v>8</v>
      </c>
      <c r="GC918" s="116">
        <f t="shared" ref="GC918:GC981" si="482">IF($FM918&gt;0,INDEX(EV$6:EV$77,$FI918),"")</f>
        <v>0.18509999999999999</v>
      </c>
      <c r="GD918" s="116">
        <f t="shared" ref="GD918:GD981" si="483">IF($FM918&gt;0,INDEX(EW$6:EW$77,$FI918),"")</f>
        <v>1</v>
      </c>
      <c r="GE918" s="116">
        <f t="shared" ref="GE918:GE981" si="484">IF($FM918&gt;0,INDEX(EX$6:EX$77,$FI918),"")</f>
        <v>16</v>
      </c>
    </row>
    <row r="919" spans="164:187" ht="16.5" x14ac:dyDescent="0.2">
      <c r="FH919" s="116">
        <v>914</v>
      </c>
      <c r="FI919" s="116">
        <f t="shared" si="469"/>
        <v>30</v>
      </c>
      <c r="FJ919" s="116">
        <f t="shared" si="462"/>
        <v>12</v>
      </c>
      <c r="FK919" s="116" t="str">
        <f t="shared" si="470"/>
        <v>石灵明专属武器-魂珠-4 3级</v>
      </c>
      <c r="FL919" s="116">
        <f t="shared" si="471"/>
        <v>4</v>
      </c>
      <c r="FM919" s="116">
        <f t="shared" si="472"/>
        <v>3</v>
      </c>
      <c r="FN919" s="116" t="str">
        <f t="shared" si="463"/>
        <v>金币</v>
      </c>
      <c r="FO919" s="116">
        <f t="shared" si="464"/>
        <v>6000</v>
      </c>
      <c r="FP919" s="116" t="str">
        <f t="shared" si="465"/>
        <v>专属强化石2</v>
      </c>
      <c r="FQ919" s="116">
        <f t="shared" si="466"/>
        <v>3</v>
      </c>
      <c r="FR919" s="116" t="str">
        <f t="shared" si="467"/>
        <v>专属强化石3</v>
      </c>
      <c r="FS919" s="116">
        <f t="shared" si="468"/>
        <v>1</v>
      </c>
      <c r="FT919" s="116">
        <f t="shared" si="473"/>
        <v>0.06</v>
      </c>
      <c r="FU919" s="116">
        <f t="shared" si="474"/>
        <v>1</v>
      </c>
      <c r="FV919" s="116">
        <f t="shared" si="475"/>
        <v>24</v>
      </c>
      <c r="FW919" s="116">
        <f t="shared" si="476"/>
        <v>0</v>
      </c>
      <c r="FX919" s="116">
        <f t="shared" si="477"/>
        <v>1</v>
      </c>
      <c r="FY919" s="116">
        <f t="shared" si="478"/>
        <v>6</v>
      </c>
      <c r="FZ919" s="116">
        <f t="shared" si="479"/>
        <v>3.09E-2</v>
      </c>
      <c r="GA919" s="116">
        <f t="shared" si="480"/>
        <v>1</v>
      </c>
      <c r="GB919" s="116">
        <f t="shared" si="481"/>
        <v>11</v>
      </c>
      <c r="GC919" s="116">
        <f t="shared" si="482"/>
        <v>0.1234</v>
      </c>
      <c r="GD919" s="116">
        <f t="shared" si="483"/>
        <v>1</v>
      </c>
      <c r="GE919" s="116">
        <f t="shared" si="484"/>
        <v>24</v>
      </c>
    </row>
    <row r="920" spans="164:187" ht="16.5" x14ac:dyDescent="0.2">
      <c r="FH920" s="116">
        <v>915</v>
      </c>
      <c r="FI920" s="116">
        <f t="shared" si="469"/>
        <v>31</v>
      </c>
      <c r="FJ920" s="116">
        <f t="shared" si="462"/>
        <v>12</v>
      </c>
      <c r="FK920" s="116" t="str">
        <f t="shared" si="470"/>
        <v>石灵明专属武器-魂珠-4 4级</v>
      </c>
      <c r="FL920" s="116">
        <f t="shared" si="471"/>
        <v>4</v>
      </c>
      <c r="FM920" s="116">
        <f t="shared" si="472"/>
        <v>4</v>
      </c>
      <c r="FN920" s="116" t="str">
        <f t="shared" si="463"/>
        <v>金币</v>
      </c>
      <c r="FO920" s="116">
        <f t="shared" si="464"/>
        <v>7000</v>
      </c>
      <c r="FP920" s="116" t="str">
        <f t="shared" si="465"/>
        <v>专属强化石2</v>
      </c>
      <c r="FQ920" s="116">
        <f t="shared" si="466"/>
        <v>6</v>
      </c>
      <c r="FR920" s="116" t="str">
        <f t="shared" si="467"/>
        <v>专属强化石3</v>
      </c>
      <c r="FS920" s="116">
        <f t="shared" si="468"/>
        <v>2</v>
      </c>
      <c r="FT920" s="116">
        <f t="shared" si="473"/>
        <v>7.0000000000000007E-2</v>
      </c>
      <c r="FU920" s="116">
        <f t="shared" si="474"/>
        <v>1</v>
      </c>
      <c r="FV920" s="116">
        <f t="shared" si="475"/>
        <v>20</v>
      </c>
      <c r="FW920" s="116">
        <f t="shared" si="476"/>
        <v>0</v>
      </c>
      <c r="FX920" s="116">
        <f t="shared" si="477"/>
        <v>1</v>
      </c>
      <c r="FY920" s="116">
        <f t="shared" si="478"/>
        <v>5</v>
      </c>
      <c r="FZ920" s="116">
        <f t="shared" si="479"/>
        <v>3.6999999999999998E-2</v>
      </c>
      <c r="GA920" s="116">
        <f t="shared" si="480"/>
        <v>1</v>
      </c>
      <c r="GB920" s="116">
        <f t="shared" si="481"/>
        <v>9</v>
      </c>
      <c r="GC920" s="116">
        <f t="shared" si="482"/>
        <v>0.14810000000000001</v>
      </c>
      <c r="GD920" s="116">
        <f t="shared" si="483"/>
        <v>1</v>
      </c>
      <c r="GE920" s="116">
        <f t="shared" si="484"/>
        <v>20</v>
      </c>
    </row>
    <row r="921" spans="164:187" ht="16.5" x14ac:dyDescent="0.2">
      <c r="FH921" s="116">
        <v>916</v>
      </c>
      <c r="FI921" s="116">
        <f t="shared" si="469"/>
        <v>32</v>
      </c>
      <c r="FJ921" s="116">
        <f t="shared" si="462"/>
        <v>12</v>
      </c>
      <c r="FK921" s="116" t="str">
        <f t="shared" si="470"/>
        <v>石灵明专属武器-魂珠-4 5级</v>
      </c>
      <c r="FL921" s="116">
        <f t="shared" si="471"/>
        <v>4</v>
      </c>
      <c r="FM921" s="116">
        <f t="shared" si="472"/>
        <v>5</v>
      </c>
      <c r="FN921" s="116" t="str">
        <f t="shared" si="463"/>
        <v>金币</v>
      </c>
      <c r="FO921" s="116">
        <f t="shared" si="464"/>
        <v>8000</v>
      </c>
      <c r="FP921" s="116" t="str">
        <f t="shared" si="465"/>
        <v>专属强化石2</v>
      </c>
      <c r="FQ921" s="116">
        <f t="shared" si="466"/>
        <v>6</v>
      </c>
      <c r="FR921" s="116" t="str">
        <f t="shared" si="467"/>
        <v>专属强化石3</v>
      </c>
      <c r="FS921" s="116">
        <f t="shared" si="468"/>
        <v>2</v>
      </c>
      <c r="FT921" s="116">
        <f t="shared" si="473"/>
        <v>0.05</v>
      </c>
      <c r="FU921" s="116">
        <f t="shared" si="474"/>
        <v>1</v>
      </c>
      <c r="FV921" s="116">
        <f t="shared" si="475"/>
        <v>32</v>
      </c>
      <c r="FW921" s="116">
        <f t="shared" si="476"/>
        <v>0</v>
      </c>
      <c r="FX921" s="116">
        <f t="shared" si="477"/>
        <v>1</v>
      </c>
      <c r="FY921" s="116">
        <f t="shared" si="478"/>
        <v>8</v>
      </c>
      <c r="FZ921" s="116">
        <f t="shared" si="479"/>
        <v>2.3099999999999999E-2</v>
      </c>
      <c r="GA921" s="116">
        <f t="shared" si="480"/>
        <v>1</v>
      </c>
      <c r="GB921" s="116">
        <f t="shared" si="481"/>
        <v>15</v>
      </c>
      <c r="GC921" s="116">
        <f t="shared" si="482"/>
        <v>9.2600000000000002E-2</v>
      </c>
      <c r="GD921" s="116">
        <f t="shared" si="483"/>
        <v>1</v>
      </c>
      <c r="GE921" s="116">
        <f t="shared" si="484"/>
        <v>32</v>
      </c>
    </row>
    <row r="922" spans="164:187" ht="16.5" x14ac:dyDescent="0.2">
      <c r="FH922" s="116">
        <v>917</v>
      </c>
      <c r="FI922" s="116">
        <f t="shared" si="469"/>
        <v>33</v>
      </c>
      <c r="FJ922" s="116">
        <f t="shared" si="462"/>
        <v>12</v>
      </c>
      <c r="FK922" s="116" t="str">
        <f t="shared" si="470"/>
        <v>石灵明专属武器-魂珠-4 6级</v>
      </c>
      <c r="FL922" s="116">
        <f t="shared" si="471"/>
        <v>4</v>
      </c>
      <c r="FM922" s="116">
        <f t="shared" si="472"/>
        <v>6</v>
      </c>
      <c r="FN922" s="116" t="str">
        <f t="shared" si="463"/>
        <v>金币</v>
      </c>
      <c r="FO922" s="116">
        <f t="shared" si="464"/>
        <v>9000</v>
      </c>
      <c r="FP922" s="116" t="str">
        <f t="shared" si="465"/>
        <v>专属强化石2</v>
      </c>
      <c r="FQ922" s="116">
        <f t="shared" si="466"/>
        <v>6</v>
      </c>
      <c r="FR922" s="116" t="str">
        <f t="shared" si="467"/>
        <v>专属强化石3</v>
      </c>
      <c r="FS922" s="116">
        <f t="shared" si="468"/>
        <v>2</v>
      </c>
      <c r="FT922" s="116">
        <f t="shared" si="473"/>
        <v>0.03</v>
      </c>
      <c r="FU922" s="116">
        <f t="shared" si="474"/>
        <v>1</v>
      </c>
      <c r="FV922" s="116">
        <f t="shared" si="475"/>
        <v>53</v>
      </c>
      <c r="FW922" s="116">
        <f t="shared" si="476"/>
        <v>0</v>
      </c>
      <c r="FX922" s="116">
        <f t="shared" si="477"/>
        <v>1</v>
      </c>
      <c r="FY922" s="116">
        <f t="shared" si="478"/>
        <v>12</v>
      </c>
      <c r="FZ922" s="116">
        <f t="shared" si="479"/>
        <v>1.4200000000000001E-2</v>
      </c>
      <c r="GA922" s="116">
        <f t="shared" si="480"/>
        <v>1</v>
      </c>
      <c r="GB922" s="116">
        <f t="shared" si="481"/>
        <v>25</v>
      </c>
      <c r="GC922" s="116">
        <f t="shared" si="482"/>
        <v>5.7000000000000002E-2</v>
      </c>
      <c r="GD922" s="116">
        <f t="shared" si="483"/>
        <v>1</v>
      </c>
      <c r="GE922" s="116">
        <f t="shared" si="484"/>
        <v>53</v>
      </c>
    </row>
    <row r="923" spans="164:187" ht="16.5" x14ac:dyDescent="0.2">
      <c r="FH923" s="116">
        <v>918</v>
      </c>
      <c r="FI923" s="116">
        <f t="shared" si="469"/>
        <v>34</v>
      </c>
      <c r="FJ923" s="116">
        <f t="shared" si="462"/>
        <v>12</v>
      </c>
      <c r="FK923" s="116" t="str">
        <f t="shared" si="470"/>
        <v>石灵明专属武器-魂珠-4 7级</v>
      </c>
      <c r="FL923" s="116">
        <f t="shared" si="471"/>
        <v>4</v>
      </c>
      <c r="FM923" s="116">
        <f t="shared" si="472"/>
        <v>7</v>
      </c>
      <c r="FN923" s="116" t="str">
        <f t="shared" si="463"/>
        <v>金币</v>
      </c>
      <c r="FO923" s="116">
        <f t="shared" si="464"/>
        <v>10000</v>
      </c>
      <c r="FP923" s="116" t="str">
        <f t="shared" si="465"/>
        <v>专属强化石2</v>
      </c>
      <c r="FQ923" s="116">
        <f t="shared" si="466"/>
        <v>10</v>
      </c>
      <c r="FR923" s="116" t="str">
        <f t="shared" si="467"/>
        <v>专属强化石3</v>
      </c>
      <c r="FS923" s="116">
        <f t="shared" si="468"/>
        <v>3</v>
      </c>
      <c r="FT923" s="116">
        <f t="shared" si="473"/>
        <v>0.03</v>
      </c>
      <c r="FU923" s="116">
        <f t="shared" si="474"/>
        <v>1</v>
      </c>
      <c r="FV923" s="116">
        <f t="shared" si="475"/>
        <v>57</v>
      </c>
      <c r="FW923" s="116">
        <f t="shared" si="476"/>
        <v>0</v>
      </c>
      <c r="FX923" s="116">
        <f t="shared" si="477"/>
        <v>1</v>
      </c>
      <c r="FY923" s="116">
        <f t="shared" si="478"/>
        <v>13</v>
      </c>
      <c r="FZ923" s="116">
        <f t="shared" si="479"/>
        <v>1.32E-2</v>
      </c>
      <c r="GA923" s="116">
        <f t="shared" si="480"/>
        <v>1</v>
      </c>
      <c r="GB923" s="116">
        <f t="shared" si="481"/>
        <v>26</v>
      </c>
      <c r="GC923" s="116">
        <f t="shared" si="482"/>
        <v>5.2900000000000003E-2</v>
      </c>
      <c r="GD923" s="116">
        <f t="shared" si="483"/>
        <v>1</v>
      </c>
      <c r="GE923" s="116">
        <f t="shared" si="484"/>
        <v>57</v>
      </c>
    </row>
    <row r="924" spans="164:187" ht="16.5" x14ac:dyDescent="0.2">
      <c r="FH924" s="116">
        <v>919</v>
      </c>
      <c r="FI924" s="116">
        <f t="shared" si="469"/>
        <v>35</v>
      </c>
      <c r="FJ924" s="116">
        <f t="shared" si="462"/>
        <v>12</v>
      </c>
      <c r="FK924" s="116" t="str">
        <f t="shared" si="470"/>
        <v>石灵明专属武器-魂珠-4 8级</v>
      </c>
      <c r="FL924" s="116">
        <f t="shared" si="471"/>
        <v>4</v>
      </c>
      <c r="FM924" s="116">
        <f t="shared" si="472"/>
        <v>8</v>
      </c>
      <c r="FN924" s="116" t="str">
        <f t="shared" si="463"/>
        <v>金币</v>
      </c>
      <c r="FO924" s="116">
        <f t="shared" si="464"/>
        <v>11000</v>
      </c>
      <c r="FP924" s="116" t="str">
        <f t="shared" si="465"/>
        <v>专属强化石2</v>
      </c>
      <c r="FQ924" s="116">
        <f t="shared" si="466"/>
        <v>13</v>
      </c>
      <c r="FR924" s="116" t="str">
        <f t="shared" si="467"/>
        <v>专属强化石3</v>
      </c>
      <c r="FS924" s="116">
        <f t="shared" si="468"/>
        <v>4</v>
      </c>
      <c r="FT924" s="116">
        <f t="shared" si="473"/>
        <v>0.02</v>
      </c>
      <c r="FU924" s="116">
        <f t="shared" si="474"/>
        <v>1</v>
      </c>
      <c r="FV924" s="116">
        <f t="shared" si="475"/>
        <v>69</v>
      </c>
      <c r="FW924" s="116">
        <f t="shared" si="476"/>
        <v>0</v>
      </c>
      <c r="FX924" s="116">
        <f t="shared" si="477"/>
        <v>1</v>
      </c>
      <c r="FY924" s="116">
        <f t="shared" si="478"/>
        <v>16</v>
      </c>
      <c r="FZ924" s="116">
        <f t="shared" si="479"/>
        <v>1.09E-2</v>
      </c>
      <c r="GA924" s="116">
        <f t="shared" si="480"/>
        <v>1</v>
      </c>
      <c r="GB924" s="116">
        <f t="shared" si="481"/>
        <v>32</v>
      </c>
      <c r="GC924" s="116">
        <f t="shared" si="482"/>
        <v>4.36E-2</v>
      </c>
      <c r="GD924" s="116">
        <f t="shared" si="483"/>
        <v>1</v>
      </c>
      <c r="GE924" s="116">
        <f t="shared" si="484"/>
        <v>69</v>
      </c>
    </row>
    <row r="925" spans="164:187" ht="16.5" x14ac:dyDescent="0.2">
      <c r="FH925" s="116">
        <v>920</v>
      </c>
      <c r="FI925" s="116">
        <f t="shared" si="469"/>
        <v>36</v>
      </c>
      <c r="FJ925" s="116">
        <f t="shared" si="462"/>
        <v>12</v>
      </c>
      <c r="FK925" s="116" t="str">
        <f t="shared" si="470"/>
        <v>石灵明专属武器-魂珠-4 9级</v>
      </c>
      <c r="FL925" s="116">
        <f t="shared" si="471"/>
        <v>4</v>
      </c>
      <c r="FM925" s="116">
        <f t="shared" si="472"/>
        <v>9</v>
      </c>
      <c r="FN925" s="116" t="str">
        <f t="shared" si="463"/>
        <v>金币</v>
      </c>
      <c r="FO925" s="116">
        <f t="shared" si="464"/>
        <v>12000</v>
      </c>
      <c r="FP925" s="116" t="str">
        <f t="shared" si="465"/>
        <v>专属强化石2</v>
      </c>
      <c r="FQ925" s="116">
        <f t="shared" si="466"/>
        <v>19</v>
      </c>
      <c r="FR925" s="116" t="str">
        <f t="shared" si="467"/>
        <v>专属强化石3</v>
      </c>
      <c r="FS925" s="116">
        <f t="shared" si="468"/>
        <v>6</v>
      </c>
      <c r="FT925" s="116">
        <f t="shared" si="473"/>
        <v>0.02</v>
      </c>
      <c r="FU925" s="116">
        <f t="shared" si="474"/>
        <v>1</v>
      </c>
      <c r="FV925" s="116">
        <f t="shared" si="475"/>
        <v>74</v>
      </c>
      <c r="FW925" s="116">
        <f t="shared" si="476"/>
        <v>0</v>
      </c>
      <c r="FX925" s="116">
        <f t="shared" si="477"/>
        <v>1</v>
      </c>
      <c r="FY925" s="116">
        <f t="shared" si="478"/>
        <v>17</v>
      </c>
      <c r="FZ925" s="116">
        <f t="shared" si="479"/>
        <v>1.01E-2</v>
      </c>
      <c r="GA925" s="116">
        <f t="shared" si="480"/>
        <v>1</v>
      </c>
      <c r="GB925" s="116">
        <f t="shared" si="481"/>
        <v>35</v>
      </c>
      <c r="GC925" s="116">
        <f t="shared" si="482"/>
        <v>4.0399999999999998E-2</v>
      </c>
      <c r="GD925" s="116">
        <f t="shared" si="483"/>
        <v>1</v>
      </c>
      <c r="GE925" s="116">
        <f t="shared" si="484"/>
        <v>74</v>
      </c>
    </row>
    <row r="926" spans="164:187" ht="16.5" x14ac:dyDescent="0.2">
      <c r="FH926" s="116">
        <v>921</v>
      </c>
      <c r="FI926" s="116">
        <f t="shared" si="469"/>
        <v>0</v>
      </c>
      <c r="FJ926" s="116">
        <f t="shared" si="462"/>
        <v>12</v>
      </c>
      <c r="FK926" s="116" t="str">
        <f t="shared" si="470"/>
        <v>石灵明专属武器-魂珠-5 0级</v>
      </c>
      <c r="FL926" s="116">
        <f t="shared" si="471"/>
        <v>5</v>
      </c>
      <c r="FM926" s="116">
        <f t="shared" si="472"/>
        <v>0</v>
      </c>
      <c r="FN926" s="116" t="str">
        <f t="shared" si="463"/>
        <v/>
      </c>
      <c r="FO926" s="116" t="str">
        <f t="shared" si="464"/>
        <v/>
      </c>
      <c r="FP926" s="116" t="str">
        <f t="shared" si="465"/>
        <v/>
      </c>
      <c r="FQ926" s="116" t="str">
        <f t="shared" si="466"/>
        <v/>
      </c>
      <c r="FR926" s="116" t="str">
        <f t="shared" si="467"/>
        <v/>
      </c>
      <c r="FS926" s="116" t="str">
        <f t="shared" si="468"/>
        <v/>
      </c>
      <c r="FT926" s="116" t="str">
        <f t="shared" si="473"/>
        <v/>
      </c>
      <c r="FU926" s="116" t="str">
        <f t="shared" si="474"/>
        <v/>
      </c>
      <c r="FV926" s="116" t="str">
        <f t="shared" si="475"/>
        <v/>
      </c>
      <c r="FW926" s="116" t="str">
        <f t="shared" si="476"/>
        <v/>
      </c>
      <c r="FX926" s="116" t="str">
        <f t="shared" si="477"/>
        <v/>
      </c>
      <c r="FY926" s="116" t="str">
        <f t="shared" si="478"/>
        <v/>
      </c>
      <c r="FZ926" s="116" t="str">
        <f t="shared" si="479"/>
        <v/>
      </c>
      <c r="GA926" s="116" t="str">
        <f t="shared" si="480"/>
        <v/>
      </c>
      <c r="GB926" s="116" t="str">
        <f t="shared" si="481"/>
        <v/>
      </c>
      <c r="GC926" s="116" t="str">
        <f t="shared" si="482"/>
        <v/>
      </c>
      <c r="GD926" s="116" t="str">
        <f t="shared" si="483"/>
        <v/>
      </c>
      <c r="GE926" s="116" t="str">
        <f t="shared" si="484"/>
        <v/>
      </c>
    </row>
    <row r="927" spans="164:187" ht="16.5" x14ac:dyDescent="0.2">
      <c r="FH927" s="116">
        <v>922</v>
      </c>
      <c r="FI927" s="116">
        <f t="shared" si="469"/>
        <v>37</v>
      </c>
      <c r="FJ927" s="116">
        <f t="shared" si="462"/>
        <v>12</v>
      </c>
      <c r="FK927" s="116" t="str">
        <f t="shared" si="470"/>
        <v>石灵明专属武器-魂珠-5 1级</v>
      </c>
      <c r="FL927" s="116">
        <f t="shared" si="471"/>
        <v>5</v>
      </c>
      <c r="FM927" s="116">
        <f t="shared" si="472"/>
        <v>1</v>
      </c>
      <c r="FN927" s="116" t="str">
        <f t="shared" si="463"/>
        <v>金币</v>
      </c>
      <c r="FO927" s="116">
        <f t="shared" si="464"/>
        <v>5000</v>
      </c>
      <c r="FP927" s="116" t="str">
        <f t="shared" si="465"/>
        <v>专属强化石2</v>
      </c>
      <c r="FQ927" s="116">
        <f t="shared" si="466"/>
        <v>4</v>
      </c>
      <c r="FR927" s="116" t="str">
        <f t="shared" si="467"/>
        <v>专属强化石3</v>
      </c>
      <c r="FS927" s="116">
        <f t="shared" si="468"/>
        <v>2</v>
      </c>
      <c r="FT927" s="116">
        <f t="shared" si="473"/>
        <v>0.19</v>
      </c>
      <c r="FU927" s="116">
        <f t="shared" si="474"/>
        <v>1</v>
      </c>
      <c r="FV927" s="116">
        <f t="shared" si="475"/>
        <v>8</v>
      </c>
      <c r="FW927" s="116">
        <f t="shared" si="476"/>
        <v>0</v>
      </c>
      <c r="FX927" s="116">
        <f t="shared" si="477"/>
        <v>1</v>
      </c>
      <c r="FY927" s="116">
        <f t="shared" si="478"/>
        <v>2</v>
      </c>
      <c r="FZ927" s="116">
        <f t="shared" si="479"/>
        <v>9.2600000000000002E-2</v>
      </c>
      <c r="GA927" s="116">
        <f t="shared" si="480"/>
        <v>1</v>
      </c>
      <c r="GB927" s="116">
        <f t="shared" si="481"/>
        <v>4</v>
      </c>
      <c r="GC927" s="116">
        <f t="shared" si="482"/>
        <v>0.37019999999999997</v>
      </c>
      <c r="GD927" s="116">
        <f t="shared" si="483"/>
        <v>1</v>
      </c>
      <c r="GE927" s="116">
        <f t="shared" si="484"/>
        <v>8</v>
      </c>
    </row>
    <row r="928" spans="164:187" ht="16.5" x14ac:dyDescent="0.2">
      <c r="FH928" s="116">
        <v>923</v>
      </c>
      <c r="FI928" s="116">
        <f t="shared" si="469"/>
        <v>38</v>
      </c>
      <c r="FJ928" s="116">
        <f t="shared" si="462"/>
        <v>12</v>
      </c>
      <c r="FK928" s="116" t="str">
        <f t="shared" si="470"/>
        <v>石灵明专属武器-魂珠-5 2级</v>
      </c>
      <c r="FL928" s="116">
        <f t="shared" si="471"/>
        <v>5</v>
      </c>
      <c r="FM928" s="116">
        <f t="shared" si="472"/>
        <v>2</v>
      </c>
      <c r="FN928" s="116" t="str">
        <f t="shared" si="463"/>
        <v>金币</v>
      </c>
      <c r="FO928" s="116">
        <f t="shared" si="464"/>
        <v>6000</v>
      </c>
      <c r="FP928" s="116" t="str">
        <f t="shared" si="465"/>
        <v>专属强化石2</v>
      </c>
      <c r="FQ928" s="116">
        <f t="shared" si="466"/>
        <v>4</v>
      </c>
      <c r="FR928" s="116" t="str">
        <f t="shared" si="467"/>
        <v>专属强化石3</v>
      </c>
      <c r="FS928" s="116">
        <f t="shared" si="468"/>
        <v>2</v>
      </c>
      <c r="FT928" s="116">
        <f t="shared" si="473"/>
        <v>0.09</v>
      </c>
      <c r="FU928" s="116">
        <f t="shared" si="474"/>
        <v>1</v>
      </c>
      <c r="FV928" s="116">
        <f t="shared" si="475"/>
        <v>16</v>
      </c>
      <c r="FW928" s="116">
        <f t="shared" si="476"/>
        <v>0</v>
      </c>
      <c r="FX928" s="116">
        <f t="shared" si="477"/>
        <v>1</v>
      </c>
      <c r="FY928" s="116">
        <f t="shared" si="478"/>
        <v>4</v>
      </c>
      <c r="FZ928" s="116">
        <f t="shared" si="479"/>
        <v>4.6300000000000001E-2</v>
      </c>
      <c r="GA928" s="116">
        <f t="shared" si="480"/>
        <v>1</v>
      </c>
      <c r="GB928" s="116">
        <f t="shared" si="481"/>
        <v>8</v>
      </c>
      <c r="GC928" s="116">
        <f t="shared" si="482"/>
        <v>0.18509999999999999</v>
      </c>
      <c r="GD928" s="116">
        <f t="shared" si="483"/>
        <v>1</v>
      </c>
      <c r="GE928" s="116">
        <f t="shared" si="484"/>
        <v>16</v>
      </c>
    </row>
    <row r="929" spans="164:187" ht="16.5" x14ac:dyDescent="0.2">
      <c r="FH929" s="116">
        <v>924</v>
      </c>
      <c r="FI929" s="116">
        <f t="shared" si="469"/>
        <v>39</v>
      </c>
      <c r="FJ929" s="116">
        <f t="shared" si="462"/>
        <v>12</v>
      </c>
      <c r="FK929" s="116" t="str">
        <f t="shared" si="470"/>
        <v>石灵明专属武器-魂珠-5 3级</v>
      </c>
      <c r="FL929" s="116">
        <f t="shared" si="471"/>
        <v>5</v>
      </c>
      <c r="FM929" s="116">
        <f t="shared" si="472"/>
        <v>3</v>
      </c>
      <c r="FN929" s="116" t="str">
        <f t="shared" si="463"/>
        <v>金币</v>
      </c>
      <c r="FO929" s="116">
        <f t="shared" si="464"/>
        <v>7000</v>
      </c>
      <c r="FP929" s="116" t="str">
        <f t="shared" si="465"/>
        <v>专属强化石2</v>
      </c>
      <c r="FQ929" s="116">
        <f t="shared" si="466"/>
        <v>4</v>
      </c>
      <c r="FR929" s="116" t="str">
        <f t="shared" si="467"/>
        <v>专属强化石3</v>
      </c>
      <c r="FS929" s="116">
        <f t="shared" si="468"/>
        <v>2</v>
      </c>
      <c r="FT929" s="116">
        <f t="shared" si="473"/>
        <v>0.06</v>
      </c>
      <c r="FU929" s="116">
        <f t="shared" si="474"/>
        <v>1</v>
      </c>
      <c r="FV929" s="116">
        <f t="shared" si="475"/>
        <v>24</v>
      </c>
      <c r="FW929" s="116">
        <f t="shared" si="476"/>
        <v>0</v>
      </c>
      <c r="FX929" s="116">
        <f t="shared" si="477"/>
        <v>1</v>
      </c>
      <c r="FY929" s="116">
        <f t="shared" si="478"/>
        <v>6</v>
      </c>
      <c r="FZ929" s="116">
        <f t="shared" si="479"/>
        <v>3.09E-2</v>
      </c>
      <c r="GA929" s="116">
        <f t="shared" si="480"/>
        <v>1</v>
      </c>
      <c r="GB929" s="116">
        <f t="shared" si="481"/>
        <v>11</v>
      </c>
      <c r="GC929" s="116">
        <f t="shared" si="482"/>
        <v>0.1234</v>
      </c>
      <c r="GD929" s="116">
        <f t="shared" si="483"/>
        <v>1</v>
      </c>
      <c r="GE929" s="116">
        <f t="shared" si="484"/>
        <v>24</v>
      </c>
    </row>
    <row r="930" spans="164:187" ht="16.5" x14ac:dyDescent="0.2">
      <c r="FH930" s="116">
        <v>925</v>
      </c>
      <c r="FI930" s="116">
        <f t="shared" si="469"/>
        <v>40</v>
      </c>
      <c r="FJ930" s="116">
        <f t="shared" si="462"/>
        <v>12</v>
      </c>
      <c r="FK930" s="116" t="str">
        <f t="shared" si="470"/>
        <v>石灵明专属武器-魂珠-5 4级</v>
      </c>
      <c r="FL930" s="116">
        <f t="shared" si="471"/>
        <v>5</v>
      </c>
      <c r="FM930" s="116">
        <f t="shared" si="472"/>
        <v>4</v>
      </c>
      <c r="FN930" s="116" t="str">
        <f t="shared" si="463"/>
        <v>金币</v>
      </c>
      <c r="FO930" s="116">
        <f t="shared" si="464"/>
        <v>8000</v>
      </c>
      <c r="FP930" s="116" t="str">
        <f t="shared" si="465"/>
        <v>专属强化石2</v>
      </c>
      <c r="FQ930" s="116">
        <f t="shared" si="466"/>
        <v>6</v>
      </c>
      <c r="FR930" s="116" t="str">
        <f t="shared" si="467"/>
        <v>专属强化石3</v>
      </c>
      <c r="FS930" s="116">
        <f t="shared" si="468"/>
        <v>3</v>
      </c>
      <c r="FT930" s="116">
        <f t="shared" si="473"/>
        <v>0.06</v>
      </c>
      <c r="FU930" s="116">
        <f t="shared" si="474"/>
        <v>1</v>
      </c>
      <c r="FV930" s="116">
        <f t="shared" si="475"/>
        <v>27</v>
      </c>
      <c r="FW930" s="116">
        <f t="shared" si="476"/>
        <v>0</v>
      </c>
      <c r="FX930" s="116">
        <f t="shared" si="477"/>
        <v>1</v>
      </c>
      <c r="FY930" s="116">
        <f t="shared" si="478"/>
        <v>6</v>
      </c>
      <c r="FZ930" s="116">
        <f t="shared" si="479"/>
        <v>2.7799999999999998E-2</v>
      </c>
      <c r="GA930" s="116">
        <f t="shared" si="480"/>
        <v>1</v>
      </c>
      <c r="GB930" s="116">
        <f t="shared" si="481"/>
        <v>13</v>
      </c>
      <c r="GC930" s="116">
        <f t="shared" si="482"/>
        <v>0.1111</v>
      </c>
      <c r="GD930" s="116">
        <f t="shared" si="483"/>
        <v>1</v>
      </c>
      <c r="GE930" s="116">
        <f t="shared" si="484"/>
        <v>27</v>
      </c>
    </row>
    <row r="931" spans="164:187" ht="16.5" x14ac:dyDescent="0.2">
      <c r="FH931" s="116">
        <v>926</v>
      </c>
      <c r="FI931" s="116">
        <f t="shared" si="469"/>
        <v>41</v>
      </c>
      <c r="FJ931" s="116">
        <f t="shared" si="462"/>
        <v>12</v>
      </c>
      <c r="FK931" s="116" t="str">
        <f t="shared" si="470"/>
        <v>石灵明专属武器-魂珠-5 5级</v>
      </c>
      <c r="FL931" s="116">
        <f t="shared" si="471"/>
        <v>5</v>
      </c>
      <c r="FM931" s="116">
        <f t="shared" si="472"/>
        <v>5</v>
      </c>
      <c r="FN931" s="116" t="str">
        <f t="shared" si="463"/>
        <v>金币</v>
      </c>
      <c r="FO931" s="116">
        <f t="shared" si="464"/>
        <v>9000</v>
      </c>
      <c r="FP931" s="116" t="str">
        <f t="shared" si="465"/>
        <v>专属强化石2</v>
      </c>
      <c r="FQ931" s="116">
        <f t="shared" si="466"/>
        <v>6</v>
      </c>
      <c r="FR931" s="116" t="str">
        <f t="shared" si="467"/>
        <v>专属强化石3</v>
      </c>
      <c r="FS931" s="116">
        <f t="shared" si="468"/>
        <v>3</v>
      </c>
      <c r="FT931" s="116">
        <f t="shared" si="473"/>
        <v>0.03</v>
      </c>
      <c r="FU931" s="116">
        <f t="shared" si="474"/>
        <v>1</v>
      </c>
      <c r="FV931" s="116">
        <f t="shared" si="475"/>
        <v>43</v>
      </c>
      <c r="FW931" s="116">
        <f t="shared" si="476"/>
        <v>0</v>
      </c>
      <c r="FX931" s="116">
        <f t="shared" si="477"/>
        <v>1</v>
      </c>
      <c r="FY931" s="116">
        <f t="shared" si="478"/>
        <v>10</v>
      </c>
      <c r="FZ931" s="116">
        <f t="shared" si="479"/>
        <v>1.7399999999999999E-2</v>
      </c>
      <c r="GA931" s="116">
        <f t="shared" si="480"/>
        <v>1</v>
      </c>
      <c r="GB931" s="116">
        <f t="shared" si="481"/>
        <v>20</v>
      </c>
      <c r="GC931" s="116">
        <f t="shared" si="482"/>
        <v>6.9400000000000003E-2</v>
      </c>
      <c r="GD931" s="116">
        <f t="shared" si="483"/>
        <v>1</v>
      </c>
      <c r="GE931" s="116">
        <f t="shared" si="484"/>
        <v>43</v>
      </c>
    </row>
    <row r="932" spans="164:187" ht="16.5" x14ac:dyDescent="0.2">
      <c r="FH932" s="116">
        <v>927</v>
      </c>
      <c r="FI932" s="116">
        <f t="shared" si="469"/>
        <v>42</v>
      </c>
      <c r="FJ932" s="116">
        <f t="shared" si="462"/>
        <v>12</v>
      </c>
      <c r="FK932" s="116" t="str">
        <f t="shared" si="470"/>
        <v>石灵明专属武器-魂珠-5 6级</v>
      </c>
      <c r="FL932" s="116">
        <f t="shared" si="471"/>
        <v>5</v>
      </c>
      <c r="FM932" s="116">
        <f t="shared" si="472"/>
        <v>6</v>
      </c>
      <c r="FN932" s="116" t="str">
        <f t="shared" si="463"/>
        <v>金币</v>
      </c>
      <c r="FO932" s="116">
        <f t="shared" si="464"/>
        <v>10000</v>
      </c>
      <c r="FP932" s="116" t="str">
        <f t="shared" si="465"/>
        <v>专属强化石2</v>
      </c>
      <c r="FQ932" s="116">
        <f t="shared" si="466"/>
        <v>9</v>
      </c>
      <c r="FR932" s="116" t="str">
        <f t="shared" si="467"/>
        <v>专属强化石3</v>
      </c>
      <c r="FS932" s="116">
        <f t="shared" si="468"/>
        <v>5</v>
      </c>
      <c r="FT932" s="116">
        <f t="shared" si="473"/>
        <v>0.04</v>
      </c>
      <c r="FU932" s="116">
        <f t="shared" si="474"/>
        <v>1</v>
      </c>
      <c r="FV932" s="116">
        <f t="shared" si="475"/>
        <v>42</v>
      </c>
      <c r="FW932" s="116">
        <f t="shared" si="476"/>
        <v>0</v>
      </c>
      <c r="FX932" s="116">
        <f t="shared" si="477"/>
        <v>1</v>
      </c>
      <c r="FY932" s="116">
        <f t="shared" si="478"/>
        <v>10</v>
      </c>
      <c r="FZ932" s="116">
        <f t="shared" si="479"/>
        <v>1.78E-2</v>
      </c>
      <c r="GA932" s="116">
        <f t="shared" si="480"/>
        <v>1</v>
      </c>
      <c r="GB932" s="116">
        <f t="shared" si="481"/>
        <v>20</v>
      </c>
      <c r="GC932" s="116">
        <f t="shared" si="482"/>
        <v>7.1199999999999999E-2</v>
      </c>
      <c r="GD932" s="116">
        <f t="shared" si="483"/>
        <v>1</v>
      </c>
      <c r="GE932" s="116">
        <f t="shared" si="484"/>
        <v>42</v>
      </c>
    </row>
    <row r="933" spans="164:187" ht="16.5" x14ac:dyDescent="0.2">
      <c r="FH933" s="116">
        <v>928</v>
      </c>
      <c r="FI933" s="116">
        <f t="shared" si="469"/>
        <v>43</v>
      </c>
      <c r="FJ933" s="116">
        <f t="shared" si="462"/>
        <v>12</v>
      </c>
      <c r="FK933" s="116" t="str">
        <f t="shared" si="470"/>
        <v>石灵明专属武器-魂珠-5 7级</v>
      </c>
      <c r="FL933" s="116">
        <f t="shared" si="471"/>
        <v>5</v>
      </c>
      <c r="FM933" s="116">
        <f t="shared" si="472"/>
        <v>7</v>
      </c>
      <c r="FN933" s="116" t="str">
        <f t="shared" si="463"/>
        <v>金币</v>
      </c>
      <c r="FO933" s="116">
        <f t="shared" si="464"/>
        <v>11000</v>
      </c>
      <c r="FP933" s="116" t="str">
        <f t="shared" si="465"/>
        <v>专属强化石2</v>
      </c>
      <c r="FQ933" s="116">
        <f t="shared" si="466"/>
        <v>9</v>
      </c>
      <c r="FR933" s="116" t="str">
        <f t="shared" si="467"/>
        <v>专属强化石3</v>
      </c>
      <c r="FS933" s="116">
        <f t="shared" si="468"/>
        <v>5</v>
      </c>
      <c r="FT933" s="116">
        <f t="shared" si="473"/>
        <v>0.02</v>
      </c>
      <c r="FU933" s="116">
        <f t="shared" si="474"/>
        <v>1</v>
      </c>
      <c r="FV933" s="116">
        <f t="shared" si="475"/>
        <v>68</v>
      </c>
      <c r="FW933" s="116">
        <f t="shared" si="476"/>
        <v>0</v>
      </c>
      <c r="FX933" s="116">
        <f t="shared" si="477"/>
        <v>1</v>
      </c>
      <c r="FY933" s="116">
        <f t="shared" si="478"/>
        <v>16</v>
      </c>
      <c r="FZ933" s="116">
        <f t="shared" si="479"/>
        <v>1.0999999999999999E-2</v>
      </c>
      <c r="GA933" s="116">
        <f t="shared" si="480"/>
        <v>1</v>
      </c>
      <c r="GB933" s="116">
        <f t="shared" si="481"/>
        <v>32</v>
      </c>
      <c r="GC933" s="116">
        <f t="shared" si="482"/>
        <v>4.41E-2</v>
      </c>
      <c r="GD933" s="116">
        <f t="shared" si="483"/>
        <v>1</v>
      </c>
      <c r="GE933" s="116">
        <f t="shared" si="484"/>
        <v>68</v>
      </c>
    </row>
    <row r="934" spans="164:187" ht="16.5" x14ac:dyDescent="0.2">
      <c r="FH934" s="116">
        <v>929</v>
      </c>
      <c r="FI934" s="116">
        <f t="shared" si="469"/>
        <v>44</v>
      </c>
      <c r="FJ934" s="116">
        <f t="shared" si="462"/>
        <v>12</v>
      </c>
      <c r="FK934" s="116" t="str">
        <f t="shared" si="470"/>
        <v>石灵明专属武器-魂珠-5 8级</v>
      </c>
      <c r="FL934" s="116">
        <f t="shared" si="471"/>
        <v>5</v>
      </c>
      <c r="FM934" s="116">
        <f t="shared" si="472"/>
        <v>8</v>
      </c>
      <c r="FN934" s="116" t="str">
        <f t="shared" si="463"/>
        <v>金币</v>
      </c>
      <c r="FO934" s="116">
        <f t="shared" si="464"/>
        <v>12000</v>
      </c>
      <c r="FP934" s="116" t="str">
        <f t="shared" si="465"/>
        <v>专属强化石2</v>
      </c>
      <c r="FQ934" s="116">
        <f t="shared" si="466"/>
        <v>13</v>
      </c>
      <c r="FR934" s="116" t="str">
        <f t="shared" si="467"/>
        <v>专属强化石3</v>
      </c>
      <c r="FS934" s="116">
        <f t="shared" si="468"/>
        <v>7</v>
      </c>
      <c r="FT934" s="116">
        <f t="shared" si="473"/>
        <v>0.02</v>
      </c>
      <c r="FU934" s="116">
        <f t="shared" si="474"/>
        <v>1</v>
      </c>
      <c r="FV934" s="116">
        <f t="shared" si="475"/>
        <v>79</v>
      </c>
      <c r="FW934" s="116">
        <f t="shared" si="476"/>
        <v>0</v>
      </c>
      <c r="FX934" s="116">
        <f t="shared" si="477"/>
        <v>1</v>
      </c>
      <c r="FY934" s="116">
        <f t="shared" si="478"/>
        <v>18</v>
      </c>
      <c r="FZ934" s="116">
        <f t="shared" si="479"/>
        <v>9.4999999999999998E-3</v>
      </c>
      <c r="GA934" s="116">
        <f t="shared" si="480"/>
        <v>1</v>
      </c>
      <c r="GB934" s="116">
        <f t="shared" si="481"/>
        <v>37</v>
      </c>
      <c r="GC934" s="116">
        <f t="shared" si="482"/>
        <v>3.8100000000000002E-2</v>
      </c>
      <c r="GD934" s="116">
        <f t="shared" si="483"/>
        <v>1</v>
      </c>
      <c r="GE934" s="116">
        <f t="shared" si="484"/>
        <v>79</v>
      </c>
    </row>
    <row r="935" spans="164:187" ht="16.5" x14ac:dyDescent="0.2">
      <c r="FH935" s="116">
        <v>930</v>
      </c>
      <c r="FI935" s="116">
        <f t="shared" si="469"/>
        <v>45</v>
      </c>
      <c r="FJ935" s="116">
        <f t="shared" si="462"/>
        <v>12</v>
      </c>
      <c r="FK935" s="116" t="str">
        <f t="shared" si="470"/>
        <v>石灵明专属武器-魂珠-5 9级</v>
      </c>
      <c r="FL935" s="116">
        <f t="shared" si="471"/>
        <v>5</v>
      </c>
      <c r="FM935" s="116">
        <f t="shared" si="472"/>
        <v>9</v>
      </c>
      <c r="FN935" s="116" t="str">
        <f t="shared" si="463"/>
        <v>金币</v>
      </c>
      <c r="FO935" s="116">
        <f t="shared" si="464"/>
        <v>13000</v>
      </c>
      <c r="FP935" s="116" t="str">
        <f t="shared" si="465"/>
        <v>专属强化石2</v>
      </c>
      <c r="FQ935" s="116">
        <f t="shared" si="466"/>
        <v>17</v>
      </c>
      <c r="FR935" s="116" t="str">
        <f t="shared" si="467"/>
        <v>专属强化石3</v>
      </c>
      <c r="FS935" s="116">
        <f t="shared" si="468"/>
        <v>9</v>
      </c>
      <c r="FT935" s="116">
        <f t="shared" si="473"/>
        <v>0.02</v>
      </c>
      <c r="FU935" s="116">
        <f t="shared" si="474"/>
        <v>1</v>
      </c>
      <c r="FV935" s="116">
        <f t="shared" si="475"/>
        <v>99</v>
      </c>
      <c r="FW935" s="116">
        <f t="shared" si="476"/>
        <v>0</v>
      </c>
      <c r="FX935" s="116">
        <f t="shared" si="477"/>
        <v>1</v>
      </c>
      <c r="FY935" s="116">
        <f t="shared" si="478"/>
        <v>23</v>
      </c>
      <c r="FZ935" s="116">
        <f t="shared" si="479"/>
        <v>7.6E-3</v>
      </c>
      <c r="GA935" s="116">
        <f t="shared" si="480"/>
        <v>1</v>
      </c>
      <c r="GB935" s="116">
        <f t="shared" si="481"/>
        <v>46</v>
      </c>
      <c r="GC935" s="116">
        <f t="shared" si="482"/>
        <v>3.0300000000000001E-2</v>
      </c>
      <c r="GD935" s="116">
        <f t="shared" si="483"/>
        <v>1</v>
      </c>
      <c r="GE935" s="116">
        <f t="shared" si="484"/>
        <v>99</v>
      </c>
    </row>
    <row r="936" spans="164:187" ht="16.5" x14ac:dyDescent="0.2">
      <c r="FH936" s="116">
        <v>931</v>
      </c>
      <c r="FI936" s="116">
        <f t="shared" si="469"/>
        <v>0</v>
      </c>
      <c r="FJ936" s="116">
        <f t="shared" si="462"/>
        <v>12</v>
      </c>
      <c r="FK936" s="116" t="str">
        <f t="shared" si="470"/>
        <v>石灵明专属武器-魂珠-6 0级</v>
      </c>
      <c r="FL936" s="116">
        <f t="shared" si="471"/>
        <v>6</v>
      </c>
      <c r="FM936" s="116">
        <f t="shared" si="472"/>
        <v>0</v>
      </c>
      <c r="FN936" s="116" t="str">
        <f t="shared" si="463"/>
        <v/>
      </c>
      <c r="FO936" s="116" t="str">
        <f t="shared" si="464"/>
        <v/>
      </c>
      <c r="FP936" s="116" t="str">
        <f t="shared" si="465"/>
        <v/>
      </c>
      <c r="FQ936" s="116" t="str">
        <f t="shared" si="466"/>
        <v/>
      </c>
      <c r="FR936" s="116" t="str">
        <f t="shared" si="467"/>
        <v/>
      </c>
      <c r="FS936" s="116" t="str">
        <f t="shared" si="468"/>
        <v/>
      </c>
      <c r="FT936" s="116" t="str">
        <f t="shared" si="473"/>
        <v/>
      </c>
      <c r="FU936" s="116" t="str">
        <f t="shared" si="474"/>
        <v/>
      </c>
      <c r="FV936" s="116" t="str">
        <f t="shared" si="475"/>
        <v/>
      </c>
      <c r="FW936" s="116" t="str">
        <f t="shared" si="476"/>
        <v/>
      </c>
      <c r="FX936" s="116" t="str">
        <f t="shared" si="477"/>
        <v/>
      </c>
      <c r="FY936" s="116" t="str">
        <f t="shared" si="478"/>
        <v/>
      </c>
      <c r="FZ936" s="116" t="str">
        <f t="shared" si="479"/>
        <v/>
      </c>
      <c r="GA936" s="116" t="str">
        <f t="shared" si="480"/>
        <v/>
      </c>
      <c r="GB936" s="116" t="str">
        <f t="shared" si="481"/>
        <v/>
      </c>
      <c r="GC936" s="116" t="str">
        <f t="shared" si="482"/>
        <v/>
      </c>
      <c r="GD936" s="116" t="str">
        <f t="shared" si="483"/>
        <v/>
      </c>
      <c r="GE936" s="116" t="str">
        <f t="shared" si="484"/>
        <v/>
      </c>
    </row>
    <row r="937" spans="164:187" ht="16.5" x14ac:dyDescent="0.2">
      <c r="FH937" s="116">
        <v>932</v>
      </c>
      <c r="FI937" s="116">
        <f t="shared" si="469"/>
        <v>46</v>
      </c>
      <c r="FJ937" s="116">
        <f t="shared" si="462"/>
        <v>12</v>
      </c>
      <c r="FK937" s="116" t="str">
        <f t="shared" si="470"/>
        <v>石灵明专属武器-魂珠-6 1级</v>
      </c>
      <c r="FL937" s="116">
        <f t="shared" si="471"/>
        <v>6</v>
      </c>
      <c r="FM937" s="116">
        <f t="shared" si="472"/>
        <v>1</v>
      </c>
      <c r="FN937" s="116" t="str">
        <f t="shared" si="463"/>
        <v>金币</v>
      </c>
      <c r="FO937" s="116">
        <f t="shared" si="464"/>
        <v>6000</v>
      </c>
      <c r="FP937" s="116" t="str">
        <f t="shared" si="465"/>
        <v>专属强化石3</v>
      </c>
      <c r="FQ937" s="116">
        <f t="shared" si="466"/>
        <v>5</v>
      </c>
      <c r="FR937" s="116" t="str">
        <f t="shared" si="467"/>
        <v>专属强化石4</v>
      </c>
      <c r="FS937" s="116">
        <f t="shared" si="468"/>
        <v>1</v>
      </c>
      <c r="FT937" s="116">
        <f t="shared" si="473"/>
        <v>0.14000000000000001</v>
      </c>
      <c r="FU937" s="116">
        <f t="shared" si="474"/>
        <v>1</v>
      </c>
      <c r="FV937" s="116">
        <f t="shared" si="475"/>
        <v>10</v>
      </c>
      <c r="FW937" s="116">
        <f t="shared" si="476"/>
        <v>0</v>
      </c>
      <c r="FX937" s="116">
        <f t="shared" si="477"/>
        <v>1</v>
      </c>
      <c r="FY937" s="116">
        <f t="shared" si="478"/>
        <v>2</v>
      </c>
      <c r="FZ937" s="116">
        <f t="shared" si="479"/>
        <v>7.2099999999999997E-2</v>
      </c>
      <c r="GA937" s="116">
        <f t="shared" si="480"/>
        <v>1</v>
      </c>
      <c r="GB937" s="116">
        <f t="shared" si="481"/>
        <v>5</v>
      </c>
      <c r="GC937" s="116">
        <f t="shared" si="482"/>
        <v>0.28860000000000002</v>
      </c>
      <c r="GD937" s="116">
        <f t="shared" si="483"/>
        <v>1</v>
      </c>
      <c r="GE937" s="116">
        <f t="shared" si="484"/>
        <v>10</v>
      </c>
    </row>
    <row r="938" spans="164:187" ht="16.5" x14ac:dyDescent="0.2">
      <c r="FH938" s="116">
        <v>933</v>
      </c>
      <c r="FI938" s="116">
        <f t="shared" si="469"/>
        <v>47</v>
      </c>
      <c r="FJ938" s="116">
        <f t="shared" si="462"/>
        <v>12</v>
      </c>
      <c r="FK938" s="116" t="str">
        <f t="shared" si="470"/>
        <v>石灵明专属武器-魂珠-6 2级</v>
      </c>
      <c r="FL938" s="116">
        <f t="shared" si="471"/>
        <v>6</v>
      </c>
      <c r="FM938" s="116">
        <f t="shared" si="472"/>
        <v>2</v>
      </c>
      <c r="FN938" s="116" t="str">
        <f t="shared" si="463"/>
        <v>金币</v>
      </c>
      <c r="FO938" s="116">
        <f t="shared" si="464"/>
        <v>7000</v>
      </c>
      <c r="FP938" s="116" t="str">
        <f t="shared" si="465"/>
        <v>专属强化石3</v>
      </c>
      <c r="FQ938" s="116">
        <f t="shared" si="466"/>
        <v>9</v>
      </c>
      <c r="FR938" s="116" t="str">
        <f t="shared" si="467"/>
        <v>专属强化石4</v>
      </c>
      <c r="FS938" s="116">
        <f t="shared" si="468"/>
        <v>2</v>
      </c>
      <c r="FT938" s="116">
        <f t="shared" si="473"/>
        <v>0.14000000000000001</v>
      </c>
      <c r="FU938" s="116">
        <f t="shared" si="474"/>
        <v>1</v>
      </c>
      <c r="FV938" s="116">
        <f t="shared" si="475"/>
        <v>10</v>
      </c>
      <c r="FW938" s="116">
        <f t="shared" si="476"/>
        <v>0</v>
      </c>
      <c r="FX938" s="116">
        <f t="shared" si="477"/>
        <v>1</v>
      </c>
      <c r="FY938" s="116">
        <f t="shared" si="478"/>
        <v>2</v>
      </c>
      <c r="FZ938" s="116">
        <f t="shared" si="479"/>
        <v>7.2099999999999997E-2</v>
      </c>
      <c r="GA938" s="116">
        <f t="shared" si="480"/>
        <v>1</v>
      </c>
      <c r="GB938" s="116">
        <f t="shared" si="481"/>
        <v>5</v>
      </c>
      <c r="GC938" s="116">
        <f t="shared" si="482"/>
        <v>0.28860000000000002</v>
      </c>
      <c r="GD938" s="116">
        <f t="shared" si="483"/>
        <v>1</v>
      </c>
      <c r="GE938" s="116">
        <f t="shared" si="484"/>
        <v>10</v>
      </c>
    </row>
    <row r="939" spans="164:187" ht="16.5" x14ac:dyDescent="0.2">
      <c r="FH939" s="116">
        <v>934</v>
      </c>
      <c r="FI939" s="116">
        <f t="shared" si="469"/>
        <v>48</v>
      </c>
      <c r="FJ939" s="116">
        <f t="shared" si="462"/>
        <v>12</v>
      </c>
      <c r="FK939" s="116" t="str">
        <f t="shared" si="470"/>
        <v>石灵明专属武器-魂珠-6 3级</v>
      </c>
      <c r="FL939" s="116">
        <f t="shared" si="471"/>
        <v>6</v>
      </c>
      <c r="FM939" s="116">
        <f t="shared" si="472"/>
        <v>3</v>
      </c>
      <c r="FN939" s="116" t="str">
        <f t="shared" si="463"/>
        <v>金币</v>
      </c>
      <c r="FO939" s="116">
        <f t="shared" si="464"/>
        <v>8000</v>
      </c>
      <c r="FP939" s="116" t="str">
        <f t="shared" si="465"/>
        <v>专属强化石3</v>
      </c>
      <c r="FQ939" s="116">
        <f t="shared" si="466"/>
        <v>9</v>
      </c>
      <c r="FR939" s="116" t="str">
        <f t="shared" si="467"/>
        <v>专属强化石4</v>
      </c>
      <c r="FS939" s="116">
        <f t="shared" si="468"/>
        <v>2</v>
      </c>
      <c r="FT939" s="116">
        <f t="shared" si="473"/>
        <v>0.1</v>
      </c>
      <c r="FU939" s="116">
        <f t="shared" si="474"/>
        <v>1</v>
      </c>
      <c r="FV939" s="116">
        <f t="shared" si="475"/>
        <v>16</v>
      </c>
      <c r="FW939" s="116">
        <f t="shared" si="476"/>
        <v>0</v>
      </c>
      <c r="FX939" s="116">
        <f t="shared" si="477"/>
        <v>1</v>
      </c>
      <c r="FY939" s="116">
        <f t="shared" si="478"/>
        <v>4</v>
      </c>
      <c r="FZ939" s="116">
        <f t="shared" si="479"/>
        <v>4.8099999999999997E-2</v>
      </c>
      <c r="GA939" s="116">
        <f t="shared" si="480"/>
        <v>1</v>
      </c>
      <c r="GB939" s="116">
        <f t="shared" si="481"/>
        <v>7</v>
      </c>
      <c r="GC939" s="116">
        <f t="shared" si="482"/>
        <v>0.19239999999999999</v>
      </c>
      <c r="GD939" s="116">
        <f t="shared" si="483"/>
        <v>1</v>
      </c>
      <c r="GE939" s="116">
        <f t="shared" si="484"/>
        <v>16</v>
      </c>
    </row>
    <row r="940" spans="164:187" ht="16.5" x14ac:dyDescent="0.2">
      <c r="FH940" s="116">
        <v>935</v>
      </c>
      <c r="FI940" s="116">
        <f t="shared" si="469"/>
        <v>49</v>
      </c>
      <c r="FJ940" s="116">
        <f t="shared" si="462"/>
        <v>12</v>
      </c>
      <c r="FK940" s="116" t="str">
        <f t="shared" si="470"/>
        <v>石灵明专属武器-魂珠-6 4级</v>
      </c>
      <c r="FL940" s="116">
        <f t="shared" si="471"/>
        <v>6</v>
      </c>
      <c r="FM940" s="116">
        <f t="shared" si="472"/>
        <v>4</v>
      </c>
      <c r="FN940" s="116" t="str">
        <f t="shared" si="463"/>
        <v>金币</v>
      </c>
      <c r="FO940" s="116">
        <f t="shared" si="464"/>
        <v>9000</v>
      </c>
      <c r="FP940" s="116" t="str">
        <f t="shared" si="465"/>
        <v>专属强化石3</v>
      </c>
      <c r="FQ940" s="116">
        <f t="shared" si="466"/>
        <v>14</v>
      </c>
      <c r="FR940" s="116" t="str">
        <f t="shared" si="467"/>
        <v>专属强化石4</v>
      </c>
      <c r="FS940" s="116">
        <f t="shared" si="468"/>
        <v>3</v>
      </c>
      <c r="FT940" s="116">
        <f t="shared" si="473"/>
        <v>0.09</v>
      </c>
      <c r="FU940" s="116">
        <f t="shared" si="474"/>
        <v>1</v>
      </c>
      <c r="FV940" s="116">
        <f t="shared" si="475"/>
        <v>17</v>
      </c>
      <c r="FW940" s="116">
        <f t="shared" si="476"/>
        <v>0</v>
      </c>
      <c r="FX940" s="116">
        <f t="shared" si="477"/>
        <v>1</v>
      </c>
      <c r="FY940" s="116">
        <f t="shared" si="478"/>
        <v>4</v>
      </c>
      <c r="FZ940" s="116">
        <f t="shared" si="479"/>
        <v>4.3299999999999998E-2</v>
      </c>
      <c r="GA940" s="116">
        <f t="shared" si="480"/>
        <v>1</v>
      </c>
      <c r="GB940" s="116">
        <f t="shared" si="481"/>
        <v>8</v>
      </c>
      <c r="GC940" s="116">
        <f t="shared" si="482"/>
        <v>0.1731</v>
      </c>
      <c r="GD940" s="116">
        <f t="shared" si="483"/>
        <v>1</v>
      </c>
      <c r="GE940" s="116">
        <f t="shared" si="484"/>
        <v>17</v>
      </c>
    </row>
    <row r="941" spans="164:187" ht="16.5" x14ac:dyDescent="0.2">
      <c r="FH941" s="116">
        <v>936</v>
      </c>
      <c r="FI941" s="116">
        <f t="shared" si="469"/>
        <v>50</v>
      </c>
      <c r="FJ941" s="116">
        <f t="shared" si="462"/>
        <v>12</v>
      </c>
      <c r="FK941" s="116" t="str">
        <f t="shared" si="470"/>
        <v>石灵明专属武器-魂珠-6 5级</v>
      </c>
      <c r="FL941" s="116">
        <f t="shared" si="471"/>
        <v>6</v>
      </c>
      <c r="FM941" s="116">
        <f t="shared" si="472"/>
        <v>5</v>
      </c>
      <c r="FN941" s="116" t="str">
        <f t="shared" si="463"/>
        <v>金币</v>
      </c>
      <c r="FO941" s="116">
        <f t="shared" si="464"/>
        <v>10000</v>
      </c>
      <c r="FP941" s="116" t="str">
        <f t="shared" si="465"/>
        <v>专属强化石3</v>
      </c>
      <c r="FQ941" s="116">
        <f t="shared" si="466"/>
        <v>14</v>
      </c>
      <c r="FR941" s="116" t="str">
        <f t="shared" si="467"/>
        <v>专属强化石4</v>
      </c>
      <c r="FS941" s="116">
        <f t="shared" si="468"/>
        <v>3</v>
      </c>
      <c r="FT941" s="116">
        <f t="shared" si="473"/>
        <v>0.05</v>
      </c>
      <c r="FU941" s="116">
        <f t="shared" si="474"/>
        <v>1</v>
      </c>
      <c r="FV941" s="116">
        <f t="shared" si="475"/>
        <v>28</v>
      </c>
      <c r="FW941" s="116">
        <f t="shared" si="476"/>
        <v>0</v>
      </c>
      <c r="FX941" s="116">
        <f t="shared" si="477"/>
        <v>1</v>
      </c>
      <c r="FY941" s="116">
        <f t="shared" si="478"/>
        <v>6</v>
      </c>
      <c r="FZ941" s="116">
        <f t="shared" si="479"/>
        <v>2.7099999999999999E-2</v>
      </c>
      <c r="GA941" s="116">
        <f t="shared" si="480"/>
        <v>1</v>
      </c>
      <c r="GB941" s="116">
        <f t="shared" si="481"/>
        <v>13</v>
      </c>
      <c r="GC941" s="116">
        <f t="shared" si="482"/>
        <v>0.1082</v>
      </c>
      <c r="GD941" s="116">
        <f t="shared" si="483"/>
        <v>1</v>
      </c>
      <c r="GE941" s="116">
        <f t="shared" si="484"/>
        <v>28</v>
      </c>
    </row>
    <row r="942" spans="164:187" ht="16.5" x14ac:dyDescent="0.2">
      <c r="FH942" s="116">
        <v>937</v>
      </c>
      <c r="FI942" s="116">
        <f t="shared" si="469"/>
        <v>51</v>
      </c>
      <c r="FJ942" s="116">
        <f t="shared" si="462"/>
        <v>12</v>
      </c>
      <c r="FK942" s="116" t="str">
        <f t="shared" si="470"/>
        <v>石灵明专属武器-魂珠-6 6级</v>
      </c>
      <c r="FL942" s="116">
        <f t="shared" si="471"/>
        <v>6</v>
      </c>
      <c r="FM942" s="116">
        <f t="shared" si="472"/>
        <v>6</v>
      </c>
      <c r="FN942" s="116" t="str">
        <f t="shared" si="463"/>
        <v>金币</v>
      </c>
      <c r="FO942" s="116">
        <f t="shared" si="464"/>
        <v>11000</v>
      </c>
      <c r="FP942" s="116" t="str">
        <f t="shared" si="465"/>
        <v>专属强化石3</v>
      </c>
      <c r="FQ942" s="116">
        <f t="shared" si="466"/>
        <v>19</v>
      </c>
      <c r="FR942" s="116" t="str">
        <f t="shared" si="467"/>
        <v>专属强化石4</v>
      </c>
      <c r="FS942" s="116">
        <f t="shared" si="468"/>
        <v>4</v>
      </c>
      <c r="FT942" s="116">
        <f t="shared" si="473"/>
        <v>0.04</v>
      </c>
      <c r="FU942" s="116">
        <f t="shared" si="474"/>
        <v>1</v>
      </c>
      <c r="FV942" s="116">
        <f t="shared" si="475"/>
        <v>34</v>
      </c>
      <c r="FW942" s="116">
        <f t="shared" si="476"/>
        <v>0</v>
      </c>
      <c r="FX942" s="116">
        <f t="shared" si="477"/>
        <v>1</v>
      </c>
      <c r="FY942" s="116">
        <f t="shared" si="478"/>
        <v>8</v>
      </c>
      <c r="FZ942" s="116">
        <f t="shared" si="479"/>
        <v>2.2200000000000001E-2</v>
      </c>
      <c r="GA942" s="116">
        <f t="shared" si="480"/>
        <v>1</v>
      </c>
      <c r="GB942" s="116">
        <f t="shared" si="481"/>
        <v>16</v>
      </c>
      <c r="GC942" s="116">
        <f t="shared" si="482"/>
        <v>8.8800000000000004E-2</v>
      </c>
      <c r="GD942" s="116">
        <f t="shared" si="483"/>
        <v>1</v>
      </c>
      <c r="GE942" s="116">
        <f t="shared" si="484"/>
        <v>34</v>
      </c>
    </row>
    <row r="943" spans="164:187" ht="16.5" x14ac:dyDescent="0.2">
      <c r="FH943" s="116">
        <v>938</v>
      </c>
      <c r="FI943" s="116">
        <f t="shared" si="469"/>
        <v>52</v>
      </c>
      <c r="FJ943" s="116">
        <f t="shared" si="462"/>
        <v>12</v>
      </c>
      <c r="FK943" s="116" t="str">
        <f t="shared" si="470"/>
        <v>石灵明专属武器-魂珠-6 7级</v>
      </c>
      <c r="FL943" s="116">
        <f t="shared" si="471"/>
        <v>6</v>
      </c>
      <c r="FM943" s="116">
        <f t="shared" si="472"/>
        <v>7</v>
      </c>
      <c r="FN943" s="116" t="str">
        <f t="shared" si="463"/>
        <v>金币</v>
      </c>
      <c r="FO943" s="116">
        <f t="shared" si="464"/>
        <v>12000</v>
      </c>
      <c r="FP943" s="116" t="str">
        <f t="shared" si="465"/>
        <v>专属强化石3</v>
      </c>
      <c r="FQ943" s="116">
        <f t="shared" si="466"/>
        <v>24</v>
      </c>
      <c r="FR943" s="116" t="str">
        <f t="shared" si="467"/>
        <v>专属强化石4</v>
      </c>
      <c r="FS943" s="116">
        <f t="shared" si="468"/>
        <v>5</v>
      </c>
      <c r="FT943" s="116">
        <f t="shared" si="473"/>
        <v>0.03</v>
      </c>
      <c r="FU943" s="116">
        <f t="shared" si="474"/>
        <v>1</v>
      </c>
      <c r="FV943" s="116">
        <f t="shared" si="475"/>
        <v>44</v>
      </c>
      <c r="FW943" s="116">
        <f t="shared" si="476"/>
        <v>0</v>
      </c>
      <c r="FX943" s="116">
        <f t="shared" si="477"/>
        <v>1</v>
      </c>
      <c r="FY943" s="116">
        <f t="shared" si="478"/>
        <v>10</v>
      </c>
      <c r="FZ943" s="116">
        <f t="shared" si="479"/>
        <v>1.72E-2</v>
      </c>
      <c r="GA943" s="116">
        <f t="shared" si="480"/>
        <v>1</v>
      </c>
      <c r="GB943" s="116">
        <f t="shared" si="481"/>
        <v>20</v>
      </c>
      <c r="GC943" s="116">
        <f t="shared" si="482"/>
        <v>6.8699999999999997E-2</v>
      </c>
      <c r="GD943" s="116">
        <f t="shared" si="483"/>
        <v>1</v>
      </c>
      <c r="GE943" s="116">
        <f t="shared" si="484"/>
        <v>44</v>
      </c>
    </row>
    <row r="944" spans="164:187" ht="16.5" x14ac:dyDescent="0.2">
      <c r="FH944" s="116">
        <v>939</v>
      </c>
      <c r="FI944" s="116">
        <f t="shared" si="469"/>
        <v>53</v>
      </c>
      <c r="FJ944" s="116">
        <f t="shared" si="462"/>
        <v>12</v>
      </c>
      <c r="FK944" s="116" t="str">
        <f t="shared" si="470"/>
        <v>石灵明专属武器-魂珠-6 8级</v>
      </c>
      <c r="FL944" s="116">
        <f t="shared" si="471"/>
        <v>6</v>
      </c>
      <c r="FM944" s="116">
        <f t="shared" si="472"/>
        <v>8</v>
      </c>
      <c r="FN944" s="116" t="str">
        <f t="shared" si="463"/>
        <v>金币</v>
      </c>
      <c r="FO944" s="116">
        <f t="shared" si="464"/>
        <v>13000</v>
      </c>
      <c r="FP944" s="116" t="str">
        <f t="shared" si="465"/>
        <v>专属强化石3</v>
      </c>
      <c r="FQ944" s="116">
        <f t="shared" si="466"/>
        <v>33</v>
      </c>
      <c r="FR944" s="116" t="str">
        <f t="shared" si="467"/>
        <v>专属强化石4</v>
      </c>
      <c r="FS944" s="116">
        <f t="shared" si="468"/>
        <v>7</v>
      </c>
      <c r="FT944" s="116">
        <f t="shared" si="473"/>
        <v>0.03</v>
      </c>
      <c r="FU944" s="116">
        <f t="shared" si="474"/>
        <v>1</v>
      </c>
      <c r="FV944" s="116">
        <f t="shared" si="475"/>
        <v>50</v>
      </c>
      <c r="FW944" s="116">
        <f t="shared" si="476"/>
        <v>0</v>
      </c>
      <c r="FX944" s="116">
        <f t="shared" si="477"/>
        <v>1</v>
      </c>
      <c r="FY944" s="116">
        <f t="shared" si="478"/>
        <v>12</v>
      </c>
      <c r="FZ944" s="116">
        <f t="shared" si="479"/>
        <v>1.49E-2</v>
      </c>
      <c r="GA944" s="116">
        <f t="shared" si="480"/>
        <v>1</v>
      </c>
      <c r="GB944" s="116">
        <f t="shared" si="481"/>
        <v>24</v>
      </c>
      <c r="GC944" s="116">
        <f t="shared" si="482"/>
        <v>5.9400000000000001E-2</v>
      </c>
      <c r="GD944" s="116">
        <f t="shared" si="483"/>
        <v>1</v>
      </c>
      <c r="GE944" s="116">
        <f t="shared" si="484"/>
        <v>50</v>
      </c>
    </row>
    <row r="945" spans="164:187" ht="16.5" x14ac:dyDescent="0.2">
      <c r="FH945" s="116">
        <v>940</v>
      </c>
      <c r="FI945" s="116">
        <f t="shared" si="469"/>
        <v>54</v>
      </c>
      <c r="FJ945" s="116">
        <f t="shared" si="462"/>
        <v>12</v>
      </c>
      <c r="FK945" s="116" t="str">
        <f t="shared" si="470"/>
        <v>石灵明专属武器-魂珠-6 9级</v>
      </c>
      <c r="FL945" s="116">
        <f t="shared" si="471"/>
        <v>6</v>
      </c>
      <c r="FM945" s="116">
        <f t="shared" si="472"/>
        <v>9</v>
      </c>
      <c r="FN945" s="116" t="str">
        <f t="shared" si="463"/>
        <v>金币</v>
      </c>
      <c r="FO945" s="116">
        <f t="shared" si="464"/>
        <v>14000</v>
      </c>
      <c r="FP945" s="116" t="str">
        <f t="shared" si="465"/>
        <v>专属强化石3</v>
      </c>
      <c r="FQ945" s="116">
        <f t="shared" si="466"/>
        <v>38</v>
      </c>
      <c r="FR945" s="116" t="str">
        <f t="shared" si="467"/>
        <v>专属强化石4</v>
      </c>
      <c r="FS945" s="116">
        <f t="shared" si="468"/>
        <v>8</v>
      </c>
      <c r="FT945" s="116">
        <f t="shared" si="473"/>
        <v>0.02</v>
      </c>
      <c r="FU945" s="116">
        <f t="shared" si="474"/>
        <v>1</v>
      </c>
      <c r="FV945" s="116">
        <f t="shared" si="475"/>
        <v>71</v>
      </c>
      <c r="FW945" s="116">
        <f t="shared" si="476"/>
        <v>0</v>
      </c>
      <c r="FX945" s="116">
        <f t="shared" si="477"/>
        <v>1</v>
      </c>
      <c r="FY945" s="116">
        <f t="shared" si="478"/>
        <v>17</v>
      </c>
      <c r="FZ945" s="116">
        <f t="shared" si="479"/>
        <v>1.0500000000000001E-2</v>
      </c>
      <c r="GA945" s="116">
        <f t="shared" si="480"/>
        <v>1</v>
      </c>
      <c r="GB945" s="116">
        <f t="shared" si="481"/>
        <v>33</v>
      </c>
      <c r="GC945" s="116">
        <f t="shared" si="482"/>
        <v>4.2000000000000003E-2</v>
      </c>
      <c r="GD945" s="116">
        <f t="shared" si="483"/>
        <v>1</v>
      </c>
      <c r="GE945" s="116">
        <f t="shared" si="484"/>
        <v>71</v>
      </c>
    </row>
    <row r="946" spans="164:187" ht="16.5" x14ac:dyDescent="0.2">
      <c r="FH946" s="116">
        <v>941</v>
      </c>
      <c r="FI946" s="116">
        <f t="shared" si="469"/>
        <v>0</v>
      </c>
      <c r="FJ946" s="116">
        <f t="shared" si="462"/>
        <v>12</v>
      </c>
      <c r="FK946" s="116" t="str">
        <f t="shared" si="470"/>
        <v>石灵明专属武器-魂珠-7 0级</v>
      </c>
      <c r="FL946" s="116">
        <f t="shared" si="471"/>
        <v>7</v>
      </c>
      <c r="FM946" s="116">
        <f t="shared" si="472"/>
        <v>0</v>
      </c>
      <c r="FN946" s="116" t="str">
        <f t="shared" si="463"/>
        <v/>
      </c>
      <c r="FO946" s="116" t="str">
        <f t="shared" si="464"/>
        <v/>
      </c>
      <c r="FP946" s="116" t="str">
        <f t="shared" si="465"/>
        <v/>
      </c>
      <c r="FQ946" s="116" t="str">
        <f t="shared" si="466"/>
        <v/>
      </c>
      <c r="FR946" s="116" t="str">
        <f t="shared" si="467"/>
        <v/>
      </c>
      <c r="FS946" s="116" t="str">
        <f t="shared" si="468"/>
        <v/>
      </c>
      <c r="FT946" s="116" t="str">
        <f t="shared" si="473"/>
        <v/>
      </c>
      <c r="FU946" s="116" t="str">
        <f t="shared" si="474"/>
        <v/>
      </c>
      <c r="FV946" s="116" t="str">
        <f t="shared" si="475"/>
        <v/>
      </c>
      <c r="FW946" s="116" t="str">
        <f t="shared" si="476"/>
        <v/>
      </c>
      <c r="FX946" s="116" t="str">
        <f t="shared" si="477"/>
        <v/>
      </c>
      <c r="FY946" s="116" t="str">
        <f t="shared" si="478"/>
        <v/>
      </c>
      <c r="FZ946" s="116" t="str">
        <f t="shared" si="479"/>
        <v/>
      </c>
      <c r="GA946" s="116" t="str">
        <f t="shared" si="480"/>
        <v/>
      </c>
      <c r="GB946" s="116" t="str">
        <f t="shared" si="481"/>
        <v/>
      </c>
      <c r="GC946" s="116" t="str">
        <f t="shared" si="482"/>
        <v/>
      </c>
      <c r="GD946" s="116" t="str">
        <f t="shared" si="483"/>
        <v/>
      </c>
      <c r="GE946" s="116" t="str">
        <f t="shared" si="484"/>
        <v/>
      </c>
    </row>
    <row r="947" spans="164:187" ht="16.5" x14ac:dyDescent="0.2">
      <c r="FH947" s="116">
        <v>942</v>
      </c>
      <c r="FI947" s="116">
        <f t="shared" si="469"/>
        <v>55</v>
      </c>
      <c r="FJ947" s="116">
        <f t="shared" si="462"/>
        <v>12</v>
      </c>
      <c r="FK947" s="116" t="str">
        <f t="shared" si="470"/>
        <v>石灵明专属武器-魂珠-7 1级</v>
      </c>
      <c r="FL947" s="116">
        <f t="shared" si="471"/>
        <v>7</v>
      </c>
      <c r="FM947" s="116">
        <f t="shared" si="472"/>
        <v>1</v>
      </c>
      <c r="FN947" s="116" t="str">
        <f t="shared" si="463"/>
        <v>金币</v>
      </c>
      <c r="FO947" s="116">
        <f t="shared" si="464"/>
        <v>7000</v>
      </c>
      <c r="FP947" s="116" t="str">
        <f t="shared" si="465"/>
        <v>专属强化石3</v>
      </c>
      <c r="FQ947" s="116">
        <f t="shared" si="466"/>
        <v>6</v>
      </c>
      <c r="FR947" s="116" t="str">
        <f t="shared" si="467"/>
        <v>专属强化石4</v>
      </c>
      <c r="FS947" s="116">
        <f t="shared" si="468"/>
        <v>2</v>
      </c>
      <c r="FT947" s="116">
        <f t="shared" si="473"/>
        <v>0.17</v>
      </c>
      <c r="FU947" s="116">
        <f t="shared" si="474"/>
        <v>1</v>
      </c>
      <c r="FV947" s="116">
        <f t="shared" si="475"/>
        <v>9</v>
      </c>
      <c r="FW947" s="116">
        <f t="shared" si="476"/>
        <v>0</v>
      </c>
      <c r="FX947" s="116">
        <f t="shared" si="477"/>
        <v>1</v>
      </c>
      <c r="FY947" s="116">
        <f t="shared" si="478"/>
        <v>2</v>
      </c>
      <c r="FZ947" s="116">
        <f t="shared" si="479"/>
        <v>8.6599999999999996E-2</v>
      </c>
      <c r="GA947" s="116">
        <f t="shared" si="480"/>
        <v>1</v>
      </c>
      <c r="GB947" s="116">
        <f t="shared" si="481"/>
        <v>4</v>
      </c>
      <c r="GC947" s="116">
        <f t="shared" si="482"/>
        <v>0.3463</v>
      </c>
      <c r="GD947" s="116">
        <f t="shared" si="483"/>
        <v>1</v>
      </c>
      <c r="GE947" s="116">
        <f t="shared" si="484"/>
        <v>9</v>
      </c>
    </row>
    <row r="948" spans="164:187" ht="16.5" x14ac:dyDescent="0.2">
      <c r="FH948" s="116">
        <v>943</v>
      </c>
      <c r="FI948" s="116">
        <f t="shared" si="469"/>
        <v>56</v>
      </c>
      <c r="FJ948" s="116">
        <f t="shared" si="462"/>
        <v>12</v>
      </c>
      <c r="FK948" s="116" t="str">
        <f t="shared" si="470"/>
        <v>石灵明专属武器-魂珠-7 2级</v>
      </c>
      <c r="FL948" s="116">
        <f t="shared" si="471"/>
        <v>7</v>
      </c>
      <c r="FM948" s="116">
        <f t="shared" si="472"/>
        <v>2</v>
      </c>
      <c r="FN948" s="116" t="str">
        <f t="shared" si="463"/>
        <v>金币</v>
      </c>
      <c r="FO948" s="116">
        <f t="shared" si="464"/>
        <v>8000</v>
      </c>
      <c r="FP948" s="116" t="str">
        <f t="shared" si="465"/>
        <v>专属强化石3</v>
      </c>
      <c r="FQ948" s="116">
        <f t="shared" si="466"/>
        <v>6</v>
      </c>
      <c r="FR948" s="116" t="str">
        <f t="shared" si="467"/>
        <v>专属强化石4</v>
      </c>
      <c r="FS948" s="116">
        <f t="shared" si="468"/>
        <v>2</v>
      </c>
      <c r="FT948" s="116">
        <f t="shared" si="473"/>
        <v>0.09</v>
      </c>
      <c r="FU948" s="116">
        <f t="shared" si="474"/>
        <v>1</v>
      </c>
      <c r="FV948" s="116">
        <f t="shared" si="475"/>
        <v>17</v>
      </c>
      <c r="FW948" s="116">
        <f t="shared" si="476"/>
        <v>0</v>
      </c>
      <c r="FX948" s="116">
        <f t="shared" si="477"/>
        <v>1</v>
      </c>
      <c r="FY948" s="116">
        <f t="shared" si="478"/>
        <v>4</v>
      </c>
      <c r="FZ948" s="116">
        <f t="shared" si="479"/>
        <v>4.3299999999999998E-2</v>
      </c>
      <c r="GA948" s="116">
        <f t="shared" si="480"/>
        <v>1</v>
      </c>
      <c r="GB948" s="116">
        <f t="shared" si="481"/>
        <v>8</v>
      </c>
      <c r="GC948" s="116">
        <f t="shared" si="482"/>
        <v>0.1731</v>
      </c>
      <c r="GD948" s="116">
        <f t="shared" si="483"/>
        <v>1</v>
      </c>
      <c r="GE948" s="116">
        <f t="shared" si="484"/>
        <v>17</v>
      </c>
    </row>
    <row r="949" spans="164:187" ht="16.5" x14ac:dyDescent="0.2">
      <c r="FH949" s="116">
        <v>944</v>
      </c>
      <c r="FI949" s="116">
        <f t="shared" si="469"/>
        <v>57</v>
      </c>
      <c r="FJ949" s="116">
        <f t="shared" si="462"/>
        <v>12</v>
      </c>
      <c r="FK949" s="116" t="str">
        <f t="shared" si="470"/>
        <v>石灵明专属武器-魂珠-7 3级</v>
      </c>
      <c r="FL949" s="116">
        <f t="shared" si="471"/>
        <v>7</v>
      </c>
      <c r="FM949" s="116">
        <f t="shared" si="472"/>
        <v>3</v>
      </c>
      <c r="FN949" s="116" t="str">
        <f t="shared" si="463"/>
        <v>金币</v>
      </c>
      <c r="FO949" s="116">
        <f t="shared" si="464"/>
        <v>9000</v>
      </c>
      <c r="FP949" s="116" t="str">
        <f t="shared" si="465"/>
        <v>专属强化石3</v>
      </c>
      <c r="FQ949" s="116">
        <f t="shared" si="466"/>
        <v>8</v>
      </c>
      <c r="FR949" s="116" t="str">
        <f t="shared" si="467"/>
        <v>专属强化石4</v>
      </c>
      <c r="FS949" s="116">
        <f t="shared" si="468"/>
        <v>3</v>
      </c>
      <c r="FT949" s="116">
        <f t="shared" si="473"/>
        <v>0.09</v>
      </c>
      <c r="FU949" s="116">
        <f t="shared" si="474"/>
        <v>1</v>
      </c>
      <c r="FV949" s="116">
        <f t="shared" si="475"/>
        <v>17</v>
      </c>
      <c r="FW949" s="116">
        <f t="shared" si="476"/>
        <v>0</v>
      </c>
      <c r="FX949" s="116">
        <f t="shared" si="477"/>
        <v>1</v>
      </c>
      <c r="FY949" s="116">
        <f t="shared" si="478"/>
        <v>4</v>
      </c>
      <c r="FZ949" s="116">
        <f t="shared" si="479"/>
        <v>4.3299999999999998E-2</v>
      </c>
      <c r="GA949" s="116">
        <f t="shared" si="480"/>
        <v>1</v>
      </c>
      <c r="GB949" s="116">
        <f t="shared" si="481"/>
        <v>8</v>
      </c>
      <c r="GC949" s="116">
        <f t="shared" si="482"/>
        <v>0.1731</v>
      </c>
      <c r="GD949" s="116">
        <f t="shared" si="483"/>
        <v>1</v>
      </c>
      <c r="GE949" s="116">
        <f t="shared" si="484"/>
        <v>17</v>
      </c>
    </row>
    <row r="950" spans="164:187" ht="16.5" x14ac:dyDescent="0.2">
      <c r="FH950" s="116">
        <v>945</v>
      </c>
      <c r="FI950" s="116">
        <f t="shared" si="469"/>
        <v>58</v>
      </c>
      <c r="FJ950" s="116">
        <f t="shared" si="462"/>
        <v>12</v>
      </c>
      <c r="FK950" s="116" t="str">
        <f t="shared" si="470"/>
        <v>石灵明专属武器-魂珠-7 4级</v>
      </c>
      <c r="FL950" s="116">
        <f t="shared" si="471"/>
        <v>7</v>
      </c>
      <c r="FM950" s="116">
        <f t="shared" si="472"/>
        <v>4</v>
      </c>
      <c r="FN950" s="116" t="str">
        <f t="shared" si="463"/>
        <v>金币</v>
      </c>
      <c r="FO950" s="116">
        <f t="shared" si="464"/>
        <v>10000</v>
      </c>
      <c r="FP950" s="116" t="str">
        <f t="shared" si="465"/>
        <v>专属强化石3</v>
      </c>
      <c r="FQ950" s="116">
        <f t="shared" si="466"/>
        <v>11</v>
      </c>
      <c r="FR950" s="116" t="str">
        <f t="shared" si="467"/>
        <v>专属强化石4</v>
      </c>
      <c r="FS950" s="116">
        <f t="shared" si="468"/>
        <v>4</v>
      </c>
      <c r="FT950" s="116">
        <f t="shared" si="473"/>
        <v>7.0000000000000007E-2</v>
      </c>
      <c r="FU950" s="116">
        <f t="shared" si="474"/>
        <v>1</v>
      </c>
      <c r="FV950" s="116">
        <f t="shared" si="475"/>
        <v>22</v>
      </c>
      <c r="FW950" s="116">
        <f t="shared" si="476"/>
        <v>0</v>
      </c>
      <c r="FX950" s="116">
        <f t="shared" si="477"/>
        <v>1</v>
      </c>
      <c r="FY950" s="116">
        <f t="shared" si="478"/>
        <v>5</v>
      </c>
      <c r="FZ950" s="116">
        <f t="shared" si="479"/>
        <v>3.4599999999999999E-2</v>
      </c>
      <c r="GA950" s="116">
        <f t="shared" si="480"/>
        <v>1</v>
      </c>
      <c r="GB950" s="116">
        <f t="shared" si="481"/>
        <v>10</v>
      </c>
      <c r="GC950" s="116">
        <f t="shared" si="482"/>
        <v>0.13850000000000001</v>
      </c>
      <c r="GD950" s="116">
        <f t="shared" si="483"/>
        <v>1</v>
      </c>
      <c r="GE950" s="116">
        <f t="shared" si="484"/>
        <v>22</v>
      </c>
    </row>
    <row r="951" spans="164:187" ht="16.5" x14ac:dyDescent="0.2">
      <c r="FH951" s="116">
        <v>946</v>
      </c>
      <c r="FI951" s="116">
        <f t="shared" si="469"/>
        <v>59</v>
      </c>
      <c r="FJ951" s="116">
        <f t="shared" si="462"/>
        <v>12</v>
      </c>
      <c r="FK951" s="116" t="str">
        <f t="shared" si="470"/>
        <v>石灵明专属武器-魂珠-7 5级</v>
      </c>
      <c r="FL951" s="116">
        <f t="shared" si="471"/>
        <v>7</v>
      </c>
      <c r="FM951" s="116">
        <f t="shared" si="472"/>
        <v>5</v>
      </c>
      <c r="FN951" s="116" t="str">
        <f t="shared" si="463"/>
        <v>金币</v>
      </c>
      <c r="FO951" s="116">
        <f t="shared" si="464"/>
        <v>11000</v>
      </c>
      <c r="FP951" s="116" t="str">
        <f t="shared" si="465"/>
        <v>专属强化石3</v>
      </c>
      <c r="FQ951" s="116">
        <f t="shared" si="466"/>
        <v>11</v>
      </c>
      <c r="FR951" s="116" t="str">
        <f t="shared" si="467"/>
        <v>专属强化石4</v>
      </c>
      <c r="FS951" s="116">
        <f t="shared" si="468"/>
        <v>4</v>
      </c>
      <c r="FT951" s="116">
        <f t="shared" si="473"/>
        <v>0.04</v>
      </c>
      <c r="FU951" s="116">
        <f t="shared" si="474"/>
        <v>1</v>
      </c>
      <c r="FV951" s="116">
        <f t="shared" si="475"/>
        <v>35</v>
      </c>
      <c r="FW951" s="116">
        <f t="shared" si="476"/>
        <v>0</v>
      </c>
      <c r="FX951" s="116">
        <f t="shared" si="477"/>
        <v>1</v>
      </c>
      <c r="FY951" s="116">
        <f t="shared" si="478"/>
        <v>8</v>
      </c>
      <c r="FZ951" s="116">
        <f t="shared" si="479"/>
        <v>2.1600000000000001E-2</v>
      </c>
      <c r="GA951" s="116">
        <f t="shared" si="480"/>
        <v>1</v>
      </c>
      <c r="GB951" s="116">
        <f t="shared" si="481"/>
        <v>16</v>
      </c>
      <c r="GC951" s="116">
        <f t="shared" si="482"/>
        <v>8.6599999999999996E-2</v>
      </c>
      <c r="GD951" s="116">
        <f t="shared" si="483"/>
        <v>1</v>
      </c>
      <c r="GE951" s="116">
        <f t="shared" si="484"/>
        <v>35</v>
      </c>
    </row>
    <row r="952" spans="164:187" ht="16.5" x14ac:dyDescent="0.2">
      <c r="FH952" s="116">
        <v>947</v>
      </c>
      <c r="FI952" s="116">
        <f t="shared" si="469"/>
        <v>60</v>
      </c>
      <c r="FJ952" s="116">
        <f t="shared" si="462"/>
        <v>12</v>
      </c>
      <c r="FK952" s="116" t="str">
        <f t="shared" si="470"/>
        <v>石灵明专属武器-魂珠-7 6级</v>
      </c>
      <c r="FL952" s="116">
        <f t="shared" si="471"/>
        <v>7</v>
      </c>
      <c r="FM952" s="116">
        <f t="shared" si="472"/>
        <v>6</v>
      </c>
      <c r="FN952" s="116" t="str">
        <f t="shared" si="463"/>
        <v>金币</v>
      </c>
      <c r="FO952" s="116">
        <f t="shared" si="464"/>
        <v>12000</v>
      </c>
      <c r="FP952" s="116" t="str">
        <f t="shared" si="465"/>
        <v>专属强化石3</v>
      </c>
      <c r="FQ952" s="116">
        <f t="shared" si="466"/>
        <v>14</v>
      </c>
      <c r="FR952" s="116" t="str">
        <f t="shared" si="467"/>
        <v>专属强化石4</v>
      </c>
      <c r="FS952" s="116">
        <f t="shared" si="468"/>
        <v>5</v>
      </c>
      <c r="FT952" s="116">
        <f t="shared" si="473"/>
        <v>0.03</v>
      </c>
      <c r="FU952" s="116">
        <f t="shared" si="474"/>
        <v>1</v>
      </c>
      <c r="FV952" s="116">
        <f t="shared" si="475"/>
        <v>45</v>
      </c>
      <c r="FW952" s="116">
        <f t="shared" si="476"/>
        <v>0</v>
      </c>
      <c r="FX952" s="116">
        <f t="shared" si="477"/>
        <v>1</v>
      </c>
      <c r="FY952" s="116">
        <f t="shared" si="478"/>
        <v>11</v>
      </c>
      <c r="FZ952" s="116">
        <f t="shared" si="479"/>
        <v>1.66E-2</v>
      </c>
      <c r="GA952" s="116">
        <f t="shared" si="480"/>
        <v>1</v>
      </c>
      <c r="GB952" s="116">
        <f t="shared" si="481"/>
        <v>21</v>
      </c>
      <c r="GC952" s="116">
        <f t="shared" si="482"/>
        <v>6.6600000000000006E-2</v>
      </c>
      <c r="GD952" s="116">
        <f t="shared" si="483"/>
        <v>1</v>
      </c>
      <c r="GE952" s="116">
        <f t="shared" si="484"/>
        <v>45</v>
      </c>
    </row>
    <row r="953" spans="164:187" ht="16.5" x14ac:dyDescent="0.2">
      <c r="FH953" s="116">
        <v>948</v>
      </c>
      <c r="FI953" s="116">
        <f t="shared" si="469"/>
        <v>61</v>
      </c>
      <c r="FJ953" s="116">
        <f t="shared" si="462"/>
        <v>12</v>
      </c>
      <c r="FK953" s="116" t="str">
        <f t="shared" si="470"/>
        <v>石灵明专属武器-魂珠-7 7级</v>
      </c>
      <c r="FL953" s="116">
        <f t="shared" si="471"/>
        <v>7</v>
      </c>
      <c r="FM953" s="116">
        <f t="shared" si="472"/>
        <v>7</v>
      </c>
      <c r="FN953" s="116" t="str">
        <f t="shared" si="463"/>
        <v>金币</v>
      </c>
      <c r="FO953" s="116">
        <f t="shared" si="464"/>
        <v>13000</v>
      </c>
      <c r="FP953" s="116" t="str">
        <f t="shared" si="465"/>
        <v>专属强化石3</v>
      </c>
      <c r="FQ953" s="116">
        <f t="shared" si="466"/>
        <v>20</v>
      </c>
      <c r="FR953" s="116" t="str">
        <f t="shared" si="467"/>
        <v>专属强化石4</v>
      </c>
      <c r="FS953" s="116">
        <f t="shared" si="468"/>
        <v>7</v>
      </c>
      <c r="FT953" s="116">
        <f t="shared" si="473"/>
        <v>0.03</v>
      </c>
      <c r="FU953" s="116">
        <f t="shared" si="474"/>
        <v>1</v>
      </c>
      <c r="FV953" s="116">
        <f t="shared" si="475"/>
        <v>52</v>
      </c>
      <c r="FW953" s="116">
        <f t="shared" si="476"/>
        <v>0</v>
      </c>
      <c r="FX953" s="116">
        <f t="shared" si="477"/>
        <v>1</v>
      </c>
      <c r="FY953" s="116">
        <f t="shared" si="478"/>
        <v>12</v>
      </c>
      <c r="FZ953" s="116">
        <f t="shared" si="479"/>
        <v>1.44E-2</v>
      </c>
      <c r="GA953" s="116">
        <f t="shared" si="480"/>
        <v>1</v>
      </c>
      <c r="GB953" s="116">
        <f t="shared" si="481"/>
        <v>24</v>
      </c>
      <c r="GC953" s="116">
        <f t="shared" si="482"/>
        <v>5.7700000000000001E-2</v>
      </c>
      <c r="GD953" s="116">
        <f t="shared" si="483"/>
        <v>1</v>
      </c>
      <c r="GE953" s="116">
        <f t="shared" si="484"/>
        <v>52</v>
      </c>
    </row>
    <row r="954" spans="164:187" ht="16.5" x14ac:dyDescent="0.2">
      <c r="FH954" s="116">
        <v>949</v>
      </c>
      <c r="FI954" s="116">
        <f t="shared" si="469"/>
        <v>62</v>
      </c>
      <c r="FJ954" s="116">
        <f t="shared" si="462"/>
        <v>12</v>
      </c>
      <c r="FK954" s="116" t="str">
        <f t="shared" si="470"/>
        <v>石灵明专属武器-魂珠-7 8级</v>
      </c>
      <c r="FL954" s="116">
        <f t="shared" si="471"/>
        <v>7</v>
      </c>
      <c r="FM954" s="116">
        <f t="shared" si="472"/>
        <v>8</v>
      </c>
      <c r="FN954" s="116" t="str">
        <f t="shared" si="463"/>
        <v>金币</v>
      </c>
      <c r="FO954" s="116">
        <f t="shared" si="464"/>
        <v>14000</v>
      </c>
      <c r="FP954" s="116" t="str">
        <f t="shared" si="465"/>
        <v>专属强化石3</v>
      </c>
      <c r="FQ954" s="116">
        <f t="shared" si="466"/>
        <v>23</v>
      </c>
      <c r="FR954" s="116" t="str">
        <f t="shared" si="467"/>
        <v>专属强化石4</v>
      </c>
      <c r="FS954" s="116">
        <f t="shared" si="468"/>
        <v>8</v>
      </c>
      <c r="FT954" s="116">
        <f t="shared" si="473"/>
        <v>0.02</v>
      </c>
      <c r="FU954" s="116">
        <f t="shared" si="474"/>
        <v>1</v>
      </c>
      <c r="FV954" s="116">
        <f t="shared" si="475"/>
        <v>74</v>
      </c>
      <c r="FW954" s="116">
        <f t="shared" si="476"/>
        <v>0</v>
      </c>
      <c r="FX954" s="116">
        <f t="shared" si="477"/>
        <v>1</v>
      </c>
      <c r="FY954" s="116">
        <f t="shared" si="478"/>
        <v>17</v>
      </c>
      <c r="FZ954" s="116">
        <f t="shared" si="479"/>
        <v>1.0200000000000001E-2</v>
      </c>
      <c r="GA954" s="116">
        <f t="shared" si="480"/>
        <v>1</v>
      </c>
      <c r="GB954" s="116">
        <f t="shared" si="481"/>
        <v>34</v>
      </c>
      <c r="GC954" s="116">
        <f t="shared" si="482"/>
        <v>4.07E-2</v>
      </c>
      <c r="GD954" s="116">
        <f t="shared" si="483"/>
        <v>1</v>
      </c>
      <c r="GE954" s="116">
        <f t="shared" si="484"/>
        <v>74</v>
      </c>
    </row>
    <row r="955" spans="164:187" ht="16.5" x14ac:dyDescent="0.2">
      <c r="FH955" s="116">
        <v>950</v>
      </c>
      <c r="FI955" s="116">
        <f t="shared" si="469"/>
        <v>63</v>
      </c>
      <c r="FJ955" s="116">
        <f t="shared" si="462"/>
        <v>12</v>
      </c>
      <c r="FK955" s="116" t="str">
        <f t="shared" si="470"/>
        <v>石灵明专属武器-魂珠-7 9级</v>
      </c>
      <c r="FL955" s="116">
        <f t="shared" si="471"/>
        <v>7</v>
      </c>
      <c r="FM955" s="116">
        <f t="shared" si="472"/>
        <v>9</v>
      </c>
      <c r="FN955" s="116" t="str">
        <f t="shared" si="463"/>
        <v>金币</v>
      </c>
      <c r="FO955" s="116">
        <f t="shared" si="464"/>
        <v>15000</v>
      </c>
      <c r="FP955" s="116" t="str">
        <f t="shared" si="465"/>
        <v>专属强化石3</v>
      </c>
      <c r="FQ955" s="116">
        <f t="shared" si="466"/>
        <v>28</v>
      </c>
      <c r="FR955" s="116" t="str">
        <f t="shared" si="467"/>
        <v>专属强化石4</v>
      </c>
      <c r="FS955" s="116">
        <f t="shared" si="468"/>
        <v>10</v>
      </c>
      <c r="FT955" s="116">
        <f t="shared" si="473"/>
        <v>0.02</v>
      </c>
      <c r="FU955" s="116">
        <f t="shared" si="474"/>
        <v>1</v>
      </c>
      <c r="FV955" s="116">
        <f t="shared" si="475"/>
        <v>95</v>
      </c>
      <c r="FW955" s="116">
        <f t="shared" si="476"/>
        <v>0</v>
      </c>
      <c r="FX955" s="116">
        <f t="shared" si="477"/>
        <v>1</v>
      </c>
      <c r="FY955" s="116">
        <f t="shared" si="478"/>
        <v>22</v>
      </c>
      <c r="FZ955" s="116">
        <f t="shared" si="479"/>
        <v>7.9000000000000008E-3</v>
      </c>
      <c r="GA955" s="116">
        <f t="shared" si="480"/>
        <v>1</v>
      </c>
      <c r="GB955" s="116">
        <f t="shared" si="481"/>
        <v>44</v>
      </c>
      <c r="GC955" s="116">
        <f t="shared" si="482"/>
        <v>3.15E-2</v>
      </c>
      <c r="GD955" s="116">
        <f t="shared" si="483"/>
        <v>1</v>
      </c>
      <c r="GE955" s="116">
        <f t="shared" si="484"/>
        <v>95</v>
      </c>
    </row>
    <row r="956" spans="164:187" ht="16.5" x14ac:dyDescent="0.2">
      <c r="FH956" s="116">
        <v>951</v>
      </c>
      <c r="FI956" s="116">
        <f t="shared" si="469"/>
        <v>0</v>
      </c>
      <c r="FJ956" s="116">
        <f t="shared" si="462"/>
        <v>12</v>
      </c>
      <c r="FK956" s="116" t="str">
        <f t="shared" si="470"/>
        <v>石灵明专属武器-魂珠-8 0级</v>
      </c>
      <c r="FL956" s="116">
        <f t="shared" si="471"/>
        <v>8</v>
      </c>
      <c r="FM956" s="116">
        <f t="shared" si="472"/>
        <v>0</v>
      </c>
      <c r="FN956" s="116" t="str">
        <f t="shared" si="463"/>
        <v/>
      </c>
      <c r="FO956" s="116" t="str">
        <f t="shared" si="464"/>
        <v/>
      </c>
      <c r="FP956" s="116" t="str">
        <f t="shared" si="465"/>
        <v/>
      </c>
      <c r="FQ956" s="116" t="str">
        <f t="shared" si="466"/>
        <v/>
      </c>
      <c r="FR956" s="116" t="str">
        <f t="shared" si="467"/>
        <v/>
      </c>
      <c r="FS956" s="116" t="str">
        <f t="shared" si="468"/>
        <v/>
      </c>
      <c r="FT956" s="116" t="str">
        <f t="shared" si="473"/>
        <v/>
      </c>
      <c r="FU956" s="116" t="str">
        <f t="shared" si="474"/>
        <v/>
      </c>
      <c r="FV956" s="116" t="str">
        <f t="shared" si="475"/>
        <v/>
      </c>
      <c r="FW956" s="116" t="str">
        <f t="shared" si="476"/>
        <v/>
      </c>
      <c r="FX956" s="116" t="str">
        <f t="shared" si="477"/>
        <v/>
      </c>
      <c r="FY956" s="116" t="str">
        <f t="shared" si="478"/>
        <v/>
      </c>
      <c r="FZ956" s="116" t="str">
        <f t="shared" si="479"/>
        <v/>
      </c>
      <c r="GA956" s="116" t="str">
        <f t="shared" si="480"/>
        <v/>
      </c>
      <c r="GB956" s="116" t="str">
        <f t="shared" si="481"/>
        <v/>
      </c>
      <c r="GC956" s="116" t="str">
        <f t="shared" si="482"/>
        <v/>
      </c>
      <c r="GD956" s="116" t="str">
        <f t="shared" si="483"/>
        <v/>
      </c>
      <c r="GE956" s="116" t="str">
        <f t="shared" si="484"/>
        <v/>
      </c>
    </row>
    <row r="957" spans="164:187" ht="16.5" x14ac:dyDescent="0.2">
      <c r="FH957" s="116">
        <v>952</v>
      </c>
      <c r="FI957" s="116">
        <f t="shared" si="469"/>
        <v>64</v>
      </c>
      <c r="FJ957" s="116">
        <f t="shared" si="462"/>
        <v>12</v>
      </c>
      <c r="FK957" s="116" t="str">
        <f t="shared" si="470"/>
        <v>石灵明专属武器-魂珠-8 1级</v>
      </c>
      <c r="FL957" s="116">
        <f t="shared" si="471"/>
        <v>8</v>
      </c>
      <c r="FM957" s="116">
        <f t="shared" si="472"/>
        <v>1</v>
      </c>
      <c r="FN957" s="116" t="str">
        <f t="shared" si="463"/>
        <v>金币</v>
      </c>
      <c r="FO957" s="116">
        <f t="shared" si="464"/>
        <v>8000</v>
      </c>
      <c r="FP957" s="116" t="str">
        <f t="shared" si="465"/>
        <v>专属强化石4</v>
      </c>
      <c r="FQ957" s="116">
        <f t="shared" si="466"/>
        <v>5</v>
      </c>
      <c r="FR957" s="116" t="str">
        <f t="shared" si="467"/>
        <v/>
      </c>
      <c r="FS957" s="116" t="str">
        <f t="shared" si="468"/>
        <v/>
      </c>
      <c r="FT957" s="116">
        <f t="shared" si="473"/>
        <v>0.1</v>
      </c>
      <c r="FU957" s="116">
        <f t="shared" si="474"/>
        <v>1</v>
      </c>
      <c r="FV957" s="116">
        <f t="shared" si="475"/>
        <v>15</v>
      </c>
      <c r="FW957" s="116">
        <f t="shared" si="476"/>
        <v>0</v>
      </c>
      <c r="FX957" s="116">
        <f t="shared" si="477"/>
        <v>1</v>
      </c>
      <c r="FY957" s="116">
        <f t="shared" si="478"/>
        <v>4</v>
      </c>
      <c r="FZ957" s="116">
        <f t="shared" si="479"/>
        <v>4.9200000000000001E-2</v>
      </c>
      <c r="GA957" s="116">
        <f t="shared" si="480"/>
        <v>1</v>
      </c>
      <c r="GB957" s="116">
        <f t="shared" si="481"/>
        <v>7</v>
      </c>
      <c r="GC957" s="116">
        <f t="shared" si="482"/>
        <v>0.1968</v>
      </c>
      <c r="GD957" s="116">
        <f t="shared" si="483"/>
        <v>1</v>
      </c>
      <c r="GE957" s="116">
        <f t="shared" si="484"/>
        <v>15</v>
      </c>
    </row>
    <row r="958" spans="164:187" ht="16.5" x14ac:dyDescent="0.2">
      <c r="FH958" s="116">
        <v>953</v>
      </c>
      <c r="FI958" s="116">
        <f t="shared" si="469"/>
        <v>65</v>
      </c>
      <c r="FJ958" s="116">
        <f t="shared" si="462"/>
        <v>12</v>
      </c>
      <c r="FK958" s="116" t="str">
        <f t="shared" si="470"/>
        <v>石灵明专属武器-魂珠-8 2级</v>
      </c>
      <c r="FL958" s="116">
        <f t="shared" si="471"/>
        <v>8</v>
      </c>
      <c r="FM958" s="116">
        <f t="shared" si="472"/>
        <v>2</v>
      </c>
      <c r="FN958" s="116" t="str">
        <f t="shared" si="463"/>
        <v>金币</v>
      </c>
      <c r="FO958" s="116">
        <f t="shared" si="464"/>
        <v>9000</v>
      </c>
      <c r="FP958" s="116" t="str">
        <f t="shared" si="465"/>
        <v>专属强化石4</v>
      </c>
      <c r="FQ958" s="116">
        <f t="shared" si="466"/>
        <v>8</v>
      </c>
      <c r="FR958" s="116" t="str">
        <f t="shared" si="467"/>
        <v/>
      </c>
      <c r="FS958" s="116" t="str">
        <f t="shared" si="468"/>
        <v/>
      </c>
      <c r="FT958" s="116">
        <f t="shared" si="473"/>
        <v>0.08</v>
      </c>
      <c r="FU958" s="116">
        <f t="shared" si="474"/>
        <v>1</v>
      </c>
      <c r="FV958" s="116">
        <f t="shared" si="475"/>
        <v>19</v>
      </c>
      <c r="FW958" s="116">
        <f t="shared" si="476"/>
        <v>0</v>
      </c>
      <c r="FX958" s="116">
        <f t="shared" si="477"/>
        <v>1</v>
      </c>
      <c r="FY958" s="116">
        <f t="shared" si="478"/>
        <v>4</v>
      </c>
      <c r="FZ958" s="116">
        <f t="shared" si="479"/>
        <v>3.9399999999999998E-2</v>
      </c>
      <c r="GA958" s="116">
        <f t="shared" si="480"/>
        <v>1</v>
      </c>
      <c r="GB958" s="116">
        <f t="shared" si="481"/>
        <v>9</v>
      </c>
      <c r="GC958" s="116">
        <f t="shared" si="482"/>
        <v>0.15740000000000001</v>
      </c>
      <c r="GD958" s="116">
        <f t="shared" si="483"/>
        <v>1</v>
      </c>
      <c r="GE958" s="116">
        <f t="shared" si="484"/>
        <v>19</v>
      </c>
    </row>
    <row r="959" spans="164:187" ht="16.5" x14ac:dyDescent="0.2">
      <c r="FH959" s="116">
        <v>954</v>
      </c>
      <c r="FI959" s="116">
        <f t="shared" si="469"/>
        <v>66</v>
      </c>
      <c r="FJ959" s="116">
        <f t="shared" si="462"/>
        <v>12</v>
      </c>
      <c r="FK959" s="116" t="str">
        <f t="shared" si="470"/>
        <v>石灵明专属武器-魂珠-8 3级</v>
      </c>
      <c r="FL959" s="116">
        <f t="shared" si="471"/>
        <v>8</v>
      </c>
      <c r="FM959" s="116">
        <f t="shared" si="472"/>
        <v>3</v>
      </c>
      <c r="FN959" s="116" t="str">
        <f t="shared" si="463"/>
        <v>金币</v>
      </c>
      <c r="FO959" s="116">
        <f t="shared" si="464"/>
        <v>10000</v>
      </c>
      <c r="FP959" s="116" t="str">
        <f t="shared" si="465"/>
        <v>专属强化石4</v>
      </c>
      <c r="FQ959" s="116">
        <f t="shared" si="466"/>
        <v>10</v>
      </c>
      <c r="FR959" s="116" t="str">
        <f t="shared" si="467"/>
        <v/>
      </c>
      <c r="FS959" s="116" t="str">
        <f t="shared" si="468"/>
        <v/>
      </c>
      <c r="FT959" s="116">
        <f t="shared" si="473"/>
        <v>7.0000000000000007E-2</v>
      </c>
      <c r="FU959" s="116">
        <f t="shared" si="474"/>
        <v>1</v>
      </c>
      <c r="FV959" s="116">
        <f t="shared" si="475"/>
        <v>23</v>
      </c>
      <c r="FW959" s="116">
        <f t="shared" si="476"/>
        <v>0</v>
      </c>
      <c r="FX959" s="116">
        <f t="shared" si="477"/>
        <v>1</v>
      </c>
      <c r="FY959" s="116">
        <f t="shared" si="478"/>
        <v>5</v>
      </c>
      <c r="FZ959" s="116">
        <f t="shared" si="479"/>
        <v>3.2800000000000003E-2</v>
      </c>
      <c r="GA959" s="116">
        <f t="shared" si="480"/>
        <v>1</v>
      </c>
      <c r="GB959" s="116">
        <f t="shared" si="481"/>
        <v>11</v>
      </c>
      <c r="GC959" s="116">
        <f t="shared" si="482"/>
        <v>0.13120000000000001</v>
      </c>
      <c r="GD959" s="116">
        <f t="shared" si="483"/>
        <v>1</v>
      </c>
      <c r="GE959" s="116">
        <f t="shared" si="484"/>
        <v>23</v>
      </c>
    </row>
    <row r="960" spans="164:187" ht="16.5" x14ac:dyDescent="0.2">
      <c r="FH960" s="116">
        <v>955</v>
      </c>
      <c r="FI960" s="116">
        <f t="shared" si="469"/>
        <v>67</v>
      </c>
      <c r="FJ960" s="116">
        <f t="shared" si="462"/>
        <v>12</v>
      </c>
      <c r="FK960" s="116" t="str">
        <f t="shared" si="470"/>
        <v>石灵明专属武器-魂珠-8 4级</v>
      </c>
      <c r="FL960" s="116">
        <f t="shared" si="471"/>
        <v>8</v>
      </c>
      <c r="FM960" s="116">
        <f t="shared" si="472"/>
        <v>4</v>
      </c>
      <c r="FN960" s="116" t="str">
        <f t="shared" si="463"/>
        <v>金币</v>
      </c>
      <c r="FO960" s="116">
        <f t="shared" si="464"/>
        <v>11000</v>
      </c>
      <c r="FP960" s="116" t="str">
        <f t="shared" si="465"/>
        <v>专属强化石4</v>
      </c>
      <c r="FQ960" s="116">
        <f t="shared" si="466"/>
        <v>12</v>
      </c>
      <c r="FR960" s="116" t="str">
        <f t="shared" si="467"/>
        <v/>
      </c>
      <c r="FS960" s="116" t="str">
        <f t="shared" si="468"/>
        <v/>
      </c>
      <c r="FT960" s="116">
        <f t="shared" si="473"/>
        <v>0.05</v>
      </c>
      <c r="FU960" s="116">
        <f t="shared" si="474"/>
        <v>1</v>
      </c>
      <c r="FV960" s="116">
        <f t="shared" si="475"/>
        <v>32</v>
      </c>
      <c r="FW960" s="116">
        <f t="shared" si="476"/>
        <v>0</v>
      </c>
      <c r="FX960" s="116">
        <f t="shared" si="477"/>
        <v>1</v>
      </c>
      <c r="FY960" s="116">
        <f t="shared" si="478"/>
        <v>7</v>
      </c>
      <c r="FZ960" s="116">
        <f t="shared" si="479"/>
        <v>2.3599999999999999E-2</v>
      </c>
      <c r="GA960" s="116">
        <f t="shared" si="480"/>
        <v>1</v>
      </c>
      <c r="GB960" s="116">
        <f t="shared" si="481"/>
        <v>15</v>
      </c>
      <c r="GC960" s="116">
        <f t="shared" si="482"/>
        <v>9.4399999999999998E-2</v>
      </c>
      <c r="GD960" s="116">
        <f t="shared" si="483"/>
        <v>1</v>
      </c>
      <c r="GE960" s="116">
        <f t="shared" si="484"/>
        <v>32</v>
      </c>
    </row>
    <row r="961" spans="164:187" ht="16.5" x14ac:dyDescent="0.2">
      <c r="FH961" s="116">
        <v>956</v>
      </c>
      <c r="FI961" s="116">
        <f t="shared" si="469"/>
        <v>68</v>
      </c>
      <c r="FJ961" s="116">
        <f t="shared" si="462"/>
        <v>12</v>
      </c>
      <c r="FK961" s="116" t="str">
        <f t="shared" si="470"/>
        <v>石灵明专属武器-魂珠-8 5级</v>
      </c>
      <c r="FL961" s="116">
        <f t="shared" si="471"/>
        <v>8</v>
      </c>
      <c r="FM961" s="116">
        <f t="shared" si="472"/>
        <v>5</v>
      </c>
      <c r="FN961" s="116" t="str">
        <f t="shared" si="463"/>
        <v>金币</v>
      </c>
      <c r="FO961" s="116">
        <f t="shared" si="464"/>
        <v>12000</v>
      </c>
      <c r="FP961" s="116" t="str">
        <f t="shared" si="465"/>
        <v>专属强化石4</v>
      </c>
      <c r="FQ961" s="116">
        <f t="shared" si="466"/>
        <v>15</v>
      </c>
      <c r="FR961" s="116" t="str">
        <f t="shared" si="467"/>
        <v/>
      </c>
      <c r="FS961" s="116" t="str">
        <f t="shared" si="468"/>
        <v/>
      </c>
      <c r="FT961" s="116">
        <f t="shared" si="473"/>
        <v>0.04</v>
      </c>
      <c r="FU961" s="116">
        <f t="shared" si="474"/>
        <v>1</v>
      </c>
      <c r="FV961" s="116">
        <f t="shared" si="475"/>
        <v>41</v>
      </c>
      <c r="FW961" s="116">
        <f t="shared" si="476"/>
        <v>0</v>
      </c>
      <c r="FX961" s="116">
        <f t="shared" si="477"/>
        <v>1</v>
      </c>
      <c r="FY961" s="116">
        <f t="shared" si="478"/>
        <v>9</v>
      </c>
      <c r="FZ961" s="116">
        <f t="shared" si="479"/>
        <v>1.84E-2</v>
      </c>
      <c r="GA961" s="116">
        <f t="shared" si="480"/>
        <v>1</v>
      </c>
      <c r="GB961" s="116">
        <f t="shared" si="481"/>
        <v>19</v>
      </c>
      <c r="GC961" s="116">
        <f t="shared" si="482"/>
        <v>7.3800000000000004E-2</v>
      </c>
      <c r="GD961" s="116">
        <f t="shared" si="483"/>
        <v>1</v>
      </c>
      <c r="GE961" s="116">
        <f t="shared" si="484"/>
        <v>41</v>
      </c>
    </row>
    <row r="962" spans="164:187" ht="16.5" x14ac:dyDescent="0.2">
      <c r="FH962" s="116">
        <v>957</v>
      </c>
      <c r="FI962" s="116">
        <f t="shared" si="469"/>
        <v>69</v>
      </c>
      <c r="FJ962" s="116">
        <f t="shared" si="462"/>
        <v>12</v>
      </c>
      <c r="FK962" s="116" t="str">
        <f t="shared" si="470"/>
        <v>石灵明专属武器-魂珠-8 6级</v>
      </c>
      <c r="FL962" s="116">
        <f t="shared" si="471"/>
        <v>8</v>
      </c>
      <c r="FM962" s="116">
        <f t="shared" si="472"/>
        <v>6</v>
      </c>
      <c r="FN962" s="116" t="str">
        <f t="shared" si="463"/>
        <v>金币</v>
      </c>
      <c r="FO962" s="116">
        <f t="shared" si="464"/>
        <v>13000</v>
      </c>
      <c r="FP962" s="116" t="str">
        <f t="shared" si="465"/>
        <v>专属强化石4</v>
      </c>
      <c r="FQ962" s="116">
        <f t="shared" si="466"/>
        <v>18</v>
      </c>
      <c r="FR962" s="116" t="str">
        <f t="shared" si="467"/>
        <v/>
      </c>
      <c r="FS962" s="116" t="str">
        <f t="shared" si="468"/>
        <v/>
      </c>
      <c r="FT962" s="116">
        <f t="shared" si="473"/>
        <v>0.03</v>
      </c>
      <c r="FU962" s="116">
        <f t="shared" si="474"/>
        <v>1</v>
      </c>
      <c r="FV962" s="116">
        <f t="shared" si="475"/>
        <v>55</v>
      </c>
      <c r="FW962" s="116">
        <f t="shared" si="476"/>
        <v>0</v>
      </c>
      <c r="FX962" s="116">
        <f t="shared" si="477"/>
        <v>1</v>
      </c>
      <c r="FY962" s="116">
        <f t="shared" si="478"/>
        <v>13</v>
      </c>
      <c r="FZ962" s="116">
        <f t="shared" si="479"/>
        <v>1.3599999999999999E-2</v>
      </c>
      <c r="GA962" s="116">
        <f t="shared" si="480"/>
        <v>1</v>
      </c>
      <c r="GB962" s="116">
        <f t="shared" si="481"/>
        <v>26</v>
      </c>
      <c r="GC962" s="116">
        <f t="shared" si="482"/>
        <v>5.45E-2</v>
      </c>
      <c r="GD962" s="116">
        <f t="shared" si="483"/>
        <v>1</v>
      </c>
      <c r="GE962" s="116">
        <f t="shared" si="484"/>
        <v>55</v>
      </c>
    </row>
    <row r="963" spans="164:187" ht="16.5" x14ac:dyDescent="0.2">
      <c r="FH963" s="116">
        <v>958</v>
      </c>
      <c r="FI963" s="116">
        <f t="shared" si="469"/>
        <v>70</v>
      </c>
      <c r="FJ963" s="116">
        <f t="shared" si="462"/>
        <v>12</v>
      </c>
      <c r="FK963" s="116" t="str">
        <f t="shared" si="470"/>
        <v>石灵明专属武器-魂珠-8 7级</v>
      </c>
      <c r="FL963" s="116">
        <f t="shared" si="471"/>
        <v>8</v>
      </c>
      <c r="FM963" s="116">
        <f t="shared" si="472"/>
        <v>7</v>
      </c>
      <c r="FN963" s="116" t="str">
        <f t="shared" si="463"/>
        <v>金币</v>
      </c>
      <c r="FO963" s="116">
        <f t="shared" si="464"/>
        <v>14000</v>
      </c>
      <c r="FP963" s="116" t="str">
        <f t="shared" si="465"/>
        <v>专属强化石4</v>
      </c>
      <c r="FQ963" s="116">
        <f t="shared" si="466"/>
        <v>25</v>
      </c>
      <c r="FR963" s="116" t="str">
        <f t="shared" si="467"/>
        <v/>
      </c>
      <c r="FS963" s="116" t="str">
        <f t="shared" si="468"/>
        <v/>
      </c>
      <c r="FT963" s="116">
        <f t="shared" si="473"/>
        <v>0.02</v>
      </c>
      <c r="FU963" s="116">
        <f t="shared" si="474"/>
        <v>1</v>
      </c>
      <c r="FV963" s="116">
        <f t="shared" si="475"/>
        <v>64</v>
      </c>
      <c r="FW963" s="116">
        <f t="shared" si="476"/>
        <v>0</v>
      </c>
      <c r="FX963" s="116">
        <f t="shared" si="477"/>
        <v>1</v>
      </c>
      <c r="FY963" s="116">
        <f t="shared" si="478"/>
        <v>15</v>
      </c>
      <c r="FZ963" s="116">
        <f t="shared" si="479"/>
        <v>1.17E-2</v>
      </c>
      <c r="GA963" s="116">
        <f t="shared" si="480"/>
        <v>1</v>
      </c>
      <c r="GB963" s="116">
        <f t="shared" si="481"/>
        <v>30</v>
      </c>
      <c r="GC963" s="116">
        <f t="shared" si="482"/>
        <v>4.6800000000000001E-2</v>
      </c>
      <c r="GD963" s="116">
        <f t="shared" si="483"/>
        <v>1</v>
      </c>
      <c r="GE963" s="116">
        <f t="shared" si="484"/>
        <v>64</v>
      </c>
    </row>
    <row r="964" spans="164:187" ht="16.5" x14ac:dyDescent="0.2">
      <c r="FH964" s="116">
        <v>959</v>
      </c>
      <c r="FI964" s="116">
        <f t="shared" si="469"/>
        <v>71</v>
      </c>
      <c r="FJ964" s="116">
        <f t="shared" si="462"/>
        <v>12</v>
      </c>
      <c r="FK964" s="116" t="str">
        <f t="shared" si="470"/>
        <v>石灵明专属武器-魂珠-8 8级</v>
      </c>
      <c r="FL964" s="116">
        <f t="shared" si="471"/>
        <v>8</v>
      </c>
      <c r="FM964" s="116">
        <f t="shared" si="472"/>
        <v>8</v>
      </c>
      <c r="FN964" s="116" t="str">
        <f t="shared" si="463"/>
        <v>金币</v>
      </c>
      <c r="FO964" s="116">
        <f t="shared" si="464"/>
        <v>15000</v>
      </c>
      <c r="FP964" s="116" t="str">
        <f t="shared" si="465"/>
        <v>专属强化石4</v>
      </c>
      <c r="FQ964" s="116">
        <f t="shared" si="466"/>
        <v>30</v>
      </c>
      <c r="FR964" s="116" t="str">
        <f t="shared" si="467"/>
        <v/>
      </c>
      <c r="FS964" s="116" t="str">
        <f t="shared" si="468"/>
        <v/>
      </c>
      <c r="FT964" s="116">
        <f t="shared" si="473"/>
        <v>0.02</v>
      </c>
      <c r="FU964" s="116">
        <f t="shared" si="474"/>
        <v>1</v>
      </c>
      <c r="FV964" s="116">
        <f t="shared" si="475"/>
        <v>86</v>
      </c>
      <c r="FW964" s="116">
        <f t="shared" si="476"/>
        <v>0</v>
      </c>
      <c r="FX964" s="116">
        <f t="shared" si="477"/>
        <v>1</v>
      </c>
      <c r="FY964" s="116">
        <f t="shared" si="478"/>
        <v>20</v>
      </c>
      <c r="FZ964" s="116">
        <f t="shared" si="479"/>
        <v>8.6999999999999994E-3</v>
      </c>
      <c r="GA964" s="116">
        <f t="shared" si="480"/>
        <v>1</v>
      </c>
      <c r="GB964" s="116">
        <f t="shared" si="481"/>
        <v>40</v>
      </c>
      <c r="GC964" s="116">
        <f t="shared" si="482"/>
        <v>3.4700000000000002E-2</v>
      </c>
      <c r="GD964" s="116">
        <f t="shared" si="483"/>
        <v>1</v>
      </c>
      <c r="GE964" s="116">
        <f t="shared" si="484"/>
        <v>86</v>
      </c>
    </row>
    <row r="965" spans="164:187" ht="16.5" x14ac:dyDescent="0.2">
      <c r="FH965" s="116">
        <v>960</v>
      </c>
      <c r="FI965" s="116">
        <f t="shared" si="469"/>
        <v>72</v>
      </c>
      <c r="FJ965" s="116">
        <f t="shared" si="462"/>
        <v>12</v>
      </c>
      <c r="FK965" s="116" t="str">
        <f t="shared" si="470"/>
        <v>石灵明专属武器-魂珠-8 9级</v>
      </c>
      <c r="FL965" s="116">
        <f t="shared" si="471"/>
        <v>8</v>
      </c>
      <c r="FM965" s="116">
        <f t="shared" si="472"/>
        <v>9</v>
      </c>
      <c r="FN965" s="116" t="str">
        <f t="shared" si="463"/>
        <v>金币</v>
      </c>
      <c r="FO965" s="116">
        <f t="shared" si="464"/>
        <v>16000</v>
      </c>
      <c r="FP965" s="116" t="str">
        <f t="shared" si="465"/>
        <v>专属强化石4</v>
      </c>
      <c r="FQ965" s="116">
        <f t="shared" si="466"/>
        <v>30</v>
      </c>
      <c r="FR965" s="116" t="str">
        <f t="shared" si="467"/>
        <v/>
      </c>
      <c r="FS965" s="116" t="str">
        <f t="shared" si="468"/>
        <v/>
      </c>
      <c r="FT965" s="116">
        <f t="shared" si="473"/>
        <v>0.01</v>
      </c>
      <c r="FU965" s="116">
        <f t="shared" si="474"/>
        <v>1</v>
      </c>
      <c r="FV965" s="116">
        <f t="shared" si="475"/>
        <v>140</v>
      </c>
      <c r="FW965" s="116">
        <f t="shared" si="476"/>
        <v>0</v>
      </c>
      <c r="FX965" s="116">
        <f t="shared" si="477"/>
        <v>1</v>
      </c>
      <c r="FY965" s="116">
        <f t="shared" si="478"/>
        <v>33</v>
      </c>
      <c r="FZ965" s="116">
        <f t="shared" si="479"/>
        <v>5.4000000000000003E-3</v>
      </c>
      <c r="GA965" s="116">
        <f t="shared" si="480"/>
        <v>1</v>
      </c>
      <c r="GB965" s="116">
        <f t="shared" si="481"/>
        <v>65</v>
      </c>
      <c r="GC965" s="116">
        <f t="shared" si="482"/>
        <v>2.1499999999999998E-2</v>
      </c>
      <c r="GD965" s="116">
        <f t="shared" si="483"/>
        <v>1</v>
      </c>
      <c r="GE965" s="116">
        <f t="shared" si="484"/>
        <v>140</v>
      </c>
    </row>
    <row r="966" spans="164:187" ht="16.5" x14ac:dyDescent="0.2">
      <c r="FH966" s="116">
        <v>961</v>
      </c>
      <c r="FI966" s="116">
        <f t="shared" si="469"/>
        <v>0</v>
      </c>
      <c r="FJ966" s="116">
        <f t="shared" si="462"/>
        <v>13</v>
      </c>
      <c r="FK966" s="116" t="str">
        <f t="shared" si="470"/>
        <v>西方龙专属武器-魂珠-1 0级</v>
      </c>
      <c r="FL966" s="116">
        <f t="shared" si="471"/>
        <v>1</v>
      </c>
      <c r="FM966" s="116">
        <f t="shared" si="472"/>
        <v>0</v>
      </c>
      <c r="FN966" s="116" t="str">
        <f t="shared" si="463"/>
        <v/>
      </c>
      <c r="FO966" s="116" t="str">
        <f t="shared" si="464"/>
        <v/>
      </c>
      <c r="FP966" s="116" t="str">
        <f t="shared" si="465"/>
        <v/>
      </c>
      <c r="FQ966" s="116" t="str">
        <f t="shared" si="466"/>
        <v/>
      </c>
      <c r="FR966" s="116" t="str">
        <f t="shared" si="467"/>
        <v/>
      </c>
      <c r="FS966" s="116" t="str">
        <f t="shared" si="468"/>
        <v/>
      </c>
      <c r="FT966" s="116" t="str">
        <f t="shared" si="473"/>
        <v/>
      </c>
      <c r="FU966" s="116" t="str">
        <f t="shared" si="474"/>
        <v/>
      </c>
      <c r="FV966" s="116" t="str">
        <f t="shared" si="475"/>
        <v/>
      </c>
      <c r="FW966" s="116" t="str">
        <f t="shared" si="476"/>
        <v/>
      </c>
      <c r="FX966" s="116" t="str">
        <f t="shared" si="477"/>
        <v/>
      </c>
      <c r="FY966" s="116" t="str">
        <f t="shared" si="478"/>
        <v/>
      </c>
      <c r="FZ966" s="116" t="str">
        <f t="shared" si="479"/>
        <v/>
      </c>
      <c r="GA966" s="116" t="str">
        <f t="shared" si="480"/>
        <v/>
      </c>
      <c r="GB966" s="116" t="str">
        <f t="shared" si="481"/>
        <v/>
      </c>
      <c r="GC966" s="116" t="str">
        <f t="shared" si="482"/>
        <v/>
      </c>
      <c r="GD966" s="116" t="str">
        <f t="shared" si="483"/>
        <v/>
      </c>
      <c r="GE966" s="116" t="str">
        <f t="shared" si="484"/>
        <v/>
      </c>
    </row>
    <row r="967" spans="164:187" ht="16.5" x14ac:dyDescent="0.2">
      <c r="FH967" s="116">
        <v>962</v>
      </c>
      <c r="FI967" s="116">
        <f t="shared" si="469"/>
        <v>1</v>
      </c>
      <c r="FJ967" s="116">
        <f t="shared" ref="FJ967:FJ1030" si="485">INT((FH967-1)/80+1)</f>
        <v>13</v>
      </c>
      <c r="FK967" s="116" t="str">
        <f t="shared" si="470"/>
        <v>西方龙专属武器-魂珠-1 1级</v>
      </c>
      <c r="FL967" s="116">
        <f t="shared" si="471"/>
        <v>1</v>
      </c>
      <c r="FM967" s="116">
        <f t="shared" si="472"/>
        <v>1</v>
      </c>
      <c r="FN967" s="116" t="str">
        <f t="shared" ref="FN967:FN1030" si="486">IF($FM967&gt;0,IF(INDEX($EC$6:$EC$77,$FI967)&gt;=FN$3,INDEX(ED$6:ED$77,$FI967),""),"")</f>
        <v>金币</v>
      </c>
      <c r="FO967" s="116">
        <f t="shared" ref="FO967:FO1030" si="487">IF($FM967&gt;0,IF(INDEX($EC$6:$EC$77,$FI967)&gt;=FO$3,INDEX(EE$6:EE$77,$FI967),""),"")</f>
        <v>1000</v>
      </c>
      <c r="FP967" s="116" t="str">
        <f t="shared" ref="FP967:FP1030" si="488">IF($FM967&gt;0,IF(INDEX($EC$6:$EC$77,$FI967)&gt;=FP$3,INDEX(EF$6:EF$77,$FI967),""),"")</f>
        <v>专属强化石1</v>
      </c>
      <c r="FQ967" s="116">
        <f t="shared" ref="FQ967:FQ1030" si="489">IF($FM967&gt;0,IF(INDEX($EC$6:$EC$77,$FI967)&gt;=FQ$3,INDEX(EG$6:EG$77,$FI967),""),"")</f>
        <v>1</v>
      </c>
      <c r="FR967" s="116" t="str">
        <f t="shared" ref="FR967:FR1030" si="490">IF($FM967&gt;0,IF(INDEX($EC$6:$EC$77,$FI967)&gt;=FR$3,INDEX(EH$6:EH$77,$FI967),""),"")</f>
        <v/>
      </c>
      <c r="FS967" s="116" t="str">
        <f t="shared" ref="FS967:FS1030" si="491">IF($FM967&gt;0,IF(INDEX($EC$6:$EC$77,$FI967)&gt;=FS$3,INDEX(EI$6:EI$77,$FI967),""),"")</f>
        <v/>
      </c>
      <c r="FT967" s="116">
        <f t="shared" si="473"/>
        <v>0.24</v>
      </c>
      <c r="FU967" s="116">
        <f t="shared" si="474"/>
        <v>1</v>
      </c>
      <c r="FV967" s="116">
        <f t="shared" si="475"/>
        <v>6</v>
      </c>
      <c r="FW967" s="116">
        <f t="shared" si="476"/>
        <v>0</v>
      </c>
      <c r="FX967" s="116">
        <f t="shared" si="477"/>
        <v>1</v>
      </c>
      <c r="FY967" s="116">
        <f t="shared" si="478"/>
        <v>1</v>
      </c>
      <c r="FZ967" s="116">
        <f t="shared" si="479"/>
        <v>0.11990000000000001</v>
      </c>
      <c r="GA967" s="116">
        <f t="shared" si="480"/>
        <v>1</v>
      </c>
      <c r="GB967" s="116">
        <f t="shared" si="481"/>
        <v>3</v>
      </c>
      <c r="GC967" s="116">
        <f t="shared" si="482"/>
        <v>0.47960000000000003</v>
      </c>
      <c r="GD967" s="116">
        <f t="shared" si="483"/>
        <v>1</v>
      </c>
      <c r="GE967" s="116">
        <f t="shared" si="484"/>
        <v>6</v>
      </c>
    </row>
    <row r="968" spans="164:187" ht="16.5" x14ac:dyDescent="0.2">
      <c r="FH968" s="116">
        <v>963</v>
      </c>
      <c r="FI968" s="116">
        <f t="shared" si="469"/>
        <v>2</v>
      </c>
      <c r="FJ968" s="116">
        <f t="shared" si="485"/>
        <v>13</v>
      </c>
      <c r="FK968" s="116" t="str">
        <f t="shared" si="470"/>
        <v>西方龙专属武器-魂珠-1 2级</v>
      </c>
      <c r="FL968" s="116">
        <f t="shared" si="471"/>
        <v>1</v>
      </c>
      <c r="FM968" s="116">
        <f t="shared" si="472"/>
        <v>2</v>
      </c>
      <c r="FN968" s="116" t="str">
        <f t="shared" si="486"/>
        <v>金币</v>
      </c>
      <c r="FO968" s="116">
        <f t="shared" si="487"/>
        <v>2000</v>
      </c>
      <c r="FP968" s="116" t="str">
        <f t="shared" si="488"/>
        <v>专属强化石1</v>
      </c>
      <c r="FQ968" s="116">
        <f t="shared" si="489"/>
        <v>2</v>
      </c>
      <c r="FR968" s="116" t="str">
        <f t="shared" si="490"/>
        <v/>
      </c>
      <c r="FS968" s="116" t="str">
        <f t="shared" si="491"/>
        <v/>
      </c>
      <c r="FT968" s="116">
        <f t="shared" si="473"/>
        <v>0.24</v>
      </c>
      <c r="FU968" s="116">
        <f t="shared" si="474"/>
        <v>1</v>
      </c>
      <c r="FV968" s="116">
        <f t="shared" si="475"/>
        <v>6</v>
      </c>
      <c r="FW968" s="116">
        <f t="shared" si="476"/>
        <v>0</v>
      </c>
      <c r="FX968" s="116">
        <f t="shared" si="477"/>
        <v>1</v>
      </c>
      <c r="FY968" s="116">
        <f t="shared" si="478"/>
        <v>1</v>
      </c>
      <c r="FZ968" s="116">
        <f t="shared" si="479"/>
        <v>0.11990000000000001</v>
      </c>
      <c r="GA968" s="116">
        <f t="shared" si="480"/>
        <v>1</v>
      </c>
      <c r="GB968" s="116">
        <f t="shared" si="481"/>
        <v>3</v>
      </c>
      <c r="GC968" s="116">
        <f t="shared" si="482"/>
        <v>0.47960000000000003</v>
      </c>
      <c r="GD968" s="116">
        <f t="shared" si="483"/>
        <v>1</v>
      </c>
      <c r="GE968" s="116">
        <f t="shared" si="484"/>
        <v>6</v>
      </c>
    </row>
    <row r="969" spans="164:187" ht="16.5" x14ac:dyDescent="0.2">
      <c r="FH969" s="116">
        <v>964</v>
      </c>
      <c r="FI969" s="116">
        <f t="shared" si="469"/>
        <v>3</v>
      </c>
      <c r="FJ969" s="116">
        <f t="shared" si="485"/>
        <v>13</v>
      </c>
      <c r="FK969" s="116" t="str">
        <f t="shared" si="470"/>
        <v>西方龙专属武器-魂珠-1 3级</v>
      </c>
      <c r="FL969" s="116">
        <f t="shared" si="471"/>
        <v>1</v>
      </c>
      <c r="FM969" s="116">
        <f t="shared" si="472"/>
        <v>3</v>
      </c>
      <c r="FN969" s="116" t="str">
        <f t="shared" si="486"/>
        <v>金币</v>
      </c>
      <c r="FO969" s="116">
        <f t="shared" si="487"/>
        <v>3000</v>
      </c>
      <c r="FP969" s="116" t="str">
        <f t="shared" si="488"/>
        <v>专属强化石1</v>
      </c>
      <c r="FQ969" s="116">
        <f t="shared" si="489"/>
        <v>3</v>
      </c>
      <c r="FR969" s="116" t="str">
        <f t="shared" si="490"/>
        <v/>
      </c>
      <c r="FS969" s="116" t="str">
        <f t="shared" si="491"/>
        <v/>
      </c>
      <c r="FT969" s="116">
        <f t="shared" si="473"/>
        <v>0.24</v>
      </c>
      <c r="FU969" s="116">
        <f t="shared" si="474"/>
        <v>1</v>
      </c>
      <c r="FV969" s="116">
        <f t="shared" si="475"/>
        <v>6</v>
      </c>
      <c r="FW969" s="116">
        <f t="shared" si="476"/>
        <v>0</v>
      </c>
      <c r="FX969" s="116">
        <f t="shared" si="477"/>
        <v>1</v>
      </c>
      <c r="FY969" s="116">
        <f t="shared" si="478"/>
        <v>1</v>
      </c>
      <c r="FZ969" s="116">
        <f t="shared" si="479"/>
        <v>0.11990000000000001</v>
      </c>
      <c r="GA969" s="116">
        <f t="shared" si="480"/>
        <v>1</v>
      </c>
      <c r="GB969" s="116">
        <f t="shared" si="481"/>
        <v>3</v>
      </c>
      <c r="GC969" s="116">
        <f t="shared" si="482"/>
        <v>0.47960000000000003</v>
      </c>
      <c r="GD969" s="116">
        <f t="shared" si="483"/>
        <v>1</v>
      </c>
      <c r="GE969" s="116">
        <f t="shared" si="484"/>
        <v>6</v>
      </c>
    </row>
    <row r="970" spans="164:187" ht="16.5" x14ac:dyDescent="0.2">
      <c r="FH970" s="116">
        <v>965</v>
      </c>
      <c r="FI970" s="116">
        <f t="shared" si="469"/>
        <v>4</v>
      </c>
      <c r="FJ970" s="116">
        <f t="shared" si="485"/>
        <v>13</v>
      </c>
      <c r="FK970" s="116" t="str">
        <f t="shared" si="470"/>
        <v>西方龙专属武器-魂珠-1 4级</v>
      </c>
      <c r="FL970" s="116">
        <f t="shared" si="471"/>
        <v>1</v>
      </c>
      <c r="FM970" s="116">
        <f t="shared" si="472"/>
        <v>4</v>
      </c>
      <c r="FN970" s="116" t="str">
        <f t="shared" si="486"/>
        <v>金币</v>
      </c>
      <c r="FO970" s="116">
        <f t="shared" si="487"/>
        <v>4000</v>
      </c>
      <c r="FP970" s="116" t="str">
        <f t="shared" si="488"/>
        <v>专属强化石1</v>
      </c>
      <c r="FQ970" s="116">
        <f t="shared" si="489"/>
        <v>4</v>
      </c>
      <c r="FR970" s="116" t="str">
        <f t="shared" si="490"/>
        <v/>
      </c>
      <c r="FS970" s="116" t="str">
        <f t="shared" si="491"/>
        <v/>
      </c>
      <c r="FT970" s="116">
        <f t="shared" si="473"/>
        <v>0.19</v>
      </c>
      <c r="FU970" s="116">
        <f t="shared" si="474"/>
        <v>1</v>
      </c>
      <c r="FV970" s="116">
        <f t="shared" si="475"/>
        <v>8</v>
      </c>
      <c r="FW970" s="116">
        <f t="shared" si="476"/>
        <v>0</v>
      </c>
      <c r="FX970" s="116">
        <f t="shared" si="477"/>
        <v>1</v>
      </c>
      <c r="FY970" s="116">
        <f t="shared" si="478"/>
        <v>2</v>
      </c>
      <c r="FZ970" s="116">
        <f t="shared" si="479"/>
        <v>9.5899999999999999E-2</v>
      </c>
      <c r="GA970" s="116">
        <f t="shared" si="480"/>
        <v>1</v>
      </c>
      <c r="GB970" s="116">
        <f t="shared" si="481"/>
        <v>4</v>
      </c>
      <c r="GC970" s="116">
        <f t="shared" si="482"/>
        <v>0.38369999999999999</v>
      </c>
      <c r="GD970" s="116">
        <f t="shared" si="483"/>
        <v>1</v>
      </c>
      <c r="GE970" s="116">
        <f t="shared" si="484"/>
        <v>8</v>
      </c>
    </row>
    <row r="971" spans="164:187" ht="16.5" x14ac:dyDescent="0.2">
      <c r="FH971" s="116">
        <v>966</v>
      </c>
      <c r="FI971" s="116">
        <f t="shared" si="469"/>
        <v>5</v>
      </c>
      <c r="FJ971" s="116">
        <f t="shared" si="485"/>
        <v>13</v>
      </c>
      <c r="FK971" s="116" t="str">
        <f t="shared" si="470"/>
        <v>西方龙专属武器-魂珠-1 5级</v>
      </c>
      <c r="FL971" s="116">
        <f t="shared" si="471"/>
        <v>1</v>
      </c>
      <c r="FM971" s="116">
        <f t="shared" si="472"/>
        <v>5</v>
      </c>
      <c r="FN971" s="116" t="str">
        <f t="shared" si="486"/>
        <v>金币</v>
      </c>
      <c r="FO971" s="116">
        <f t="shared" si="487"/>
        <v>5000</v>
      </c>
      <c r="FP971" s="116" t="str">
        <f t="shared" si="488"/>
        <v>专属强化石1</v>
      </c>
      <c r="FQ971" s="116">
        <f t="shared" si="489"/>
        <v>5</v>
      </c>
      <c r="FR971" s="116" t="str">
        <f t="shared" si="490"/>
        <v/>
      </c>
      <c r="FS971" s="116" t="str">
        <f t="shared" si="491"/>
        <v/>
      </c>
      <c r="FT971" s="116">
        <f t="shared" si="473"/>
        <v>0.15</v>
      </c>
      <c r="FU971" s="116">
        <f t="shared" si="474"/>
        <v>1</v>
      </c>
      <c r="FV971" s="116">
        <f t="shared" si="475"/>
        <v>10</v>
      </c>
      <c r="FW971" s="116">
        <f t="shared" si="476"/>
        <v>0</v>
      </c>
      <c r="FX971" s="116">
        <f t="shared" si="477"/>
        <v>1</v>
      </c>
      <c r="FY971" s="116">
        <f t="shared" si="478"/>
        <v>2</v>
      </c>
      <c r="FZ971" s="116">
        <f t="shared" si="479"/>
        <v>7.4899999999999994E-2</v>
      </c>
      <c r="GA971" s="116">
        <f t="shared" si="480"/>
        <v>1</v>
      </c>
      <c r="GB971" s="116">
        <f t="shared" si="481"/>
        <v>5</v>
      </c>
      <c r="GC971" s="116">
        <f t="shared" si="482"/>
        <v>0.29980000000000001</v>
      </c>
      <c r="GD971" s="116">
        <f t="shared" si="483"/>
        <v>1</v>
      </c>
      <c r="GE971" s="116">
        <f t="shared" si="484"/>
        <v>10</v>
      </c>
    </row>
    <row r="972" spans="164:187" ht="16.5" x14ac:dyDescent="0.2">
      <c r="FH972" s="116">
        <v>967</v>
      </c>
      <c r="FI972" s="116">
        <f t="shared" si="469"/>
        <v>6</v>
      </c>
      <c r="FJ972" s="116">
        <f t="shared" si="485"/>
        <v>13</v>
      </c>
      <c r="FK972" s="116" t="str">
        <f t="shared" si="470"/>
        <v>西方龙专属武器-魂珠-1 6级</v>
      </c>
      <c r="FL972" s="116">
        <f t="shared" si="471"/>
        <v>1</v>
      </c>
      <c r="FM972" s="116">
        <f t="shared" si="472"/>
        <v>6</v>
      </c>
      <c r="FN972" s="116" t="str">
        <f t="shared" si="486"/>
        <v>金币</v>
      </c>
      <c r="FO972" s="116">
        <f t="shared" si="487"/>
        <v>6000</v>
      </c>
      <c r="FP972" s="116" t="str">
        <f t="shared" si="488"/>
        <v>专属强化石1</v>
      </c>
      <c r="FQ972" s="116">
        <f t="shared" si="489"/>
        <v>6</v>
      </c>
      <c r="FR972" s="116" t="str">
        <f t="shared" si="490"/>
        <v/>
      </c>
      <c r="FS972" s="116" t="str">
        <f t="shared" si="491"/>
        <v/>
      </c>
      <c r="FT972" s="116">
        <f t="shared" si="473"/>
        <v>0.11</v>
      </c>
      <c r="FU972" s="116">
        <f t="shared" si="474"/>
        <v>1</v>
      </c>
      <c r="FV972" s="116">
        <f t="shared" si="475"/>
        <v>14</v>
      </c>
      <c r="FW972" s="116">
        <f t="shared" si="476"/>
        <v>0</v>
      </c>
      <c r="FX972" s="116">
        <f t="shared" si="477"/>
        <v>1</v>
      </c>
      <c r="FY972" s="116">
        <f t="shared" si="478"/>
        <v>3</v>
      </c>
      <c r="FZ972" s="116">
        <f t="shared" si="479"/>
        <v>5.5300000000000002E-2</v>
      </c>
      <c r="GA972" s="116">
        <f t="shared" si="480"/>
        <v>1</v>
      </c>
      <c r="GB972" s="116">
        <f t="shared" si="481"/>
        <v>6</v>
      </c>
      <c r="GC972" s="116">
        <f t="shared" si="482"/>
        <v>0.22140000000000001</v>
      </c>
      <c r="GD972" s="116">
        <f t="shared" si="483"/>
        <v>1</v>
      </c>
      <c r="GE972" s="116">
        <f t="shared" si="484"/>
        <v>14</v>
      </c>
    </row>
    <row r="973" spans="164:187" ht="16.5" x14ac:dyDescent="0.2">
      <c r="FH973" s="116">
        <v>968</v>
      </c>
      <c r="FI973" s="116">
        <f t="shared" si="469"/>
        <v>7</v>
      </c>
      <c r="FJ973" s="116">
        <f t="shared" si="485"/>
        <v>13</v>
      </c>
      <c r="FK973" s="116" t="str">
        <f t="shared" si="470"/>
        <v>西方龙专属武器-魂珠-1 7级</v>
      </c>
      <c r="FL973" s="116">
        <f t="shared" si="471"/>
        <v>1</v>
      </c>
      <c r="FM973" s="116">
        <f t="shared" si="472"/>
        <v>7</v>
      </c>
      <c r="FN973" s="116" t="str">
        <f t="shared" si="486"/>
        <v>金币</v>
      </c>
      <c r="FO973" s="116">
        <f t="shared" si="487"/>
        <v>7000</v>
      </c>
      <c r="FP973" s="116" t="str">
        <f t="shared" si="488"/>
        <v>专属强化石1</v>
      </c>
      <c r="FQ973" s="116">
        <f t="shared" si="489"/>
        <v>7</v>
      </c>
      <c r="FR973" s="116" t="str">
        <f t="shared" si="490"/>
        <v/>
      </c>
      <c r="FS973" s="116" t="str">
        <f t="shared" si="491"/>
        <v/>
      </c>
      <c r="FT973" s="116">
        <f t="shared" si="473"/>
        <v>0.08</v>
      </c>
      <c r="FU973" s="116">
        <f t="shared" si="474"/>
        <v>1</v>
      </c>
      <c r="FV973" s="116">
        <f t="shared" si="475"/>
        <v>19</v>
      </c>
      <c r="FW973" s="116">
        <f t="shared" si="476"/>
        <v>0</v>
      </c>
      <c r="FX973" s="116">
        <f t="shared" si="477"/>
        <v>1</v>
      </c>
      <c r="FY973" s="116">
        <f t="shared" si="478"/>
        <v>4</v>
      </c>
      <c r="FZ973" s="116">
        <f t="shared" si="479"/>
        <v>0.04</v>
      </c>
      <c r="GA973" s="116">
        <f t="shared" si="480"/>
        <v>1</v>
      </c>
      <c r="GB973" s="116">
        <f t="shared" si="481"/>
        <v>9</v>
      </c>
      <c r="GC973" s="116">
        <f t="shared" si="482"/>
        <v>0.15989999999999999</v>
      </c>
      <c r="GD973" s="116">
        <f t="shared" si="483"/>
        <v>1</v>
      </c>
      <c r="GE973" s="116">
        <f t="shared" si="484"/>
        <v>19</v>
      </c>
    </row>
    <row r="974" spans="164:187" ht="16.5" x14ac:dyDescent="0.2">
      <c r="FH974" s="116">
        <v>969</v>
      </c>
      <c r="FI974" s="116">
        <f t="shared" si="469"/>
        <v>8</v>
      </c>
      <c r="FJ974" s="116">
        <f t="shared" si="485"/>
        <v>13</v>
      </c>
      <c r="FK974" s="116" t="str">
        <f t="shared" si="470"/>
        <v>西方龙专属武器-魂珠-1 8级</v>
      </c>
      <c r="FL974" s="116">
        <f t="shared" si="471"/>
        <v>1</v>
      </c>
      <c r="FM974" s="116">
        <f t="shared" si="472"/>
        <v>8</v>
      </c>
      <c r="FN974" s="116" t="str">
        <f t="shared" si="486"/>
        <v>金币</v>
      </c>
      <c r="FO974" s="116">
        <f t="shared" si="487"/>
        <v>8000</v>
      </c>
      <c r="FP974" s="116" t="str">
        <f t="shared" si="488"/>
        <v>专属强化石1</v>
      </c>
      <c r="FQ974" s="116">
        <f t="shared" si="489"/>
        <v>8</v>
      </c>
      <c r="FR974" s="116" t="str">
        <f t="shared" si="490"/>
        <v/>
      </c>
      <c r="FS974" s="116" t="str">
        <f t="shared" si="491"/>
        <v/>
      </c>
      <c r="FT974" s="116">
        <f t="shared" si="473"/>
        <v>0.06</v>
      </c>
      <c r="FU974" s="116">
        <f t="shared" si="474"/>
        <v>1</v>
      </c>
      <c r="FV974" s="116">
        <f t="shared" si="475"/>
        <v>27</v>
      </c>
      <c r="FW974" s="116">
        <f t="shared" si="476"/>
        <v>0</v>
      </c>
      <c r="FX974" s="116">
        <f t="shared" si="477"/>
        <v>1</v>
      </c>
      <c r="FY974" s="116">
        <f t="shared" si="478"/>
        <v>6</v>
      </c>
      <c r="FZ974" s="116">
        <f t="shared" si="479"/>
        <v>2.8199999999999999E-2</v>
      </c>
      <c r="GA974" s="116">
        <f t="shared" si="480"/>
        <v>1</v>
      </c>
      <c r="GB974" s="116">
        <f t="shared" si="481"/>
        <v>12</v>
      </c>
      <c r="GC974" s="116">
        <f t="shared" si="482"/>
        <v>0.1128</v>
      </c>
      <c r="GD974" s="116">
        <f t="shared" si="483"/>
        <v>1</v>
      </c>
      <c r="GE974" s="116">
        <f t="shared" si="484"/>
        <v>27</v>
      </c>
    </row>
    <row r="975" spans="164:187" ht="16.5" x14ac:dyDescent="0.2">
      <c r="FH975" s="116">
        <v>970</v>
      </c>
      <c r="FI975" s="116">
        <f t="shared" si="469"/>
        <v>9</v>
      </c>
      <c r="FJ975" s="116">
        <f t="shared" si="485"/>
        <v>13</v>
      </c>
      <c r="FK975" s="116" t="str">
        <f t="shared" si="470"/>
        <v>西方龙专属武器-魂珠-1 9级</v>
      </c>
      <c r="FL975" s="116">
        <f t="shared" si="471"/>
        <v>1</v>
      </c>
      <c r="FM975" s="116">
        <f t="shared" si="472"/>
        <v>9</v>
      </c>
      <c r="FN975" s="116" t="str">
        <f t="shared" si="486"/>
        <v>金币</v>
      </c>
      <c r="FO975" s="116">
        <f t="shared" si="487"/>
        <v>9000</v>
      </c>
      <c r="FP975" s="116" t="str">
        <f t="shared" si="488"/>
        <v>专属强化石1</v>
      </c>
      <c r="FQ975" s="116">
        <f t="shared" si="489"/>
        <v>10</v>
      </c>
      <c r="FR975" s="116" t="str">
        <f t="shared" si="490"/>
        <v/>
      </c>
      <c r="FS975" s="116" t="str">
        <f t="shared" si="491"/>
        <v/>
      </c>
      <c r="FT975" s="116">
        <f t="shared" si="473"/>
        <v>0.04</v>
      </c>
      <c r="FU975" s="116">
        <f t="shared" si="474"/>
        <v>1</v>
      </c>
      <c r="FV975" s="116">
        <f t="shared" si="475"/>
        <v>34</v>
      </c>
      <c r="FW975" s="116">
        <f t="shared" si="476"/>
        <v>0</v>
      </c>
      <c r="FX975" s="116">
        <f t="shared" si="477"/>
        <v>1</v>
      </c>
      <c r="FY975" s="116">
        <f t="shared" si="478"/>
        <v>8</v>
      </c>
      <c r="FZ975" s="116">
        <f t="shared" si="479"/>
        <v>2.18E-2</v>
      </c>
      <c r="GA975" s="116">
        <f t="shared" si="480"/>
        <v>1</v>
      </c>
      <c r="GB975" s="116">
        <f t="shared" si="481"/>
        <v>16</v>
      </c>
      <c r="GC975" s="116">
        <f t="shared" si="482"/>
        <v>8.72E-2</v>
      </c>
      <c r="GD975" s="116">
        <f t="shared" si="483"/>
        <v>1</v>
      </c>
      <c r="GE975" s="116">
        <f t="shared" si="484"/>
        <v>34</v>
      </c>
    </row>
    <row r="976" spans="164:187" ht="16.5" x14ac:dyDescent="0.2">
      <c r="FH976" s="116">
        <v>971</v>
      </c>
      <c r="FI976" s="116">
        <f t="shared" si="469"/>
        <v>0</v>
      </c>
      <c r="FJ976" s="116">
        <f t="shared" si="485"/>
        <v>13</v>
      </c>
      <c r="FK976" s="116" t="str">
        <f t="shared" si="470"/>
        <v>西方龙专属武器-魂珠-2 0级</v>
      </c>
      <c r="FL976" s="116">
        <f t="shared" si="471"/>
        <v>2</v>
      </c>
      <c r="FM976" s="116">
        <f t="shared" si="472"/>
        <v>0</v>
      </c>
      <c r="FN976" s="116" t="str">
        <f t="shared" si="486"/>
        <v/>
      </c>
      <c r="FO976" s="116" t="str">
        <f t="shared" si="487"/>
        <v/>
      </c>
      <c r="FP976" s="116" t="str">
        <f t="shared" si="488"/>
        <v/>
      </c>
      <c r="FQ976" s="116" t="str">
        <f t="shared" si="489"/>
        <v/>
      </c>
      <c r="FR976" s="116" t="str">
        <f t="shared" si="490"/>
        <v/>
      </c>
      <c r="FS976" s="116" t="str">
        <f t="shared" si="491"/>
        <v/>
      </c>
      <c r="FT976" s="116" t="str">
        <f t="shared" si="473"/>
        <v/>
      </c>
      <c r="FU976" s="116" t="str">
        <f t="shared" si="474"/>
        <v/>
      </c>
      <c r="FV976" s="116" t="str">
        <f t="shared" si="475"/>
        <v/>
      </c>
      <c r="FW976" s="116" t="str">
        <f t="shared" si="476"/>
        <v/>
      </c>
      <c r="FX976" s="116" t="str">
        <f t="shared" si="477"/>
        <v/>
      </c>
      <c r="FY976" s="116" t="str">
        <f t="shared" si="478"/>
        <v/>
      </c>
      <c r="FZ976" s="116" t="str">
        <f t="shared" si="479"/>
        <v/>
      </c>
      <c r="GA976" s="116" t="str">
        <f t="shared" si="480"/>
        <v/>
      </c>
      <c r="GB976" s="116" t="str">
        <f t="shared" si="481"/>
        <v/>
      </c>
      <c r="GC976" s="116" t="str">
        <f t="shared" si="482"/>
        <v/>
      </c>
      <c r="GD976" s="116" t="str">
        <f t="shared" si="483"/>
        <v/>
      </c>
      <c r="GE976" s="116" t="str">
        <f t="shared" si="484"/>
        <v/>
      </c>
    </row>
    <row r="977" spans="164:187" ht="16.5" x14ac:dyDescent="0.2">
      <c r="FH977" s="116">
        <v>972</v>
      </c>
      <c r="FI977" s="116">
        <f t="shared" si="469"/>
        <v>10</v>
      </c>
      <c r="FJ977" s="116">
        <f t="shared" si="485"/>
        <v>13</v>
      </c>
      <c r="FK977" s="116" t="str">
        <f t="shared" si="470"/>
        <v>西方龙专属武器-魂珠-2 1级</v>
      </c>
      <c r="FL977" s="116">
        <f t="shared" si="471"/>
        <v>2</v>
      </c>
      <c r="FM977" s="116">
        <f t="shared" si="472"/>
        <v>1</v>
      </c>
      <c r="FN977" s="116" t="str">
        <f t="shared" si="486"/>
        <v>金币</v>
      </c>
      <c r="FO977" s="116">
        <f t="shared" si="487"/>
        <v>2000</v>
      </c>
      <c r="FP977" s="116" t="str">
        <f t="shared" si="488"/>
        <v>专属强化石1</v>
      </c>
      <c r="FQ977" s="116">
        <f t="shared" si="489"/>
        <v>3</v>
      </c>
      <c r="FR977" s="116" t="str">
        <f t="shared" si="490"/>
        <v>专属强化石2</v>
      </c>
      <c r="FS977" s="116">
        <f t="shared" si="491"/>
        <v>1</v>
      </c>
      <c r="FT977" s="116">
        <f t="shared" si="473"/>
        <v>0.28999999999999998</v>
      </c>
      <c r="FU977" s="116">
        <f t="shared" si="474"/>
        <v>1</v>
      </c>
      <c r="FV977" s="116">
        <f t="shared" si="475"/>
        <v>5</v>
      </c>
      <c r="FW977" s="116">
        <f t="shared" si="476"/>
        <v>0</v>
      </c>
      <c r="FX977" s="116">
        <f t="shared" si="477"/>
        <v>1</v>
      </c>
      <c r="FY977" s="116">
        <f t="shared" si="478"/>
        <v>1</v>
      </c>
      <c r="FZ977" s="116">
        <f t="shared" si="479"/>
        <v>0.14480000000000001</v>
      </c>
      <c r="GA977" s="116">
        <f t="shared" si="480"/>
        <v>1</v>
      </c>
      <c r="GB977" s="116">
        <f t="shared" si="481"/>
        <v>2</v>
      </c>
      <c r="GC977" s="116">
        <f t="shared" si="482"/>
        <v>0.57920000000000005</v>
      </c>
      <c r="GD977" s="116">
        <f t="shared" si="483"/>
        <v>1</v>
      </c>
      <c r="GE977" s="116">
        <f t="shared" si="484"/>
        <v>5</v>
      </c>
    </row>
    <row r="978" spans="164:187" ht="16.5" x14ac:dyDescent="0.2">
      <c r="FH978" s="116">
        <v>973</v>
      </c>
      <c r="FI978" s="116">
        <f t="shared" si="469"/>
        <v>11</v>
      </c>
      <c r="FJ978" s="116">
        <f t="shared" si="485"/>
        <v>13</v>
      </c>
      <c r="FK978" s="116" t="str">
        <f t="shared" si="470"/>
        <v>西方龙专属武器-魂珠-2 2级</v>
      </c>
      <c r="FL978" s="116">
        <f t="shared" si="471"/>
        <v>2</v>
      </c>
      <c r="FM978" s="116">
        <f t="shared" si="472"/>
        <v>2</v>
      </c>
      <c r="FN978" s="116" t="str">
        <f t="shared" si="486"/>
        <v>金币</v>
      </c>
      <c r="FO978" s="116">
        <f t="shared" si="487"/>
        <v>3000</v>
      </c>
      <c r="FP978" s="116" t="str">
        <f t="shared" si="488"/>
        <v>专属强化石1</v>
      </c>
      <c r="FQ978" s="116">
        <f t="shared" si="489"/>
        <v>3</v>
      </c>
      <c r="FR978" s="116" t="str">
        <f t="shared" si="490"/>
        <v>专属强化石2</v>
      </c>
      <c r="FS978" s="116">
        <f t="shared" si="491"/>
        <v>1</v>
      </c>
      <c r="FT978" s="116">
        <f t="shared" si="473"/>
        <v>0.14000000000000001</v>
      </c>
      <c r="FU978" s="116">
        <f t="shared" si="474"/>
        <v>1</v>
      </c>
      <c r="FV978" s="116">
        <f t="shared" si="475"/>
        <v>10</v>
      </c>
      <c r="FW978" s="116">
        <f t="shared" si="476"/>
        <v>0</v>
      </c>
      <c r="FX978" s="116">
        <f t="shared" si="477"/>
        <v>1</v>
      </c>
      <c r="FY978" s="116">
        <f t="shared" si="478"/>
        <v>2</v>
      </c>
      <c r="FZ978" s="116">
        <f t="shared" si="479"/>
        <v>7.2400000000000006E-2</v>
      </c>
      <c r="GA978" s="116">
        <f t="shared" si="480"/>
        <v>1</v>
      </c>
      <c r="GB978" s="116">
        <f t="shared" si="481"/>
        <v>5</v>
      </c>
      <c r="GC978" s="116">
        <f t="shared" si="482"/>
        <v>0.28960000000000002</v>
      </c>
      <c r="GD978" s="116">
        <f t="shared" si="483"/>
        <v>1</v>
      </c>
      <c r="GE978" s="116">
        <f t="shared" si="484"/>
        <v>10</v>
      </c>
    </row>
    <row r="979" spans="164:187" ht="16.5" x14ac:dyDescent="0.2">
      <c r="FH979" s="116">
        <v>974</v>
      </c>
      <c r="FI979" s="116">
        <f t="shared" si="469"/>
        <v>12</v>
      </c>
      <c r="FJ979" s="116">
        <f t="shared" si="485"/>
        <v>13</v>
      </c>
      <c r="FK979" s="116" t="str">
        <f t="shared" si="470"/>
        <v>西方龙专属武器-魂珠-2 3级</v>
      </c>
      <c r="FL979" s="116">
        <f t="shared" si="471"/>
        <v>2</v>
      </c>
      <c r="FM979" s="116">
        <f t="shared" si="472"/>
        <v>3</v>
      </c>
      <c r="FN979" s="116" t="str">
        <f t="shared" si="486"/>
        <v>金币</v>
      </c>
      <c r="FO979" s="116">
        <f t="shared" si="487"/>
        <v>4000</v>
      </c>
      <c r="FP979" s="116" t="str">
        <f t="shared" si="488"/>
        <v>专属强化石1</v>
      </c>
      <c r="FQ979" s="116">
        <f t="shared" si="489"/>
        <v>6</v>
      </c>
      <c r="FR979" s="116" t="str">
        <f t="shared" si="490"/>
        <v>专属强化石2</v>
      </c>
      <c r="FS979" s="116">
        <f t="shared" si="491"/>
        <v>2</v>
      </c>
      <c r="FT979" s="116">
        <f t="shared" si="473"/>
        <v>0.19</v>
      </c>
      <c r="FU979" s="116">
        <f t="shared" si="474"/>
        <v>1</v>
      </c>
      <c r="FV979" s="116">
        <f t="shared" si="475"/>
        <v>8</v>
      </c>
      <c r="FW979" s="116">
        <f t="shared" si="476"/>
        <v>0</v>
      </c>
      <c r="FX979" s="116">
        <f t="shared" si="477"/>
        <v>1</v>
      </c>
      <c r="FY979" s="116">
        <f t="shared" si="478"/>
        <v>2</v>
      </c>
      <c r="FZ979" s="116">
        <f t="shared" si="479"/>
        <v>9.6500000000000002E-2</v>
      </c>
      <c r="GA979" s="116">
        <f t="shared" si="480"/>
        <v>1</v>
      </c>
      <c r="GB979" s="116">
        <f t="shared" si="481"/>
        <v>4</v>
      </c>
      <c r="GC979" s="116">
        <f t="shared" si="482"/>
        <v>0.3861</v>
      </c>
      <c r="GD979" s="116">
        <f t="shared" si="483"/>
        <v>1</v>
      </c>
      <c r="GE979" s="116">
        <f t="shared" si="484"/>
        <v>8</v>
      </c>
    </row>
    <row r="980" spans="164:187" ht="16.5" x14ac:dyDescent="0.2">
      <c r="FH980" s="116">
        <v>975</v>
      </c>
      <c r="FI980" s="116">
        <f t="shared" si="469"/>
        <v>13</v>
      </c>
      <c r="FJ980" s="116">
        <f t="shared" si="485"/>
        <v>13</v>
      </c>
      <c r="FK980" s="116" t="str">
        <f t="shared" si="470"/>
        <v>西方龙专属武器-魂珠-2 4级</v>
      </c>
      <c r="FL980" s="116">
        <f t="shared" si="471"/>
        <v>2</v>
      </c>
      <c r="FM980" s="116">
        <f t="shared" si="472"/>
        <v>4</v>
      </c>
      <c r="FN980" s="116" t="str">
        <f t="shared" si="486"/>
        <v>金币</v>
      </c>
      <c r="FO980" s="116">
        <f t="shared" si="487"/>
        <v>5000</v>
      </c>
      <c r="FP980" s="116" t="str">
        <f t="shared" si="488"/>
        <v>专属强化石1</v>
      </c>
      <c r="FQ980" s="116">
        <f t="shared" si="489"/>
        <v>6</v>
      </c>
      <c r="FR980" s="116" t="str">
        <f t="shared" si="490"/>
        <v>专属强化石2</v>
      </c>
      <c r="FS980" s="116">
        <f t="shared" si="491"/>
        <v>2</v>
      </c>
      <c r="FT980" s="116">
        <f t="shared" si="473"/>
        <v>0.12</v>
      </c>
      <c r="FU980" s="116">
        <f t="shared" si="474"/>
        <v>1</v>
      </c>
      <c r="FV980" s="116">
        <f t="shared" si="475"/>
        <v>13</v>
      </c>
      <c r="FW980" s="116">
        <f t="shared" si="476"/>
        <v>0</v>
      </c>
      <c r="FX980" s="116">
        <f t="shared" si="477"/>
        <v>1</v>
      </c>
      <c r="FY980" s="116">
        <f t="shared" si="478"/>
        <v>3</v>
      </c>
      <c r="FZ980" s="116">
        <f t="shared" si="479"/>
        <v>5.79E-2</v>
      </c>
      <c r="GA980" s="116">
        <f t="shared" si="480"/>
        <v>1</v>
      </c>
      <c r="GB980" s="116">
        <f t="shared" si="481"/>
        <v>6</v>
      </c>
      <c r="GC980" s="116">
        <f t="shared" si="482"/>
        <v>0.23169999999999999</v>
      </c>
      <c r="GD980" s="116">
        <f t="shared" si="483"/>
        <v>1</v>
      </c>
      <c r="GE980" s="116">
        <f t="shared" si="484"/>
        <v>13</v>
      </c>
    </row>
    <row r="981" spans="164:187" ht="16.5" x14ac:dyDescent="0.2">
      <c r="FH981" s="116">
        <v>976</v>
      </c>
      <c r="FI981" s="116">
        <f t="shared" si="469"/>
        <v>14</v>
      </c>
      <c r="FJ981" s="116">
        <f t="shared" si="485"/>
        <v>13</v>
      </c>
      <c r="FK981" s="116" t="str">
        <f t="shared" si="470"/>
        <v>西方龙专属武器-魂珠-2 5级</v>
      </c>
      <c r="FL981" s="116">
        <f t="shared" si="471"/>
        <v>2</v>
      </c>
      <c r="FM981" s="116">
        <f t="shared" si="472"/>
        <v>5</v>
      </c>
      <c r="FN981" s="116" t="str">
        <f t="shared" si="486"/>
        <v>金币</v>
      </c>
      <c r="FO981" s="116">
        <f t="shared" si="487"/>
        <v>6000</v>
      </c>
      <c r="FP981" s="116" t="str">
        <f t="shared" si="488"/>
        <v>专属强化石1</v>
      </c>
      <c r="FQ981" s="116">
        <f t="shared" si="489"/>
        <v>9</v>
      </c>
      <c r="FR981" s="116" t="str">
        <f t="shared" si="490"/>
        <v>专属强化石2</v>
      </c>
      <c r="FS981" s="116">
        <f t="shared" si="491"/>
        <v>3</v>
      </c>
      <c r="FT981" s="116">
        <f t="shared" si="473"/>
        <v>0.11</v>
      </c>
      <c r="FU981" s="116">
        <f t="shared" si="474"/>
        <v>1</v>
      </c>
      <c r="FV981" s="116">
        <f t="shared" si="475"/>
        <v>14</v>
      </c>
      <c r="FW981" s="116">
        <f t="shared" si="476"/>
        <v>0</v>
      </c>
      <c r="FX981" s="116">
        <f t="shared" si="477"/>
        <v>1</v>
      </c>
      <c r="FY981" s="116">
        <f t="shared" si="478"/>
        <v>3</v>
      </c>
      <c r="FZ981" s="116">
        <f t="shared" si="479"/>
        <v>5.4300000000000001E-2</v>
      </c>
      <c r="GA981" s="116">
        <f t="shared" si="480"/>
        <v>1</v>
      </c>
      <c r="GB981" s="116">
        <f t="shared" si="481"/>
        <v>6</v>
      </c>
      <c r="GC981" s="116">
        <f t="shared" si="482"/>
        <v>0.2172</v>
      </c>
      <c r="GD981" s="116">
        <f t="shared" si="483"/>
        <v>1</v>
      </c>
      <c r="GE981" s="116">
        <f t="shared" si="484"/>
        <v>14</v>
      </c>
    </row>
    <row r="982" spans="164:187" ht="16.5" x14ac:dyDescent="0.2">
      <c r="FH982" s="116">
        <v>977</v>
      </c>
      <c r="FI982" s="116">
        <f t="shared" ref="FI982:FI1045" si="492">IF(FM982&gt;0,(FL982-1)*9+FM982,0)</f>
        <v>15</v>
      </c>
      <c r="FJ982" s="116">
        <f t="shared" si="485"/>
        <v>13</v>
      </c>
      <c r="FK982" s="116" t="str">
        <f t="shared" ref="FK982:FK1045" si="493">INDEX($FC$6:$FC$26,FJ982)&amp;"专属武器-魂珠-"&amp;FL982&amp;" "&amp;FM982&amp;"级"</f>
        <v>西方龙专属武器-魂珠-2 6级</v>
      </c>
      <c r="FL982" s="116">
        <f t="shared" ref="FL982:FL1045" si="494">INT((FH982-(FJ982-1)*80-1)/10)+1</f>
        <v>2</v>
      </c>
      <c r="FM982" s="116">
        <f t="shared" ref="FM982:FM1045" si="495">FH982-(FJ982-1)*80-(FL982-1)*10-1</f>
        <v>6</v>
      </c>
      <c r="FN982" s="116" t="str">
        <f t="shared" si="486"/>
        <v>金币</v>
      </c>
      <c r="FO982" s="116">
        <f t="shared" si="487"/>
        <v>7000</v>
      </c>
      <c r="FP982" s="116" t="str">
        <f t="shared" si="488"/>
        <v>专属强化石1</v>
      </c>
      <c r="FQ982" s="116">
        <f t="shared" si="489"/>
        <v>12</v>
      </c>
      <c r="FR982" s="116" t="str">
        <f t="shared" si="490"/>
        <v>专属强化石2</v>
      </c>
      <c r="FS982" s="116">
        <f t="shared" si="491"/>
        <v>4</v>
      </c>
      <c r="FT982" s="116">
        <f t="shared" ref="FT982:FT1045" si="496">IF($FM982&gt;0,INDEX(EJ$6:EJ$77,$FI982),"")</f>
        <v>0.09</v>
      </c>
      <c r="FU982" s="116">
        <f t="shared" ref="FU982:FU1045" si="497">IF($FM982&gt;0,INDEX(EK$6:EK$77,$FI982),"")</f>
        <v>1</v>
      </c>
      <c r="FV982" s="116">
        <f t="shared" ref="FV982:FV1045" si="498">IF($FM982&gt;0,INDEX(EL$6:EL$77,$FI982),"")</f>
        <v>17</v>
      </c>
      <c r="FW982" s="116">
        <f t="shared" ref="FW982:FW1045" si="499">IF($FM982&gt;0,INDEX(EP$6:EP$77,$FI982),"")</f>
        <v>0</v>
      </c>
      <c r="FX982" s="116">
        <f t="shared" ref="FX982:FX1045" si="500">IF($FM982&gt;0,INDEX(EQ$6:EQ$77,$FI982),"")</f>
        <v>1</v>
      </c>
      <c r="FY982" s="116">
        <f t="shared" ref="FY982:FY1045" si="501">IF($FM982&gt;0,INDEX(ER$6:ER$77,$FI982),"")</f>
        <v>4</v>
      </c>
      <c r="FZ982" s="116">
        <f t="shared" ref="FZ982:FZ1045" si="502">IF($FM982&gt;0,INDEX(ES$6:ES$77,$FI982),"")</f>
        <v>4.4600000000000001E-2</v>
      </c>
      <c r="GA982" s="116">
        <f t="shared" ref="GA982:GA1045" si="503">IF($FM982&gt;0,INDEX(ET$6:ET$77,$FI982),"")</f>
        <v>1</v>
      </c>
      <c r="GB982" s="116">
        <f t="shared" ref="GB982:GB1045" si="504">IF($FM982&gt;0,INDEX(EU$6:EU$77,$FI982),"")</f>
        <v>8</v>
      </c>
      <c r="GC982" s="116">
        <f t="shared" ref="GC982:GC1045" si="505">IF($FM982&gt;0,INDEX(EV$6:EV$77,$FI982),"")</f>
        <v>0.1782</v>
      </c>
      <c r="GD982" s="116">
        <f t="shared" ref="GD982:GD1045" si="506">IF($FM982&gt;0,INDEX(EW$6:EW$77,$FI982),"")</f>
        <v>1</v>
      </c>
      <c r="GE982" s="116">
        <f t="shared" ref="GE982:GE1045" si="507">IF($FM982&gt;0,INDEX(EX$6:EX$77,$FI982),"")</f>
        <v>17</v>
      </c>
    </row>
    <row r="983" spans="164:187" ht="16.5" x14ac:dyDescent="0.2">
      <c r="FH983" s="116">
        <v>978</v>
      </c>
      <c r="FI983" s="116">
        <f t="shared" si="492"/>
        <v>16</v>
      </c>
      <c r="FJ983" s="116">
        <f t="shared" si="485"/>
        <v>13</v>
      </c>
      <c r="FK983" s="116" t="str">
        <f t="shared" si="493"/>
        <v>西方龙专属武器-魂珠-2 7级</v>
      </c>
      <c r="FL983" s="116">
        <f t="shared" si="494"/>
        <v>2</v>
      </c>
      <c r="FM983" s="116">
        <f t="shared" si="495"/>
        <v>7</v>
      </c>
      <c r="FN983" s="116" t="str">
        <f t="shared" si="486"/>
        <v>金币</v>
      </c>
      <c r="FO983" s="116">
        <f t="shared" si="487"/>
        <v>8000</v>
      </c>
      <c r="FP983" s="116" t="str">
        <f t="shared" si="488"/>
        <v>专属强化石1</v>
      </c>
      <c r="FQ983" s="116">
        <f t="shared" si="489"/>
        <v>15</v>
      </c>
      <c r="FR983" s="116" t="str">
        <f t="shared" si="490"/>
        <v>专属强化石2</v>
      </c>
      <c r="FS983" s="116">
        <f t="shared" si="491"/>
        <v>5</v>
      </c>
      <c r="FT983" s="116">
        <f t="shared" si="496"/>
        <v>7.0000000000000007E-2</v>
      </c>
      <c r="FU983" s="116">
        <f t="shared" si="497"/>
        <v>1</v>
      </c>
      <c r="FV983" s="116">
        <f t="shared" si="498"/>
        <v>22</v>
      </c>
      <c r="FW983" s="116">
        <f t="shared" si="499"/>
        <v>0</v>
      </c>
      <c r="FX983" s="116">
        <f t="shared" si="500"/>
        <v>1</v>
      </c>
      <c r="FY983" s="116">
        <f t="shared" si="501"/>
        <v>5</v>
      </c>
      <c r="FZ983" s="116">
        <f t="shared" si="502"/>
        <v>3.4500000000000003E-2</v>
      </c>
      <c r="GA983" s="116">
        <f t="shared" si="503"/>
        <v>1</v>
      </c>
      <c r="GB983" s="116">
        <f t="shared" si="504"/>
        <v>10</v>
      </c>
      <c r="GC983" s="116">
        <f t="shared" si="505"/>
        <v>0.13789999999999999</v>
      </c>
      <c r="GD983" s="116">
        <f t="shared" si="506"/>
        <v>1</v>
      </c>
      <c r="GE983" s="116">
        <f t="shared" si="507"/>
        <v>22</v>
      </c>
    </row>
    <row r="984" spans="164:187" ht="16.5" x14ac:dyDescent="0.2">
      <c r="FH984" s="116">
        <v>979</v>
      </c>
      <c r="FI984" s="116">
        <f t="shared" si="492"/>
        <v>17</v>
      </c>
      <c r="FJ984" s="116">
        <f t="shared" si="485"/>
        <v>13</v>
      </c>
      <c r="FK984" s="116" t="str">
        <f t="shared" si="493"/>
        <v>西方龙专属武器-魂珠-2 8级</v>
      </c>
      <c r="FL984" s="116">
        <f t="shared" si="494"/>
        <v>2</v>
      </c>
      <c r="FM984" s="116">
        <f t="shared" si="495"/>
        <v>8</v>
      </c>
      <c r="FN984" s="116" t="str">
        <f t="shared" si="486"/>
        <v>金币</v>
      </c>
      <c r="FO984" s="116">
        <f t="shared" si="487"/>
        <v>9000</v>
      </c>
      <c r="FP984" s="116" t="str">
        <f t="shared" si="488"/>
        <v>专属强化石1</v>
      </c>
      <c r="FQ984" s="116">
        <f t="shared" si="489"/>
        <v>18</v>
      </c>
      <c r="FR984" s="116" t="str">
        <f t="shared" si="490"/>
        <v>专属强化石2</v>
      </c>
      <c r="FS984" s="116">
        <f t="shared" si="491"/>
        <v>6</v>
      </c>
      <c r="FT984" s="116">
        <f t="shared" si="496"/>
        <v>0.05</v>
      </c>
      <c r="FU984" s="116">
        <f t="shared" si="497"/>
        <v>1</v>
      </c>
      <c r="FV984" s="116">
        <f t="shared" si="498"/>
        <v>29</v>
      </c>
      <c r="FW984" s="116">
        <f t="shared" si="499"/>
        <v>0</v>
      </c>
      <c r="FX984" s="116">
        <f t="shared" si="500"/>
        <v>1</v>
      </c>
      <c r="FY984" s="116">
        <f t="shared" si="501"/>
        <v>7</v>
      </c>
      <c r="FZ984" s="116">
        <f t="shared" si="502"/>
        <v>2.5600000000000001E-2</v>
      </c>
      <c r="GA984" s="116">
        <f t="shared" si="503"/>
        <v>1</v>
      </c>
      <c r="GB984" s="116">
        <f t="shared" si="504"/>
        <v>14</v>
      </c>
      <c r="GC984" s="116">
        <f t="shared" si="505"/>
        <v>0.1022</v>
      </c>
      <c r="GD984" s="116">
        <f t="shared" si="506"/>
        <v>1</v>
      </c>
      <c r="GE984" s="116">
        <f t="shared" si="507"/>
        <v>29</v>
      </c>
    </row>
    <row r="985" spans="164:187" ht="16.5" x14ac:dyDescent="0.2">
      <c r="FH985" s="116">
        <v>980</v>
      </c>
      <c r="FI985" s="116">
        <f t="shared" si="492"/>
        <v>18</v>
      </c>
      <c r="FJ985" s="116">
        <f t="shared" si="485"/>
        <v>13</v>
      </c>
      <c r="FK985" s="116" t="str">
        <f t="shared" si="493"/>
        <v>西方龙专属武器-魂珠-2 9级</v>
      </c>
      <c r="FL985" s="116">
        <f t="shared" si="494"/>
        <v>2</v>
      </c>
      <c r="FM985" s="116">
        <f t="shared" si="495"/>
        <v>9</v>
      </c>
      <c r="FN985" s="116" t="str">
        <f t="shared" si="486"/>
        <v>金币</v>
      </c>
      <c r="FO985" s="116">
        <f t="shared" si="487"/>
        <v>10000</v>
      </c>
      <c r="FP985" s="116" t="str">
        <f t="shared" si="488"/>
        <v>专属强化石1</v>
      </c>
      <c r="FQ985" s="116">
        <f t="shared" si="489"/>
        <v>24</v>
      </c>
      <c r="FR985" s="116" t="str">
        <f t="shared" si="490"/>
        <v>专属强化石2</v>
      </c>
      <c r="FS985" s="116">
        <f t="shared" si="491"/>
        <v>8</v>
      </c>
      <c r="FT985" s="116">
        <f t="shared" si="496"/>
        <v>0.04</v>
      </c>
      <c r="FU985" s="116">
        <f t="shared" si="497"/>
        <v>1</v>
      </c>
      <c r="FV985" s="116">
        <f t="shared" si="498"/>
        <v>36</v>
      </c>
      <c r="FW985" s="116">
        <f t="shared" si="499"/>
        <v>0</v>
      </c>
      <c r="FX985" s="116">
        <f t="shared" si="500"/>
        <v>1</v>
      </c>
      <c r="FY985" s="116">
        <f t="shared" si="501"/>
        <v>8</v>
      </c>
      <c r="FZ985" s="116">
        <f t="shared" si="502"/>
        <v>2.1100000000000001E-2</v>
      </c>
      <c r="GA985" s="116">
        <f t="shared" si="503"/>
        <v>1</v>
      </c>
      <c r="GB985" s="116">
        <f t="shared" si="504"/>
        <v>17</v>
      </c>
      <c r="GC985" s="116">
        <f t="shared" si="505"/>
        <v>8.4199999999999997E-2</v>
      </c>
      <c r="GD985" s="116">
        <f t="shared" si="506"/>
        <v>1</v>
      </c>
      <c r="GE985" s="116">
        <f t="shared" si="507"/>
        <v>36</v>
      </c>
    </row>
    <row r="986" spans="164:187" ht="16.5" x14ac:dyDescent="0.2">
      <c r="FH986" s="116">
        <v>981</v>
      </c>
      <c r="FI986" s="116">
        <f t="shared" si="492"/>
        <v>0</v>
      </c>
      <c r="FJ986" s="116">
        <f t="shared" si="485"/>
        <v>13</v>
      </c>
      <c r="FK986" s="116" t="str">
        <f t="shared" si="493"/>
        <v>西方龙专属武器-魂珠-3 0级</v>
      </c>
      <c r="FL986" s="116">
        <f t="shared" si="494"/>
        <v>3</v>
      </c>
      <c r="FM986" s="116">
        <f t="shared" si="495"/>
        <v>0</v>
      </c>
      <c r="FN986" s="116" t="str">
        <f t="shared" si="486"/>
        <v/>
      </c>
      <c r="FO986" s="116" t="str">
        <f t="shared" si="487"/>
        <v/>
      </c>
      <c r="FP986" s="116" t="str">
        <f t="shared" si="488"/>
        <v/>
      </c>
      <c r="FQ986" s="116" t="str">
        <f t="shared" si="489"/>
        <v/>
      </c>
      <c r="FR986" s="116" t="str">
        <f t="shared" si="490"/>
        <v/>
      </c>
      <c r="FS986" s="116" t="str">
        <f t="shared" si="491"/>
        <v/>
      </c>
      <c r="FT986" s="116" t="str">
        <f t="shared" si="496"/>
        <v/>
      </c>
      <c r="FU986" s="116" t="str">
        <f t="shared" si="497"/>
        <v/>
      </c>
      <c r="FV986" s="116" t="str">
        <f t="shared" si="498"/>
        <v/>
      </c>
      <c r="FW986" s="116" t="str">
        <f t="shared" si="499"/>
        <v/>
      </c>
      <c r="FX986" s="116" t="str">
        <f t="shared" si="500"/>
        <v/>
      </c>
      <c r="FY986" s="116" t="str">
        <f t="shared" si="501"/>
        <v/>
      </c>
      <c r="FZ986" s="116" t="str">
        <f t="shared" si="502"/>
        <v/>
      </c>
      <c r="GA986" s="116" t="str">
        <f t="shared" si="503"/>
        <v/>
      </c>
      <c r="GB986" s="116" t="str">
        <f t="shared" si="504"/>
        <v/>
      </c>
      <c r="GC986" s="116" t="str">
        <f t="shared" si="505"/>
        <v/>
      </c>
      <c r="GD986" s="116" t="str">
        <f t="shared" si="506"/>
        <v/>
      </c>
      <c r="GE986" s="116" t="str">
        <f t="shared" si="507"/>
        <v/>
      </c>
    </row>
    <row r="987" spans="164:187" ht="16.5" x14ac:dyDescent="0.2">
      <c r="FH987" s="116">
        <v>982</v>
      </c>
      <c r="FI987" s="116">
        <f t="shared" si="492"/>
        <v>19</v>
      </c>
      <c r="FJ987" s="116">
        <f t="shared" si="485"/>
        <v>13</v>
      </c>
      <c r="FK987" s="116" t="str">
        <f t="shared" si="493"/>
        <v>西方龙专属武器-魂珠-3 1级</v>
      </c>
      <c r="FL987" s="116">
        <f t="shared" si="494"/>
        <v>3</v>
      </c>
      <c r="FM987" s="116">
        <f t="shared" si="495"/>
        <v>1</v>
      </c>
      <c r="FN987" s="116" t="str">
        <f t="shared" si="486"/>
        <v>金币</v>
      </c>
      <c r="FO987" s="116">
        <f t="shared" si="487"/>
        <v>3000</v>
      </c>
      <c r="FP987" s="116" t="str">
        <f t="shared" si="488"/>
        <v>专属强化石1</v>
      </c>
      <c r="FQ987" s="116">
        <f t="shared" si="489"/>
        <v>4</v>
      </c>
      <c r="FR987" s="116" t="str">
        <f t="shared" si="490"/>
        <v>专属强化石2</v>
      </c>
      <c r="FS987" s="116">
        <f t="shared" si="491"/>
        <v>2</v>
      </c>
      <c r="FT987" s="116">
        <f t="shared" si="496"/>
        <v>0.23</v>
      </c>
      <c r="FU987" s="116">
        <f t="shared" si="497"/>
        <v>1</v>
      </c>
      <c r="FV987" s="116">
        <f t="shared" si="498"/>
        <v>6</v>
      </c>
      <c r="FW987" s="116">
        <f t="shared" si="499"/>
        <v>0</v>
      </c>
      <c r="FX987" s="116">
        <f t="shared" si="500"/>
        <v>1</v>
      </c>
      <c r="FY987" s="116">
        <f t="shared" si="501"/>
        <v>2</v>
      </c>
      <c r="FZ987" s="116">
        <f t="shared" si="502"/>
        <v>0.1158</v>
      </c>
      <c r="GA987" s="116">
        <f t="shared" si="503"/>
        <v>1</v>
      </c>
      <c r="GB987" s="116">
        <f t="shared" si="504"/>
        <v>3</v>
      </c>
      <c r="GC987" s="116">
        <f t="shared" si="505"/>
        <v>0.46329999999999999</v>
      </c>
      <c r="GD987" s="116">
        <f t="shared" si="506"/>
        <v>1</v>
      </c>
      <c r="GE987" s="116">
        <f t="shared" si="507"/>
        <v>6</v>
      </c>
    </row>
    <row r="988" spans="164:187" ht="16.5" x14ac:dyDescent="0.2">
      <c r="FH988" s="116">
        <v>983</v>
      </c>
      <c r="FI988" s="116">
        <f t="shared" si="492"/>
        <v>20</v>
      </c>
      <c r="FJ988" s="116">
        <f t="shared" si="485"/>
        <v>13</v>
      </c>
      <c r="FK988" s="116" t="str">
        <f t="shared" si="493"/>
        <v>西方龙专属武器-魂珠-3 2级</v>
      </c>
      <c r="FL988" s="116">
        <f t="shared" si="494"/>
        <v>3</v>
      </c>
      <c r="FM988" s="116">
        <f t="shared" si="495"/>
        <v>2</v>
      </c>
      <c r="FN988" s="116" t="str">
        <f t="shared" si="486"/>
        <v>金币</v>
      </c>
      <c r="FO988" s="116">
        <f t="shared" si="487"/>
        <v>4000</v>
      </c>
      <c r="FP988" s="116" t="str">
        <f t="shared" si="488"/>
        <v>专属强化石1</v>
      </c>
      <c r="FQ988" s="116">
        <f t="shared" si="489"/>
        <v>4</v>
      </c>
      <c r="FR988" s="116" t="str">
        <f t="shared" si="490"/>
        <v>专属强化石2</v>
      </c>
      <c r="FS988" s="116">
        <f t="shared" si="491"/>
        <v>2</v>
      </c>
      <c r="FT988" s="116">
        <f t="shared" si="496"/>
        <v>0.12</v>
      </c>
      <c r="FU988" s="116">
        <f t="shared" si="497"/>
        <v>1</v>
      </c>
      <c r="FV988" s="116">
        <f t="shared" si="498"/>
        <v>13</v>
      </c>
      <c r="FW988" s="116">
        <f t="shared" si="499"/>
        <v>0</v>
      </c>
      <c r="FX988" s="116">
        <f t="shared" si="500"/>
        <v>1</v>
      </c>
      <c r="FY988" s="116">
        <f t="shared" si="501"/>
        <v>3</v>
      </c>
      <c r="FZ988" s="116">
        <f t="shared" si="502"/>
        <v>5.79E-2</v>
      </c>
      <c r="GA988" s="116">
        <f t="shared" si="503"/>
        <v>1</v>
      </c>
      <c r="GB988" s="116">
        <f t="shared" si="504"/>
        <v>6</v>
      </c>
      <c r="GC988" s="116">
        <f t="shared" si="505"/>
        <v>0.23169999999999999</v>
      </c>
      <c r="GD988" s="116">
        <f t="shared" si="506"/>
        <v>1</v>
      </c>
      <c r="GE988" s="116">
        <f t="shared" si="507"/>
        <v>13</v>
      </c>
    </row>
    <row r="989" spans="164:187" ht="16.5" x14ac:dyDescent="0.2">
      <c r="FH989" s="116">
        <v>984</v>
      </c>
      <c r="FI989" s="116">
        <f t="shared" si="492"/>
        <v>21</v>
      </c>
      <c r="FJ989" s="116">
        <f t="shared" si="485"/>
        <v>13</v>
      </c>
      <c r="FK989" s="116" t="str">
        <f t="shared" si="493"/>
        <v>西方龙专属武器-魂珠-3 3级</v>
      </c>
      <c r="FL989" s="116">
        <f t="shared" si="494"/>
        <v>3</v>
      </c>
      <c r="FM989" s="116">
        <f t="shared" si="495"/>
        <v>3</v>
      </c>
      <c r="FN989" s="116" t="str">
        <f t="shared" si="486"/>
        <v>金币</v>
      </c>
      <c r="FO989" s="116">
        <f t="shared" si="487"/>
        <v>5000</v>
      </c>
      <c r="FP989" s="116" t="str">
        <f t="shared" si="488"/>
        <v>专属强化石1</v>
      </c>
      <c r="FQ989" s="116">
        <f t="shared" si="489"/>
        <v>6</v>
      </c>
      <c r="FR989" s="116" t="str">
        <f t="shared" si="490"/>
        <v>专属强化石2</v>
      </c>
      <c r="FS989" s="116">
        <f t="shared" si="491"/>
        <v>3</v>
      </c>
      <c r="FT989" s="116">
        <f t="shared" si="496"/>
        <v>0.12</v>
      </c>
      <c r="FU989" s="116">
        <f t="shared" si="497"/>
        <v>1</v>
      </c>
      <c r="FV989" s="116">
        <f t="shared" si="498"/>
        <v>13</v>
      </c>
      <c r="FW989" s="116">
        <f t="shared" si="499"/>
        <v>0</v>
      </c>
      <c r="FX989" s="116">
        <f t="shared" si="500"/>
        <v>1</v>
      </c>
      <c r="FY989" s="116">
        <f t="shared" si="501"/>
        <v>3</v>
      </c>
      <c r="FZ989" s="116">
        <f t="shared" si="502"/>
        <v>5.79E-2</v>
      </c>
      <c r="GA989" s="116">
        <f t="shared" si="503"/>
        <v>1</v>
      </c>
      <c r="GB989" s="116">
        <f t="shared" si="504"/>
        <v>6</v>
      </c>
      <c r="GC989" s="116">
        <f t="shared" si="505"/>
        <v>0.23169999999999999</v>
      </c>
      <c r="GD989" s="116">
        <f t="shared" si="506"/>
        <v>1</v>
      </c>
      <c r="GE989" s="116">
        <f t="shared" si="507"/>
        <v>13</v>
      </c>
    </row>
    <row r="990" spans="164:187" ht="16.5" x14ac:dyDescent="0.2">
      <c r="FH990" s="116">
        <v>985</v>
      </c>
      <c r="FI990" s="116">
        <f t="shared" si="492"/>
        <v>22</v>
      </c>
      <c r="FJ990" s="116">
        <f t="shared" si="485"/>
        <v>13</v>
      </c>
      <c r="FK990" s="116" t="str">
        <f t="shared" si="493"/>
        <v>西方龙专属武器-魂珠-3 4级</v>
      </c>
      <c r="FL990" s="116">
        <f t="shared" si="494"/>
        <v>3</v>
      </c>
      <c r="FM990" s="116">
        <f t="shared" si="495"/>
        <v>4</v>
      </c>
      <c r="FN990" s="116" t="str">
        <f t="shared" si="486"/>
        <v>金币</v>
      </c>
      <c r="FO990" s="116">
        <f t="shared" si="487"/>
        <v>6000</v>
      </c>
      <c r="FP990" s="116" t="str">
        <f t="shared" si="488"/>
        <v>专属强化石1</v>
      </c>
      <c r="FQ990" s="116">
        <f t="shared" si="489"/>
        <v>6</v>
      </c>
      <c r="FR990" s="116" t="str">
        <f t="shared" si="490"/>
        <v>专属强化石2</v>
      </c>
      <c r="FS990" s="116">
        <f t="shared" si="491"/>
        <v>3</v>
      </c>
      <c r="FT990" s="116">
        <f t="shared" si="496"/>
        <v>7.0000000000000007E-2</v>
      </c>
      <c r="FU990" s="116">
        <f t="shared" si="497"/>
        <v>1</v>
      </c>
      <c r="FV990" s="116">
        <f t="shared" si="498"/>
        <v>22</v>
      </c>
      <c r="FW990" s="116">
        <f t="shared" si="499"/>
        <v>0</v>
      </c>
      <c r="FX990" s="116">
        <f t="shared" si="500"/>
        <v>1</v>
      </c>
      <c r="FY990" s="116">
        <f t="shared" si="501"/>
        <v>5</v>
      </c>
      <c r="FZ990" s="116">
        <f t="shared" si="502"/>
        <v>3.4700000000000002E-2</v>
      </c>
      <c r="GA990" s="116">
        <f t="shared" si="503"/>
        <v>1</v>
      </c>
      <c r="GB990" s="116">
        <f t="shared" si="504"/>
        <v>10</v>
      </c>
      <c r="GC990" s="116">
        <f t="shared" si="505"/>
        <v>0.13900000000000001</v>
      </c>
      <c r="GD990" s="116">
        <f t="shared" si="506"/>
        <v>1</v>
      </c>
      <c r="GE990" s="116">
        <f t="shared" si="507"/>
        <v>22</v>
      </c>
    </row>
    <row r="991" spans="164:187" ht="16.5" x14ac:dyDescent="0.2">
      <c r="FH991" s="116">
        <v>986</v>
      </c>
      <c r="FI991" s="116">
        <f t="shared" si="492"/>
        <v>23</v>
      </c>
      <c r="FJ991" s="116">
        <f t="shared" si="485"/>
        <v>13</v>
      </c>
      <c r="FK991" s="116" t="str">
        <f t="shared" si="493"/>
        <v>西方龙专属武器-魂珠-3 5级</v>
      </c>
      <c r="FL991" s="116">
        <f t="shared" si="494"/>
        <v>3</v>
      </c>
      <c r="FM991" s="116">
        <f t="shared" si="495"/>
        <v>5</v>
      </c>
      <c r="FN991" s="116" t="str">
        <f t="shared" si="486"/>
        <v>金币</v>
      </c>
      <c r="FO991" s="116">
        <f t="shared" si="487"/>
        <v>7000</v>
      </c>
      <c r="FP991" s="116" t="str">
        <f t="shared" si="488"/>
        <v>专属强化石1</v>
      </c>
      <c r="FQ991" s="116">
        <f t="shared" si="489"/>
        <v>8</v>
      </c>
      <c r="FR991" s="116" t="str">
        <f t="shared" si="490"/>
        <v>专属强化石2</v>
      </c>
      <c r="FS991" s="116">
        <f t="shared" si="491"/>
        <v>4</v>
      </c>
      <c r="FT991" s="116">
        <f t="shared" si="496"/>
        <v>0.06</v>
      </c>
      <c r="FU991" s="116">
        <f t="shared" si="497"/>
        <v>1</v>
      </c>
      <c r="FV991" s="116">
        <f t="shared" si="498"/>
        <v>26</v>
      </c>
      <c r="FW991" s="116">
        <f t="shared" si="499"/>
        <v>0</v>
      </c>
      <c r="FX991" s="116">
        <f t="shared" si="500"/>
        <v>1</v>
      </c>
      <c r="FY991" s="116">
        <f t="shared" si="501"/>
        <v>6</v>
      </c>
      <c r="FZ991" s="116">
        <f t="shared" si="502"/>
        <v>2.9000000000000001E-2</v>
      </c>
      <c r="GA991" s="116">
        <f t="shared" si="503"/>
        <v>1</v>
      </c>
      <c r="GB991" s="116">
        <f t="shared" si="504"/>
        <v>12</v>
      </c>
      <c r="GC991" s="116">
        <f t="shared" si="505"/>
        <v>0.1158</v>
      </c>
      <c r="GD991" s="116">
        <f t="shared" si="506"/>
        <v>1</v>
      </c>
      <c r="GE991" s="116">
        <f t="shared" si="507"/>
        <v>26</v>
      </c>
    </row>
    <row r="992" spans="164:187" ht="16.5" x14ac:dyDescent="0.2">
      <c r="FH992" s="116">
        <v>987</v>
      </c>
      <c r="FI992" s="116">
        <f t="shared" si="492"/>
        <v>24</v>
      </c>
      <c r="FJ992" s="116">
        <f t="shared" si="485"/>
        <v>13</v>
      </c>
      <c r="FK992" s="116" t="str">
        <f t="shared" si="493"/>
        <v>西方龙专属武器-魂珠-3 6级</v>
      </c>
      <c r="FL992" s="116">
        <f t="shared" si="494"/>
        <v>3</v>
      </c>
      <c r="FM992" s="116">
        <f t="shared" si="495"/>
        <v>6</v>
      </c>
      <c r="FN992" s="116" t="str">
        <f t="shared" si="486"/>
        <v>金币</v>
      </c>
      <c r="FO992" s="116">
        <f t="shared" si="487"/>
        <v>8000</v>
      </c>
      <c r="FP992" s="116" t="str">
        <f t="shared" si="488"/>
        <v>专属强化石1</v>
      </c>
      <c r="FQ992" s="116">
        <f t="shared" si="489"/>
        <v>10</v>
      </c>
      <c r="FR992" s="116" t="str">
        <f t="shared" si="490"/>
        <v>专属强化石2</v>
      </c>
      <c r="FS992" s="116">
        <f t="shared" si="491"/>
        <v>5</v>
      </c>
      <c r="FT992" s="116">
        <f t="shared" si="496"/>
        <v>0.04</v>
      </c>
      <c r="FU992" s="116">
        <f t="shared" si="497"/>
        <v>1</v>
      </c>
      <c r="FV992" s="116">
        <f t="shared" si="498"/>
        <v>34</v>
      </c>
      <c r="FW992" s="116">
        <f t="shared" si="499"/>
        <v>0</v>
      </c>
      <c r="FX992" s="116">
        <f t="shared" si="500"/>
        <v>1</v>
      </c>
      <c r="FY992" s="116">
        <f t="shared" si="501"/>
        <v>8</v>
      </c>
      <c r="FZ992" s="116">
        <f t="shared" si="502"/>
        <v>2.23E-2</v>
      </c>
      <c r="GA992" s="116">
        <f t="shared" si="503"/>
        <v>1</v>
      </c>
      <c r="GB992" s="116">
        <f t="shared" si="504"/>
        <v>16</v>
      </c>
      <c r="GC992" s="116">
        <f t="shared" si="505"/>
        <v>8.9099999999999999E-2</v>
      </c>
      <c r="GD992" s="116">
        <f t="shared" si="506"/>
        <v>1</v>
      </c>
      <c r="GE992" s="116">
        <f t="shared" si="507"/>
        <v>34</v>
      </c>
    </row>
    <row r="993" spans="164:187" ht="16.5" x14ac:dyDescent="0.2">
      <c r="FH993" s="116">
        <v>988</v>
      </c>
      <c r="FI993" s="116">
        <f t="shared" si="492"/>
        <v>25</v>
      </c>
      <c r="FJ993" s="116">
        <f t="shared" si="485"/>
        <v>13</v>
      </c>
      <c r="FK993" s="116" t="str">
        <f t="shared" si="493"/>
        <v>西方龙专属武器-魂珠-3 7级</v>
      </c>
      <c r="FL993" s="116">
        <f t="shared" si="494"/>
        <v>3</v>
      </c>
      <c r="FM993" s="116">
        <f t="shared" si="495"/>
        <v>7</v>
      </c>
      <c r="FN993" s="116" t="str">
        <f t="shared" si="486"/>
        <v>金币</v>
      </c>
      <c r="FO993" s="116">
        <f t="shared" si="487"/>
        <v>9000</v>
      </c>
      <c r="FP993" s="116" t="str">
        <f t="shared" si="488"/>
        <v>专属强化石1</v>
      </c>
      <c r="FQ993" s="116">
        <f t="shared" si="489"/>
        <v>12</v>
      </c>
      <c r="FR993" s="116" t="str">
        <f t="shared" si="490"/>
        <v>专属强化石2</v>
      </c>
      <c r="FS993" s="116">
        <f t="shared" si="491"/>
        <v>6</v>
      </c>
      <c r="FT993" s="116">
        <f t="shared" si="496"/>
        <v>0.03</v>
      </c>
      <c r="FU993" s="116">
        <f t="shared" si="497"/>
        <v>1</v>
      </c>
      <c r="FV993" s="116">
        <f t="shared" si="498"/>
        <v>45</v>
      </c>
      <c r="FW993" s="116">
        <f t="shared" si="499"/>
        <v>0</v>
      </c>
      <c r="FX993" s="116">
        <f t="shared" si="500"/>
        <v>1</v>
      </c>
      <c r="FY993" s="116">
        <f t="shared" si="501"/>
        <v>11</v>
      </c>
      <c r="FZ993" s="116">
        <f t="shared" si="502"/>
        <v>1.6500000000000001E-2</v>
      </c>
      <c r="GA993" s="116">
        <f t="shared" si="503"/>
        <v>1</v>
      </c>
      <c r="GB993" s="116">
        <f t="shared" si="504"/>
        <v>21</v>
      </c>
      <c r="GC993" s="116">
        <f t="shared" si="505"/>
        <v>6.6199999999999995E-2</v>
      </c>
      <c r="GD993" s="116">
        <f t="shared" si="506"/>
        <v>1</v>
      </c>
      <c r="GE993" s="116">
        <f t="shared" si="507"/>
        <v>45</v>
      </c>
    </row>
    <row r="994" spans="164:187" ht="16.5" x14ac:dyDescent="0.2">
      <c r="FH994" s="116">
        <v>989</v>
      </c>
      <c r="FI994" s="116">
        <f t="shared" si="492"/>
        <v>26</v>
      </c>
      <c r="FJ994" s="116">
        <f t="shared" si="485"/>
        <v>13</v>
      </c>
      <c r="FK994" s="116" t="str">
        <f t="shared" si="493"/>
        <v>西方龙专属武器-魂珠-3 8级</v>
      </c>
      <c r="FL994" s="116">
        <f t="shared" si="494"/>
        <v>3</v>
      </c>
      <c r="FM994" s="116">
        <f t="shared" si="495"/>
        <v>8</v>
      </c>
      <c r="FN994" s="116" t="str">
        <f t="shared" si="486"/>
        <v>金币</v>
      </c>
      <c r="FO994" s="116">
        <f t="shared" si="487"/>
        <v>10000</v>
      </c>
      <c r="FP994" s="116" t="str">
        <f t="shared" si="488"/>
        <v>专属强化石1</v>
      </c>
      <c r="FQ994" s="116">
        <f t="shared" si="489"/>
        <v>16</v>
      </c>
      <c r="FR994" s="116" t="str">
        <f t="shared" si="490"/>
        <v>专属强化石2</v>
      </c>
      <c r="FS994" s="116">
        <f t="shared" si="491"/>
        <v>8</v>
      </c>
      <c r="FT994" s="116">
        <f t="shared" si="496"/>
        <v>0.03</v>
      </c>
      <c r="FU994" s="116">
        <f t="shared" si="497"/>
        <v>1</v>
      </c>
      <c r="FV994" s="116">
        <f t="shared" si="498"/>
        <v>55</v>
      </c>
      <c r="FW994" s="116">
        <f t="shared" si="499"/>
        <v>0</v>
      </c>
      <c r="FX994" s="116">
        <f t="shared" si="500"/>
        <v>1</v>
      </c>
      <c r="FY994" s="116">
        <f t="shared" si="501"/>
        <v>13</v>
      </c>
      <c r="FZ994" s="116">
        <f t="shared" si="502"/>
        <v>1.3599999999999999E-2</v>
      </c>
      <c r="GA994" s="116">
        <f t="shared" si="503"/>
        <v>1</v>
      </c>
      <c r="GB994" s="116">
        <f t="shared" si="504"/>
        <v>26</v>
      </c>
      <c r="GC994" s="116">
        <f t="shared" si="505"/>
        <v>5.45E-2</v>
      </c>
      <c r="GD994" s="116">
        <f t="shared" si="506"/>
        <v>1</v>
      </c>
      <c r="GE994" s="116">
        <f t="shared" si="507"/>
        <v>55</v>
      </c>
    </row>
    <row r="995" spans="164:187" ht="16.5" x14ac:dyDescent="0.2">
      <c r="FH995" s="116">
        <v>990</v>
      </c>
      <c r="FI995" s="116">
        <f t="shared" si="492"/>
        <v>27</v>
      </c>
      <c r="FJ995" s="116">
        <f t="shared" si="485"/>
        <v>13</v>
      </c>
      <c r="FK995" s="116" t="str">
        <f t="shared" si="493"/>
        <v>西方龙专属武器-魂珠-3 9级</v>
      </c>
      <c r="FL995" s="116">
        <f t="shared" si="494"/>
        <v>3</v>
      </c>
      <c r="FM995" s="116">
        <f t="shared" si="495"/>
        <v>9</v>
      </c>
      <c r="FN995" s="116" t="str">
        <f t="shared" si="486"/>
        <v>金币</v>
      </c>
      <c r="FO995" s="116">
        <f t="shared" si="487"/>
        <v>11000</v>
      </c>
      <c r="FP995" s="116" t="str">
        <f t="shared" si="488"/>
        <v>专属强化石1</v>
      </c>
      <c r="FQ995" s="116">
        <f t="shared" si="489"/>
        <v>20</v>
      </c>
      <c r="FR995" s="116" t="str">
        <f t="shared" si="490"/>
        <v>专属强化石2</v>
      </c>
      <c r="FS995" s="116">
        <f t="shared" si="491"/>
        <v>10</v>
      </c>
      <c r="FT995" s="116">
        <f t="shared" si="496"/>
        <v>0.02</v>
      </c>
      <c r="FU995" s="116">
        <f t="shared" si="497"/>
        <v>1</v>
      </c>
      <c r="FV995" s="116">
        <f t="shared" si="498"/>
        <v>71</v>
      </c>
      <c r="FW995" s="116">
        <f t="shared" si="499"/>
        <v>0</v>
      </c>
      <c r="FX995" s="116">
        <f t="shared" si="500"/>
        <v>1</v>
      </c>
      <c r="FY995" s="116">
        <f t="shared" si="501"/>
        <v>17</v>
      </c>
      <c r="FZ995" s="116">
        <f t="shared" si="502"/>
        <v>1.0500000000000001E-2</v>
      </c>
      <c r="GA995" s="116">
        <f t="shared" si="503"/>
        <v>1</v>
      </c>
      <c r="GB995" s="116">
        <f t="shared" si="504"/>
        <v>33</v>
      </c>
      <c r="GC995" s="116">
        <f t="shared" si="505"/>
        <v>4.2099999999999999E-2</v>
      </c>
      <c r="GD995" s="116">
        <f t="shared" si="506"/>
        <v>1</v>
      </c>
      <c r="GE995" s="116">
        <f t="shared" si="507"/>
        <v>71</v>
      </c>
    </row>
    <row r="996" spans="164:187" ht="16.5" x14ac:dyDescent="0.2">
      <c r="FH996" s="116">
        <v>991</v>
      </c>
      <c r="FI996" s="116">
        <f t="shared" si="492"/>
        <v>0</v>
      </c>
      <c r="FJ996" s="116">
        <f t="shared" si="485"/>
        <v>13</v>
      </c>
      <c r="FK996" s="116" t="str">
        <f t="shared" si="493"/>
        <v>西方龙专属武器-魂珠-4 0级</v>
      </c>
      <c r="FL996" s="116">
        <f t="shared" si="494"/>
        <v>4</v>
      </c>
      <c r="FM996" s="116">
        <f t="shared" si="495"/>
        <v>0</v>
      </c>
      <c r="FN996" s="116" t="str">
        <f t="shared" si="486"/>
        <v/>
      </c>
      <c r="FO996" s="116" t="str">
        <f t="shared" si="487"/>
        <v/>
      </c>
      <c r="FP996" s="116" t="str">
        <f t="shared" si="488"/>
        <v/>
      </c>
      <c r="FQ996" s="116" t="str">
        <f t="shared" si="489"/>
        <v/>
      </c>
      <c r="FR996" s="116" t="str">
        <f t="shared" si="490"/>
        <v/>
      </c>
      <c r="FS996" s="116" t="str">
        <f t="shared" si="491"/>
        <v/>
      </c>
      <c r="FT996" s="116" t="str">
        <f t="shared" si="496"/>
        <v/>
      </c>
      <c r="FU996" s="116" t="str">
        <f t="shared" si="497"/>
        <v/>
      </c>
      <c r="FV996" s="116" t="str">
        <f t="shared" si="498"/>
        <v/>
      </c>
      <c r="FW996" s="116" t="str">
        <f t="shared" si="499"/>
        <v/>
      </c>
      <c r="FX996" s="116" t="str">
        <f t="shared" si="500"/>
        <v/>
      </c>
      <c r="FY996" s="116" t="str">
        <f t="shared" si="501"/>
        <v/>
      </c>
      <c r="FZ996" s="116" t="str">
        <f t="shared" si="502"/>
        <v/>
      </c>
      <c r="GA996" s="116" t="str">
        <f t="shared" si="503"/>
        <v/>
      </c>
      <c r="GB996" s="116" t="str">
        <f t="shared" si="504"/>
        <v/>
      </c>
      <c r="GC996" s="116" t="str">
        <f t="shared" si="505"/>
        <v/>
      </c>
      <c r="GD996" s="116" t="str">
        <f t="shared" si="506"/>
        <v/>
      </c>
      <c r="GE996" s="116" t="str">
        <f t="shared" si="507"/>
        <v/>
      </c>
    </row>
    <row r="997" spans="164:187" ht="16.5" x14ac:dyDescent="0.2">
      <c r="FH997" s="116">
        <v>992</v>
      </c>
      <c r="FI997" s="116">
        <f t="shared" si="492"/>
        <v>28</v>
      </c>
      <c r="FJ997" s="116">
        <f t="shared" si="485"/>
        <v>13</v>
      </c>
      <c r="FK997" s="116" t="str">
        <f t="shared" si="493"/>
        <v>西方龙专属武器-魂珠-4 1级</v>
      </c>
      <c r="FL997" s="116">
        <f t="shared" si="494"/>
        <v>4</v>
      </c>
      <c r="FM997" s="116">
        <f t="shared" si="495"/>
        <v>1</v>
      </c>
      <c r="FN997" s="116" t="str">
        <f t="shared" si="486"/>
        <v>金币</v>
      </c>
      <c r="FO997" s="116">
        <f t="shared" si="487"/>
        <v>4000</v>
      </c>
      <c r="FP997" s="116" t="str">
        <f t="shared" si="488"/>
        <v>专属强化石2</v>
      </c>
      <c r="FQ997" s="116">
        <f t="shared" si="489"/>
        <v>3</v>
      </c>
      <c r="FR997" s="116" t="str">
        <f t="shared" si="490"/>
        <v>专属强化石3</v>
      </c>
      <c r="FS997" s="116">
        <f t="shared" si="491"/>
        <v>1</v>
      </c>
      <c r="FT997" s="116">
        <f t="shared" si="496"/>
        <v>0.19</v>
      </c>
      <c r="FU997" s="116">
        <f t="shared" si="497"/>
        <v>1</v>
      </c>
      <c r="FV997" s="116">
        <f t="shared" si="498"/>
        <v>8</v>
      </c>
      <c r="FW997" s="116">
        <f t="shared" si="499"/>
        <v>0</v>
      </c>
      <c r="FX997" s="116">
        <f t="shared" si="500"/>
        <v>1</v>
      </c>
      <c r="FY997" s="116">
        <f t="shared" si="501"/>
        <v>2</v>
      </c>
      <c r="FZ997" s="116">
        <f t="shared" si="502"/>
        <v>9.2600000000000002E-2</v>
      </c>
      <c r="GA997" s="116">
        <f t="shared" si="503"/>
        <v>1</v>
      </c>
      <c r="GB997" s="116">
        <f t="shared" si="504"/>
        <v>4</v>
      </c>
      <c r="GC997" s="116">
        <f t="shared" si="505"/>
        <v>0.37019999999999997</v>
      </c>
      <c r="GD997" s="116">
        <f t="shared" si="506"/>
        <v>1</v>
      </c>
      <c r="GE997" s="116">
        <f t="shared" si="507"/>
        <v>8</v>
      </c>
    </row>
    <row r="998" spans="164:187" ht="16.5" x14ac:dyDescent="0.2">
      <c r="FH998" s="116">
        <v>993</v>
      </c>
      <c r="FI998" s="116">
        <f t="shared" si="492"/>
        <v>29</v>
      </c>
      <c r="FJ998" s="116">
        <f t="shared" si="485"/>
        <v>13</v>
      </c>
      <c r="FK998" s="116" t="str">
        <f t="shared" si="493"/>
        <v>西方龙专属武器-魂珠-4 2级</v>
      </c>
      <c r="FL998" s="116">
        <f t="shared" si="494"/>
        <v>4</v>
      </c>
      <c r="FM998" s="116">
        <f t="shared" si="495"/>
        <v>2</v>
      </c>
      <c r="FN998" s="116" t="str">
        <f t="shared" si="486"/>
        <v>金币</v>
      </c>
      <c r="FO998" s="116">
        <f t="shared" si="487"/>
        <v>5000</v>
      </c>
      <c r="FP998" s="116" t="str">
        <f t="shared" si="488"/>
        <v>专属强化石2</v>
      </c>
      <c r="FQ998" s="116">
        <f t="shared" si="489"/>
        <v>3</v>
      </c>
      <c r="FR998" s="116" t="str">
        <f t="shared" si="490"/>
        <v>专属强化石3</v>
      </c>
      <c r="FS998" s="116">
        <f t="shared" si="491"/>
        <v>1</v>
      </c>
      <c r="FT998" s="116">
        <f t="shared" si="496"/>
        <v>0.09</v>
      </c>
      <c r="FU998" s="116">
        <f t="shared" si="497"/>
        <v>1</v>
      </c>
      <c r="FV998" s="116">
        <f t="shared" si="498"/>
        <v>16</v>
      </c>
      <c r="FW998" s="116">
        <f t="shared" si="499"/>
        <v>0</v>
      </c>
      <c r="FX998" s="116">
        <f t="shared" si="500"/>
        <v>1</v>
      </c>
      <c r="FY998" s="116">
        <f t="shared" si="501"/>
        <v>4</v>
      </c>
      <c r="FZ998" s="116">
        <f t="shared" si="502"/>
        <v>4.6300000000000001E-2</v>
      </c>
      <c r="GA998" s="116">
        <f t="shared" si="503"/>
        <v>1</v>
      </c>
      <c r="GB998" s="116">
        <f t="shared" si="504"/>
        <v>8</v>
      </c>
      <c r="GC998" s="116">
        <f t="shared" si="505"/>
        <v>0.18509999999999999</v>
      </c>
      <c r="GD998" s="116">
        <f t="shared" si="506"/>
        <v>1</v>
      </c>
      <c r="GE998" s="116">
        <f t="shared" si="507"/>
        <v>16</v>
      </c>
    </row>
    <row r="999" spans="164:187" ht="16.5" x14ac:dyDescent="0.2">
      <c r="FH999" s="116">
        <v>994</v>
      </c>
      <c r="FI999" s="116">
        <f t="shared" si="492"/>
        <v>30</v>
      </c>
      <c r="FJ999" s="116">
        <f t="shared" si="485"/>
        <v>13</v>
      </c>
      <c r="FK999" s="116" t="str">
        <f t="shared" si="493"/>
        <v>西方龙专属武器-魂珠-4 3级</v>
      </c>
      <c r="FL999" s="116">
        <f t="shared" si="494"/>
        <v>4</v>
      </c>
      <c r="FM999" s="116">
        <f t="shared" si="495"/>
        <v>3</v>
      </c>
      <c r="FN999" s="116" t="str">
        <f t="shared" si="486"/>
        <v>金币</v>
      </c>
      <c r="FO999" s="116">
        <f t="shared" si="487"/>
        <v>6000</v>
      </c>
      <c r="FP999" s="116" t="str">
        <f t="shared" si="488"/>
        <v>专属强化石2</v>
      </c>
      <c r="FQ999" s="116">
        <f t="shared" si="489"/>
        <v>3</v>
      </c>
      <c r="FR999" s="116" t="str">
        <f t="shared" si="490"/>
        <v>专属强化石3</v>
      </c>
      <c r="FS999" s="116">
        <f t="shared" si="491"/>
        <v>1</v>
      </c>
      <c r="FT999" s="116">
        <f t="shared" si="496"/>
        <v>0.06</v>
      </c>
      <c r="FU999" s="116">
        <f t="shared" si="497"/>
        <v>1</v>
      </c>
      <c r="FV999" s="116">
        <f t="shared" si="498"/>
        <v>24</v>
      </c>
      <c r="FW999" s="116">
        <f t="shared" si="499"/>
        <v>0</v>
      </c>
      <c r="FX999" s="116">
        <f t="shared" si="500"/>
        <v>1</v>
      </c>
      <c r="FY999" s="116">
        <f t="shared" si="501"/>
        <v>6</v>
      </c>
      <c r="FZ999" s="116">
        <f t="shared" si="502"/>
        <v>3.09E-2</v>
      </c>
      <c r="GA999" s="116">
        <f t="shared" si="503"/>
        <v>1</v>
      </c>
      <c r="GB999" s="116">
        <f t="shared" si="504"/>
        <v>11</v>
      </c>
      <c r="GC999" s="116">
        <f t="shared" si="505"/>
        <v>0.1234</v>
      </c>
      <c r="GD999" s="116">
        <f t="shared" si="506"/>
        <v>1</v>
      </c>
      <c r="GE999" s="116">
        <f t="shared" si="507"/>
        <v>24</v>
      </c>
    </row>
    <row r="1000" spans="164:187" ht="16.5" x14ac:dyDescent="0.2">
      <c r="FH1000" s="116">
        <v>995</v>
      </c>
      <c r="FI1000" s="116">
        <f t="shared" si="492"/>
        <v>31</v>
      </c>
      <c r="FJ1000" s="116">
        <f t="shared" si="485"/>
        <v>13</v>
      </c>
      <c r="FK1000" s="116" t="str">
        <f t="shared" si="493"/>
        <v>西方龙专属武器-魂珠-4 4级</v>
      </c>
      <c r="FL1000" s="116">
        <f t="shared" si="494"/>
        <v>4</v>
      </c>
      <c r="FM1000" s="116">
        <f t="shared" si="495"/>
        <v>4</v>
      </c>
      <c r="FN1000" s="116" t="str">
        <f t="shared" si="486"/>
        <v>金币</v>
      </c>
      <c r="FO1000" s="116">
        <f t="shared" si="487"/>
        <v>7000</v>
      </c>
      <c r="FP1000" s="116" t="str">
        <f t="shared" si="488"/>
        <v>专属强化石2</v>
      </c>
      <c r="FQ1000" s="116">
        <f t="shared" si="489"/>
        <v>6</v>
      </c>
      <c r="FR1000" s="116" t="str">
        <f t="shared" si="490"/>
        <v>专属强化石3</v>
      </c>
      <c r="FS1000" s="116">
        <f t="shared" si="491"/>
        <v>2</v>
      </c>
      <c r="FT1000" s="116">
        <f t="shared" si="496"/>
        <v>7.0000000000000007E-2</v>
      </c>
      <c r="FU1000" s="116">
        <f t="shared" si="497"/>
        <v>1</v>
      </c>
      <c r="FV1000" s="116">
        <f t="shared" si="498"/>
        <v>20</v>
      </c>
      <c r="FW1000" s="116">
        <f t="shared" si="499"/>
        <v>0</v>
      </c>
      <c r="FX1000" s="116">
        <f t="shared" si="500"/>
        <v>1</v>
      </c>
      <c r="FY1000" s="116">
        <f t="shared" si="501"/>
        <v>5</v>
      </c>
      <c r="FZ1000" s="116">
        <f t="shared" si="502"/>
        <v>3.6999999999999998E-2</v>
      </c>
      <c r="GA1000" s="116">
        <f t="shared" si="503"/>
        <v>1</v>
      </c>
      <c r="GB1000" s="116">
        <f t="shared" si="504"/>
        <v>9</v>
      </c>
      <c r="GC1000" s="116">
        <f t="shared" si="505"/>
        <v>0.14810000000000001</v>
      </c>
      <c r="GD1000" s="116">
        <f t="shared" si="506"/>
        <v>1</v>
      </c>
      <c r="GE1000" s="116">
        <f t="shared" si="507"/>
        <v>20</v>
      </c>
    </row>
    <row r="1001" spans="164:187" ht="16.5" x14ac:dyDescent="0.2">
      <c r="FH1001" s="116">
        <v>996</v>
      </c>
      <c r="FI1001" s="116">
        <f t="shared" si="492"/>
        <v>32</v>
      </c>
      <c r="FJ1001" s="116">
        <f t="shared" si="485"/>
        <v>13</v>
      </c>
      <c r="FK1001" s="116" t="str">
        <f t="shared" si="493"/>
        <v>西方龙专属武器-魂珠-4 5级</v>
      </c>
      <c r="FL1001" s="116">
        <f t="shared" si="494"/>
        <v>4</v>
      </c>
      <c r="FM1001" s="116">
        <f t="shared" si="495"/>
        <v>5</v>
      </c>
      <c r="FN1001" s="116" t="str">
        <f t="shared" si="486"/>
        <v>金币</v>
      </c>
      <c r="FO1001" s="116">
        <f t="shared" si="487"/>
        <v>8000</v>
      </c>
      <c r="FP1001" s="116" t="str">
        <f t="shared" si="488"/>
        <v>专属强化石2</v>
      </c>
      <c r="FQ1001" s="116">
        <f t="shared" si="489"/>
        <v>6</v>
      </c>
      <c r="FR1001" s="116" t="str">
        <f t="shared" si="490"/>
        <v>专属强化石3</v>
      </c>
      <c r="FS1001" s="116">
        <f t="shared" si="491"/>
        <v>2</v>
      </c>
      <c r="FT1001" s="116">
        <f t="shared" si="496"/>
        <v>0.05</v>
      </c>
      <c r="FU1001" s="116">
        <f t="shared" si="497"/>
        <v>1</v>
      </c>
      <c r="FV1001" s="116">
        <f t="shared" si="498"/>
        <v>32</v>
      </c>
      <c r="FW1001" s="116">
        <f t="shared" si="499"/>
        <v>0</v>
      </c>
      <c r="FX1001" s="116">
        <f t="shared" si="500"/>
        <v>1</v>
      </c>
      <c r="FY1001" s="116">
        <f t="shared" si="501"/>
        <v>8</v>
      </c>
      <c r="FZ1001" s="116">
        <f t="shared" si="502"/>
        <v>2.3099999999999999E-2</v>
      </c>
      <c r="GA1001" s="116">
        <f t="shared" si="503"/>
        <v>1</v>
      </c>
      <c r="GB1001" s="116">
        <f t="shared" si="504"/>
        <v>15</v>
      </c>
      <c r="GC1001" s="116">
        <f t="shared" si="505"/>
        <v>9.2600000000000002E-2</v>
      </c>
      <c r="GD1001" s="116">
        <f t="shared" si="506"/>
        <v>1</v>
      </c>
      <c r="GE1001" s="116">
        <f t="shared" si="507"/>
        <v>32</v>
      </c>
    </row>
    <row r="1002" spans="164:187" ht="16.5" x14ac:dyDescent="0.2">
      <c r="FH1002" s="116">
        <v>997</v>
      </c>
      <c r="FI1002" s="116">
        <f t="shared" si="492"/>
        <v>33</v>
      </c>
      <c r="FJ1002" s="116">
        <f t="shared" si="485"/>
        <v>13</v>
      </c>
      <c r="FK1002" s="116" t="str">
        <f t="shared" si="493"/>
        <v>西方龙专属武器-魂珠-4 6级</v>
      </c>
      <c r="FL1002" s="116">
        <f t="shared" si="494"/>
        <v>4</v>
      </c>
      <c r="FM1002" s="116">
        <f t="shared" si="495"/>
        <v>6</v>
      </c>
      <c r="FN1002" s="116" t="str">
        <f t="shared" si="486"/>
        <v>金币</v>
      </c>
      <c r="FO1002" s="116">
        <f t="shared" si="487"/>
        <v>9000</v>
      </c>
      <c r="FP1002" s="116" t="str">
        <f t="shared" si="488"/>
        <v>专属强化石2</v>
      </c>
      <c r="FQ1002" s="116">
        <f t="shared" si="489"/>
        <v>6</v>
      </c>
      <c r="FR1002" s="116" t="str">
        <f t="shared" si="490"/>
        <v>专属强化石3</v>
      </c>
      <c r="FS1002" s="116">
        <f t="shared" si="491"/>
        <v>2</v>
      </c>
      <c r="FT1002" s="116">
        <f t="shared" si="496"/>
        <v>0.03</v>
      </c>
      <c r="FU1002" s="116">
        <f t="shared" si="497"/>
        <v>1</v>
      </c>
      <c r="FV1002" s="116">
        <f t="shared" si="498"/>
        <v>53</v>
      </c>
      <c r="FW1002" s="116">
        <f t="shared" si="499"/>
        <v>0</v>
      </c>
      <c r="FX1002" s="116">
        <f t="shared" si="500"/>
        <v>1</v>
      </c>
      <c r="FY1002" s="116">
        <f t="shared" si="501"/>
        <v>12</v>
      </c>
      <c r="FZ1002" s="116">
        <f t="shared" si="502"/>
        <v>1.4200000000000001E-2</v>
      </c>
      <c r="GA1002" s="116">
        <f t="shared" si="503"/>
        <v>1</v>
      </c>
      <c r="GB1002" s="116">
        <f t="shared" si="504"/>
        <v>25</v>
      </c>
      <c r="GC1002" s="116">
        <f t="shared" si="505"/>
        <v>5.7000000000000002E-2</v>
      </c>
      <c r="GD1002" s="116">
        <f t="shared" si="506"/>
        <v>1</v>
      </c>
      <c r="GE1002" s="116">
        <f t="shared" si="507"/>
        <v>53</v>
      </c>
    </row>
    <row r="1003" spans="164:187" ht="16.5" x14ac:dyDescent="0.2">
      <c r="FH1003" s="116">
        <v>998</v>
      </c>
      <c r="FI1003" s="116">
        <f t="shared" si="492"/>
        <v>34</v>
      </c>
      <c r="FJ1003" s="116">
        <f t="shared" si="485"/>
        <v>13</v>
      </c>
      <c r="FK1003" s="116" t="str">
        <f t="shared" si="493"/>
        <v>西方龙专属武器-魂珠-4 7级</v>
      </c>
      <c r="FL1003" s="116">
        <f t="shared" si="494"/>
        <v>4</v>
      </c>
      <c r="FM1003" s="116">
        <f t="shared" si="495"/>
        <v>7</v>
      </c>
      <c r="FN1003" s="116" t="str">
        <f t="shared" si="486"/>
        <v>金币</v>
      </c>
      <c r="FO1003" s="116">
        <f t="shared" si="487"/>
        <v>10000</v>
      </c>
      <c r="FP1003" s="116" t="str">
        <f t="shared" si="488"/>
        <v>专属强化石2</v>
      </c>
      <c r="FQ1003" s="116">
        <f t="shared" si="489"/>
        <v>10</v>
      </c>
      <c r="FR1003" s="116" t="str">
        <f t="shared" si="490"/>
        <v>专属强化石3</v>
      </c>
      <c r="FS1003" s="116">
        <f t="shared" si="491"/>
        <v>3</v>
      </c>
      <c r="FT1003" s="116">
        <f t="shared" si="496"/>
        <v>0.03</v>
      </c>
      <c r="FU1003" s="116">
        <f t="shared" si="497"/>
        <v>1</v>
      </c>
      <c r="FV1003" s="116">
        <f t="shared" si="498"/>
        <v>57</v>
      </c>
      <c r="FW1003" s="116">
        <f t="shared" si="499"/>
        <v>0</v>
      </c>
      <c r="FX1003" s="116">
        <f t="shared" si="500"/>
        <v>1</v>
      </c>
      <c r="FY1003" s="116">
        <f t="shared" si="501"/>
        <v>13</v>
      </c>
      <c r="FZ1003" s="116">
        <f t="shared" si="502"/>
        <v>1.32E-2</v>
      </c>
      <c r="GA1003" s="116">
        <f t="shared" si="503"/>
        <v>1</v>
      </c>
      <c r="GB1003" s="116">
        <f t="shared" si="504"/>
        <v>26</v>
      </c>
      <c r="GC1003" s="116">
        <f t="shared" si="505"/>
        <v>5.2900000000000003E-2</v>
      </c>
      <c r="GD1003" s="116">
        <f t="shared" si="506"/>
        <v>1</v>
      </c>
      <c r="GE1003" s="116">
        <f t="shared" si="507"/>
        <v>57</v>
      </c>
    </row>
    <row r="1004" spans="164:187" ht="16.5" x14ac:dyDescent="0.2">
      <c r="FH1004" s="116">
        <v>999</v>
      </c>
      <c r="FI1004" s="116">
        <f t="shared" si="492"/>
        <v>35</v>
      </c>
      <c r="FJ1004" s="116">
        <f t="shared" si="485"/>
        <v>13</v>
      </c>
      <c r="FK1004" s="116" t="str">
        <f t="shared" si="493"/>
        <v>西方龙专属武器-魂珠-4 8级</v>
      </c>
      <c r="FL1004" s="116">
        <f t="shared" si="494"/>
        <v>4</v>
      </c>
      <c r="FM1004" s="116">
        <f t="shared" si="495"/>
        <v>8</v>
      </c>
      <c r="FN1004" s="116" t="str">
        <f t="shared" si="486"/>
        <v>金币</v>
      </c>
      <c r="FO1004" s="116">
        <f t="shared" si="487"/>
        <v>11000</v>
      </c>
      <c r="FP1004" s="116" t="str">
        <f t="shared" si="488"/>
        <v>专属强化石2</v>
      </c>
      <c r="FQ1004" s="116">
        <f t="shared" si="489"/>
        <v>13</v>
      </c>
      <c r="FR1004" s="116" t="str">
        <f t="shared" si="490"/>
        <v>专属强化石3</v>
      </c>
      <c r="FS1004" s="116">
        <f t="shared" si="491"/>
        <v>4</v>
      </c>
      <c r="FT1004" s="116">
        <f t="shared" si="496"/>
        <v>0.02</v>
      </c>
      <c r="FU1004" s="116">
        <f t="shared" si="497"/>
        <v>1</v>
      </c>
      <c r="FV1004" s="116">
        <f t="shared" si="498"/>
        <v>69</v>
      </c>
      <c r="FW1004" s="116">
        <f t="shared" si="499"/>
        <v>0</v>
      </c>
      <c r="FX1004" s="116">
        <f t="shared" si="500"/>
        <v>1</v>
      </c>
      <c r="FY1004" s="116">
        <f t="shared" si="501"/>
        <v>16</v>
      </c>
      <c r="FZ1004" s="116">
        <f t="shared" si="502"/>
        <v>1.09E-2</v>
      </c>
      <c r="GA1004" s="116">
        <f t="shared" si="503"/>
        <v>1</v>
      </c>
      <c r="GB1004" s="116">
        <f t="shared" si="504"/>
        <v>32</v>
      </c>
      <c r="GC1004" s="116">
        <f t="shared" si="505"/>
        <v>4.36E-2</v>
      </c>
      <c r="GD1004" s="116">
        <f t="shared" si="506"/>
        <v>1</v>
      </c>
      <c r="GE1004" s="116">
        <f t="shared" si="507"/>
        <v>69</v>
      </c>
    </row>
    <row r="1005" spans="164:187" ht="16.5" x14ac:dyDescent="0.2">
      <c r="FH1005" s="116">
        <v>1000</v>
      </c>
      <c r="FI1005" s="116">
        <f t="shared" si="492"/>
        <v>36</v>
      </c>
      <c r="FJ1005" s="116">
        <f t="shared" si="485"/>
        <v>13</v>
      </c>
      <c r="FK1005" s="116" t="str">
        <f t="shared" si="493"/>
        <v>西方龙专属武器-魂珠-4 9级</v>
      </c>
      <c r="FL1005" s="116">
        <f t="shared" si="494"/>
        <v>4</v>
      </c>
      <c r="FM1005" s="116">
        <f t="shared" si="495"/>
        <v>9</v>
      </c>
      <c r="FN1005" s="116" t="str">
        <f t="shared" si="486"/>
        <v>金币</v>
      </c>
      <c r="FO1005" s="116">
        <f t="shared" si="487"/>
        <v>12000</v>
      </c>
      <c r="FP1005" s="116" t="str">
        <f t="shared" si="488"/>
        <v>专属强化石2</v>
      </c>
      <c r="FQ1005" s="116">
        <f t="shared" si="489"/>
        <v>19</v>
      </c>
      <c r="FR1005" s="116" t="str">
        <f t="shared" si="490"/>
        <v>专属强化石3</v>
      </c>
      <c r="FS1005" s="116">
        <f t="shared" si="491"/>
        <v>6</v>
      </c>
      <c r="FT1005" s="116">
        <f t="shared" si="496"/>
        <v>0.02</v>
      </c>
      <c r="FU1005" s="116">
        <f t="shared" si="497"/>
        <v>1</v>
      </c>
      <c r="FV1005" s="116">
        <f t="shared" si="498"/>
        <v>74</v>
      </c>
      <c r="FW1005" s="116">
        <f t="shared" si="499"/>
        <v>0</v>
      </c>
      <c r="FX1005" s="116">
        <f t="shared" si="500"/>
        <v>1</v>
      </c>
      <c r="FY1005" s="116">
        <f t="shared" si="501"/>
        <v>17</v>
      </c>
      <c r="FZ1005" s="116">
        <f t="shared" si="502"/>
        <v>1.01E-2</v>
      </c>
      <c r="GA1005" s="116">
        <f t="shared" si="503"/>
        <v>1</v>
      </c>
      <c r="GB1005" s="116">
        <f t="shared" si="504"/>
        <v>35</v>
      </c>
      <c r="GC1005" s="116">
        <f t="shared" si="505"/>
        <v>4.0399999999999998E-2</v>
      </c>
      <c r="GD1005" s="116">
        <f t="shared" si="506"/>
        <v>1</v>
      </c>
      <c r="GE1005" s="116">
        <f t="shared" si="507"/>
        <v>74</v>
      </c>
    </row>
    <row r="1006" spans="164:187" ht="16.5" x14ac:dyDescent="0.2">
      <c r="FH1006" s="116">
        <v>1001</v>
      </c>
      <c r="FI1006" s="116">
        <f t="shared" si="492"/>
        <v>0</v>
      </c>
      <c r="FJ1006" s="116">
        <f t="shared" si="485"/>
        <v>13</v>
      </c>
      <c r="FK1006" s="116" t="str">
        <f t="shared" si="493"/>
        <v>西方龙专属武器-魂珠-5 0级</v>
      </c>
      <c r="FL1006" s="116">
        <f t="shared" si="494"/>
        <v>5</v>
      </c>
      <c r="FM1006" s="116">
        <f t="shared" si="495"/>
        <v>0</v>
      </c>
      <c r="FN1006" s="116" t="str">
        <f t="shared" si="486"/>
        <v/>
      </c>
      <c r="FO1006" s="116" t="str">
        <f t="shared" si="487"/>
        <v/>
      </c>
      <c r="FP1006" s="116" t="str">
        <f t="shared" si="488"/>
        <v/>
      </c>
      <c r="FQ1006" s="116" t="str">
        <f t="shared" si="489"/>
        <v/>
      </c>
      <c r="FR1006" s="116" t="str">
        <f t="shared" si="490"/>
        <v/>
      </c>
      <c r="FS1006" s="116" t="str">
        <f t="shared" si="491"/>
        <v/>
      </c>
      <c r="FT1006" s="116" t="str">
        <f t="shared" si="496"/>
        <v/>
      </c>
      <c r="FU1006" s="116" t="str">
        <f t="shared" si="497"/>
        <v/>
      </c>
      <c r="FV1006" s="116" t="str">
        <f t="shared" si="498"/>
        <v/>
      </c>
      <c r="FW1006" s="116" t="str">
        <f t="shared" si="499"/>
        <v/>
      </c>
      <c r="FX1006" s="116" t="str">
        <f t="shared" si="500"/>
        <v/>
      </c>
      <c r="FY1006" s="116" t="str">
        <f t="shared" si="501"/>
        <v/>
      </c>
      <c r="FZ1006" s="116" t="str">
        <f t="shared" si="502"/>
        <v/>
      </c>
      <c r="GA1006" s="116" t="str">
        <f t="shared" si="503"/>
        <v/>
      </c>
      <c r="GB1006" s="116" t="str">
        <f t="shared" si="504"/>
        <v/>
      </c>
      <c r="GC1006" s="116" t="str">
        <f t="shared" si="505"/>
        <v/>
      </c>
      <c r="GD1006" s="116" t="str">
        <f t="shared" si="506"/>
        <v/>
      </c>
      <c r="GE1006" s="116" t="str">
        <f t="shared" si="507"/>
        <v/>
      </c>
    </row>
    <row r="1007" spans="164:187" ht="16.5" x14ac:dyDescent="0.2">
      <c r="FH1007" s="116">
        <v>1002</v>
      </c>
      <c r="FI1007" s="116">
        <f t="shared" si="492"/>
        <v>37</v>
      </c>
      <c r="FJ1007" s="116">
        <f t="shared" si="485"/>
        <v>13</v>
      </c>
      <c r="FK1007" s="116" t="str">
        <f t="shared" si="493"/>
        <v>西方龙专属武器-魂珠-5 1级</v>
      </c>
      <c r="FL1007" s="116">
        <f t="shared" si="494"/>
        <v>5</v>
      </c>
      <c r="FM1007" s="116">
        <f t="shared" si="495"/>
        <v>1</v>
      </c>
      <c r="FN1007" s="116" t="str">
        <f t="shared" si="486"/>
        <v>金币</v>
      </c>
      <c r="FO1007" s="116">
        <f t="shared" si="487"/>
        <v>5000</v>
      </c>
      <c r="FP1007" s="116" t="str">
        <f t="shared" si="488"/>
        <v>专属强化石2</v>
      </c>
      <c r="FQ1007" s="116">
        <f t="shared" si="489"/>
        <v>4</v>
      </c>
      <c r="FR1007" s="116" t="str">
        <f t="shared" si="490"/>
        <v>专属强化石3</v>
      </c>
      <c r="FS1007" s="116">
        <f t="shared" si="491"/>
        <v>2</v>
      </c>
      <c r="FT1007" s="116">
        <f t="shared" si="496"/>
        <v>0.19</v>
      </c>
      <c r="FU1007" s="116">
        <f t="shared" si="497"/>
        <v>1</v>
      </c>
      <c r="FV1007" s="116">
        <f t="shared" si="498"/>
        <v>8</v>
      </c>
      <c r="FW1007" s="116">
        <f t="shared" si="499"/>
        <v>0</v>
      </c>
      <c r="FX1007" s="116">
        <f t="shared" si="500"/>
        <v>1</v>
      </c>
      <c r="FY1007" s="116">
        <f t="shared" si="501"/>
        <v>2</v>
      </c>
      <c r="FZ1007" s="116">
        <f t="shared" si="502"/>
        <v>9.2600000000000002E-2</v>
      </c>
      <c r="GA1007" s="116">
        <f t="shared" si="503"/>
        <v>1</v>
      </c>
      <c r="GB1007" s="116">
        <f t="shared" si="504"/>
        <v>4</v>
      </c>
      <c r="GC1007" s="116">
        <f t="shared" si="505"/>
        <v>0.37019999999999997</v>
      </c>
      <c r="GD1007" s="116">
        <f t="shared" si="506"/>
        <v>1</v>
      </c>
      <c r="GE1007" s="116">
        <f t="shared" si="507"/>
        <v>8</v>
      </c>
    </row>
    <row r="1008" spans="164:187" ht="16.5" x14ac:dyDescent="0.2">
      <c r="FH1008" s="116">
        <v>1003</v>
      </c>
      <c r="FI1008" s="116">
        <f t="shared" si="492"/>
        <v>38</v>
      </c>
      <c r="FJ1008" s="116">
        <f t="shared" si="485"/>
        <v>13</v>
      </c>
      <c r="FK1008" s="116" t="str">
        <f t="shared" si="493"/>
        <v>西方龙专属武器-魂珠-5 2级</v>
      </c>
      <c r="FL1008" s="116">
        <f t="shared" si="494"/>
        <v>5</v>
      </c>
      <c r="FM1008" s="116">
        <f t="shared" si="495"/>
        <v>2</v>
      </c>
      <c r="FN1008" s="116" t="str">
        <f t="shared" si="486"/>
        <v>金币</v>
      </c>
      <c r="FO1008" s="116">
        <f t="shared" si="487"/>
        <v>6000</v>
      </c>
      <c r="FP1008" s="116" t="str">
        <f t="shared" si="488"/>
        <v>专属强化石2</v>
      </c>
      <c r="FQ1008" s="116">
        <f t="shared" si="489"/>
        <v>4</v>
      </c>
      <c r="FR1008" s="116" t="str">
        <f t="shared" si="490"/>
        <v>专属强化石3</v>
      </c>
      <c r="FS1008" s="116">
        <f t="shared" si="491"/>
        <v>2</v>
      </c>
      <c r="FT1008" s="116">
        <f t="shared" si="496"/>
        <v>0.09</v>
      </c>
      <c r="FU1008" s="116">
        <f t="shared" si="497"/>
        <v>1</v>
      </c>
      <c r="FV1008" s="116">
        <f t="shared" si="498"/>
        <v>16</v>
      </c>
      <c r="FW1008" s="116">
        <f t="shared" si="499"/>
        <v>0</v>
      </c>
      <c r="FX1008" s="116">
        <f t="shared" si="500"/>
        <v>1</v>
      </c>
      <c r="FY1008" s="116">
        <f t="shared" si="501"/>
        <v>4</v>
      </c>
      <c r="FZ1008" s="116">
        <f t="shared" si="502"/>
        <v>4.6300000000000001E-2</v>
      </c>
      <c r="GA1008" s="116">
        <f t="shared" si="503"/>
        <v>1</v>
      </c>
      <c r="GB1008" s="116">
        <f t="shared" si="504"/>
        <v>8</v>
      </c>
      <c r="GC1008" s="116">
        <f t="shared" si="505"/>
        <v>0.18509999999999999</v>
      </c>
      <c r="GD1008" s="116">
        <f t="shared" si="506"/>
        <v>1</v>
      </c>
      <c r="GE1008" s="116">
        <f t="shared" si="507"/>
        <v>16</v>
      </c>
    </row>
    <row r="1009" spans="164:187" ht="16.5" x14ac:dyDescent="0.2">
      <c r="FH1009" s="116">
        <v>1004</v>
      </c>
      <c r="FI1009" s="116">
        <f t="shared" si="492"/>
        <v>39</v>
      </c>
      <c r="FJ1009" s="116">
        <f t="shared" si="485"/>
        <v>13</v>
      </c>
      <c r="FK1009" s="116" t="str">
        <f t="shared" si="493"/>
        <v>西方龙专属武器-魂珠-5 3级</v>
      </c>
      <c r="FL1009" s="116">
        <f t="shared" si="494"/>
        <v>5</v>
      </c>
      <c r="FM1009" s="116">
        <f t="shared" si="495"/>
        <v>3</v>
      </c>
      <c r="FN1009" s="116" t="str">
        <f t="shared" si="486"/>
        <v>金币</v>
      </c>
      <c r="FO1009" s="116">
        <f t="shared" si="487"/>
        <v>7000</v>
      </c>
      <c r="FP1009" s="116" t="str">
        <f t="shared" si="488"/>
        <v>专属强化石2</v>
      </c>
      <c r="FQ1009" s="116">
        <f t="shared" si="489"/>
        <v>4</v>
      </c>
      <c r="FR1009" s="116" t="str">
        <f t="shared" si="490"/>
        <v>专属强化石3</v>
      </c>
      <c r="FS1009" s="116">
        <f t="shared" si="491"/>
        <v>2</v>
      </c>
      <c r="FT1009" s="116">
        <f t="shared" si="496"/>
        <v>0.06</v>
      </c>
      <c r="FU1009" s="116">
        <f t="shared" si="497"/>
        <v>1</v>
      </c>
      <c r="FV1009" s="116">
        <f t="shared" si="498"/>
        <v>24</v>
      </c>
      <c r="FW1009" s="116">
        <f t="shared" si="499"/>
        <v>0</v>
      </c>
      <c r="FX1009" s="116">
        <f t="shared" si="500"/>
        <v>1</v>
      </c>
      <c r="FY1009" s="116">
        <f t="shared" si="501"/>
        <v>6</v>
      </c>
      <c r="FZ1009" s="116">
        <f t="shared" si="502"/>
        <v>3.09E-2</v>
      </c>
      <c r="GA1009" s="116">
        <f t="shared" si="503"/>
        <v>1</v>
      </c>
      <c r="GB1009" s="116">
        <f t="shared" si="504"/>
        <v>11</v>
      </c>
      <c r="GC1009" s="116">
        <f t="shared" si="505"/>
        <v>0.1234</v>
      </c>
      <c r="GD1009" s="116">
        <f t="shared" si="506"/>
        <v>1</v>
      </c>
      <c r="GE1009" s="116">
        <f t="shared" si="507"/>
        <v>24</v>
      </c>
    </row>
    <row r="1010" spans="164:187" ht="16.5" x14ac:dyDescent="0.2">
      <c r="FH1010" s="116">
        <v>1005</v>
      </c>
      <c r="FI1010" s="116">
        <f t="shared" si="492"/>
        <v>40</v>
      </c>
      <c r="FJ1010" s="116">
        <f t="shared" si="485"/>
        <v>13</v>
      </c>
      <c r="FK1010" s="116" t="str">
        <f t="shared" si="493"/>
        <v>西方龙专属武器-魂珠-5 4级</v>
      </c>
      <c r="FL1010" s="116">
        <f t="shared" si="494"/>
        <v>5</v>
      </c>
      <c r="FM1010" s="116">
        <f t="shared" si="495"/>
        <v>4</v>
      </c>
      <c r="FN1010" s="116" t="str">
        <f t="shared" si="486"/>
        <v>金币</v>
      </c>
      <c r="FO1010" s="116">
        <f t="shared" si="487"/>
        <v>8000</v>
      </c>
      <c r="FP1010" s="116" t="str">
        <f t="shared" si="488"/>
        <v>专属强化石2</v>
      </c>
      <c r="FQ1010" s="116">
        <f t="shared" si="489"/>
        <v>6</v>
      </c>
      <c r="FR1010" s="116" t="str">
        <f t="shared" si="490"/>
        <v>专属强化石3</v>
      </c>
      <c r="FS1010" s="116">
        <f t="shared" si="491"/>
        <v>3</v>
      </c>
      <c r="FT1010" s="116">
        <f t="shared" si="496"/>
        <v>0.06</v>
      </c>
      <c r="FU1010" s="116">
        <f t="shared" si="497"/>
        <v>1</v>
      </c>
      <c r="FV1010" s="116">
        <f t="shared" si="498"/>
        <v>27</v>
      </c>
      <c r="FW1010" s="116">
        <f t="shared" si="499"/>
        <v>0</v>
      </c>
      <c r="FX1010" s="116">
        <f t="shared" si="500"/>
        <v>1</v>
      </c>
      <c r="FY1010" s="116">
        <f t="shared" si="501"/>
        <v>6</v>
      </c>
      <c r="FZ1010" s="116">
        <f t="shared" si="502"/>
        <v>2.7799999999999998E-2</v>
      </c>
      <c r="GA1010" s="116">
        <f t="shared" si="503"/>
        <v>1</v>
      </c>
      <c r="GB1010" s="116">
        <f t="shared" si="504"/>
        <v>13</v>
      </c>
      <c r="GC1010" s="116">
        <f t="shared" si="505"/>
        <v>0.1111</v>
      </c>
      <c r="GD1010" s="116">
        <f t="shared" si="506"/>
        <v>1</v>
      </c>
      <c r="GE1010" s="116">
        <f t="shared" si="507"/>
        <v>27</v>
      </c>
    </row>
    <row r="1011" spans="164:187" ht="16.5" x14ac:dyDescent="0.2">
      <c r="FH1011" s="116">
        <v>1006</v>
      </c>
      <c r="FI1011" s="116">
        <f t="shared" si="492"/>
        <v>41</v>
      </c>
      <c r="FJ1011" s="116">
        <f t="shared" si="485"/>
        <v>13</v>
      </c>
      <c r="FK1011" s="116" t="str">
        <f t="shared" si="493"/>
        <v>西方龙专属武器-魂珠-5 5级</v>
      </c>
      <c r="FL1011" s="116">
        <f t="shared" si="494"/>
        <v>5</v>
      </c>
      <c r="FM1011" s="116">
        <f t="shared" si="495"/>
        <v>5</v>
      </c>
      <c r="FN1011" s="116" t="str">
        <f t="shared" si="486"/>
        <v>金币</v>
      </c>
      <c r="FO1011" s="116">
        <f t="shared" si="487"/>
        <v>9000</v>
      </c>
      <c r="FP1011" s="116" t="str">
        <f t="shared" si="488"/>
        <v>专属强化石2</v>
      </c>
      <c r="FQ1011" s="116">
        <f t="shared" si="489"/>
        <v>6</v>
      </c>
      <c r="FR1011" s="116" t="str">
        <f t="shared" si="490"/>
        <v>专属强化石3</v>
      </c>
      <c r="FS1011" s="116">
        <f t="shared" si="491"/>
        <v>3</v>
      </c>
      <c r="FT1011" s="116">
        <f t="shared" si="496"/>
        <v>0.03</v>
      </c>
      <c r="FU1011" s="116">
        <f t="shared" si="497"/>
        <v>1</v>
      </c>
      <c r="FV1011" s="116">
        <f t="shared" si="498"/>
        <v>43</v>
      </c>
      <c r="FW1011" s="116">
        <f t="shared" si="499"/>
        <v>0</v>
      </c>
      <c r="FX1011" s="116">
        <f t="shared" si="500"/>
        <v>1</v>
      </c>
      <c r="FY1011" s="116">
        <f t="shared" si="501"/>
        <v>10</v>
      </c>
      <c r="FZ1011" s="116">
        <f t="shared" si="502"/>
        <v>1.7399999999999999E-2</v>
      </c>
      <c r="GA1011" s="116">
        <f t="shared" si="503"/>
        <v>1</v>
      </c>
      <c r="GB1011" s="116">
        <f t="shared" si="504"/>
        <v>20</v>
      </c>
      <c r="GC1011" s="116">
        <f t="shared" si="505"/>
        <v>6.9400000000000003E-2</v>
      </c>
      <c r="GD1011" s="116">
        <f t="shared" si="506"/>
        <v>1</v>
      </c>
      <c r="GE1011" s="116">
        <f t="shared" si="507"/>
        <v>43</v>
      </c>
    </row>
    <row r="1012" spans="164:187" ht="16.5" x14ac:dyDescent="0.2">
      <c r="FH1012" s="116">
        <v>1007</v>
      </c>
      <c r="FI1012" s="116">
        <f t="shared" si="492"/>
        <v>42</v>
      </c>
      <c r="FJ1012" s="116">
        <f t="shared" si="485"/>
        <v>13</v>
      </c>
      <c r="FK1012" s="116" t="str">
        <f t="shared" si="493"/>
        <v>西方龙专属武器-魂珠-5 6级</v>
      </c>
      <c r="FL1012" s="116">
        <f t="shared" si="494"/>
        <v>5</v>
      </c>
      <c r="FM1012" s="116">
        <f t="shared" si="495"/>
        <v>6</v>
      </c>
      <c r="FN1012" s="116" t="str">
        <f t="shared" si="486"/>
        <v>金币</v>
      </c>
      <c r="FO1012" s="116">
        <f t="shared" si="487"/>
        <v>10000</v>
      </c>
      <c r="FP1012" s="116" t="str">
        <f t="shared" si="488"/>
        <v>专属强化石2</v>
      </c>
      <c r="FQ1012" s="116">
        <f t="shared" si="489"/>
        <v>9</v>
      </c>
      <c r="FR1012" s="116" t="str">
        <f t="shared" si="490"/>
        <v>专属强化石3</v>
      </c>
      <c r="FS1012" s="116">
        <f t="shared" si="491"/>
        <v>5</v>
      </c>
      <c r="FT1012" s="116">
        <f t="shared" si="496"/>
        <v>0.04</v>
      </c>
      <c r="FU1012" s="116">
        <f t="shared" si="497"/>
        <v>1</v>
      </c>
      <c r="FV1012" s="116">
        <f t="shared" si="498"/>
        <v>42</v>
      </c>
      <c r="FW1012" s="116">
        <f t="shared" si="499"/>
        <v>0</v>
      </c>
      <c r="FX1012" s="116">
        <f t="shared" si="500"/>
        <v>1</v>
      </c>
      <c r="FY1012" s="116">
        <f t="shared" si="501"/>
        <v>10</v>
      </c>
      <c r="FZ1012" s="116">
        <f t="shared" si="502"/>
        <v>1.78E-2</v>
      </c>
      <c r="GA1012" s="116">
        <f t="shared" si="503"/>
        <v>1</v>
      </c>
      <c r="GB1012" s="116">
        <f t="shared" si="504"/>
        <v>20</v>
      </c>
      <c r="GC1012" s="116">
        <f t="shared" si="505"/>
        <v>7.1199999999999999E-2</v>
      </c>
      <c r="GD1012" s="116">
        <f t="shared" si="506"/>
        <v>1</v>
      </c>
      <c r="GE1012" s="116">
        <f t="shared" si="507"/>
        <v>42</v>
      </c>
    </row>
    <row r="1013" spans="164:187" ht="16.5" x14ac:dyDescent="0.2">
      <c r="FH1013" s="116">
        <v>1008</v>
      </c>
      <c r="FI1013" s="116">
        <f t="shared" si="492"/>
        <v>43</v>
      </c>
      <c r="FJ1013" s="116">
        <f t="shared" si="485"/>
        <v>13</v>
      </c>
      <c r="FK1013" s="116" t="str">
        <f t="shared" si="493"/>
        <v>西方龙专属武器-魂珠-5 7级</v>
      </c>
      <c r="FL1013" s="116">
        <f t="shared" si="494"/>
        <v>5</v>
      </c>
      <c r="FM1013" s="116">
        <f t="shared" si="495"/>
        <v>7</v>
      </c>
      <c r="FN1013" s="116" t="str">
        <f t="shared" si="486"/>
        <v>金币</v>
      </c>
      <c r="FO1013" s="116">
        <f t="shared" si="487"/>
        <v>11000</v>
      </c>
      <c r="FP1013" s="116" t="str">
        <f t="shared" si="488"/>
        <v>专属强化石2</v>
      </c>
      <c r="FQ1013" s="116">
        <f t="shared" si="489"/>
        <v>9</v>
      </c>
      <c r="FR1013" s="116" t="str">
        <f t="shared" si="490"/>
        <v>专属强化石3</v>
      </c>
      <c r="FS1013" s="116">
        <f t="shared" si="491"/>
        <v>5</v>
      </c>
      <c r="FT1013" s="116">
        <f t="shared" si="496"/>
        <v>0.02</v>
      </c>
      <c r="FU1013" s="116">
        <f t="shared" si="497"/>
        <v>1</v>
      </c>
      <c r="FV1013" s="116">
        <f t="shared" si="498"/>
        <v>68</v>
      </c>
      <c r="FW1013" s="116">
        <f t="shared" si="499"/>
        <v>0</v>
      </c>
      <c r="FX1013" s="116">
        <f t="shared" si="500"/>
        <v>1</v>
      </c>
      <c r="FY1013" s="116">
        <f t="shared" si="501"/>
        <v>16</v>
      </c>
      <c r="FZ1013" s="116">
        <f t="shared" si="502"/>
        <v>1.0999999999999999E-2</v>
      </c>
      <c r="GA1013" s="116">
        <f t="shared" si="503"/>
        <v>1</v>
      </c>
      <c r="GB1013" s="116">
        <f t="shared" si="504"/>
        <v>32</v>
      </c>
      <c r="GC1013" s="116">
        <f t="shared" si="505"/>
        <v>4.41E-2</v>
      </c>
      <c r="GD1013" s="116">
        <f t="shared" si="506"/>
        <v>1</v>
      </c>
      <c r="GE1013" s="116">
        <f t="shared" si="507"/>
        <v>68</v>
      </c>
    </row>
    <row r="1014" spans="164:187" ht="16.5" x14ac:dyDescent="0.2">
      <c r="FH1014" s="116">
        <v>1009</v>
      </c>
      <c r="FI1014" s="116">
        <f t="shared" si="492"/>
        <v>44</v>
      </c>
      <c r="FJ1014" s="116">
        <f t="shared" si="485"/>
        <v>13</v>
      </c>
      <c r="FK1014" s="116" t="str">
        <f t="shared" si="493"/>
        <v>西方龙专属武器-魂珠-5 8级</v>
      </c>
      <c r="FL1014" s="116">
        <f t="shared" si="494"/>
        <v>5</v>
      </c>
      <c r="FM1014" s="116">
        <f t="shared" si="495"/>
        <v>8</v>
      </c>
      <c r="FN1014" s="116" t="str">
        <f t="shared" si="486"/>
        <v>金币</v>
      </c>
      <c r="FO1014" s="116">
        <f t="shared" si="487"/>
        <v>12000</v>
      </c>
      <c r="FP1014" s="116" t="str">
        <f t="shared" si="488"/>
        <v>专属强化石2</v>
      </c>
      <c r="FQ1014" s="116">
        <f t="shared" si="489"/>
        <v>13</v>
      </c>
      <c r="FR1014" s="116" t="str">
        <f t="shared" si="490"/>
        <v>专属强化石3</v>
      </c>
      <c r="FS1014" s="116">
        <f t="shared" si="491"/>
        <v>7</v>
      </c>
      <c r="FT1014" s="116">
        <f t="shared" si="496"/>
        <v>0.02</v>
      </c>
      <c r="FU1014" s="116">
        <f t="shared" si="497"/>
        <v>1</v>
      </c>
      <c r="FV1014" s="116">
        <f t="shared" si="498"/>
        <v>79</v>
      </c>
      <c r="FW1014" s="116">
        <f t="shared" si="499"/>
        <v>0</v>
      </c>
      <c r="FX1014" s="116">
        <f t="shared" si="500"/>
        <v>1</v>
      </c>
      <c r="FY1014" s="116">
        <f t="shared" si="501"/>
        <v>18</v>
      </c>
      <c r="FZ1014" s="116">
        <f t="shared" si="502"/>
        <v>9.4999999999999998E-3</v>
      </c>
      <c r="GA1014" s="116">
        <f t="shared" si="503"/>
        <v>1</v>
      </c>
      <c r="GB1014" s="116">
        <f t="shared" si="504"/>
        <v>37</v>
      </c>
      <c r="GC1014" s="116">
        <f t="shared" si="505"/>
        <v>3.8100000000000002E-2</v>
      </c>
      <c r="GD1014" s="116">
        <f t="shared" si="506"/>
        <v>1</v>
      </c>
      <c r="GE1014" s="116">
        <f t="shared" si="507"/>
        <v>79</v>
      </c>
    </row>
    <row r="1015" spans="164:187" ht="16.5" x14ac:dyDescent="0.2">
      <c r="FH1015" s="116">
        <v>1010</v>
      </c>
      <c r="FI1015" s="116">
        <f t="shared" si="492"/>
        <v>45</v>
      </c>
      <c r="FJ1015" s="116">
        <f t="shared" si="485"/>
        <v>13</v>
      </c>
      <c r="FK1015" s="116" t="str">
        <f t="shared" si="493"/>
        <v>西方龙专属武器-魂珠-5 9级</v>
      </c>
      <c r="FL1015" s="116">
        <f t="shared" si="494"/>
        <v>5</v>
      </c>
      <c r="FM1015" s="116">
        <f t="shared" si="495"/>
        <v>9</v>
      </c>
      <c r="FN1015" s="116" t="str">
        <f t="shared" si="486"/>
        <v>金币</v>
      </c>
      <c r="FO1015" s="116">
        <f t="shared" si="487"/>
        <v>13000</v>
      </c>
      <c r="FP1015" s="116" t="str">
        <f t="shared" si="488"/>
        <v>专属强化石2</v>
      </c>
      <c r="FQ1015" s="116">
        <f t="shared" si="489"/>
        <v>17</v>
      </c>
      <c r="FR1015" s="116" t="str">
        <f t="shared" si="490"/>
        <v>专属强化石3</v>
      </c>
      <c r="FS1015" s="116">
        <f t="shared" si="491"/>
        <v>9</v>
      </c>
      <c r="FT1015" s="116">
        <f t="shared" si="496"/>
        <v>0.02</v>
      </c>
      <c r="FU1015" s="116">
        <f t="shared" si="497"/>
        <v>1</v>
      </c>
      <c r="FV1015" s="116">
        <f t="shared" si="498"/>
        <v>99</v>
      </c>
      <c r="FW1015" s="116">
        <f t="shared" si="499"/>
        <v>0</v>
      </c>
      <c r="FX1015" s="116">
        <f t="shared" si="500"/>
        <v>1</v>
      </c>
      <c r="FY1015" s="116">
        <f t="shared" si="501"/>
        <v>23</v>
      </c>
      <c r="FZ1015" s="116">
        <f t="shared" si="502"/>
        <v>7.6E-3</v>
      </c>
      <c r="GA1015" s="116">
        <f t="shared" si="503"/>
        <v>1</v>
      </c>
      <c r="GB1015" s="116">
        <f t="shared" si="504"/>
        <v>46</v>
      </c>
      <c r="GC1015" s="116">
        <f t="shared" si="505"/>
        <v>3.0300000000000001E-2</v>
      </c>
      <c r="GD1015" s="116">
        <f t="shared" si="506"/>
        <v>1</v>
      </c>
      <c r="GE1015" s="116">
        <f t="shared" si="507"/>
        <v>99</v>
      </c>
    </row>
    <row r="1016" spans="164:187" ht="16.5" x14ac:dyDescent="0.2">
      <c r="FH1016" s="116">
        <v>1011</v>
      </c>
      <c r="FI1016" s="116">
        <f t="shared" si="492"/>
        <v>0</v>
      </c>
      <c r="FJ1016" s="116">
        <f t="shared" si="485"/>
        <v>13</v>
      </c>
      <c r="FK1016" s="116" t="str">
        <f t="shared" si="493"/>
        <v>西方龙专属武器-魂珠-6 0级</v>
      </c>
      <c r="FL1016" s="116">
        <f t="shared" si="494"/>
        <v>6</v>
      </c>
      <c r="FM1016" s="116">
        <f t="shared" si="495"/>
        <v>0</v>
      </c>
      <c r="FN1016" s="116" t="str">
        <f t="shared" si="486"/>
        <v/>
      </c>
      <c r="FO1016" s="116" t="str">
        <f t="shared" si="487"/>
        <v/>
      </c>
      <c r="FP1016" s="116" t="str">
        <f t="shared" si="488"/>
        <v/>
      </c>
      <c r="FQ1016" s="116" t="str">
        <f t="shared" si="489"/>
        <v/>
      </c>
      <c r="FR1016" s="116" t="str">
        <f t="shared" si="490"/>
        <v/>
      </c>
      <c r="FS1016" s="116" t="str">
        <f t="shared" si="491"/>
        <v/>
      </c>
      <c r="FT1016" s="116" t="str">
        <f t="shared" si="496"/>
        <v/>
      </c>
      <c r="FU1016" s="116" t="str">
        <f t="shared" si="497"/>
        <v/>
      </c>
      <c r="FV1016" s="116" t="str">
        <f t="shared" si="498"/>
        <v/>
      </c>
      <c r="FW1016" s="116" t="str">
        <f t="shared" si="499"/>
        <v/>
      </c>
      <c r="FX1016" s="116" t="str">
        <f t="shared" si="500"/>
        <v/>
      </c>
      <c r="FY1016" s="116" t="str">
        <f t="shared" si="501"/>
        <v/>
      </c>
      <c r="FZ1016" s="116" t="str">
        <f t="shared" si="502"/>
        <v/>
      </c>
      <c r="GA1016" s="116" t="str">
        <f t="shared" si="503"/>
        <v/>
      </c>
      <c r="GB1016" s="116" t="str">
        <f t="shared" si="504"/>
        <v/>
      </c>
      <c r="GC1016" s="116" t="str">
        <f t="shared" si="505"/>
        <v/>
      </c>
      <c r="GD1016" s="116" t="str">
        <f t="shared" si="506"/>
        <v/>
      </c>
      <c r="GE1016" s="116" t="str">
        <f t="shared" si="507"/>
        <v/>
      </c>
    </row>
    <row r="1017" spans="164:187" ht="16.5" x14ac:dyDescent="0.2">
      <c r="FH1017" s="116">
        <v>1012</v>
      </c>
      <c r="FI1017" s="116">
        <f t="shared" si="492"/>
        <v>46</v>
      </c>
      <c r="FJ1017" s="116">
        <f t="shared" si="485"/>
        <v>13</v>
      </c>
      <c r="FK1017" s="116" t="str">
        <f t="shared" si="493"/>
        <v>西方龙专属武器-魂珠-6 1级</v>
      </c>
      <c r="FL1017" s="116">
        <f t="shared" si="494"/>
        <v>6</v>
      </c>
      <c r="FM1017" s="116">
        <f t="shared" si="495"/>
        <v>1</v>
      </c>
      <c r="FN1017" s="116" t="str">
        <f t="shared" si="486"/>
        <v>金币</v>
      </c>
      <c r="FO1017" s="116">
        <f t="shared" si="487"/>
        <v>6000</v>
      </c>
      <c r="FP1017" s="116" t="str">
        <f t="shared" si="488"/>
        <v>专属强化石3</v>
      </c>
      <c r="FQ1017" s="116">
        <f t="shared" si="489"/>
        <v>5</v>
      </c>
      <c r="FR1017" s="116" t="str">
        <f t="shared" si="490"/>
        <v>专属强化石4</v>
      </c>
      <c r="FS1017" s="116">
        <f t="shared" si="491"/>
        <v>1</v>
      </c>
      <c r="FT1017" s="116">
        <f t="shared" si="496"/>
        <v>0.14000000000000001</v>
      </c>
      <c r="FU1017" s="116">
        <f t="shared" si="497"/>
        <v>1</v>
      </c>
      <c r="FV1017" s="116">
        <f t="shared" si="498"/>
        <v>10</v>
      </c>
      <c r="FW1017" s="116">
        <f t="shared" si="499"/>
        <v>0</v>
      </c>
      <c r="FX1017" s="116">
        <f t="shared" si="500"/>
        <v>1</v>
      </c>
      <c r="FY1017" s="116">
        <f t="shared" si="501"/>
        <v>2</v>
      </c>
      <c r="FZ1017" s="116">
        <f t="shared" si="502"/>
        <v>7.2099999999999997E-2</v>
      </c>
      <c r="GA1017" s="116">
        <f t="shared" si="503"/>
        <v>1</v>
      </c>
      <c r="GB1017" s="116">
        <f t="shared" si="504"/>
        <v>5</v>
      </c>
      <c r="GC1017" s="116">
        <f t="shared" si="505"/>
        <v>0.28860000000000002</v>
      </c>
      <c r="GD1017" s="116">
        <f t="shared" si="506"/>
        <v>1</v>
      </c>
      <c r="GE1017" s="116">
        <f t="shared" si="507"/>
        <v>10</v>
      </c>
    </row>
    <row r="1018" spans="164:187" ht="16.5" x14ac:dyDescent="0.2">
      <c r="FH1018" s="116">
        <v>1013</v>
      </c>
      <c r="FI1018" s="116">
        <f t="shared" si="492"/>
        <v>47</v>
      </c>
      <c r="FJ1018" s="116">
        <f t="shared" si="485"/>
        <v>13</v>
      </c>
      <c r="FK1018" s="116" t="str">
        <f t="shared" si="493"/>
        <v>西方龙专属武器-魂珠-6 2级</v>
      </c>
      <c r="FL1018" s="116">
        <f t="shared" si="494"/>
        <v>6</v>
      </c>
      <c r="FM1018" s="116">
        <f t="shared" si="495"/>
        <v>2</v>
      </c>
      <c r="FN1018" s="116" t="str">
        <f t="shared" si="486"/>
        <v>金币</v>
      </c>
      <c r="FO1018" s="116">
        <f t="shared" si="487"/>
        <v>7000</v>
      </c>
      <c r="FP1018" s="116" t="str">
        <f t="shared" si="488"/>
        <v>专属强化石3</v>
      </c>
      <c r="FQ1018" s="116">
        <f t="shared" si="489"/>
        <v>9</v>
      </c>
      <c r="FR1018" s="116" t="str">
        <f t="shared" si="490"/>
        <v>专属强化石4</v>
      </c>
      <c r="FS1018" s="116">
        <f t="shared" si="491"/>
        <v>2</v>
      </c>
      <c r="FT1018" s="116">
        <f t="shared" si="496"/>
        <v>0.14000000000000001</v>
      </c>
      <c r="FU1018" s="116">
        <f t="shared" si="497"/>
        <v>1</v>
      </c>
      <c r="FV1018" s="116">
        <f t="shared" si="498"/>
        <v>10</v>
      </c>
      <c r="FW1018" s="116">
        <f t="shared" si="499"/>
        <v>0</v>
      </c>
      <c r="FX1018" s="116">
        <f t="shared" si="500"/>
        <v>1</v>
      </c>
      <c r="FY1018" s="116">
        <f t="shared" si="501"/>
        <v>2</v>
      </c>
      <c r="FZ1018" s="116">
        <f t="shared" si="502"/>
        <v>7.2099999999999997E-2</v>
      </c>
      <c r="GA1018" s="116">
        <f t="shared" si="503"/>
        <v>1</v>
      </c>
      <c r="GB1018" s="116">
        <f t="shared" si="504"/>
        <v>5</v>
      </c>
      <c r="GC1018" s="116">
        <f t="shared" si="505"/>
        <v>0.28860000000000002</v>
      </c>
      <c r="GD1018" s="116">
        <f t="shared" si="506"/>
        <v>1</v>
      </c>
      <c r="GE1018" s="116">
        <f t="shared" si="507"/>
        <v>10</v>
      </c>
    </row>
    <row r="1019" spans="164:187" ht="16.5" x14ac:dyDescent="0.2">
      <c r="FH1019" s="116">
        <v>1014</v>
      </c>
      <c r="FI1019" s="116">
        <f t="shared" si="492"/>
        <v>48</v>
      </c>
      <c r="FJ1019" s="116">
        <f t="shared" si="485"/>
        <v>13</v>
      </c>
      <c r="FK1019" s="116" t="str">
        <f t="shared" si="493"/>
        <v>西方龙专属武器-魂珠-6 3级</v>
      </c>
      <c r="FL1019" s="116">
        <f t="shared" si="494"/>
        <v>6</v>
      </c>
      <c r="FM1019" s="116">
        <f t="shared" si="495"/>
        <v>3</v>
      </c>
      <c r="FN1019" s="116" t="str">
        <f t="shared" si="486"/>
        <v>金币</v>
      </c>
      <c r="FO1019" s="116">
        <f t="shared" si="487"/>
        <v>8000</v>
      </c>
      <c r="FP1019" s="116" t="str">
        <f t="shared" si="488"/>
        <v>专属强化石3</v>
      </c>
      <c r="FQ1019" s="116">
        <f t="shared" si="489"/>
        <v>9</v>
      </c>
      <c r="FR1019" s="116" t="str">
        <f t="shared" si="490"/>
        <v>专属强化石4</v>
      </c>
      <c r="FS1019" s="116">
        <f t="shared" si="491"/>
        <v>2</v>
      </c>
      <c r="FT1019" s="116">
        <f t="shared" si="496"/>
        <v>0.1</v>
      </c>
      <c r="FU1019" s="116">
        <f t="shared" si="497"/>
        <v>1</v>
      </c>
      <c r="FV1019" s="116">
        <f t="shared" si="498"/>
        <v>16</v>
      </c>
      <c r="FW1019" s="116">
        <f t="shared" si="499"/>
        <v>0</v>
      </c>
      <c r="FX1019" s="116">
        <f t="shared" si="500"/>
        <v>1</v>
      </c>
      <c r="FY1019" s="116">
        <f t="shared" si="501"/>
        <v>4</v>
      </c>
      <c r="FZ1019" s="116">
        <f t="shared" si="502"/>
        <v>4.8099999999999997E-2</v>
      </c>
      <c r="GA1019" s="116">
        <f t="shared" si="503"/>
        <v>1</v>
      </c>
      <c r="GB1019" s="116">
        <f t="shared" si="504"/>
        <v>7</v>
      </c>
      <c r="GC1019" s="116">
        <f t="shared" si="505"/>
        <v>0.19239999999999999</v>
      </c>
      <c r="GD1019" s="116">
        <f t="shared" si="506"/>
        <v>1</v>
      </c>
      <c r="GE1019" s="116">
        <f t="shared" si="507"/>
        <v>16</v>
      </c>
    </row>
    <row r="1020" spans="164:187" ht="16.5" x14ac:dyDescent="0.2">
      <c r="FH1020" s="116">
        <v>1015</v>
      </c>
      <c r="FI1020" s="116">
        <f t="shared" si="492"/>
        <v>49</v>
      </c>
      <c r="FJ1020" s="116">
        <f t="shared" si="485"/>
        <v>13</v>
      </c>
      <c r="FK1020" s="116" t="str">
        <f t="shared" si="493"/>
        <v>西方龙专属武器-魂珠-6 4级</v>
      </c>
      <c r="FL1020" s="116">
        <f t="shared" si="494"/>
        <v>6</v>
      </c>
      <c r="FM1020" s="116">
        <f t="shared" si="495"/>
        <v>4</v>
      </c>
      <c r="FN1020" s="116" t="str">
        <f t="shared" si="486"/>
        <v>金币</v>
      </c>
      <c r="FO1020" s="116">
        <f t="shared" si="487"/>
        <v>9000</v>
      </c>
      <c r="FP1020" s="116" t="str">
        <f t="shared" si="488"/>
        <v>专属强化石3</v>
      </c>
      <c r="FQ1020" s="116">
        <f t="shared" si="489"/>
        <v>14</v>
      </c>
      <c r="FR1020" s="116" t="str">
        <f t="shared" si="490"/>
        <v>专属强化石4</v>
      </c>
      <c r="FS1020" s="116">
        <f t="shared" si="491"/>
        <v>3</v>
      </c>
      <c r="FT1020" s="116">
        <f t="shared" si="496"/>
        <v>0.09</v>
      </c>
      <c r="FU1020" s="116">
        <f t="shared" si="497"/>
        <v>1</v>
      </c>
      <c r="FV1020" s="116">
        <f t="shared" si="498"/>
        <v>17</v>
      </c>
      <c r="FW1020" s="116">
        <f t="shared" si="499"/>
        <v>0</v>
      </c>
      <c r="FX1020" s="116">
        <f t="shared" si="500"/>
        <v>1</v>
      </c>
      <c r="FY1020" s="116">
        <f t="shared" si="501"/>
        <v>4</v>
      </c>
      <c r="FZ1020" s="116">
        <f t="shared" si="502"/>
        <v>4.3299999999999998E-2</v>
      </c>
      <c r="GA1020" s="116">
        <f t="shared" si="503"/>
        <v>1</v>
      </c>
      <c r="GB1020" s="116">
        <f t="shared" si="504"/>
        <v>8</v>
      </c>
      <c r="GC1020" s="116">
        <f t="shared" si="505"/>
        <v>0.1731</v>
      </c>
      <c r="GD1020" s="116">
        <f t="shared" si="506"/>
        <v>1</v>
      </c>
      <c r="GE1020" s="116">
        <f t="shared" si="507"/>
        <v>17</v>
      </c>
    </row>
    <row r="1021" spans="164:187" ht="16.5" x14ac:dyDescent="0.2">
      <c r="FH1021" s="116">
        <v>1016</v>
      </c>
      <c r="FI1021" s="116">
        <f t="shared" si="492"/>
        <v>50</v>
      </c>
      <c r="FJ1021" s="116">
        <f t="shared" si="485"/>
        <v>13</v>
      </c>
      <c r="FK1021" s="116" t="str">
        <f t="shared" si="493"/>
        <v>西方龙专属武器-魂珠-6 5级</v>
      </c>
      <c r="FL1021" s="116">
        <f t="shared" si="494"/>
        <v>6</v>
      </c>
      <c r="FM1021" s="116">
        <f t="shared" si="495"/>
        <v>5</v>
      </c>
      <c r="FN1021" s="116" t="str">
        <f t="shared" si="486"/>
        <v>金币</v>
      </c>
      <c r="FO1021" s="116">
        <f t="shared" si="487"/>
        <v>10000</v>
      </c>
      <c r="FP1021" s="116" t="str">
        <f t="shared" si="488"/>
        <v>专属强化石3</v>
      </c>
      <c r="FQ1021" s="116">
        <f t="shared" si="489"/>
        <v>14</v>
      </c>
      <c r="FR1021" s="116" t="str">
        <f t="shared" si="490"/>
        <v>专属强化石4</v>
      </c>
      <c r="FS1021" s="116">
        <f t="shared" si="491"/>
        <v>3</v>
      </c>
      <c r="FT1021" s="116">
        <f t="shared" si="496"/>
        <v>0.05</v>
      </c>
      <c r="FU1021" s="116">
        <f t="shared" si="497"/>
        <v>1</v>
      </c>
      <c r="FV1021" s="116">
        <f t="shared" si="498"/>
        <v>28</v>
      </c>
      <c r="FW1021" s="116">
        <f t="shared" si="499"/>
        <v>0</v>
      </c>
      <c r="FX1021" s="116">
        <f t="shared" si="500"/>
        <v>1</v>
      </c>
      <c r="FY1021" s="116">
        <f t="shared" si="501"/>
        <v>6</v>
      </c>
      <c r="FZ1021" s="116">
        <f t="shared" si="502"/>
        <v>2.7099999999999999E-2</v>
      </c>
      <c r="GA1021" s="116">
        <f t="shared" si="503"/>
        <v>1</v>
      </c>
      <c r="GB1021" s="116">
        <f t="shared" si="504"/>
        <v>13</v>
      </c>
      <c r="GC1021" s="116">
        <f t="shared" si="505"/>
        <v>0.1082</v>
      </c>
      <c r="GD1021" s="116">
        <f t="shared" si="506"/>
        <v>1</v>
      </c>
      <c r="GE1021" s="116">
        <f t="shared" si="507"/>
        <v>28</v>
      </c>
    </row>
    <row r="1022" spans="164:187" ht="16.5" x14ac:dyDescent="0.2">
      <c r="FH1022" s="116">
        <v>1017</v>
      </c>
      <c r="FI1022" s="116">
        <f t="shared" si="492"/>
        <v>51</v>
      </c>
      <c r="FJ1022" s="116">
        <f t="shared" si="485"/>
        <v>13</v>
      </c>
      <c r="FK1022" s="116" t="str">
        <f t="shared" si="493"/>
        <v>西方龙专属武器-魂珠-6 6级</v>
      </c>
      <c r="FL1022" s="116">
        <f t="shared" si="494"/>
        <v>6</v>
      </c>
      <c r="FM1022" s="116">
        <f t="shared" si="495"/>
        <v>6</v>
      </c>
      <c r="FN1022" s="116" t="str">
        <f t="shared" si="486"/>
        <v>金币</v>
      </c>
      <c r="FO1022" s="116">
        <f t="shared" si="487"/>
        <v>11000</v>
      </c>
      <c r="FP1022" s="116" t="str">
        <f t="shared" si="488"/>
        <v>专属强化石3</v>
      </c>
      <c r="FQ1022" s="116">
        <f t="shared" si="489"/>
        <v>19</v>
      </c>
      <c r="FR1022" s="116" t="str">
        <f t="shared" si="490"/>
        <v>专属强化石4</v>
      </c>
      <c r="FS1022" s="116">
        <f t="shared" si="491"/>
        <v>4</v>
      </c>
      <c r="FT1022" s="116">
        <f t="shared" si="496"/>
        <v>0.04</v>
      </c>
      <c r="FU1022" s="116">
        <f t="shared" si="497"/>
        <v>1</v>
      </c>
      <c r="FV1022" s="116">
        <f t="shared" si="498"/>
        <v>34</v>
      </c>
      <c r="FW1022" s="116">
        <f t="shared" si="499"/>
        <v>0</v>
      </c>
      <c r="FX1022" s="116">
        <f t="shared" si="500"/>
        <v>1</v>
      </c>
      <c r="FY1022" s="116">
        <f t="shared" si="501"/>
        <v>8</v>
      </c>
      <c r="FZ1022" s="116">
        <f t="shared" si="502"/>
        <v>2.2200000000000001E-2</v>
      </c>
      <c r="GA1022" s="116">
        <f t="shared" si="503"/>
        <v>1</v>
      </c>
      <c r="GB1022" s="116">
        <f t="shared" si="504"/>
        <v>16</v>
      </c>
      <c r="GC1022" s="116">
        <f t="shared" si="505"/>
        <v>8.8800000000000004E-2</v>
      </c>
      <c r="GD1022" s="116">
        <f t="shared" si="506"/>
        <v>1</v>
      </c>
      <c r="GE1022" s="116">
        <f t="shared" si="507"/>
        <v>34</v>
      </c>
    </row>
    <row r="1023" spans="164:187" ht="16.5" x14ac:dyDescent="0.2">
      <c r="FH1023" s="116">
        <v>1018</v>
      </c>
      <c r="FI1023" s="116">
        <f t="shared" si="492"/>
        <v>52</v>
      </c>
      <c r="FJ1023" s="116">
        <f t="shared" si="485"/>
        <v>13</v>
      </c>
      <c r="FK1023" s="116" t="str">
        <f t="shared" si="493"/>
        <v>西方龙专属武器-魂珠-6 7级</v>
      </c>
      <c r="FL1023" s="116">
        <f t="shared" si="494"/>
        <v>6</v>
      </c>
      <c r="FM1023" s="116">
        <f t="shared" si="495"/>
        <v>7</v>
      </c>
      <c r="FN1023" s="116" t="str">
        <f t="shared" si="486"/>
        <v>金币</v>
      </c>
      <c r="FO1023" s="116">
        <f t="shared" si="487"/>
        <v>12000</v>
      </c>
      <c r="FP1023" s="116" t="str">
        <f t="shared" si="488"/>
        <v>专属强化石3</v>
      </c>
      <c r="FQ1023" s="116">
        <f t="shared" si="489"/>
        <v>24</v>
      </c>
      <c r="FR1023" s="116" t="str">
        <f t="shared" si="490"/>
        <v>专属强化石4</v>
      </c>
      <c r="FS1023" s="116">
        <f t="shared" si="491"/>
        <v>5</v>
      </c>
      <c r="FT1023" s="116">
        <f t="shared" si="496"/>
        <v>0.03</v>
      </c>
      <c r="FU1023" s="116">
        <f t="shared" si="497"/>
        <v>1</v>
      </c>
      <c r="FV1023" s="116">
        <f t="shared" si="498"/>
        <v>44</v>
      </c>
      <c r="FW1023" s="116">
        <f t="shared" si="499"/>
        <v>0</v>
      </c>
      <c r="FX1023" s="116">
        <f t="shared" si="500"/>
        <v>1</v>
      </c>
      <c r="FY1023" s="116">
        <f t="shared" si="501"/>
        <v>10</v>
      </c>
      <c r="FZ1023" s="116">
        <f t="shared" si="502"/>
        <v>1.72E-2</v>
      </c>
      <c r="GA1023" s="116">
        <f t="shared" si="503"/>
        <v>1</v>
      </c>
      <c r="GB1023" s="116">
        <f t="shared" si="504"/>
        <v>20</v>
      </c>
      <c r="GC1023" s="116">
        <f t="shared" si="505"/>
        <v>6.8699999999999997E-2</v>
      </c>
      <c r="GD1023" s="116">
        <f t="shared" si="506"/>
        <v>1</v>
      </c>
      <c r="GE1023" s="116">
        <f t="shared" si="507"/>
        <v>44</v>
      </c>
    </row>
    <row r="1024" spans="164:187" ht="16.5" x14ac:dyDescent="0.2">
      <c r="FH1024" s="116">
        <v>1019</v>
      </c>
      <c r="FI1024" s="116">
        <f t="shared" si="492"/>
        <v>53</v>
      </c>
      <c r="FJ1024" s="116">
        <f t="shared" si="485"/>
        <v>13</v>
      </c>
      <c r="FK1024" s="116" t="str">
        <f t="shared" si="493"/>
        <v>西方龙专属武器-魂珠-6 8级</v>
      </c>
      <c r="FL1024" s="116">
        <f t="shared" si="494"/>
        <v>6</v>
      </c>
      <c r="FM1024" s="116">
        <f t="shared" si="495"/>
        <v>8</v>
      </c>
      <c r="FN1024" s="116" t="str">
        <f t="shared" si="486"/>
        <v>金币</v>
      </c>
      <c r="FO1024" s="116">
        <f t="shared" si="487"/>
        <v>13000</v>
      </c>
      <c r="FP1024" s="116" t="str">
        <f t="shared" si="488"/>
        <v>专属强化石3</v>
      </c>
      <c r="FQ1024" s="116">
        <f t="shared" si="489"/>
        <v>33</v>
      </c>
      <c r="FR1024" s="116" t="str">
        <f t="shared" si="490"/>
        <v>专属强化石4</v>
      </c>
      <c r="FS1024" s="116">
        <f t="shared" si="491"/>
        <v>7</v>
      </c>
      <c r="FT1024" s="116">
        <f t="shared" si="496"/>
        <v>0.03</v>
      </c>
      <c r="FU1024" s="116">
        <f t="shared" si="497"/>
        <v>1</v>
      </c>
      <c r="FV1024" s="116">
        <f t="shared" si="498"/>
        <v>50</v>
      </c>
      <c r="FW1024" s="116">
        <f t="shared" si="499"/>
        <v>0</v>
      </c>
      <c r="FX1024" s="116">
        <f t="shared" si="500"/>
        <v>1</v>
      </c>
      <c r="FY1024" s="116">
        <f t="shared" si="501"/>
        <v>12</v>
      </c>
      <c r="FZ1024" s="116">
        <f t="shared" si="502"/>
        <v>1.49E-2</v>
      </c>
      <c r="GA1024" s="116">
        <f t="shared" si="503"/>
        <v>1</v>
      </c>
      <c r="GB1024" s="116">
        <f t="shared" si="504"/>
        <v>24</v>
      </c>
      <c r="GC1024" s="116">
        <f t="shared" si="505"/>
        <v>5.9400000000000001E-2</v>
      </c>
      <c r="GD1024" s="116">
        <f t="shared" si="506"/>
        <v>1</v>
      </c>
      <c r="GE1024" s="116">
        <f t="shared" si="507"/>
        <v>50</v>
      </c>
    </row>
    <row r="1025" spans="164:187" ht="16.5" x14ac:dyDescent="0.2">
      <c r="FH1025" s="116">
        <v>1020</v>
      </c>
      <c r="FI1025" s="116">
        <f t="shared" si="492"/>
        <v>54</v>
      </c>
      <c r="FJ1025" s="116">
        <f t="shared" si="485"/>
        <v>13</v>
      </c>
      <c r="FK1025" s="116" t="str">
        <f t="shared" si="493"/>
        <v>西方龙专属武器-魂珠-6 9级</v>
      </c>
      <c r="FL1025" s="116">
        <f t="shared" si="494"/>
        <v>6</v>
      </c>
      <c r="FM1025" s="116">
        <f t="shared" si="495"/>
        <v>9</v>
      </c>
      <c r="FN1025" s="116" t="str">
        <f t="shared" si="486"/>
        <v>金币</v>
      </c>
      <c r="FO1025" s="116">
        <f t="shared" si="487"/>
        <v>14000</v>
      </c>
      <c r="FP1025" s="116" t="str">
        <f t="shared" si="488"/>
        <v>专属强化石3</v>
      </c>
      <c r="FQ1025" s="116">
        <f t="shared" si="489"/>
        <v>38</v>
      </c>
      <c r="FR1025" s="116" t="str">
        <f t="shared" si="490"/>
        <v>专属强化石4</v>
      </c>
      <c r="FS1025" s="116">
        <f t="shared" si="491"/>
        <v>8</v>
      </c>
      <c r="FT1025" s="116">
        <f t="shared" si="496"/>
        <v>0.02</v>
      </c>
      <c r="FU1025" s="116">
        <f t="shared" si="497"/>
        <v>1</v>
      </c>
      <c r="FV1025" s="116">
        <f t="shared" si="498"/>
        <v>71</v>
      </c>
      <c r="FW1025" s="116">
        <f t="shared" si="499"/>
        <v>0</v>
      </c>
      <c r="FX1025" s="116">
        <f t="shared" si="500"/>
        <v>1</v>
      </c>
      <c r="FY1025" s="116">
        <f t="shared" si="501"/>
        <v>17</v>
      </c>
      <c r="FZ1025" s="116">
        <f t="shared" si="502"/>
        <v>1.0500000000000001E-2</v>
      </c>
      <c r="GA1025" s="116">
        <f t="shared" si="503"/>
        <v>1</v>
      </c>
      <c r="GB1025" s="116">
        <f t="shared" si="504"/>
        <v>33</v>
      </c>
      <c r="GC1025" s="116">
        <f t="shared" si="505"/>
        <v>4.2000000000000003E-2</v>
      </c>
      <c r="GD1025" s="116">
        <f t="shared" si="506"/>
        <v>1</v>
      </c>
      <c r="GE1025" s="116">
        <f t="shared" si="507"/>
        <v>71</v>
      </c>
    </row>
    <row r="1026" spans="164:187" ht="16.5" x14ac:dyDescent="0.2">
      <c r="FH1026" s="116">
        <v>1021</v>
      </c>
      <c r="FI1026" s="116">
        <f t="shared" si="492"/>
        <v>0</v>
      </c>
      <c r="FJ1026" s="116">
        <f t="shared" si="485"/>
        <v>13</v>
      </c>
      <c r="FK1026" s="116" t="str">
        <f t="shared" si="493"/>
        <v>西方龙专属武器-魂珠-7 0级</v>
      </c>
      <c r="FL1026" s="116">
        <f t="shared" si="494"/>
        <v>7</v>
      </c>
      <c r="FM1026" s="116">
        <f t="shared" si="495"/>
        <v>0</v>
      </c>
      <c r="FN1026" s="116" t="str">
        <f t="shared" si="486"/>
        <v/>
      </c>
      <c r="FO1026" s="116" t="str">
        <f t="shared" si="487"/>
        <v/>
      </c>
      <c r="FP1026" s="116" t="str">
        <f t="shared" si="488"/>
        <v/>
      </c>
      <c r="FQ1026" s="116" t="str">
        <f t="shared" si="489"/>
        <v/>
      </c>
      <c r="FR1026" s="116" t="str">
        <f t="shared" si="490"/>
        <v/>
      </c>
      <c r="FS1026" s="116" t="str">
        <f t="shared" si="491"/>
        <v/>
      </c>
      <c r="FT1026" s="116" t="str">
        <f t="shared" si="496"/>
        <v/>
      </c>
      <c r="FU1026" s="116" t="str">
        <f t="shared" si="497"/>
        <v/>
      </c>
      <c r="FV1026" s="116" t="str">
        <f t="shared" si="498"/>
        <v/>
      </c>
      <c r="FW1026" s="116" t="str">
        <f t="shared" si="499"/>
        <v/>
      </c>
      <c r="FX1026" s="116" t="str">
        <f t="shared" si="500"/>
        <v/>
      </c>
      <c r="FY1026" s="116" t="str">
        <f t="shared" si="501"/>
        <v/>
      </c>
      <c r="FZ1026" s="116" t="str">
        <f t="shared" si="502"/>
        <v/>
      </c>
      <c r="GA1026" s="116" t="str">
        <f t="shared" si="503"/>
        <v/>
      </c>
      <c r="GB1026" s="116" t="str">
        <f t="shared" si="504"/>
        <v/>
      </c>
      <c r="GC1026" s="116" t="str">
        <f t="shared" si="505"/>
        <v/>
      </c>
      <c r="GD1026" s="116" t="str">
        <f t="shared" si="506"/>
        <v/>
      </c>
      <c r="GE1026" s="116" t="str">
        <f t="shared" si="507"/>
        <v/>
      </c>
    </row>
    <row r="1027" spans="164:187" ht="16.5" x14ac:dyDescent="0.2">
      <c r="FH1027" s="116">
        <v>1022</v>
      </c>
      <c r="FI1027" s="116">
        <f t="shared" si="492"/>
        <v>55</v>
      </c>
      <c r="FJ1027" s="116">
        <f t="shared" si="485"/>
        <v>13</v>
      </c>
      <c r="FK1027" s="116" t="str">
        <f t="shared" si="493"/>
        <v>西方龙专属武器-魂珠-7 1级</v>
      </c>
      <c r="FL1027" s="116">
        <f t="shared" si="494"/>
        <v>7</v>
      </c>
      <c r="FM1027" s="116">
        <f t="shared" si="495"/>
        <v>1</v>
      </c>
      <c r="FN1027" s="116" t="str">
        <f t="shared" si="486"/>
        <v>金币</v>
      </c>
      <c r="FO1027" s="116">
        <f t="shared" si="487"/>
        <v>7000</v>
      </c>
      <c r="FP1027" s="116" t="str">
        <f t="shared" si="488"/>
        <v>专属强化石3</v>
      </c>
      <c r="FQ1027" s="116">
        <f t="shared" si="489"/>
        <v>6</v>
      </c>
      <c r="FR1027" s="116" t="str">
        <f t="shared" si="490"/>
        <v>专属强化石4</v>
      </c>
      <c r="FS1027" s="116">
        <f t="shared" si="491"/>
        <v>2</v>
      </c>
      <c r="FT1027" s="116">
        <f t="shared" si="496"/>
        <v>0.17</v>
      </c>
      <c r="FU1027" s="116">
        <f t="shared" si="497"/>
        <v>1</v>
      </c>
      <c r="FV1027" s="116">
        <f t="shared" si="498"/>
        <v>9</v>
      </c>
      <c r="FW1027" s="116">
        <f t="shared" si="499"/>
        <v>0</v>
      </c>
      <c r="FX1027" s="116">
        <f t="shared" si="500"/>
        <v>1</v>
      </c>
      <c r="FY1027" s="116">
        <f t="shared" si="501"/>
        <v>2</v>
      </c>
      <c r="FZ1027" s="116">
        <f t="shared" si="502"/>
        <v>8.6599999999999996E-2</v>
      </c>
      <c r="GA1027" s="116">
        <f t="shared" si="503"/>
        <v>1</v>
      </c>
      <c r="GB1027" s="116">
        <f t="shared" si="504"/>
        <v>4</v>
      </c>
      <c r="GC1027" s="116">
        <f t="shared" si="505"/>
        <v>0.3463</v>
      </c>
      <c r="GD1027" s="116">
        <f t="shared" si="506"/>
        <v>1</v>
      </c>
      <c r="GE1027" s="116">
        <f t="shared" si="507"/>
        <v>9</v>
      </c>
    </row>
    <row r="1028" spans="164:187" ht="16.5" x14ac:dyDescent="0.2">
      <c r="FH1028" s="116">
        <v>1023</v>
      </c>
      <c r="FI1028" s="116">
        <f t="shared" si="492"/>
        <v>56</v>
      </c>
      <c r="FJ1028" s="116">
        <f t="shared" si="485"/>
        <v>13</v>
      </c>
      <c r="FK1028" s="116" t="str">
        <f t="shared" si="493"/>
        <v>西方龙专属武器-魂珠-7 2级</v>
      </c>
      <c r="FL1028" s="116">
        <f t="shared" si="494"/>
        <v>7</v>
      </c>
      <c r="FM1028" s="116">
        <f t="shared" si="495"/>
        <v>2</v>
      </c>
      <c r="FN1028" s="116" t="str">
        <f t="shared" si="486"/>
        <v>金币</v>
      </c>
      <c r="FO1028" s="116">
        <f t="shared" si="487"/>
        <v>8000</v>
      </c>
      <c r="FP1028" s="116" t="str">
        <f t="shared" si="488"/>
        <v>专属强化石3</v>
      </c>
      <c r="FQ1028" s="116">
        <f t="shared" si="489"/>
        <v>6</v>
      </c>
      <c r="FR1028" s="116" t="str">
        <f t="shared" si="490"/>
        <v>专属强化石4</v>
      </c>
      <c r="FS1028" s="116">
        <f t="shared" si="491"/>
        <v>2</v>
      </c>
      <c r="FT1028" s="116">
        <f t="shared" si="496"/>
        <v>0.09</v>
      </c>
      <c r="FU1028" s="116">
        <f t="shared" si="497"/>
        <v>1</v>
      </c>
      <c r="FV1028" s="116">
        <f t="shared" si="498"/>
        <v>17</v>
      </c>
      <c r="FW1028" s="116">
        <f t="shared" si="499"/>
        <v>0</v>
      </c>
      <c r="FX1028" s="116">
        <f t="shared" si="500"/>
        <v>1</v>
      </c>
      <c r="FY1028" s="116">
        <f t="shared" si="501"/>
        <v>4</v>
      </c>
      <c r="FZ1028" s="116">
        <f t="shared" si="502"/>
        <v>4.3299999999999998E-2</v>
      </c>
      <c r="GA1028" s="116">
        <f t="shared" si="503"/>
        <v>1</v>
      </c>
      <c r="GB1028" s="116">
        <f t="shared" si="504"/>
        <v>8</v>
      </c>
      <c r="GC1028" s="116">
        <f t="shared" si="505"/>
        <v>0.1731</v>
      </c>
      <c r="GD1028" s="116">
        <f t="shared" si="506"/>
        <v>1</v>
      </c>
      <c r="GE1028" s="116">
        <f t="shared" si="507"/>
        <v>17</v>
      </c>
    </row>
    <row r="1029" spans="164:187" ht="16.5" x14ac:dyDescent="0.2">
      <c r="FH1029" s="116">
        <v>1024</v>
      </c>
      <c r="FI1029" s="116">
        <f t="shared" si="492"/>
        <v>57</v>
      </c>
      <c r="FJ1029" s="116">
        <f t="shared" si="485"/>
        <v>13</v>
      </c>
      <c r="FK1029" s="116" t="str">
        <f t="shared" si="493"/>
        <v>西方龙专属武器-魂珠-7 3级</v>
      </c>
      <c r="FL1029" s="116">
        <f t="shared" si="494"/>
        <v>7</v>
      </c>
      <c r="FM1029" s="116">
        <f t="shared" si="495"/>
        <v>3</v>
      </c>
      <c r="FN1029" s="116" t="str">
        <f t="shared" si="486"/>
        <v>金币</v>
      </c>
      <c r="FO1029" s="116">
        <f t="shared" si="487"/>
        <v>9000</v>
      </c>
      <c r="FP1029" s="116" t="str">
        <f t="shared" si="488"/>
        <v>专属强化石3</v>
      </c>
      <c r="FQ1029" s="116">
        <f t="shared" si="489"/>
        <v>8</v>
      </c>
      <c r="FR1029" s="116" t="str">
        <f t="shared" si="490"/>
        <v>专属强化石4</v>
      </c>
      <c r="FS1029" s="116">
        <f t="shared" si="491"/>
        <v>3</v>
      </c>
      <c r="FT1029" s="116">
        <f t="shared" si="496"/>
        <v>0.09</v>
      </c>
      <c r="FU1029" s="116">
        <f t="shared" si="497"/>
        <v>1</v>
      </c>
      <c r="FV1029" s="116">
        <f t="shared" si="498"/>
        <v>17</v>
      </c>
      <c r="FW1029" s="116">
        <f t="shared" si="499"/>
        <v>0</v>
      </c>
      <c r="FX1029" s="116">
        <f t="shared" si="500"/>
        <v>1</v>
      </c>
      <c r="FY1029" s="116">
        <f t="shared" si="501"/>
        <v>4</v>
      </c>
      <c r="FZ1029" s="116">
        <f t="shared" si="502"/>
        <v>4.3299999999999998E-2</v>
      </c>
      <c r="GA1029" s="116">
        <f t="shared" si="503"/>
        <v>1</v>
      </c>
      <c r="GB1029" s="116">
        <f t="shared" si="504"/>
        <v>8</v>
      </c>
      <c r="GC1029" s="116">
        <f t="shared" si="505"/>
        <v>0.1731</v>
      </c>
      <c r="GD1029" s="116">
        <f t="shared" si="506"/>
        <v>1</v>
      </c>
      <c r="GE1029" s="116">
        <f t="shared" si="507"/>
        <v>17</v>
      </c>
    </row>
    <row r="1030" spans="164:187" ht="16.5" x14ac:dyDescent="0.2">
      <c r="FH1030" s="116">
        <v>1025</v>
      </c>
      <c r="FI1030" s="116">
        <f t="shared" si="492"/>
        <v>58</v>
      </c>
      <c r="FJ1030" s="116">
        <f t="shared" si="485"/>
        <v>13</v>
      </c>
      <c r="FK1030" s="116" t="str">
        <f t="shared" si="493"/>
        <v>西方龙专属武器-魂珠-7 4级</v>
      </c>
      <c r="FL1030" s="116">
        <f t="shared" si="494"/>
        <v>7</v>
      </c>
      <c r="FM1030" s="116">
        <f t="shared" si="495"/>
        <v>4</v>
      </c>
      <c r="FN1030" s="116" t="str">
        <f t="shared" si="486"/>
        <v>金币</v>
      </c>
      <c r="FO1030" s="116">
        <f t="shared" si="487"/>
        <v>10000</v>
      </c>
      <c r="FP1030" s="116" t="str">
        <f t="shared" si="488"/>
        <v>专属强化石3</v>
      </c>
      <c r="FQ1030" s="116">
        <f t="shared" si="489"/>
        <v>11</v>
      </c>
      <c r="FR1030" s="116" t="str">
        <f t="shared" si="490"/>
        <v>专属强化石4</v>
      </c>
      <c r="FS1030" s="116">
        <f t="shared" si="491"/>
        <v>4</v>
      </c>
      <c r="FT1030" s="116">
        <f t="shared" si="496"/>
        <v>7.0000000000000007E-2</v>
      </c>
      <c r="FU1030" s="116">
        <f t="shared" si="497"/>
        <v>1</v>
      </c>
      <c r="FV1030" s="116">
        <f t="shared" si="498"/>
        <v>22</v>
      </c>
      <c r="FW1030" s="116">
        <f t="shared" si="499"/>
        <v>0</v>
      </c>
      <c r="FX1030" s="116">
        <f t="shared" si="500"/>
        <v>1</v>
      </c>
      <c r="FY1030" s="116">
        <f t="shared" si="501"/>
        <v>5</v>
      </c>
      <c r="FZ1030" s="116">
        <f t="shared" si="502"/>
        <v>3.4599999999999999E-2</v>
      </c>
      <c r="GA1030" s="116">
        <f t="shared" si="503"/>
        <v>1</v>
      </c>
      <c r="GB1030" s="116">
        <f t="shared" si="504"/>
        <v>10</v>
      </c>
      <c r="GC1030" s="116">
        <f t="shared" si="505"/>
        <v>0.13850000000000001</v>
      </c>
      <c r="GD1030" s="116">
        <f t="shared" si="506"/>
        <v>1</v>
      </c>
      <c r="GE1030" s="116">
        <f t="shared" si="507"/>
        <v>22</v>
      </c>
    </row>
    <row r="1031" spans="164:187" ht="16.5" x14ac:dyDescent="0.2">
      <c r="FH1031" s="116">
        <v>1026</v>
      </c>
      <c r="FI1031" s="116">
        <f t="shared" si="492"/>
        <v>59</v>
      </c>
      <c r="FJ1031" s="116">
        <f t="shared" ref="FJ1031:FJ1094" si="508">INT((FH1031-1)/80+1)</f>
        <v>13</v>
      </c>
      <c r="FK1031" s="116" t="str">
        <f t="shared" si="493"/>
        <v>西方龙专属武器-魂珠-7 5级</v>
      </c>
      <c r="FL1031" s="116">
        <f t="shared" si="494"/>
        <v>7</v>
      </c>
      <c r="FM1031" s="116">
        <f t="shared" si="495"/>
        <v>5</v>
      </c>
      <c r="FN1031" s="116" t="str">
        <f t="shared" ref="FN1031:FN1094" si="509">IF($FM1031&gt;0,IF(INDEX($EC$6:$EC$77,$FI1031)&gt;=FN$3,INDEX(ED$6:ED$77,$FI1031),""),"")</f>
        <v>金币</v>
      </c>
      <c r="FO1031" s="116">
        <f t="shared" ref="FO1031:FO1094" si="510">IF($FM1031&gt;0,IF(INDEX($EC$6:$EC$77,$FI1031)&gt;=FO$3,INDEX(EE$6:EE$77,$FI1031),""),"")</f>
        <v>11000</v>
      </c>
      <c r="FP1031" s="116" t="str">
        <f t="shared" ref="FP1031:FP1094" si="511">IF($FM1031&gt;0,IF(INDEX($EC$6:$EC$77,$FI1031)&gt;=FP$3,INDEX(EF$6:EF$77,$FI1031),""),"")</f>
        <v>专属强化石3</v>
      </c>
      <c r="FQ1031" s="116">
        <f t="shared" ref="FQ1031:FQ1094" si="512">IF($FM1031&gt;0,IF(INDEX($EC$6:$EC$77,$FI1031)&gt;=FQ$3,INDEX(EG$6:EG$77,$FI1031),""),"")</f>
        <v>11</v>
      </c>
      <c r="FR1031" s="116" t="str">
        <f t="shared" ref="FR1031:FR1094" si="513">IF($FM1031&gt;0,IF(INDEX($EC$6:$EC$77,$FI1031)&gt;=FR$3,INDEX(EH$6:EH$77,$FI1031),""),"")</f>
        <v>专属强化石4</v>
      </c>
      <c r="FS1031" s="116">
        <f t="shared" ref="FS1031:FS1094" si="514">IF($FM1031&gt;0,IF(INDEX($EC$6:$EC$77,$FI1031)&gt;=FS$3,INDEX(EI$6:EI$77,$FI1031),""),"")</f>
        <v>4</v>
      </c>
      <c r="FT1031" s="116">
        <f t="shared" si="496"/>
        <v>0.04</v>
      </c>
      <c r="FU1031" s="116">
        <f t="shared" si="497"/>
        <v>1</v>
      </c>
      <c r="FV1031" s="116">
        <f t="shared" si="498"/>
        <v>35</v>
      </c>
      <c r="FW1031" s="116">
        <f t="shared" si="499"/>
        <v>0</v>
      </c>
      <c r="FX1031" s="116">
        <f t="shared" si="500"/>
        <v>1</v>
      </c>
      <c r="FY1031" s="116">
        <f t="shared" si="501"/>
        <v>8</v>
      </c>
      <c r="FZ1031" s="116">
        <f t="shared" si="502"/>
        <v>2.1600000000000001E-2</v>
      </c>
      <c r="GA1031" s="116">
        <f t="shared" si="503"/>
        <v>1</v>
      </c>
      <c r="GB1031" s="116">
        <f t="shared" si="504"/>
        <v>16</v>
      </c>
      <c r="GC1031" s="116">
        <f t="shared" si="505"/>
        <v>8.6599999999999996E-2</v>
      </c>
      <c r="GD1031" s="116">
        <f t="shared" si="506"/>
        <v>1</v>
      </c>
      <c r="GE1031" s="116">
        <f t="shared" si="507"/>
        <v>35</v>
      </c>
    </row>
    <row r="1032" spans="164:187" ht="16.5" x14ac:dyDescent="0.2">
      <c r="FH1032" s="116">
        <v>1027</v>
      </c>
      <c r="FI1032" s="116">
        <f t="shared" si="492"/>
        <v>60</v>
      </c>
      <c r="FJ1032" s="116">
        <f t="shared" si="508"/>
        <v>13</v>
      </c>
      <c r="FK1032" s="116" t="str">
        <f t="shared" si="493"/>
        <v>西方龙专属武器-魂珠-7 6级</v>
      </c>
      <c r="FL1032" s="116">
        <f t="shared" si="494"/>
        <v>7</v>
      </c>
      <c r="FM1032" s="116">
        <f t="shared" si="495"/>
        <v>6</v>
      </c>
      <c r="FN1032" s="116" t="str">
        <f t="shared" si="509"/>
        <v>金币</v>
      </c>
      <c r="FO1032" s="116">
        <f t="shared" si="510"/>
        <v>12000</v>
      </c>
      <c r="FP1032" s="116" t="str">
        <f t="shared" si="511"/>
        <v>专属强化石3</v>
      </c>
      <c r="FQ1032" s="116">
        <f t="shared" si="512"/>
        <v>14</v>
      </c>
      <c r="FR1032" s="116" t="str">
        <f t="shared" si="513"/>
        <v>专属强化石4</v>
      </c>
      <c r="FS1032" s="116">
        <f t="shared" si="514"/>
        <v>5</v>
      </c>
      <c r="FT1032" s="116">
        <f t="shared" si="496"/>
        <v>0.03</v>
      </c>
      <c r="FU1032" s="116">
        <f t="shared" si="497"/>
        <v>1</v>
      </c>
      <c r="FV1032" s="116">
        <f t="shared" si="498"/>
        <v>45</v>
      </c>
      <c r="FW1032" s="116">
        <f t="shared" si="499"/>
        <v>0</v>
      </c>
      <c r="FX1032" s="116">
        <f t="shared" si="500"/>
        <v>1</v>
      </c>
      <c r="FY1032" s="116">
        <f t="shared" si="501"/>
        <v>11</v>
      </c>
      <c r="FZ1032" s="116">
        <f t="shared" si="502"/>
        <v>1.66E-2</v>
      </c>
      <c r="GA1032" s="116">
        <f t="shared" si="503"/>
        <v>1</v>
      </c>
      <c r="GB1032" s="116">
        <f t="shared" si="504"/>
        <v>21</v>
      </c>
      <c r="GC1032" s="116">
        <f t="shared" si="505"/>
        <v>6.6600000000000006E-2</v>
      </c>
      <c r="GD1032" s="116">
        <f t="shared" si="506"/>
        <v>1</v>
      </c>
      <c r="GE1032" s="116">
        <f t="shared" si="507"/>
        <v>45</v>
      </c>
    </row>
    <row r="1033" spans="164:187" ht="16.5" x14ac:dyDescent="0.2">
      <c r="FH1033" s="116">
        <v>1028</v>
      </c>
      <c r="FI1033" s="116">
        <f t="shared" si="492"/>
        <v>61</v>
      </c>
      <c r="FJ1033" s="116">
        <f t="shared" si="508"/>
        <v>13</v>
      </c>
      <c r="FK1033" s="116" t="str">
        <f t="shared" si="493"/>
        <v>西方龙专属武器-魂珠-7 7级</v>
      </c>
      <c r="FL1033" s="116">
        <f t="shared" si="494"/>
        <v>7</v>
      </c>
      <c r="FM1033" s="116">
        <f t="shared" si="495"/>
        <v>7</v>
      </c>
      <c r="FN1033" s="116" t="str">
        <f t="shared" si="509"/>
        <v>金币</v>
      </c>
      <c r="FO1033" s="116">
        <f t="shared" si="510"/>
        <v>13000</v>
      </c>
      <c r="FP1033" s="116" t="str">
        <f t="shared" si="511"/>
        <v>专属强化石3</v>
      </c>
      <c r="FQ1033" s="116">
        <f t="shared" si="512"/>
        <v>20</v>
      </c>
      <c r="FR1033" s="116" t="str">
        <f t="shared" si="513"/>
        <v>专属强化石4</v>
      </c>
      <c r="FS1033" s="116">
        <f t="shared" si="514"/>
        <v>7</v>
      </c>
      <c r="FT1033" s="116">
        <f t="shared" si="496"/>
        <v>0.03</v>
      </c>
      <c r="FU1033" s="116">
        <f t="shared" si="497"/>
        <v>1</v>
      </c>
      <c r="FV1033" s="116">
        <f t="shared" si="498"/>
        <v>52</v>
      </c>
      <c r="FW1033" s="116">
        <f t="shared" si="499"/>
        <v>0</v>
      </c>
      <c r="FX1033" s="116">
        <f t="shared" si="500"/>
        <v>1</v>
      </c>
      <c r="FY1033" s="116">
        <f t="shared" si="501"/>
        <v>12</v>
      </c>
      <c r="FZ1033" s="116">
        <f t="shared" si="502"/>
        <v>1.44E-2</v>
      </c>
      <c r="GA1033" s="116">
        <f t="shared" si="503"/>
        <v>1</v>
      </c>
      <c r="GB1033" s="116">
        <f t="shared" si="504"/>
        <v>24</v>
      </c>
      <c r="GC1033" s="116">
        <f t="shared" si="505"/>
        <v>5.7700000000000001E-2</v>
      </c>
      <c r="GD1033" s="116">
        <f t="shared" si="506"/>
        <v>1</v>
      </c>
      <c r="GE1033" s="116">
        <f t="shared" si="507"/>
        <v>52</v>
      </c>
    </row>
    <row r="1034" spans="164:187" ht="16.5" x14ac:dyDescent="0.2">
      <c r="FH1034" s="116">
        <v>1029</v>
      </c>
      <c r="FI1034" s="116">
        <f t="shared" si="492"/>
        <v>62</v>
      </c>
      <c r="FJ1034" s="116">
        <f t="shared" si="508"/>
        <v>13</v>
      </c>
      <c r="FK1034" s="116" t="str">
        <f t="shared" si="493"/>
        <v>西方龙专属武器-魂珠-7 8级</v>
      </c>
      <c r="FL1034" s="116">
        <f t="shared" si="494"/>
        <v>7</v>
      </c>
      <c r="FM1034" s="116">
        <f t="shared" si="495"/>
        <v>8</v>
      </c>
      <c r="FN1034" s="116" t="str">
        <f t="shared" si="509"/>
        <v>金币</v>
      </c>
      <c r="FO1034" s="116">
        <f t="shared" si="510"/>
        <v>14000</v>
      </c>
      <c r="FP1034" s="116" t="str">
        <f t="shared" si="511"/>
        <v>专属强化石3</v>
      </c>
      <c r="FQ1034" s="116">
        <f t="shared" si="512"/>
        <v>23</v>
      </c>
      <c r="FR1034" s="116" t="str">
        <f t="shared" si="513"/>
        <v>专属强化石4</v>
      </c>
      <c r="FS1034" s="116">
        <f t="shared" si="514"/>
        <v>8</v>
      </c>
      <c r="FT1034" s="116">
        <f t="shared" si="496"/>
        <v>0.02</v>
      </c>
      <c r="FU1034" s="116">
        <f t="shared" si="497"/>
        <v>1</v>
      </c>
      <c r="FV1034" s="116">
        <f t="shared" si="498"/>
        <v>74</v>
      </c>
      <c r="FW1034" s="116">
        <f t="shared" si="499"/>
        <v>0</v>
      </c>
      <c r="FX1034" s="116">
        <f t="shared" si="500"/>
        <v>1</v>
      </c>
      <c r="FY1034" s="116">
        <f t="shared" si="501"/>
        <v>17</v>
      </c>
      <c r="FZ1034" s="116">
        <f t="shared" si="502"/>
        <v>1.0200000000000001E-2</v>
      </c>
      <c r="GA1034" s="116">
        <f t="shared" si="503"/>
        <v>1</v>
      </c>
      <c r="GB1034" s="116">
        <f t="shared" si="504"/>
        <v>34</v>
      </c>
      <c r="GC1034" s="116">
        <f t="shared" si="505"/>
        <v>4.07E-2</v>
      </c>
      <c r="GD1034" s="116">
        <f t="shared" si="506"/>
        <v>1</v>
      </c>
      <c r="GE1034" s="116">
        <f t="shared" si="507"/>
        <v>74</v>
      </c>
    </row>
    <row r="1035" spans="164:187" ht="16.5" x14ac:dyDescent="0.2">
      <c r="FH1035" s="116">
        <v>1030</v>
      </c>
      <c r="FI1035" s="116">
        <f t="shared" si="492"/>
        <v>63</v>
      </c>
      <c r="FJ1035" s="116">
        <f t="shared" si="508"/>
        <v>13</v>
      </c>
      <c r="FK1035" s="116" t="str">
        <f t="shared" si="493"/>
        <v>西方龙专属武器-魂珠-7 9级</v>
      </c>
      <c r="FL1035" s="116">
        <f t="shared" si="494"/>
        <v>7</v>
      </c>
      <c r="FM1035" s="116">
        <f t="shared" si="495"/>
        <v>9</v>
      </c>
      <c r="FN1035" s="116" t="str">
        <f t="shared" si="509"/>
        <v>金币</v>
      </c>
      <c r="FO1035" s="116">
        <f t="shared" si="510"/>
        <v>15000</v>
      </c>
      <c r="FP1035" s="116" t="str">
        <f t="shared" si="511"/>
        <v>专属强化石3</v>
      </c>
      <c r="FQ1035" s="116">
        <f t="shared" si="512"/>
        <v>28</v>
      </c>
      <c r="FR1035" s="116" t="str">
        <f t="shared" si="513"/>
        <v>专属强化石4</v>
      </c>
      <c r="FS1035" s="116">
        <f t="shared" si="514"/>
        <v>10</v>
      </c>
      <c r="FT1035" s="116">
        <f t="shared" si="496"/>
        <v>0.02</v>
      </c>
      <c r="FU1035" s="116">
        <f t="shared" si="497"/>
        <v>1</v>
      </c>
      <c r="FV1035" s="116">
        <f t="shared" si="498"/>
        <v>95</v>
      </c>
      <c r="FW1035" s="116">
        <f t="shared" si="499"/>
        <v>0</v>
      </c>
      <c r="FX1035" s="116">
        <f t="shared" si="500"/>
        <v>1</v>
      </c>
      <c r="FY1035" s="116">
        <f t="shared" si="501"/>
        <v>22</v>
      </c>
      <c r="FZ1035" s="116">
        <f t="shared" si="502"/>
        <v>7.9000000000000008E-3</v>
      </c>
      <c r="GA1035" s="116">
        <f t="shared" si="503"/>
        <v>1</v>
      </c>
      <c r="GB1035" s="116">
        <f t="shared" si="504"/>
        <v>44</v>
      </c>
      <c r="GC1035" s="116">
        <f t="shared" si="505"/>
        <v>3.15E-2</v>
      </c>
      <c r="GD1035" s="116">
        <f t="shared" si="506"/>
        <v>1</v>
      </c>
      <c r="GE1035" s="116">
        <f t="shared" si="507"/>
        <v>95</v>
      </c>
    </row>
    <row r="1036" spans="164:187" ht="16.5" x14ac:dyDescent="0.2">
      <c r="FH1036" s="116">
        <v>1031</v>
      </c>
      <c r="FI1036" s="116">
        <f t="shared" si="492"/>
        <v>0</v>
      </c>
      <c r="FJ1036" s="116">
        <f t="shared" si="508"/>
        <v>13</v>
      </c>
      <c r="FK1036" s="116" t="str">
        <f t="shared" si="493"/>
        <v>西方龙专属武器-魂珠-8 0级</v>
      </c>
      <c r="FL1036" s="116">
        <f t="shared" si="494"/>
        <v>8</v>
      </c>
      <c r="FM1036" s="116">
        <f t="shared" si="495"/>
        <v>0</v>
      </c>
      <c r="FN1036" s="116" t="str">
        <f t="shared" si="509"/>
        <v/>
      </c>
      <c r="FO1036" s="116" t="str">
        <f t="shared" si="510"/>
        <v/>
      </c>
      <c r="FP1036" s="116" t="str">
        <f t="shared" si="511"/>
        <v/>
      </c>
      <c r="FQ1036" s="116" t="str">
        <f t="shared" si="512"/>
        <v/>
      </c>
      <c r="FR1036" s="116" t="str">
        <f t="shared" si="513"/>
        <v/>
      </c>
      <c r="FS1036" s="116" t="str">
        <f t="shared" si="514"/>
        <v/>
      </c>
      <c r="FT1036" s="116" t="str">
        <f t="shared" si="496"/>
        <v/>
      </c>
      <c r="FU1036" s="116" t="str">
        <f t="shared" si="497"/>
        <v/>
      </c>
      <c r="FV1036" s="116" t="str">
        <f t="shared" si="498"/>
        <v/>
      </c>
      <c r="FW1036" s="116" t="str">
        <f t="shared" si="499"/>
        <v/>
      </c>
      <c r="FX1036" s="116" t="str">
        <f t="shared" si="500"/>
        <v/>
      </c>
      <c r="FY1036" s="116" t="str">
        <f t="shared" si="501"/>
        <v/>
      </c>
      <c r="FZ1036" s="116" t="str">
        <f t="shared" si="502"/>
        <v/>
      </c>
      <c r="GA1036" s="116" t="str">
        <f t="shared" si="503"/>
        <v/>
      </c>
      <c r="GB1036" s="116" t="str">
        <f t="shared" si="504"/>
        <v/>
      </c>
      <c r="GC1036" s="116" t="str">
        <f t="shared" si="505"/>
        <v/>
      </c>
      <c r="GD1036" s="116" t="str">
        <f t="shared" si="506"/>
        <v/>
      </c>
      <c r="GE1036" s="116" t="str">
        <f t="shared" si="507"/>
        <v/>
      </c>
    </row>
    <row r="1037" spans="164:187" ht="16.5" x14ac:dyDescent="0.2">
      <c r="FH1037" s="116">
        <v>1032</v>
      </c>
      <c r="FI1037" s="116">
        <f t="shared" si="492"/>
        <v>64</v>
      </c>
      <c r="FJ1037" s="116">
        <f t="shared" si="508"/>
        <v>13</v>
      </c>
      <c r="FK1037" s="116" t="str">
        <f t="shared" si="493"/>
        <v>西方龙专属武器-魂珠-8 1级</v>
      </c>
      <c r="FL1037" s="116">
        <f t="shared" si="494"/>
        <v>8</v>
      </c>
      <c r="FM1037" s="116">
        <f t="shared" si="495"/>
        <v>1</v>
      </c>
      <c r="FN1037" s="116" t="str">
        <f t="shared" si="509"/>
        <v>金币</v>
      </c>
      <c r="FO1037" s="116">
        <f t="shared" si="510"/>
        <v>8000</v>
      </c>
      <c r="FP1037" s="116" t="str">
        <f t="shared" si="511"/>
        <v>专属强化石4</v>
      </c>
      <c r="FQ1037" s="116">
        <f t="shared" si="512"/>
        <v>5</v>
      </c>
      <c r="FR1037" s="116" t="str">
        <f t="shared" si="513"/>
        <v/>
      </c>
      <c r="FS1037" s="116" t="str">
        <f t="shared" si="514"/>
        <v/>
      </c>
      <c r="FT1037" s="116">
        <f t="shared" si="496"/>
        <v>0.1</v>
      </c>
      <c r="FU1037" s="116">
        <f t="shared" si="497"/>
        <v>1</v>
      </c>
      <c r="FV1037" s="116">
        <f t="shared" si="498"/>
        <v>15</v>
      </c>
      <c r="FW1037" s="116">
        <f t="shared" si="499"/>
        <v>0</v>
      </c>
      <c r="FX1037" s="116">
        <f t="shared" si="500"/>
        <v>1</v>
      </c>
      <c r="FY1037" s="116">
        <f t="shared" si="501"/>
        <v>4</v>
      </c>
      <c r="FZ1037" s="116">
        <f t="shared" si="502"/>
        <v>4.9200000000000001E-2</v>
      </c>
      <c r="GA1037" s="116">
        <f t="shared" si="503"/>
        <v>1</v>
      </c>
      <c r="GB1037" s="116">
        <f t="shared" si="504"/>
        <v>7</v>
      </c>
      <c r="GC1037" s="116">
        <f t="shared" si="505"/>
        <v>0.1968</v>
      </c>
      <c r="GD1037" s="116">
        <f t="shared" si="506"/>
        <v>1</v>
      </c>
      <c r="GE1037" s="116">
        <f t="shared" si="507"/>
        <v>15</v>
      </c>
    </row>
    <row r="1038" spans="164:187" ht="16.5" x14ac:dyDescent="0.2">
      <c r="FH1038" s="116">
        <v>1033</v>
      </c>
      <c r="FI1038" s="116">
        <f t="shared" si="492"/>
        <v>65</v>
      </c>
      <c r="FJ1038" s="116">
        <f t="shared" si="508"/>
        <v>13</v>
      </c>
      <c r="FK1038" s="116" t="str">
        <f t="shared" si="493"/>
        <v>西方龙专属武器-魂珠-8 2级</v>
      </c>
      <c r="FL1038" s="116">
        <f t="shared" si="494"/>
        <v>8</v>
      </c>
      <c r="FM1038" s="116">
        <f t="shared" si="495"/>
        <v>2</v>
      </c>
      <c r="FN1038" s="116" t="str">
        <f t="shared" si="509"/>
        <v>金币</v>
      </c>
      <c r="FO1038" s="116">
        <f t="shared" si="510"/>
        <v>9000</v>
      </c>
      <c r="FP1038" s="116" t="str">
        <f t="shared" si="511"/>
        <v>专属强化石4</v>
      </c>
      <c r="FQ1038" s="116">
        <f t="shared" si="512"/>
        <v>8</v>
      </c>
      <c r="FR1038" s="116" t="str">
        <f t="shared" si="513"/>
        <v/>
      </c>
      <c r="FS1038" s="116" t="str">
        <f t="shared" si="514"/>
        <v/>
      </c>
      <c r="FT1038" s="116">
        <f t="shared" si="496"/>
        <v>0.08</v>
      </c>
      <c r="FU1038" s="116">
        <f t="shared" si="497"/>
        <v>1</v>
      </c>
      <c r="FV1038" s="116">
        <f t="shared" si="498"/>
        <v>19</v>
      </c>
      <c r="FW1038" s="116">
        <f t="shared" si="499"/>
        <v>0</v>
      </c>
      <c r="FX1038" s="116">
        <f t="shared" si="500"/>
        <v>1</v>
      </c>
      <c r="FY1038" s="116">
        <f t="shared" si="501"/>
        <v>4</v>
      </c>
      <c r="FZ1038" s="116">
        <f t="shared" si="502"/>
        <v>3.9399999999999998E-2</v>
      </c>
      <c r="GA1038" s="116">
        <f t="shared" si="503"/>
        <v>1</v>
      </c>
      <c r="GB1038" s="116">
        <f t="shared" si="504"/>
        <v>9</v>
      </c>
      <c r="GC1038" s="116">
        <f t="shared" si="505"/>
        <v>0.15740000000000001</v>
      </c>
      <c r="GD1038" s="116">
        <f t="shared" si="506"/>
        <v>1</v>
      </c>
      <c r="GE1038" s="116">
        <f t="shared" si="507"/>
        <v>19</v>
      </c>
    </row>
    <row r="1039" spans="164:187" ht="16.5" x14ac:dyDescent="0.2">
      <c r="FH1039" s="116">
        <v>1034</v>
      </c>
      <c r="FI1039" s="116">
        <f t="shared" si="492"/>
        <v>66</v>
      </c>
      <c r="FJ1039" s="116">
        <f t="shared" si="508"/>
        <v>13</v>
      </c>
      <c r="FK1039" s="116" t="str">
        <f t="shared" si="493"/>
        <v>西方龙专属武器-魂珠-8 3级</v>
      </c>
      <c r="FL1039" s="116">
        <f t="shared" si="494"/>
        <v>8</v>
      </c>
      <c r="FM1039" s="116">
        <f t="shared" si="495"/>
        <v>3</v>
      </c>
      <c r="FN1039" s="116" t="str">
        <f t="shared" si="509"/>
        <v>金币</v>
      </c>
      <c r="FO1039" s="116">
        <f t="shared" si="510"/>
        <v>10000</v>
      </c>
      <c r="FP1039" s="116" t="str">
        <f t="shared" si="511"/>
        <v>专属强化石4</v>
      </c>
      <c r="FQ1039" s="116">
        <f t="shared" si="512"/>
        <v>10</v>
      </c>
      <c r="FR1039" s="116" t="str">
        <f t="shared" si="513"/>
        <v/>
      </c>
      <c r="FS1039" s="116" t="str">
        <f t="shared" si="514"/>
        <v/>
      </c>
      <c r="FT1039" s="116">
        <f t="shared" si="496"/>
        <v>7.0000000000000007E-2</v>
      </c>
      <c r="FU1039" s="116">
        <f t="shared" si="497"/>
        <v>1</v>
      </c>
      <c r="FV1039" s="116">
        <f t="shared" si="498"/>
        <v>23</v>
      </c>
      <c r="FW1039" s="116">
        <f t="shared" si="499"/>
        <v>0</v>
      </c>
      <c r="FX1039" s="116">
        <f t="shared" si="500"/>
        <v>1</v>
      </c>
      <c r="FY1039" s="116">
        <f t="shared" si="501"/>
        <v>5</v>
      </c>
      <c r="FZ1039" s="116">
        <f t="shared" si="502"/>
        <v>3.2800000000000003E-2</v>
      </c>
      <c r="GA1039" s="116">
        <f t="shared" si="503"/>
        <v>1</v>
      </c>
      <c r="GB1039" s="116">
        <f t="shared" si="504"/>
        <v>11</v>
      </c>
      <c r="GC1039" s="116">
        <f t="shared" si="505"/>
        <v>0.13120000000000001</v>
      </c>
      <c r="GD1039" s="116">
        <f t="shared" si="506"/>
        <v>1</v>
      </c>
      <c r="GE1039" s="116">
        <f t="shared" si="507"/>
        <v>23</v>
      </c>
    </row>
    <row r="1040" spans="164:187" ht="16.5" x14ac:dyDescent="0.2">
      <c r="FH1040" s="116">
        <v>1035</v>
      </c>
      <c r="FI1040" s="116">
        <f t="shared" si="492"/>
        <v>67</v>
      </c>
      <c r="FJ1040" s="116">
        <f t="shared" si="508"/>
        <v>13</v>
      </c>
      <c r="FK1040" s="116" t="str">
        <f t="shared" si="493"/>
        <v>西方龙专属武器-魂珠-8 4级</v>
      </c>
      <c r="FL1040" s="116">
        <f t="shared" si="494"/>
        <v>8</v>
      </c>
      <c r="FM1040" s="116">
        <f t="shared" si="495"/>
        <v>4</v>
      </c>
      <c r="FN1040" s="116" t="str">
        <f t="shared" si="509"/>
        <v>金币</v>
      </c>
      <c r="FO1040" s="116">
        <f t="shared" si="510"/>
        <v>11000</v>
      </c>
      <c r="FP1040" s="116" t="str">
        <f t="shared" si="511"/>
        <v>专属强化石4</v>
      </c>
      <c r="FQ1040" s="116">
        <f t="shared" si="512"/>
        <v>12</v>
      </c>
      <c r="FR1040" s="116" t="str">
        <f t="shared" si="513"/>
        <v/>
      </c>
      <c r="FS1040" s="116" t="str">
        <f t="shared" si="514"/>
        <v/>
      </c>
      <c r="FT1040" s="116">
        <f t="shared" si="496"/>
        <v>0.05</v>
      </c>
      <c r="FU1040" s="116">
        <f t="shared" si="497"/>
        <v>1</v>
      </c>
      <c r="FV1040" s="116">
        <f t="shared" si="498"/>
        <v>32</v>
      </c>
      <c r="FW1040" s="116">
        <f t="shared" si="499"/>
        <v>0</v>
      </c>
      <c r="FX1040" s="116">
        <f t="shared" si="500"/>
        <v>1</v>
      </c>
      <c r="FY1040" s="116">
        <f t="shared" si="501"/>
        <v>7</v>
      </c>
      <c r="FZ1040" s="116">
        <f t="shared" si="502"/>
        <v>2.3599999999999999E-2</v>
      </c>
      <c r="GA1040" s="116">
        <f t="shared" si="503"/>
        <v>1</v>
      </c>
      <c r="GB1040" s="116">
        <f t="shared" si="504"/>
        <v>15</v>
      </c>
      <c r="GC1040" s="116">
        <f t="shared" si="505"/>
        <v>9.4399999999999998E-2</v>
      </c>
      <c r="GD1040" s="116">
        <f t="shared" si="506"/>
        <v>1</v>
      </c>
      <c r="GE1040" s="116">
        <f t="shared" si="507"/>
        <v>32</v>
      </c>
    </row>
    <row r="1041" spans="164:187" ht="16.5" x14ac:dyDescent="0.2">
      <c r="FH1041" s="116">
        <v>1036</v>
      </c>
      <c r="FI1041" s="116">
        <f t="shared" si="492"/>
        <v>68</v>
      </c>
      <c r="FJ1041" s="116">
        <f t="shared" si="508"/>
        <v>13</v>
      </c>
      <c r="FK1041" s="116" t="str">
        <f t="shared" si="493"/>
        <v>西方龙专属武器-魂珠-8 5级</v>
      </c>
      <c r="FL1041" s="116">
        <f t="shared" si="494"/>
        <v>8</v>
      </c>
      <c r="FM1041" s="116">
        <f t="shared" si="495"/>
        <v>5</v>
      </c>
      <c r="FN1041" s="116" t="str">
        <f t="shared" si="509"/>
        <v>金币</v>
      </c>
      <c r="FO1041" s="116">
        <f t="shared" si="510"/>
        <v>12000</v>
      </c>
      <c r="FP1041" s="116" t="str">
        <f t="shared" si="511"/>
        <v>专属强化石4</v>
      </c>
      <c r="FQ1041" s="116">
        <f t="shared" si="512"/>
        <v>15</v>
      </c>
      <c r="FR1041" s="116" t="str">
        <f t="shared" si="513"/>
        <v/>
      </c>
      <c r="FS1041" s="116" t="str">
        <f t="shared" si="514"/>
        <v/>
      </c>
      <c r="FT1041" s="116">
        <f t="shared" si="496"/>
        <v>0.04</v>
      </c>
      <c r="FU1041" s="116">
        <f t="shared" si="497"/>
        <v>1</v>
      </c>
      <c r="FV1041" s="116">
        <f t="shared" si="498"/>
        <v>41</v>
      </c>
      <c r="FW1041" s="116">
        <f t="shared" si="499"/>
        <v>0</v>
      </c>
      <c r="FX1041" s="116">
        <f t="shared" si="500"/>
        <v>1</v>
      </c>
      <c r="FY1041" s="116">
        <f t="shared" si="501"/>
        <v>9</v>
      </c>
      <c r="FZ1041" s="116">
        <f t="shared" si="502"/>
        <v>1.84E-2</v>
      </c>
      <c r="GA1041" s="116">
        <f t="shared" si="503"/>
        <v>1</v>
      </c>
      <c r="GB1041" s="116">
        <f t="shared" si="504"/>
        <v>19</v>
      </c>
      <c r="GC1041" s="116">
        <f t="shared" si="505"/>
        <v>7.3800000000000004E-2</v>
      </c>
      <c r="GD1041" s="116">
        <f t="shared" si="506"/>
        <v>1</v>
      </c>
      <c r="GE1041" s="116">
        <f t="shared" si="507"/>
        <v>41</v>
      </c>
    </row>
    <row r="1042" spans="164:187" ht="16.5" x14ac:dyDescent="0.2">
      <c r="FH1042" s="116">
        <v>1037</v>
      </c>
      <c r="FI1042" s="116">
        <f t="shared" si="492"/>
        <v>69</v>
      </c>
      <c r="FJ1042" s="116">
        <f t="shared" si="508"/>
        <v>13</v>
      </c>
      <c r="FK1042" s="116" t="str">
        <f t="shared" si="493"/>
        <v>西方龙专属武器-魂珠-8 6级</v>
      </c>
      <c r="FL1042" s="116">
        <f t="shared" si="494"/>
        <v>8</v>
      </c>
      <c r="FM1042" s="116">
        <f t="shared" si="495"/>
        <v>6</v>
      </c>
      <c r="FN1042" s="116" t="str">
        <f t="shared" si="509"/>
        <v>金币</v>
      </c>
      <c r="FO1042" s="116">
        <f t="shared" si="510"/>
        <v>13000</v>
      </c>
      <c r="FP1042" s="116" t="str">
        <f t="shared" si="511"/>
        <v>专属强化石4</v>
      </c>
      <c r="FQ1042" s="116">
        <f t="shared" si="512"/>
        <v>18</v>
      </c>
      <c r="FR1042" s="116" t="str">
        <f t="shared" si="513"/>
        <v/>
      </c>
      <c r="FS1042" s="116" t="str">
        <f t="shared" si="514"/>
        <v/>
      </c>
      <c r="FT1042" s="116">
        <f t="shared" si="496"/>
        <v>0.03</v>
      </c>
      <c r="FU1042" s="116">
        <f t="shared" si="497"/>
        <v>1</v>
      </c>
      <c r="FV1042" s="116">
        <f t="shared" si="498"/>
        <v>55</v>
      </c>
      <c r="FW1042" s="116">
        <f t="shared" si="499"/>
        <v>0</v>
      </c>
      <c r="FX1042" s="116">
        <f t="shared" si="500"/>
        <v>1</v>
      </c>
      <c r="FY1042" s="116">
        <f t="shared" si="501"/>
        <v>13</v>
      </c>
      <c r="FZ1042" s="116">
        <f t="shared" si="502"/>
        <v>1.3599999999999999E-2</v>
      </c>
      <c r="GA1042" s="116">
        <f t="shared" si="503"/>
        <v>1</v>
      </c>
      <c r="GB1042" s="116">
        <f t="shared" si="504"/>
        <v>26</v>
      </c>
      <c r="GC1042" s="116">
        <f t="shared" si="505"/>
        <v>5.45E-2</v>
      </c>
      <c r="GD1042" s="116">
        <f t="shared" si="506"/>
        <v>1</v>
      </c>
      <c r="GE1042" s="116">
        <f t="shared" si="507"/>
        <v>55</v>
      </c>
    </row>
    <row r="1043" spans="164:187" ht="16.5" x14ac:dyDescent="0.2">
      <c r="FH1043" s="116">
        <v>1038</v>
      </c>
      <c r="FI1043" s="116">
        <f t="shared" si="492"/>
        <v>70</v>
      </c>
      <c r="FJ1043" s="116">
        <f t="shared" si="508"/>
        <v>13</v>
      </c>
      <c r="FK1043" s="116" t="str">
        <f t="shared" si="493"/>
        <v>西方龙专属武器-魂珠-8 7级</v>
      </c>
      <c r="FL1043" s="116">
        <f t="shared" si="494"/>
        <v>8</v>
      </c>
      <c r="FM1043" s="116">
        <f t="shared" si="495"/>
        <v>7</v>
      </c>
      <c r="FN1043" s="116" t="str">
        <f t="shared" si="509"/>
        <v>金币</v>
      </c>
      <c r="FO1043" s="116">
        <f t="shared" si="510"/>
        <v>14000</v>
      </c>
      <c r="FP1043" s="116" t="str">
        <f t="shared" si="511"/>
        <v>专属强化石4</v>
      </c>
      <c r="FQ1043" s="116">
        <f t="shared" si="512"/>
        <v>25</v>
      </c>
      <c r="FR1043" s="116" t="str">
        <f t="shared" si="513"/>
        <v/>
      </c>
      <c r="FS1043" s="116" t="str">
        <f t="shared" si="514"/>
        <v/>
      </c>
      <c r="FT1043" s="116">
        <f t="shared" si="496"/>
        <v>0.02</v>
      </c>
      <c r="FU1043" s="116">
        <f t="shared" si="497"/>
        <v>1</v>
      </c>
      <c r="FV1043" s="116">
        <f t="shared" si="498"/>
        <v>64</v>
      </c>
      <c r="FW1043" s="116">
        <f t="shared" si="499"/>
        <v>0</v>
      </c>
      <c r="FX1043" s="116">
        <f t="shared" si="500"/>
        <v>1</v>
      </c>
      <c r="FY1043" s="116">
        <f t="shared" si="501"/>
        <v>15</v>
      </c>
      <c r="FZ1043" s="116">
        <f t="shared" si="502"/>
        <v>1.17E-2</v>
      </c>
      <c r="GA1043" s="116">
        <f t="shared" si="503"/>
        <v>1</v>
      </c>
      <c r="GB1043" s="116">
        <f t="shared" si="504"/>
        <v>30</v>
      </c>
      <c r="GC1043" s="116">
        <f t="shared" si="505"/>
        <v>4.6800000000000001E-2</v>
      </c>
      <c r="GD1043" s="116">
        <f t="shared" si="506"/>
        <v>1</v>
      </c>
      <c r="GE1043" s="116">
        <f t="shared" si="507"/>
        <v>64</v>
      </c>
    </row>
    <row r="1044" spans="164:187" ht="16.5" x14ac:dyDescent="0.2">
      <c r="FH1044" s="116">
        <v>1039</v>
      </c>
      <c r="FI1044" s="116">
        <f t="shared" si="492"/>
        <v>71</v>
      </c>
      <c r="FJ1044" s="116">
        <f t="shared" si="508"/>
        <v>13</v>
      </c>
      <c r="FK1044" s="116" t="str">
        <f t="shared" si="493"/>
        <v>西方龙专属武器-魂珠-8 8级</v>
      </c>
      <c r="FL1044" s="116">
        <f t="shared" si="494"/>
        <v>8</v>
      </c>
      <c r="FM1044" s="116">
        <f t="shared" si="495"/>
        <v>8</v>
      </c>
      <c r="FN1044" s="116" t="str">
        <f t="shared" si="509"/>
        <v>金币</v>
      </c>
      <c r="FO1044" s="116">
        <f t="shared" si="510"/>
        <v>15000</v>
      </c>
      <c r="FP1044" s="116" t="str">
        <f t="shared" si="511"/>
        <v>专属强化石4</v>
      </c>
      <c r="FQ1044" s="116">
        <f t="shared" si="512"/>
        <v>30</v>
      </c>
      <c r="FR1044" s="116" t="str">
        <f t="shared" si="513"/>
        <v/>
      </c>
      <c r="FS1044" s="116" t="str">
        <f t="shared" si="514"/>
        <v/>
      </c>
      <c r="FT1044" s="116">
        <f t="shared" si="496"/>
        <v>0.02</v>
      </c>
      <c r="FU1044" s="116">
        <f t="shared" si="497"/>
        <v>1</v>
      </c>
      <c r="FV1044" s="116">
        <f t="shared" si="498"/>
        <v>86</v>
      </c>
      <c r="FW1044" s="116">
        <f t="shared" si="499"/>
        <v>0</v>
      </c>
      <c r="FX1044" s="116">
        <f t="shared" si="500"/>
        <v>1</v>
      </c>
      <c r="FY1044" s="116">
        <f t="shared" si="501"/>
        <v>20</v>
      </c>
      <c r="FZ1044" s="116">
        <f t="shared" si="502"/>
        <v>8.6999999999999994E-3</v>
      </c>
      <c r="GA1044" s="116">
        <f t="shared" si="503"/>
        <v>1</v>
      </c>
      <c r="GB1044" s="116">
        <f t="shared" si="504"/>
        <v>40</v>
      </c>
      <c r="GC1044" s="116">
        <f t="shared" si="505"/>
        <v>3.4700000000000002E-2</v>
      </c>
      <c r="GD1044" s="116">
        <f t="shared" si="506"/>
        <v>1</v>
      </c>
      <c r="GE1044" s="116">
        <f t="shared" si="507"/>
        <v>86</v>
      </c>
    </row>
    <row r="1045" spans="164:187" ht="16.5" x14ac:dyDescent="0.2">
      <c r="FH1045" s="116">
        <v>1040</v>
      </c>
      <c r="FI1045" s="116">
        <f t="shared" si="492"/>
        <v>72</v>
      </c>
      <c r="FJ1045" s="116">
        <f t="shared" si="508"/>
        <v>13</v>
      </c>
      <c r="FK1045" s="116" t="str">
        <f t="shared" si="493"/>
        <v>西方龙专属武器-魂珠-8 9级</v>
      </c>
      <c r="FL1045" s="116">
        <f t="shared" si="494"/>
        <v>8</v>
      </c>
      <c r="FM1045" s="116">
        <f t="shared" si="495"/>
        <v>9</v>
      </c>
      <c r="FN1045" s="116" t="str">
        <f t="shared" si="509"/>
        <v>金币</v>
      </c>
      <c r="FO1045" s="116">
        <f t="shared" si="510"/>
        <v>16000</v>
      </c>
      <c r="FP1045" s="116" t="str">
        <f t="shared" si="511"/>
        <v>专属强化石4</v>
      </c>
      <c r="FQ1045" s="116">
        <f t="shared" si="512"/>
        <v>30</v>
      </c>
      <c r="FR1045" s="116" t="str">
        <f t="shared" si="513"/>
        <v/>
      </c>
      <c r="FS1045" s="116" t="str">
        <f t="shared" si="514"/>
        <v/>
      </c>
      <c r="FT1045" s="116">
        <f t="shared" si="496"/>
        <v>0.01</v>
      </c>
      <c r="FU1045" s="116">
        <f t="shared" si="497"/>
        <v>1</v>
      </c>
      <c r="FV1045" s="116">
        <f t="shared" si="498"/>
        <v>140</v>
      </c>
      <c r="FW1045" s="116">
        <f t="shared" si="499"/>
        <v>0</v>
      </c>
      <c r="FX1045" s="116">
        <f t="shared" si="500"/>
        <v>1</v>
      </c>
      <c r="FY1045" s="116">
        <f t="shared" si="501"/>
        <v>33</v>
      </c>
      <c r="FZ1045" s="116">
        <f t="shared" si="502"/>
        <v>5.4000000000000003E-3</v>
      </c>
      <c r="GA1045" s="116">
        <f t="shared" si="503"/>
        <v>1</v>
      </c>
      <c r="GB1045" s="116">
        <f t="shared" si="504"/>
        <v>65</v>
      </c>
      <c r="GC1045" s="116">
        <f t="shared" si="505"/>
        <v>2.1499999999999998E-2</v>
      </c>
      <c r="GD1045" s="116">
        <f t="shared" si="506"/>
        <v>1</v>
      </c>
      <c r="GE1045" s="116">
        <f t="shared" si="507"/>
        <v>140</v>
      </c>
    </row>
    <row r="1046" spans="164:187" ht="16.5" x14ac:dyDescent="0.2">
      <c r="FH1046" s="116">
        <v>1041</v>
      </c>
      <c r="FI1046" s="116">
        <f t="shared" ref="FI1046:FI1109" si="515">IF(FM1046&gt;0,(FL1046-1)*9+FM1046,0)</f>
        <v>0</v>
      </c>
      <c r="FJ1046" s="116">
        <f t="shared" si="508"/>
        <v>14</v>
      </c>
      <c r="FK1046" s="116" t="str">
        <f t="shared" ref="FK1046:FK1109" si="516">INDEX($FC$6:$FC$26,FJ1046)&amp;"专属武器-魂珠-"&amp;FL1046&amp;" "&amp;FM1046&amp;"级"</f>
        <v>飞廉专属武器-魂珠-1 0级</v>
      </c>
      <c r="FL1046" s="116">
        <f t="shared" ref="FL1046:FL1109" si="517">INT((FH1046-(FJ1046-1)*80-1)/10)+1</f>
        <v>1</v>
      </c>
      <c r="FM1046" s="116">
        <f t="shared" ref="FM1046:FM1109" si="518">FH1046-(FJ1046-1)*80-(FL1046-1)*10-1</f>
        <v>0</v>
      </c>
      <c r="FN1046" s="116" t="str">
        <f t="shared" si="509"/>
        <v/>
      </c>
      <c r="FO1046" s="116" t="str">
        <f t="shared" si="510"/>
        <v/>
      </c>
      <c r="FP1046" s="116" t="str">
        <f t="shared" si="511"/>
        <v/>
      </c>
      <c r="FQ1046" s="116" t="str">
        <f t="shared" si="512"/>
        <v/>
      </c>
      <c r="FR1046" s="116" t="str">
        <f t="shared" si="513"/>
        <v/>
      </c>
      <c r="FS1046" s="116" t="str">
        <f t="shared" si="514"/>
        <v/>
      </c>
      <c r="FT1046" s="116" t="str">
        <f t="shared" ref="FT1046:FT1109" si="519">IF($FM1046&gt;0,INDEX(EJ$6:EJ$77,$FI1046),"")</f>
        <v/>
      </c>
      <c r="FU1046" s="116" t="str">
        <f t="shared" ref="FU1046:FU1109" si="520">IF($FM1046&gt;0,INDEX(EK$6:EK$77,$FI1046),"")</f>
        <v/>
      </c>
      <c r="FV1046" s="116" t="str">
        <f t="shared" ref="FV1046:FV1109" si="521">IF($FM1046&gt;0,INDEX(EL$6:EL$77,$FI1046),"")</f>
        <v/>
      </c>
      <c r="FW1046" s="116" t="str">
        <f t="shared" ref="FW1046:FW1109" si="522">IF($FM1046&gt;0,INDEX(EP$6:EP$77,$FI1046),"")</f>
        <v/>
      </c>
      <c r="FX1046" s="116" t="str">
        <f t="shared" ref="FX1046:FX1109" si="523">IF($FM1046&gt;0,INDEX(EQ$6:EQ$77,$FI1046),"")</f>
        <v/>
      </c>
      <c r="FY1046" s="116" t="str">
        <f t="shared" ref="FY1046:FY1109" si="524">IF($FM1046&gt;0,INDEX(ER$6:ER$77,$FI1046),"")</f>
        <v/>
      </c>
      <c r="FZ1046" s="116" t="str">
        <f t="shared" ref="FZ1046:FZ1109" si="525">IF($FM1046&gt;0,INDEX(ES$6:ES$77,$FI1046),"")</f>
        <v/>
      </c>
      <c r="GA1046" s="116" t="str">
        <f t="shared" ref="GA1046:GA1109" si="526">IF($FM1046&gt;0,INDEX(ET$6:ET$77,$FI1046),"")</f>
        <v/>
      </c>
      <c r="GB1046" s="116" t="str">
        <f t="shared" ref="GB1046:GB1109" si="527">IF($FM1046&gt;0,INDEX(EU$6:EU$77,$FI1046),"")</f>
        <v/>
      </c>
      <c r="GC1046" s="116" t="str">
        <f t="shared" ref="GC1046:GC1109" si="528">IF($FM1046&gt;0,INDEX(EV$6:EV$77,$FI1046),"")</f>
        <v/>
      </c>
      <c r="GD1046" s="116" t="str">
        <f t="shared" ref="GD1046:GD1109" si="529">IF($FM1046&gt;0,INDEX(EW$6:EW$77,$FI1046),"")</f>
        <v/>
      </c>
      <c r="GE1046" s="116" t="str">
        <f t="shared" ref="GE1046:GE1109" si="530">IF($FM1046&gt;0,INDEX(EX$6:EX$77,$FI1046),"")</f>
        <v/>
      </c>
    </row>
    <row r="1047" spans="164:187" ht="16.5" x14ac:dyDescent="0.2">
      <c r="FH1047" s="116">
        <v>1042</v>
      </c>
      <c r="FI1047" s="116">
        <f t="shared" si="515"/>
        <v>1</v>
      </c>
      <c r="FJ1047" s="116">
        <f t="shared" si="508"/>
        <v>14</v>
      </c>
      <c r="FK1047" s="116" t="str">
        <f t="shared" si="516"/>
        <v>飞廉专属武器-魂珠-1 1级</v>
      </c>
      <c r="FL1047" s="116">
        <f t="shared" si="517"/>
        <v>1</v>
      </c>
      <c r="FM1047" s="116">
        <f t="shared" si="518"/>
        <v>1</v>
      </c>
      <c r="FN1047" s="116" t="str">
        <f t="shared" si="509"/>
        <v>金币</v>
      </c>
      <c r="FO1047" s="116">
        <f t="shared" si="510"/>
        <v>1000</v>
      </c>
      <c r="FP1047" s="116" t="str">
        <f t="shared" si="511"/>
        <v>专属强化石1</v>
      </c>
      <c r="FQ1047" s="116">
        <f t="shared" si="512"/>
        <v>1</v>
      </c>
      <c r="FR1047" s="116" t="str">
        <f t="shared" si="513"/>
        <v/>
      </c>
      <c r="FS1047" s="116" t="str">
        <f t="shared" si="514"/>
        <v/>
      </c>
      <c r="FT1047" s="116">
        <f t="shared" si="519"/>
        <v>0.24</v>
      </c>
      <c r="FU1047" s="116">
        <f t="shared" si="520"/>
        <v>1</v>
      </c>
      <c r="FV1047" s="116">
        <f t="shared" si="521"/>
        <v>6</v>
      </c>
      <c r="FW1047" s="116">
        <f t="shared" si="522"/>
        <v>0</v>
      </c>
      <c r="FX1047" s="116">
        <f t="shared" si="523"/>
        <v>1</v>
      </c>
      <c r="FY1047" s="116">
        <f t="shared" si="524"/>
        <v>1</v>
      </c>
      <c r="FZ1047" s="116">
        <f t="shared" si="525"/>
        <v>0.11990000000000001</v>
      </c>
      <c r="GA1047" s="116">
        <f t="shared" si="526"/>
        <v>1</v>
      </c>
      <c r="GB1047" s="116">
        <f t="shared" si="527"/>
        <v>3</v>
      </c>
      <c r="GC1047" s="116">
        <f t="shared" si="528"/>
        <v>0.47960000000000003</v>
      </c>
      <c r="GD1047" s="116">
        <f t="shared" si="529"/>
        <v>1</v>
      </c>
      <c r="GE1047" s="116">
        <f t="shared" si="530"/>
        <v>6</v>
      </c>
    </row>
    <row r="1048" spans="164:187" ht="16.5" x14ac:dyDescent="0.2">
      <c r="FH1048" s="116">
        <v>1043</v>
      </c>
      <c r="FI1048" s="116">
        <f t="shared" si="515"/>
        <v>2</v>
      </c>
      <c r="FJ1048" s="116">
        <f t="shared" si="508"/>
        <v>14</v>
      </c>
      <c r="FK1048" s="116" t="str">
        <f t="shared" si="516"/>
        <v>飞廉专属武器-魂珠-1 2级</v>
      </c>
      <c r="FL1048" s="116">
        <f t="shared" si="517"/>
        <v>1</v>
      </c>
      <c r="FM1048" s="116">
        <f t="shared" si="518"/>
        <v>2</v>
      </c>
      <c r="FN1048" s="116" t="str">
        <f t="shared" si="509"/>
        <v>金币</v>
      </c>
      <c r="FO1048" s="116">
        <f t="shared" si="510"/>
        <v>2000</v>
      </c>
      <c r="FP1048" s="116" t="str">
        <f t="shared" si="511"/>
        <v>专属强化石1</v>
      </c>
      <c r="FQ1048" s="116">
        <f t="shared" si="512"/>
        <v>2</v>
      </c>
      <c r="FR1048" s="116" t="str">
        <f t="shared" si="513"/>
        <v/>
      </c>
      <c r="FS1048" s="116" t="str">
        <f t="shared" si="514"/>
        <v/>
      </c>
      <c r="FT1048" s="116">
        <f t="shared" si="519"/>
        <v>0.24</v>
      </c>
      <c r="FU1048" s="116">
        <f t="shared" si="520"/>
        <v>1</v>
      </c>
      <c r="FV1048" s="116">
        <f t="shared" si="521"/>
        <v>6</v>
      </c>
      <c r="FW1048" s="116">
        <f t="shared" si="522"/>
        <v>0</v>
      </c>
      <c r="FX1048" s="116">
        <f t="shared" si="523"/>
        <v>1</v>
      </c>
      <c r="FY1048" s="116">
        <f t="shared" si="524"/>
        <v>1</v>
      </c>
      <c r="FZ1048" s="116">
        <f t="shared" si="525"/>
        <v>0.11990000000000001</v>
      </c>
      <c r="GA1048" s="116">
        <f t="shared" si="526"/>
        <v>1</v>
      </c>
      <c r="GB1048" s="116">
        <f t="shared" si="527"/>
        <v>3</v>
      </c>
      <c r="GC1048" s="116">
        <f t="shared" si="528"/>
        <v>0.47960000000000003</v>
      </c>
      <c r="GD1048" s="116">
        <f t="shared" si="529"/>
        <v>1</v>
      </c>
      <c r="GE1048" s="116">
        <f t="shared" si="530"/>
        <v>6</v>
      </c>
    </row>
    <row r="1049" spans="164:187" ht="16.5" x14ac:dyDescent="0.2">
      <c r="FH1049" s="116">
        <v>1044</v>
      </c>
      <c r="FI1049" s="116">
        <f t="shared" si="515"/>
        <v>3</v>
      </c>
      <c r="FJ1049" s="116">
        <f t="shared" si="508"/>
        <v>14</v>
      </c>
      <c r="FK1049" s="116" t="str">
        <f t="shared" si="516"/>
        <v>飞廉专属武器-魂珠-1 3级</v>
      </c>
      <c r="FL1049" s="116">
        <f t="shared" si="517"/>
        <v>1</v>
      </c>
      <c r="FM1049" s="116">
        <f t="shared" si="518"/>
        <v>3</v>
      </c>
      <c r="FN1049" s="116" t="str">
        <f t="shared" si="509"/>
        <v>金币</v>
      </c>
      <c r="FO1049" s="116">
        <f t="shared" si="510"/>
        <v>3000</v>
      </c>
      <c r="FP1049" s="116" t="str">
        <f t="shared" si="511"/>
        <v>专属强化石1</v>
      </c>
      <c r="FQ1049" s="116">
        <f t="shared" si="512"/>
        <v>3</v>
      </c>
      <c r="FR1049" s="116" t="str">
        <f t="shared" si="513"/>
        <v/>
      </c>
      <c r="FS1049" s="116" t="str">
        <f t="shared" si="514"/>
        <v/>
      </c>
      <c r="FT1049" s="116">
        <f t="shared" si="519"/>
        <v>0.24</v>
      </c>
      <c r="FU1049" s="116">
        <f t="shared" si="520"/>
        <v>1</v>
      </c>
      <c r="FV1049" s="116">
        <f t="shared" si="521"/>
        <v>6</v>
      </c>
      <c r="FW1049" s="116">
        <f t="shared" si="522"/>
        <v>0</v>
      </c>
      <c r="FX1049" s="116">
        <f t="shared" si="523"/>
        <v>1</v>
      </c>
      <c r="FY1049" s="116">
        <f t="shared" si="524"/>
        <v>1</v>
      </c>
      <c r="FZ1049" s="116">
        <f t="shared" si="525"/>
        <v>0.11990000000000001</v>
      </c>
      <c r="GA1049" s="116">
        <f t="shared" si="526"/>
        <v>1</v>
      </c>
      <c r="GB1049" s="116">
        <f t="shared" si="527"/>
        <v>3</v>
      </c>
      <c r="GC1049" s="116">
        <f t="shared" si="528"/>
        <v>0.47960000000000003</v>
      </c>
      <c r="GD1049" s="116">
        <f t="shared" si="529"/>
        <v>1</v>
      </c>
      <c r="GE1049" s="116">
        <f t="shared" si="530"/>
        <v>6</v>
      </c>
    </row>
    <row r="1050" spans="164:187" ht="16.5" x14ac:dyDescent="0.2">
      <c r="FH1050" s="116">
        <v>1045</v>
      </c>
      <c r="FI1050" s="116">
        <f t="shared" si="515"/>
        <v>4</v>
      </c>
      <c r="FJ1050" s="116">
        <f t="shared" si="508"/>
        <v>14</v>
      </c>
      <c r="FK1050" s="116" t="str">
        <f t="shared" si="516"/>
        <v>飞廉专属武器-魂珠-1 4级</v>
      </c>
      <c r="FL1050" s="116">
        <f t="shared" si="517"/>
        <v>1</v>
      </c>
      <c r="FM1050" s="116">
        <f t="shared" si="518"/>
        <v>4</v>
      </c>
      <c r="FN1050" s="116" t="str">
        <f t="shared" si="509"/>
        <v>金币</v>
      </c>
      <c r="FO1050" s="116">
        <f t="shared" si="510"/>
        <v>4000</v>
      </c>
      <c r="FP1050" s="116" t="str">
        <f t="shared" si="511"/>
        <v>专属强化石1</v>
      </c>
      <c r="FQ1050" s="116">
        <f t="shared" si="512"/>
        <v>4</v>
      </c>
      <c r="FR1050" s="116" t="str">
        <f t="shared" si="513"/>
        <v/>
      </c>
      <c r="FS1050" s="116" t="str">
        <f t="shared" si="514"/>
        <v/>
      </c>
      <c r="FT1050" s="116">
        <f t="shared" si="519"/>
        <v>0.19</v>
      </c>
      <c r="FU1050" s="116">
        <f t="shared" si="520"/>
        <v>1</v>
      </c>
      <c r="FV1050" s="116">
        <f t="shared" si="521"/>
        <v>8</v>
      </c>
      <c r="FW1050" s="116">
        <f t="shared" si="522"/>
        <v>0</v>
      </c>
      <c r="FX1050" s="116">
        <f t="shared" si="523"/>
        <v>1</v>
      </c>
      <c r="FY1050" s="116">
        <f t="shared" si="524"/>
        <v>2</v>
      </c>
      <c r="FZ1050" s="116">
        <f t="shared" si="525"/>
        <v>9.5899999999999999E-2</v>
      </c>
      <c r="GA1050" s="116">
        <f t="shared" si="526"/>
        <v>1</v>
      </c>
      <c r="GB1050" s="116">
        <f t="shared" si="527"/>
        <v>4</v>
      </c>
      <c r="GC1050" s="116">
        <f t="shared" si="528"/>
        <v>0.38369999999999999</v>
      </c>
      <c r="GD1050" s="116">
        <f t="shared" si="529"/>
        <v>1</v>
      </c>
      <c r="GE1050" s="116">
        <f t="shared" si="530"/>
        <v>8</v>
      </c>
    </row>
    <row r="1051" spans="164:187" ht="16.5" x14ac:dyDescent="0.2">
      <c r="FH1051" s="116">
        <v>1046</v>
      </c>
      <c r="FI1051" s="116">
        <f t="shared" si="515"/>
        <v>5</v>
      </c>
      <c r="FJ1051" s="116">
        <f t="shared" si="508"/>
        <v>14</v>
      </c>
      <c r="FK1051" s="116" t="str">
        <f t="shared" si="516"/>
        <v>飞廉专属武器-魂珠-1 5级</v>
      </c>
      <c r="FL1051" s="116">
        <f t="shared" si="517"/>
        <v>1</v>
      </c>
      <c r="FM1051" s="116">
        <f t="shared" si="518"/>
        <v>5</v>
      </c>
      <c r="FN1051" s="116" t="str">
        <f t="shared" si="509"/>
        <v>金币</v>
      </c>
      <c r="FO1051" s="116">
        <f t="shared" si="510"/>
        <v>5000</v>
      </c>
      <c r="FP1051" s="116" t="str">
        <f t="shared" si="511"/>
        <v>专属强化石1</v>
      </c>
      <c r="FQ1051" s="116">
        <f t="shared" si="512"/>
        <v>5</v>
      </c>
      <c r="FR1051" s="116" t="str">
        <f t="shared" si="513"/>
        <v/>
      </c>
      <c r="FS1051" s="116" t="str">
        <f t="shared" si="514"/>
        <v/>
      </c>
      <c r="FT1051" s="116">
        <f t="shared" si="519"/>
        <v>0.15</v>
      </c>
      <c r="FU1051" s="116">
        <f t="shared" si="520"/>
        <v>1</v>
      </c>
      <c r="FV1051" s="116">
        <f t="shared" si="521"/>
        <v>10</v>
      </c>
      <c r="FW1051" s="116">
        <f t="shared" si="522"/>
        <v>0</v>
      </c>
      <c r="FX1051" s="116">
        <f t="shared" si="523"/>
        <v>1</v>
      </c>
      <c r="FY1051" s="116">
        <f t="shared" si="524"/>
        <v>2</v>
      </c>
      <c r="FZ1051" s="116">
        <f t="shared" si="525"/>
        <v>7.4899999999999994E-2</v>
      </c>
      <c r="GA1051" s="116">
        <f t="shared" si="526"/>
        <v>1</v>
      </c>
      <c r="GB1051" s="116">
        <f t="shared" si="527"/>
        <v>5</v>
      </c>
      <c r="GC1051" s="116">
        <f t="shared" si="528"/>
        <v>0.29980000000000001</v>
      </c>
      <c r="GD1051" s="116">
        <f t="shared" si="529"/>
        <v>1</v>
      </c>
      <c r="GE1051" s="116">
        <f t="shared" si="530"/>
        <v>10</v>
      </c>
    </row>
    <row r="1052" spans="164:187" ht="16.5" x14ac:dyDescent="0.2">
      <c r="FH1052" s="116">
        <v>1047</v>
      </c>
      <c r="FI1052" s="116">
        <f t="shared" si="515"/>
        <v>6</v>
      </c>
      <c r="FJ1052" s="116">
        <f t="shared" si="508"/>
        <v>14</v>
      </c>
      <c r="FK1052" s="116" t="str">
        <f t="shared" si="516"/>
        <v>飞廉专属武器-魂珠-1 6级</v>
      </c>
      <c r="FL1052" s="116">
        <f t="shared" si="517"/>
        <v>1</v>
      </c>
      <c r="FM1052" s="116">
        <f t="shared" si="518"/>
        <v>6</v>
      </c>
      <c r="FN1052" s="116" t="str">
        <f t="shared" si="509"/>
        <v>金币</v>
      </c>
      <c r="FO1052" s="116">
        <f t="shared" si="510"/>
        <v>6000</v>
      </c>
      <c r="FP1052" s="116" t="str">
        <f t="shared" si="511"/>
        <v>专属强化石1</v>
      </c>
      <c r="FQ1052" s="116">
        <f t="shared" si="512"/>
        <v>6</v>
      </c>
      <c r="FR1052" s="116" t="str">
        <f t="shared" si="513"/>
        <v/>
      </c>
      <c r="FS1052" s="116" t="str">
        <f t="shared" si="514"/>
        <v/>
      </c>
      <c r="FT1052" s="116">
        <f t="shared" si="519"/>
        <v>0.11</v>
      </c>
      <c r="FU1052" s="116">
        <f t="shared" si="520"/>
        <v>1</v>
      </c>
      <c r="FV1052" s="116">
        <f t="shared" si="521"/>
        <v>14</v>
      </c>
      <c r="FW1052" s="116">
        <f t="shared" si="522"/>
        <v>0</v>
      </c>
      <c r="FX1052" s="116">
        <f t="shared" si="523"/>
        <v>1</v>
      </c>
      <c r="FY1052" s="116">
        <f t="shared" si="524"/>
        <v>3</v>
      </c>
      <c r="FZ1052" s="116">
        <f t="shared" si="525"/>
        <v>5.5300000000000002E-2</v>
      </c>
      <c r="GA1052" s="116">
        <f t="shared" si="526"/>
        <v>1</v>
      </c>
      <c r="GB1052" s="116">
        <f t="shared" si="527"/>
        <v>6</v>
      </c>
      <c r="GC1052" s="116">
        <f t="shared" si="528"/>
        <v>0.22140000000000001</v>
      </c>
      <c r="GD1052" s="116">
        <f t="shared" si="529"/>
        <v>1</v>
      </c>
      <c r="GE1052" s="116">
        <f t="shared" si="530"/>
        <v>14</v>
      </c>
    </row>
    <row r="1053" spans="164:187" ht="16.5" x14ac:dyDescent="0.2">
      <c r="FH1053" s="116">
        <v>1048</v>
      </c>
      <c r="FI1053" s="116">
        <f t="shared" si="515"/>
        <v>7</v>
      </c>
      <c r="FJ1053" s="116">
        <f t="shared" si="508"/>
        <v>14</v>
      </c>
      <c r="FK1053" s="116" t="str">
        <f t="shared" si="516"/>
        <v>飞廉专属武器-魂珠-1 7级</v>
      </c>
      <c r="FL1053" s="116">
        <f t="shared" si="517"/>
        <v>1</v>
      </c>
      <c r="FM1053" s="116">
        <f t="shared" si="518"/>
        <v>7</v>
      </c>
      <c r="FN1053" s="116" t="str">
        <f t="shared" si="509"/>
        <v>金币</v>
      </c>
      <c r="FO1053" s="116">
        <f t="shared" si="510"/>
        <v>7000</v>
      </c>
      <c r="FP1053" s="116" t="str">
        <f t="shared" si="511"/>
        <v>专属强化石1</v>
      </c>
      <c r="FQ1053" s="116">
        <f t="shared" si="512"/>
        <v>7</v>
      </c>
      <c r="FR1053" s="116" t="str">
        <f t="shared" si="513"/>
        <v/>
      </c>
      <c r="FS1053" s="116" t="str">
        <f t="shared" si="514"/>
        <v/>
      </c>
      <c r="FT1053" s="116">
        <f t="shared" si="519"/>
        <v>0.08</v>
      </c>
      <c r="FU1053" s="116">
        <f t="shared" si="520"/>
        <v>1</v>
      </c>
      <c r="FV1053" s="116">
        <f t="shared" si="521"/>
        <v>19</v>
      </c>
      <c r="FW1053" s="116">
        <f t="shared" si="522"/>
        <v>0</v>
      </c>
      <c r="FX1053" s="116">
        <f t="shared" si="523"/>
        <v>1</v>
      </c>
      <c r="FY1053" s="116">
        <f t="shared" si="524"/>
        <v>4</v>
      </c>
      <c r="FZ1053" s="116">
        <f t="shared" si="525"/>
        <v>0.04</v>
      </c>
      <c r="GA1053" s="116">
        <f t="shared" si="526"/>
        <v>1</v>
      </c>
      <c r="GB1053" s="116">
        <f t="shared" si="527"/>
        <v>9</v>
      </c>
      <c r="GC1053" s="116">
        <f t="shared" si="528"/>
        <v>0.15989999999999999</v>
      </c>
      <c r="GD1053" s="116">
        <f t="shared" si="529"/>
        <v>1</v>
      </c>
      <c r="GE1053" s="116">
        <f t="shared" si="530"/>
        <v>19</v>
      </c>
    </row>
    <row r="1054" spans="164:187" ht="16.5" x14ac:dyDescent="0.2">
      <c r="FH1054" s="116">
        <v>1049</v>
      </c>
      <c r="FI1054" s="116">
        <f t="shared" si="515"/>
        <v>8</v>
      </c>
      <c r="FJ1054" s="116">
        <f t="shared" si="508"/>
        <v>14</v>
      </c>
      <c r="FK1054" s="116" t="str">
        <f t="shared" si="516"/>
        <v>飞廉专属武器-魂珠-1 8级</v>
      </c>
      <c r="FL1054" s="116">
        <f t="shared" si="517"/>
        <v>1</v>
      </c>
      <c r="FM1054" s="116">
        <f t="shared" si="518"/>
        <v>8</v>
      </c>
      <c r="FN1054" s="116" t="str">
        <f t="shared" si="509"/>
        <v>金币</v>
      </c>
      <c r="FO1054" s="116">
        <f t="shared" si="510"/>
        <v>8000</v>
      </c>
      <c r="FP1054" s="116" t="str">
        <f t="shared" si="511"/>
        <v>专属强化石1</v>
      </c>
      <c r="FQ1054" s="116">
        <f t="shared" si="512"/>
        <v>8</v>
      </c>
      <c r="FR1054" s="116" t="str">
        <f t="shared" si="513"/>
        <v/>
      </c>
      <c r="FS1054" s="116" t="str">
        <f t="shared" si="514"/>
        <v/>
      </c>
      <c r="FT1054" s="116">
        <f t="shared" si="519"/>
        <v>0.06</v>
      </c>
      <c r="FU1054" s="116">
        <f t="shared" si="520"/>
        <v>1</v>
      </c>
      <c r="FV1054" s="116">
        <f t="shared" si="521"/>
        <v>27</v>
      </c>
      <c r="FW1054" s="116">
        <f t="shared" si="522"/>
        <v>0</v>
      </c>
      <c r="FX1054" s="116">
        <f t="shared" si="523"/>
        <v>1</v>
      </c>
      <c r="FY1054" s="116">
        <f t="shared" si="524"/>
        <v>6</v>
      </c>
      <c r="FZ1054" s="116">
        <f t="shared" si="525"/>
        <v>2.8199999999999999E-2</v>
      </c>
      <c r="GA1054" s="116">
        <f t="shared" si="526"/>
        <v>1</v>
      </c>
      <c r="GB1054" s="116">
        <f t="shared" si="527"/>
        <v>12</v>
      </c>
      <c r="GC1054" s="116">
        <f t="shared" si="528"/>
        <v>0.1128</v>
      </c>
      <c r="GD1054" s="116">
        <f t="shared" si="529"/>
        <v>1</v>
      </c>
      <c r="GE1054" s="116">
        <f t="shared" si="530"/>
        <v>27</v>
      </c>
    </row>
    <row r="1055" spans="164:187" ht="16.5" x14ac:dyDescent="0.2">
      <c r="FH1055" s="116">
        <v>1050</v>
      </c>
      <c r="FI1055" s="116">
        <f t="shared" si="515"/>
        <v>9</v>
      </c>
      <c r="FJ1055" s="116">
        <f t="shared" si="508"/>
        <v>14</v>
      </c>
      <c r="FK1055" s="116" t="str">
        <f t="shared" si="516"/>
        <v>飞廉专属武器-魂珠-1 9级</v>
      </c>
      <c r="FL1055" s="116">
        <f t="shared" si="517"/>
        <v>1</v>
      </c>
      <c r="FM1055" s="116">
        <f t="shared" si="518"/>
        <v>9</v>
      </c>
      <c r="FN1055" s="116" t="str">
        <f t="shared" si="509"/>
        <v>金币</v>
      </c>
      <c r="FO1055" s="116">
        <f t="shared" si="510"/>
        <v>9000</v>
      </c>
      <c r="FP1055" s="116" t="str">
        <f t="shared" si="511"/>
        <v>专属强化石1</v>
      </c>
      <c r="FQ1055" s="116">
        <f t="shared" si="512"/>
        <v>10</v>
      </c>
      <c r="FR1055" s="116" t="str">
        <f t="shared" si="513"/>
        <v/>
      </c>
      <c r="FS1055" s="116" t="str">
        <f t="shared" si="514"/>
        <v/>
      </c>
      <c r="FT1055" s="116">
        <f t="shared" si="519"/>
        <v>0.04</v>
      </c>
      <c r="FU1055" s="116">
        <f t="shared" si="520"/>
        <v>1</v>
      </c>
      <c r="FV1055" s="116">
        <f t="shared" si="521"/>
        <v>34</v>
      </c>
      <c r="FW1055" s="116">
        <f t="shared" si="522"/>
        <v>0</v>
      </c>
      <c r="FX1055" s="116">
        <f t="shared" si="523"/>
        <v>1</v>
      </c>
      <c r="FY1055" s="116">
        <f t="shared" si="524"/>
        <v>8</v>
      </c>
      <c r="FZ1055" s="116">
        <f t="shared" si="525"/>
        <v>2.18E-2</v>
      </c>
      <c r="GA1055" s="116">
        <f t="shared" si="526"/>
        <v>1</v>
      </c>
      <c r="GB1055" s="116">
        <f t="shared" si="527"/>
        <v>16</v>
      </c>
      <c r="GC1055" s="116">
        <f t="shared" si="528"/>
        <v>8.72E-2</v>
      </c>
      <c r="GD1055" s="116">
        <f t="shared" si="529"/>
        <v>1</v>
      </c>
      <c r="GE1055" s="116">
        <f t="shared" si="530"/>
        <v>34</v>
      </c>
    </row>
    <row r="1056" spans="164:187" ht="16.5" x14ac:dyDescent="0.2">
      <c r="FH1056" s="116">
        <v>1051</v>
      </c>
      <c r="FI1056" s="116">
        <f t="shared" si="515"/>
        <v>0</v>
      </c>
      <c r="FJ1056" s="116">
        <f t="shared" si="508"/>
        <v>14</v>
      </c>
      <c r="FK1056" s="116" t="str">
        <f t="shared" si="516"/>
        <v>飞廉专属武器-魂珠-2 0级</v>
      </c>
      <c r="FL1056" s="116">
        <f t="shared" si="517"/>
        <v>2</v>
      </c>
      <c r="FM1056" s="116">
        <f t="shared" si="518"/>
        <v>0</v>
      </c>
      <c r="FN1056" s="116" t="str">
        <f t="shared" si="509"/>
        <v/>
      </c>
      <c r="FO1056" s="116" t="str">
        <f t="shared" si="510"/>
        <v/>
      </c>
      <c r="FP1056" s="116" t="str">
        <f t="shared" si="511"/>
        <v/>
      </c>
      <c r="FQ1056" s="116" t="str">
        <f t="shared" si="512"/>
        <v/>
      </c>
      <c r="FR1056" s="116" t="str">
        <f t="shared" si="513"/>
        <v/>
      </c>
      <c r="FS1056" s="116" t="str">
        <f t="shared" si="514"/>
        <v/>
      </c>
      <c r="FT1056" s="116" t="str">
        <f t="shared" si="519"/>
        <v/>
      </c>
      <c r="FU1056" s="116" t="str">
        <f t="shared" si="520"/>
        <v/>
      </c>
      <c r="FV1056" s="116" t="str">
        <f t="shared" si="521"/>
        <v/>
      </c>
      <c r="FW1056" s="116" t="str">
        <f t="shared" si="522"/>
        <v/>
      </c>
      <c r="FX1056" s="116" t="str">
        <f t="shared" si="523"/>
        <v/>
      </c>
      <c r="FY1056" s="116" t="str">
        <f t="shared" si="524"/>
        <v/>
      </c>
      <c r="FZ1056" s="116" t="str">
        <f t="shared" si="525"/>
        <v/>
      </c>
      <c r="GA1056" s="116" t="str">
        <f t="shared" si="526"/>
        <v/>
      </c>
      <c r="GB1056" s="116" t="str">
        <f t="shared" si="527"/>
        <v/>
      </c>
      <c r="GC1056" s="116" t="str">
        <f t="shared" si="528"/>
        <v/>
      </c>
      <c r="GD1056" s="116" t="str">
        <f t="shared" si="529"/>
        <v/>
      </c>
      <c r="GE1056" s="116" t="str">
        <f t="shared" si="530"/>
        <v/>
      </c>
    </row>
    <row r="1057" spans="164:187" ht="16.5" x14ac:dyDescent="0.2">
      <c r="FH1057" s="116">
        <v>1052</v>
      </c>
      <c r="FI1057" s="116">
        <f t="shared" si="515"/>
        <v>10</v>
      </c>
      <c r="FJ1057" s="116">
        <f t="shared" si="508"/>
        <v>14</v>
      </c>
      <c r="FK1057" s="116" t="str">
        <f t="shared" si="516"/>
        <v>飞廉专属武器-魂珠-2 1级</v>
      </c>
      <c r="FL1057" s="116">
        <f t="shared" si="517"/>
        <v>2</v>
      </c>
      <c r="FM1057" s="116">
        <f t="shared" si="518"/>
        <v>1</v>
      </c>
      <c r="FN1057" s="116" t="str">
        <f t="shared" si="509"/>
        <v>金币</v>
      </c>
      <c r="FO1057" s="116">
        <f t="shared" si="510"/>
        <v>2000</v>
      </c>
      <c r="FP1057" s="116" t="str">
        <f t="shared" si="511"/>
        <v>专属强化石1</v>
      </c>
      <c r="FQ1057" s="116">
        <f t="shared" si="512"/>
        <v>3</v>
      </c>
      <c r="FR1057" s="116" t="str">
        <f t="shared" si="513"/>
        <v>专属强化石2</v>
      </c>
      <c r="FS1057" s="116">
        <f t="shared" si="514"/>
        <v>1</v>
      </c>
      <c r="FT1057" s="116">
        <f t="shared" si="519"/>
        <v>0.28999999999999998</v>
      </c>
      <c r="FU1057" s="116">
        <f t="shared" si="520"/>
        <v>1</v>
      </c>
      <c r="FV1057" s="116">
        <f t="shared" si="521"/>
        <v>5</v>
      </c>
      <c r="FW1057" s="116">
        <f t="shared" si="522"/>
        <v>0</v>
      </c>
      <c r="FX1057" s="116">
        <f t="shared" si="523"/>
        <v>1</v>
      </c>
      <c r="FY1057" s="116">
        <f t="shared" si="524"/>
        <v>1</v>
      </c>
      <c r="FZ1057" s="116">
        <f t="shared" si="525"/>
        <v>0.14480000000000001</v>
      </c>
      <c r="GA1057" s="116">
        <f t="shared" si="526"/>
        <v>1</v>
      </c>
      <c r="GB1057" s="116">
        <f t="shared" si="527"/>
        <v>2</v>
      </c>
      <c r="GC1057" s="116">
        <f t="shared" si="528"/>
        <v>0.57920000000000005</v>
      </c>
      <c r="GD1057" s="116">
        <f t="shared" si="529"/>
        <v>1</v>
      </c>
      <c r="GE1057" s="116">
        <f t="shared" si="530"/>
        <v>5</v>
      </c>
    </row>
    <row r="1058" spans="164:187" ht="16.5" x14ac:dyDescent="0.2">
      <c r="FH1058" s="116">
        <v>1053</v>
      </c>
      <c r="FI1058" s="116">
        <f t="shared" si="515"/>
        <v>11</v>
      </c>
      <c r="FJ1058" s="116">
        <f t="shared" si="508"/>
        <v>14</v>
      </c>
      <c r="FK1058" s="116" t="str">
        <f t="shared" si="516"/>
        <v>飞廉专属武器-魂珠-2 2级</v>
      </c>
      <c r="FL1058" s="116">
        <f t="shared" si="517"/>
        <v>2</v>
      </c>
      <c r="FM1058" s="116">
        <f t="shared" si="518"/>
        <v>2</v>
      </c>
      <c r="FN1058" s="116" t="str">
        <f t="shared" si="509"/>
        <v>金币</v>
      </c>
      <c r="FO1058" s="116">
        <f t="shared" si="510"/>
        <v>3000</v>
      </c>
      <c r="FP1058" s="116" t="str">
        <f t="shared" si="511"/>
        <v>专属强化石1</v>
      </c>
      <c r="FQ1058" s="116">
        <f t="shared" si="512"/>
        <v>3</v>
      </c>
      <c r="FR1058" s="116" t="str">
        <f t="shared" si="513"/>
        <v>专属强化石2</v>
      </c>
      <c r="FS1058" s="116">
        <f t="shared" si="514"/>
        <v>1</v>
      </c>
      <c r="FT1058" s="116">
        <f t="shared" si="519"/>
        <v>0.14000000000000001</v>
      </c>
      <c r="FU1058" s="116">
        <f t="shared" si="520"/>
        <v>1</v>
      </c>
      <c r="FV1058" s="116">
        <f t="shared" si="521"/>
        <v>10</v>
      </c>
      <c r="FW1058" s="116">
        <f t="shared" si="522"/>
        <v>0</v>
      </c>
      <c r="FX1058" s="116">
        <f t="shared" si="523"/>
        <v>1</v>
      </c>
      <c r="FY1058" s="116">
        <f t="shared" si="524"/>
        <v>2</v>
      </c>
      <c r="FZ1058" s="116">
        <f t="shared" si="525"/>
        <v>7.2400000000000006E-2</v>
      </c>
      <c r="GA1058" s="116">
        <f t="shared" si="526"/>
        <v>1</v>
      </c>
      <c r="GB1058" s="116">
        <f t="shared" si="527"/>
        <v>5</v>
      </c>
      <c r="GC1058" s="116">
        <f t="shared" si="528"/>
        <v>0.28960000000000002</v>
      </c>
      <c r="GD1058" s="116">
        <f t="shared" si="529"/>
        <v>1</v>
      </c>
      <c r="GE1058" s="116">
        <f t="shared" si="530"/>
        <v>10</v>
      </c>
    </row>
    <row r="1059" spans="164:187" ht="16.5" x14ac:dyDescent="0.2">
      <c r="FH1059" s="116">
        <v>1054</v>
      </c>
      <c r="FI1059" s="116">
        <f t="shared" si="515"/>
        <v>12</v>
      </c>
      <c r="FJ1059" s="116">
        <f t="shared" si="508"/>
        <v>14</v>
      </c>
      <c r="FK1059" s="116" t="str">
        <f t="shared" si="516"/>
        <v>飞廉专属武器-魂珠-2 3级</v>
      </c>
      <c r="FL1059" s="116">
        <f t="shared" si="517"/>
        <v>2</v>
      </c>
      <c r="FM1059" s="116">
        <f t="shared" si="518"/>
        <v>3</v>
      </c>
      <c r="FN1059" s="116" t="str">
        <f t="shared" si="509"/>
        <v>金币</v>
      </c>
      <c r="FO1059" s="116">
        <f t="shared" si="510"/>
        <v>4000</v>
      </c>
      <c r="FP1059" s="116" t="str">
        <f t="shared" si="511"/>
        <v>专属强化石1</v>
      </c>
      <c r="FQ1059" s="116">
        <f t="shared" si="512"/>
        <v>6</v>
      </c>
      <c r="FR1059" s="116" t="str">
        <f t="shared" si="513"/>
        <v>专属强化石2</v>
      </c>
      <c r="FS1059" s="116">
        <f t="shared" si="514"/>
        <v>2</v>
      </c>
      <c r="FT1059" s="116">
        <f t="shared" si="519"/>
        <v>0.19</v>
      </c>
      <c r="FU1059" s="116">
        <f t="shared" si="520"/>
        <v>1</v>
      </c>
      <c r="FV1059" s="116">
        <f t="shared" si="521"/>
        <v>8</v>
      </c>
      <c r="FW1059" s="116">
        <f t="shared" si="522"/>
        <v>0</v>
      </c>
      <c r="FX1059" s="116">
        <f t="shared" si="523"/>
        <v>1</v>
      </c>
      <c r="FY1059" s="116">
        <f t="shared" si="524"/>
        <v>2</v>
      </c>
      <c r="FZ1059" s="116">
        <f t="shared" si="525"/>
        <v>9.6500000000000002E-2</v>
      </c>
      <c r="GA1059" s="116">
        <f t="shared" si="526"/>
        <v>1</v>
      </c>
      <c r="GB1059" s="116">
        <f t="shared" si="527"/>
        <v>4</v>
      </c>
      <c r="GC1059" s="116">
        <f t="shared" si="528"/>
        <v>0.3861</v>
      </c>
      <c r="GD1059" s="116">
        <f t="shared" si="529"/>
        <v>1</v>
      </c>
      <c r="GE1059" s="116">
        <f t="shared" si="530"/>
        <v>8</v>
      </c>
    </row>
    <row r="1060" spans="164:187" ht="16.5" x14ac:dyDescent="0.2">
      <c r="FH1060" s="116">
        <v>1055</v>
      </c>
      <c r="FI1060" s="116">
        <f t="shared" si="515"/>
        <v>13</v>
      </c>
      <c r="FJ1060" s="116">
        <f t="shared" si="508"/>
        <v>14</v>
      </c>
      <c r="FK1060" s="116" t="str">
        <f t="shared" si="516"/>
        <v>飞廉专属武器-魂珠-2 4级</v>
      </c>
      <c r="FL1060" s="116">
        <f t="shared" si="517"/>
        <v>2</v>
      </c>
      <c r="FM1060" s="116">
        <f t="shared" si="518"/>
        <v>4</v>
      </c>
      <c r="FN1060" s="116" t="str">
        <f t="shared" si="509"/>
        <v>金币</v>
      </c>
      <c r="FO1060" s="116">
        <f t="shared" si="510"/>
        <v>5000</v>
      </c>
      <c r="FP1060" s="116" t="str">
        <f t="shared" si="511"/>
        <v>专属强化石1</v>
      </c>
      <c r="FQ1060" s="116">
        <f t="shared" si="512"/>
        <v>6</v>
      </c>
      <c r="FR1060" s="116" t="str">
        <f t="shared" si="513"/>
        <v>专属强化石2</v>
      </c>
      <c r="FS1060" s="116">
        <f t="shared" si="514"/>
        <v>2</v>
      </c>
      <c r="FT1060" s="116">
        <f t="shared" si="519"/>
        <v>0.12</v>
      </c>
      <c r="FU1060" s="116">
        <f t="shared" si="520"/>
        <v>1</v>
      </c>
      <c r="FV1060" s="116">
        <f t="shared" si="521"/>
        <v>13</v>
      </c>
      <c r="FW1060" s="116">
        <f t="shared" si="522"/>
        <v>0</v>
      </c>
      <c r="FX1060" s="116">
        <f t="shared" si="523"/>
        <v>1</v>
      </c>
      <c r="FY1060" s="116">
        <f t="shared" si="524"/>
        <v>3</v>
      </c>
      <c r="FZ1060" s="116">
        <f t="shared" si="525"/>
        <v>5.79E-2</v>
      </c>
      <c r="GA1060" s="116">
        <f t="shared" si="526"/>
        <v>1</v>
      </c>
      <c r="GB1060" s="116">
        <f t="shared" si="527"/>
        <v>6</v>
      </c>
      <c r="GC1060" s="116">
        <f t="shared" si="528"/>
        <v>0.23169999999999999</v>
      </c>
      <c r="GD1060" s="116">
        <f t="shared" si="529"/>
        <v>1</v>
      </c>
      <c r="GE1060" s="116">
        <f t="shared" si="530"/>
        <v>13</v>
      </c>
    </row>
    <row r="1061" spans="164:187" ht="16.5" x14ac:dyDescent="0.2">
      <c r="FH1061" s="116">
        <v>1056</v>
      </c>
      <c r="FI1061" s="116">
        <f t="shared" si="515"/>
        <v>14</v>
      </c>
      <c r="FJ1061" s="116">
        <f t="shared" si="508"/>
        <v>14</v>
      </c>
      <c r="FK1061" s="116" t="str">
        <f t="shared" si="516"/>
        <v>飞廉专属武器-魂珠-2 5级</v>
      </c>
      <c r="FL1061" s="116">
        <f t="shared" si="517"/>
        <v>2</v>
      </c>
      <c r="FM1061" s="116">
        <f t="shared" si="518"/>
        <v>5</v>
      </c>
      <c r="FN1061" s="116" t="str">
        <f t="shared" si="509"/>
        <v>金币</v>
      </c>
      <c r="FO1061" s="116">
        <f t="shared" si="510"/>
        <v>6000</v>
      </c>
      <c r="FP1061" s="116" t="str">
        <f t="shared" si="511"/>
        <v>专属强化石1</v>
      </c>
      <c r="FQ1061" s="116">
        <f t="shared" si="512"/>
        <v>9</v>
      </c>
      <c r="FR1061" s="116" t="str">
        <f t="shared" si="513"/>
        <v>专属强化石2</v>
      </c>
      <c r="FS1061" s="116">
        <f t="shared" si="514"/>
        <v>3</v>
      </c>
      <c r="FT1061" s="116">
        <f t="shared" si="519"/>
        <v>0.11</v>
      </c>
      <c r="FU1061" s="116">
        <f t="shared" si="520"/>
        <v>1</v>
      </c>
      <c r="FV1061" s="116">
        <f t="shared" si="521"/>
        <v>14</v>
      </c>
      <c r="FW1061" s="116">
        <f t="shared" si="522"/>
        <v>0</v>
      </c>
      <c r="FX1061" s="116">
        <f t="shared" si="523"/>
        <v>1</v>
      </c>
      <c r="FY1061" s="116">
        <f t="shared" si="524"/>
        <v>3</v>
      </c>
      <c r="FZ1061" s="116">
        <f t="shared" si="525"/>
        <v>5.4300000000000001E-2</v>
      </c>
      <c r="GA1061" s="116">
        <f t="shared" si="526"/>
        <v>1</v>
      </c>
      <c r="GB1061" s="116">
        <f t="shared" si="527"/>
        <v>6</v>
      </c>
      <c r="GC1061" s="116">
        <f t="shared" si="528"/>
        <v>0.2172</v>
      </c>
      <c r="GD1061" s="116">
        <f t="shared" si="529"/>
        <v>1</v>
      </c>
      <c r="GE1061" s="116">
        <f t="shared" si="530"/>
        <v>14</v>
      </c>
    </row>
    <row r="1062" spans="164:187" ht="16.5" x14ac:dyDescent="0.2">
      <c r="FH1062" s="116">
        <v>1057</v>
      </c>
      <c r="FI1062" s="116">
        <f t="shared" si="515"/>
        <v>15</v>
      </c>
      <c r="FJ1062" s="116">
        <f t="shared" si="508"/>
        <v>14</v>
      </c>
      <c r="FK1062" s="116" t="str">
        <f t="shared" si="516"/>
        <v>飞廉专属武器-魂珠-2 6级</v>
      </c>
      <c r="FL1062" s="116">
        <f t="shared" si="517"/>
        <v>2</v>
      </c>
      <c r="FM1062" s="116">
        <f t="shared" si="518"/>
        <v>6</v>
      </c>
      <c r="FN1062" s="116" t="str">
        <f t="shared" si="509"/>
        <v>金币</v>
      </c>
      <c r="FO1062" s="116">
        <f t="shared" si="510"/>
        <v>7000</v>
      </c>
      <c r="FP1062" s="116" t="str">
        <f t="shared" si="511"/>
        <v>专属强化石1</v>
      </c>
      <c r="FQ1062" s="116">
        <f t="shared" si="512"/>
        <v>12</v>
      </c>
      <c r="FR1062" s="116" t="str">
        <f t="shared" si="513"/>
        <v>专属强化石2</v>
      </c>
      <c r="FS1062" s="116">
        <f t="shared" si="514"/>
        <v>4</v>
      </c>
      <c r="FT1062" s="116">
        <f t="shared" si="519"/>
        <v>0.09</v>
      </c>
      <c r="FU1062" s="116">
        <f t="shared" si="520"/>
        <v>1</v>
      </c>
      <c r="FV1062" s="116">
        <f t="shared" si="521"/>
        <v>17</v>
      </c>
      <c r="FW1062" s="116">
        <f t="shared" si="522"/>
        <v>0</v>
      </c>
      <c r="FX1062" s="116">
        <f t="shared" si="523"/>
        <v>1</v>
      </c>
      <c r="FY1062" s="116">
        <f t="shared" si="524"/>
        <v>4</v>
      </c>
      <c r="FZ1062" s="116">
        <f t="shared" si="525"/>
        <v>4.4600000000000001E-2</v>
      </c>
      <c r="GA1062" s="116">
        <f t="shared" si="526"/>
        <v>1</v>
      </c>
      <c r="GB1062" s="116">
        <f t="shared" si="527"/>
        <v>8</v>
      </c>
      <c r="GC1062" s="116">
        <f t="shared" si="528"/>
        <v>0.1782</v>
      </c>
      <c r="GD1062" s="116">
        <f t="shared" si="529"/>
        <v>1</v>
      </c>
      <c r="GE1062" s="116">
        <f t="shared" si="530"/>
        <v>17</v>
      </c>
    </row>
    <row r="1063" spans="164:187" ht="16.5" x14ac:dyDescent="0.2">
      <c r="FH1063" s="116">
        <v>1058</v>
      </c>
      <c r="FI1063" s="116">
        <f t="shared" si="515"/>
        <v>16</v>
      </c>
      <c r="FJ1063" s="116">
        <f t="shared" si="508"/>
        <v>14</v>
      </c>
      <c r="FK1063" s="116" t="str">
        <f t="shared" si="516"/>
        <v>飞廉专属武器-魂珠-2 7级</v>
      </c>
      <c r="FL1063" s="116">
        <f t="shared" si="517"/>
        <v>2</v>
      </c>
      <c r="FM1063" s="116">
        <f t="shared" si="518"/>
        <v>7</v>
      </c>
      <c r="FN1063" s="116" t="str">
        <f t="shared" si="509"/>
        <v>金币</v>
      </c>
      <c r="FO1063" s="116">
        <f t="shared" si="510"/>
        <v>8000</v>
      </c>
      <c r="FP1063" s="116" t="str">
        <f t="shared" si="511"/>
        <v>专属强化石1</v>
      </c>
      <c r="FQ1063" s="116">
        <f t="shared" si="512"/>
        <v>15</v>
      </c>
      <c r="FR1063" s="116" t="str">
        <f t="shared" si="513"/>
        <v>专属强化石2</v>
      </c>
      <c r="FS1063" s="116">
        <f t="shared" si="514"/>
        <v>5</v>
      </c>
      <c r="FT1063" s="116">
        <f t="shared" si="519"/>
        <v>7.0000000000000007E-2</v>
      </c>
      <c r="FU1063" s="116">
        <f t="shared" si="520"/>
        <v>1</v>
      </c>
      <c r="FV1063" s="116">
        <f t="shared" si="521"/>
        <v>22</v>
      </c>
      <c r="FW1063" s="116">
        <f t="shared" si="522"/>
        <v>0</v>
      </c>
      <c r="FX1063" s="116">
        <f t="shared" si="523"/>
        <v>1</v>
      </c>
      <c r="FY1063" s="116">
        <f t="shared" si="524"/>
        <v>5</v>
      </c>
      <c r="FZ1063" s="116">
        <f t="shared" si="525"/>
        <v>3.4500000000000003E-2</v>
      </c>
      <c r="GA1063" s="116">
        <f t="shared" si="526"/>
        <v>1</v>
      </c>
      <c r="GB1063" s="116">
        <f t="shared" si="527"/>
        <v>10</v>
      </c>
      <c r="GC1063" s="116">
        <f t="shared" si="528"/>
        <v>0.13789999999999999</v>
      </c>
      <c r="GD1063" s="116">
        <f t="shared" si="529"/>
        <v>1</v>
      </c>
      <c r="GE1063" s="116">
        <f t="shared" si="530"/>
        <v>22</v>
      </c>
    </row>
    <row r="1064" spans="164:187" ht="16.5" x14ac:dyDescent="0.2">
      <c r="FH1064" s="116">
        <v>1059</v>
      </c>
      <c r="FI1064" s="116">
        <f t="shared" si="515"/>
        <v>17</v>
      </c>
      <c r="FJ1064" s="116">
        <f t="shared" si="508"/>
        <v>14</v>
      </c>
      <c r="FK1064" s="116" t="str">
        <f t="shared" si="516"/>
        <v>飞廉专属武器-魂珠-2 8级</v>
      </c>
      <c r="FL1064" s="116">
        <f t="shared" si="517"/>
        <v>2</v>
      </c>
      <c r="FM1064" s="116">
        <f t="shared" si="518"/>
        <v>8</v>
      </c>
      <c r="FN1064" s="116" t="str">
        <f t="shared" si="509"/>
        <v>金币</v>
      </c>
      <c r="FO1064" s="116">
        <f t="shared" si="510"/>
        <v>9000</v>
      </c>
      <c r="FP1064" s="116" t="str">
        <f t="shared" si="511"/>
        <v>专属强化石1</v>
      </c>
      <c r="FQ1064" s="116">
        <f t="shared" si="512"/>
        <v>18</v>
      </c>
      <c r="FR1064" s="116" t="str">
        <f t="shared" si="513"/>
        <v>专属强化石2</v>
      </c>
      <c r="FS1064" s="116">
        <f t="shared" si="514"/>
        <v>6</v>
      </c>
      <c r="FT1064" s="116">
        <f t="shared" si="519"/>
        <v>0.05</v>
      </c>
      <c r="FU1064" s="116">
        <f t="shared" si="520"/>
        <v>1</v>
      </c>
      <c r="FV1064" s="116">
        <f t="shared" si="521"/>
        <v>29</v>
      </c>
      <c r="FW1064" s="116">
        <f t="shared" si="522"/>
        <v>0</v>
      </c>
      <c r="FX1064" s="116">
        <f t="shared" si="523"/>
        <v>1</v>
      </c>
      <c r="FY1064" s="116">
        <f t="shared" si="524"/>
        <v>7</v>
      </c>
      <c r="FZ1064" s="116">
        <f t="shared" si="525"/>
        <v>2.5600000000000001E-2</v>
      </c>
      <c r="GA1064" s="116">
        <f t="shared" si="526"/>
        <v>1</v>
      </c>
      <c r="GB1064" s="116">
        <f t="shared" si="527"/>
        <v>14</v>
      </c>
      <c r="GC1064" s="116">
        <f t="shared" si="528"/>
        <v>0.1022</v>
      </c>
      <c r="GD1064" s="116">
        <f t="shared" si="529"/>
        <v>1</v>
      </c>
      <c r="GE1064" s="116">
        <f t="shared" si="530"/>
        <v>29</v>
      </c>
    </row>
    <row r="1065" spans="164:187" ht="16.5" x14ac:dyDescent="0.2">
      <c r="FH1065" s="116">
        <v>1060</v>
      </c>
      <c r="FI1065" s="116">
        <f t="shared" si="515"/>
        <v>18</v>
      </c>
      <c r="FJ1065" s="116">
        <f t="shared" si="508"/>
        <v>14</v>
      </c>
      <c r="FK1065" s="116" t="str">
        <f t="shared" si="516"/>
        <v>飞廉专属武器-魂珠-2 9级</v>
      </c>
      <c r="FL1065" s="116">
        <f t="shared" si="517"/>
        <v>2</v>
      </c>
      <c r="FM1065" s="116">
        <f t="shared" si="518"/>
        <v>9</v>
      </c>
      <c r="FN1065" s="116" t="str">
        <f t="shared" si="509"/>
        <v>金币</v>
      </c>
      <c r="FO1065" s="116">
        <f t="shared" si="510"/>
        <v>10000</v>
      </c>
      <c r="FP1065" s="116" t="str">
        <f t="shared" si="511"/>
        <v>专属强化石1</v>
      </c>
      <c r="FQ1065" s="116">
        <f t="shared" si="512"/>
        <v>24</v>
      </c>
      <c r="FR1065" s="116" t="str">
        <f t="shared" si="513"/>
        <v>专属强化石2</v>
      </c>
      <c r="FS1065" s="116">
        <f t="shared" si="514"/>
        <v>8</v>
      </c>
      <c r="FT1065" s="116">
        <f t="shared" si="519"/>
        <v>0.04</v>
      </c>
      <c r="FU1065" s="116">
        <f t="shared" si="520"/>
        <v>1</v>
      </c>
      <c r="FV1065" s="116">
        <f t="shared" si="521"/>
        <v>36</v>
      </c>
      <c r="FW1065" s="116">
        <f t="shared" si="522"/>
        <v>0</v>
      </c>
      <c r="FX1065" s="116">
        <f t="shared" si="523"/>
        <v>1</v>
      </c>
      <c r="FY1065" s="116">
        <f t="shared" si="524"/>
        <v>8</v>
      </c>
      <c r="FZ1065" s="116">
        <f t="shared" si="525"/>
        <v>2.1100000000000001E-2</v>
      </c>
      <c r="GA1065" s="116">
        <f t="shared" si="526"/>
        <v>1</v>
      </c>
      <c r="GB1065" s="116">
        <f t="shared" si="527"/>
        <v>17</v>
      </c>
      <c r="GC1065" s="116">
        <f t="shared" si="528"/>
        <v>8.4199999999999997E-2</v>
      </c>
      <c r="GD1065" s="116">
        <f t="shared" si="529"/>
        <v>1</v>
      </c>
      <c r="GE1065" s="116">
        <f t="shared" si="530"/>
        <v>36</v>
      </c>
    </row>
    <row r="1066" spans="164:187" ht="16.5" x14ac:dyDescent="0.2">
      <c r="FH1066" s="116">
        <v>1061</v>
      </c>
      <c r="FI1066" s="116">
        <f t="shared" si="515"/>
        <v>0</v>
      </c>
      <c r="FJ1066" s="116">
        <f t="shared" si="508"/>
        <v>14</v>
      </c>
      <c r="FK1066" s="116" t="str">
        <f t="shared" si="516"/>
        <v>飞廉专属武器-魂珠-3 0级</v>
      </c>
      <c r="FL1066" s="116">
        <f t="shared" si="517"/>
        <v>3</v>
      </c>
      <c r="FM1066" s="116">
        <f t="shared" si="518"/>
        <v>0</v>
      </c>
      <c r="FN1066" s="116" t="str">
        <f t="shared" si="509"/>
        <v/>
      </c>
      <c r="FO1066" s="116" t="str">
        <f t="shared" si="510"/>
        <v/>
      </c>
      <c r="FP1066" s="116" t="str">
        <f t="shared" si="511"/>
        <v/>
      </c>
      <c r="FQ1066" s="116" t="str">
        <f t="shared" si="512"/>
        <v/>
      </c>
      <c r="FR1066" s="116" t="str">
        <f t="shared" si="513"/>
        <v/>
      </c>
      <c r="FS1066" s="116" t="str">
        <f t="shared" si="514"/>
        <v/>
      </c>
      <c r="FT1066" s="116" t="str">
        <f t="shared" si="519"/>
        <v/>
      </c>
      <c r="FU1066" s="116" t="str">
        <f t="shared" si="520"/>
        <v/>
      </c>
      <c r="FV1066" s="116" t="str">
        <f t="shared" si="521"/>
        <v/>
      </c>
      <c r="FW1066" s="116" t="str">
        <f t="shared" si="522"/>
        <v/>
      </c>
      <c r="FX1066" s="116" t="str">
        <f t="shared" si="523"/>
        <v/>
      </c>
      <c r="FY1066" s="116" t="str">
        <f t="shared" si="524"/>
        <v/>
      </c>
      <c r="FZ1066" s="116" t="str">
        <f t="shared" si="525"/>
        <v/>
      </c>
      <c r="GA1066" s="116" t="str">
        <f t="shared" si="526"/>
        <v/>
      </c>
      <c r="GB1066" s="116" t="str">
        <f t="shared" si="527"/>
        <v/>
      </c>
      <c r="GC1066" s="116" t="str">
        <f t="shared" si="528"/>
        <v/>
      </c>
      <c r="GD1066" s="116" t="str">
        <f t="shared" si="529"/>
        <v/>
      </c>
      <c r="GE1066" s="116" t="str">
        <f t="shared" si="530"/>
        <v/>
      </c>
    </row>
    <row r="1067" spans="164:187" ht="16.5" x14ac:dyDescent="0.2">
      <c r="FH1067" s="116">
        <v>1062</v>
      </c>
      <c r="FI1067" s="116">
        <f t="shared" si="515"/>
        <v>19</v>
      </c>
      <c r="FJ1067" s="116">
        <f t="shared" si="508"/>
        <v>14</v>
      </c>
      <c r="FK1067" s="116" t="str">
        <f t="shared" si="516"/>
        <v>飞廉专属武器-魂珠-3 1级</v>
      </c>
      <c r="FL1067" s="116">
        <f t="shared" si="517"/>
        <v>3</v>
      </c>
      <c r="FM1067" s="116">
        <f t="shared" si="518"/>
        <v>1</v>
      </c>
      <c r="FN1067" s="116" t="str">
        <f t="shared" si="509"/>
        <v>金币</v>
      </c>
      <c r="FO1067" s="116">
        <f t="shared" si="510"/>
        <v>3000</v>
      </c>
      <c r="FP1067" s="116" t="str">
        <f t="shared" si="511"/>
        <v>专属强化石1</v>
      </c>
      <c r="FQ1067" s="116">
        <f t="shared" si="512"/>
        <v>4</v>
      </c>
      <c r="FR1067" s="116" t="str">
        <f t="shared" si="513"/>
        <v>专属强化石2</v>
      </c>
      <c r="FS1067" s="116">
        <f t="shared" si="514"/>
        <v>2</v>
      </c>
      <c r="FT1067" s="116">
        <f t="shared" si="519"/>
        <v>0.23</v>
      </c>
      <c r="FU1067" s="116">
        <f t="shared" si="520"/>
        <v>1</v>
      </c>
      <c r="FV1067" s="116">
        <f t="shared" si="521"/>
        <v>6</v>
      </c>
      <c r="FW1067" s="116">
        <f t="shared" si="522"/>
        <v>0</v>
      </c>
      <c r="FX1067" s="116">
        <f t="shared" si="523"/>
        <v>1</v>
      </c>
      <c r="FY1067" s="116">
        <f t="shared" si="524"/>
        <v>2</v>
      </c>
      <c r="FZ1067" s="116">
        <f t="shared" si="525"/>
        <v>0.1158</v>
      </c>
      <c r="GA1067" s="116">
        <f t="shared" si="526"/>
        <v>1</v>
      </c>
      <c r="GB1067" s="116">
        <f t="shared" si="527"/>
        <v>3</v>
      </c>
      <c r="GC1067" s="116">
        <f t="shared" si="528"/>
        <v>0.46329999999999999</v>
      </c>
      <c r="GD1067" s="116">
        <f t="shared" si="529"/>
        <v>1</v>
      </c>
      <c r="GE1067" s="116">
        <f t="shared" si="530"/>
        <v>6</v>
      </c>
    </row>
    <row r="1068" spans="164:187" ht="16.5" x14ac:dyDescent="0.2">
      <c r="FH1068" s="116">
        <v>1063</v>
      </c>
      <c r="FI1068" s="116">
        <f t="shared" si="515"/>
        <v>20</v>
      </c>
      <c r="FJ1068" s="116">
        <f t="shared" si="508"/>
        <v>14</v>
      </c>
      <c r="FK1068" s="116" t="str">
        <f t="shared" si="516"/>
        <v>飞廉专属武器-魂珠-3 2级</v>
      </c>
      <c r="FL1068" s="116">
        <f t="shared" si="517"/>
        <v>3</v>
      </c>
      <c r="FM1068" s="116">
        <f t="shared" si="518"/>
        <v>2</v>
      </c>
      <c r="FN1068" s="116" t="str">
        <f t="shared" si="509"/>
        <v>金币</v>
      </c>
      <c r="FO1068" s="116">
        <f t="shared" si="510"/>
        <v>4000</v>
      </c>
      <c r="FP1068" s="116" t="str">
        <f t="shared" si="511"/>
        <v>专属强化石1</v>
      </c>
      <c r="FQ1068" s="116">
        <f t="shared" si="512"/>
        <v>4</v>
      </c>
      <c r="FR1068" s="116" t="str">
        <f t="shared" si="513"/>
        <v>专属强化石2</v>
      </c>
      <c r="FS1068" s="116">
        <f t="shared" si="514"/>
        <v>2</v>
      </c>
      <c r="FT1068" s="116">
        <f t="shared" si="519"/>
        <v>0.12</v>
      </c>
      <c r="FU1068" s="116">
        <f t="shared" si="520"/>
        <v>1</v>
      </c>
      <c r="FV1068" s="116">
        <f t="shared" si="521"/>
        <v>13</v>
      </c>
      <c r="FW1068" s="116">
        <f t="shared" si="522"/>
        <v>0</v>
      </c>
      <c r="FX1068" s="116">
        <f t="shared" si="523"/>
        <v>1</v>
      </c>
      <c r="FY1068" s="116">
        <f t="shared" si="524"/>
        <v>3</v>
      </c>
      <c r="FZ1068" s="116">
        <f t="shared" si="525"/>
        <v>5.79E-2</v>
      </c>
      <c r="GA1068" s="116">
        <f t="shared" si="526"/>
        <v>1</v>
      </c>
      <c r="GB1068" s="116">
        <f t="shared" si="527"/>
        <v>6</v>
      </c>
      <c r="GC1068" s="116">
        <f t="shared" si="528"/>
        <v>0.23169999999999999</v>
      </c>
      <c r="GD1068" s="116">
        <f t="shared" si="529"/>
        <v>1</v>
      </c>
      <c r="GE1068" s="116">
        <f t="shared" si="530"/>
        <v>13</v>
      </c>
    </row>
    <row r="1069" spans="164:187" ht="16.5" x14ac:dyDescent="0.2">
      <c r="FH1069" s="116">
        <v>1064</v>
      </c>
      <c r="FI1069" s="116">
        <f t="shared" si="515"/>
        <v>21</v>
      </c>
      <c r="FJ1069" s="116">
        <f t="shared" si="508"/>
        <v>14</v>
      </c>
      <c r="FK1069" s="116" t="str">
        <f t="shared" si="516"/>
        <v>飞廉专属武器-魂珠-3 3级</v>
      </c>
      <c r="FL1069" s="116">
        <f t="shared" si="517"/>
        <v>3</v>
      </c>
      <c r="FM1069" s="116">
        <f t="shared" si="518"/>
        <v>3</v>
      </c>
      <c r="FN1069" s="116" t="str">
        <f t="shared" si="509"/>
        <v>金币</v>
      </c>
      <c r="FO1069" s="116">
        <f t="shared" si="510"/>
        <v>5000</v>
      </c>
      <c r="FP1069" s="116" t="str">
        <f t="shared" si="511"/>
        <v>专属强化石1</v>
      </c>
      <c r="FQ1069" s="116">
        <f t="shared" si="512"/>
        <v>6</v>
      </c>
      <c r="FR1069" s="116" t="str">
        <f t="shared" si="513"/>
        <v>专属强化石2</v>
      </c>
      <c r="FS1069" s="116">
        <f t="shared" si="514"/>
        <v>3</v>
      </c>
      <c r="FT1069" s="116">
        <f t="shared" si="519"/>
        <v>0.12</v>
      </c>
      <c r="FU1069" s="116">
        <f t="shared" si="520"/>
        <v>1</v>
      </c>
      <c r="FV1069" s="116">
        <f t="shared" si="521"/>
        <v>13</v>
      </c>
      <c r="FW1069" s="116">
        <f t="shared" si="522"/>
        <v>0</v>
      </c>
      <c r="FX1069" s="116">
        <f t="shared" si="523"/>
        <v>1</v>
      </c>
      <c r="FY1069" s="116">
        <f t="shared" si="524"/>
        <v>3</v>
      </c>
      <c r="FZ1069" s="116">
        <f t="shared" si="525"/>
        <v>5.79E-2</v>
      </c>
      <c r="GA1069" s="116">
        <f t="shared" si="526"/>
        <v>1</v>
      </c>
      <c r="GB1069" s="116">
        <f t="shared" si="527"/>
        <v>6</v>
      </c>
      <c r="GC1069" s="116">
        <f t="shared" si="528"/>
        <v>0.23169999999999999</v>
      </c>
      <c r="GD1069" s="116">
        <f t="shared" si="529"/>
        <v>1</v>
      </c>
      <c r="GE1069" s="116">
        <f t="shared" si="530"/>
        <v>13</v>
      </c>
    </row>
    <row r="1070" spans="164:187" ht="16.5" x14ac:dyDescent="0.2">
      <c r="FH1070" s="116">
        <v>1065</v>
      </c>
      <c r="FI1070" s="116">
        <f t="shared" si="515"/>
        <v>22</v>
      </c>
      <c r="FJ1070" s="116">
        <f t="shared" si="508"/>
        <v>14</v>
      </c>
      <c r="FK1070" s="116" t="str">
        <f t="shared" si="516"/>
        <v>飞廉专属武器-魂珠-3 4级</v>
      </c>
      <c r="FL1070" s="116">
        <f t="shared" si="517"/>
        <v>3</v>
      </c>
      <c r="FM1070" s="116">
        <f t="shared" si="518"/>
        <v>4</v>
      </c>
      <c r="FN1070" s="116" t="str">
        <f t="shared" si="509"/>
        <v>金币</v>
      </c>
      <c r="FO1070" s="116">
        <f t="shared" si="510"/>
        <v>6000</v>
      </c>
      <c r="FP1070" s="116" t="str">
        <f t="shared" si="511"/>
        <v>专属强化石1</v>
      </c>
      <c r="FQ1070" s="116">
        <f t="shared" si="512"/>
        <v>6</v>
      </c>
      <c r="FR1070" s="116" t="str">
        <f t="shared" si="513"/>
        <v>专属强化石2</v>
      </c>
      <c r="FS1070" s="116">
        <f t="shared" si="514"/>
        <v>3</v>
      </c>
      <c r="FT1070" s="116">
        <f t="shared" si="519"/>
        <v>7.0000000000000007E-2</v>
      </c>
      <c r="FU1070" s="116">
        <f t="shared" si="520"/>
        <v>1</v>
      </c>
      <c r="FV1070" s="116">
        <f t="shared" si="521"/>
        <v>22</v>
      </c>
      <c r="FW1070" s="116">
        <f t="shared" si="522"/>
        <v>0</v>
      </c>
      <c r="FX1070" s="116">
        <f t="shared" si="523"/>
        <v>1</v>
      </c>
      <c r="FY1070" s="116">
        <f t="shared" si="524"/>
        <v>5</v>
      </c>
      <c r="FZ1070" s="116">
        <f t="shared" si="525"/>
        <v>3.4700000000000002E-2</v>
      </c>
      <c r="GA1070" s="116">
        <f t="shared" si="526"/>
        <v>1</v>
      </c>
      <c r="GB1070" s="116">
        <f t="shared" si="527"/>
        <v>10</v>
      </c>
      <c r="GC1070" s="116">
        <f t="shared" si="528"/>
        <v>0.13900000000000001</v>
      </c>
      <c r="GD1070" s="116">
        <f t="shared" si="529"/>
        <v>1</v>
      </c>
      <c r="GE1070" s="116">
        <f t="shared" si="530"/>
        <v>22</v>
      </c>
    </row>
    <row r="1071" spans="164:187" ht="16.5" x14ac:dyDescent="0.2">
      <c r="FH1071" s="116">
        <v>1066</v>
      </c>
      <c r="FI1071" s="116">
        <f t="shared" si="515"/>
        <v>23</v>
      </c>
      <c r="FJ1071" s="116">
        <f t="shared" si="508"/>
        <v>14</v>
      </c>
      <c r="FK1071" s="116" t="str">
        <f t="shared" si="516"/>
        <v>飞廉专属武器-魂珠-3 5级</v>
      </c>
      <c r="FL1071" s="116">
        <f t="shared" si="517"/>
        <v>3</v>
      </c>
      <c r="FM1071" s="116">
        <f t="shared" si="518"/>
        <v>5</v>
      </c>
      <c r="FN1071" s="116" t="str">
        <f t="shared" si="509"/>
        <v>金币</v>
      </c>
      <c r="FO1071" s="116">
        <f t="shared" si="510"/>
        <v>7000</v>
      </c>
      <c r="FP1071" s="116" t="str">
        <f t="shared" si="511"/>
        <v>专属强化石1</v>
      </c>
      <c r="FQ1071" s="116">
        <f t="shared" si="512"/>
        <v>8</v>
      </c>
      <c r="FR1071" s="116" t="str">
        <f t="shared" si="513"/>
        <v>专属强化石2</v>
      </c>
      <c r="FS1071" s="116">
        <f t="shared" si="514"/>
        <v>4</v>
      </c>
      <c r="FT1071" s="116">
        <f t="shared" si="519"/>
        <v>0.06</v>
      </c>
      <c r="FU1071" s="116">
        <f t="shared" si="520"/>
        <v>1</v>
      </c>
      <c r="FV1071" s="116">
        <f t="shared" si="521"/>
        <v>26</v>
      </c>
      <c r="FW1071" s="116">
        <f t="shared" si="522"/>
        <v>0</v>
      </c>
      <c r="FX1071" s="116">
        <f t="shared" si="523"/>
        <v>1</v>
      </c>
      <c r="FY1071" s="116">
        <f t="shared" si="524"/>
        <v>6</v>
      </c>
      <c r="FZ1071" s="116">
        <f t="shared" si="525"/>
        <v>2.9000000000000001E-2</v>
      </c>
      <c r="GA1071" s="116">
        <f t="shared" si="526"/>
        <v>1</v>
      </c>
      <c r="GB1071" s="116">
        <f t="shared" si="527"/>
        <v>12</v>
      </c>
      <c r="GC1071" s="116">
        <f t="shared" si="528"/>
        <v>0.1158</v>
      </c>
      <c r="GD1071" s="116">
        <f t="shared" si="529"/>
        <v>1</v>
      </c>
      <c r="GE1071" s="116">
        <f t="shared" si="530"/>
        <v>26</v>
      </c>
    </row>
    <row r="1072" spans="164:187" ht="16.5" x14ac:dyDescent="0.2">
      <c r="FH1072" s="116">
        <v>1067</v>
      </c>
      <c r="FI1072" s="116">
        <f t="shared" si="515"/>
        <v>24</v>
      </c>
      <c r="FJ1072" s="116">
        <f t="shared" si="508"/>
        <v>14</v>
      </c>
      <c r="FK1072" s="116" t="str">
        <f t="shared" si="516"/>
        <v>飞廉专属武器-魂珠-3 6级</v>
      </c>
      <c r="FL1072" s="116">
        <f t="shared" si="517"/>
        <v>3</v>
      </c>
      <c r="FM1072" s="116">
        <f t="shared" si="518"/>
        <v>6</v>
      </c>
      <c r="FN1072" s="116" t="str">
        <f t="shared" si="509"/>
        <v>金币</v>
      </c>
      <c r="FO1072" s="116">
        <f t="shared" si="510"/>
        <v>8000</v>
      </c>
      <c r="FP1072" s="116" t="str">
        <f t="shared" si="511"/>
        <v>专属强化石1</v>
      </c>
      <c r="FQ1072" s="116">
        <f t="shared" si="512"/>
        <v>10</v>
      </c>
      <c r="FR1072" s="116" t="str">
        <f t="shared" si="513"/>
        <v>专属强化石2</v>
      </c>
      <c r="FS1072" s="116">
        <f t="shared" si="514"/>
        <v>5</v>
      </c>
      <c r="FT1072" s="116">
        <f t="shared" si="519"/>
        <v>0.04</v>
      </c>
      <c r="FU1072" s="116">
        <f t="shared" si="520"/>
        <v>1</v>
      </c>
      <c r="FV1072" s="116">
        <f t="shared" si="521"/>
        <v>34</v>
      </c>
      <c r="FW1072" s="116">
        <f t="shared" si="522"/>
        <v>0</v>
      </c>
      <c r="FX1072" s="116">
        <f t="shared" si="523"/>
        <v>1</v>
      </c>
      <c r="FY1072" s="116">
        <f t="shared" si="524"/>
        <v>8</v>
      </c>
      <c r="FZ1072" s="116">
        <f t="shared" si="525"/>
        <v>2.23E-2</v>
      </c>
      <c r="GA1072" s="116">
        <f t="shared" si="526"/>
        <v>1</v>
      </c>
      <c r="GB1072" s="116">
        <f t="shared" si="527"/>
        <v>16</v>
      </c>
      <c r="GC1072" s="116">
        <f t="shared" si="528"/>
        <v>8.9099999999999999E-2</v>
      </c>
      <c r="GD1072" s="116">
        <f t="shared" si="529"/>
        <v>1</v>
      </c>
      <c r="GE1072" s="116">
        <f t="shared" si="530"/>
        <v>34</v>
      </c>
    </row>
    <row r="1073" spans="164:187" ht="16.5" x14ac:dyDescent="0.2">
      <c r="FH1073" s="116">
        <v>1068</v>
      </c>
      <c r="FI1073" s="116">
        <f t="shared" si="515"/>
        <v>25</v>
      </c>
      <c r="FJ1073" s="116">
        <f t="shared" si="508"/>
        <v>14</v>
      </c>
      <c r="FK1073" s="116" t="str">
        <f t="shared" si="516"/>
        <v>飞廉专属武器-魂珠-3 7级</v>
      </c>
      <c r="FL1073" s="116">
        <f t="shared" si="517"/>
        <v>3</v>
      </c>
      <c r="FM1073" s="116">
        <f t="shared" si="518"/>
        <v>7</v>
      </c>
      <c r="FN1073" s="116" t="str">
        <f t="shared" si="509"/>
        <v>金币</v>
      </c>
      <c r="FO1073" s="116">
        <f t="shared" si="510"/>
        <v>9000</v>
      </c>
      <c r="FP1073" s="116" t="str">
        <f t="shared" si="511"/>
        <v>专属强化石1</v>
      </c>
      <c r="FQ1073" s="116">
        <f t="shared" si="512"/>
        <v>12</v>
      </c>
      <c r="FR1073" s="116" t="str">
        <f t="shared" si="513"/>
        <v>专属强化石2</v>
      </c>
      <c r="FS1073" s="116">
        <f t="shared" si="514"/>
        <v>6</v>
      </c>
      <c r="FT1073" s="116">
        <f t="shared" si="519"/>
        <v>0.03</v>
      </c>
      <c r="FU1073" s="116">
        <f t="shared" si="520"/>
        <v>1</v>
      </c>
      <c r="FV1073" s="116">
        <f t="shared" si="521"/>
        <v>45</v>
      </c>
      <c r="FW1073" s="116">
        <f t="shared" si="522"/>
        <v>0</v>
      </c>
      <c r="FX1073" s="116">
        <f t="shared" si="523"/>
        <v>1</v>
      </c>
      <c r="FY1073" s="116">
        <f t="shared" si="524"/>
        <v>11</v>
      </c>
      <c r="FZ1073" s="116">
        <f t="shared" si="525"/>
        <v>1.6500000000000001E-2</v>
      </c>
      <c r="GA1073" s="116">
        <f t="shared" si="526"/>
        <v>1</v>
      </c>
      <c r="GB1073" s="116">
        <f t="shared" si="527"/>
        <v>21</v>
      </c>
      <c r="GC1073" s="116">
        <f t="shared" si="528"/>
        <v>6.6199999999999995E-2</v>
      </c>
      <c r="GD1073" s="116">
        <f t="shared" si="529"/>
        <v>1</v>
      </c>
      <c r="GE1073" s="116">
        <f t="shared" si="530"/>
        <v>45</v>
      </c>
    </row>
    <row r="1074" spans="164:187" ht="16.5" x14ac:dyDescent="0.2">
      <c r="FH1074" s="116">
        <v>1069</v>
      </c>
      <c r="FI1074" s="116">
        <f t="shared" si="515"/>
        <v>26</v>
      </c>
      <c r="FJ1074" s="116">
        <f t="shared" si="508"/>
        <v>14</v>
      </c>
      <c r="FK1074" s="116" t="str">
        <f t="shared" si="516"/>
        <v>飞廉专属武器-魂珠-3 8级</v>
      </c>
      <c r="FL1074" s="116">
        <f t="shared" si="517"/>
        <v>3</v>
      </c>
      <c r="FM1074" s="116">
        <f t="shared" si="518"/>
        <v>8</v>
      </c>
      <c r="FN1074" s="116" t="str">
        <f t="shared" si="509"/>
        <v>金币</v>
      </c>
      <c r="FO1074" s="116">
        <f t="shared" si="510"/>
        <v>10000</v>
      </c>
      <c r="FP1074" s="116" t="str">
        <f t="shared" si="511"/>
        <v>专属强化石1</v>
      </c>
      <c r="FQ1074" s="116">
        <f t="shared" si="512"/>
        <v>16</v>
      </c>
      <c r="FR1074" s="116" t="str">
        <f t="shared" si="513"/>
        <v>专属强化石2</v>
      </c>
      <c r="FS1074" s="116">
        <f t="shared" si="514"/>
        <v>8</v>
      </c>
      <c r="FT1074" s="116">
        <f t="shared" si="519"/>
        <v>0.03</v>
      </c>
      <c r="FU1074" s="116">
        <f t="shared" si="520"/>
        <v>1</v>
      </c>
      <c r="FV1074" s="116">
        <f t="shared" si="521"/>
        <v>55</v>
      </c>
      <c r="FW1074" s="116">
        <f t="shared" si="522"/>
        <v>0</v>
      </c>
      <c r="FX1074" s="116">
        <f t="shared" si="523"/>
        <v>1</v>
      </c>
      <c r="FY1074" s="116">
        <f t="shared" si="524"/>
        <v>13</v>
      </c>
      <c r="FZ1074" s="116">
        <f t="shared" si="525"/>
        <v>1.3599999999999999E-2</v>
      </c>
      <c r="GA1074" s="116">
        <f t="shared" si="526"/>
        <v>1</v>
      </c>
      <c r="GB1074" s="116">
        <f t="shared" si="527"/>
        <v>26</v>
      </c>
      <c r="GC1074" s="116">
        <f t="shared" si="528"/>
        <v>5.45E-2</v>
      </c>
      <c r="GD1074" s="116">
        <f t="shared" si="529"/>
        <v>1</v>
      </c>
      <c r="GE1074" s="116">
        <f t="shared" si="530"/>
        <v>55</v>
      </c>
    </row>
    <row r="1075" spans="164:187" ht="16.5" x14ac:dyDescent="0.2">
      <c r="FH1075" s="116">
        <v>1070</v>
      </c>
      <c r="FI1075" s="116">
        <f t="shared" si="515"/>
        <v>27</v>
      </c>
      <c r="FJ1075" s="116">
        <f t="shared" si="508"/>
        <v>14</v>
      </c>
      <c r="FK1075" s="116" t="str">
        <f t="shared" si="516"/>
        <v>飞廉专属武器-魂珠-3 9级</v>
      </c>
      <c r="FL1075" s="116">
        <f t="shared" si="517"/>
        <v>3</v>
      </c>
      <c r="FM1075" s="116">
        <f t="shared" si="518"/>
        <v>9</v>
      </c>
      <c r="FN1075" s="116" t="str">
        <f t="shared" si="509"/>
        <v>金币</v>
      </c>
      <c r="FO1075" s="116">
        <f t="shared" si="510"/>
        <v>11000</v>
      </c>
      <c r="FP1075" s="116" t="str">
        <f t="shared" si="511"/>
        <v>专属强化石1</v>
      </c>
      <c r="FQ1075" s="116">
        <f t="shared" si="512"/>
        <v>20</v>
      </c>
      <c r="FR1075" s="116" t="str">
        <f t="shared" si="513"/>
        <v>专属强化石2</v>
      </c>
      <c r="FS1075" s="116">
        <f t="shared" si="514"/>
        <v>10</v>
      </c>
      <c r="FT1075" s="116">
        <f t="shared" si="519"/>
        <v>0.02</v>
      </c>
      <c r="FU1075" s="116">
        <f t="shared" si="520"/>
        <v>1</v>
      </c>
      <c r="FV1075" s="116">
        <f t="shared" si="521"/>
        <v>71</v>
      </c>
      <c r="FW1075" s="116">
        <f t="shared" si="522"/>
        <v>0</v>
      </c>
      <c r="FX1075" s="116">
        <f t="shared" si="523"/>
        <v>1</v>
      </c>
      <c r="FY1075" s="116">
        <f t="shared" si="524"/>
        <v>17</v>
      </c>
      <c r="FZ1075" s="116">
        <f t="shared" si="525"/>
        <v>1.0500000000000001E-2</v>
      </c>
      <c r="GA1075" s="116">
        <f t="shared" si="526"/>
        <v>1</v>
      </c>
      <c r="GB1075" s="116">
        <f t="shared" si="527"/>
        <v>33</v>
      </c>
      <c r="GC1075" s="116">
        <f t="shared" si="528"/>
        <v>4.2099999999999999E-2</v>
      </c>
      <c r="GD1075" s="116">
        <f t="shared" si="529"/>
        <v>1</v>
      </c>
      <c r="GE1075" s="116">
        <f t="shared" si="530"/>
        <v>71</v>
      </c>
    </row>
    <row r="1076" spans="164:187" ht="16.5" x14ac:dyDescent="0.2">
      <c r="FH1076" s="116">
        <v>1071</v>
      </c>
      <c r="FI1076" s="116">
        <f t="shared" si="515"/>
        <v>0</v>
      </c>
      <c r="FJ1076" s="116">
        <f t="shared" si="508"/>
        <v>14</v>
      </c>
      <c r="FK1076" s="116" t="str">
        <f t="shared" si="516"/>
        <v>飞廉专属武器-魂珠-4 0级</v>
      </c>
      <c r="FL1076" s="116">
        <f t="shared" si="517"/>
        <v>4</v>
      </c>
      <c r="FM1076" s="116">
        <f t="shared" si="518"/>
        <v>0</v>
      </c>
      <c r="FN1076" s="116" t="str">
        <f t="shared" si="509"/>
        <v/>
      </c>
      <c r="FO1076" s="116" t="str">
        <f t="shared" si="510"/>
        <v/>
      </c>
      <c r="FP1076" s="116" t="str">
        <f t="shared" si="511"/>
        <v/>
      </c>
      <c r="FQ1076" s="116" t="str">
        <f t="shared" si="512"/>
        <v/>
      </c>
      <c r="FR1076" s="116" t="str">
        <f t="shared" si="513"/>
        <v/>
      </c>
      <c r="FS1076" s="116" t="str">
        <f t="shared" si="514"/>
        <v/>
      </c>
      <c r="FT1076" s="116" t="str">
        <f t="shared" si="519"/>
        <v/>
      </c>
      <c r="FU1076" s="116" t="str">
        <f t="shared" si="520"/>
        <v/>
      </c>
      <c r="FV1076" s="116" t="str">
        <f t="shared" si="521"/>
        <v/>
      </c>
      <c r="FW1076" s="116" t="str">
        <f t="shared" si="522"/>
        <v/>
      </c>
      <c r="FX1076" s="116" t="str">
        <f t="shared" si="523"/>
        <v/>
      </c>
      <c r="FY1076" s="116" t="str">
        <f t="shared" si="524"/>
        <v/>
      </c>
      <c r="FZ1076" s="116" t="str">
        <f t="shared" si="525"/>
        <v/>
      </c>
      <c r="GA1076" s="116" t="str">
        <f t="shared" si="526"/>
        <v/>
      </c>
      <c r="GB1076" s="116" t="str">
        <f t="shared" si="527"/>
        <v/>
      </c>
      <c r="GC1076" s="116" t="str">
        <f t="shared" si="528"/>
        <v/>
      </c>
      <c r="GD1076" s="116" t="str">
        <f t="shared" si="529"/>
        <v/>
      </c>
      <c r="GE1076" s="116" t="str">
        <f t="shared" si="530"/>
        <v/>
      </c>
    </row>
    <row r="1077" spans="164:187" ht="16.5" x14ac:dyDescent="0.2">
      <c r="FH1077" s="116">
        <v>1072</v>
      </c>
      <c r="FI1077" s="116">
        <f t="shared" si="515"/>
        <v>28</v>
      </c>
      <c r="FJ1077" s="116">
        <f t="shared" si="508"/>
        <v>14</v>
      </c>
      <c r="FK1077" s="116" t="str">
        <f t="shared" si="516"/>
        <v>飞廉专属武器-魂珠-4 1级</v>
      </c>
      <c r="FL1077" s="116">
        <f t="shared" si="517"/>
        <v>4</v>
      </c>
      <c r="FM1077" s="116">
        <f t="shared" si="518"/>
        <v>1</v>
      </c>
      <c r="FN1077" s="116" t="str">
        <f t="shared" si="509"/>
        <v>金币</v>
      </c>
      <c r="FO1077" s="116">
        <f t="shared" si="510"/>
        <v>4000</v>
      </c>
      <c r="FP1077" s="116" t="str">
        <f t="shared" si="511"/>
        <v>专属强化石2</v>
      </c>
      <c r="FQ1077" s="116">
        <f t="shared" si="512"/>
        <v>3</v>
      </c>
      <c r="FR1077" s="116" t="str">
        <f t="shared" si="513"/>
        <v>专属强化石3</v>
      </c>
      <c r="FS1077" s="116">
        <f t="shared" si="514"/>
        <v>1</v>
      </c>
      <c r="FT1077" s="116">
        <f t="shared" si="519"/>
        <v>0.19</v>
      </c>
      <c r="FU1077" s="116">
        <f t="shared" si="520"/>
        <v>1</v>
      </c>
      <c r="FV1077" s="116">
        <f t="shared" si="521"/>
        <v>8</v>
      </c>
      <c r="FW1077" s="116">
        <f t="shared" si="522"/>
        <v>0</v>
      </c>
      <c r="FX1077" s="116">
        <f t="shared" si="523"/>
        <v>1</v>
      </c>
      <c r="FY1077" s="116">
        <f t="shared" si="524"/>
        <v>2</v>
      </c>
      <c r="FZ1077" s="116">
        <f t="shared" si="525"/>
        <v>9.2600000000000002E-2</v>
      </c>
      <c r="GA1077" s="116">
        <f t="shared" si="526"/>
        <v>1</v>
      </c>
      <c r="GB1077" s="116">
        <f t="shared" si="527"/>
        <v>4</v>
      </c>
      <c r="GC1077" s="116">
        <f t="shared" si="528"/>
        <v>0.37019999999999997</v>
      </c>
      <c r="GD1077" s="116">
        <f t="shared" si="529"/>
        <v>1</v>
      </c>
      <c r="GE1077" s="116">
        <f t="shared" si="530"/>
        <v>8</v>
      </c>
    </row>
    <row r="1078" spans="164:187" ht="16.5" x14ac:dyDescent="0.2">
      <c r="FH1078" s="116">
        <v>1073</v>
      </c>
      <c r="FI1078" s="116">
        <f t="shared" si="515"/>
        <v>29</v>
      </c>
      <c r="FJ1078" s="116">
        <f t="shared" si="508"/>
        <v>14</v>
      </c>
      <c r="FK1078" s="116" t="str">
        <f t="shared" si="516"/>
        <v>飞廉专属武器-魂珠-4 2级</v>
      </c>
      <c r="FL1078" s="116">
        <f t="shared" si="517"/>
        <v>4</v>
      </c>
      <c r="FM1078" s="116">
        <f t="shared" si="518"/>
        <v>2</v>
      </c>
      <c r="FN1078" s="116" t="str">
        <f t="shared" si="509"/>
        <v>金币</v>
      </c>
      <c r="FO1078" s="116">
        <f t="shared" si="510"/>
        <v>5000</v>
      </c>
      <c r="FP1078" s="116" t="str">
        <f t="shared" si="511"/>
        <v>专属强化石2</v>
      </c>
      <c r="FQ1078" s="116">
        <f t="shared" si="512"/>
        <v>3</v>
      </c>
      <c r="FR1078" s="116" t="str">
        <f t="shared" si="513"/>
        <v>专属强化石3</v>
      </c>
      <c r="FS1078" s="116">
        <f t="shared" si="514"/>
        <v>1</v>
      </c>
      <c r="FT1078" s="116">
        <f t="shared" si="519"/>
        <v>0.09</v>
      </c>
      <c r="FU1078" s="116">
        <f t="shared" si="520"/>
        <v>1</v>
      </c>
      <c r="FV1078" s="116">
        <f t="shared" si="521"/>
        <v>16</v>
      </c>
      <c r="FW1078" s="116">
        <f t="shared" si="522"/>
        <v>0</v>
      </c>
      <c r="FX1078" s="116">
        <f t="shared" si="523"/>
        <v>1</v>
      </c>
      <c r="FY1078" s="116">
        <f t="shared" si="524"/>
        <v>4</v>
      </c>
      <c r="FZ1078" s="116">
        <f t="shared" si="525"/>
        <v>4.6300000000000001E-2</v>
      </c>
      <c r="GA1078" s="116">
        <f t="shared" si="526"/>
        <v>1</v>
      </c>
      <c r="GB1078" s="116">
        <f t="shared" si="527"/>
        <v>8</v>
      </c>
      <c r="GC1078" s="116">
        <f t="shared" si="528"/>
        <v>0.18509999999999999</v>
      </c>
      <c r="GD1078" s="116">
        <f t="shared" si="529"/>
        <v>1</v>
      </c>
      <c r="GE1078" s="116">
        <f t="shared" si="530"/>
        <v>16</v>
      </c>
    </row>
    <row r="1079" spans="164:187" ht="16.5" x14ac:dyDescent="0.2">
      <c r="FH1079" s="116">
        <v>1074</v>
      </c>
      <c r="FI1079" s="116">
        <f t="shared" si="515"/>
        <v>30</v>
      </c>
      <c r="FJ1079" s="116">
        <f t="shared" si="508"/>
        <v>14</v>
      </c>
      <c r="FK1079" s="116" t="str">
        <f t="shared" si="516"/>
        <v>飞廉专属武器-魂珠-4 3级</v>
      </c>
      <c r="FL1079" s="116">
        <f t="shared" si="517"/>
        <v>4</v>
      </c>
      <c r="FM1079" s="116">
        <f t="shared" si="518"/>
        <v>3</v>
      </c>
      <c r="FN1079" s="116" t="str">
        <f t="shared" si="509"/>
        <v>金币</v>
      </c>
      <c r="FO1079" s="116">
        <f t="shared" si="510"/>
        <v>6000</v>
      </c>
      <c r="FP1079" s="116" t="str">
        <f t="shared" si="511"/>
        <v>专属强化石2</v>
      </c>
      <c r="FQ1079" s="116">
        <f t="shared" si="512"/>
        <v>3</v>
      </c>
      <c r="FR1079" s="116" t="str">
        <f t="shared" si="513"/>
        <v>专属强化石3</v>
      </c>
      <c r="FS1079" s="116">
        <f t="shared" si="514"/>
        <v>1</v>
      </c>
      <c r="FT1079" s="116">
        <f t="shared" si="519"/>
        <v>0.06</v>
      </c>
      <c r="FU1079" s="116">
        <f t="shared" si="520"/>
        <v>1</v>
      </c>
      <c r="FV1079" s="116">
        <f t="shared" si="521"/>
        <v>24</v>
      </c>
      <c r="FW1079" s="116">
        <f t="shared" si="522"/>
        <v>0</v>
      </c>
      <c r="FX1079" s="116">
        <f t="shared" si="523"/>
        <v>1</v>
      </c>
      <c r="FY1079" s="116">
        <f t="shared" si="524"/>
        <v>6</v>
      </c>
      <c r="FZ1079" s="116">
        <f t="shared" si="525"/>
        <v>3.09E-2</v>
      </c>
      <c r="GA1079" s="116">
        <f t="shared" si="526"/>
        <v>1</v>
      </c>
      <c r="GB1079" s="116">
        <f t="shared" si="527"/>
        <v>11</v>
      </c>
      <c r="GC1079" s="116">
        <f t="shared" si="528"/>
        <v>0.1234</v>
      </c>
      <c r="GD1079" s="116">
        <f t="shared" si="529"/>
        <v>1</v>
      </c>
      <c r="GE1079" s="116">
        <f t="shared" si="530"/>
        <v>24</v>
      </c>
    </row>
    <row r="1080" spans="164:187" ht="16.5" x14ac:dyDescent="0.2">
      <c r="FH1080" s="116">
        <v>1075</v>
      </c>
      <c r="FI1080" s="116">
        <f t="shared" si="515"/>
        <v>31</v>
      </c>
      <c r="FJ1080" s="116">
        <f t="shared" si="508"/>
        <v>14</v>
      </c>
      <c r="FK1080" s="116" t="str">
        <f t="shared" si="516"/>
        <v>飞廉专属武器-魂珠-4 4级</v>
      </c>
      <c r="FL1080" s="116">
        <f t="shared" si="517"/>
        <v>4</v>
      </c>
      <c r="FM1080" s="116">
        <f t="shared" si="518"/>
        <v>4</v>
      </c>
      <c r="FN1080" s="116" t="str">
        <f t="shared" si="509"/>
        <v>金币</v>
      </c>
      <c r="FO1080" s="116">
        <f t="shared" si="510"/>
        <v>7000</v>
      </c>
      <c r="FP1080" s="116" t="str">
        <f t="shared" si="511"/>
        <v>专属强化石2</v>
      </c>
      <c r="FQ1080" s="116">
        <f t="shared" si="512"/>
        <v>6</v>
      </c>
      <c r="FR1080" s="116" t="str">
        <f t="shared" si="513"/>
        <v>专属强化石3</v>
      </c>
      <c r="FS1080" s="116">
        <f t="shared" si="514"/>
        <v>2</v>
      </c>
      <c r="FT1080" s="116">
        <f t="shared" si="519"/>
        <v>7.0000000000000007E-2</v>
      </c>
      <c r="FU1080" s="116">
        <f t="shared" si="520"/>
        <v>1</v>
      </c>
      <c r="FV1080" s="116">
        <f t="shared" si="521"/>
        <v>20</v>
      </c>
      <c r="FW1080" s="116">
        <f t="shared" si="522"/>
        <v>0</v>
      </c>
      <c r="FX1080" s="116">
        <f t="shared" si="523"/>
        <v>1</v>
      </c>
      <c r="FY1080" s="116">
        <f t="shared" si="524"/>
        <v>5</v>
      </c>
      <c r="FZ1080" s="116">
        <f t="shared" si="525"/>
        <v>3.6999999999999998E-2</v>
      </c>
      <c r="GA1080" s="116">
        <f t="shared" si="526"/>
        <v>1</v>
      </c>
      <c r="GB1080" s="116">
        <f t="shared" si="527"/>
        <v>9</v>
      </c>
      <c r="GC1080" s="116">
        <f t="shared" si="528"/>
        <v>0.14810000000000001</v>
      </c>
      <c r="GD1080" s="116">
        <f t="shared" si="529"/>
        <v>1</v>
      </c>
      <c r="GE1080" s="116">
        <f t="shared" si="530"/>
        <v>20</v>
      </c>
    </row>
    <row r="1081" spans="164:187" ht="16.5" x14ac:dyDescent="0.2">
      <c r="FH1081" s="116">
        <v>1076</v>
      </c>
      <c r="FI1081" s="116">
        <f t="shared" si="515"/>
        <v>32</v>
      </c>
      <c r="FJ1081" s="116">
        <f t="shared" si="508"/>
        <v>14</v>
      </c>
      <c r="FK1081" s="116" t="str">
        <f t="shared" si="516"/>
        <v>飞廉专属武器-魂珠-4 5级</v>
      </c>
      <c r="FL1081" s="116">
        <f t="shared" si="517"/>
        <v>4</v>
      </c>
      <c r="FM1081" s="116">
        <f t="shared" si="518"/>
        <v>5</v>
      </c>
      <c r="FN1081" s="116" t="str">
        <f t="shared" si="509"/>
        <v>金币</v>
      </c>
      <c r="FO1081" s="116">
        <f t="shared" si="510"/>
        <v>8000</v>
      </c>
      <c r="FP1081" s="116" t="str">
        <f t="shared" si="511"/>
        <v>专属强化石2</v>
      </c>
      <c r="FQ1081" s="116">
        <f t="shared" si="512"/>
        <v>6</v>
      </c>
      <c r="FR1081" s="116" t="str">
        <f t="shared" si="513"/>
        <v>专属强化石3</v>
      </c>
      <c r="FS1081" s="116">
        <f t="shared" si="514"/>
        <v>2</v>
      </c>
      <c r="FT1081" s="116">
        <f t="shared" si="519"/>
        <v>0.05</v>
      </c>
      <c r="FU1081" s="116">
        <f t="shared" si="520"/>
        <v>1</v>
      </c>
      <c r="FV1081" s="116">
        <f t="shared" si="521"/>
        <v>32</v>
      </c>
      <c r="FW1081" s="116">
        <f t="shared" si="522"/>
        <v>0</v>
      </c>
      <c r="FX1081" s="116">
        <f t="shared" si="523"/>
        <v>1</v>
      </c>
      <c r="FY1081" s="116">
        <f t="shared" si="524"/>
        <v>8</v>
      </c>
      <c r="FZ1081" s="116">
        <f t="shared" si="525"/>
        <v>2.3099999999999999E-2</v>
      </c>
      <c r="GA1081" s="116">
        <f t="shared" si="526"/>
        <v>1</v>
      </c>
      <c r="GB1081" s="116">
        <f t="shared" si="527"/>
        <v>15</v>
      </c>
      <c r="GC1081" s="116">
        <f t="shared" si="528"/>
        <v>9.2600000000000002E-2</v>
      </c>
      <c r="GD1081" s="116">
        <f t="shared" si="529"/>
        <v>1</v>
      </c>
      <c r="GE1081" s="116">
        <f t="shared" si="530"/>
        <v>32</v>
      </c>
    </row>
    <row r="1082" spans="164:187" ht="16.5" x14ac:dyDescent="0.2">
      <c r="FH1082" s="116">
        <v>1077</v>
      </c>
      <c r="FI1082" s="116">
        <f t="shared" si="515"/>
        <v>33</v>
      </c>
      <c r="FJ1082" s="116">
        <f t="shared" si="508"/>
        <v>14</v>
      </c>
      <c r="FK1082" s="116" t="str">
        <f t="shared" si="516"/>
        <v>飞廉专属武器-魂珠-4 6级</v>
      </c>
      <c r="FL1082" s="116">
        <f t="shared" si="517"/>
        <v>4</v>
      </c>
      <c r="FM1082" s="116">
        <f t="shared" si="518"/>
        <v>6</v>
      </c>
      <c r="FN1082" s="116" t="str">
        <f t="shared" si="509"/>
        <v>金币</v>
      </c>
      <c r="FO1082" s="116">
        <f t="shared" si="510"/>
        <v>9000</v>
      </c>
      <c r="FP1082" s="116" t="str">
        <f t="shared" si="511"/>
        <v>专属强化石2</v>
      </c>
      <c r="FQ1082" s="116">
        <f t="shared" si="512"/>
        <v>6</v>
      </c>
      <c r="FR1082" s="116" t="str">
        <f t="shared" si="513"/>
        <v>专属强化石3</v>
      </c>
      <c r="FS1082" s="116">
        <f t="shared" si="514"/>
        <v>2</v>
      </c>
      <c r="FT1082" s="116">
        <f t="shared" si="519"/>
        <v>0.03</v>
      </c>
      <c r="FU1082" s="116">
        <f t="shared" si="520"/>
        <v>1</v>
      </c>
      <c r="FV1082" s="116">
        <f t="shared" si="521"/>
        <v>53</v>
      </c>
      <c r="FW1082" s="116">
        <f t="shared" si="522"/>
        <v>0</v>
      </c>
      <c r="FX1082" s="116">
        <f t="shared" si="523"/>
        <v>1</v>
      </c>
      <c r="FY1082" s="116">
        <f t="shared" si="524"/>
        <v>12</v>
      </c>
      <c r="FZ1082" s="116">
        <f t="shared" si="525"/>
        <v>1.4200000000000001E-2</v>
      </c>
      <c r="GA1082" s="116">
        <f t="shared" si="526"/>
        <v>1</v>
      </c>
      <c r="GB1082" s="116">
        <f t="shared" si="527"/>
        <v>25</v>
      </c>
      <c r="GC1082" s="116">
        <f t="shared" si="528"/>
        <v>5.7000000000000002E-2</v>
      </c>
      <c r="GD1082" s="116">
        <f t="shared" si="529"/>
        <v>1</v>
      </c>
      <c r="GE1082" s="116">
        <f t="shared" si="530"/>
        <v>53</v>
      </c>
    </row>
    <row r="1083" spans="164:187" ht="16.5" x14ac:dyDescent="0.2">
      <c r="FH1083" s="116">
        <v>1078</v>
      </c>
      <c r="FI1083" s="116">
        <f t="shared" si="515"/>
        <v>34</v>
      </c>
      <c r="FJ1083" s="116">
        <f t="shared" si="508"/>
        <v>14</v>
      </c>
      <c r="FK1083" s="116" t="str">
        <f t="shared" si="516"/>
        <v>飞廉专属武器-魂珠-4 7级</v>
      </c>
      <c r="FL1083" s="116">
        <f t="shared" si="517"/>
        <v>4</v>
      </c>
      <c r="FM1083" s="116">
        <f t="shared" si="518"/>
        <v>7</v>
      </c>
      <c r="FN1083" s="116" t="str">
        <f t="shared" si="509"/>
        <v>金币</v>
      </c>
      <c r="FO1083" s="116">
        <f t="shared" si="510"/>
        <v>10000</v>
      </c>
      <c r="FP1083" s="116" t="str">
        <f t="shared" si="511"/>
        <v>专属强化石2</v>
      </c>
      <c r="FQ1083" s="116">
        <f t="shared" si="512"/>
        <v>10</v>
      </c>
      <c r="FR1083" s="116" t="str">
        <f t="shared" si="513"/>
        <v>专属强化石3</v>
      </c>
      <c r="FS1083" s="116">
        <f t="shared" si="514"/>
        <v>3</v>
      </c>
      <c r="FT1083" s="116">
        <f t="shared" si="519"/>
        <v>0.03</v>
      </c>
      <c r="FU1083" s="116">
        <f t="shared" si="520"/>
        <v>1</v>
      </c>
      <c r="FV1083" s="116">
        <f t="shared" si="521"/>
        <v>57</v>
      </c>
      <c r="FW1083" s="116">
        <f t="shared" si="522"/>
        <v>0</v>
      </c>
      <c r="FX1083" s="116">
        <f t="shared" si="523"/>
        <v>1</v>
      </c>
      <c r="FY1083" s="116">
        <f t="shared" si="524"/>
        <v>13</v>
      </c>
      <c r="FZ1083" s="116">
        <f t="shared" si="525"/>
        <v>1.32E-2</v>
      </c>
      <c r="GA1083" s="116">
        <f t="shared" si="526"/>
        <v>1</v>
      </c>
      <c r="GB1083" s="116">
        <f t="shared" si="527"/>
        <v>26</v>
      </c>
      <c r="GC1083" s="116">
        <f t="shared" si="528"/>
        <v>5.2900000000000003E-2</v>
      </c>
      <c r="GD1083" s="116">
        <f t="shared" si="529"/>
        <v>1</v>
      </c>
      <c r="GE1083" s="116">
        <f t="shared" si="530"/>
        <v>57</v>
      </c>
    </row>
    <row r="1084" spans="164:187" ht="16.5" x14ac:dyDescent="0.2">
      <c r="FH1084" s="116">
        <v>1079</v>
      </c>
      <c r="FI1084" s="116">
        <f t="shared" si="515"/>
        <v>35</v>
      </c>
      <c r="FJ1084" s="116">
        <f t="shared" si="508"/>
        <v>14</v>
      </c>
      <c r="FK1084" s="116" t="str">
        <f t="shared" si="516"/>
        <v>飞廉专属武器-魂珠-4 8级</v>
      </c>
      <c r="FL1084" s="116">
        <f t="shared" si="517"/>
        <v>4</v>
      </c>
      <c r="FM1084" s="116">
        <f t="shared" si="518"/>
        <v>8</v>
      </c>
      <c r="FN1084" s="116" t="str">
        <f t="shared" si="509"/>
        <v>金币</v>
      </c>
      <c r="FO1084" s="116">
        <f t="shared" si="510"/>
        <v>11000</v>
      </c>
      <c r="FP1084" s="116" t="str">
        <f t="shared" si="511"/>
        <v>专属强化石2</v>
      </c>
      <c r="FQ1084" s="116">
        <f t="shared" si="512"/>
        <v>13</v>
      </c>
      <c r="FR1084" s="116" t="str">
        <f t="shared" si="513"/>
        <v>专属强化石3</v>
      </c>
      <c r="FS1084" s="116">
        <f t="shared" si="514"/>
        <v>4</v>
      </c>
      <c r="FT1084" s="116">
        <f t="shared" si="519"/>
        <v>0.02</v>
      </c>
      <c r="FU1084" s="116">
        <f t="shared" si="520"/>
        <v>1</v>
      </c>
      <c r="FV1084" s="116">
        <f t="shared" si="521"/>
        <v>69</v>
      </c>
      <c r="FW1084" s="116">
        <f t="shared" si="522"/>
        <v>0</v>
      </c>
      <c r="FX1084" s="116">
        <f t="shared" si="523"/>
        <v>1</v>
      </c>
      <c r="FY1084" s="116">
        <f t="shared" si="524"/>
        <v>16</v>
      </c>
      <c r="FZ1084" s="116">
        <f t="shared" si="525"/>
        <v>1.09E-2</v>
      </c>
      <c r="GA1084" s="116">
        <f t="shared" si="526"/>
        <v>1</v>
      </c>
      <c r="GB1084" s="116">
        <f t="shared" si="527"/>
        <v>32</v>
      </c>
      <c r="GC1084" s="116">
        <f t="shared" si="528"/>
        <v>4.36E-2</v>
      </c>
      <c r="GD1084" s="116">
        <f t="shared" si="529"/>
        <v>1</v>
      </c>
      <c r="GE1084" s="116">
        <f t="shared" si="530"/>
        <v>69</v>
      </c>
    </row>
    <row r="1085" spans="164:187" ht="16.5" x14ac:dyDescent="0.2">
      <c r="FH1085" s="116">
        <v>1080</v>
      </c>
      <c r="FI1085" s="116">
        <f t="shared" si="515"/>
        <v>36</v>
      </c>
      <c r="FJ1085" s="116">
        <f t="shared" si="508"/>
        <v>14</v>
      </c>
      <c r="FK1085" s="116" t="str">
        <f t="shared" si="516"/>
        <v>飞廉专属武器-魂珠-4 9级</v>
      </c>
      <c r="FL1085" s="116">
        <f t="shared" si="517"/>
        <v>4</v>
      </c>
      <c r="FM1085" s="116">
        <f t="shared" si="518"/>
        <v>9</v>
      </c>
      <c r="FN1085" s="116" t="str">
        <f t="shared" si="509"/>
        <v>金币</v>
      </c>
      <c r="FO1085" s="116">
        <f t="shared" si="510"/>
        <v>12000</v>
      </c>
      <c r="FP1085" s="116" t="str">
        <f t="shared" si="511"/>
        <v>专属强化石2</v>
      </c>
      <c r="FQ1085" s="116">
        <f t="shared" si="512"/>
        <v>19</v>
      </c>
      <c r="FR1085" s="116" t="str">
        <f t="shared" si="513"/>
        <v>专属强化石3</v>
      </c>
      <c r="FS1085" s="116">
        <f t="shared" si="514"/>
        <v>6</v>
      </c>
      <c r="FT1085" s="116">
        <f t="shared" si="519"/>
        <v>0.02</v>
      </c>
      <c r="FU1085" s="116">
        <f t="shared" si="520"/>
        <v>1</v>
      </c>
      <c r="FV1085" s="116">
        <f t="shared" si="521"/>
        <v>74</v>
      </c>
      <c r="FW1085" s="116">
        <f t="shared" si="522"/>
        <v>0</v>
      </c>
      <c r="FX1085" s="116">
        <f t="shared" si="523"/>
        <v>1</v>
      </c>
      <c r="FY1085" s="116">
        <f t="shared" si="524"/>
        <v>17</v>
      </c>
      <c r="FZ1085" s="116">
        <f t="shared" si="525"/>
        <v>1.01E-2</v>
      </c>
      <c r="GA1085" s="116">
        <f t="shared" si="526"/>
        <v>1</v>
      </c>
      <c r="GB1085" s="116">
        <f t="shared" si="527"/>
        <v>35</v>
      </c>
      <c r="GC1085" s="116">
        <f t="shared" si="528"/>
        <v>4.0399999999999998E-2</v>
      </c>
      <c r="GD1085" s="116">
        <f t="shared" si="529"/>
        <v>1</v>
      </c>
      <c r="GE1085" s="116">
        <f t="shared" si="530"/>
        <v>74</v>
      </c>
    </row>
    <row r="1086" spans="164:187" ht="16.5" x14ac:dyDescent="0.2">
      <c r="FH1086" s="116">
        <v>1081</v>
      </c>
      <c r="FI1086" s="116">
        <f t="shared" si="515"/>
        <v>0</v>
      </c>
      <c r="FJ1086" s="116">
        <f t="shared" si="508"/>
        <v>14</v>
      </c>
      <c r="FK1086" s="116" t="str">
        <f t="shared" si="516"/>
        <v>飞廉专属武器-魂珠-5 0级</v>
      </c>
      <c r="FL1086" s="116">
        <f t="shared" si="517"/>
        <v>5</v>
      </c>
      <c r="FM1086" s="116">
        <f t="shared" si="518"/>
        <v>0</v>
      </c>
      <c r="FN1086" s="116" t="str">
        <f t="shared" si="509"/>
        <v/>
      </c>
      <c r="FO1086" s="116" t="str">
        <f t="shared" si="510"/>
        <v/>
      </c>
      <c r="FP1086" s="116" t="str">
        <f t="shared" si="511"/>
        <v/>
      </c>
      <c r="FQ1086" s="116" t="str">
        <f t="shared" si="512"/>
        <v/>
      </c>
      <c r="FR1086" s="116" t="str">
        <f t="shared" si="513"/>
        <v/>
      </c>
      <c r="FS1086" s="116" t="str">
        <f t="shared" si="514"/>
        <v/>
      </c>
      <c r="FT1086" s="116" t="str">
        <f t="shared" si="519"/>
        <v/>
      </c>
      <c r="FU1086" s="116" t="str">
        <f t="shared" si="520"/>
        <v/>
      </c>
      <c r="FV1086" s="116" t="str">
        <f t="shared" si="521"/>
        <v/>
      </c>
      <c r="FW1086" s="116" t="str">
        <f t="shared" si="522"/>
        <v/>
      </c>
      <c r="FX1086" s="116" t="str">
        <f t="shared" si="523"/>
        <v/>
      </c>
      <c r="FY1086" s="116" t="str">
        <f t="shared" si="524"/>
        <v/>
      </c>
      <c r="FZ1086" s="116" t="str">
        <f t="shared" si="525"/>
        <v/>
      </c>
      <c r="GA1086" s="116" t="str">
        <f t="shared" si="526"/>
        <v/>
      </c>
      <c r="GB1086" s="116" t="str">
        <f t="shared" si="527"/>
        <v/>
      </c>
      <c r="GC1086" s="116" t="str">
        <f t="shared" si="528"/>
        <v/>
      </c>
      <c r="GD1086" s="116" t="str">
        <f t="shared" si="529"/>
        <v/>
      </c>
      <c r="GE1086" s="116" t="str">
        <f t="shared" si="530"/>
        <v/>
      </c>
    </row>
    <row r="1087" spans="164:187" ht="16.5" x14ac:dyDescent="0.2">
      <c r="FH1087" s="116">
        <v>1082</v>
      </c>
      <c r="FI1087" s="116">
        <f t="shared" si="515"/>
        <v>37</v>
      </c>
      <c r="FJ1087" s="116">
        <f t="shared" si="508"/>
        <v>14</v>
      </c>
      <c r="FK1087" s="116" t="str">
        <f t="shared" si="516"/>
        <v>飞廉专属武器-魂珠-5 1级</v>
      </c>
      <c r="FL1087" s="116">
        <f t="shared" si="517"/>
        <v>5</v>
      </c>
      <c r="FM1087" s="116">
        <f t="shared" si="518"/>
        <v>1</v>
      </c>
      <c r="FN1087" s="116" t="str">
        <f t="shared" si="509"/>
        <v>金币</v>
      </c>
      <c r="FO1087" s="116">
        <f t="shared" si="510"/>
        <v>5000</v>
      </c>
      <c r="FP1087" s="116" t="str">
        <f t="shared" si="511"/>
        <v>专属强化石2</v>
      </c>
      <c r="FQ1087" s="116">
        <f t="shared" si="512"/>
        <v>4</v>
      </c>
      <c r="FR1087" s="116" t="str">
        <f t="shared" si="513"/>
        <v>专属强化石3</v>
      </c>
      <c r="FS1087" s="116">
        <f t="shared" si="514"/>
        <v>2</v>
      </c>
      <c r="FT1087" s="116">
        <f t="shared" si="519"/>
        <v>0.19</v>
      </c>
      <c r="FU1087" s="116">
        <f t="shared" si="520"/>
        <v>1</v>
      </c>
      <c r="FV1087" s="116">
        <f t="shared" si="521"/>
        <v>8</v>
      </c>
      <c r="FW1087" s="116">
        <f t="shared" si="522"/>
        <v>0</v>
      </c>
      <c r="FX1087" s="116">
        <f t="shared" si="523"/>
        <v>1</v>
      </c>
      <c r="FY1087" s="116">
        <f t="shared" si="524"/>
        <v>2</v>
      </c>
      <c r="FZ1087" s="116">
        <f t="shared" si="525"/>
        <v>9.2600000000000002E-2</v>
      </c>
      <c r="GA1087" s="116">
        <f t="shared" si="526"/>
        <v>1</v>
      </c>
      <c r="GB1087" s="116">
        <f t="shared" si="527"/>
        <v>4</v>
      </c>
      <c r="GC1087" s="116">
        <f t="shared" si="528"/>
        <v>0.37019999999999997</v>
      </c>
      <c r="GD1087" s="116">
        <f t="shared" si="529"/>
        <v>1</v>
      </c>
      <c r="GE1087" s="116">
        <f t="shared" si="530"/>
        <v>8</v>
      </c>
    </row>
    <row r="1088" spans="164:187" ht="16.5" x14ac:dyDescent="0.2">
      <c r="FH1088" s="116">
        <v>1083</v>
      </c>
      <c r="FI1088" s="116">
        <f t="shared" si="515"/>
        <v>38</v>
      </c>
      <c r="FJ1088" s="116">
        <f t="shared" si="508"/>
        <v>14</v>
      </c>
      <c r="FK1088" s="116" t="str">
        <f t="shared" si="516"/>
        <v>飞廉专属武器-魂珠-5 2级</v>
      </c>
      <c r="FL1088" s="116">
        <f t="shared" si="517"/>
        <v>5</v>
      </c>
      <c r="FM1088" s="116">
        <f t="shared" si="518"/>
        <v>2</v>
      </c>
      <c r="FN1088" s="116" t="str">
        <f t="shared" si="509"/>
        <v>金币</v>
      </c>
      <c r="FO1088" s="116">
        <f t="shared" si="510"/>
        <v>6000</v>
      </c>
      <c r="FP1088" s="116" t="str">
        <f t="shared" si="511"/>
        <v>专属强化石2</v>
      </c>
      <c r="FQ1088" s="116">
        <f t="shared" si="512"/>
        <v>4</v>
      </c>
      <c r="FR1088" s="116" t="str">
        <f t="shared" si="513"/>
        <v>专属强化石3</v>
      </c>
      <c r="FS1088" s="116">
        <f t="shared" si="514"/>
        <v>2</v>
      </c>
      <c r="FT1088" s="116">
        <f t="shared" si="519"/>
        <v>0.09</v>
      </c>
      <c r="FU1088" s="116">
        <f t="shared" si="520"/>
        <v>1</v>
      </c>
      <c r="FV1088" s="116">
        <f t="shared" si="521"/>
        <v>16</v>
      </c>
      <c r="FW1088" s="116">
        <f t="shared" si="522"/>
        <v>0</v>
      </c>
      <c r="FX1088" s="116">
        <f t="shared" si="523"/>
        <v>1</v>
      </c>
      <c r="FY1088" s="116">
        <f t="shared" si="524"/>
        <v>4</v>
      </c>
      <c r="FZ1088" s="116">
        <f t="shared" si="525"/>
        <v>4.6300000000000001E-2</v>
      </c>
      <c r="GA1088" s="116">
        <f t="shared" si="526"/>
        <v>1</v>
      </c>
      <c r="GB1088" s="116">
        <f t="shared" si="527"/>
        <v>8</v>
      </c>
      <c r="GC1088" s="116">
        <f t="shared" si="528"/>
        <v>0.18509999999999999</v>
      </c>
      <c r="GD1088" s="116">
        <f t="shared" si="529"/>
        <v>1</v>
      </c>
      <c r="GE1088" s="116">
        <f t="shared" si="530"/>
        <v>16</v>
      </c>
    </row>
    <row r="1089" spans="164:187" ht="16.5" x14ac:dyDescent="0.2">
      <c r="FH1089" s="116">
        <v>1084</v>
      </c>
      <c r="FI1089" s="116">
        <f t="shared" si="515"/>
        <v>39</v>
      </c>
      <c r="FJ1089" s="116">
        <f t="shared" si="508"/>
        <v>14</v>
      </c>
      <c r="FK1089" s="116" t="str">
        <f t="shared" si="516"/>
        <v>飞廉专属武器-魂珠-5 3级</v>
      </c>
      <c r="FL1089" s="116">
        <f t="shared" si="517"/>
        <v>5</v>
      </c>
      <c r="FM1089" s="116">
        <f t="shared" si="518"/>
        <v>3</v>
      </c>
      <c r="FN1089" s="116" t="str">
        <f t="shared" si="509"/>
        <v>金币</v>
      </c>
      <c r="FO1089" s="116">
        <f t="shared" si="510"/>
        <v>7000</v>
      </c>
      <c r="FP1089" s="116" t="str">
        <f t="shared" si="511"/>
        <v>专属强化石2</v>
      </c>
      <c r="FQ1089" s="116">
        <f t="shared" si="512"/>
        <v>4</v>
      </c>
      <c r="FR1089" s="116" t="str">
        <f t="shared" si="513"/>
        <v>专属强化石3</v>
      </c>
      <c r="FS1089" s="116">
        <f t="shared" si="514"/>
        <v>2</v>
      </c>
      <c r="FT1089" s="116">
        <f t="shared" si="519"/>
        <v>0.06</v>
      </c>
      <c r="FU1089" s="116">
        <f t="shared" si="520"/>
        <v>1</v>
      </c>
      <c r="FV1089" s="116">
        <f t="shared" si="521"/>
        <v>24</v>
      </c>
      <c r="FW1089" s="116">
        <f t="shared" si="522"/>
        <v>0</v>
      </c>
      <c r="FX1089" s="116">
        <f t="shared" si="523"/>
        <v>1</v>
      </c>
      <c r="FY1089" s="116">
        <f t="shared" si="524"/>
        <v>6</v>
      </c>
      <c r="FZ1089" s="116">
        <f t="shared" si="525"/>
        <v>3.09E-2</v>
      </c>
      <c r="GA1089" s="116">
        <f t="shared" si="526"/>
        <v>1</v>
      </c>
      <c r="GB1089" s="116">
        <f t="shared" si="527"/>
        <v>11</v>
      </c>
      <c r="GC1089" s="116">
        <f t="shared" si="528"/>
        <v>0.1234</v>
      </c>
      <c r="GD1089" s="116">
        <f t="shared" si="529"/>
        <v>1</v>
      </c>
      <c r="GE1089" s="116">
        <f t="shared" si="530"/>
        <v>24</v>
      </c>
    </row>
    <row r="1090" spans="164:187" ht="16.5" x14ac:dyDescent="0.2">
      <c r="FH1090" s="116">
        <v>1085</v>
      </c>
      <c r="FI1090" s="116">
        <f t="shared" si="515"/>
        <v>40</v>
      </c>
      <c r="FJ1090" s="116">
        <f t="shared" si="508"/>
        <v>14</v>
      </c>
      <c r="FK1090" s="116" t="str">
        <f t="shared" si="516"/>
        <v>飞廉专属武器-魂珠-5 4级</v>
      </c>
      <c r="FL1090" s="116">
        <f t="shared" si="517"/>
        <v>5</v>
      </c>
      <c r="FM1090" s="116">
        <f t="shared" si="518"/>
        <v>4</v>
      </c>
      <c r="FN1090" s="116" t="str">
        <f t="shared" si="509"/>
        <v>金币</v>
      </c>
      <c r="FO1090" s="116">
        <f t="shared" si="510"/>
        <v>8000</v>
      </c>
      <c r="FP1090" s="116" t="str">
        <f t="shared" si="511"/>
        <v>专属强化石2</v>
      </c>
      <c r="FQ1090" s="116">
        <f t="shared" si="512"/>
        <v>6</v>
      </c>
      <c r="FR1090" s="116" t="str">
        <f t="shared" si="513"/>
        <v>专属强化石3</v>
      </c>
      <c r="FS1090" s="116">
        <f t="shared" si="514"/>
        <v>3</v>
      </c>
      <c r="FT1090" s="116">
        <f t="shared" si="519"/>
        <v>0.06</v>
      </c>
      <c r="FU1090" s="116">
        <f t="shared" si="520"/>
        <v>1</v>
      </c>
      <c r="FV1090" s="116">
        <f t="shared" si="521"/>
        <v>27</v>
      </c>
      <c r="FW1090" s="116">
        <f t="shared" si="522"/>
        <v>0</v>
      </c>
      <c r="FX1090" s="116">
        <f t="shared" si="523"/>
        <v>1</v>
      </c>
      <c r="FY1090" s="116">
        <f t="shared" si="524"/>
        <v>6</v>
      </c>
      <c r="FZ1090" s="116">
        <f t="shared" si="525"/>
        <v>2.7799999999999998E-2</v>
      </c>
      <c r="GA1090" s="116">
        <f t="shared" si="526"/>
        <v>1</v>
      </c>
      <c r="GB1090" s="116">
        <f t="shared" si="527"/>
        <v>13</v>
      </c>
      <c r="GC1090" s="116">
        <f t="shared" si="528"/>
        <v>0.1111</v>
      </c>
      <c r="GD1090" s="116">
        <f t="shared" si="529"/>
        <v>1</v>
      </c>
      <c r="GE1090" s="116">
        <f t="shared" si="530"/>
        <v>27</v>
      </c>
    </row>
    <row r="1091" spans="164:187" ht="16.5" x14ac:dyDescent="0.2">
      <c r="FH1091" s="116">
        <v>1086</v>
      </c>
      <c r="FI1091" s="116">
        <f t="shared" si="515"/>
        <v>41</v>
      </c>
      <c r="FJ1091" s="116">
        <f t="shared" si="508"/>
        <v>14</v>
      </c>
      <c r="FK1091" s="116" t="str">
        <f t="shared" si="516"/>
        <v>飞廉专属武器-魂珠-5 5级</v>
      </c>
      <c r="FL1091" s="116">
        <f t="shared" si="517"/>
        <v>5</v>
      </c>
      <c r="FM1091" s="116">
        <f t="shared" si="518"/>
        <v>5</v>
      </c>
      <c r="FN1091" s="116" t="str">
        <f t="shared" si="509"/>
        <v>金币</v>
      </c>
      <c r="FO1091" s="116">
        <f t="shared" si="510"/>
        <v>9000</v>
      </c>
      <c r="FP1091" s="116" t="str">
        <f t="shared" si="511"/>
        <v>专属强化石2</v>
      </c>
      <c r="FQ1091" s="116">
        <f t="shared" si="512"/>
        <v>6</v>
      </c>
      <c r="FR1091" s="116" t="str">
        <f t="shared" si="513"/>
        <v>专属强化石3</v>
      </c>
      <c r="FS1091" s="116">
        <f t="shared" si="514"/>
        <v>3</v>
      </c>
      <c r="FT1091" s="116">
        <f t="shared" si="519"/>
        <v>0.03</v>
      </c>
      <c r="FU1091" s="116">
        <f t="shared" si="520"/>
        <v>1</v>
      </c>
      <c r="FV1091" s="116">
        <f t="shared" si="521"/>
        <v>43</v>
      </c>
      <c r="FW1091" s="116">
        <f t="shared" si="522"/>
        <v>0</v>
      </c>
      <c r="FX1091" s="116">
        <f t="shared" si="523"/>
        <v>1</v>
      </c>
      <c r="FY1091" s="116">
        <f t="shared" si="524"/>
        <v>10</v>
      </c>
      <c r="FZ1091" s="116">
        <f t="shared" si="525"/>
        <v>1.7399999999999999E-2</v>
      </c>
      <c r="GA1091" s="116">
        <f t="shared" si="526"/>
        <v>1</v>
      </c>
      <c r="GB1091" s="116">
        <f t="shared" si="527"/>
        <v>20</v>
      </c>
      <c r="GC1091" s="116">
        <f t="shared" si="528"/>
        <v>6.9400000000000003E-2</v>
      </c>
      <c r="GD1091" s="116">
        <f t="shared" si="529"/>
        <v>1</v>
      </c>
      <c r="GE1091" s="116">
        <f t="shared" si="530"/>
        <v>43</v>
      </c>
    </row>
    <row r="1092" spans="164:187" ht="16.5" x14ac:dyDescent="0.2">
      <c r="FH1092" s="116">
        <v>1087</v>
      </c>
      <c r="FI1092" s="116">
        <f t="shared" si="515"/>
        <v>42</v>
      </c>
      <c r="FJ1092" s="116">
        <f t="shared" si="508"/>
        <v>14</v>
      </c>
      <c r="FK1092" s="116" t="str">
        <f t="shared" si="516"/>
        <v>飞廉专属武器-魂珠-5 6级</v>
      </c>
      <c r="FL1092" s="116">
        <f t="shared" si="517"/>
        <v>5</v>
      </c>
      <c r="FM1092" s="116">
        <f t="shared" si="518"/>
        <v>6</v>
      </c>
      <c r="FN1092" s="116" t="str">
        <f t="shared" si="509"/>
        <v>金币</v>
      </c>
      <c r="FO1092" s="116">
        <f t="shared" si="510"/>
        <v>10000</v>
      </c>
      <c r="FP1092" s="116" t="str">
        <f t="shared" si="511"/>
        <v>专属强化石2</v>
      </c>
      <c r="FQ1092" s="116">
        <f t="shared" si="512"/>
        <v>9</v>
      </c>
      <c r="FR1092" s="116" t="str">
        <f t="shared" si="513"/>
        <v>专属强化石3</v>
      </c>
      <c r="FS1092" s="116">
        <f t="shared" si="514"/>
        <v>5</v>
      </c>
      <c r="FT1092" s="116">
        <f t="shared" si="519"/>
        <v>0.04</v>
      </c>
      <c r="FU1092" s="116">
        <f t="shared" si="520"/>
        <v>1</v>
      </c>
      <c r="FV1092" s="116">
        <f t="shared" si="521"/>
        <v>42</v>
      </c>
      <c r="FW1092" s="116">
        <f t="shared" si="522"/>
        <v>0</v>
      </c>
      <c r="FX1092" s="116">
        <f t="shared" si="523"/>
        <v>1</v>
      </c>
      <c r="FY1092" s="116">
        <f t="shared" si="524"/>
        <v>10</v>
      </c>
      <c r="FZ1092" s="116">
        <f t="shared" si="525"/>
        <v>1.78E-2</v>
      </c>
      <c r="GA1092" s="116">
        <f t="shared" si="526"/>
        <v>1</v>
      </c>
      <c r="GB1092" s="116">
        <f t="shared" si="527"/>
        <v>20</v>
      </c>
      <c r="GC1092" s="116">
        <f t="shared" si="528"/>
        <v>7.1199999999999999E-2</v>
      </c>
      <c r="GD1092" s="116">
        <f t="shared" si="529"/>
        <v>1</v>
      </c>
      <c r="GE1092" s="116">
        <f t="shared" si="530"/>
        <v>42</v>
      </c>
    </row>
    <row r="1093" spans="164:187" ht="16.5" x14ac:dyDescent="0.2">
      <c r="FH1093" s="116">
        <v>1088</v>
      </c>
      <c r="FI1093" s="116">
        <f t="shared" si="515"/>
        <v>43</v>
      </c>
      <c r="FJ1093" s="116">
        <f t="shared" si="508"/>
        <v>14</v>
      </c>
      <c r="FK1093" s="116" t="str">
        <f t="shared" si="516"/>
        <v>飞廉专属武器-魂珠-5 7级</v>
      </c>
      <c r="FL1093" s="116">
        <f t="shared" si="517"/>
        <v>5</v>
      </c>
      <c r="FM1093" s="116">
        <f t="shared" si="518"/>
        <v>7</v>
      </c>
      <c r="FN1093" s="116" t="str">
        <f t="shared" si="509"/>
        <v>金币</v>
      </c>
      <c r="FO1093" s="116">
        <f t="shared" si="510"/>
        <v>11000</v>
      </c>
      <c r="FP1093" s="116" t="str">
        <f t="shared" si="511"/>
        <v>专属强化石2</v>
      </c>
      <c r="FQ1093" s="116">
        <f t="shared" si="512"/>
        <v>9</v>
      </c>
      <c r="FR1093" s="116" t="str">
        <f t="shared" si="513"/>
        <v>专属强化石3</v>
      </c>
      <c r="FS1093" s="116">
        <f t="shared" si="514"/>
        <v>5</v>
      </c>
      <c r="FT1093" s="116">
        <f t="shared" si="519"/>
        <v>0.02</v>
      </c>
      <c r="FU1093" s="116">
        <f t="shared" si="520"/>
        <v>1</v>
      </c>
      <c r="FV1093" s="116">
        <f t="shared" si="521"/>
        <v>68</v>
      </c>
      <c r="FW1093" s="116">
        <f t="shared" si="522"/>
        <v>0</v>
      </c>
      <c r="FX1093" s="116">
        <f t="shared" si="523"/>
        <v>1</v>
      </c>
      <c r="FY1093" s="116">
        <f t="shared" si="524"/>
        <v>16</v>
      </c>
      <c r="FZ1093" s="116">
        <f t="shared" si="525"/>
        <v>1.0999999999999999E-2</v>
      </c>
      <c r="GA1093" s="116">
        <f t="shared" si="526"/>
        <v>1</v>
      </c>
      <c r="GB1093" s="116">
        <f t="shared" si="527"/>
        <v>32</v>
      </c>
      <c r="GC1093" s="116">
        <f t="shared" si="528"/>
        <v>4.41E-2</v>
      </c>
      <c r="GD1093" s="116">
        <f t="shared" si="529"/>
        <v>1</v>
      </c>
      <c r="GE1093" s="116">
        <f t="shared" si="530"/>
        <v>68</v>
      </c>
    </row>
    <row r="1094" spans="164:187" ht="16.5" x14ac:dyDescent="0.2">
      <c r="FH1094" s="116">
        <v>1089</v>
      </c>
      <c r="FI1094" s="116">
        <f t="shared" si="515"/>
        <v>44</v>
      </c>
      <c r="FJ1094" s="116">
        <f t="shared" si="508"/>
        <v>14</v>
      </c>
      <c r="FK1094" s="116" t="str">
        <f t="shared" si="516"/>
        <v>飞廉专属武器-魂珠-5 8级</v>
      </c>
      <c r="FL1094" s="116">
        <f t="shared" si="517"/>
        <v>5</v>
      </c>
      <c r="FM1094" s="116">
        <f t="shared" si="518"/>
        <v>8</v>
      </c>
      <c r="FN1094" s="116" t="str">
        <f t="shared" si="509"/>
        <v>金币</v>
      </c>
      <c r="FO1094" s="116">
        <f t="shared" si="510"/>
        <v>12000</v>
      </c>
      <c r="FP1094" s="116" t="str">
        <f t="shared" si="511"/>
        <v>专属强化石2</v>
      </c>
      <c r="FQ1094" s="116">
        <f t="shared" si="512"/>
        <v>13</v>
      </c>
      <c r="FR1094" s="116" t="str">
        <f t="shared" si="513"/>
        <v>专属强化石3</v>
      </c>
      <c r="FS1094" s="116">
        <f t="shared" si="514"/>
        <v>7</v>
      </c>
      <c r="FT1094" s="116">
        <f t="shared" si="519"/>
        <v>0.02</v>
      </c>
      <c r="FU1094" s="116">
        <f t="shared" si="520"/>
        <v>1</v>
      </c>
      <c r="FV1094" s="116">
        <f t="shared" si="521"/>
        <v>79</v>
      </c>
      <c r="FW1094" s="116">
        <f t="shared" si="522"/>
        <v>0</v>
      </c>
      <c r="FX1094" s="116">
        <f t="shared" si="523"/>
        <v>1</v>
      </c>
      <c r="FY1094" s="116">
        <f t="shared" si="524"/>
        <v>18</v>
      </c>
      <c r="FZ1094" s="116">
        <f t="shared" si="525"/>
        <v>9.4999999999999998E-3</v>
      </c>
      <c r="GA1094" s="116">
        <f t="shared" si="526"/>
        <v>1</v>
      </c>
      <c r="GB1094" s="116">
        <f t="shared" si="527"/>
        <v>37</v>
      </c>
      <c r="GC1094" s="116">
        <f t="shared" si="528"/>
        <v>3.8100000000000002E-2</v>
      </c>
      <c r="GD1094" s="116">
        <f t="shared" si="529"/>
        <v>1</v>
      </c>
      <c r="GE1094" s="116">
        <f t="shared" si="530"/>
        <v>79</v>
      </c>
    </row>
    <row r="1095" spans="164:187" ht="16.5" x14ac:dyDescent="0.2">
      <c r="FH1095" s="116">
        <v>1090</v>
      </c>
      <c r="FI1095" s="116">
        <f t="shared" si="515"/>
        <v>45</v>
      </c>
      <c r="FJ1095" s="116">
        <f t="shared" ref="FJ1095:FJ1158" si="531">INT((FH1095-1)/80+1)</f>
        <v>14</v>
      </c>
      <c r="FK1095" s="116" t="str">
        <f t="shared" si="516"/>
        <v>飞廉专属武器-魂珠-5 9级</v>
      </c>
      <c r="FL1095" s="116">
        <f t="shared" si="517"/>
        <v>5</v>
      </c>
      <c r="FM1095" s="116">
        <f t="shared" si="518"/>
        <v>9</v>
      </c>
      <c r="FN1095" s="116" t="str">
        <f t="shared" ref="FN1095:FN1158" si="532">IF($FM1095&gt;0,IF(INDEX($EC$6:$EC$77,$FI1095)&gt;=FN$3,INDEX(ED$6:ED$77,$FI1095),""),"")</f>
        <v>金币</v>
      </c>
      <c r="FO1095" s="116">
        <f t="shared" ref="FO1095:FO1158" si="533">IF($FM1095&gt;0,IF(INDEX($EC$6:$EC$77,$FI1095)&gt;=FO$3,INDEX(EE$6:EE$77,$FI1095),""),"")</f>
        <v>13000</v>
      </c>
      <c r="FP1095" s="116" t="str">
        <f t="shared" ref="FP1095:FP1158" si="534">IF($FM1095&gt;0,IF(INDEX($EC$6:$EC$77,$FI1095)&gt;=FP$3,INDEX(EF$6:EF$77,$FI1095),""),"")</f>
        <v>专属强化石2</v>
      </c>
      <c r="FQ1095" s="116">
        <f t="shared" ref="FQ1095:FQ1158" si="535">IF($FM1095&gt;0,IF(INDEX($EC$6:$EC$77,$FI1095)&gt;=FQ$3,INDEX(EG$6:EG$77,$FI1095),""),"")</f>
        <v>17</v>
      </c>
      <c r="FR1095" s="116" t="str">
        <f t="shared" ref="FR1095:FR1158" si="536">IF($FM1095&gt;0,IF(INDEX($EC$6:$EC$77,$FI1095)&gt;=FR$3,INDEX(EH$6:EH$77,$FI1095),""),"")</f>
        <v>专属强化石3</v>
      </c>
      <c r="FS1095" s="116">
        <f t="shared" ref="FS1095:FS1158" si="537">IF($FM1095&gt;0,IF(INDEX($EC$6:$EC$77,$FI1095)&gt;=FS$3,INDEX(EI$6:EI$77,$FI1095),""),"")</f>
        <v>9</v>
      </c>
      <c r="FT1095" s="116">
        <f t="shared" si="519"/>
        <v>0.02</v>
      </c>
      <c r="FU1095" s="116">
        <f t="shared" si="520"/>
        <v>1</v>
      </c>
      <c r="FV1095" s="116">
        <f t="shared" si="521"/>
        <v>99</v>
      </c>
      <c r="FW1095" s="116">
        <f t="shared" si="522"/>
        <v>0</v>
      </c>
      <c r="FX1095" s="116">
        <f t="shared" si="523"/>
        <v>1</v>
      </c>
      <c r="FY1095" s="116">
        <f t="shared" si="524"/>
        <v>23</v>
      </c>
      <c r="FZ1095" s="116">
        <f t="shared" si="525"/>
        <v>7.6E-3</v>
      </c>
      <c r="GA1095" s="116">
        <f t="shared" si="526"/>
        <v>1</v>
      </c>
      <c r="GB1095" s="116">
        <f t="shared" si="527"/>
        <v>46</v>
      </c>
      <c r="GC1095" s="116">
        <f t="shared" si="528"/>
        <v>3.0300000000000001E-2</v>
      </c>
      <c r="GD1095" s="116">
        <f t="shared" si="529"/>
        <v>1</v>
      </c>
      <c r="GE1095" s="116">
        <f t="shared" si="530"/>
        <v>99</v>
      </c>
    </row>
    <row r="1096" spans="164:187" ht="16.5" x14ac:dyDescent="0.2">
      <c r="FH1096" s="116">
        <v>1091</v>
      </c>
      <c r="FI1096" s="116">
        <f t="shared" si="515"/>
        <v>0</v>
      </c>
      <c r="FJ1096" s="116">
        <f t="shared" si="531"/>
        <v>14</v>
      </c>
      <c r="FK1096" s="116" t="str">
        <f t="shared" si="516"/>
        <v>飞廉专属武器-魂珠-6 0级</v>
      </c>
      <c r="FL1096" s="116">
        <f t="shared" si="517"/>
        <v>6</v>
      </c>
      <c r="FM1096" s="116">
        <f t="shared" si="518"/>
        <v>0</v>
      </c>
      <c r="FN1096" s="116" t="str">
        <f t="shared" si="532"/>
        <v/>
      </c>
      <c r="FO1096" s="116" t="str">
        <f t="shared" si="533"/>
        <v/>
      </c>
      <c r="FP1096" s="116" t="str">
        <f t="shared" si="534"/>
        <v/>
      </c>
      <c r="FQ1096" s="116" t="str">
        <f t="shared" si="535"/>
        <v/>
      </c>
      <c r="FR1096" s="116" t="str">
        <f t="shared" si="536"/>
        <v/>
      </c>
      <c r="FS1096" s="116" t="str">
        <f t="shared" si="537"/>
        <v/>
      </c>
      <c r="FT1096" s="116" t="str">
        <f t="shared" si="519"/>
        <v/>
      </c>
      <c r="FU1096" s="116" t="str">
        <f t="shared" si="520"/>
        <v/>
      </c>
      <c r="FV1096" s="116" t="str">
        <f t="shared" si="521"/>
        <v/>
      </c>
      <c r="FW1096" s="116" t="str">
        <f t="shared" si="522"/>
        <v/>
      </c>
      <c r="FX1096" s="116" t="str">
        <f t="shared" si="523"/>
        <v/>
      </c>
      <c r="FY1096" s="116" t="str">
        <f t="shared" si="524"/>
        <v/>
      </c>
      <c r="FZ1096" s="116" t="str">
        <f t="shared" si="525"/>
        <v/>
      </c>
      <c r="GA1096" s="116" t="str">
        <f t="shared" si="526"/>
        <v/>
      </c>
      <c r="GB1096" s="116" t="str">
        <f t="shared" si="527"/>
        <v/>
      </c>
      <c r="GC1096" s="116" t="str">
        <f t="shared" si="528"/>
        <v/>
      </c>
      <c r="GD1096" s="116" t="str">
        <f t="shared" si="529"/>
        <v/>
      </c>
      <c r="GE1096" s="116" t="str">
        <f t="shared" si="530"/>
        <v/>
      </c>
    </row>
    <row r="1097" spans="164:187" ht="16.5" x14ac:dyDescent="0.2">
      <c r="FH1097" s="116">
        <v>1092</v>
      </c>
      <c r="FI1097" s="116">
        <f t="shared" si="515"/>
        <v>46</v>
      </c>
      <c r="FJ1097" s="116">
        <f t="shared" si="531"/>
        <v>14</v>
      </c>
      <c r="FK1097" s="116" t="str">
        <f t="shared" si="516"/>
        <v>飞廉专属武器-魂珠-6 1级</v>
      </c>
      <c r="FL1097" s="116">
        <f t="shared" si="517"/>
        <v>6</v>
      </c>
      <c r="FM1097" s="116">
        <f t="shared" si="518"/>
        <v>1</v>
      </c>
      <c r="FN1097" s="116" t="str">
        <f t="shared" si="532"/>
        <v>金币</v>
      </c>
      <c r="FO1097" s="116">
        <f t="shared" si="533"/>
        <v>6000</v>
      </c>
      <c r="FP1097" s="116" t="str">
        <f t="shared" si="534"/>
        <v>专属强化石3</v>
      </c>
      <c r="FQ1097" s="116">
        <f t="shared" si="535"/>
        <v>5</v>
      </c>
      <c r="FR1097" s="116" t="str">
        <f t="shared" si="536"/>
        <v>专属强化石4</v>
      </c>
      <c r="FS1097" s="116">
        <f t="shared" si="537"/>
        <v>1</v>
      </c>
      <c r="FT1097" s="116">
        <f t="shared" si="519"/>
        <v>0.14000000000000001</v>
      </c>
      <c r="FU1097" s="116">
        <f t="shared" si="520"/>
        <v>1</v>
      </c>
      <c r="FV1097" s="116">
        <f t="shared" si="521"/>
        <v>10</v>
      </c>
      <c r="FW1097" s="116">
        <f t="shared" si="522"/>
        <v>0</v>
      </c>
      <c r="FX1097" s="116">
        <f t="shared" si="523"/>
        <v>1</v>
      </c>
      <c r="FY1097" s="116">
        <f t="shared" si="524"/>
        <v>2</v>
      </c>
      <c r="FZ1097" s="116">
        <f t="shared" si="525"/>
        <v>7.2099999999999997E-2</v>
      </c>
      <c r="GA1097" s="116">
        <f t="shared" si="526"/>
        <v>1</v>
      </c>
      <c r="GB1097" s="116">
        <f t="shared" si="527"/>
        <v>5</v>
      </c>
      <c r="GC1097" s="116">
        <f t="shared" si="528"/>
        <v>0.28860000000000002</v>
      </c>
      <c r="GD1097" s="116">
        <f t="shared" si="529"/>
        <v>1</v>
      </c>
      <c r="GE1097" s="116">
        <f t="shared" si="530"/>
        <v>10</v>
      </c>
    </row>
    <row r="1098" spans="164:187" ht="16.5" x14ac:dyDescent="0.2">
      <c r="FH1098" s="116">
        <v>1093</v>
      </c>
      <c r="FI1098" s="116">
        <f t="shared" si="515"/>
        <v>47</v>
      </c>
      <c r="FJ1098" s="116">
        <f t="shared" si="531"/>
        <v>14</v>
      </c>
      <c r="FK1098" s="116" t="str">
        <f t="shared" si="516"/>
        <v>飞廉专属武器-魂珠-6 2级</v>
      </c>
      <c r="FL1098" s="116">
        <f t="shared" si="517"/>
        <v>6</v>
      </c>
      <c r="FM1098" s="116">
        <f t="shared" si="518"/>
        <v>2</v>
      </c>
      <c r="FN1098" s="116" t="str">
        <f t="shared" si="532"/>
        <v>金币</v>
      </c>
      <c r="FO1098" s="116">
        <f t="shared" si="533"/>
        <v>7000</v>
      </c>
      <c r="FP1098" s="116" t="str">
        <f t="shared" si="534"/>
        <v>专属强化石3</v>
      </c>
      <c r="FQ1098" s="116">
        <f t="shared" si="535"/>
        <v>9</v>
      </c>
      <c r="FR1098" s="116" t="str">
        <f t="shared" si="536"/>
        <v>专属强化石4</v>
      </c>
      <c r="FS1098" s="116">
        <f t="shared" si="537"/>
        <v>2</v>
      </c>
      <c r="FT1098" s="116">
        <f t="shared" si="519"/>
        <v>0.14000000000000001</v>
      </c>
      <c r="FU1098" s="116">
        <f t="shared" si="520"/>
        <v>1</v>
      </c>
      <c r="FV1098" s="116">
        <f t="shared" si="521"/>
        <v>10</v>
      </c>
      <c r="FW1098" s="116">
        <f t="shared" si="522"/>
        <v>0</v>
      </c>
      <c r="FX1098" s="116">
        <f t="shared" si="523"/>
        <v>1</v>
      </c>
      <c r="FY1098" s="116">
        <f t="shared" si="524"/>
        <v>2</v>
      </c>
      <c r="FZ1098" s="116">
        <f t="shared" si="525"/>
        <v>7.2099999999999997E-2</v>
      </c>
      <c r="GA1098" s="116">
        <f t="shared" si="526"/>
        <v>1</v>
      </c>
      <c r="GB1098" s="116">
        <f t="shared" si="527"/>
        <v>5</v>
      </c>
      <c r="GC1098" s="116">
        <f t="shared" si="528"/>
        <v>0.28860000000000002</v>
      </c>
      <c r="GD1098" s="116">
        <f t="shared" si="529"/>
        <v>1</v>
      </c>
      <c r="GE1098" s="116">
        <f t="shared" si="530"/>
        <v>10</v>
      </c>
    </row>
    <row r="1099" spans="164:187" ht="16.5" x14ac:dyDescent="0.2">
      <c r="FH1099" s="116">
        <v>1094</v>
      </c>
      <c r="FI1099" s="116">
        <f t="shared" si="515"/>
        <v>48</v>
      </c>
      <c r="FJ1099" s="116">
        <f t="shared" si="531"/>
        <v>14</v>
      </c>
      <c r="FK1099" s="116" t="str">
        <f t="shared" si="516"/>
        <v>飞廉专属武器-魂珠-6 3级</v>
      </c>
      <c r="FL1099" s="116">
        <f t="shared" si="517"/>
        <v>6</v>
      </c>
      <c r="FM1099" s="116">
        <f t="shared" si="518"/>
        <v>3</v>
      </c>
      <c r="FN1099" s="116" t="str">
        <f t="shared" si="532"/>
        <v>金币</v>
      </c>
      <c r="FO1099" s="116">
        <f t="shared" si="533"/>
        <v>8000</v>
      </c>
      <c r="FP1099" s="116" t="str">
        <f t="shared" si="534"/>
        <v>专属强化石3</v>
      </c>
      <c r="FQ1099" s="116">
        <f t="shared" si="535"/>
        <v>9</v>
      </c>
      <c r="FR1099" s="116" t="str">
        <f t="shared" si="536"/>
        <v>专属强化石4</v>
      </c>
      <c r="FS1099" s="116">
        <f t="shared" si="537"/>
        <v>2</v>
      </c>
      <c r="FT1099" s="116">
        <f t="shared" si="519"/>
        <v>0.1</v>
      </c>
      <c r="FU1099" s="116">
        <f t="shared" si="520"/>
        <v>1</v>
      </c>
      <c r="FV1099" s="116">
        <f t="shared" si="521"/>
        <v>16</v>
      </c>
      <c r="FW1099" s="116">
        <f t="shared" si="522"/>
        <v>0</v>
      </c>
      <c r="FX1099" s="116">
        <f t="shared" si="523"/>
        <v>1</v>
      </c>
      <c r="FY1099" s="116">
        <f t="shared" si="524"/>
        <v>4</v>
      </c>
      <c r="FZ1099" s="116">
        <f t="shared" si="525"/>
        <v>4.8099999999999997E-2</v>
      </c>
      <c r="GA1099" s="116">
        <f t="shared" si="526"/>
        <v>1</v>
      </c>
      <c r="GB1099" s="116">
        <f t="shared" si="527"/>
        <v>7</v>
      </c>
      <c r="GC1099" s="116">
        <f t="shared" si="528"/>
        <v>0.19239999999999999</v>
      </c>
      <c r="GD1099" s="116">
        <f t="shared" si="529"/>
        <v>1</v>
      </c>
      <c r="GE1099" s="116">
        <f t="shared" si="530"/>
        <v>16</v>
      </c>
    </row>
    <row r="1100" spans="164:187" ht="16.5" x14ac:dyDescent="0.2">
      <c r="FH1100" s="116">
        <v>1095</v>
      </c>
      <c r="FI1100" s="116">
        <f t="shared" si="515"/>
        <v>49</v>
      </c>
      <c r="FJ1100" s="116">
        <f t="shared" si="531"/>
        <v>14</v>
      </c>
      <c r="FK1100" s="116" t="str">
        <f t="shared" si="516"/>
        <v>飞廉专属武器-魂珠-6 4级</v>
      </c>
      <c r="FL1100" s="116">
        <f t="shared" si="517"/>
        <v>6</v>
      </c>
      <c r="FM1100" s="116">
        <f t="shared" si="518"/>
        <v>4</v>
      </c>
      <c r="FN1100" s="116" t="str">
        <f t="shared" si="532"/>
        <v>金币</v>
      </c>
      <c r="FO1100" s="116">
        <f t="shared" si="533"/>
        <v>9000</v>
      </c>
      <c r="FP1100" s="116" t="str">
        <f t="shared" si="534"/>
        <v>专属强化石3</v>
      </c>
      <c r="FQ1100" s="116">
        <f t="shared" si="535"/>
        <v>14</v>
      </c>
      <c r="FR1100" s="116" t="str">
        <f t="shared" si="536"/>
        <v>专属强化石4</v>
      </c>
      <c r="FS1100" s="116">
        <f t="shared" si="537"/>
        <v>3</v>
      </c>
      <c r="FT1100" s="116">
        <f t="shared" si="519"/>
        <v>0.09</v>
      </c>
      <c r="FU1100" s="116">
        <f t="shared" si="520"/>
        <v>1</v>
      </c>
      <c r="FV1100" s="116">
        <f t="shared" si="521"/>
        <v>17</v>
      </c>
      <c r="FW1100" s="116">
        <f t="shared" si="522"/>
        <v>0</v>
      </c>
      <c r="FX1100" s="116">
        <f t="shared" si="523"/>
        <v>1</v>
      </c>
      <c r="FY1100" s="116">
        <f t="shared" si="524"/>
        <v>4</v>
      </c>
      <c r="FZ1100" s="116">
        <f t="shared" si="525"/>
        <v>4.3299999999999998E-2</v>
      </c>
      <c r="GA1100" s="116">
        <f t="shared" si="526"/>
        <v>1</v>
      </c>
      <c r="GB1100" s="116">
        <f t="shared" si="527"/>
        <v>8</v>
      </c>
      <c r="GC1100" s="116">
        <f t="shared" si="528"/>
        <v>0.1731</v>
      </c>
      <c r="GD1100" s="116">
        <f t="shared" si="529"/>
        <v>1</v>
      </c>
      <c r="GE1100" s="116">
        <f t="shared" si="530"/>
        <v>17</v>
      </c>
    </row>
    <row r="1101" spans="164:187" ht="16.5" x14ac:dyDescent="0.2">
      <c r="FH1101" s="116">
        <v>1096</v>
      </c>
      <c r="FI1101" s="116">
        <f t="shared" si="515"/>
        <v>50</v>
      </c>
      <c r="FJ1101" s="116">
        <f t="shared" si="531"/>
        <v>14</v>
      </c>
      <c r="FK1101" s="116" t="str">
        <f t="shared" si="516"/>
        <v>飞廉专属武器-魂珠-6 5级</v>
      </c>
      <c r="FL1101" s="116">
        <f t="shared" si="517"/>
        <v>6</v>
      </c>
      <c r="FM1101" s="116">
        <f t="shared" si="518"/>
        <v>5</v>
      </c>
      <c r="FN1101" s="116" t="str">
        <f t="shared" si="532"/>
        <v>金币</v>
      </c>
      <c r="FO1101" s="116">
        <f t="shared" si="533"/>
        <v>10000</v>
      </c>
      <c r="FP1101" s="116" t="str">
        <f t="shared" si="534"/>
        <v>专属强化石3</v>
      </c>
      <c r="FQ1101" s="116">
        <f t="shared" si="535"/>
        <v>14</v>
      </c>
      <c r="FR1101" s="116" t="str">
        <f t="shared" si="536"/>
        <v>专属强化石4</v>
      </c>
      <c r="FS1101" s="116">
        <f t="shared" si="537"/>
        <v>3</v>
      </c>
      <c r="FT1101" s="116">
        <f t="shared" si="519"/>
        <v>0.05</v>
      </c>
      <c r="FU1101" s="116">
        <f t="shared" si="520"/>
        <v>1</v>
      </c>
      <c r="FV1101" s="116">
        <f t="shared" si="521"/>
        <v>28</v>
      </c>
      <c r="FW1101" s="116">
        <f t="shared" si="522"/>
        <v>0</v>
      </c>
      <c r="FX1101" s="116">
        <f t="shared" si="523"/>
        <v>1</v>
      </c>
      <c r="FY1101" s="116">
        <f t="shared" si="524"/>
        <v>6</v>
      </c>
      <c r="FZ1101" s="116">
        <f t="shared" si="525"/>
        <v>2.7099999999999999E-2</v>
      </c>
      <c r="GA1101" s="116">
        <f t="shared" si="526"/>
        <v>1</v>
      </c>
      <c r="GB1101" s="116">
        <f t="shared" si="527"/>
        <v>13</v>
      </c>
      <c r="GC1101" s="116">
        <f t="shared" si="528"/>
        <v>0.1082</v>
      </c>
      <c r="GD1101" s="116">
        <f t="shared" si="529"/>
        <v>1</v>
      </c>
      <c r="GE1101" s="116">
        <f t="shared" si="530"/>
        <v>28</v>
      </c>
    </row>
    <row r="1102" spans="164:187" ht="16.5" x14ac:dyDescent="0.2">
      <c r="FH1102" s="116">
        <v>1097</v>
      </c>
      <c r="FI1102" s="116">
        <f t="shared" si="515"/>
        <v>51</v>
      </c>
      <c r="FJ1102" s="116">
        <f t="shared" si="531"/>
        <v>14</v>
      </c>
      <c r="FK1102" s="116" t="str">
        <f t="shared" si="516"/>
        <v>飞廉专属武器-魂珠-6 6级</v>
      </c>
      <c r="FL1102" s="116">
        <f t="shared" si="517"/>
        <v>6</v>
      </c>
      <c r="FM1102" s="116">
        <f t="shared" si="518"/>
        <v>6</v>
      </c>
      <c r="FN1102" s="116" t="str">
        <f t="shared" si="532"/>
        <v>金币</v>
      </c>
      <c r="FO1102" s="116">
        <f t="shared" si="533"/>
        <v>11000</v>
      </c>
      <c r="FP1102" s="116" t="str">
        <f t="shared" si="534"/>
        <v>专属强化石3</v>
      </c>
      <c r="FQ1102" s="116">
        <f t="shared" si="535"/>
        <v>19</v>
      </c>
      <c r="FR1102" s="116" t="str">
        <f t="shared" si="536"/>
        <v>专属强化石4</v>
      </c>
      <c r="FS1102" s="116">
        <f t="shared" si="537"/>
        <v>4</v>
      </c>
      <c r="FT1102" s="116">
        <f t="shared" si="519"/>
        <v>0.04</v>
      </c>
      <c r="FU1102" s="116">
        <f t="shared" si="520"/>
        <v>1</v>
      </c>
      <c r="FV1102" s="116">
        <f t="shared" si="521"/>
        <v>34</v>
      </c>
      <c r="FW1102" s="116">
        <f t="shared" si="522"/>
        <v>0</v>
      </c>
      <c r="FX1102" s="116">
        <f t="shared" si="523"/>
        <v>1</v>
      </c>
      <c r="FY1102" s="116">
        <f t="shared" si="524"/>
        <v>8</v>
      </c>
      <c r="FZ1102" s="116">
        <f t="shared" si="525"/>
        <v>2.2200000000000001E-2</v>
      </c>
      <c r="GA1102" s="116">
        <f t="shared" si="526"/>
        <v>1</v>
      </c>
      <c r="GB1102" s="116">
        <f t="shared" si="527"/>
        <v>16</v>
      </c>
      <c r="GC1102" s="116">
        <f t="shared" si="528"/>
        <v>8.8800000000000004E-2</v>
      </c>
      <c r="GD1102" s="116">
        <f t="shared" si="529"/>
        <v>1</v>
      </c>
      <c r="GE1102" s="116">
        <f t="shared" si="530"/>
        <v>34</v>
      </c>
    </row>
    <row r="1103" spans="164:187" ht="16.5" x14ac:dyDescent="0.2">
      <c r="FH1103" s="116">
        <v>1098</v>
      </c>
      <c r="FI1103" s="116">
        <f t="shared" si="515"/>
        <v>52</v>
      </c>
      <c r="FJ1103" s="116">
        <f t="shared" si="531"/>
        <v>14</v>
      </c>
      <c r="FK1103" s="116" t="str">
        <f t="shared" si="516"/>
        <v>飞廉专属武器-魂珠-6 7级</v>
      </c>
      <c r="FL1103" s="116">
        <f t="shared" si="517"/>
        <v>6</v>
      </c>
      <c r="FM1103" s="116">
        <f t="shared" si="518"/>
        <v>7</v>
      </c>
      <c r="FN1103" s="116" t="str">
        <f t="shared" si="532"/>
        <v>金币</v>
      </c>
      <c r="FO1103" s="116">
        <f t="shared" si="533"/>
        <v>12000</v>
      </c>
      <c r="FP1103" s="116" t="str">
        <f t="shared" si="534"/>
        <v>专属强化石3</v>
      </c>
      <c r="FQ1103" s="116">
        <f t="shared" si="535"/>
        <v>24</v>
      </c>
      <c r="FR1103" s="116" t="str">
        <f t="shared" si="536"/>
        <v>专属强化石4</v>
      </c>
      <c r="FS1103" s="116">
        <f t="shared" si="537"/>
        <v>5</v>
      </c>
      <c r="FT1103" s="116">
        <f t="shared" si="519"/>
        <v>0.03</v>
      </c>
      <c r="FU1103" s="116">
        <f t="shared" si="520"/>
        <v>1</v>
      </c>
      <c r="FV1103" s="116">
        <f t="shared" si="521"/>
        <v>44</v>
      </c>
      <c r="FW1103" s="116">
        <f t="shared" si="522"/>
        <v>0</v>
      </c>
      <c r="FX1103" s="116">
        <f t="shared" si="523"/>
        <v>1</v>
      </c>
      <c r="FY1103" s="116">
        <f t="shared" si="524"/>
        <v>10</v>
      </c>
      <c r="FZ1103" s="116">
        <f t="shared" si="525"/>
        <v>1.72E-2</v>
      </c>
      <c r="GA1103" s="116">
        <f t="shared" si="526"/>
        <v>1</v>
      </c>
      <c r="GB1103" s="116">
        <f t="shared" si="527"/>
        <v>20</v>
      </c>
      <c r="GC1103" s="116">
        <f t="shared" si="528"/>
        <v>6.8699999999999997E-2</v>
      </c>
      <c r="GD1103" s="116">
        <f t="shared" si="529"/>
        <v>1</v>
      </c>
      <c r="GE1103" s="116">
        <f t="shared" si="530"/>
        <v>44</v>
      </c>
    </row>
    <row r="1104" spans="164:187" ht="16.5" x14ac:dyDescent="0.2">
      <c r="FH1104" s="116">
        <v>1099</v>
      </c>
      <c r="FI1104" s="116">
        <f t="shared" si="515"/>
        <v>53</v>
      </c>
      <c r="FJ1104" s="116">
        <f t="shared" si="531"/>
        <v>14</v>
      </c>
      <c r="FK1104" s="116" t="str">
        <f t="shared" si="516"/>
        <v>飞廉专属武器-魂珠-6 8级</v>
      </c>
      <c r="FL1104" s="116">
        <f t="shared" si="517"/>
        <v>6</v>
      </c>
      <c r="FM1104" s="116">
        <f t="shared" si="518"/>
        <v>8</v>
      </c>
      <c r="FN1104" s="116" t="str">
        <f t="shared" si="532"/>
        <v>金币</v>
      </c>
      <c r="FO1104" s="116">
        <f t="shared" si="533"/>
        <v>13000</v>
      </c>
      <c r="FP1104" s="116" t="str">
        <f t="shared" si="534"/>
        <v>专属强化石3</v>
      </c>
      <c r="FQ1104" s="116">
        <f t="shared" si="535"/>
        <v>33</v>
      </c>
      <c r="FR1104" s="116" t="str">
        <f t="shared" si="536"/>
        <v>专属强化石4</v>
      </c>
      <c r="FS1104" s="116">
        <f t="shared" si="537"/>
        <v>7</v>
      </c>
      <c r="FT1104" s="116">
        <f t="shared" si="519"/>
        <v>0.03</v>
      </c>
      <c r="FU1104" s="116">
        <f t="shared" si="520"/>
        <v>1</v>
      </c>
      <c r="FV1104" s="116">
        <f t="shared" si="521"/>
        <v>50</v>
      </c>
      <c r="FW1104" s="116">
        <f t="shared" si="522"/>
        <v>0</v>
      </c>
      <c r="FX1104" s="116">
        <f t="shared" si="523"/>
        <v>1</v>
      </c>
      <c r="FY1104" s="116">
        <f t="shared" si="524"/>
        <v>12</v>
      </c>
      <c r="FZ1104" s="116">
        <f t="shared" si="525"/>
        <v>1.49E-2</v>
      </c>
      <c r="GA1104" s="116">
        <f t="shared" si="526"/>
        <v>1</v>
      </c>
      <c r="GB1104" s="116">
        <f t="shared" si="527"/>
        <v>24</v>
      </c>
      <c r="GC1104" s="116">
        <f t="shared" si="528"/>
        <v>5.9400000000000001E-2</v>
      </c>
      <c r="GD1104" s="116">
        <f t="shared" si="529"/>
        <v>1</v>
      </c>
      <c r="GE1104" s="116">
        <f t="shared" si="530"/>
        <v>50</v>
      </c>
    </row>
    <row r="1105" spans="164:187" ht="16.5" x14ac:dyDescent="0.2">
      <c r="FH1105" s="116">
        <v>1100</v>
      </c>
      <c r="FI1105" s="116">
        <f t="shared" si="515"/>
        <v>54</v>
      </c>
      <c r="FJ1105" s="116">
        <f t="shared" si="531"/>
        <v>14</v>
      </c>
      <c r="FK1105" s="116" t="str">
        <f t="shared" si="516"/>
        <v>飞廉专属武器-魂珠-6 9级</v>
      </c>
      <c r="FL1105" s="116">
        <f t="shared" si="517"/>
        <v>6</v>
      </c>
      <c r="FM1105" s="116">
        <f t="shared" si="518"/>
        <v>9</v>
      </c>
      <c r="FN1105" s="116" t="str">
        <f t="shared" si="532"/>
        <v>金币</v>
      </c>
      <c r="FO1105" s="116">
        <f t="shared" si="533"/>
        <v>14000</v>
      </c>
      <c r="FP1105" s="116" t="str">
        <f t="shared" si="534"/>
        <v>专属强化石3</v>
      </c>
      <c r="FQ1105" s="116">
        <f t="shared" si="535"/>
        <v>38</v>
      </c>
      <c r="FR1105" s="116" t="str">
        <f t="shared" si="536"/>
        <v>专属强化石4</v>
      </c>
      <c r="FS1105" s="116">
        <f t="shared" si="537"/>
        <v>8</v>
      </c>
      <c r="FT1105" s="116">
        <f t="shared" si="519"/>
        <v>0.02</v>
      </c>
      <c r="FU1105" s="116">
        <f t="shared" si="520"/>
        <v>1</v>
      </c>
      <c r="FV1105" s="116">
        <f t="shared" si="521"/>
        <v>71</v>
      </c>
      <c r="FW1105" s="116">
        <f t="shared" si="522"/>
        <v>0</v>
      </c>
      <c r="FX1105" s="116">
        <f t="shared" si="523"/>
        <v>1</v>
      </c>
      <c r="FY1105" s="116">
        <f t="shared" si="524"/>
        <v>17</v>
      </c>
      <c r="FZ1105" s="116">
        <f t="shared" si="525"/>
        <v>1.0500000000000001E-2</v>
      </c>
      <c r="GA1105" s="116">
        <f t="shared" si="526"/>
        <v>1</v>
      </c>
      <c r="GB1105" s="116">
        <f t="shared" si="527"/>
        <v>33</v>
      </c>
      <c r="GC1105" s="116">
        <f t="shared" si="528"/>
        <v>4.2000000000000003E-2</v>
      </c>
      <c r="GD1105" s="116">
        <f t="shared" si="529"/>
        <v>1</v>
      </c>
      <c r="GE1105" s="116">
        <f t="shared" si="530"/>
        <v>71</v>
      </c>
    </row>
    <row r="1106" spans="164:187" ht="16.5" x14ac:dyDescent="0.2">
      <c r="FH1106" s="116">
        <v>1101</v>
      </c>
      <c r="FI1106" s="116">
        <f t="shared" si="515"/>
        <v>0</v>
      </c>
      <c r="FJ1106" s="116">
        <f t="shared" si="531"/>
        <v>14</v>
      </c>
      <c r="FK1106" s="116" t="str">
        <f t="shared" si="516"/>
        <v>飞廉专属武器-魂珠-7 0级</v>
      </c>
      <c r="FL1106" s="116">
        <f t="shared" si="517"/>
        <v>7</v>
      </c>
      <c r="FM1106" s="116">
        <f t="shared" si="518"/>
        <v>0</v>
      </c>
      <c r="FN1106" s="116" t="str">
        <f t="shared" si="532"/>
        <v/>
      </c>
      <c r="FO1106" s="116" t="str">
        <f t="shared" si="533"/>
        <v/>
      </c>
      <c r="FP1106" s="116" t="str">
        <f t="shared" si="534"/>
        <v/>
      </c>
      <c r="FQ1106" s="116" t="str">
        <f t="shared" si="535"/>
        <v/>
      </c>
      <c r="FR1106" s="116" t="str">
        <f t="shared" si="536"/>
        <v/>
      </c>
      <c r="FS1106" s="116" t="str">
        <f t="shared" si="537"/>
        <v/>
      </c>
      <c r="FT1106" s="116" t="str">
        <f t="shared" si="519"/>
        <v/>
      </c>
      <c r="FU1106" s="116" t="str">
        <f t="shared" si="520"/>
        <v/>
      </c>
      <c r="FV1106" s="116" t="str">
        <f t="shared" si="521"/>
        <v/>
      </c>
      <c r="FW1106" s="116" t="str">
        <f t="shared" si="522"/>
        <v/>
      </c>
      <c r="FX1106" s="116" t="str">
        <f t="shared" si="523"/>
        <v/>
      </c>
      <c r="FY1106" s="116" t="str">
        <f t="shared" si="524"/>
        <v/>
      </c>
      <c r="FZ1106" s="116" t="str">
        <f t="shared" si="525"/>
        <v/>
      </c>
      <c r="GA1106" s="116" t="str">
        <f t="shared" si="526"/>
        <v/>
      </c>
      <c r="GB1106" s="116" t="str">
        <f t="shared" si="527"/>
        <v/>
      </c>
      <c r="GC1106" s="116" t="str">
        <f t="shared" si="528"/>
        <v/>
      </c>
      <c r="GD1106" s="116" t="str">
        <f t="shared" si="529"/>
        <v/>
      </c>
      <c r="GE1106" s="116" t="str">
        <f t="shared" si="530"/>
        <v/>
      </c>
    </row>
    <row r="1107" spans="164:187" ht="16.5" x14ac:dyDescent="0.2">
      <c r="FH1107" s="116">
        <v>1102</v>
      </c>
      <c r="FI1107" s="116">
        <f t="shared" si="515"/>
        <v>55</v>
      </c>
      <c r="FJ1107" s="116">
        <f t="shared" si="531"/>
        <v>14</v>
      </c>
      <c r="FK1107" s="116" t="str">
        <f t="shared" si="516"/>
        <v>飞廉专属武器-魂珠-7 1级</v>
      </c>
      <c r="FL1107" s="116">
        <f t="shared" si="517"/>
        <v>7</v>
      </c>
      <c r="FM1107" s="116">
        <f t="shared" si="518"/>
        <v>1</v>
      </c>
      <c r="FN1107" s="116" t="str">
        <f t="shared" si="532"/>
        <v>金币</v>
      </c>
      <c r="FO1107" s="116">
        <f t="shared" si="533"/>
        <v>7000</v>
      </c>
      <c r="FP1107" s="116" t="str">
        <f t="shared" si="534"/>
        <v>专属强化石3</v>
      </c>
      <c r="FQ1107" s="116">
        <f t="shared" si="535"/>
        <v>6</v>
      </c>
      <c r="FR1107" s="116" t="str">
        <f t="shared" si="536"/>
        <v>专属强化石4</v>
      </c>
      <c r="FS1107" s="116">
        <f t="shared" si="537"/>
        <v>2</v>
      </c>
      <c r="FT1107" s="116">
        <f t="shared" si="519"/>
        <v>0.17</v>
      </c>
      <c r="FU1107" s="116">
        <f t="shared" si="520"/>
        <v>1</v>
      </c>
      <c r="FV1107" s="116">
        <f t="shared" si="521"/>
        <v>9</v>
      </c>
      <c r="FW1107" s="116">
        <f t="shared" si="522"/>
        <v>0</v>
      </c>
      <c r="FX1107" s="116">
        <f t="shared" si="523"/>
        <v>1</v>
      </c>
      <c r="FY1107" s="116">
        <f t="shared" si="524"/>
        <v>2</v>
      </c>
      <c r="FZ1107" s="116">
        <f t="shared" si="525"/>
        <v>8.6599999999999996E-2</v>
      </c>
      <c r="GA1107" s="116">
        <f t="shared" si="526"/>
        <v>1</v>
      </c>
      <c r="GB1107" s="116">
        <f t="shared" si="527"/>
        <v>4</v>
      </c>
      <c r="GC1107" s="116">
        <f t="shared" si="528"/>
        <v>0.3463</v>
      </c>
      <c r="GD1107" s="116">
        <f t="shared" si="529"/>
        <v>1</v>
      </c>
      <c r="GE1107" s="116">
        <f t="shared" si="530"/>
        <v>9</v>
      </c>
    </row>
    <row r="1108" spans="164:187" ht="16.5" x14ac:dyDescent="0.2">
      <c r="FH1108" s="116">
        <v>1103</v>
      </c>
      <c r="FI1108" s="116">
        <f t="shared" si="515"/>
        <v>56</v>
      </c>
      <c r="FJ1108" s="116">
        <f t="shared" si="531"/>
        <v>14</v>
      </c>
      <c r="FK1108" s="116" t="str">
        <f t="shared" si="516"/>
        <v>飞廉专属武器-魂珠-7 2级</v>
      </c>
      <c r="FL1108" s="116">
        <f t="shared" si="517"/>
        <v>7</v>
      </c>
      <c r="FM1108" s="116">
        <f t="shared" si="518"/>
        <v>2</v>
      </c>
      <c r="FN1108" s="116" t="str">
        <f t="shared" si="532"/>
        <v>金币</v>
      </c>
      <c r="FO1108" s="116">
        <f t="shared" si="533"/>
        <v>8000</v>
      </c>
      <c r="FP1108" s="116" t="str">
        <f t="shared" si="534"/>
        <v>专属强化石3</v>
      </c>
      <c r="FQ1108" s="116">
        <f t="shared" si="535"/>
        <v>6</v>
      </c>
      <c r="FR1108" s="116" t="str">
        <f t="shared" si="536"/>
        <v>专属强化石4</v>
      </c>
      <c r="FS1108" s="116">
        <f t="shared" si="537"/>
        <v>2</v>
      </c>
      <c r="FT1108" s="116">
        <f t="shared" si="519"/>
        <v>0.09</v>
      </c>
      <c r="FU1108" s="116">
        <f t="shared" si="520"/>
        <v>1</v>
      </c>
      <c r="FV1108" s="116">
        <f t="shared" si="521"/>
        <v>17</v>
      </c>
      <c r="FW1108" s="116">
        <f t="shared" si="522"/>
        <v>0</v>
      </c>
      <c r="FX1108" s="116">
        <f t="shared" si="523"/>
        <v>1</v>
      </c>
      <c r="FY1108" s="116">
        <f t="shared" si="524"/>
        <v>4</v>
      </c>
      <c r="FZ1108" s="116">
        <f t="shared" si="525"/>
        <v>4.3299999999999998E-2</v>
      </c>
      <c r="GA1108" s="116">
        <f t="shared" si="526"/>
        <v>1</v>
      </c>
      <c r="GB1108" s="116">
        <f t="shared" si="527"/>
        <v>8</v>
      </c>
      <c r="GC1108" s="116">
        <f t="shared" si="528"/>
        <v>0.1731</v>
      </c>
      <c r="GD1108" s="116">
        <f t="shared" si="529"/>
        <v>1</v>
      </c>
      <c r="GE1108" s="116">
        <f t="shared" si="530"/>
        <v>17</v>
      </c>
    </row>
    <row r="1109" spans="164:187" ht="16.5" x14ac:dyDescent="0.2">
      <c r="FH1109" s="116">
        <v>1104</v>
      </c>
      <c r="FI1109" s="116">
        <f t="shared" si="515"/>
        <v>57</v>
      </c>
      <c r="FJ1109" s="116">
        <f t="shared" si="531"/>
        <v>14</v>
      </c>
      <c r="FK1109" s="116" t="str">
        <f t="shared" si="516"/>
        <v>飞廉专属武器-魂珠-7 3级</v>
      </c>
      <c r="FL1109" s="116">
        <f t="shared" si="517"/>
        <v>7</v>
      </c>
      <c r="FM1109" s="116">
        <f t="shared" si="518"/>
        <v>3</v>
      </c>
      <c r="FN1109" s="116" t="str">
        <f t="shared" si="532"/>
        <v>金币</v>
      </c>
      <c r="FO1109" s="116">
        <f t="shared" si="533"/>
        <v>9000</v>
      </c>
      <c r="FP1109" s="116" t="str">
        <f t="shared" si="534"/>
        <v>专属强化石3</v>
      </c>
      <c r="FQ1109" s="116">
        <f t="shared" si="535"/>
        <v>8</v>
      </c>
      <c r="FR1109" s="116" t="str">
        <f t="shared" si="536"/>
        <v>专属强化石4</v>
      </c>
      <c r="FS1109" s="116">
        <f t="shared" si="537"/>
        <v>3</v>
      </c>
      <c r="FT1109" s="116">
        <f t="shared" si="519"/>
        <v>0.09</v>
      </c>
      <c r="FU1109" s="116">
        <f t="shared" si="520"/>
        <v>1</v>
      </c>
      <c r="FV1109" s="116">
        <f t="shared" si="521"/>
        <v>17</v>
      </c>
      <c r="FW1109" s="116">
        <f t="shared" si="522"/>
        <v>0</v>
      </c>
      <c r="FX1109" s="116">
        <f t="shared" si="523"/>
        <v>1</v>
      </c>
      <c r="FY1109" s="116">
        <f t="shared" si="524"/>
        <v>4</v>
      </c>
      <c r="FZ1109" s="116">
        <f t="shared" si="525"/>
        <v>4.3299999999999998E-2</v>
      </c>
      <c r="GA1109" s="116">
        <f t="shared" si="526"/>
        <v>1</v>
      </c>
      <c r="GB1109" s="116">
        <f t="shared" si="527"/>
        <v>8</v>
      </c>
      <c r="GC1109" s="116">
        <f t="shared" si="528"/>
        <v>0.1731</v>
      </c>
      <c r="GD1109" s="116">
        <f t="shared" si="529"/>
        <v>1</v>
      </c>
      <c r="GE1109" s="116">
        <f t="shared" si="530"/>
        <v>17</v>
      </c>
    </row>
    <row r="1110" spans="164:187" ht="16.5" x14ac:dyDescent="0.2">
      <c r="FH1110" s="116">
        <v>1105</v>
      </c>
      <c r="FI1110" s="116">
        <f t="shared" ref="FI1110:FI1173" si="538">IF(FM1110&gt;0,(FL1110-1)*9+FM1110,0)</f>
        <v>58</v>
      </c>
      <c r="FJ1110" s="116">
        <f t="shared" si="531"/>
        <v>14</v>
      </c>
      <c r="FK1110" s="116" t="str">
        <f t="shared" ref="FK1110:FK1173" si="539">INDEX($FC$6:$FC$26,FJ1110)&amp;"专属武器-魂珠-"&amp;FL1110&amp;" "&amp;FM1110&amp;"级"</f>
        <v>飞廉专属武器-魂珠-7 4级</v>
      </c>
      <c r="FL1110" s="116">
        <f t="shared" ref="FL1110:FL1173" si="540">INT((FH1110-(FJ1110-1)*80-1)/10)+1</f>
        <v>7</v>
      </c>
      <c r="FM1110" s="116">
        <f t="shared" ref="FM1110:FM1173" si="541">FH1110-(FJ1110-1)*80-(FL1110-1)*10-1</f>
        <v>4</v>
      </c>
      <c r="FN1110" s="116" t="str">
        <f t="shared" si="532"/>
        <v>金币</v>
      </c>
      <c r="FO1110" s="116">
        <f t="shared" si="533"/>
        <v>10000</v>
      </c>
      <c r="FP1110" s="116" t="str">
        <f t="shared" si="534"/>
        <v>专属强化石3</v>
      </c>
      <c r="FQ1110" s="116">
        <f t="shared" si="535"/>
        <v>11</v>
      </c>
      <c r="FR1110" s="116" t="str">
        <f t="shared" si="536"/>
        <v>专属强化石4</v>
      </c>
      <c r="FS1110" s="116">
        <f t="shared" si="537"/>
        <v>4</v>
      </c>
      <c r="FT1110" s="116">
        <f t="shared" ref="FT1110:FT1173" si="542">IF($FM1110&gt;0,INDEX(EJ$6:EJ$77,$FI1110),"")</f>
        <v>7.0000000000000007E-2</v>
      </c>
      <c r="FU1110" s="116">
        <f t="shared" ref="FU1110:FU1173" si="543">IF($FM1110&gt;0,INDEX(EK$6:EK$77,$FI1110),"")</f>
        <v>1</v>
      </c>
      <c r="FV1110" s="116">
        <f t="shared" ref="FV1110:FV1173" si="544">IF($FM1110&gt;0,INDEX(EL$6:EL$77,$FI1110),"")</f>
        <v>22</v>
      </c>
      <c r="FW1110" s="116">
        <f t="shared" ref="FW1110:FW1173" si="545">IF($FM1110&gt;0,INDEX(EP$6:EP$77,$FI1110),"")</f>
        <v>0</v>
      </c>
      <c r="FX1110" s="116">
        <f t="shared" ref="FX1110:FX1173" si="546">IF($FM1110&gt;0,INDEX(EQ$6:EQ$77,$FI1110),"")</f>
        <v>1</v>
      </c>
      <c r="FY1110" s="116">
        <f t="shared" ref="FY1110:FY1173" si="547">IF($FM1110&gt;0,INDEX(ER$6:ER$77,$FI1110),"")</f>
        <v>5</v>
      </c>
      <c r="FZ1110" s="116">
        <f t="shared" ref="FZ1110:FZ1173" si="548">IF($FM1110&gt;0,INDEX(ES$6:ES$77,$FI1110),"")</f>
        <v>3.4599999999999999E-2</v>
      </c>
      <c r="GA1110" s="116">
        <f t="shared" ref="GA1110:GA1173" si="549">IF($FM1110&gt;0,INDEX(ET$6:ET$77,$FI1110),"")</f>
        <v>1</v>
      </c>
      <c r="GB1110" s="116">
        <f t="shared" ref="GB1110:GB1173" si="550">IF($FM1110&gt;0,INDEX(EU$6:EU$77,$FI1110),"")</f>
        <v>10</v>
      </c>
      <c r="GC1110" s="116">
        <f t="shared" ref="GC1110:GC1173" si="551">IF($FM1110&gt;0,INDEX(EV$6:EV$77,$FI1110),"")</f>
        <v>0.13850000000000001</v>
      </c>
      <c r="GD1110" s="116">
        <f t="shared" ref="GD1110:GD1173" si="552">IF($FM1110&gt;0,INDEX(EW$6:EW$77,$FI1110),"")</f>
        <v>1</v>
      </c>
      <c r="GE1110" s="116">
        <f t="shared" ref="GE1110:GE1173" si="553">IF($FM1110&gt;0,INDEX(EX$6:EX$77,$FI1110),"")</f>
        <v>22</v>
      </c>
    </row>
    <row r="1111" spans="164:187" ht="16.5" x14ac:dyDescent="0.2">
      <c r="FH1111" s="116">
        <v>1106</v>
      </c>
      <c r="FI1111" s="116">
        <f t="shared" si="538"/>
        <v>59</v>
      </c>
      <c r="FJ1111" s="116">
        <f t="shared" si="531"/>
        <v>14</v>
      </c>
      <c r="FK1111" s="116" t="str">
        <f t="shared" si="539"/>
        <v>飞廉专属武器-魂珠-7 5级</v>
      </c>
      <c r="FL1111" s="116">
        <f t="shared" si="540"/>
        <v>7</v>
      </c>
      <c r="FM1111" s="116">
        <f t="shared" si="541"/>
        <v>5</v>
      </c>
      <c r="FN1111" s="116" t="str">
        <f t="shared" si="532"/>
        <v>金币</v>
      </c>
      <c r="FO1111" s="116">
        <f t="shared" si="533"/>
        <v>11000</v>
      </c>
      <c r="FP1111" s="116" t="str">
        <f t="shared" si="534"/>
        <v>专属强化石3</v>
      </c>
      <c r="FQ1111" s="116">
        <f t="shared" si="535"/>
        <v>11</v>
      </c>
      <c r="FR1111" s="116" t="str">
        <f t="shared" si="536"/>
        <v>专属强化石4</v>
      </c>
      <c r="FS1111" s="116">
        <f t="shared" si="537"/>
        <v>4</v>
      </c>
      <c r="FT1111" s="116">
        <f t="shared" si="542"/>
        <v>0.04</v>
      </c>
      <c r="FU1111" s="116">
        <f t="shared" si="543"/>
        <v>1</v>
      </c>
      <c r="FV1111" s="116">
        <f t="shared" si="544"/>
        <v>35</v>
      </c>
      <c r="FW1111" s="116">
        <f t="shared" si="545"/>
        <v>0</v>
      </c>
      <c r="FX1111" s="116">
        <f t="shared" si="546"/>
        <v>1</v>
      </c>
      <c r="FY1111" s="116">
        <f t="shared" si="547"/>
        <v>8</v>
      </c>
      <c r="FZ1111" s="116">
        <f t="shared" si="548"/>
        <v>2.1600000000000001E-2</v>
      </c>
      <c r="GA1111" s="116">
        <f t="shared" si="549"/>
        <v>1</v>
      </c>
      <c r="GB1111" s="116">
        <f t="shared" si="550"/>
        <v>16</v>
      </c>
      <c r="GC1111" s="116">
        <f t="shared" si="551"/>
        <v>8.6599999999999996E-2</v>
      </c>
      <c r="GD1111" s="116">
        <f t="shared" si="552"/>
        <v>1</v>
      </c>
      <c r="GE1111" s="116">
        <f t="shared" si="553"/>
        <v>35</v>
      </c>
    </row>
    <row r="1112" spans="164:187" ht="16.5" x14ac:dyDescent="0.2">
      <c r="FH1112" s="116">
        <v>1107</v>
      </c>
      <c r="FI1112" s="116">
        <f t="shared" si="538"/>
        <v>60</v>
      </c>
      <c r="FJ1112" s="116">
        <f t="shared" si="531"/>
        <v>14</v>
      </c>
      <c r="FK1112" s="116" t="str">
        <f t="shared" si="539"/>
        <v>飞廉专属武器-魂珠-7 6级</v>
      </c>
      <c r="FL1112" s="116">
        <f t="shared" si="540"/>
        <v>7</v>
      </c>
      <c r="FM1112" s="116">
        <f t="shared" si="541"/>
        <v>6</v>
      </c>
      <c r="FN1112" s="116" t="str">
        <f t="shared" si="532"/>
        <v>金币</v>
      </c>
      <c r="FO1112" s="116">
        <f t="shared" si="533"/>
        <v>12000</v>
      </c>
      <c r="FP1112" s="116" t="str">
        <f t="shared" si="534"/>
        <v>专属强化石3</v>
      </c>
      <c r="FQ1112" s="116">
        <f t="shared" si="535"/>
        <v>14</v>
      </c>
      <c r="FR1112" s="116" t="str">
        <f t="shared" si="536"/>
        <v>专属强化石4</v>
      </c>
      <c r="FS1112" s="116">
        <f t="shared" si="537"/>
        <v>5</v>
      </c>
      <c r="FT1112" s="116">
        <f t="shared" si="542"/>
        <v>0.03</v>
      </c>
      <c r="FU1112" s="116">
        <f t="shared" si="543"/>
        <v>1</v>
      </c>
      <c r="FV1112" s="116">
        <f t="shared" si="544"/>
        <v>45</v>
      </c>
      <c r="FW1112" s="116">
        <f t="shared" si="545"/>
        <v>0</v>
      </c>
      <c r="FX1112" s="116">
        <f t="shared" si="546"/>
        <v>1</v>
      </c>
      <c r="FY1112" s="116">
        <f t="shared" si="547"/>
        <v>11</v>
      </c>
      <c r="FZ1112" s="116">
        <f t="shared" si="548"/>
        <v>1.66E-2</v>
      </c>
      <c r="GA1112" s="116">
        <f t="shared" si="549"/>
        <v>1</v>
      </c>
      <c r="GB1112" s="116">
        <f t="shared" si="550"/>
        <v>21</v>
      </c>
      <c r="GC1112" s="116">
        <f t="shared" si="551"/>
        <v>6.6600000000000006E-2</v>
      </c>
      <c r="GD1112" s="116">
        <f t="shared" si="552"/>
        <v>1</v>
      </c>
      <c r="GE1112" s="116">
        <f t="shared" si="553"/>
        <v>45</v>
      </c>
    </row>
    <row r="1113" spans="164:187" ht="16.5" x14ac:dyDescent="0.2">
      <c r="FH1113" s="116">
        <v>1108</v>
      </c>
      <c r="FI1113" s="116">
        <f t="shared" si="538"/>
        <v>61</v>
      </c>
      <c r="FJ1113" s="116">
        <f t="shared" si="531"/>
        <v>14</v>
      </c>
      <c r="FK1113" s="116" t="str">
        <f t="shared" si="539"/>
        <v>飞廉专属武器-魂珠-7 7级</v>
      </c>
      <c r="FL1113" s="116">
        <f t="shared" si="540"/>
        <v>7</v>
      </c>
      <c r="FM1113" s="116">
        <f t="shared" si="541"/>
        <v>7</v>
      </c>
      <c r="FN1113" s="116" t="str">
        <f t="shared" si="532"/>
        <v>金币</v>
      </c>
      <c r="FO1113" s="116">
        <f t="shared" si="533"/>
        <v>13000</v>
      </c>
      <c r="FP1113" s="116" t="str">
        <f t="shared" si="534"/>
        <v>专属强化石3</v>
      </c>
      <c r="FQ1113" s="116">
        <f t="shared" si="535"/>
        <v>20</v>
      </c>
      <c r="FR1113" s="116" t="str">
        <f t="shared" si="536"/>
        <v>专属强化石4</v>
      </c>
      <c r="FS1113" s="116">
        <f t="shared" si="537"/>
        <v>7</v>
      </c>
      <c r="FT1113" s="116">
        <f t="shared" si="542"/>
        <v>0.03</v>
      </c>
      <c r="FU1113" s="116">
        <f t="shared" si="543"/>
        <v>1</v>
      </c>
      <c r="FV1113" s="116">
        <f t="shared" si="544"/>
        <v>52</v>
      </c>
      <c r="FW1113" s="116">
        <f t="shared" si="545"/>
        <v>0</v>
      </c>
      <c r="FX1113" s="116">
        <f t="shared" si="546"/>
        <v>1</v>
      </c>
      <c r="FY1113" s="116">
        <f t="shared" si="547"/>
        <v>12</v>
      </c>
      <c r="FZ1113" s="116">
        <f t="shared" si="548"/>
        <v>1.44E-2</v>
      </c>
      <c r="GA1113" s="116">
        <f t="shared" si="549"/>
        <v>1</v>
      </c>
      <c r="GB1113" s="116">
        <f t="shared" si="550"/>
        <v>24</v>
      </c>
      <c r="GC1113" s="116">
        <f t="shared" si="551"/>
        <v>5.7700000000000001E-2</v>
      </c>
      <c r="GD1113" s="116">
        <f t="shared" si="552"/>
        <v>1</v>
      </c>
      <c r="GE1113" s="116">
        <f t="shared" si="553"/>
        <v>52</v>
      </c>
    </row>
    <row r="1114" spans="164:187" ht="16.5" x14ac:dyDescent="0.2">
      <c r="FH1114" s="116">
        <v>1109</v>
      </c>
      <c r="FI1114" s="116">
        <f t="shared" si="538"/>
        <v>62</v>
      </c>
      <c r="FJ1114" s="116">
        <f t="shared" si="531"/>
        <v>14</v>
      </c>
      <c r="FK1114" s="116" t="str">
        <f t="shared" si="539"/>
        <v>飞廉专属武器-魂珠-7 8级</v>
      </c>
      <c r="FL1114" s="116">
        <f t="shared" si="540"/>
        <v>7</v>
      </c>
      <c r="FM1114" s="116">
        <f t="shared" si="541"/>
        <v>8</v>
      </c>
      <c r="FN1114" s="116" t="str">
        <f t="shared" si="532"/>
        <v>金币</v>
      </c>
      <c r="FO1114" s="116">
        <f t="shared" si="533"/>
        <v>14000</v>
      </c>
      <c r="FP1114" s="116" t="str">
        <f t="shared" si="534"/>
        <v>专属强化石3</v>
      </c>
      <c r="FQ1114" s="116">
        <f t="shared" si="535"/>
        <v>23</v>
      </c>
      <c r="FR1114" s="116" t="str">
        <f t="shared" si="536"/>
        <v>专属强化石4</v>
      </c>
      <c r="FS1114" s="116">
        <f t="shared" si="537"/>
        <v>8</v>
      </c>
      <c r="FT1114" s="116">
        <f t="shared" si="542"/>
        <v>0.02</v>
      </c>
      <c r="FU1114" s="116">
        <f t="shared" si="543"/>
        <v>1</v>
      </c>
      <c r="FV1114" s="116">
        <f t="shared" si="544"/>
        <v>74</v>
      </c>
      <c r="FW1114" s="116">
        <f t="shared" si="545"/>
        <v>0</v>
      </c>
      <c r="FX1114" s="116">
        <f t="shared" si="546"/>
        <v>1</v>
      </c>
      <c r="FY1114" s="116">
        <f t="shared" si="547"/>
        <v>17</v>
      </c>
      <c r="FZ1114" s="116">
        <f t="shared" si="548"/>
        <v>1.0200000000000001E-2</v>
      </c>
      <c r="GA1114" s="116">
        <f t="shared" si="549"/>
        <v>1</v>
      </c>
      <c r="GB1114" s="116">
        <f t="shared" si="550"/>
        <v>34</v>
      </c>
      <c r="GC1114" s="116">
        <f t="shared" si="551"/>
        <v>4.07E-2</v>
      </c>
      <c r="GD1114" s="116">
        <f t="shared" si="552"/>
        <v>1</v>
      </c>
      <c r="GE1114" s="116">
        <f t="shared" si="553"/>
        <v>74</v>
      </c>
    </row>
    <row r="1115" spans="164:187" ht="16.5" x14ac:dyDescent="0.2">
      <c r="FH1115" s="116">
        <v>1110</v>
      </c>
      <c r="FI1115" s="116">
        <f t="shared" si="538"/>
        <v>63</v>
      </c>
      <c r="FJ1115" s="116">
        <f t="shared" si="531"/>
        <v>14</v>
      </c>
      <c r="FK1115" s="116" t="str">
        <f t="shared" si="539"/>
        <v>飞廉专属武器-魂珠-7 9级</v>
      </c>
      <c r="FL1115" s="116">
        <f t="shared" si="540"/>
        <v>7</v>
      </c>
      <c r="FM1115" s="116">
        <f t="shared" si="541"/>
        <v>9</v>
      </c>
      <c r="FN1115" s="116" t="str">
        <f t="shared" si="532"/>
        <v>金币</v>
      </c>
      <c r="FO1115" s="116">
        <f t="shared" si="533"/>
        <v>15000</v>
      </c>
      <c r="FP1115" s="116" t="str">
        <f t="shared" si="534"/>
        <v>专属强化石3</v>
      </c>
      <c r="FQ1115" s="116">
        <f t="shared" si="535"/>
        <v>28</v>
      </c>
      <c r="FR1115" s="116" t="str">
        <f t="shared" si="536"/>
        <v>专属强化石4</v>
      </c>
      <c r="FS1115" s="116">
        <f t="shared" si="537"/>
        <v>10</v>
      </c>
      <c r="FT1115" s="116">
        <f t="shared" si="542"/>
        <v>0.02</v>
      </c>
      <c r="FU1115" s="116">
        <f t="shared" si="543"/>
        <v>1</v>
      </c>
      <c r="FV1115" s="116">
        <f t="shared" si="544"/>
        <v>95</v>
      </c>
      <c r="FW1115" s="116">
        <f t="shared" si="545"/>
        <v>0</v>
      </c>
      <c r="FX1115" s="116">
        <f t="shared" si="546"/>
        <v>1</v>
      </c>
      <c r="FY1115" s="116">
        <f t="shared" si="547"/>
        <v>22</v>
      </c>
      <c r="FZ1115" s="116">
        <f t="shared" si="548"/>
        <v>7.9000000000000008E-3</v>
      </c>
      <c r="GA1115" s="116">
        <f t="shared" si="549"/>
        <v>1</v>
      </c>
      <c r="GB1115" s="116">
        <f t="shared" si="550"/>
        <v>44</v>
      </c>
      <c r="GC1115" s="116">
        <f t="shared" si="551"/>
        <v>3.15E-2</v>
      </c>
      <c r="GD1115" s="116">
        <f t="shared" si="552"/>
        <v>1</v>
      </c>
      <c r="GE1115" s="116">
        <f t="shared" si="553"/>
        <v>95</v>
      </c>
    </row>
    <row r="1116" spans="164:187" ht="16.5" x14ac:dyDescent="0.2">
      <c r="FH1116" s="116">
        <v>1111</v>
      </c>
      <c r="FI1116" s="116">
        <f t="shared" si="538"/>
        <v>0</v>
      </c>
      <c r="FJ1116" s="116">
        <f t="shared" si="531"/>
        <v>14</v>
      </c>
      <c r="FK1116" s="116" t="str">
        <f t="shared" si="539"/>
        <v>飞廉专属武器-魂珠-8 0级</v>
      </c>
      <c r="FL1116" s="116">
        <f t="shared" si="540"/>
        <v>8</v>
      </c>
      <c r="FM1116" s="116">
        <f t="shared" si="541"/>
        <v>0</v>
      </c>
      <c r="FN1116" s="116" t="str">
        <f t="shared" si="532"/>
        <v/>
      </c>
      <c r="FO1116" s="116" t="str">
        <f t="shared" si="533"/>
        <v/>
      </c>
      <c r="FP1116" s="116" t="str">
        <f t="shared" si="534"/>
        <v/>
      </c>
      <c r="FQ1116" s="116" t="str">
        <f t="shared" si="535"/>
        <v/>
      </c>
      <c r="FR1116" s="116" t="str">
        <f t="shared" si="536"/>
        <v/>
      </c>
      <c r="FS1116" s="116" t="str">
        <f t="shared" si="537"/>
        <v/>
      </c>
      <c r="FT1116" s="116" t="str">
        <f t="shared" si="542"/>
        <v/>
      </c>
      <c r="FU1116" s="116" t="str">
        <f t="shared" si="543"/>
        <v/>
      </c>
      <c r="FV1116" s="116" t="str">
        <f t="shared" si="544"/>
        <v/>
      </c>
      <c r="FW1116" s="116" t="str">
        <f t="shared" si="545"/>
        <v/>
      </c>
      <c r="FX1116" s="116" t="str">
        <f t="shared" si="546"/>
        <v/>
      </c>
      <c r="FY1116" s="116" t="str">
        <f t="shared" si="547"/>
        <v/>
      </c>
      <c r="FZ1116" s="116" t="str">
        <f t="shared" si="548"/>
        <v/>
      </c>
      <c r="GA1116" s="116" t="str">
        <f t="shared" si="549"/>
        <v/>
      </c>
      <c r="GB1116" s="116" t="str">
        <f t="shared" si="550"/>
        <v/>
      </c>
      <c r="GC1116" s="116" t="str">
        <f t="shared" si="551"/>
        <v/>
      </c>
      <c r="GD1116" s="116" t="str">
        <f t="shared" si="552"/>
        <v/>
      </c>
      <c r="GE1116" s="116" t="str">
        <f t="shared" si="553"/>
        <v/>
      </c>
    </row>
    <row r="1117" spans="164:187" ht="16.5" x14ac:dyDescent="0.2">
      <c r="FH1117" s="116">
        <v>1112</v>
      </c>
      <c r="FI1117" s="116">
        <f t="shared" si="538"/>
        <v>64</v>
      </c>
      <c r="FJ1117" s="116">
        <f t="shared" si="531"/>
        <v>14</v>
      </c>
      <c r="FK1117" s="116" t="str">
        <f t="shared" si="539"/>
        <v>飞廉专属武器-魂珠-8 1级</v>
      </c>
      <c r="FL1117" s="116">
        <f t="shared" si="540"/>
        <v>8</v>
      </c>
      <c r="FM1117" s="116">
        <f t="shared" si="541"/>
        <v>1</v>
      </c>
      <c r="FN1117" s="116" t="str">
        <f t="shared" si="532"/>
        <v>金币</v>
      </c>
      <c r="FO1117" s="116">
        <f t="shared" si="533"/>
        <v>8000</v>
      </c>
      <c r="FP1117" s="116" t="str">
        <f t="shared" si="534"/>
        <v>专属强化石4</v>
      </c>
      <c r="FQ1117" s="116">
        <f t="shared" si="535"/>
        <v>5</v>
      </c>
      <c r="FR1117" s="116" t="str">
        <f t="shared" si="536"/>
        <v/>
      </c>
      <c r="FS1117" s="116" t="str">
        <f t="shared" si="537"/>
        <v/>
      </c>
      <c r="FT1117" s="116">
        <f t="shared" si="542"/>
        <v>0.1</v>
      </c>
      <c r="FU1117" s="116">
        <f t="shared" si="543"/>
        <v>1</v>
      </c>
      <c r="FV1117" s="116">
        <f t="shared" si="544"/>
        <v>15</v>
      </c>
      <c r="FW1117" s="116">
        <f t="shared" si="545"/>
        <v>0</v>
      </c>
      <c r="FX1117" s="116">
        <f t="shared" si="546"/>
        <v>1</v>
      </c>
      <c r="FY1117" s="116">
        <f t="shared" si="547"/>
        <v>4</v>
      </c>
      <c r="FZ1117" s="116">
        <f t="shared" si="548"/>
        <v>4.9200000000000001E-2</v>
      </c>
      <c r="GA1117" s="116">
        <f t="shared" si="549"/>
        <v>1</v>
      </c>
      <c r="GB1117" s="116">
        <f t="shared" si="550"/>
        <v>7</v>
      </c>
      <c r="GC1117" s="116">
        <f t="shared" si="551"/>
        <v>0.1968</v>
      </c>
      <c r="GD1117" s="116">
        <f t="shared" si="552"/>
        <v>1</v>
      </c>
      <c r="GE1117" s="116">
        <f t="shared" si="553"/>
        <v>15</v>
      </c>
    </row>
    <row r="1118" spans="164:187" ht="16.5" x14ac:dyDescent="0.2">
      <c r="FH1118" s="116">
        <v>1113</v>
      </c>
      <c r="FI1118" s="116">
        <f t="shared" si="538"/>
        <v>65</v>
      </c>
      <c r="FJ1118" s="116">
        <f t="shared" si="531"/>
        <v>14</v>
      </c>
      <c r="FK1118" s="116" t="str">
        <f t="shared" si="539"/>
        <v>飞廉专属武器-魂珠-8 2级</v>
      </c>
      <c r="FL1118" s="116">
        <f t="shared" si="540"/>
        <v>8</v>
      </c>
      <c r="FM1118" s="116">
        <f t="shared" si="541"/>
        <v>2</v>
      </c>
      <c r="FN1118" s="116" t="str">
        <f t="shared" si="532"/>
        <v>金币</v>
      </c>
      <c r="FO1118" s="116">
        <f t="shared" si="533"/>
        <v>9000</v>
      </c>
      <c r="FP1118" s="116" t="str">
        <f t="shared" si="534"/>
        <v>专属强化石4</v>
      </c>
      <c r="FQ1118" s="116">
        <f t="shared" si="535"/>
        <v>8</v>
      </c>
      <c r="FR1118" s="116" t="str">
        <f t="shared" si="536"/>
        <v/>
      </c>
      <c r="FS1118" s="116" t="str">
        <f t="shared" si="537"/>
        <v/>
      </c>
      <c r="FT1118" s="116">
        <f t="shared" si="542"/>
        <v>0.08</v>
      </c>
      <c r="FU1118" s="116">
        <f t="shared" si="543"/>
        <v>1</v>
      </c>
      <c r="FV1118" s="116">
        <f t="shared" si="544"/>
        <v>19</v>
      </c>
      <c r="FW1118" s="116">
        <f t="shared" si="545"/>
        <v>0</v>
      </c>
      <c r="FX1118" s="116">
        <f t="shared" si="546"/>
        <v>1</v>
      </c>
      <c r="FY1118" s="116">
        <f t="shared" si="547"/>
        <v>4</v>
      </c>
      <c r="FZ1118" s="116">
        <f t="shared" si="548"/>
        <v>3.9399999999999998E-2</v>
      </c>
      <c r="GA1118" s="116">
        <f t="shared" si="549"/>
        <v>1</v>
      </c>
      <c r="GB1118" s="116">
        <f t="shared" si="550"/>
        <v>9</v>
      </c>
      <c r="GC1118" s="116">
        <f t="shared" si="551"/>
        <v>0.15740000000000001</v>
      </c>
      <c r="GD1118" s="116">
        <f t="shared" si="552"/>
        <v>1</v>
      </c>
      <c r="GE1118" s="116">
        <f t="shared" si="553"/>
        <v>19</v>
      </c>
    </row>
    <row r="1119" spans="164:187" ht="16.5" x14ac:dyDescent="0.2">
      <c r="FH1119" s="116">
        <v>1114</v>
      </c>
      <c r="FI1119" s="116">
        <f t="shared" si="538"/>
        <v>66</v>
      </c>
      <c r="FJ1119" s="116">
        <f t="shared" si="531"/>
        <v>14</v>
      </c>
      <c r="FK1119" s="116" t="str">
        <f t="shared" si="539"/>
        <v>飞廉专属武器-魂珠-8 3级</v>
      </c>
      <c r="FL1119" s="116">
        <f t="shared" si="540"/>
        <v>8</v>
      </c>
      <c r="FM1119" s="116">
        <f t="shared" si="541"/>
        <v>3</v>
      </c>
      <c r="FN1119" s="116" t="str">
        <f t="shared" si="532"/>
        <v>金币</v>
      </c>
      <c r="FO1119" s="116">
        <f t="shared" si="533"/>
        <v>10000</v>
      </c>
      <c r="FP1119" s="116" t="str">
        <f t="shared" si="534"/>
        <v>专属强化石4</v>
      </c>
      <c r="FQ1119" s="116">
        <f t="shared" si="535"/>
        <v>10</v>
      </c>
      <c r="FR1119" s="116" t="str">
        <f t="shared" si="536"/>
        <v/>
      </c>
      <c r="FS1119" s="116" t="str">
        <f t="shared" si="537"/>
        <v/>
      </c>
      <c r="FT1119" s="116">
        <f t="shared" si="542"/>
        <v>7.0000000000000007E-2</v>
      </c>
      <c r="FU1119" s="116">
        <f t="shared" si="543"/>
        <v>1</v>
      </c>
      <c r="FV1119" s="116">
        <f t="shared" si="544"/>
        <v>23</v>
      </c>
      <c r="FW1119" s="116">
        <f t="shared" si="545"/>
        <v>0</v>
      </c>
      <c r="FX1119" s="116">
        <f t="shared" si="546"/>
        <v>1</v>
      </c>
      <c r="FY1119" s="116">
        <f t="shared" si="547"/>
        <v>5</v>
      </c>
      <c r="FZ1119" s="116">
        <f t="shared" si="548"/>
        <v>3.2800000000000003E-2</v>
      </c>
      <c r="GA1119" s="116">
        <f t="shared" si="549"/>
        <v>1</v>
      </c>
      <c r="GB1119" s="116">
        <f t="shared" si="550"/>
        <v>11</v>
      </c>
      <c r="GC1119" s="116">
        <f t="shared" si="551"/>
        <v>0.13120000000000001</v>
      </c>
      <c r="GD1119" s="116">
        <f t="shared" si="552"/>
        <v>1</v>
      </c>
      <c r="GE1119" s="116">
        <f t="shared" si="553"/>
        <v>23</v>
      </c>
    </row>
    <row r="1120" spans="164:187" ht="16.5" x14ac:dyDescent="0.2">
      <c r="FH1120" s="116">
        <v>1115</v>
      </c>
      <c r="FI1120" s="116">
        <f t="shared" si="538"/>
        <v>67</v>
      </c>
      <c r="FJ1120" s="116">
        <f t="shared" si="531"/>
        <v>14</v>
      </c>
      <c r="FK1120" s="116" t="str">
        <f t="shared" si="539"/>
        <v>飞廉专属武器-魂珠-8 4级</v>
      </c>
      <c r="FL1120" s="116">
        <f t="shared" si="540"/>
        <v>8</v>
      </c>
      <c r="FM1120" s="116">
        <f t="shared" si="541"/>
        <v>4</v>
      </c>
      <c r="FN1120" s="116" t="str">
        <f t="shared" si="532"/>
        <v>金币</v>
      </c>
      <c r="FO1120" s="116">
        <f t="shared" si="533"/>
        <v>11000</v>
      </c>
      <c r="FP1120" s="116" t="str">
        <f t="shared" si="534"/>
        <v>专属强化石4</v>
      </c>
      <c r="FQ1120" s="116">
        <f t="shared" si="535"/>
        <v>12</v>
      </c>
      <c r="FR1120" s="116" t="str">
        <f t="shared" si="536"/>
        <v/>
      </c>
      <c r="FS1120" s="116" t="str">
        <f t="shared" si="537"/>
        <v/>
      </c>
      <c r="FT1120" s="116">
        <f t="shared" si="542"/>
        <v>0.05</v>
      </c>
      <c r="FU1120" s="116">
        <f t="shared" si="543"/>
        <v>1</v>
      </c>
      <c r="FV1120" s="116">
        <f t="shared" si="544"/>
        <v>32</v>
      </c>
      <c r="FW1120" s="116">
        <f t="shared" si="545"/>
        <v>0</v>
      </c>
      <c r="FX1120" s="116">
        <f t="shared" si="546"/>
        <v>1</v>
      </c>
      <c r="FY1120" s="116">
        <f t="shared" si="547"/>
        <v>7</v>
      </c>
      <c r="FZ1120" s="116">
        <f t="shared" si="548"/>
        <v>2.3599999999999999E-2</v>
      </c>
      <c r="GA1120" s="116">
        <f t="shared" si="549"/>
        <v>1</v>
      </c>
      <c r="GB1120" s="116">
        <f t="shared" si="550"/>
        <v>15</v>
      </c>
      <c r="GC1120" s="116">
        <f t="shared" si="551"/>
        <v>9.4399999999999998E-2</v>
      </c>
      <c r="GD1120" s="116">
        <f t="shared" si="552"/>
        <v>1</v>
      </c>
      <c r="GE1120" s="116">
        <f t="shared" si="553"/>
        <v>32</v>
      </c>
    </row>
    <row r="1121" spans="164:187" ht="16.5" x14ac:dyDescent="0.2">
      <c r="FH1121" s="116">
        <v>1116</v>
      </c>
      <c r="FI1121" s="116">
        <f t="shared" si="538"/>
        <v>68</v>
      </c>
      <c r="FJ1121" s="116">
        <f t="shared" si="531"/>
        <v>14</v>
      </c>
      <c r="FK1121" s="116" t="str">
        <f t="shared" si="539"/>
        <v>飞廉专属武器-魂珠-8 5级</v>
      </c>
      <c r="FL1121" s="116">
        <f t="shared" si="540"/>
        <v>8</v>
      </c>
      <c r="FM1121" s="116">
        <f t="shared" si="541"/>
        <v>5</v>
      </c>
      <c r="FN1121" s="116" t="str">
        <f t="shared" si="532"/>
        <v>金币</v>
      </c>
      <c r="FO1121" s="116">
        <f t="shared" si="533"/>
        <v>12000</v>
      </c>
      <c r="FP1121" s="116" t="str">
        <f t="shared" si="534"/>
        <v>专属强化石4</v>
      </c>
      <c r="FQ1121" s="116">
        <f t="shared" si="535"/>
        <v>15</v>
      </c>
      <c r="FR1121" s="116" t="str">
        <f t="shared" si="536"/>
        <v/>
      </c>
      <c r="FS1121" s="116" t="str">
        <f t="shared" si="537"/>
        <v/>
      </c>
      <c r="FT1121" s="116">
        <f t="shared" si="542"/>
        <v>0.04</v>
      </c>
      <c r="FU1121" s="116">
        <f t="shared" si="543"/>
        <v>1</v>
      </c>
      <c r="FV1121" s="116">
        <f t="shared" si="544"/>
        <v>41</v>
      </c>
      <c r="FW1121" s="116">
        <f t="shared" si="545"/>
        <v>0</v>
      </c>
      <c r="FX1121" s="116">
        <f t="shared" si="546"/>
        <v>1</v>
      </c>
      <c r="FY1121" s="116">
        <f t="shared" si="547"/>
        <v>9</v>
      </c>
      <c r="FZ1121" s="116">
        <f t="shared" si="548"/>
        <v>1.84E-2</v>
      </c>
      <c r="GA1121" s="116">
        <f t="shared" si="549"/>
        <v>1</v>
      </c>
      <c r="GB1121" s="116">
        <f t="shared" si="550"/>
        <v>19</v>
      </c>
      <c r="GC1121" s="116">
        <f t="shared" si="551"/>
        <v>7.3800000000000004E-2</v>
      </c>
      <c r="GD1121" s="116">
        <f t="shared" si="552"/>
        <v>1</v>
      </c>
      <c r="GE1121" s="116">
        <f t="shared" si="553"/>
        <v>41</v>
      </c>
    </row>
    <row r="1122" spans="164:187" ht="16.5" x14ac:dyDescent="0.2">
      <c r="FH1122" s="116">
        <v>1117</v>
      </c>
      <c r="FI1122" s="116">
        <f t="shared" si="538"/>
        <v>69</v>
      </c>
      <c r="FJ1122" s="116">
        <f t="shared" si="531"/>
        <v>14</v>
      </c>
      <c r="FK1122" s="116" t="str">
        <f t="shared" si="539"/>
        <v>飞廉专属武器-魂珠-8 6级</v>
      </c>
      <c r="FL1122" s="116">
        <f t="shared" si="540"/>
        <v>8</v>
      </c>
      <c r="FM1122" s="116">
        <f t="shared" si="541"/>
        <v>6</v>
      </c>
      <c r="FN1122" s="116" t="str">
        <f t="shared" si="532"/>
        <v>金币</v>
      </c>
      <c r="FO1122" s="116">
        <f t="shared" si="533"/>
        <v>13000</v>
      </c>
      <c r="FP1122" s="116" t="str">
        <f t="shared" si="534"/>
        <v>专属强化石4</v>
      </c>
      <c r="FQ1122" s="116">
        <f t="shared" si="535"/>
        <v>18</v>
      </c>
      <c r="FR1122" s="116" t="str">
        <f t="shared" si="536"/>
        <v/>
      </c>
      <c r="FS1122" s="116" t="str">
        <f t="shared" si="537"/>
        <v/>
      </c>
      <c r="FT1122" s="116">
        <f t="shared" si="542"/>
        <v>0.03</v>
      </c>
      <c r="FU1122" s="116">
        <f t="shared" si="543"/>
        <v>1</v>
      </c>
      <c r="FV1122" s="116">
        <f t="shared" si="544"/>
        <v>55</v>
      </c>
      <c r="FW1122" s="116">
        <f t="shared" si="545"/>
        <v>0</v>
      </c>
      <c r="FX1122" s="116">
        <f t="shared" si="546"/>
        <v>1</v>
      </c>
      <c r="FY1122" s="116">
        <f t="shared" si="547"/>
        <v>13</v>
      </c>
      <c r="FZ1122" s="116">
        <f t="shared" si="548"/>
        <v>1.3599999999999999E-2</v>
      </c>
      <c r="GA1122" s="116">
        <f t="shared" si="549"/>
        <v>1</v>
      </c>
      <c r="GB1122" s="116">
        <f t="shared" si="550"/>
        <v>26</v>
      </c>
      <c r="GC1122" s="116">
        <f t="shared" si="551"/>
        <v>5.45E-2</v>
      </c>
      <c r="GD1122" s="116">
        <f t="shared" si="552"/>
        <v>1</v>
      </c>
      <c r="GE1122" s="116">
        <f t="shared" si="553"/>
        <v>55</v>
      </c>
    </row>
    <row r="1123" spans="164:187" ht="16.5" x14ac:dyDescent="0.2">
      <c r="FH1123" s="116">
        <v>1118</v>
      </c>
      <c r="FI1123" s="116">
        <f t="shared" si="538"/>
        <v>70</v>
      </c>
      <c r="FJ1123" s="116">
        <f t="shared" si="531"/>
        <v>14</v>
      </c>
      <c r="FK1123" s="116" t="str">
        <f t="shared" si="539"/>
        <v>飞廉专属武器-魂珠-8 7级</v>
      </c>
      <c r="FL1123" s="116">
        <f t="shared" si="540"/>
        <v>8</v>
      </c>
      <c r="FM1123" s="116">
        <f t="shared" si="541"/>
        <v>7</v>
      </c>
      <c r="FN1123" s="116" t="str">
        <f t="shared" si="532"/>
        <v>金币</v>
      </c>
      <c r="FO1123" s="116">
        <f t="shared" si="533"/>
        <v>14000</v>
      </c>
      <c r="FP1123" s="116" t="str">
        <f t="shared" si="534"/>
        <v>专属强化石4</v>
      </c>
      <c r="FQ1123" s="116">
        <f t="shared" si="535"/>
        <v>25</v>
      </c>
      <c r="FR1123" s="116" t="str">
        <f t="shared" si="536"/>
        <v/>
      </c>
      <c r="FS1123" s="116" t="str">
        <f t="shared" si="537"/>
        <v/>
      </c>
      <c r="FT1123" s="116">
        <f t="shared" si="542"/>
        <v>0.02</v>
      </c>
      <c r="FU1123" s="116">
        <f t="shared" si="543"/>
        <v>1</v>
      </c>
      <c r="FV1123" s="116">
        <f t="shared" si="544"/>
        <v>64</v>
      </c>
      <c r="FW1123" s="116">
        <f t="shared" si="545"/>
        <v>0</v>
      </c>
      <c r="FX1123" s="116">
        <f t="shared" si="546"/>
        <v>1</v>
      </c>
      <c r="FY1123" s="116">
        <f t="shared" si="547"/>
        <v>15</v>
      </c>
      <c r="FZ1123" s="116">
        <f t="shared" si="548"/>
        <v>1.17E-2</v>
      </c>
      <c r="GA1123" s="116">
        <f t="shared" si="549"/>
        <v>1</v>
      </c>
      <c r="GB1123" s="116">
        <f t="shared" si="550"/>
        <v>30</v>
      </c>
      <c r="GC1123" s="116">
        <f t="shared" si="551"/>
        <v>4.6800000000000001E-2</v>
      </c>
      <c r="GD1123" s="116">
        <f t="shared" si="552"/>
        <v>1</v>
      </c>
      <c r="GE1123" s="116">
        <f t="shared" si="553"/>
        <v>64</v>
      </c>
    </row>
    <row r="1124" spans="164:187" ht="16.5" x14ac:dyDescent="0.2">
      <c r="FH1124" s="116">
        <v>1119</v>
      </c>
      <c r="FI1124" s="116">
        <f t="shared" si="538"/>
        <v>71</v>
      </c>
      <c r="FJ1124" s="116">
        <f t="shared" si="531"/>
        <v>14</v>
      </c>
      <c r="FK1124" s="116" t="str">
        <f t="shared" si="539"/>
        <v>飞廉专属武器-魂珠-8 8级</v>
      </c>
      <c r="FL1124" s="116">
        <f t="shared" si="540"/>
        <v>8</v>
      </c>
      <c r="FM1124" s="116">
        <f t="shared" si="541"/>
        <v>8</v>
      </c>
      <c r="FN1124" s="116" t="str">
        <f t="shared" si="532"/>
        <v>金币</v>
      </c>
      <c r="FO1124" s="116">
        <f t="shared" si="533"/>
        <v>15000</v>
      </c>
      <c r="FP1124" s="116" t="str">
        <f t="shared" si="534"/>
        <v>专属强化石4</v>
      </c>
      <c r="FQ1124" s="116">
        <f t="shared" si="535"/>
        <v>30</v>
      </c>
      <c r="FR1124" s="116" t="str">
        <f t="shared" si="536"/>
        <v/>
      </c>
      <c r="FS1124" s="116" t="str">
        <f t="shared" si="537"/>
        <v/>
      </c>
      <c r="FT1124" s="116">
        <f t="shared" si="542"/>
        <v>0.02</v>
      </c>
      <c r="FU1124" s="116">
        <f t="shared" si="543"/>
        <v>1</v>
      </c>
      <c r="FV1124" s="116">
        <f t="shared" si="544"/>
        <v>86</v>
      </c>
      <c r="FW1124" s="116">
        <f t="shared" si="545"/>
        <v>0</v>
      </c>
      <c r="FX1124" s="116">
        <f t="shared" si="546"/>
        <v>1</v>
      </c>
      <c r="FY1124" s="116">
        <f t="shared" si="547"/>
        <v>20</v>
      </c>
      <c r="FZ1124" s="116">
        <f t="shared" si="548"/>
        <v>8.6999999999999994E-3</v>
      </c>
      <c r="GA1124" s="116">
        <f t="shared" si="549"/>
        <v>1</v>
      </c>
      <c r="GB1124" s="116">
        <f t="shared" si="550"/>
        <v>40</v>
      </c>
      <c r="GC1124" s="116">
        <f t="shared" si="551"/>
        <v>3.4700000000000002E-2</v>
      </c>
      <c r="GD1124" s="116">
        <f t="shared" si="552"/>
        <v>1</v>
      </c>
      <c r="GE1124" s="116">
        <f t="shared" si="553"/>
        <v>86</v>
      </c>
    </row>
    <row r="1125" spans="164:187" ht="16.5" x14ac:dyDescent="0.2">
      <c r="FH1125" s="116">
        <v>1120</v>
      </c>
      <c r="FI1125" s="116">
        <f t="shared" si="538"/>
        <v>72</v>
      </c>
      <c r="FJ1125" s="116">
        <f t="shared" si="531"/>
        <v>14</v>
      </c>
      <c r="FK1125" s="116" t="str">
        <f t="shared" si="539"/>
        <v>飞廉专属武器-魂珠-8 9级</v>
      </c>
      <c r="FL1125" s="116">
        <f t="shared" si="540"/>
        <v>8</v>
      </c>
      <c r="FM1125" s="116">
        <f t="shared" si="541"/>
        <v>9</v>
      </c>
      <c r="FN1125" s="116" t="str">
        <f t="shared" si="532"/>
        <v>金币</v>
      </c>
      <c r="FO1125" s="116">
        <f t="shared" si="533"/>
        <v>16000</v>
      </c>
      <c r="FP1125" s="116" t="str">
        <f t="shared" si="534"/>
        <v>专属强化石4</v>
      </c>
      <c r="FQ1125" s="116">
        <f t="shared" si="535"/>
        <v>30</v>
      </c>
      <c r="FR1125" s="116" t="str">
        <f t="shared" si="536"/>
        <v/>
      </c>
      <c r="FS1125" s="116" t="str">
        <f t="shared" si="537"/>
        <v/>
      </c>
      <c r="FT1125" s="116">
        <f t="shared" si="542"/>
        <v>0.01</v>
      </c>
      <c r="FU1125" s="116">
        <f t="shared" si="543"/>
        <v>1</v>
      </c>
      <c r="FV1125" s="116">
        <f t="shared" si="544"/>
        <v>140</v>
      </c>
      <c r="FW1125" s="116">
        <f t="shared" si="545"/>
        <v>0</v>
      </c>
      <c r="FX1125" s="116">
        <f t="shared" si="546"/>
        <v>1</v>
      </c>
      <c r="FY1125" s="116">
        <f t="shared" si="547"/>
        <v>33</v>
      </c>
      <c r="FZ1125" s="116">
        <f t="shared" si="548"/>
        <v>5.4000000000000003E-3</v>
      </c>
      <c r="GA1125" s="116">
        <f t="shared" si="549"/>
        <v>1</v>
      </c>
      <c r="GB1125" s="116">
        <f t="shared" si="550"/>
        <v>65</v>
      </c>
      <c r="GC1125" s="116">
        <f t="shared" si="551"/>
        <v>2.1499999999999998E-2</v>
      </c>
      <c r="GD1125" s="116">
        <f t="shared" si="552"/>
        <v>1</v>
      </c>
      <c r="GE1125" s="116">
        <f t="shared" si="553"/>
        <v>140</v>
      </c>
    </row>
    <row r="1126" spans="164:187" ht="16.5" x14ac:dyDescent="0.2">
      <c r="FH1126" s="116">
        <v>1121</v>
      </c>
      <c r="FI1126" s="116">
        <f t="shared" si="538"/>
        <v>0</v>
      </c>
      <c r="FJ1126" s="116">
        <f t="shared" si="531"/>
        <v>15</v>
      </c>
      <c r="FK1126" s="116" t="str">
        <f t="shared" si="539"/>
        <v>高顺专属武器-魂珠-1 0级</v>
      </c>
      <c r="FL1126" s="116">
        <f t="shared" si="540"/>
        <v>1</v>
      </c>
      <c r="FM1126" s="116">
        <f t="shared" si="541"/>
        <v>0</v>
      </c>
      <c r="FN1126" s="116" t="str">
        <f t="shared" si="532"/>
        <v/>
      </c>
      <c r="FO1126" s="116" t="str">
        <f t="shared" si="533"/>
        <v/>
      </c>
      <c r="FP1126" s="116" t="str">
        <f t="shared" si="534"/>
        <v/>
      </c>
      <c r="FQ1126" s="116" t="str">
        <f t="shared" si="535"/>
        <v/>
      </c>
      <c r="FR1126" s="116" t="str">
        <f t="shared" si="536"/>
        <v/>
      </c>
      <c r="FS1126" s="116" t="str">
        <f t="shared" si="537"/>
        <v/>
      </c>
      <c r="FT1126" s="116" t="str">
        <f t="shared" si="542"/>
        <v/>
      </c>
      <c r="FU1126" s="116" t="str">
        <f t="shared" si="543"/>
        <v/>
      </c>
      <c r="FV1126" s="116" t="str">
        <f t="shared" si="544"/>
        <v/>
      </c>
      <c r="FW1126" s="116" t="str">
        <f t="shared" si="545"/>
        <v/>
      </c>
      <c r="FX1126" s="116" t="str">
        <f t="shared" si="546"/>
        <v/>
      </c>
      <c r="FY1126" s="116" t="str">
        <f t="shared" si="547"/>
        <v/>
      </c>
      <c r="FZ1126" s="116" t="str">
        <f t="shared" si="548"/>
        <v/>
      </c>
      <c r="GA1126" s="116" t="str">
        <f t="shared" si="549"/>
        <v/>
      </c>
      <c r="GB1126" s="116" t="str">
        <f t="shared" si="550"/>
        <v/>
      </c>
      <c r="GC1126" s="116" t="str">
        <f t="shared" si="551"/>
        <v/>
      </c>
      <c r="GD1126" s="116" t="str">
        <f t="shared" si="552"/>
        <v/>
      </c>
      <c r="GE1126" s="116" t="str">
        <f t="shared" si="553"/>
        <v/>
      </c>
    </row>
    <row r="1127" spans="164:187" ht="16.5" x14ac:dyDescent="0.2">
      <c r="FH1127" s="116">
        <v>1122</v>
      </c>
      <c r="FI1127" s="116">
        <f t="shared" si="538"/>
        <v>1</v>
      </c>
      <c r="FJ1127" s="116">
        <f t="shared" si="531"/>
        <v>15</v>
      </c>
      <c r="FK1127" s="116" t="str">
        <f t="shared" si="539"/>
        <v>高顺专属武器-魂珠-1 1级</v>
      </c>
      <c r="FL1127" s="116">
        <f t="shared" si="540"/>
        <v>1</v>
      </c>
      <c r="FM1127" s="116">
        <f t="shared" si="541"/>
        <v>1</v>
      </c>
      <c r="FN1127" s="116" t="str">
        <f t="shared" si="532"/>
        <v>金币</v>
      </c>
      <c r="FO1127" s="116">
        <f t="shared" si="533"/>
        <v>1000</v>
      </c>
      <c r="FP1127" s="116" t="str">
        <f t="shared" si="534"/>
        <v>专属强化石1</v>
      </c>
      <c r="FQ1127" s="116">
        <f t="shared" si="535"/>
        <v>1</v>
      </c>
      <c r="FR1127" s="116" t="str">
        <f t="shared" si="536"/>
        <v/>
      </c>
      <c r="FS1127" s="116" t="str">
        <f t="shared" si="537"/>
        <v/>
      </c>
      <c r="FT1127" s="116">
        <f t="shared" si="542"/>
        <v>0.24</v>
      </c>
      <c r="FU1127" s="116">
        <f t="shared" si="543"/>
        <v>1</v>
      </c>
      <c r="FV1127" s="116">
        <f t="shared" si="544"/>
        <v>6</v>
      </c>
      <c r="FW1127" s="116">
        <f t="shared" si="545"/>
        <v>0</v>
      </c>
      <c r="FX1127" s="116">
        <f t="shared" si="546"/>
        <v>1</v>
      </c>
      <c r="FY1127" s="116">
        <f t="shared" si="547"/>
        <v>1</v>
      </c>
      <c r="FZ1127" s="116">
        <f t="shared" si="548"/>
        <v>0.11990000000000001</v>
      </c>
      <c r="GA1127" s="116">
        <f t="shared" si="549"/>
        <v>1</v>
      </c>
      <c r="GB1127" s="116">
        <f t="shared" si="550"/>
        <v>3</v>
      </c>
      <c r="GC1127" s="116">
        <f t="shared" si="551"/>
        <v>0.47960000000000003</v>
      </c>
      <c r="GD1127" s="116">
        <f t="shared" si="552"/>
        <v>1</v>
      </c>
      <c r="GE1127" s="116">
        <f t="shared" si="553"/>
        <v>6</v>
      </c>
    </row>
    <row r="1128" spans="164:187" ht="16.5" x14ac:dyDescent="0.2">
      <c r="FH1128" s="116">
        <v>1123</v>
      </c>
      <c r="FI1128" s="116">
        <f t="shared" si="538"/>
        <v>2</v>
      </c>
      <c r="FJ1128" s="116">
        <f t="shared" si="531"/>
        <v>15</v>
      </c>
      <c r="FK1128" s="116" t="str">
        <f t="shared" si="539"/>
        <v>高顺专属武器-魂珠-1 2级</v>
      </c>
      <c r="FL1128" s="116">
        <f t="shared" si="540"/>
        <v>1</v>
      </c>
      <c r="FM1128" s="116">
        <f t="shared" si="541"/>
        <v>2</v>
      </c>
      <c r="FN1128" s="116" t="str">
        <f t="shared" si="532"/>
        <v>金币</v>
      </c>
      <c r="FO1128" s="116">
        <f t="shared" si="533"/>
        <v>2000</v>
      </c>
      <c r="FP1128" s="116" t="str">
        <f t="shared" si="534"/>
        <v>专属强化石1</v>
      </c>
      <c r="FQ1128" s="116">
        <f t="shared" si="535"/>
        <v>2</v>
      </c>
      <c r="FR1128" s="116" t="str">
        <f t="shared" si="536"/>
        <v/>
      </c>
      <c r="FS1128" s="116" t="str">
        <f t="shared" si="537"/>
        <v/>
      </c>
      <c r="FT1128" s="116">
        <f t="shared" si="542"/>
        <v>0.24</v>
      </c>
      <c r="FU1128" s="116">
        <f t="shared" si="543"/>
        <v>1</v>
      </c>
      <c r="FV1128" s="116">
        <f t="shared" si="544"/>
        <v>6</v>
      </c>
      <c r="FW1128" s="116">
        <f t="shared" si="545"/>
        <v>0</v>
      </c>
      <c r="FX1128" s="116">
        <f t="shared" si="546"/>
        <v>1</v>
      </c>
      <c r="FY1128" s="116">
        <f t="shared" si="547"/>
        <v>1</v>
      </c>
      <c r="FZ1128" s="116">
        <f t="shared" si="548"/>
        <v>0.11990000000000001</v>
      </c>
      <c r="GA1128" s="116">
        <f t="shared" si="549"/>
        <v>1</v>
      </c>
      <c r="GB1128" s="116">
        <f t="shared" si="550"/>
        <v>3</v>
      </c>
      <c r="GC1128" s="116">
        <f t="shared" si="551"/>
        <v>0.47960000000000003</v>
      </c>
      <c r="GD1128" s="116">
        <f t="shared" si="552"/>
        <v>1</v>
      </c>
      <c r="GE1128" s="116">
        <f t="shared" si="553"/>
        <v>6</v>
      </c>
    </row>
    <row r="1129" spans="164:187" ht="16.5" x14ac:dyDescent="0.2">
      <c r="FH1129" s="116">
        <v>1124</v>
      </c>
      <c r="FI1129" s="116">
        <f t="shared" si="538"/>
        <v>3</v>
      </c>
      <c r="FJ1129" s="116">
        <f t="shared" si="531"/>
        <v>15</v>
      </c>
      <c r="FK1129" s="116" t="str">
        <f t="shared" si="539"/>
        <v>高顺专属武器-魂珠-1 3级</v>
      </c>
      <c r="FL1129" s="116">
        <f t="shared" si="540"/>
        <v>1</v>
      </c>
      <c r="FM1129" s="116">
        <f t="shared" si="541"/>
        <v>3</v>
      </c>
      <c r="FN1129" s="116" t="str">
        <f t="shared" si="532"/>
        <v>金币</v>
      </c>
      <c r="FO1129" s="116">
        <f t="shared" si="533"/>
        <v>3000</v>
      </c>
      <c r="FP1129" s="116" t="str">
        <f t="shared" si="534"/>
        <v>专属强化石1</v>
      </c>
      <c r="FQ1129" s="116">
        <f t="shared" si="535"/>
        <v>3</v>
      </c>
      <c r="FR1129" s="116" t="str">
        <f t="shared" si="536"/>
        <v/>
      </c>
      <c r="FS1129" s="116" t="str">
        <f t="shared" si="537"/>
        <v/>
      </c>
      <c r="FT1129" s="116">
        <f t="shared" si="542"/>
        <v>0.24</v>
      </c>
      <c r="FU1129" s="116">
        <f t="shared" si="543"/>
        <v>1</v>
      </c>
      <c r="FV1129" s="116">
        <f t="shared" si="544"/>
        <v>6</v>
      </c>
      <c r="FW1129" s="116">
        <f t="shared" si="545"/>
        <v>0</v>
      </c>
      <c r="FX1129" s="116">
        <f t="shared" si="546"/>
        <v>1</v>
      </c>
      <c r="FY1129" s="116">
        <f t="shared" si="547"/>
        <v>1</v>
      </c>
      <c r="FZ1129" s="116">
        <f t="shared" si="548"/>
        <v>0.11990000000000001</v>
      </c>
      <c r="GA1129" s="116">
        <f t="shared" si="549"/>
        <v>1</v>
      </c>
      <c r="GB1129" s="116">
        <f t="shared" si="550"/>
        <v>3</v>
      </c>
      <c r="GC1129" s="116">
        <f t="shared" si="551"/>
        <v>0.47960000000000003</v>
      </c>
      <c r="GD1129" s="116">
        <f t="shared" si="552"/>
        <v>1</v>
      </c>
      <c r="GE1129" s="116">
        <f t="shared" si="553"/>
        <v>6</v>
      </c>
    </row>
    <row r="1130" spans="164:187" ht="16.5" x14ac:dyDescent="0.2">
      <c r="FH1130" s="116">
        <v>1125</v>
      </c>
      <c r="FI1130" s="116">
        <f t="shared" si="538"/>
        <v>4</v>
      </c>
      <c r="FJ1130" s="116">
        <f t="shared" si="531"/>
        <v>15</v>
      </c>
      <c r="FK1130" s="116" t="str">
        <f t="shared" si="539"/>
        <v>高顺专属武器-魂珠-1 4级</v>
      </c>
      <c r="FL1130" s="116">
        <f t="shared" si="540"/>
        <v>1</v>
      </c>
      <c r="FM1130" s="116">
        <f t="shared" si="541"/>
        <v>4</v>
      </c>
      <c r="FN1130" s="116" t="str">
        <f t="shared" si="532"/>
        <v>金币</v>
      </c>
      <c r="FO1130" s="116">
        <f t="shared" si="533"/>
        <v>4000</v>
      </c>
      <c r="FP1130" s="116" t="str">
        <f t="shared" si="534"/>
        <v>专属强化石1</v>
      </c>
      <c r="FQ1130" s="116">
        <f t="shared" si="535"/>
        <v>4</v>
      </c>
      <c r="FR1130" s="116" t="str">
        <f t="shared" si="536"/>
        <v/>
      </c>
      <c r="FS1130" s="116" t="str">
        <f t="shared" si="537"/>
        <v/>
      </c>
      <c r="FT1130" s="116">
        <f t="shared" si="542"/>
        <v>0.19</v>
      </c>
      <c r="FU1130" s="116">
        <f t="shared" si="543"/>
        <v>1</v>
      </c>
      <c r="FV1130" s="116">
        <f t="shared" si="544"/>
        <v>8</v>
      </c>
      <c r="FW1130" s="116">
        <f t="shared" si="545"/>
        <v>0</v>
      </c>
      <c r="FX1130" s="116">
        <f t="shared" si="546"/>
        <v>1</v>
      </c>
      <c r="FY1130" s="116">
        <f t="shared" si="547"/>
        <v>2</v>
      </c>
      <c r="FZ1130" s="116">
        <f t="shared" si="548"/>
        <v>9.5899999999999999E-2</v>
      </c>
      <c r="GA1130" s="116">
        <f t="shared" si="549"/>
        <v>1</v>
      </c>
      <c r="GB1130" s="116">
        <f t="shared" si="550"/>
        <v>4</v>
      </c>
      <c r="GC1130" s="116">
        <f t="shared" si="551"/>
        <v>0.38369999999999999</v>
      </c>
      <c r="GD1130" s="116">
        <f t="shared" si="552"/>
        <v>1</v>
      </c>
      <c r="GE1130" s="116">
        <f t="shared" si="553"/>
        <v>8</v>
      </c>
    </row>
    <row r="1131" spans="164:187" ht="16.5" x14ac:dyDescent="0.2">
      <c r="FH1131" s="116">
        <v>1126</v>
      </c>
      <c r="FI1131" s="116">
        <f t="shared" si="538"/>
        <v>5</v>
      </c>
      <c r="FJ1131" s="116">
        <f t="shared" si="531"/>
        <v>15</v>
      </c>
      <c r="FK1131" s="116" t="str">
        <f t="shared" si="539"/>
        <v>高顺专属武器-魂珠-1 5级</v>
      </c>
      <c r="FL1131" s="116">
        <f t="shared" si="540"/>
        <v>1</v>
      </c>
      <c r="FM1131" s="116">
        <f t="shared" si="541"/>
        <v>5</v>
      </c>
      <c r="FN1131" s="116" t="str">
        <f t="shared" si="532"/>
        <v>金币</v>
      </c>
      <c r="FO1131" s="116">
        <f t="shared" si="533"/>
        <v>5000</v>
      </c>
      <c r="FP1131" s="116" t="str">
        <f t="shared" si="534"/>
        <v>专属强化石1</v>
      </c>
      <c r="FQ1131" s="116">
        <f t="shared" si="535"/>
        <v>5</v>
      </c>
      <c r="FR1131" s="116" t="str">
        <f t="shared" si="536"/>
        <v/>
      </c>
      <c r="FS1131" s="116" t="str">
        <f t="shared" si="537"/>
        <v/>
      </c>
      <c r="FT1131" s="116">
        <f t="shared" si="542"/>
        <v>0.15</v>
      </c>
      <c r="FU1131" s="116">
        <f t="shared" si="543"/>
        <v>1</v>
      </c>
      <c r="FV1131" s="116">
        <f t="shared" si="544"/>
        <v>10</v>
      </c>
      <c r="FW1131" s="116">
        <f t="shared" si="545"/>
        <v>0</v>
      </c>
      <c r="FX1131" s="116">
        <f t="shared" si="546"/>
        <v>1</v>
      </c>
      <c r="FY1131" s="116">
        <f t="shared" si="547"/>
        <v>2</v>
      </c>
      <c r="FZ1131" s="116">
        <f t="shared" si="548"/>
        <v>7.4899999999999994E-2</v>
      </c>
      <c r="GA1131" s="116">
        <f t="shared" si="549"/>
        <v>1</v>
      </c>
      <c r="GB1131" s="116">
        <f t="shared" si="550"/>
        <v>5</v>
      </c>
      <c r="GC1131" s="116">
        <f t="shared" si="551"/>
        <v>0.29980000000000001</v>
      </c>
      <c r="GD1131" s="116">
        <f t="shared" si="552"/>
        <v>1</v>
      </c>
      <c r="GE1131" s="116">
        <f t="shared" si="553"/>
        <v>10</v>
      </c>
    </row>
    <row r="1132" spans="164:187" ht="16.5" x14ac:dyDescent="0.2">
      <c r="FH1132" s="116">
        <v>1127</v>
      </c>
      <c r="FI1132" s="116">
        <f t="shared" si="538"/>
        <v>6</v>
      </c>
      <c r="FJ1132" s="116">
        <f t="shared" si="531"/>
        <v>15</v>
      </c>
      <c r="FK1132" s="116" t="str">
        <f t="shared" si="539"/>
        <v>高顺专属武器-魂珠-1 6级</v>
      </c>
      <c r="FL1132" s="116">
        <f t="shared" si="540"/>
        <v>1</v>
      </c>
      <c r="FM1132" s="116">
        <f t="shared" si="541"/>
        <v>6</v>
      </c>
      <c r="FN1132" s="116" t="str">
        <f t="shared" si="532"/>
        <v>金币</v>
      </c>
      <c r="FO1132" s="116">
        <f t="shared" si="533"/>
        <v>6000</v>
      </c>
      <c r="FP1132" s="116" t="str">
        <f t="shared" si="534"/>
        <v>专属强化石1</v>
      </c>
      <c r="FQ1132" s="116">
        <f t="shared" si="535"/>
        <v>6</v>
      </c>
      <c r="FR1132" s="116" t="str">
        <f t="shared" si="536"/>
        <v/>
      </c>
      <c r="FS1132" s="116" t="str">
        <f t="shared" si="537"/>
        <v/>
      </c>
      <c r="FT1132" s="116">
        <f t="shared" si="542"/>
        <v>0.11</v>
      </c>
      <c r="FU1132" s="116">
        <f t="shared" si="543"/>
        <v>1</v>
      </c>
      <c r="FV1132" s="116">
        <f t="shared" si="544"/>
        <v>14</v>
      </c>
      <c r="FW1132" s="116">
        <f t="shared" si="545"/>
        <v>0</v>
      </c>
      <c r="FX1132" s="116">
        <f t="shared" si="546"/>
        <v>1</v>
      </c>
      <c r="FY1132" s="116">
        <f t="shared" si="547"/>
        <v>3</v>
      </c>
      <c r="FZ1132" s="116">
        <f t="shared" si="548"/>
        <v>5.5300000000000002E-2</v>
      </c>
      <c r="GA1132" s="116">
        <f t="shared" si="549"/>
        <v>1</v>
      </c>
      <c r="GB1132" s="116">
        <f t="shared" si="550"/>
        <v>6</v>
      </c>
      <c r="GC1132" s="116">
        <f t="shared" si="551"/>
        <v>0.22140000000000001</v>
      </c>
      <c r="GD1132" s="116">
        <f t="shared" si="552"/>
        <v>1</v>
      </c>
      <c r="GE1132" s="116">
        <f t="shared" si="553"/>
        <v>14</v>
      </c>
    </row>
    <row r="1133" spans="164:187" ht="16.5" x14ac:dyDescent="0.2">
      <c r="FH1133" s="116">
        <v>1128</v>
      </c>
      <c r="FI1133" s="116">
        <f t="shared" si="538"/>
        <v>7</v>
      </c>
      <c r="FJ1133" s="116">
        <f t="shared" si="531"/>
        <v>15</v>
      </c>
      <c r="FK1133" s="116" t="str">
        <f t="shared" si="539"/>
        <v>高顺专属武器-魂珠-1 7级</v>
      </c>
      <c r="FL1133" s="116">
        <f t="shared" si="540"/>
        <v>1</v>
      </c>
      <c r="FM1133" s="116">
        <f t="shared" si="541"/>
        <v>7</v>
      </c>
      <c r="FN1133" s="116" t="str">
        <f t="shared" si="532"/>
        <v>金币</v>
      </c>
      <c r="FO1133" s="116">
        <f t="shared" si="533"/>
        <v>7000</v>
      </c>
      <c r="FP1133" s="116" t="str">
        <f t="shared" si="534"/>
        <v>专属强化石1</v>
      </c>
      <c r="FQ1133" s="116">
        <f t="shared" si="535"/>
        <v>7</v>
      </c>
      <c r="FR1133" s="116" t="str">
        <f t="shared" si="536"/>
        <v/>
      </c>
      <c r="FS1133" s="116" t="str">
        <f t="shared" si="537"/>
        <v/>
      </c>
      <c r="FT1133" s="116">
        <f t="shared" si="542"/>
        <v>0.08</v>
      </c>
      <c r="FU1133" s="116">
        <f t="shared" si="543"/>
        <v>1</v>
      </c>
      <c r="FV1133" s="116">
        <f t="shared" si="544"/>
        <v>19</v>
      </c>
      <c r="FW1133" s="116">
        <f t="shared" si="545"/>
        <v>0</v>
      </c>
      <c r="FX1133" s="116">
        <f t="shared" si="546"/>
        <v>1</v>
      </c>
      <c r="FY1133" s="116">
        <f t="shared" si="547"/>
        <v>4</v>
      </c>
      <c r="FZ1133" s="116">
        <f t="shared" si="548"/>
        <v>0.04</v>
      </c>
      <c r="GA1133" s="116">
        <f t="shared" si="549"/>
        <v>1</v>
      </c>
      <c r="GB1133" s="116">
        <f t="shared" si="550"/>
        <v>9</v>
      </c>
      <c r="GC1133" s="116">
        <f t="shared" si="551"/>
        <v>0.15989999999999999</v>
      </c>
      <c r="GD1133" s="116">
        <f t="shared" si="552"/>
        <v>1</v>
      </c>
      <c r="GE1133" s="116">
        <f t="shared" si="553"/>
        <v>19</v>
      </c>
    </row>
    <row r="1134" spans="164:187" ht="16.5" x14ac:dyDescent="0.2">
      <c r="FH1134" s="116">
        <v>1129</v>
      </c>
      <c r="FI1134" s="116">
        <f t="shared" si="538"/>
        <v>8</v>
      </c>
      <c r="FJ1134" s="116">
        <f t="shared" si="531"/>
        <v>15</v>
      </c>
      <c r="FK1134" s="116" t="str">
        <f t="shared" si="539"/>
        <v>高顺专属武器-魂珠-1 8级</v>
      </c>
      <c r="FL1134" s="116">
        <f t="shared" si="540"/>
        <v>1</v>
      </c>
      <c r="FM1134" s="116">
        <f t="shared" si="541"/>
        <v>8</v>
      </c>
      <c r="FN1134" s="116" t="str">
        <f t="shared" si="532"/>
        <v>金币</v>
      </c>
      <c r="FO1134" s="116">
        <f t="shared" si="533"/>
        <v>8000</v>
      </c>
      <c r="FP1134" s="116" t="str">
        <f t="shared" si="534"/>
        <v>专属强化石1</v>
      </c>
      <c r="FQ1134" s="116">
        <f t="shared" si="535"/>
        <v>8</v>
      </c>
      <c r="FR1134" s="116" t="str">
        <f t="shared" si="536"/>
        <v/>
      </c>
      <c r="FS1134" s="116" t="str">
        <f t="shared" si="537"/>
        <v/>
      </c>
      <c r="FT1134" s="116">
        <f t="shared" si="542"/>
        <v>0.06</v>
      </c>
      <c r="FU1134" s="116">
        <f t="shared" si="543"/>
        <v>1</v>
      </c>
      <c r="FV1134" s="116">
        <f t="shared" si="544"/>
        <v>27</v>
      </c>
      <c r="FW1134" s="116">
        <f t="shared" si="545"/>
        <v>0</v>
      </c>
      <c r="FX1134" s="116">
        <f t="shared" si="546"/>
        <v>1</v>
      </c>
      <c r="FY1134" s="116">
        <f t="shared" si="547"/>
        <v>6</v>
      </c>
      <c r="FZ1134" s="116">
        <f t="shared" si="548"/>
        <v>2.8199999999999999E-2</v>
      </c>
      <c r="GA1134" s="116">
        <f t="shared" si="549"/>
        <v>1</v>
      </c>
      <c r="GB1134" s="116">
        <f t="shared" si="550"/>
        <v>12</v>
      </c>
      <c r="GC1134" s="116">
        <f t="shared" si="551"/>
        <v>0.1128</v>
      </c>
      <c r="GD1134" s="116">
        <f t="shared" si="552"/>
        <v>1</v>
      </c>
      <c r="GE1134" s="116">
        <f t="shared" si="553"/>
        <v>27</v>
      </c>
    </row>
    <row r="1135" spans="164:187" ht="16.5" x14ac:dyDescent="0.2">
      <c r="FH1135" s="116">
        <v>1130</v>
      </c>
      <c r="FI1135" s="116">
        <f t="shared" si="538"/>
        <v>9</v>
      </c>
      <c r="FJ1135" s="116">
        <f t="shared" si="531"/>
        <v>15</v>
      </c>
      <c r="FK1135" s="116" t="str">
        <f t="shared" si="539"/>
        <v>高顺专属武器-魂珠-1 9级</v>
      </c>
      <c r="FL1135" s="116">
        <f t="shared" si="540"/>
        <v>1</v>
      </c>
      <c r="FM1135" s="116">
        <f t="shared" si="541"/>
        <v>9</v>
      </c>
      <c r="FN1135" s="116" t="str">
        <f t="shared" si="532"/>
        <v>金币</v>
      </c>
      <c r="FO1135" s="116">
        <f t="shared" si="533"/>
        <v>9000</v>
      </c>
      <c r="FP1135" s="116" t="str">
        <f t="shared" si="534"/>
        <v>专属强化石1</v>
      </c>
      <c r="FQ1135" s="116">
        <f t="shared" si="535"/>
        <v>10</v>
      </c>
      <c r="FR1135" s="116" t="str">
        <f t="shared" si="536"/>
        <v/>
      </c>
      <c r="FS1135" s="116" t="str">
        <f t="shared" si="537"/>
        <v/>
      </c>
      <c r="FT1135" s="116">
        <f t="shared" si="542"/>
        <v>0.04</v>
      </c>
      <c r="FU1135" s="116">
        <f t="shared" si="543"/>
        <v>1</v>
      </c>
      <c r="FV1135" s="116">
        <f t="shared" si="544"/>
        <v>34</v>
      </c>
      <c r="FW1135" s="116">
        <f t="shared" si="545"/>
        <v>0</v>
      </c>
      <c r="FX1135" s="116">
        <f t="shared" si="546"/>
        <v>1</v>
      </c>
      <c r="FY1135" s="116">
        <f t="shared" si="547"/>
        <v>8</v>
      </c>
      <c r="FZ1135" s="116">
        <f t="shared" si="548"/>
        <v>2.18E-2</v>
      </c>
      <c r="GA1135" s="116">
        <f t="shared" si="549"/>
        <v>1</v>
      </c>
      <c r="GB1135" s="116">
        <f t="shared" si="550"/>
        <v>16</v>
      </c>
      <c r="GC1135" s="116">
        <f t="shared" si="551"/>
        <v>8.72E-2</v>
      </c>
      <c r="GD1135" s="116">
        <f t="shared" si="552"/>
        <v>1</v>
      </c>
      <c r="GE1135" s="116">
        <f t="shared" si="553"/>
        <v>34</v>
      </c>
    </row>
    <row r="1136" spans="164:187" ht="16.5" x14ac:dyDescent="0.2">
      <c r="FH1136" s="116">
        <v>1131</v>
      </c>
      <c r="FI1136" s="116">
        <f t="shared" si="538"/>
        <v>0</v>
      </c>
      <c r="FJ1136" s="116">
        <f t="shared" si="531"/>
        <v>15</v>
      </c>
      <c r="FK1136" s="116" t="str">
        <f t="shared" si="539"/>
        <v>高顺专属武器-魂珠-2 0级</v>
      </c>
      <c r="FL1136" s="116">
        <f t="shared" si="540"/>
        <v>2</v>
      </c>
      <c r="FM1136" s="116">
        <f t="shared" si="541"/>
        <v>0</v>
      </c>
      <c r="FN1136" s="116" t="str">
        <f t="shared" si="532"/>
        <v/>
      </c>
      <c r="FO1136" s="116" t="str">
        <f t="shared" si="533"/>
        <v/>
      </c>
      <c r="FP1136" s="116" t="str">
        <f t="shared" si="534"/>
        <v/>
      </c>
      <c r="FQ1136" s="116" t="str">
        <f t="shared" si="535"/>
        <v/>
      </c>
      <c r="FR1136" s="116" t="str">
        <f t="shared" si="536"/>
        <v/>
      </c>
      <c r="FS1136" s="116" t="str">
        <f t="shared" si="537"/>
        <v/>
      </c>
      <c r="FT1136" s="116" t="str">
        <f t="shared" si="542"/>
        <v/>
      </c>
      <c r="FU1136" s="116" t="str">
        <f t="shared" si="543"/>
        <v/>
      </c>
      <c r="FV1136" s="116" t="str">
        <f t="shared" si="544"/>
        <v/>
      </c>
      <c r="FW1136" s="116" t="str">
        <f t="shared" si="545"/>
        <v/>
      </c>
      <c r="FX1136" s="116" t="str">
        <f t="shared" si="546"/>
        <v/>
      </c>
      <c r="FY1136" s="116" t="str">
        <f t="shared" si="547"/>
        <v/>
      </c>
      <c r="FZ1136" s="116" t="str">
        <f t="shared" si="548"/>
        <v/>
      </c>
      <c r="GA1136" s="116" t="str">
        <f t="shared" si="549"/>
        <v/>
      </c>
      <c r="GB1136" s="116" t="str">
        <f t="shared" si="550"/>
        <v/>
      </c>
      <c r="GC1136" s="116" t="str">
        <f t="shared" si="551"/>
        <v/>
      </c>
      <c r="GD1136" s="116" t="str">
        <f t="shared" si="552"/>
        <v/>
      </c>
      <c r="GE1136" s="116" t="str">
        <f t="shared" si="553"/>
        <v/>
      </c>
    </row>
    <row r="1137" spans="164:187" ht="16.5" x14ac:dyDescent="0.2">
      <c r="FH1137" s="116">
        <v>1132</v>
      </c>
      <c r="FI1137" s="116">
        <f t="shared" si="538"/>
        <v>10</v>
      </c>
      <c r="FJ1137" s="116">
        <f t="shared" si="531"/>
        <v>15</v>
      </c>
      <c r="FK1137" s="116" t="str">
        <f t="shared" si="539"/>
        <v>高顺专属武器-魂珠-2 1级</v>
      </c>
      <c r="FL1137" s="116">
        <f t="shared" si="540"/>
        <v>2</v>
      </c>
      <c r="FM1137" s="116">
        <f t="shared" si="541"/>
        <v>1</v>
      </c>
      <c r="FN1137" s="116" t="str">
        <f t="shared" si="532"/>
        <v>金币</v>
      </c>
      <c r="FO1137" s="116">
        <f t="shared" si="533"/>
        <v>2000</v>
      </c>
      <c r="FP1137" s="116" t="str">
        <f t="shared" si="534"/>
        <v>专属强化石1</v>
      </c>
      <c r="FQ1137" s="116">
        <f t="shared" si="535"/>
        <v>3</v>
      </c>
      <c r="FR1137" s="116" t="str">
        <f t="shared" si="536"/>
        <v>专属强化石2</v>
      </c>
      <c r="FS1137" s="116">
        <f t="shared" si="537"/>
        <v>1</v>
      </c>
      <c r="FT1137" s="116">
        <f t="shared" si="542"/>
        <v>0.28999999999999998</v>
      </c>
      <c r="FU1137" s="116">
        <f t="shared" si="543"/>
        <v>1</v>
      </c>
      <c r="FV1137" s="116">
        <f t="shared" si="544"/>
        <v>5</v>
      </c>
      <c r="FW1137" s="116">
        <f t="shared" si="545"/>
        <v>0</v>
      </c>
      <c r="FX1137" s="116">
        <f t="shared" si="546"/>
        <v>1</v>
      </c>
      <c r="FY1137" s="116">
        <f t="shared" si="547"/>
        <v>1</v>
      </c>
      <c r="FZ1137" s="116">
        <f t="shared" si="548"/>
        <v>0.14480000000000001</v>
      </c>
      <c r="GA1137" s="116">
        <f t="shared" si="549"/>
        <v>1</v>
      </c>
      <c r="GB1137" s="116">
        <f t="shared" si="550"/>
        <v>2</v>
      </c>
      <c r="GC1137" s="116">
        <f t="shared" si="551"/>
        <v>0.57920000000000005</v>
      </c>
      <c r="GD1137" s="116">
        <f t="shared" si="552"/>
        <v>1</v>
      </c>
      <c r="GE1137" s="116">
        <f t="shared" si="553"/>
        <v>5</v>
      </c>
    </row>
    <row r="1138" spans="164:187" ht="16.5" x14ac:dyDescent="0.2">
      <c r="FH1138" s="116">
        <v>1133</v>
      </c>
      <c r="FI1138" s="116">
        <f t="shared" si="538"/>
        <v>11</v>
      </c>
      <c r="FJ1138" s="116">
        <f t="shared" si="531"/>
        <v>15</v>
      </c>
      <c r="FK1138" s="116" t="str">
        <f t="shared" si="539"/>
        <v>高顺专属武器-魂珠-2 2级</v>
      </c>
      <c r="FL1138" s="116">
        <f t="shared" si="540"/>
        <v>2</v>
      </c>
      <c r="FM1138" s="116">
        <f t="shared" si="541"/>
        <v>2</v>
      </c>
      <c r="FN1138" s="116" t="str">
        <f t="shared" si="532"/>
        <v>金币</v>
      </c>
      <c r="FO1138" s="116">
        <f t="shared" si="533"/>
        <v>3000</v>
      </c>
      <c r="FP1138" s="116" t="str">
        <f t="shared" si="534"/>
        <v>专属强化石1</v>
      </c>
      <c r="FQ1138" s="116">
        <f t="shared" si="535"/>
        <v>3</v>
      </c>
      <c r="FR1138" s="116" t="str">
        <f t="shared" si="536"/>
        <v>专属强化石2</v>
      </c>
      <c r="FS1138" s="116">
        <f t="shared" si="537"/>
        <v>1</v>
      </c>
      <c r="FT1138" s="116">
        <f t="shared" si="542"/>
        <v>0.14000000000000001</v>
      </c>
      <c r="FU1138" s="116">
        <f t="shared" si="543"/>
        <v>1</v>
      </c>
      <c r="FV1138" s="116">
        <f t="shared" si="544"/>
        <v>10</v>
      </c>
      <c r="FW1138" s="116">
        <f t="shared" si="545"/>
        <v>0</v>
      </c>
      <c r="FX1138" s="116">
        <f t="shared" si="546"/>
        <v>1</v>
      </c>
      <c r="FY1138" s="116">
        <f t="shared" si="547"/>
        <v>2</v>
      </c>
      <c r="FZ1138" s="116">
        <f t="shared" si="548"/>
        <v>7.2400000000000006E-2</v>
      </c>
      <c r="GA1138" s="116">
        <f t="shared" si="549"/>
        <v>1</v>
      </c>
      <c r="GB1138" s="116">
        <f t="shared" si="550"/>
        <v>5</v>
      </c>
      <c r="GC1138" s="116">
        <f t="shared" si="551"/>
        <v>0.28960000000000002</v>
      </c>
      <c r="GD1138" s="116">
        <f t="shared" si="552"/>
        <v>1</v>
      </c>
      <c r="GE1138" s="116">
        <f t="shared" si="553"/>
        <v>10</v>
      </c>
    </row>
    <row r="1139" spans="164:187" ht="16.5" x14ac:dyDescent="0.2">
      <c r="FH1139" s="116">
        <v>1134</v>
      </c>
      <c r="FI1139" s="116">
        <f t="shared" si="538"/>
        <v>12</v>
      </c>
      <c r="FJ1139" s="116">
        <f t="shared" si="531"/>
        <v>15</v>
      </c>
      <c r="FK1139" s="116" t="str">
        <f t="shared" si="539"/>
        <v>高顺专属武器-魂珠-2 3级</v>
      </c>
      <c r="FL1139" s="116">
        <f t="shared" si="540"/>
        <v>2</v>
      </c>
      <c r="FM1139" s="116">
        <f t="shared" si="541"/>
        <v>3</v>
      </c>
      <c r="FN1139" s="116" t="str">
        <f t="shared" si="532"/>
        <v>金币</v>
      </c>
      <c r="FO1139" s="116">
        <f t="shared" si="533"/>
        <v>4000</v>
      </c>
      <c r="FP1139" s="116" t="str">
        <f t="shared" si="534"/>
        <v>专属强化石1</v>
      </c>
      <c r="FQ1139" s="116">
        <f t="shared" si="535"/>
        <v>6</v>
      </c>
      <c r="FR1139" s="116" t="str">
        <f t="shared" si="536"/>
        <v>专属强化石2</v>
      </c>
      <c r="FS1139" s="116">
        <f t="shared" si="537"/>
        <v>2</v>
      </c>
      <c r="FT1139" s="116">
        <f t="shared" si="542"/>
        <v>0.19</v>
      </c>
      <c r="FU1139" s="116">
        <f t="shared" si="543"/>
        <v>1</v>
      </c>
      <c r="FV1139" s="116">
        <f t="shared" si="544"/>
        <v>8</v>
      </c>
      <c r="FW1139" s="116">
        <f t="shared" si="545"/>
        <v>0</v>
      </c>
      <c r="FX1139" s="116">
        <f t="shared" si="546"/>
        <v>1</v>
      </c>
      <c r="FY1139" s="116">
        <f t="shared" si="547"/>
        <v>2</v>
      </c>
      <c r="FZ1139" s="116">
        <f t="shared" si="548"/>
        <v>9.6500000000000002E-2</v>
      </c>
      <c r="GA1139" s="116">
        <f t="shared" si="549"/>
        <v>1</v>
      </c>
      <c r="GB1139" s="116">
        <f t="shared" si="550"/>
        <v>4</v>
      </c>
      <c r="GC1139" s="116">
        <f t="shared" si="551"/>
        <v>0.3861</v>
      </c>
      <c r="GD1139" s="116">
        <f t="shared" si="552"/>
        <v>1</v>
      </c>
      <c r="GE1139" s="116">
        <f t="shared" si="553"/>
        <v>8</v>
      </c>
    </row>
    <row r="1140" spans="164:187" ht="16.5" x14ac:dyDescent="0.2">
      <c r="FH1140" s="116">
        <v>1135</v>
      </c>
      <c r="FI1140" s="116">
        <f t="shared" si="538"/>
        <v>13</v>
      </c>
      <c r="FJ1140" s="116">
        <f t="shared" si="531"/>
        <v>15</v>
      </c>
      <c r="FK1140" s="116" t="str">
        <f t="shared" si="539"/>
        <v>高顺专属武器-魂珠-2 4级</v>
      </c>
      <c r="FL1140" s="116">
        <f t="shared" si="540"/>
        <v>2</v>
      </c>
      <c r="FM1140" s="116">
        <f t="shared" si="541"/>
        <v>4</v>
      </c>
      <c r="FN1140" s="116" t="str">
        <f t="shared" si="532"/>
        <v>金币</v>
      </c>
      <c r="FO1140" s="116">
        <f t="shared" si="533"/>
        <v>5000</v>
      </c>
      <c r="FP1140" s="116" t="str">
        <f t="shared" si="534"/>
        <v>专属强化石1</v>
      </c>
      <c r="FQ1140" s="116">
        <f t="shared" si="535"/>
        <v>6</v>
      </c>
      <c r="FR1140" s="116" t="str">
        <f t="shared" si="536"/>
        <v>专属强化石2</v>
      </c>
      <c r="FS1140" s="116">
        <f t="shared" si="537"/>
        <v>2</v>
      </c>
      <c r="FT1140" s="116">
        <f t="shared" si="542"/>
        <v>0.12</v>
      </c>
      <c r="FU1140" s="116">
        <f t="shared" si="543"/>
        <v>1</v>
      </c>
      <c r="FV1140" s="116">
        <f t="shared" si="544"/>
        <v>13</v>
      </c>
      <c r="FW1140" s="116">
        <f t="shared" si="545"/>
        <v>0</v>
      </c>
      <c r="FX1140" s="116">
        <f t="shared" si="546"/>
        <v>1</v>
      </c>
      <c r="FY1140" s="116">
        <f t="shared" si="547"/>
        <v>3</v>
      </c>
      <c r="FZ1140" s="116">
        <f t="shared" si="548"/>
        <v>5.79E-2</v>
      </c>
      <c r="GA1140" s="116">
        <f t="shared" si="549"/>
        <v>1</v>
      </c>
      <c r="GB1140" s="116">
        <f t="shared" si="550"/>
        <v>6</v>
      </c>
      <c r="GC1140" s="116">
        <f t="shared" si="551"/>
        <v>0.23169999999999999</v>
      </c>
      <c r="GD1140" s="116">
        <f t="shared" si="552"/>
        <v>1</v>
      </c>
      <c r="GE1140" s="116">
        <f t="shared" si="553"/>
        <v>13</v>
      </c>
    </row>
    <row r="1141" spans="164:187" ht="16.5" x14ac:dyDescent="0.2">
      <c r="FH1141" s="116">
        <v>1136</v>
      </c>
      <c r="FI1141" s="116">
        <f t="shared" si="538"/>
        <v>14</v>
      </c>
      <c r="FJ1141" s="116">
        <f t="shared" si="531"/>
        <v>15</v>
      </c>
      <c r="FK1141" s="116" t="str">
        <f t="shared" si="539"/>
        <v>高顺专属武器-魂珠-2 5级</v>
      </c>
      <c r="FL1141" s="116">
        <f t="shared" si="540"/>
        <v>2</v>
      </c>
      <c r="FM1141" s="116">
        <f t="shared" si="541"/>
        <v>5</v>
      </c>
      <c r="FN1141" s="116" t="str">
        <f t="shared" si="532"/>
        <v>金币</v>
      </c>
      <c r="FO1141" s="116">
        <f t="shared" si="533"/>
        <v>6000</v>
      </c>
      <c r="FP1141" s="116" t="str">
        <f t="shared" si="534"/>
        <v>专属强化石1</v>
      </c>
      <c r="FQ1141" s="116">
        <f t="shared" si="535"/>
        <v>9</v>
      </c>
      <c r="FR1141" s="116" t="str">
        <f t="shared" si="536"/>
        <v>专属强化石2</v>
      </c>
      <c r="FS1141" s="116">
        <f t="shared" si="537"/>
        <v>3</v>
      </c>
      <c r="FT1141" s="116">
        <f t="shared" si="542"/>
        <v>0.11</v>
      </c>
      <c r="FU1141" s="116">
        <f t="shared" si="543"/>
        <v>1</v>
      </c>
      <c r="FV1141" s="116">
        <f t="shared" si="544"/>
        <v>14</v>
      </c>
      <c r="FW1141" s="116">
        <f t="shared" si="545"/>
        <v>0</v>
      </c>
      <c r="FX1141" s="116">
        <f t="shared" si="546"/>
        <v>1</v>
      </c>
      <c r="FY1141" s="116">
        <f t="shared" si="547"/>
        <v>3</v>
      </c>
      <c r="FZ1141" s="116">
        <f t="shared" si="548"/>
        <v>5.4300000000000001E-2</v>
      </c>
      <c r="GA1141" s="116">
        <f t="shared" si="549"/>
        <v>1</v>
      </c>
      <c r="GB1141" s="116">
        <f t="shared" si="550"/>
        <v>6</v>
      </c>
      <c r="GC1141" s="116">
        <f t="shared" si="551"/>
        <v>0.2172</v>
      </c>
      <c r="GD1141" s="116">
        <f t="shared" si="552"/>
        <v>1</v>
      </c>
      <c r="GE1141" s="116">
        <f t="shared" si="553"/>
        <v>14</v>
      </c>
    </row>
    <row r="1142" spans="164:187" ht="16.5" x14ac:dyDescent="0.2">
      <c r="FH1142" s="116">
        <v>1137</v>
      </c>
      <c r="FI1142" s="116">
        <f t="shared" si="538"/>
        <v>15</v>
      </c>
      <c r="FJ1142" s="116">
        <f t="shared" si="531"/>
        <v>15</v>
      </c>
      <c r="FK1142" s="116" t="str">
        <f t="shared" si="539"/>
        <v>高顺专属武器-魂珠-2 6级</v>
      </c>
      <c r="FL1142" s="116">
        <f t="shared" si="540"/>
        <v>2</v>
      </c>
      <c r="FM1142" s="116">
        <f t="shared" si="541"/>
        <v>6</v>
      </c>
      <c r="FN1142" s="116" t="str">
        <f t="shared" si="532"/>
        <v>金币</v>
      </c>
      <c r="FO1142" s="116">
        <f t="shared" si="533"/>
        <v>7000</v>
      </c>
      <c r="FP1142" s="116" t="str">
        <f t="shared" si="534"/>
        <v>专属强化石1</v>
      </c>
      <c r="FQ1142" s="116">
        <f t="shared" si="535"/>
        <v>12</v>
      </c>
      <c r="FR1142" s="116" t="str">
        <f t="shared" si="536"/>
        <v>专属强化石2</v>
      </c>
      <c r="FS1142" s="116">
        <f t="shared" si="537"/>
        <v>4</v>
      </c>
      <c r="FT1142" s="116">
        <f t="shared" si="542"/>
        <v>0.09</v>
      </c>
      <c r="FU1142" s="116">
        <f t="shared" si="543"/>
        <v>1</v>
      </c>
      <c r="FV1142" s="116">
        <f t="shared" si="544"/>
        <v>17</v>
      </c>
      <c r="FW1142" s="116">
        <f t="shared" si="545"/>
        <v>0</v>
      </c>
      <c r="FX1142" s="116">
        <f t="shared" si="546"/>
        <v>1</v>
      </c>
      <c r="FY1142" s="116">
        <f t="shared" si="547"/>
        <v>4</v>
      </c>
      <c r="FZ1142" s="116">
        <f t="shared" si="548"/>
        <v>4.4600000000000001E-2</v>
      </c>
      <c r="GA1142" s="116">
        <f t="shared" si="549"/>
        <v>1</v>
      </c>
      <c r="GB1142" s="116">
        <f t="shared" si="550"/>
        <v>8</v>
      </c>
      <c r="GC1142" s="116">
        <f t="shared" si="551"/>
        <v>0.1782</v>
      </c>
      <c r="GD1142" s="116">
        <f t="shared" si="552"/>
        <v>1</v>
      </c>
      <c r="GE1142" s="116">
        <f t="shared" si="553"/>
        <v>17</v>
      </c>
    </row>
    <row r="1143" spans="164:187" ht="16.5" x14ac:dyDescent="0.2">
      <c r="FH1143" s="116">
        <v>1138</v>
      </c>
      <c r="FI1143" s="116">
        <f t="shared" si="538"/>
        <v>16</v>
      </c>
      <c r="FJ1143" s="116">
        <f t="shared" si="531"/>
        <v>15</v>
      </c>
      <c r="FK1143" s="116" t="str">
        <f t="shared" si="539"/>
        <v>高顺专属武器-魂珠-2 7级</v>
      </c>
      <c r="FL1143" s="116">
        <f t="shared" si="540"/>
        <v>2</v>
      </c>
      <c r="FM1143" s="116">
        <f t="shared" si="541"/>
        <v>7</v>
      </c>
      <c r="FN1143" s="116" t="str">
        <f t="shared" si="532"/>
        <v>金币</v>
      </c>
      <c r="FO1143" s="116">
        <f t="shared" si="533"/>
        <v>8000</v>
      </c>
      <c r="FP1143" s="116" t="str">
        <f t="shared" si="534"/>
        <v>专属强化石1</v>
      </c>
      <c r="FQ1143" s="116">
        <f t="shared" si="535"/>
        <v>15</v>
      </c>
      <c r="FR1143" s="116" t="str">
        <f t="shared" si="536"/>
        <v>专属强化石2</v>
      </c>
      <c r="FS1143" s="116">
        <f t="shared" si="537"/>
        <v>5</v>
      </c>
      <c r="FT1143" s="116">
        <f t="shared" si="542"/>
        <v>7.0000000000000007E-2</v>
      </c>
      <c r="FU1143" s="116">
        <f t="shared" si="543"/>
        <v>1</v>
      </c>
      <c r="FV1143" s="116">
        <f t="shared" si="544"/>
        <v>22</v>
      </c>
      <c r="FW1143" s="116">
        <f t="shared" si="545"/>
        <v>0</v>
      </c>
      <c r="FX1143" s="116">
        <f t="shared" si="546"/>
        <v>1</v>
      </c>
      <c r="FY1143" s="116">
        <f t="shared" si="547"/>
        <v>5</v>
      </c>
      <c r="FZ1143" s="116">
        <f t="shared" si="548"/>
        <v>3.4500000000000003E-2</v>
      </c>
      <c r="GA1143" s="116">
        <f t="shared" si="549"/>
        <v>1</v>
      </c>
      <c r="GB1143" s="116">
        <f t="shared" si="550"/>
        <v>10</v>
      </c>
      <c r="GC1143" s="116">
        <f t="shared" si="551"/>
        <v>0.13789999999999999</v>
      </c>
      <c r="GD1143" s="116">
        <f t="shared" si="552"/>
        <v>1</v>
      </c>
      <c r="GE1143" s="116">
        <f t="shared" si="553"/>
        <v>22</v>
      </c>
    </row>
    <row r="1144" spans="164:187" ht="16.5" x14ac:dyDescent="0.2">
      <c r="FH1144" s="116">
        <v>1139</v>
      </c>
      <c r="FI1144" s="116">
        <f t="shared" si="538"/>
        <v>17</v>
      </c>
      <c r="FJ1144" s="116">
        <f t="shared" si="531"/>
        <v>15</v>
      </c>
      <c r="FK1144" s="116" t="str">
        <f t="shared" si="539"/>
        <v>高顺专属武器-魂珠-2 8级</v>
      </c>
      <c r="FL1144" s="116">
        <f t="shared" si="540"/>
        <v>2</v>
      </c>
      <c r="FM1144" s="116">
        <f t="shared" si="541"/>
        <v>8</v>
      </c>
      <c r="FN1144" s="116" t="str">
        <f t="shared" si="532"/>
        <v>金币</v>
      </c>
      <c r="FO1144" s="116">
        <f t="shared" si="533"/>
        <v>9000</v>
      </c>
      <c r="FP1144" s="116" t="str">
        <f t="shared" si="534"/>
        <v>专属强化石1</v>
      </c>
      <c r="FQ1144" s="116">
        <f t="shared" si="535"/>
        <v>18</v>
      </c>
      <c r="FR1144" s="116" t="str">
        <f t="shared" si="536"/>
        <v>专属强化石2</v>
      </c>
      <c r="FS1144" s="116">
        <f t="shared" si="537"/>
        <v>6</v>
      </c>
      <c r="FT1144" s="116">
        <f t="shared" si="542"/>
        <v>0.05</v>
      </c>
      <c r="FU1144" s="116">
        <f t="shared" si="543"/>
        <v>1</v>
      </c>
      <c r="FV1144" s="116">
        <f t="shared" si="544"/>
        <v>29</v>
      </c>
      <c r="FW1144" s="116">
        <f t="shared" si="545"/>
        <v>0</v>
      </c>
      <c r="FX1144" s="116">
        <f t="shared" si="546"/>
        <v>1</v>
      </c>
      <c r="FY1144" s="116">
        <f t="shared" si="547"/>
        <v>7</v>
      </c>
      <c r="FZ1144" s="116">
        <f t="shared" si="548"/>
        <v>2.5600000000000001E-2</v>
      </c>
      <c r="GA1144" s="116">
        <f t="shared" si="549"/>
        <v>1</v>
      </c>
      <c r="GB1144" s="116">
        <f t="shared" si="550"/>
        <v>14</v>
      </c>
      <c r="GC1144" s="116">
        <f t="shared" si="551"/>
        <v>0.1022</v>
      </c>
      <c r="GD1144" s="116">
        <f t="shared" si="552"/>
        <v>1</v>
      </c>
      <c r="GE1144" s="116">
        <f t="shared" si="553"/>
        <v>29</v>
      </c>
    </row>
    <row r="1145" spans="164:187" ht="16.5" x14ac:dyDescent="0.2">
      <c r="FH1145" s="116">
        <v>1140</v>
      </c>
      <c r="FI1145" s="116">
        <f t="shared" si="538"/>
        <v>18</v>
      </c>
      <c r="FJ1145" s="116">
        <f t="shared" si="531"/>
        <v>15</v>
      </c>
      <c r="FK1145" s="116" t="str">
        <f t="shared" si="539"/>
        <v>高顺专属武器-魂珠-2 9级</v>
      </c>
      <c r="FL1145" s="116">
        <f t="shared" si="540"/>
        <v>2</v>
      </c>
      <c r="FM1145" s="116">
        <f t="shared" si="541"/>
        <v>9</v>
      </c>
      <c r="FN1145" s="116" t="str">
        <f t="shared" si="532"/>
        <v>金币</v>
      </c>
      <c r="FO1145" s="116">
        <f t="shared" si="533"/>
        <v>10000</v>
      </c>
      <c r="FP1145" s="116" t="str">
        <f t="shared" si="534"/>
        <v>专属强化石1</v>
      </c>
      <c r="FQ1145" s="116">
        <f t="shared" si="535"/>
        <v>24</v>
      </c>
      <c r="FR1145" s="116" t="str">
        <f t="shared" si="536"/>
        <v>专属强化石2</v>
      </c>
      <c r="FS1145" s="116">
        <f t="shared" si="537"/>
        <v>8</v>
      </c>
      <c r="FT1145" s="116">
        <f t="shared" si="542"/>
        <v>0.04</v>
      </c>
      <c r="FU1145" s="116">
        <f t="shared" si="543"/>
        <v>1</v>
      </c>
      <c r="FV1145" s="116">
        <f t="shared" si="544"/>
        <v>36</v>
      </c>
      <c r="FW1145" s="116">
        <f t="shared" si="545"/>
        <v>0</v>
      </c>
      <c r="FX1145" s="116">
        <f t="shared" si="546"/>
        <v>1</v>
      </c>
      <c r="FY1145" s="116">
        <f t="shared" si="547"/>
        <v>8</v>
      </c>
      <c r="FZ1145" s="116">
        <f t="shared" si="548"/>
        <v>2.1100000000000001E-2</v>
      </c>
      <c r="GA1145" s="116">
        <f t="shared" si="549"/>
        <v>1</v>
      </c>
      <c r="GB1145" s="116">
        <f t="shared" si="550"/>
        <v>17</v>
      </c>
      <c r="GC1145" s="116">
        <f t="shared" si="551"/>
        <v>8.4199999999999997E-2</v>
      </c>
      <c r="GD1145" s="116">
        <f t="shared" si="552"/>
        <v>1</v>
      </c>
      <c r="GE1145" s="116">
        <f t="shared" si="553"/>
        <v>36</v>
      </c>
    </row>
    <row r="1146" spans="164:187" ht="16.5" x14ac:dyDescent="0.2">
      <c r="FH1146" s="116">
        <v>1141</v>
      </c>
      <c r="FI1146" s="116">
        <f t="shared" si="538"/>
        <v>0</v>
      </c>
      <c r="FJ1146" s="116">
        <f t="shared" si="531"/>
        <v>15</v>
      </c>
      <c r="FK1146" s="116" t="str">
        <f t="shared" si="539"/>
        <v>高顺专属武器-魂珠-3 0级</v>
      </c>
      <c r="FL1146" s="116">
        <f t="shared" si="540"/>
        <v>3</v>
      </c>
      <c r="FM1146" s="116">
        <f t="shared" si="541"/>
        <v>0</v>
      </c>
      <c r="FN1146" s="116" t="str">
        <f t="shared" si="532"/>
        <v/>
      </c>
      <c r="FO1146" s="116" t="str">
        <f t="shared" si="533"/>
        <v/>
      </c>
      <c r="FP1146" s="116" t="str">
        <f t="shared" si="534"/>
        <v/>
      </c>
      <c r="FQ1146" s="116" t="str">
        <f t="shared" si="535"/>
        <v/>
      </c>
      <c r="FR1146" s="116" t="str">
        <f t="shared" si="536"/>
        <v/>
      </c>
      <c r="FS1146" s="116" t="str">
        <f t="shared" si="537"/>
        <v/>
      </c>
      <c r="FT1146" s="116" t="str">
        <f t="shared" si="542"/>
        <v/>
      </c>
      <c r="FU1146" s="116" t="str">
        <f t="shared" si="543"/>
        <v/>
      </c>
      <c r="FV1146" s="116" t="str">
        <f t="shared" si="544"/>
        <v/>
      </c>
      <c r="FW1146" s="116" t="str">
        <f t="shared" si="545"/>
        <v/>
      </c>
      <c r="FX1146" s="116" t="str">
        <f t="shared" si="546"/>
        <v/>
      </c>
      <c r="FY1146" s="116" t="str">
        <f t="shared" si="547"/>
        <v/>
      </c>
      <c r="FZ1146" s="116" t="str">
        <f t="shared" si="548"/>
        <v/>
      </c>
      <c r="GA1146" s="116" t="str">
        <f t="shared" si="549"/>
        <v/>
      </c>
      <c r="GB1146" s="116" t="str">
        <f t="shared" si="550"/>
        <v/>
      </c>
      <c r="GC1146" s="116" t="str">
        <f t="shared" si="551"/>
        <v/>
      </c>
      <c r="GD1146" s="116" t="str">
        <f t="shared" si="552"/>
        <v/>
      </c>
      <c r="GE1146" s="116" t="str">
        <f t="shared" si="553"/>
        <v/>
      </c>
    </row>
    <row r="1147" spans="164:187" ht="16.5" x14ac:dyDescent="0.2">
      <c r="FH1147" s="116">
        <v>1142</v>
      </c>
      <c r="FI1147" s="116">
        <f t="shared" si="538"/>
        <v>19</v>
      </c>
      <c r="FJ1147" s="116">
        <f t="shared" si="531"/>
        <v>15</v>
      </c>
      <c r="FK1147" s="116" t="str">
        <f t="shared" si="539"/>
        <v>高顺专属武器-魂珠-3 1级</v>
      </c>
      <c r="FL1147" s="116">
        <f t="shared" si="540"/>
        <v>3</v>
      </c>
      <c r="FM1147" s="116">
        <f t="shared" si="541"/>
        <v>1</v>
      </c>
      <c r="FN1147" s="116" t="str">
        <f t="shared" si="532"/>
        <v>金币</v>
      </c>
      <c r="FO1147" s="116">
        <f t="shared" si="533"/>
        <v>3000</v>
      </c>
      <c r="FP1147" s="116" t="str">
        <f t="shared" si="534"/>
        <v>专属强化石1</v>
      </c>
      <c r="FQ1147" s="116">
        <f t="shared" si="535"/>
        <v>4</v>
      </c>
      <c r="FR1147" s="116" t="str">
        <f t="shared" si="536"/>
        <v>专属强化石2</v>
      </c>
      <c r="FS1147" s="116">
        <f t="shared" si="537"/>
        <v>2</v>
      </c>
      <c r="FT1147" s="116">
        <f t="shared" si="542"/>
        <v>0.23</v>
      </c>
      <c r="FU1147" s="116">
        <f t="shared" si="543"/>
        <v>1</v>
      </c>
      <c r="FV1147" s="116">
        <f t="shared" si="544"/>
        <v>6</v>
      </c>
      <c r="FW1147" s="116">
        <f t="shared" si="545"/>
        <v>0</v>
      </c>
      <c r="FX1147" s="116">
        <f t="shared" si="546"/>
        <v>1</v>
      </c>
      <c r="FY1147" s="116">
        <f t="shared" si="547"/>
        <v>2</v>
      </c>
      <c r="FZ1147" s="116">
        <f t="shared" si="548"/>
        <v>0.1158</v>
      </c>
      <c r="GA1147" s="116">
        <f t="shared" si="549"/>
        <v>1</v>
      </c>
      <c r="GB1147" s="116">
        <f t="shared" si="550"/>
        <v>3</v>
      </c>
      <c r="GC1147" s="116">
        <f t="shared" si="551"/>
        <v>0.46329999999999999</v>
      </c>
      <c r="GD1147" s="116">
        <f t="shared" si="552"/>
        <v>1</v>
      </c>
      <c r="GE1147" s="116">
        <f t="shared" si="553"/>
        <v>6</v>
      </c>
    </row>
    <row r="1148" spans="164:187" ht="16.5" x14ac:dyDescent="0.2">
      <c r="FH1148" s="116">
        <v>1143</v>
      </c>
      <c r="FI1148" s="116">
        <f t="shared" si="538"/>
        <v>20</v>
      </c>
      <c r="FJ1148" s="116">
        <f t="shared" si="531"/>
        <v>15</v>
      </c>
      <c r="FK1148" s="116" t="str">
        <f t="shared" si="539"/>
        <v>高顺专属武器-魂珠-3 2级</v>
      </c>
      <c r="FL1148" s="116">
        <f t="shared" si="540"/>
        <v>3</v>
      </c>
      <c r="FM1148" s="116">
        <f t="shared" si="541"/>
        <v>2</v>
      </c>
      <c r="FN1148" s="116" t="str">
        <f t="shared" si="532"/>
        <v>金币</v>
      </c>
      <c r="FO1148" s="116">
        <f t="shared" si="533"/>
        <v>4000</v>
      </c>
      <c r="FP1148" s="116" t="str">
        <f t="shared" si="534"/>
        <v>专属强化石1</v>
      </c>
      <c r="FQ1148" s="116">
        <f t="shared" si="535"/>
        <v>4</v>
      </c>
      <c r="FR1148" s="116" t="str">
        <f t="shared" si="536"/>
        <v>专属强化石2</v>
      </c>
      <c r="FS1148" s="116">
        <f t="shared" si="537"/>
        <v>2</v>
      </c>
      <c r="FT1148" s="116">
        <f t="shared" si="542"/>
        <v>0.12</v>
      </c>
      <c r="FU1148" s="116">
        <f t="shared" si="543"/>
        <v>1</v>
      </c>
      <c r="FV1148" s="116">
        <f t="shared" si="544"/>
        <v>13</v>
      </c>
      <c r="FW1148" s="116">
        <f t="shared" si="545"/>
        <v>0</v>
      </c>
      <c r="FX1148" s="116">
        <f t="shared" si="546"/>
        <v>1</v>
      </c>
      <c r="FY1148" s="116">
        <f t="shared" si="547"/>
        <v>3</v>
      </c>
      <c r="FZ1148" s="116">
        <f t="shared" si="548"/>
        <v>5.79E-2</v>
      </c>
      <c r="GA1148" s="116">
        <f t="shared" si="549"/>
        <v>1</v>
      </c>
      <c r="GB1148" s="116">
        <f t="shared" si="550"/>
        <v>6</v>
      </c>
      <c r="GC1148" s="116">
        <f t="shared" si="551"/>
        <v>0.23169999999999999</v>
      </c>
      <c r="GD1148" s="116">
        <f t="shared" si="552"/>
        <v>1</v>
      </c>
      <c r="GE1148" s="116">
        <f t="shared" si="553"/>
        <v>13</v>
      </c>
    </row>
    <row r="1149" spans="164:187" ht="16.5" x14ac:dyDescent="0.2">
      <c r="FH1149" s="116">
        <v>1144</v>
      </c>
      <c r="FI1149" s="116">
        <f t="shared" si="538"/>
        <v>21</v>
      </c>
      <c r="FJ1149" s="116">
        <f t="shared" si="531"/>
        <v>15</v>
      </c>
      <c r="FK1149" s="116" t="str">
        <f t="shared" si="539"/>
        <v>高顺专属武器-魂珠-3 3级</v>
      </c>
      <c r="FL1149" s="116">
        <f t="shared" si="540"/>
        <v>3</v>
      </c>
      <c r="FM1149" s="116">
        <f t="shared" si="541"/>
        <v>3</v>
      </c>
      <c r="FN1149" s="116" t="str">
        <f t="shared" si="532"/>
        <v>金币</v>
      </c>
      <c r="FO1149" s="116">
        <f t="shared" si="533"/>
        <v>5000</v>
      </c>
      <c r="FP1149" s="116" t="str">
        <f t="shared" si="534"/>
        <v>专属强化石1</v>
      </c>
      <c r="FQ1149" s="116">
        <f t="shared" si="535"/>
        <v>6</v>
      </c>
      <c r="FR1149" s="116" t="str">
        <f t="shared" si="536"/>
        <v>专属强化石2</v>
      </c>
      <c r="FS1149" s="116">
        <f t="shared" si="537"/>
        <v>3</v>
      </c>
      <c r="FT1149" s="116">
        <f t="shared" si="542"/>
        <v>0.12</v>
      </c>
      <c r="FU1149" s="116">
        <f t="shared" si="543"/>
        <v>1</v>
      </c>
      <c r="FV1149" s="116">
        <f t="shared" si="544"/>
        <v>13</v>
      </c>
      <c r="FW1149" s="116">
        <f t="shared" si="545"/>
        <v>0</v>
      </c>
      <c r="FX1149" s="116">
        <f t="shared" si="546"/>
        <v>1</v>
      </c>
      <c r="FY1149" s="116">
        <f t="shared" si="547"/>
        <v>3</v>
      </c>
      <c r="FZ1149" s="116">
        <f t="shared" si="548"/>
        <v>5.79E-2</v>
      </c>
      <c r="GA1149" s="116">
        <f t="shared" si="549"/>
        <v>1</v>
      </c>
      <c r="GB1149" s="116">
        <f t="shared" si="550"/>
        <v>6</v>
      </c>
      <c r="GC1149" s="116">
        <f t="shared" si="551"/>
        <v>0.23169999999999999</v>
      </c>
      <c r="GD1149" s="116">
        <f t="shared" si="552"/>
        <v>1</v>
      </c>
      <c r="GE1149" s="116">
        <f t="shared" si="553"/>
        <v>13</v>
      </c>
    </row>
    <row r="1150" spans="164:187" ht="16.5" x14ac:dyDescent="0.2">
      <c r="FH1150" s="116">
        <v>1145</v>
      </c>
      <c r="FI1150" s="116">
        <f t="shared" si="538"/>
        <v>22</v>
      </c>
      <c r="FJ1150" s="116">
        <f t="shared" si="531"/>
        <v>15</v>
      </c>
      <c r="FK1150" s="116" t="str">
        <f t="shared" si="539"/>
        <v>高顺专属武器-魂珠-3 4级</v>
      </c>
      <c r="FL1150" s="116">
        <f t="shared" si="540"/>
        <v>3</v>
      </c>
      <c r="FM1150" s="116">
        <f t="shared" si="541"/>
        <v>4</v>
      </c>
      <c r="FN1150" s="116" t="str">
        <f t="shared" si="532"/>
        <v>金币</v>
      </c>
      <c r="FO1150" s="116">
        <f t="shared" si="533"/>
        <v>6000</v>
      </c>
      <c r="FP1150" s="116" t="str">
        <f t="shared" si="534"/>
        <v>专属强化石1</v>
      </c>
      <c r="FQ1150" s="116">
        <f t="shared" si="535"/>
        <v>6</v>
      </c>
      <c r="FR1150" s="116" t="str">
        <f t="shared" si="536"/>
        <v>专属强化石2</v>
      </c>
      <c r="FS1150" s="116">
        <f t="shared" si="537"/>
        <v>3</v>
      </c>
      <c r="FT1150" s="116">
        <f t="shared" si="542"/>
        <v>7.0000000000000007E-2</v>
      </c>
      <c r="FU1150" s="116">
        <f t="shared" si="543"/>
        <v>1</v>
      </c>
      <c r="FV1150" s="116">
        <f t="shared" si="544"/>
        <v>22</v>
      </c>
      <c r="FW1150" s="116">
        <f t="shared" si="545"/>
        <v>0</v>
      </c>
      <c r="FX1150" s="116">
        <f t="shared" si="546"/>
        <v>1</v>
      </c>
      <c r="FY1150" s="116">
        <f t="shared" si="547"/>
        <v>5</v>
      </c>
      <c r="FZ1150" s="116">
        <f t="shared" si="548"/>
        <v>3.4700000000000002E-2</v>
      </c>
      <c r="GA1150" s="116">
        <f t="shared" si="549"/>
        <v>1</v>
      </c>
      <c r="GB1150" s="116">
        <f t="shared" si="550"/>
        <v>10</v>
      </c>
      <c r="GC1150" s="116">
        <f t="shared" si="551"/>
        <v>0.13900000000000001</v>
      </c>
      <c r="GD1150" s="116">
        <f t="shared" si="552"/>
        <v>1</v>
      </c>
      <c r="GE1150" s="116">
        <f t="shared" si="553"/>
        <v>22</v>
      </c>
    </row>
    <row r="1151" spans="164:187" ht="16.5" x14ac:dyDescent="0.2">
      <c r="FH1151" s="116">
        <v>1146</v>
      </c>
      <c r="FI1151" s="116">
        <f t="shared" si="538"/>
        <v>23</v>
      </c>
      <c r="FJ1151" s="116">
        <f t="shared" si="531"/>
        <v>15</v>
      </c>
      <c r="FK1151" s="116" t="str">
        <f t="shared" si="539"/>
        <v>高顺专属武器-魂珠-3 5级</v>
      </c>
      <c r="FL1151" s="116">
        <f t="shared" si="540"/>
        <v>3</v>
      </c>
      <c r="FM1151" s="116">
        <f t="shared" si="541"/>
        <v>5</v>
      </c>
      <c r="FN1151" s="116" t="str">
        <f t="shared" si="532"/>
        <v>金币</v>
      </c>
      <c r="FO1151" s="116">
        <f t="shared" si="533"/>
        <v>7000</v>
      </c>
      <c r="FP1151" s="116" t="str">
        <f t="shared" si="534"/>
        <v>专属强化石1</v>
      </c>
      <c r="FQ1151" s="116">
        <f t="shared" si="535"/>
        <v>8</v>
      </c>
      <c r="FR1151" s="116" t="str">
        <f t="shared" si="536"/>
        <v>专属强化石2</v>
      </c>
      <c r="FS1151" s="116">
        <f t="shared" si="537"/>
        <v>4</v>
      </c>
      <c r="FT1151" s="116">
        <f t="shared" si="542"/>
        <v>0.06</v>
      </c>
      <c r="FU1151" s="116">
        <f t="shared" si="543"/>
        <v>1</v>
      </c>
      <c r="FV1151" s="116">
        <f t="shared" si="544"/>
        <v>26</v>
      </c>
      <c r="FW1151" s="116">
        <f t="shared" si="545"/>
        <v>0</v>
      </c>
      <c r="FX1151" s="116">
        <f t="shared" si="546"/>
        <v>1</v>
      </c>
      <c r="FY1151" s="116">
        <f t="shared" si="547"/>
        <v>6</v>
      </c>
      <c r="FZ1151" s="116">
        <f t="shared" si="548"/>
        <v>2.9000000000000001E-2</v>
      </c>
      <c r="GA1151" s="116">
        <f t="shared" si="549"/>
        <v>1</v>
      </c>
      <c r="GB1151" s="116">
        <f t="shared" si="550"/>
        <v>12</v>
      </c>
      <c r="GC1151" s="116">
        <f t="shared" si="551"/>
        <v>0.1158</v>
      </c>
      <c r="GD1151" s="116">
        <f t="shared" si="552"/>
        <v>1</v>
      </c>
      <c r="GE1151" s="116">
        <f t="shared" si="553"/>
        <v>26</v>
      </c>
    </row>
    <row r="1152" spans="164:187" ht="16.5" x14ac:dyDescent="0.2">
      <c r="FH1152" s="116">
        <v>1147</v>
      </c>
      <c r="FI1152" s="116">
        <f t="shared" si="538"/>
        <v>24</v>
      </c>
      <c r="FJ1152" s="116">
        <f t="shared" si="531"/>
        <v>15</v>
      </c>
      <c r="FK1152" s="116" t="str">
        <f t="shared" si="539"/>
        <v>高顺专属武器-魂珠-3 6级</v>
      </c>
      <c r="FL1152" s="116">
        <f t="shared" si="540"/>
        <v>3</v>
      </c>
      <c r="FM1152" s="116">
        <f t="shared" si="541"/>
        <v>6</v>
      </c>
      <c r="FN1152" s="116" t="str">
        <f t="shared" si="532"/>
        <v>金币</v>
      </c>
      <c r="FO1152" s="116">
        <f t="shared" si="533"/>
        <v>8000</v>
      </c>
      <c r="FP1152" s="116" t="str">
        <f t="shared" si="534"/>
        <v>专属强化石1</v>
      </c>
      <c r="FQ1152" s="116">
        <f t="shared" si="535"/>
        <v>10</v>
      </c>
      <c r="FR1152" s="116" t="str">
        <f t="shared" si="536"/>
        <v>专属强化石2</v>
      </c>
      <c r="FS1152" s="116">
        <f t="shared" si="537"/>
        <v>5</v>
      </c>
      <c r="FT1152" s="116">
        <f t="shared" si="542"/>
        <v>0.04</v>
      </c>
      <c r="FU1152" s="116">
        <f t="shared" si="543"/>
        <v>1</v>
      </c>
      <c r="FV1152" s="116">
        <f t="shared" si="544"/>
        <v>34</v>
      </c>
      <c r="FW1152" s="116">
        <f t="shared" si="545"/>
        <v>0</v>
      </c>
      <c r="FX1152" s="116">
        <f t="shared" si="546"/>
        <v>1</v>
      </c>
      <c r="FY1152" s="116">
        <f t="shared" si="547"/>
        <v>8</v>
      </c>
      <c r="FZ1152" s="116">
        <f t="shared" si="548"/>
        <v>2.23E-2</v>
      </c>
      <c r="GA1152" s="116">
        <f t="shared" si="549"/>
        <v>1</v>
      </c>
      <c r="GB1152" s="116">
        <f t="shared" si="550"/>
        <v>16</v>
      </c>
      <c r="GC1152" s="116">
        <f t="shared" si="551"/>
        <v>8.9099999999999999E-2</v>
      </c>
      <c r="GD1152" s="116">
        <f t="shared" si="552"/>
        <v>1</v>
      </c>
      <c r="GE1152" s="116">
        <f t="shared" si="553"/>
        <v>34</v>
      </c>
    </row>
    <row r="1153" spans="164:187" ht="16.5" x14ac:dyDescent="0.2">
      <c r="FH1153" s="116">
        <v>1148</v>
      </c>
      <c r="FI1153" s="116">
        <f t="shared" si="538"/>
        <v>25</v>
      </c>
      <c r="FJ1153" s="116">
        <f t="shared" si="531"/>
        <v>15</v>
      </c>
      <c r="FK1153" s="116" t="str">
        <f t="shared" si="539"/>
        <v>高顺专属武器-魂珠-3 7级</v>
      </c>
      <c r="FL1153" s="116">
        <f t="shared" si="540"/>
        <v>3</v>
      </c>
      <c r="FM1153" s="116">
        <f t="shared" si="541"/>
        <v>7</v>
      </c>
      <c r="FN1153" s="116" t="str">
        <f t="shared" si="532"/>
        <v>金币</v>
      </c>
      <c r="FO1153" s="116">
        <f t="shared" si="533"/>
        <v>9000</v>
      </c>
      <c r="FP1153" s="116" t="str">
        <f t="shared" si="534"/>
        <v>专属强化石1</v>
      </c>
      <c r="FQ1153" s="116">
        <f t="shared" si="535"/>
        <v>12</v>
      </c>
      <c r="FR1153" s="116" t="str">
        <f t="shared" si="536"/>
        <v>专属强化石2</v>
      </c>
      <c r="FS1153" s="116">
        <f t="shared" si="537"/>
        <v>6</v>
      </c>
      <c r="FT1153" s="116">
        <f t="shared" si="542"/>
        <v>0.03</v>
      </c>
      <c r="FU1153" s="116">
        <f t="shared" si="543"/>
        <v>1</v>
      </c>
      <c r="FV1153" s="116">
        <f t="shared" si="544"/>
        <v>45</v>
      </c>
      <c r="FW1153" s="116">
        <f t="shared" si="545"/>
        <v>0</v>
      </c>
      <c r="FX1153" s="116">
        <f t="shared" si="546"/>
        <v>1</v>
      </c>
      <c r="FY1153" s="116">
        <f t="shared" si="547"/>
        <v>11</v>
      </c>
      <c r="FZ1153" s="116">
        <f t="shared" si="548"/>
        <v>1.6500000000000001E-2</v>
      </c>
      <c r="GA1153" s="116">
        <f t="shared" si="549"/>
        <v>1</v>
      </c>
      <c r="GB1153" s="116">
        <f t="shared" si="550"/>
        <v>21</v>
      </c>
      <c r="GC1153" s="116">
        <f t="shared" si="551"/>
        <v>6.6199999999999995E-2</v>
      </c>
      <c r="GD1153" s="116">
        <f t="shared" si="552"/>
        <v>1</v>
      </c>
      <c r="GE1153" s="116">
        <f t="shared" si="553"/>
        <v>45</v>
      </c>
    </row>
    <row r="1154" spans="164:187" ht="16.5" x14ac:dyDescent="0.2">
      <c r="FH1154" s="116">
        <v>1149</v>
      </c>
      <c r="FI1154" s="116">
        <f t="shared" si="538"/>
        <v>26</v>
      </c>
      <c r="FJ1154" s="116">
        <f t="shared" si="531"/>
        <v>15</v>
      </c>
      <c r="FK1154" s="116" t="str">
        <f t="shared" si="539"/>
        <v>高顺专属武器-魂珠-3 8级</v>
      </c>
      <c r="FL1154" s="116">
        <f t="shared" si="540"/>
        <v>3</v>
      </c>
      <c r="FM1154" s="116">
        <f t="shared" si="541"/>
        <v>8</v>
      </c>
      <c r="FN1154" s="116" t="str">
        <f t="shared" si="532"/>
        <v>金币</v>
      </c>
      <c r="FO1154" s="116">
        <f t="shared" si="533"/>
        <v>10000</v>
      </c>
      <c r="FP1154" s="116" t="str">
        <f t="shared" si="534"/>
        <v>专属强化石1</v>
      </c>
      <c r="FQ1154" s="116">
        <f t="shared" si="535"/>
        <v>16</v>
      </c>
      <c r="FR1154" s="116" t="str">
        <f t="shared" si="536"/>
        <v>专属强化石2</v>
      </c>
      <c r="FS1154" s="116">
        <f t="shared" si="537"/>
        <v>8</v>
      </c>
      <c r="FT1154" s="116">
        <f t="shared" si="542"/>
        <v>0.03</v>
      </c>
      <c r="FU1154" s="116">
        <f t="shared" si="543"/>
        <v>1</v>
      </c>
      <c r="FV1154" s="116">
        <f t="shared" si="544"/>
        <v>55</v>
      </c>
      <c r="FW1154" s="116">
        <f t="shared" si="545"/>
        <v>0</v>
      </c>
      <c r="FX1154" s="116">
        <f t="shared" si="546"/>
        <v>1</v>
      </c>
      <c r="FY1154" s="116">
        <f t="shared" si="547"/>
        <v>13</v>
      </c>
      <c r="FZ1154" s="116">
        <f t="shared" si="548"/>
        <v>1.3599999999999999E-2</v>
      </c>
      <c r="GA1154" s="116">
        <f t="shared" si="549"/>
        <v>1</v>
      </c>
      <c r="GB1154" s="116">
        <f t="shared" si="550"/>
        <v>26</v>
      </c>
      <c r="GC1154" s="116">
        <f t="shared" si="551"/>
        <v>5.45E-2</v>
      </c>
      <c r="GD1154" s="116">
        <f t="shared" si="552"/>
        <v>1</v>
      </c>
      <c r="GE1154" s="116">
        <f t="shared" si="553"/>
        <v>55</v>
      </c>
    </row>
    <row r="1155" spans="164:187" ht="16.5" x14ac:dyDescent="0.2">
      <c r="FH1155" s="116">
        <v>1150</v>
      </c>
      <c r="FI1155" s="116">
        <f t="shared" si="538"/>
        <v>27</v>
      </c>
      <c r="FJ1155" s="116">
        <f t="shared" si="531"/>
        <v>15</v>
      </c>
      <c r="FK1155" s="116" t="str">
        <f t="shared" si="539"/>
        <v>高顺专属武器-魂珠-3 9级</v>
      </c>
      <c r="FL1155" s="116">
        <f t="shared" si="540"/>
        <v>3</v>
      </c>
      <c r="FM1155" s="116">
        <f t="shared" si="541"/>
        <v>9</v>
      </c>
      <c r="FN1155" s="116" t="str">
        <f t="shared" si="532"/>
        <v>金币</v>
      </c>
      <c r="FO1155" s="116">
        <f t="shared" si="533"/>
        <v>11000</v>
      </c>
      <c r="FP1155" s="116" t="str">
        <f t="shared" si="534"/>
        <v>专属强化石1</v>
      </c>
      <c r="FQ1155" s="116">
        <f t="shared" si="535"/>
        <v>20</v>
      </c>
      <c r="FR1155" s="116" t="str">
        <f t="shared" si="536"/>
        <v>专属强化石2</v>
      </c>
      <c r="FS1155" s="116">
        <f t="shared" si="537"/>
        <v>10</v>
      </c>
      <c r="FT1155" s="116">
        <f t="shared" si="542"/>
        <v>0.02</v>
      </c>
      <c r="FU1155" s="116">
        <f t="shared" si="543"/>
        <v>1</v>
      </c>
      <c r="FV1155" s="116">
        <f t="shared" si="544"/>
        <v>71</v>
      </c>
      <c r="FW1155" s="116">
        <f t="shared" si="545"/>
        <v>0</v>
      </c>
      <c r="FX1155" s="116">
        <f t="shared" si="546"/>
        <v>1</v>
      </c>
      <c r="FY1155" s="116">
        <f t="shared" si="547"/>
        <v>17</v>
      </c>
      <c r="FZ1155" s="116">
        <f t="shared" si="548"/>
        <v>1.0500000000000001E-2</v>
      </c>
      <c r="GA1155" s="116">
        <f t="shared" si="549"/>
        <v>1</v>
      </c>
      <c r="GB1155" s="116">
        <f t="shared" si="550"/>
        <v>33</v>
      </c>
      <c r="GC1155" s="116">
        <f t="shared" si="551"/>
        <v>4.2099999999999999E-2</v>
      </c>
      <c r="GD1155" s="116">
        <f t="shared" si="552"/>
        <v>1</v>
      </c>
      <c r="GE1155" s="116">
        <f t="shared" si="553"/>
        <v>71</v>
      </c>
    </row>
    <row r="1156" spans="164:187" ht="16.5" x14ac:dyDescent="0.2">
      <c r="FH1156" s="116">
        <v>1151</v>
      </c>
      <c r="FI1156" s="116">
        <f t="shared" si="538"/>
        <v>0</v>
      </c>
      <c r="FJ1156" s="116">
        <f t="shared" si="531"/>
        <v>15</v>
      </c>
      <c r="FK1156" s="116" t="str">
        <f t="shared" si="539"/>
        <v>高顺专属武器-魂珠-4 0级</v>
      </c>
      <c r="FL1156" s="116">
        <f t="shared" si="540"/>
        <v>4</v>
      </c>
      <c r="FM1156" s="116">
        <f t="shared" si="541"/>
        <v>0</v>
      </c>
      <c r="FN1156" s="116" t="str">
        <f t="shared" si="532"/>
        <v/>
      </c>
      <c r="FO1156" s="116" t="str">
        <f t="shared" si="533"/>
        <v/>
      </c>
      <c r="FP1156" s="116" t="str">
        <f t="shared" si="534"/>
        <v/>
      </c>
      <c r="FQ1156" s="116" t="str">
        <f t="shared" si="535"/>
        <v/>
      </c>
      <c r="FR1156" s="116" t="str">
        <f t="shared" si="536"/>
        <v/>
      </c>
      <c r="FS1156" s="116" t="str">
        <f t="shared" si="537"/>
        <v/>
      </c>
      <c r="FT1156" s="116" t="str">
        <f t="shared" si="542"/>
        <v/>
      </c>
      <c r="FU1156" s="116" t="str">
        <f t="shared" si="543"/>
        <v/>
      </c>
      <c r="FV1156" s="116" t="str">
        <f t="shared" si="544"/>
        <v/>
      </c>
      <c r="FW1156" s="116" t="str">
        <f t="shared" si="545"/>
        <v/>
      </c>
      <c r="FX1156" s="116" t="str">
        <f t="shared" si="546"/>
        <v/>
      </c>
      <c r="FY1156" s="116" t="str">
        <f t="shared" si="547"/>
        <v/>
      </c>
      <c r="FZ1156" s="116" t="str">
        <f t="shared" si="548"/>
        <v/>
      </c>
      <c r="GA1156" s="116" t="str">
        <f t="shared" si="549"/>
        <v/>
      </c>
      <c r="GB1156" s="116" t="str">
        <f t="shared" si="550"/>
        <v/>
      </c>
      <c r="GC1156" s="116" t="str">
        <f t="shared" si="551"/>
        <v/>
      </c>
      <c r="GD1156" s="116" t="str">
        <f t="shared" si="552"/>
        <v/>
      </c>
      <c r="GE1156" s="116" t="str">
        <f t="shared" si="553"/>
        <v/>
      </c>
    </row>
    <row r="1157" spans="164:187" ht="16.5" x14ac:dyDescent="0.2">
      <c r="FH1157" s="116">
        <v>1152</v>
      </c>
      <c r="FI1157" s="116">
        <f t="shared" si="538"/>
        <v>28</v>
      </c>
      <c r="FJ1157" s="116">
        <f t="shared" si="531"/>
        <v>15</v>
      </c>
      <c r="FK1157" s="116" t="str">
        <f t="shared" si="539"/>
        <v>高顺专属武器-魂珠-4 1级</v>
      </c>
      <c r="FL1157" s="116">
        <f t="shared" si="540"/>
        <v>4</v>
      </c>
      <c r="FM1157" s="116">
        <f t="shared" si="541"/>
        <v>1</v>
      </c>
      <c r="FN1157" s="116" t="str">
        <f t="shared" si="532"/>
        <v>金币</v>
      </c>
      <c r="FO1157" s="116">
        <f t="shared" si="533"/>
        <v>4000</v>
      </c>
      <c r="FP1157" s="116" t="str">
        <f t="shared" si="534"/>
        <v>专属强化石2</v>
      </c>
      <c r="FQ1157" s="116">
        <f t="shared" si="535"/>
        <v>3</v>
      </c>
      <c r="FR1157" s="116" t="str">
        <f t="shared" si="536"/>
        <v>专属强化石3</v>
      </c>
      <c r="FS1157" s="116">
        <f t="shared" si="537"/>
        <v>1</v>
      </c>
      <c r="FT1157" s="116">
        <f t="shared" si="542"/>
        <v>0.19</v>
      </c>
      <c r="FU1157" s="116">
        <f t="shared" si="543"/>
        <v>1</v>
      </c>
      <c r="FV1157" s="116">
        <f t="shared" si="544"/>
        <v>8</v>
      </c>
      <c r="FW1157" s="116">
        <f t="shared" si="545"/>
        <v>0</v>
      </c>
      <c r="FX1157" s="116">
        <f t="shared" si="546"/>
        <v>1</v>
      </c>
      <c r="FY1157" s="116">
        <f t="shared" si="547"/>
        <v>2</v>
      </c>
      <c r="FZ1157" s="116">
        <f t="shared" si="548"/>
        <v>9.2600000000000002E-2</v>
      </c>
      <c r="GA1157" s="116">
        <f t="shared" si="549"/>
        <v>1</v>
      </c>
      <c r="GB1157" s="116">
        <f t="shared" si="550"/>
        <v>4</v>
      </c>
      <c r="GC1157" s="116">
        <f t="shared" si="551"/>
        <v>0.37019999999999997</v>
      </c>
      <c r="GD1157" s="116">
        <f t="shared" si="552"/>
        <v>1</v>
      </c>
      <c r="GE1157" s="116">
        <f t="shared" si="553"/>
        <v>8</v>
      </c>
    </row>
    <row r="1158" spans="164:187" ht="16.5" x14ac:dyDescent="0.2">
      <c r="FH1158" s="116">
        <v>1153</v>
      </c>
      <c r="FI1158" s="116">
        <f t="shared" si="538"/>
        <v>29</v>
      </c>
      <c r="FJ1158" s="116">
        <f t="shared" si="531"/>
        <v>15</v>
      </c>
      <c r="FK1158" s="116" t="str">
        <f t="shared" si="539"/>
        <v>高顺专属武器-魂珠-4 2级</v>
      </c>
      <c r="FL1158" s="116">
        <f t="shared" si="540"/>
        <v>4</v>
      </c>
      <c r="FM1158" s="116">
        <f t="shared" si="541"/>
        <v>2</v>
      </c>
      <c r="FN1158" s="116" t="str">
        <f t="shared" si="532"/>
        <v>金币</v>
      </c>
      <c r="FO1158" s="116">
        <f t="shared" si="533"/>
        <v>5000</v>
      </c>
      <c r="FP1158" s="116" t="str">
        <f t="shared" si="534"/>
        <v>专属强化石2</v>
      </c>
      <c r="FQ1158" s="116">
        <f t="shared" si="535"/>
        <v>3</v>
      </c>
      <c r="FR1158" s="116" t="str">
        <f t="shared" si="536"/>
        <v>专属强化石3</v>
      </c>
      <c r="FS1158" s="116">
        <f t="shared" si="537"/>
        <v>1</v>
      </c>
      <c r="FT1158" s="116">
        <f t="shared" si="542"/>
        <v>0.09</v>
      </c>
      <c r="FU1158" s="116">
        <f t="shared" si="543"/>
        <v>1</v>
      </c>
      <c r="FV1158" s="116">
        <f t="shared" si="544"/>
        <v>16</v>
      </c>
      <c r="FW1158" s="116">
        <f t="shared" si="545"/>
        <v>0</v>
      </c>
      <c r="FX1158" s="116">
        <f t="shared" si="546"/>
        <v>1</v>
      </c>
      <c r="FY1158" s="116">
        <f t="shared" si="547"/>
        <v>4</v>
      </c>
      <c r="FZ1158" s="116">
        <f t="shared" si="548"/>
        <v>4.6300000000000001E-2</v>
      </c>
      <c r="GA1158" s="116">
        <f t="shared" si="549"/>
        <v>1</v>
      </c>
      <c r="GB1158" s="116">
        <f t="shared" si="550"/>
        <v>8</v>
      </c>
      <c r="GC1158" s="116">
        <f t="shared" si="551"/>
        <v>0.18509999999999999</v>
      </c>
      <c r="GD1158" s="116">
        <f t="shared" si="552"/>
        <v>1</v>
      </c>
      <c r="GE1158" s="116">
        <f t="shared" si="553"/>
        <v>16</v>
      </c>
    </row>
    <row r="1159" spans="164:187" ht="16.5" x14ac:dyDescent="0.2">
      <c r="FH1159" s="116">
        <v>1154</v>
      </c>
      <c r="FI1159" s="116">
        <f t="shared" si="538"/>
        <v>30</v>
      </c>
      <c r="FJ1159" s="116">
        <f t="shared" ref="FJ1159:FJ1222" si="554">INT((FH1159-1)/80+1)</f>
        <v>15</v>
      </c>
      <c r="FK1159" s="116" t="str">
        <f t="shared" si="539"/>
        <v>高顺专属武器-魂珠-4 3级</v>
      </c>
      <c r="FL1159" s="116">
        <f t="shared" si="540"/>
        <v>4</v>
      </c>
      <c r="FM1159" s="116">
        <f t="shared" si="541"/>
        <v>3</v>
      </c>
      <c r="FN1159" s="116" t="str">
        <f t="shared" ref="FN1159:FN1222" si="555">IF($FM1159&gt;0,IF(INDEX($EC$6:$EC$77,$FI1159)&gt;=FN$3,INDEX(ED$6:ED$77,$FI1159),""),"")</f>
        <v>金币</v>
      </c>
      <c r="FO1159" s="116">
        <f t="shared" ref="FO1159:FO1222" si="556">IF($FM1159&gt;0,IF(INDEX($EC$6:$EC$77,$FI1159)&gt;=FO$3,INDEX(EE$6:EE$77,$FI1159),""),"")</f>
        <v>6000</v>
      </c>
      <c r="FP1159" s="116" t="str">
        <f t="shared" ref="FP1159:FP1222" si="557">IF($FM1159&gt;0,IF(INDEX($EC$6:$EC$77,$FI1159)&gt;=FP$3,INDEX(EF$6:EF$77,$FI1159),""),"")</f>
        <v>专属强化石2</v>
      </c>
      <c r="FQ1159" s="116">
        <f t="shared" ref="FQ1159:FQ1222" si="558">IF($FM1159&gt;0,IF(INDEX($EC$6:$EC$77,$FI1159)&gt;=FQ$3,INDEX(EG$6:EG$77,$FI1159),""),"")</f>
        <v>3</v>
      </c>
      <c r="FR1159" s="116" t="str">
        <f t="shared" ref="FR1159:FR1222" si="559">IF($FM1159&gt;0,IF(INDEX($EC$6:$EC$77,$FI1159)&gt;=FR$3,INDEX(EH$6:EH$77,$FI1159),""),"")</f>
        <v>专属强化石3</v>
      </c>
      <c r="FS1159" s="116">
        <f t="shared" ref="FS1159:FS1222" si="560">IF($FM1159&gt;0,IF(INDEX($EC$6:$EC$77,$FI1159)&gt;=FS$3,INDEX(EI$6:EI$77,$FI1159),""),"")</f>
        <v>1</v>
      </c>
      <c r="FT1159" s="116">
        <f t="shared" si="542"/>
        <v>0.06</v>
      </c>
      <c r="FU1159" s="116">
        <f t="shared" si="543"/>
        <v>1</v>
      </c>
      <c r="FV1159" s="116">
        <f t="shared" si="544"/>
        <v>24</v>
      </c>
      <c r="FW1159" s="116">
        <f t="shared" si="545"/>
        <v>0</v>
      </c>
      <c r="FX1159" s="116">
        <f t="shared" si="546"/>
        <v>1</v>
      </c>
      <c r="FY1159" s="116">
        <f t="shared" si="547"/>
        <v>6</v>
      </c>
      <c r="FZ1159" s="116">
        <f t="shared" si="548"/>
        <v>3.09E-2</v>
      </c>
      <c r="GA1159" s="116">
        <f t="shared" si="549"/>
        <v>1</v>
      </c>
      <c r="GB1159" s="116">
        <f t="shared" si="550"/>
        <v>11</v>
      </c>
      <c r="GC1159" s="116">
        <f t="shared" si="551"/>
        <v>0.1234</v>
      </c>
      <c r="GD1159" s="116">
        <f t="shared" si="552"/>
        <v>1</v>
      </c>
      <c r="GE1159" s="116">
        <f t="shared" si="553"/>
        <v>24</v>
      </c>
    </row>
    <row r="1160" spans="164:187" ht="16.5" x14ac:dyDescent="0.2">
      <c r="FH1160" s="116">
        <v>1155</v>
      </c>
      <c r="FI1160" s="116">
        <f t="shared" si="538"/>
        <v>31</v>
      </c>
      <c r="FJ1160" s="116">
        <f t="shared" si="554"/>
        <v>15</v>
      </c>
      <c r="FK1160" s="116" t="str">
        <f t="shared" si="539"/>
        <v>高顺专属武器-魂珠-4 4级</v>
      </c>
      <c r="FL1160" s="116">
        <f t="shared" si="540"/>
        <v>4</v>
      </c>
      <c r="FM1160" s="116">
        <f t="shared" si="541"/>
        <v>4</v>
      </c>
      <c r="FN1160" s="116" t="str">
        <f t="shared" si="555"/>
        <v>金币</v>
      </c>
      <c r="FO1160" s="116">
        <f t="shared" si="556"/>
        <v>7000</v>
      </c>
      <c r="FP1160" s="116" t="str">
        <f t="shared" si="557"/>
        <v>专属强化石2</v>
      </c>
      <c r="FQ1160" s="116">
        <f t="shared" si="558"/>
        <v>6</v>
      </c>
      <c r="FR1160" s="116" t="str">
        <f t="shared" si="559"/>
        <v>专属强化石3</v>
      </c>
      <c r="FS1160" s="116">
        <f t="shared" si="560"/>
        <v>2</v>
      </c>
      <c r="FT1160" s="116">
        <f t="shared" si="542"/>
        <v>7.0000000000000007E-2</v>
      </c>
      <c r="FU1160" s="116">
        <f t="shared" si="543"/>
        <v>1</v>
      </c>
      <c r="FV1160" s="116">
        <f t="shared" si="544"/>
        <v>20</v>
      </c>
      <c r="FW1160" s="116">
        <f t="shared" si="545"/>
        <v>0</v>
      </c>
      <c r="FX1160" s="116">
        <f t="shared" si="546"/>
        <v>1</v>
      </c>
      <c r="FY1160" s="116">
        <f t="shared" si="547"/>
        <v>5</v>
      </c>
      <c r="FZ1160" s="116">
        <f t="shared" si="548"/>
        <v>3.6999999999999998E-2</v>
      </c>
      <c r="GA1160" s="116">
        <f t="shared" si="549"/>
        <v>1</v>
      </c>
      <c r="GB1160" s="116">
        <f t="shared" si="550"/>
        <v>9</v>
      </c>
      <c r="GC1160" s="116">
        <f t="shared" si="551"/>
        <v>0.14810000000000001</v>
      </c>
      <c r="GD1160" s="116">
        <f t="shared" si="552"/>
        <v>1</v>
      </c>
      <c r="GE1160" s="116">
        <f t="shared" si="553"/>
        <v>20</v>
      </c>
    </row>
    <row r="1161" spans="164:187" ht="16.5" x14ac:dyDescent="0.2">
      <c r="FH1161" s="116">
        <v>1156</v>
      </c>
      <c r="FI1161" s="116">
        <f t="shared" si="538"/>
        <v>32</v>
      </c>
      <c r="FJ1161" s="116">
        <f t="shared" si="554"/>
        <v>15</v>
      </c>
      <c r="FK1161" s="116" t="str">
        <f t="shared" si="539"/>
        <v>高顺专属武器-魂珠-4 5级</v>
      </c>
      <c r="FL1161" s="116">
        <f t="shared" si="540"/>
        <v>4</v>
      </c>
      <c r="FM1161" s="116">
        <f t="shared" si="541"/>
        <v>5</v>
      </c>
      <c r="FN1161" s="116" t="str">
        <f t="shared" si="555"/>
        <v>金币</v>
      </c>
      <c r="FO1161" s="116">
        <f t="shared" si="556"/>
        <v>8000</v>
      </c>
      <c r="FP1161" s="116" t="str">
        <f t="shared" si="557"/>
        <v>专属强化石2</v>
      </c>
      <c r="FQ1161" s="116">
        <f t="shared" si="558"/>
        <v>6</v>
      </c>
      <c r="FR1161" s="116" t="str">
        <f t="shared" si="559"/>
        <v>专属强化石3</v>
      </c>
      <c r="FS1161" s="116">
        <f t="shared" si="560"/>
        <v>2</v>
      </c>
      <c r="FT1161" s="116">
        <f t="shared" si="542"/>
        <v>0.05</v>
      </c>
      <c r="FU1161" s="116">
        <f t="shared" si="543"/>
        <v>1</v>
      </c>
      <c r="FV1161" s="116">
        <f t="shared" si="544"/>
        <v>32</v>
      </c>
      <c r="FW1161" s="116">
        <f t="shared" si="545"/>
        <v>0</v>
      </c>
      <c r="FX1161" s="116">
        <f t="shared" si="546"/>
        <v>1</v>
      </c>
      <c r="FY1161" s="116">
        <f t="shared" si="547"/>
        <v>8</v>
      </c>
      <c r="FZ1161" s="116">
        <f t="shared" si="548"/>
        <v>2.3099999999999999E-2</v>
      </c>
      <c r="GA1161" s="116">
        <f t="shared" si="549"/>
        <v>1</v>
      </c>
      <c r="GB1161" s="116">
        <f t="shared" si="550"/>
        <v>15</v>
      </c>
      <c r="GC1161" s="116">
        <f t="shared" si="551"/>
        <v>9.2600000000000002E-2</v>
      </c>
      <c r="GD1161" s="116">
        <f t="shared" si="552"/>
        <v>1</v>
      </c>
      <c r="GE1161" s="116">
        <f t="shared" si="553"/>
        <v>32</v>
      </c>
    </row>
    <row r="1162" spans="164:187" ht="16.5" x14ac:dyDescent="0.2">
      <c r="FH1162" s="116">
        <v>1157</v>
      </c>
      <c r="FI1162" s="116">
        <f t="shared" si="538"/>
        <v>33</v>
      </c>
      <c r="FJ1162" s="116">
        <f t="shared" si="554"/>
        <v>15</v>
      </c>
      <c r="FK1162" s="116" t="str">
        <f t="shared" si="539"/>
        <v>高顺专属武器-魂珠-4 6级</v>
      </c>
      <c r="FL1162" s="116">
        <f t="shared" si="540"/>
        <v>4</v>
      </c>
      <c r="FM1162" s="116">
        <f t="shared" si="541"/>
        <v>6</v>
      </c>
      <c r="FN1162" s="116" t="str">
        <f t="shared" si="555"/>
        <v>金币</v>
      </c>
      <c r="FO1162" s="116">
        <f t="shared" si="556"/>
        <v>9000</v>
      </c>
      <c r="FP1162" s="116" t="str">
        <f t="shared" si="557"/>
        <v>专属强化石2</v>
      </c>
      <c r="FQ1162" s="116">
        <f t="shared" si="558"/>
        <v>6</v>
      </c>
      <c r="FR1162" s="116" t="str">
        <f t="shared" si="559"/>
        <v>专属强化石3</v>
      </c>
      <c r="FS1162" s="116">
        <f t="shared" si="560"/>
        <v>2</v>
      </c>
      <c r="FT1162" s="116">
        <f t="shared" si="542"/>
        <v>0.03</v>
      </c>
      <c r="FU1162" s="116">
        <f t="shared" si="543"/>
        <v>1</v>
      </c>
      <c r="FV1162" s="116">
        <f t="shared" si="544"/>
        <v>53</v>
      </c>
      <c r="FW1162" s="116">
        <f t="shared" si="545"/>
        <v>0</v>
      </c>
      <c r="FX1162" s="116">
        <f t="shared" si="546"/>
        <v>1</v>
      </c>
      <c r="FY1162" s="116">
        <f t="shared" si="547"/>
        <v>12</v>
      </c>
      <c r="FZ1162" s="116">
        <f t="shared" si="548"/>
        <v>1.4200000000000001E-2</v>
      </c>
      <c r="GA1162" s="116">
        <f t="shared" si="549"/>
        <v>1</v>
      </c>
      <c r="GB1162" s="116">
        <f t="shared" si="550"/>
        <v>25</v>
      </c>
      <c r="GC1162" s="116">
        <f t="shared" si="551"/>
        <v>5.7000000000000002E-2</v>
      </c>
      <c r="GD1162" s="116">
        <f t="shared" si="552"/>
        <v>1</v>
      </c>
      <c r="GE1162" s="116">
        <f t="shared" si="553"/>
        <v>53</v>
      </c>
    </row>
    <row r="1163" spans="164:187" ht="16.5" x14ac:dyDescent="0.2">
      <c r="FH1163" s="116">
        <v>1158</v>
      </c>
      <c r="FI1163" s="116">
        <f t="shared" si="538"/>
        <v>34</v>
      </c>
      <c r="FJ1163" s="116">
        <f t="shared" si="554"/>
        <v>15</v>
      </c>
      <c r="FK1163" s="116" t="str">
        <f t="shared" si="539"/>
        <v>高顺专属武器-魂珠-4 7级</v>
      </c>
      <c r="FL1163" s="116">
        <f t="shared" si="540"/>
        <v>4</v>
      </c>
      <c r="FM1163" s="116">
        <f t="shared" si="541"/>
        <v>7</v>
      </c>
      <c r="FN1163" s="116" t="str">
        <f t="shared" si="555"/>
        <v>金币</v>
      </c>
      <c r="FO1163" s="116">
        <f t="shared" si="556"/>
        <v>10000</v>
      </c>
      <c r="FP1163" s="116" t="str">
        <f t="shared" si="557"/>
        <v>专属强化石2</v>
      </c>
      <c r="FQ1163" s="116">
        <f t="shared" si="558"/>
        <v>10</v>
      </c>
      <c r="FR1163" s="116" t="str">
        <f t="shared" si="559"/>
        <v>专属强化石3</v>
      </c>
      <c r="FS1163" s="116">
        <f t="shared" si="560"/>
        <v>3</v>
      </c>
      <c r="FT1163" s="116">
        <f t="shared" si="542"/>
        <v>0.03</v>
      </c>
      <c r="FU1163" s="116">
        <f t="shared" si="543"/>
        <v>1</v>
      </c>
      <c r="FV1163" s="116">
        <f t="shared" si="544"/>
        <v>57</v>
      </c>
      <c r="FW1163" s="116">
        <f t="shared" si="545"/>
        <v>0</v>
      </c>
      <c r="FX1163" s="116">
        <f t="shared" si="546"/>
        <v>1</v>
      </c>
      <c r="FY1163" s="116">
        <f t="shared" si="547"/>
        <v>13</v>
      </c>
      <c r="FZ1163" s="116">
        <f t="shared" si="548"/>
        <v>1.32E-2</v>
      </c>
      <c r="GA1163" s="116">
        <f t="shared" si="549"/>
        <v>1</v>
      </c>
      <c r="GB1163" s="116">
        <f t="shared" si="550"/>
        <v>26</v>
      </c>
      <c r="GC1163" s="116">
        <f t="shared" si="551"/>
        <v>5.2900000000000003E-2</v>
      </c>
      <c r="GD1163" s="116">
        <f t="shared" si="552"/>
        <v>1</v>
      </c>
      <c r="GE1163" s="116">
        <f t="shared" si="553"/>
        <v>57</v>
      </c>
    </row>
    <row r="1164" spans="164:187" ht="16.5" x14ac:dyDescent="0.2">
      <c r="FH1164" s="116">
        <v>1159</v>
      </c>
      <c r="FI1164" s="116">
        <f t="shared" si="538"/>
        <v>35</v>
      </c>
      <c r="FJ1164" s="116">
        <f t="shared" si="554"/>
        <v>15</v>
      </c>
      <c r="FK1164" s="116" t="str">
        <f t="shared" si="539"/>
        <v>高顺专属武器-魂珠-4 8级</v>
      </c>
      <c r="FL1164" s="116">
        <f t="shared" si="540"/>
        <v>4</v>
      </c>
      <c r="FM1164" s="116">
        <f t="shared" si="541"/>
        <v>8</v>
      </c>
      <c r="FN1164" s="116" t="str">
        <f t="shared" si="555"/>
        <v>金币</v>
      </c>
      <c r="FO1164" s="116">
        <f t="shared" si="556"/>
        <v>11000</v>
      </c>
      <c r="FP1164" s="116" t="str">
        <f t="shared" si="557"/>
        <v>专属强化石2</v>
      </c>
      <c r="FQ1164" s="116">
        <f t="shared" si="558"/>
        <v>13</v>
      </c>
      <c r="FR1164" s="116" t="str">
        <f t="shared" si="559"/>
        <v>专属强化石3</v>
      </c>
      <c r="FS1164" s="116">
        <f t="shared" si="560"/>
        <v>4</v>
      </c>
      <c r="FT1164" s="116">
        <f t="shared" si="542"/>
        <v>0.02</v>
      </c>
      <c r="FU1164" s="116">
        <f t="shared" si="543"/>
        <v>1</v>
      </c>
      <c r="FV1164" s="116">
        <f t="shared" si="544"/>
        <v>69</v>
      </c>
      <c r="FW1164" s="116">
        <f t="shared" si="545"/>
        <v>0</v>
      </c>
      <c r="FX1164" s="116">
        <f t="shared" si="546"/>
        <v>1</v>
      </c>
      <c r="FY1164" s="116">
        <f t="shared" si="547"/>
        <v>16</v>
      </c>
      <c r="FZ1164" s="116">
        <f t="shared" si="548"/>
        <v>1.09E-2</v>
      </c>
      <c r="GA1164" s="116">
        <f t="shared" si="549"/>
        <v>1</v>
      </c>
      <c r="GB1164" s="116">
        <f t="shared" si="550"/>
        <v>32</v>
      </c>
      <c r="GC1164" s="116">
        <f t="shared" si="551"/>
        <v>4.36E-2</v>
      </c>
      <c r="GD1164" s="116">
        <f t="shared" si="552"/>
        <v>1</v>
      </c>
      <c r="GE1164" s="116">
        <f t="shared" si="553"/>
        <v>69</v>
      </c>
    </row>
    <row r="1165" spans="164:187" ht="16.5" x14ac:dyDescent="0.2">
      <c r="FH1165" s="116">
        <v>1160</v>
      </c>
      <c r="FI1165" s="116">
        <f t="shared" si="538"/>
        <v>36</v>
      </c>
      <c r="FJ1165" s="116">
        <f t="shared" si="554"/>
        <v>15</v>
      </c>
      <c r="FK1165" s="116" t="str">
        <f t="shared" si="539"/>
        <v>高顺专属武器-魂珠-4 9级</v>
      </c>
      <c r="FL1165" s="116">
        <f t="shared" si="540"/>
        <v>4</v>
      </c>
      <c r="FM1165" s="116">
        <f t="shared" si="541"/>
        <v>9</v>
      </c>
      <c r="FN1165" s="116" t="str">
        <f t="shared" si="555"/>
        <v>金币</v>
      </c>
      <c r="FO1165" s="116">
        <f t="shared" si="556"/>
        <v>12000</v>
      </c>
      <c r="FP1165" s="116" t="str">
        <f t="shared" si="557"/>
        <v>专属强化石2</v>
      </c>
      <c r="FQ1165" s="116">
        <f t="shared" si="558"/>
        <v>19</v>
      </c>
      <c r="FR1165" s="116" t="str">
        <f t="shared" si="559"/>
        <v>专属强化石3</v>
      </c>
      <c r="FS1165" s="116">
        <f t="shared" si="560"/>
        <v>6</v>
      </c>
      <c r="FT1165" s="116">
        <f t="shared" si="542"/>
        <v>0.02</v>
      </c>
      <c r="FU1165" s="116">
        <f t="shared" si="543"/>
        <v>1</v>
      </c>
      <c r="FV1165" s="116">
        <f t="shared" si="544"/>
        <v>74</v>
      </c>
      <c r="FW1165" s="116">
        <f t="shared" si="545"/>
        <v>0</v>
      </c>
      <c r="FX1165" s="116">
        <f t="shared" si="546"/>
        <v>1</v>
      </c>
      <c r="FY1165" s="116">
        <f t="shared" si="547"/>
        <v>17</v>
      </c>
      <c r="FZ1165" s="116">
        <f t="shared" si="548"/>
        <v>1.01E-2</v>
      </c>
      <c r="GA1165" s="116">
        <f t="shared" si="549"/>
        <v>1</v>
      </c>
      <c r="GB1165" s="116">
        <f t="shared" si="550"/>
        <v>35</v>
      </c>
      <c r="GC1165" s="116">
        <f t="shared" si="551"/>
        <v>4.0399999999999998E-2</v>
      </c>
      <c r="GD1165" s="116">
        <f t="shared" si="552"/>
        <v>1</v>
      </c>
      <c r="GE1165" s="116">
        <f t="shared" si="553"/>
        <v>74</v>
      </c>
    </row>
    <row r="1166" spans="164:187" ht="16.5" x14ac:dyDescent="0.2">
      <c r="FH1166" s="116">
        <v>1161</v>
      </c>
      <c r="FI1166" s="116">
        <f t="shared" si="538"/>
        <v>0</v>
      </c>
      <c r="FJ1166" s="116">
        <f t="shared" si="554"/>
        <v>15</v>
      </c>
      <c r="FK1166" s="116" t="str">
        <f t="shared" si="539"/>
        <v>高顺专属武器-魂珠-5 0级</v>
      </c>
      <c r="FL1166" s="116">
        <f t="shared" si="540"/>
        <v>5</v>
      </c>
      <c r="FM1166" s="116">
        <f t="shared" si="541"/>
        <v>0</v>
      </c>
      <c r="FN1166" s="116" t="str">
        <f t="shared" si="555"/>
        <v/>
      </c>
      <c r="FO1166" s="116" t="str">
        <f t="shared" si="556"/>
        <v/>
      </c>
      <c r="FP1166" s="116" t="str">
        <f t="shared" si="557"/>
        <v/>
      </c>
      <c r="FQ1166" s="116" t="str">
        <f t="shared" si="558"/>
        <v/>
      </c>
      <c r="FR1166" s="116" t="str">
        <f t="shared" si="559"/>
        <v/>
      </c>
      <c r="FS1166" s="116" t="str">
        <f t="shared" si="560"/>
        <v/>
      </c>
      <c r="FT1166" s="116" t="str">
        <f t="shared" si="542"/>
        <v/>
      </c>
      <c r="FU1166" s="116" t="str">
        <f t="shared" si="543"/>
        <v/>
      </c>
      <c r="FV1166" s="116" t="str">
        <f t="shared" si="544"/>
        <v/>
      </c>
      <c r="FW1166" s="116" t="str">
        <f t="shared" si="545"/>
        <v/>
      </c>
      <c r="FX1166" s="116" t="str">
        <f t="shared" si="546"/>
        <v/>
      </c>
      <c r="FY1166" s="116" t="str">
        <f t="shared" si="547"/>
        <v/>
      </c>
      <c r="FZ1166" s="116" t="str">
        <f t="shared" si="548"/>
        <v/>
      </c>
      <c r="GA1166" s="116" t="str">
        <f t="shared" si="549"/>
        <v/>
      </c>
      <c r="GB1166" s="116" t="str">
        <f t="shared" si="550"/>
        <v/>
      </c>
      <c r="GC1166" s="116" t="str">
        <f t="shared" si="551"/>
        <v/>
      </c>
      <c r="GD1166" s="116" t="str">
        <f t="shared" si="552"/>
        <v/>
      </c>
      <c r="GE1166" s="116" t="str">
        <f t="shared" si="553"/>
        <v/>
      </c>
    </row>
    <row r="1167" spans="164:187" ht="16.5" x14ac:dyDescent="0.2">
      <c r="FH1167" s="116">
        <v>1162</v>
      </c>
      <c r="FI1167" s="116">
        <f t="shared" si="538"/>
        <v>37</v>
      </c>
      <c r="FJ1167" s="116">
        <f t="shared" si="554"/>
        <v>15</v>
      </c>
      <c r="FK1167" s="116" t="str">
        <f t="shared" si="539"/>
        <v>高顺专属武器-魂珠-5 1级</v>
      </c>
      <c r="FL1167" s="116">
        <f t="shared" si="540"/>
        <v>5</v>
      </c>
      <c r="FM1167" s="116">
        <f t="shared" si="541"/>
        <v>1</v>
      </c>
      <c r="FN1167" s="116" t="str">
        <f t="shared" si="555"/>
        <v>金币</v>
      </c>
      <c r="FO1167" s="116">
        <f t="shared" si="556"/>
        <v>5000</v>
      </c>
      <c r="FP1167" s="116" t="str">
        <f t="shared" si="557"/>
        <v>专属强化石2</v>
      </c>
      <c r="FQ1167" s="116">
        <f t="shared" si="558"/>
        <v>4</v>
      </c>
      <c r="FR1167" s="116" t="str">
        <f t="shared" si="559"/>
        <v>专属强化石3</v>
      </c>
      <c r="FS1167" s="116">
        <f t="shared" si="560"/>
        <v>2</v>
      </c>
      <c r="FT1167" s="116">
        <f t="shared" si="542"/>
        <v>0.19</v>
      </c>
      <c r="FU1167" s="116">
        <f t="shared" si="543"/>
        <v>1</v>
      </c>
      <c r="FV1167" s="116">
        <f t="shared" si="544"/>
        <v>8</v>
      </c>
      <c r="FW1167" s="116">
        <f t="shared" si="545"/>
        <v>0</v>
      </c>
      <c r="FX1167" s="116">
        <f t="shared" si="546"/>
        <v>1</v>
      </c>
      <c r="FY1167" s="116">
        <f t="shared" si="547"/>
        <v>2</v>
      </c>
      <c r="FZ1167" s="116">
        <f t="shared" si="548"/>
        <v>9.2600000000000002E-2</v>
      </c>
      <c r="GA1167" s="116">
        <f t="shared" si="549"/>
        <v>1</v>
      </c>
      <c r="GB1167" s="116">
        <f t="shared" si="550"/>
        <v>4</v>
      </c>
      <c r="GC1167" s="116">
        <f t="shared" si="551"/>
        <v>0.37019999999999997</v>
      </c>
      <c r="GD1167" s="116">
        <f t="shared" si="552"/>
        <v>1</v>
      </c>
      <c r="GE1167" s="116">
        <f t="shared" si="553"/>
        <v>8</v>
      </c>
    </row>
    <row r="1168" spans="164:187" ht="16.5" x14ac:dyDescent="0.2">
      <c r="FH1168" s="116">
        <v>1163</v>
      </c>
      <c r="FI1168" s="116">
        <f t="shared" si="538"/>
        <v>38</v>
      </c>
      <c r="FJ1168" s="116">
        <f t="shared" si="554"/>
        <v>15</v>
      </c>
      <c r="FK1168" s="116" t="str">
        <f t="shared" si="539"/>
        <v>高顺专属武器-魂珠-5 2级</v>
      </c>
      <c r="FL1168" s="116">
        <f t="shared" si="540"/>
        <v>5</v>
      </c>
      <c r="FM1168" s="116">
        <f t="shared" si="541"/>
        <v>2</v>
      </c>
      <c r="FN1168" s="116" t="str">
        <f t="shared" si="555"/>
        <v>金币</v>
      </c>
      <c r="FO1168" s="116">
        <f t="shared" si="556"/>
        <v>6000</v>
      </c>
      <c r="FP1168" s="116" t="str">
        <f t="shared" si="557"/>
        <v>专属强化石2</v>
      </c>
      <c r="FQ1168" s="116">
        <f t="shared" si="558"/>
        <v>4</v>
      </c>
      <c r="FR1168" s="116" t="str">
        <f t="shared" si="559"/>
        <v>专属强化石3</v>
      </c>
      <c r="FS1168" s="116">
        <f t="shared" si="560"/>
        <v>2</v>
      </c>
      <c r="FT1168" s="116">
        <f t="shared" si="542"/>
        <v>0.09</v>
      </c>
      <c r="FU1168" s="116">
        <f t="shared" si="543"/>
        <v>1</v>
      </c>
      <c r="FV1168" s="116">
        <f t="shared" si="544"/>
        <v>16</v>
      </c>
      <c r="FW1168" s="116">
        <f t="shared" si="545"/>
        <v>0</v>
      </c>
      <c r="FX1168" s="116">
        <f t="shared" si="546"/>
        <v>1</v>
      </c>
      <c r="FY1168" s="116">
        <f t="shared" si="547"/>
        <v>4</v>
      </c>
      <c r="FZ1168" s="116">
        <f t="shared" si="548"/>
        <v>4.6300000000000001E-2</v>
      </c>
      <c r="GA1168" s="116">
        <f t="shared" si="549"/>
        <v>1</v>
      </c>
      <c r="GB1168" s="116">
        <f t="shared" si="550"/>
        <v>8</v>
      </c>
      <c r="GC1168" s="116">
        <f t="shared" si="551"/>
        <v>0.18509999999999999</v>
      </c>
      <c r="GD1168" s="116">
        <f t="shared" si="552"/>
        <v>1</v>
      </c>
      <c r="GE1168" s="116">
        <f t="shared" si="553"/>
        <v>16</v>
      </c>
    </row>
    <row r="1169" spans="164:187" ht="16.5" x14ac:dyDescent="0.2">
      <c r="FH1169" s="116">
        <v>1164</v>
      </c>
      <c r="FI1169" s="116">
        <f t="shared" si="538"/>
        <v>39</v>
      </c>
      <c r="FJ1169" s="116">
        <f t="shared" si="554"/>
        <v>15</v>
      </c>
      <c r="FK1169" s="116" t="str">
        <f t="shared" si="539"/>
        <v>高顺专属武器-魂珠-5 3级</v>
      </c>
      <c r="FL1169" s="116">
        <f t="shared" si="540"/>
        <v>5</v>
      </c>
      <c r="FM1169" s="116">
        <f t="shared" si="541"/>
        <v>3</v>
      </c>
      <c r="FN1169" s="116" t="str">
        <f t="shared" si="555"/>
        <v>金币</v>
      </c>
      <c r="FO1169" s="116">
        <f t="shared" si="556"/>
        <v>7000</v>
      </c>
      <c r="FP1169" s="116" t="str">
        <f t="shared" si="557"/>
        <v>专属强化石2</v>
      </c>
      <c r="FQ1169" s="116">
        <f t="shared" si="558"/>
        <v>4</v>
      </c>
      <c r="FR1169" s="116" t="str">
        <f t="shared" si="559"/>
        <v>专属强化石3</v>
      </c>
      <c r="FS1169" s="116">
        <f t="shared" si="560"/>
        <v>2</v>
      </c>
      <c r="FT1169" s="116">
        <f t="shared" si="542"/>
        <v>0.06</v>
      </c>
      <c r="FU1169" s="116">
        <f t="shared" si="543"/>
        <v>1</v>
      </c>
      <c r="FV1169" s="116">
        <f t="shared" si="544"/>
        <v>24</v>
      </c>
      <c r="FW1169" s="116">
        <f t="shared" si="545"/>
        <v>0</v>
      </c>
      <c r="FX1169" s="116">
        <f t="shared" si="546"/>
        <v>1</v>
      </c>
      <c r="FY1169" s="116">
        <f t="shared" si="547"/>
        <v>6</v>
      </c>
      <c r="FZ1169" s="116">
        <f t="shared" si="548"/>
        <v>3.09E-2</v>
      </c>
      <c r="GA1169" s="116">
        <f t="shared" si="549"/>
        <v>1</v>
      </c>
      <c r="GB1169" s="116">
        <f t="shared" si="550"/>
        <v>11</v>
      </c>
      <c r="GC1169" s="116">
        <f t="shared" si="551"/>
        <v>0.1234</v>
      </c>
      <c r="GD1169" s="116">
        <f t="shared" si="552"/>
        <v>1</v>
      </c>
      <c r="GE1169" s="116">
        <f t="shared" si="553"/>
        <v>24</v>
      </c>
    </row>
    <row r="1170" spans="164:187" ht="16.5" x14ac:dyDescent="0.2">
      <c r="FH1170" s="116">
        <v>1165</v>
      </c>
      <c r="FI1170" s="116">
        <f t="shared" si="538"/>
        <v>40</v>
      </c>
      <c r="FJ1170" s="116">
        <f t="shared" si="554"/>
        <v>15</v>
      </c>
      <c r="FK1170" s="116" t="str">
        <f t="shared" si="539"/>
        <v>高顺专属武器-魂珠-5 4级</v>
      </c>
      <c r="FL1170" s="116">
        <f t="shared" si="540"/>
        <v>5</v>
      </c>
      <c r="FM1170" s="116">
        <f t="shared" si="541"/>
        <v>4</v>
      </c>
      <c r="FN1170" s="116" t="str">
        <f t="shared" si="555"/>
        <v>金币</v>
      </c>
      <c r="FO1170" s="116">
        <f t="shared" si="556"/>
        <v>8000</v>
      </c>
      <c r="FP1170" s="116" t="str">
        <f t="shared" si="557"/>
        <v>专属强化石2</v>
      </c>
      <c r="FQ1170" s="116">
        <f t="shared" si="558"/>
        <v>6</v>
      </c>
      <c r="FR1170" s="116" t="str">
        <f t="shared" si="559"/>
        <v>专属强化石3</v>
      </c>
      <c r="FS1170" s="116">
        <f t="shared" si="560"/>
        <v>3</v>
      </c>
      <c r="FT1170" s="116">
        <f t="shared" si="542"/>
        <v>0.06</v>
      </c>
      <c r="FU1170" s="116">
        <f t="shared" si="543"/>
        <v>1</v>
      </c>
      <c r="FV1170" s="116">
        <f t="shared" si="544"/>
        <v>27</v>
      </c>
      <c r="FW1170" s="116">
        <f t="shared" si="545"/>
        <v>0</v>
      </c>
      <c r="FX1170" s="116">
        <f t="shared" si="546"/>
        <v>1</v>
      </c>
      <c r="FY1170" s="116">
        <f t="shared" si="547"/>
        <v>6</v>
      </c>
      <c r="FZ1170" s="116">
        <f t="shared" si="548"/>
        <v>2.7799999999999998E-2</v>
      </c>
      <c r="GA1170" s="116">
        <f t="shared" si="549"/>
        <v>1</v>
      </c>
      <c r="GB1170" s="116">
        <f t="shared" si="550"/>
        <v>13</v>
      </c>
      <c r="GC1170" s="116">
        <f t="shared" si="551"/>
        <v>0.1111</v>
      </c>
      <c r="GD1170" s="116">
        <f t="shared" si="552"/>
        <v>1</v>
      </c>
      <c r="GE1170" s="116">
        <f t="shared" si="553"/>
        <v>27</v>
      </c>
    </row>
    <row r="1171" spans="164:187" ht="16.5" x14ac:dyDescent="0.2">
      <c r="FH1171" s="116">
        <v>1166</v>
      </c>
      <c r="FI1171" s="116">
        <f t="shared" si="538"/>
        <v>41</v>
      </c>
      <c r="FJ1171" s="116">
        <f t="shared" si="554"/>
        <v>15</v>
      </c>
      <c r="FK1171" s="116" t="str">
        <f t="shared" si="539"/>
        <v>高顺专属武器-魂珠-5 5级</v>
      </c>
      <c r="FL1171" s="116">
        <f t="shared" si="540"/>
        <v>5</v>
      </c>
      <c r="FM1171" s="116">
        <f t="shared" si="541"/>
        <v>5</v>
      </c>
      <c r="FN1171" s="116" t="str">
        <f t="shared" si="555"/>
        <v>金币</v>
      </c>
      <c r="FO1171" s="116">
        <f t="shared" si="556"/>
        <v>9000</v>
      </c>
      <c r="FP1171" s="116" t="str">
        <f t="shared" si="557"/>
        <v>专属强化石2</v>
      </c>
      <c r="FQ1171" s="116">
        <f t="shared" si="558"/>
        <v>6</v>
      </c>
      <c r="FR1171" s="116" t="str">
        <f t="shared" si="559"/>
        <v>专属强化石3</v>
      </c>
      <c r="FS1171" s="116">
        <f t="shared" si="560"/>
        <v>3</v>
      </c>
      <c r="FT1171" s="116">
        <f t="shared" si="542"/>
        <v>0.03</v>
      </c>
      <c r="FU1171" s="116">
        <f t="shared" si="543"/>
        <v>1</v>
      </c>
      <c r="FV1171" s="116">
        <f t="shared" si="544"/>
        <v>43</v>
      </c>
      <c r="FW1171" s="116">
        <f t="shared" si="545"/>
        <v>0</v>
      </c>
      <c r="FX1171" s="116">
        <f t="shared" si="546"/>
        <v>1</v>
      </c>
      <c r="FY1171" s="116">
        <f t="shared" si="547"/>
        <v>10</v>
      </c>
      <c r="FZ1171" s="116">
        <f t="shared" si="548"/>
        <v>1.7399999999999999E-2</v>
      </c>
      <c r="GA1171" s="116">
        <f t="shared" si="549"/>
        <v>1</v>
      </c>
      <c r="GB1171" s="116">
        <f t="shared" si="550"/>
        <v>20</v>
      </c>
      <c r="GC1171" s="116">
        <f t="shared" si="551"/>
        <v>6.9400000000000003E-2</v>
      </c>
      <c r="GD1171" s="116">
        <f t="shared" si="552"/>
        <v>1</v>
      </c>
      <c r="GE1171" s="116">
        <f t="shared" si="553"/>
        <v>43</v>
      </c>
    </row>
    <row r="1172" spans="164:187" ht="16.5" x14ac:dyDescent="0.2">
      <c r="FH1172" s="116">
        <v>1167</v>
      </c>
      <c r="FI1172" s="116">
        <f t="shared" si="538"/>
        <v>42</v>
      </c>
      <c r="FJ1172" s="116">
        <f t="shared" si="554"/>
        <v>15</v>
      </c>
      <c r="FK1172" s="116" t="str">
        <f t="shared" si="539"/>
        <v>高顺专属武器-魂珠-5 6级</v>
      </c>
      <c r="FL1172" s="116">
        <f t="shared" si="540"/>
        <v>5</v>
      </c>
      <c r="FM1172" s="116">
        <f t="shared" si="541"/>
        <v>6</v>
      </c>
      <c r="FN1172" s="116" t="str">
        <f t="shared" si="555"/>
        <v>金币</v>
      </c>
      <c r="FO1172" s="116">
        <f t="shared" si="556"/>
        <v>10000</v>
      </c>
      <c r="FP1172" s="116" t="str">
        <f t="shared" si="557"/>
        <v>专属强化石2</v>
      </c>
      <c r="FQ1172" s="116">
        <f t="shared" si="558"/>
        <v>9</v>
      </c>
      <c r="FR1172" s="116" t="str">
        <f t="shared" si="559"/>
        <v>专属强化石3</v>
      </c>
      <c r="FS1172" s="116">
        <f t="shared" si="560"/>
        <v>5</v>
      </c>
      <c r="FT1172" s="116">
        <f t="shared" si="542"/>
        <v>0.04</v>
      </c>
      <c r="FU1172" s="116">
        <f t="shared" si="543"/>
        <v>1</v>
      </c>
      <c r="FV1172" s="116">
        <f t="shared" si="544"/>
        <v>42</v>
      </c>
      <c r="FW1172" s="116">
        <f t="shared" si="545"/>
        <v>0</v>
      </c>
      <c r="FX1172" s="116">
        <f t="shared" si="546"/>
        <v>1</v>
      </c>
      <c r="FY1172" s="116">
        <f t="shared" si="547"/>
        <v>10</v>
      </c>
      <c r="FZ1172" s="116">
        <f t="shared" si="548"/>
        <v>1.78E-2</v>
      </c>
      <c r="GA1172" s="116">
        <f t="shared" si="549"/>
        <v>1</v>
      </c>
      <c r="GB1172" s="116">
        <f t="shared" si="550"/>
        <v>20</v>
      </c>
      <c r="GC1172" s="116">
        <f t="shared" si="551"/>
        <v>7.1199999999999999E-2</v>
      </c>
      <c r="GD1172" s="116">
        <f t="shared" si="552"/>
        <v>1</v>
      </c>
      <c r="GE1172" s="116">
        <f t="shared" si="553"/>
        <v>42</v>
      </c>
    </row>
    <row r="1173" spans="164:187" ht="16.5" x14ac:dyDescent="0.2">
      <c r="FH1173" s="116">
        <v>1168</v>
      </c>
      <c r="FI1173" s="116">
        <f t="shared" si="538"/>
        <v>43</v>
      </c>
      <c r="FJ1173" s="116">
        <f t="shared" si="554"/>
        <v>15</v>
      </c>
      <c r="FK1173" s="116" t="str">
        <f t="shared" si="539"/>
        <v>高顺专属武器-魂珠-5 7级</v>
      </c>
      <c r="FL1173" s="116">
        <f t="shared" si="540"/>
        <v>5</v>
      </c>
      <c r="FM1173" s="116">
        <f t="shared" si="541"/>
        <v>7</v>
      </c>
      <c r="FN1173" s="116" t="str">
        <f t="shared" si="555"/>
        <v>金币</v>
      </c>
      <c r="FO1173" s="116">
        <f t="shared" si="556"/>
        <v>11000</v>
      </c>
      <c r="FP1173" s="116" t="str">
        <f t="shared" si="557"/>
        <v>专属强化石2</v>
      </c>
      <c r="FQ1173" s="116">
        <f t="shared" si="558"/>
        <v>9</v>
      </c>
      <c r="FR1173" s="116" t="str">
        <f t="shared" si="559"/>
        <v>专属强化石3</v>
      </c>
      <c r="FS1173" s="116">
        <f t="shared" si="560"/>
        <v>5</v>
      </c>
      <c r="FT1173" s="116">
        <f t="shared" si="542"/>
        <v>0.02</v>
      </c>
      <c r="FU1173" s="116">
        <f t="shared" si="543"/>
        <v>1</v>
      </c>
      <c r="FV1173" s="116">
        <f t="shared" si="544"/>
        <v>68</v>
      </c>
      <c r="FW1173" s="116">
        <f t="shared" si="545"/>
        <v>0</v>
      </c>
      <c r="FX1173" s="116">
        <f t="shared" si="546"/>
        <v>1</v>
      </c>
      <c r="FY1173" s="116">
        <f t="shared" si="547"/>
        <v>16</v>
      </c>
      <c r="FZ1173" s="116">
        <f t="shared" si="548"/>
        <v>1.0999999999999999E-2</v>
      </c>
      <c r="GA1173" s="116">
        <f t="shared" si="549"/>
        <v>1</v>
      </c>
      <c r="GB1173" s="116">
        <f t="shared" si="550"/>
        <v>32</v>
      </c>
      <c r="GC1173" s="116">
        <f t="shared" si="551"/>
        <v>4.41E-2</v>
      </c>
      <c r="GD1173" s="116">
        <f t="shared" si="552"/>
        <v>1</v>
      </c>
      <c r="GE1173" s="116">
        <f t="shared" si="553"/>
        <v>68</v>
      </c>
    </row>
    <row r="1174" spans="164:187" ht="16.5" x14ac:dyDescent="0.2">
      <c r="FH1174" s="116">
        <v>1169</v>
      </c>
      <c r="FI1174" s="116">
        <f t="shared" ref="FI1174:FI1237" si="561">IF(FM1174&gt;0,(FL1174-1)*9+FM1174,0)</f>
        <v>44</v>
      </c>
      <c r="FJ1174" s="116">
        <f t="shared" si="554"/>
        <v>15</v>
      </c>
      <c r="FK1174" s="116" t="str">
        <f t="shared" ref="FK1174:FK1237" si="562">INDEX($FC$6:$FC$26,FJ1174)&amp;"专属武器-魂珠-"&amp;FL1174&amp;" "&amp;FM1174&amp;"级"</f>
        <v>高顺专属武器-魂珠-5 8级</v>
      </c>
      <c r="FL1174" s="116">
        <f t="shared" ref="FL1174:FL1237" si="563">INT((FH1174-(FJ1174-1)*80-1)/10)+1</f>
        <v>5</v>
      </c>
      <c r="FM1174" s="116">
        <f t="shared" ref="FM1174:FM1237" si="564">FH1174-(FJ1174-1)*80-(FL1174-1)*10-1</f>
        <v>8</v>
      </c>
      <c r="FN1174" s="116" t="str">
        <f t="shared" si="555"/>
        <v>金币</v>
      </c>
      <c r="FO1174" s="116">
        <f t="shared" si="556"/>
        <v>12000</v>
      </c>
      <c r="FP1174" s="116" t="str">
        <f t="shared" si="557"/>
        <v>专属强化石2</v>
      </c>
      <c r="FQ1174" s="116">
        <f t="shared" si="558"/>
        <v>13</v>
      </c>
      <c r="FR1174" s="116" t="str">
        <f t="shared" si="559"/>
        <v>专属强化石3</v>
      </c>
      <c r="FS1174" s="116">
        <f t="shared" si="560"/>
        <v>7</v>
      </c>
      <c r="FT1174" s="116">
        <f t="shared" ref="FT1174:FT1237" si="565">IF($FM1174&gt;0,INDEX(EJ$6:EJ$77,$FI1174),"")</f>
        <v>0.02</v>
      </c>
      <c r="FU1174" s="116">
        <f t="shared" ref="FU1174:FU1237" si="566">IF($FM1174&gt;0,INDEX(EK$6:EK$77,$FI1174),"")</f>
        <v>1</v>
      </c>
      <c r="FV1174" s="116">
        <f t="shared" ref="FV1174:FV1237" si="567">IF($FM1174&gt;0,INDEX(EL$6:EL$77,$FI1174),"")</f>
        <v>79</v>
      </c>
      <c r="FW1174" s="116">
        <f t="shared" ref="FW1174:FW1237" si="568">IF($FM1174&gt;0,INDEX(EP$6:EP$77,$FI1174),"")</f>
        <v>0</v>
      </c>
      <c r="FX1174" s="116">
        <f t="shared" ref="FX1174:FX1237" si="569">IF($FM1174&gt;0,INDEX(EQ$6:EQ$77,$FI1174),"")</f>
        <v>1</v>
      </c>
      <c r="FY1174" s="116">
        <f t="shared" ref="FY1174:FY1237" si="570">IF($FM1174&gt;0,INDEX(ER$6:ER$77,$FI1174),"")</f>
        <v>18</v>
      </c>
      <c r="FZ1174" s="116">
        <f t="shared" ref="FZ1174:FZ1237" si="571">IF($FM1174&gt;0,INDEX(ES$6:ES$77,$FI1174),"")</f>
        <v>9.4999999999999998E-3</v>
      </c>
      <c r="GA1174" s="116">
        <f t="shared" ref="GA1174:GA1237" si="572">IF($FM1174&gt;0,INDEX(ET$6:ET$77,$FI1174),"")</f>
        <v>1</v>
      </c>
      <c r="GB1174" s="116">
        <f t="shared" ref="GB1174:GB1237" si="573">IF($FM1174&gt;0,INDEX(EU$6:EU$77,$FI1174),"")</f>
        <v>37</v>
      </c>
      <c r="GC1174" s="116">
        <f t="shared" ref="GC1174:GC1237" si="574">IF($FM1174&gt;0,INDEX(EV$6:EV$77,$FI1174),"")</f>
        <v>3.8100000000000002E-2</v>
      </c>
      <c r="GD1174" s="116">
        <f t="shared" ref="GD1174:GD1237" si="575">IF($FM1174&gt;0,INDEX(EW$6:EW$77,$FI1174),"")</f>
        <v>1</v>
      </c>
      <c r="GE1174" s="116">
        <f t="shared" ref="GE1174:GE1237" si="576">IF($FM1174&gt;0,INDEX(EX$6:EX$77,$FI1174),"")</f>
        <v>79</v>
      </c>
    </row>
    <row r="1175" spans="164:187" ht="16.5" x14ac:dyDescent="0.2">
      <c r="FH1175" s="116">
        <v>1170</v>
      </c>
      <c r="FI1175" s="116">
        <f t="shared" si="561"/>
        <v>45</v>
      </c>
      <c r="FJ1175" s="116">
        <f t="shared" si="554"/>
        <v>15</v>
      </c>
      <c r="FK1175" s="116" t="str">
        <f t="shared" si="562"/>
        <v>高顺专属武器-魂珠-5 9级</v>
      </c>
      <c r="FL1175" s="116">
        <f t="shared" si="563"/>
        <v>5</v>
      </c>
      <c r="FM1175" s="116">
        <f t="shared" si="564"/>
        <v>9</v>
      </c>
      <c r="FN1175" s="116" t="str">
        <f t="shared" si="555"/>
        <v>金币</v>
      </c>
      <c r="FO1175" s="116">
        <f t="shared" si="556"/>
        <v>13000</v>
      </c>
      <c r="FP1175" s="116" t="str">
        <f t="shared" si="557"/>
        <v>专属强化石2</v>
      </c>
      <c r="FQ1175" s="116">
        <f t="shared" si="558"/>
        <v>17</v>
      </c>
      <c r="FR1175" s="116" t="str">
        <f t="shared" si="559"/>
        <v>专属强化石3</v>
      </c>
      <c r="FS1175" s="116">
        <f t="shared" si="560"/>
        <v>9</v>
      </c>
      <c r="FT1175" s="116">
        <f t="shared" si="565"/>
        <v>0.02</v>
      </c>
      <c r="FU1175" s="116">
        <f t="shared" si="566"/>
        <v>1</v>
      </c>
      <c r="FV1175" s="116">
        <f t="shared" si="567"/>
        <v>99</v>
      </c>
      <c r="FW1175" s="116">
        <f t="shared" si="568"/>
        <v>0</v>
      </c>
      <c r="FX1175" s="116">
        <f t="shared" si="569"/>
        <v>1</v>
      </c>
      <c r="FY1175" s="116">
        <f t="shared" si="570"/>
        <v>23</v>
      </c>
      <c r="FZ1175" s="116">
        <f t="shared" si="571"/>
        <v>7.6E-3</v>
      </c>
      <c r="GA1175" s="116">
        <f t="shared" si="572"/>
        <v>1</v>
      </c>
      <c r="GB1175" s="116">
        <f t="shared" si="573"/>
        <v>46</v>
      </c>
      <c r="GC1175" s="116">
        <f t="shared" si="574"/>
        <v>3.0300000000000001E-2</v>
      </c>
      <c r="GD1175" s="116">
        <f t="shared" si="575"/>
        <v>1</v>
      </c>
      <c r="GE1175" s="116">
        <f t="shared" si="576"/>
        <v>99</v>
      </c>
    </row>
    <row r="1176" spans="164:187" ht="16.5" x14ac:dyDescent="0.2">
      <c r="FH1176" s="116">
        <v>1171</v>
      </c>
      <c r="FI1176" s="116">
        <f t="shared" si="561"/>
        <v>0</v>
      </c>
      <c r="FJ1176" s="116">
        <f t="shared" si="554"/>
        <v>15</v>
      </c>
      <c r="FK1176" s="116" t="str">
        <f t="shared" si="562"/>
        <v>高顺专属武器-魂珠-6 0级</v>
      </c>
      <c r="FL1176" s="116">
        <f t="shared" si="563"/>
        <v>6</v>
      </c>
      <c r="FM1176" s="116">
        <f t="shared" si="564"/>
        <v>0</v>
      </c>
      <c r="FN1176" s="116" t="str">
        <f t="shared" si="555"/>
        <v/>
      </c>
      <c r="FO1176" s="116" t="str">
        <f t="shared" si="556"/>
        <v/>
      </c>
      <c r="FP1176" s="116" t="str">
        <f t="shared" si="557"/>
        <v/>
      </c>
      <c r="FQ1176" s="116" t="str">
        <f t="shared" si="558"/>
        <v/>
      </c>
      <c r="FR1176" s="116" t="str">
        <f t="shared" si="559"/>
        <v/>
      </c>
      <c r="FS1176" s="116" t="str">
        <f t="shared" si="560"/>
        <v/>
      </c>
      <c r="FT1176" s="116" t="str">
        <f t="shared" si="565"/>
        <v/>
      </c>
      <c r="FU1176" s="116" t="str">
        <f t="shared" si="566"/>
        <v/>
      </c>
      <c r="FV1176" s="116" t="str">
        <f t="shared" si="567"/>
        <v/>
      </c>
      <c r="FW1176" s="116" t="str">
        <f t="shared" si="568"/>
        <v/>
      </c>
      <c r="FX1176" s="116" t="str">
        <f t="shared" si="569"/>
        <v/>
      </c>
      <c r="FY1176" s="116" t="str">
        <f t="shared" si="570"/>
        <v/>
      </c>
      <c r="FZ1176" s="116" t="str">
        <f t="shared" si="571"/>
        <v/>
      </c>
      <c r="GA1176" s="116" t="str">
        <f t="shared" si="572"/>
        <v/>
      </c>
      <c r="GB1176" s="116" t="str">
        <f t="shared" si="573"/>
        <v/>
      </c>
      <c r="GC1176" s="116" t="str">
        <f t="shared" si="574"/>
        <v/>
      </c>
      <c r="GD1176" s="116" t="str">
        <f t="shared" si="575"/>
        <v/>
      </c>
      <c r="GE1176" s="116" t="str">
        <f t="shared" si="576"/>
        <v/>
      </c>
    </row>
    <row r="1177" spans="164:187" ht="16.5" x14ac:dyDescent="0.2">
      <c r="FH1177" s="116">
        <v>1172</v>
      </c>
      <c r="FI1177" s="116">
        <f t="shared" si="561"/>
        <v>46</v>
      </c>
      <c r="FJ1177" s="116">
        <f t="shared" si="554"/>
        <v>15</v>
      </c>
      <c r="FK1177" s="116" t="str">
        <f t="shared" si="562"/>
        <v>高顺专属武器-魂珠-6 1级</v>
      </c>
      <c r="FL1177" s="116">
        <f t="shared" si="563"/>
        <v>6</v>
      </c>
      <c r="FM1177" s="116">
        <f t="shared" si="564"/>
        <v>1</v>
      </c>
      <c r="FN1177" s="116" t="str">
        <f t="shared" si="555"/>
        <v>金币</v>
      </c>
      <c r="FO1177" s="116">
        <f t="shared" si="556"/>
        <v>6000</v>
      </c>
      <c r="FP1177" s="116" t="str">
        <f t="shared" si="557"/>
        <v>专属强化石3</v>
      </c>
      <c r="FQ1177" s="116">
        <f t="shared" si="558"/>
        <v>5</v>
      </c>
      <c r="FR1177" s="116" t="str">
        <f t="shared" si="559"/>
        <v>专属强化石4</v>
      </c>
      <c r="FS1177" s="116">
        <f t="shared" si="560"/>
        <v>1</v>
      </c>
      <c r="FT1177" s="116">
        <f t="shared" si="565"/>
        <v>0.14000000000000001</v>
      </c>
      <c r="FU1177" s="116">
        <f t="shared" si="566"/>
        <v>1</v>
      </c>
      <c r="FV1177" s="116">
        <f t="shared" si="567"/>
        <v>10</v>
      </c>
      <c r="FW1177" s="116">
        <f t="shared" si="568"/>
        <v>0</v>
      </c>
      <c r="FX1177" s="116">
        <f t="shared" si="569"/>
        <v>1</v>
      </c>
      <c r="FY1177" s="116">
        <f t="shared" si="570"/>
        <v>2</v>
      </c>
      <c r="FZ1177" s="116">
        <f t="shared" si="571"/>
        <v>7.2099999999999997E-2</v>
      </c>
      <c r="GA1177" s="116">
        <f t="shared" si="572"/>
        <v>1</v>
      </c>
      <c r="GB1177" s="116">
        <f t="shared" si="573"/>
        <v>5</v>
      </c>
      <c r="GC1177" s="116">
        <f t="shared" si="574"/>
        <v>0.28860000000000002</v>
      </c>
      <c r="GD1177" s="116">
        <f t="shared" si="575"/>
        <v>1</v>
      </c>
      <c r="GE1177" s="116">
        <f t="shared" si="576"/>
        <v>10</v>
      </c>
    </row>
    <row r="1178" spans="164:187" ht="16.5" x14ac:dyDescent="0.2">
      <c r="FH1178" s="116">
        <v>1173</v>
      </c>
      <c r="FI1178" s="116">
        <f t="shared" si="561"/>
        <v>47</v>
      </c>
      <c r="FJ1178" s="116">
        <f t="shared" si="554"/>
        <v>15</v>
      </c>
      <c r="FK1178" s="116" t="str">
        <f t="shared" si="562"/>
        <v>高顺专属武器-魂珠-6 2级</v>
      </c>
      <c r="FL1178" s="116">
        <f t="shared" si="563"/>
        <v>6</v>
      </c>
      <c r="FM1178" s="116">
        <f t="shared" si="564"/>
        <v>2</v>
      </c>
      <c r="FN1178" s="116" t="str">
        <f t="shared" si="555"/>
        <v>金币</v>
      </c>
      <c r="FO1178" s="116">
        <f t="shared" si="556"/>
        <v>7000</v>
      </c>
      <c r="FP1178" s="116" t="str">
        <f t="shared" si="557"/>
        <v>专属强化石3</v>
      </c>
      <c r="FQ1178" s="116">
        <f t="shared" si="558"/>
        <v>9</v>
      </c>
      <c r="FR1178" s="116" t="str">
        <f t="shared" si="559"/>
        <v>专属强化石4</v>
      </c>
      <c r="FS1178" s="116">
        <f t="shared" si="560"/>
        <v>2</v>
      </c>
      <c r="FT1178" s="116">
        <f t="shared" si="565"/>
        <v>0.14000000000000001</v>
      </c>
      <c r="FU1178" s="116">
        <f t="shared" si="566"/>
        <v>1</v>
      </c>
      <c r="FV1178" s="116">
        <f t="shared" si="567"/>
        <v>10</v>
      </c>
      <c r="FW1178" s="116">
        <f t="shared" si="568"/>
        <v>0</v>
      </c>
      <c r="FX1178" s="116">
        <f t="shared" si="569"/>
        <v>1</v>
      </c>
      <c r="FY1178" s="116">
        <f t="shared" si="570"/>
        <v>2</v>
      </c>
      <c r="FZ1178" s="116">
        <f t="shared" si="571"/>
        <v>7.2099999999999997E-2</v>
      </c>
      <c r="GA1178" s="116">
        <f t="shared" si="572"/>
        <v>1</v>
      </c>
      <c r="GB1178" s="116">
        <f t="shared" si="573"/>
        <v>5</v>
      </c>
      <c r="GC1178" s="116">
        <f t="shared" si="574"/>
        <v>0.28860000000000002</v>
      </c>
      <c r="GD1178" s="116">
        <f t="shared" si="575"/>
        <v>1</v>
      </c>
      <c r="GE1178" s="116">
        <f t="shared" si="576"/>
        <v>10</v>
      </c>
    </row>
    <row r="1179" spans="164:187" ht="16.5" x14ac:dyDescent="0.2">
      <c r="FH1179" s="116">
        <v>1174</v>
      </c>
      <c r="FI1179" s="116">
        <f t="shared" si="561"/>
        <v>48</v>
      </c>
      <c r="FJ1179" s="116">
        <f t="shared" si="554"/>
        <v>15</v>
      </c>
      <c r="FK1179" s="116" t="str">
        <f t="shared" si="562"/>
        <v>高顺专属武器-魂珠-6 3级</v>
      </c>
      <c r="FL1179" s="116">
        <f t="shared" si="563"/>
        <v>6</v>
      </c>
      <c r="FM1179" s="116">
        <f t="shared" si="564"/>
        <v>3</v>
      </c>
      <c r="FN1179" s="116" t="str">
        <f t="shared" si="555"/>
        <v>金币</v>
      </c>
      <c r="FO1179" s="116">
        <f t="shared" si="556"/>
        <v>8000</v>
      </c>
      <c r="FP1179" s="116" t="str">
        <f t="shared" si="557"/>
        <v>专属强化石3</v>
      </c>
      <c r="FQ1179" s="116">
        <f t="shared" si="558"/>
        <v>9</v>
      </c>
      <c r="FR1179" s="116" t="str">
        <f t="shared" si="559"/>
        <v>专属强化石4</v>
      </c>
      <c r="FS1179" s="116">
        <f t="shared" si="560"/>
        <v>2</v>
      </c>
      <c r="FT1179" s="116">
        <f t="shared" si="565"/>
        <v>0.1</v>
      </c>
      <c r="FU1179" s="116">
        <f t="shared" si="566"/>
        <v>1</v>
      </c>
      <c r="FV1179" s="116">
        <f t="shared" si="567"/>
        <v>16</v>
      </c>
      <c r="FW1179" s="116">
        <f t="shared" si="568"/>
        <v>0</v>
      </c>
      <c r="FX1179" s="116">
        <f t="shared" si="569"/>
        <v>1</v>
      </c>
      <c r="FY1179" s="116">
        <f t="shared" si="570"/>
        <v>4</v>
      </c>
      <c r="FZ1179" s="116">
        <f t="shared" si="571"/>
        <v>4.8099999999999997E-2</v>
      </c>
      <c r="GA1179" s="116">
        <f t="shared" si="572"/>
        <v>1</v>
      </c>
      <c r="GB1179" s="116">
        <f t="shared" si="573"/>
        <v>7</v>
      </c>
      <c r="GC1179" s="116">
        <f t="shared" si="574"/>
        <v>0.19239999999999999</v>
      </c>
      <c r="GD1179" s="116">
        <f t="shared" si="575"/>
        <v>1</v>
      </c>
      <c r="GE1179" s="116">
        <f t="shared" si="576"/>
        <v>16</v>
      </c>
    </row>
    <row r="1180" spans="164:187" ht="16.5" x14ac:dyDescent="0.2">
      <c r="FH1180" s="116">
        <v>1175</v>
      </c>
      <c r="FI1180" s="116">
        <f t="shared" si="561"/>
        <v>49</v>
      </c>
      <c r="FJ1180" s="116">
        <f t="shared" si="554"/>
        <v>15</v>
      </c>
      <c r="FK1180" s="116" t="str">
        <f t="shared" si="562"/>
        <v>高顺专属武器-魂珠-6 4级</v>
      </c>
      <c r="FL1180" s="116">
        <f t="shared" si="563"/>
        <v>6</v>
      </c>
      <c r="FM1180" s="116">
        <f t="shared" si="564"/>
        <v>4</v>
      </c>
      <c r="FN1180" s="116" t="str">
        <f t="shared" si="555"/>
        <v>金币</v>
      </c>
      <c r="FO1180" s="116">
        <f t="shared" si="556"/>
        <v>9000</v>
      </c>
      <c r="FP1180" s="116" t="str">
        <f t="shared" si="557"/>
        <v>专属强化石3</v>
      </c>
      <c r="FQ1180" s="116">
        <f t="shared" si="558"/>
        <v>14</v>
      </c>
      <c r="FR1180" s="116" t="str">
        <f t="shared" si="559"/>
        <v>专属强化石4</v>
      </c>
      <c r="FS1180" s="116">
        <f t="shared" si="560"/>
        <v>3</v>
      </c>
      <c r="FT1180" s="116">
        <f t="shared" si="565"/>
        <v>0.09</v>
      </c>
      <c r="FU1180" s="116">
        <f t="shared" si="566"/>
        <v>1</v>
      </c>
      <c r="FV1180" s="116">
        <f t="shared" si="567"/>
        <v>17</v>
      </c>
      <c r="FW1180" s="116">
        <f t="shared" si="568"/>
        <v>0</v>
      </c>
      <c r="FX1180" s="116">
        <f t="shared" si="569"/>
        <v>1</v>
      </c>
      <c r="FY1180" s="116">
        <f t="shared" si="570"/>
        <v>4</v>
      </c>
      <c r="FZ1180" s="116">
        <f t="shared" si="571"/>
        <v>4.3299999999999998E-2</v>
      </c>
      <c r="GA1180" s="116">
        <f t="shared" si="572"/>
        <v>1</v>
      </c>
      <c r="GB1180" s="116">
        <f t="shared" si="573"/>
        <v>8</v>
      </c>
      <c r="GC1180" s="116">
        <f t="shared" si="574"/>
        <v>0.1731</v>
      </c>
      <c r="GD1180" s="116">
        <f t="shared" si="575"/>
        <v>1</v>
      </c>
      <c r="GE1180" s="116">
        <f t="shared" si="576"/>
        <v>17</v>
      </c>
    </row>
    <row r="1181" spans="164:187" ht="16.5" x14ac:dyDescent="0.2">
      <c r="FH1181" s="116">
        <v>1176</v>
      </c>
      <c r="FI1181" s="116">
        <f t="shared" si="561"/>
        <v>50</v>
      </c>
      <c r="FJ1181" s="116">
        <f t="shared" si="554"/>
        <v>15</v>
      </c>
      <c r="FK1181" s="116" t="str">
        <f t="shared" si="562"/>
        <v>高顺专属武器-魂珠-6 5级</v>
      </c>
      <c r="FL1181" s="116">
        <f t="shared" si="563"/>
        <v>6</v>
      </c>
      <c r="FM1181" s="116">
        <f t="shared" si="564"/>
        <v>5</v>
      </c>
      <c r="FN1181" s="116" t="str">
        <f t="shared" si="555"/>
        <v>金币</v>
      </c>
      <c r="FO1181" s="116">
        <f t="shared" si="556"/>
        <v>10000</v>
      </c>
      <c r="FP1181" s="116" t="str">
        <f t="shared" si="557"/>
        <v>专属强化石3</v>
      </c>
      <c r="FQ1181" s="116">
        <f t="shared" si="558"/>
        <v>14</v>
      </c>
      <c r="FR1181" s="116" t="str">
        <f t="shared" si="559"/>
        <v>专属强化石4</v>
      </c>
      <c r="FS1181" s="116">
        <f t="shared" si="560"/>
        <v>3</v>
      </c>
      <c r="FT1181" s="116">
        <f t="shared" si="565"/>
        <v>0.05</v>
      </c>
      <c r="FU1181" s="116">
        <f t="shared" si="566"/>
        <v>1</v>
      </c>
      <c r="FV1181" s="116">
        <f t="shared" si="567"/>
        <v>28</v>
      </c>
      <c r="FW1181" s="116">
        <f t="shared" si="568"/>
        <v>0</v>
      </c>
      <c r="FX1181" s="116">
        <f t="shared" si="569"/>
        <v>1</v>
      </c>
      <c r="FY1181" s="116">
        <f t="shared" si="570"/>
        <v>6</v>
      </c>
      <c r="FZ1181" s="116">
        <f t="shared" si="571"/>
        <v>2.7099999999999999E-2</v>
      </c>
      <c r="GA1181" s="116">
        <f t="shared" si="572"/>
        <v>1</v>
      </c>
      <c r="GB1181" s="116">
        <f t="shared" si="573"/>
        <v>13</v>
      </c>
      <c r="GC1181" s="116">
        <f t="shared" si="574"/>
        <v>0.1082</v>
      </c>
      <c r="GD1181" s="116">
        <f t="shared" si="575"/>
        <v>1</v>
      </c>
      <c r="GE1181" s="116">
        <f t="shared" si="576"/>
        <v>28</v>
      </c>
    </row>
    <row r="1182" spans="164:187" ht="16.5" x14ac:dyDescent="0.2">
      <c r="FH1182" s="116">
        <v>1177</v>
      </c>
      <c r="FI1182" s="116">
        <f t="shared" si="561"/>
        <v>51</v>
      </c>
      <c r="FJ1182" s="116">
        <f t="shared" si="554"/>
        <v>15</v>
      </c>
      <c r="FK1182" s="116" t="str">
        <f t="shared" si="562"/>
        <v>高顺专属武器-魂珠-6 6级</v>
      </c>
      <c r="FL1182" s="116">
        <f t="shared" si="563"/>
        <v>6</v>
      </c>
      <c r="FM1182" s="116">
        <f t="shared" si="564"/>
        <v>6</v>
      </c>
      <c r="FN1182" s="116" t="str">
        <f t="shared" si="555"/>
        <v>金币</v>
      </c>
      <c r="FO1182" s="116">
        <f t="shared" si="556"/>
        <v>11000</v>
      </c>
      <c r="FP1182" s="116" t="str">
        <f t="shared" si="557"/>
        <v>专属强化石3</v>
      </c>
      <c r="FQ1182" s="116">
        <f t="shared" si="558"/>
        <v>19</v>
      </c>
      <c r="FR1182" s="116" t="str">
        <f t="shared" si="559"/>
        <v>专属强化石4</v>
      </c>
      <c r="FS1182" s="116">
        <f t="shared" si="560"/>
        <v>4</v>
      </c>
      <c r="FT1182" s="116">
        <f t="shared" si="565"/>
        <v>0.04</v>
      </c>
      <c r="FU1182" s="116">
        <f t="shared" si="566"/>
        <v>1</v>
      </c>
      <c r="FV1182" s="116">
        <f t="shared" si="567"/>
        <v>34</v>
      </c>
      <c r="FW1182" s="116">
        <f t="shared" si="568"/>
        <v>0</v>
      </c>
      <c r="FX1182" s="116">
        <f t="shared" si="569"/>
        <v>1</v>
      </c>
      <c r="FY1182" s="116">
        <f t="shared" si="570"/>
        <v>8</v>
      </c>
      <c r="FZ1182" s="116">
        <f t="shared" si="571"/>
        <v>2.2200000000000001E-2</v>
      </c>
      <c r="GA1182" s="116">
        <f t="shared" si="572"/>
        <v>1</v>
      </c>
      <c r="GB1182" s="116">
        <f t="shared" si="573"/>
        <v>16</v>
      </c>
      <c r="GC1182" s="116">
        <f t="shared" si="574"/>
        <v>8.8800000000000004E-2</v>
      </c>
      <c r="GD1182" s="116">
        <f t="shared" si="575"/>
        <v>1</v>
      </c>
      <c r="GE1182" s="116">
        <f t="shared" si="576"/>
        <v>34</v>
      </c>
    </row>
    <row r="1183" spans="164:187" ht="16.5" x14ac:dyDescent="0.2">
      <c r="FH1183" s="116">
        <v>1178</v>
      </c>
      <c r="FI1183" s="116">
        <f t="shared" si="561"/>
        <v>52</v>
      </c>
      <c r="FJ1183" s="116">
        <f t="shared" si="554"/>
        <v>15</v>
      </c>
      <c r="FK1183" s="116" t="str">
        <f t="shared" si="562"/>
        <v>高顺专属武器-魂珠-6 7级</v>
      </c>
      <c r="FL1183" s="116">
        <f t="shared" si="563"/>
        <v>6</v>
      </c>
      <c r="FM1183" s="116">
        <f t="shared" si="564"/>
        <v>7</v>
      </c>
      <c r="FN1183" s="116" t="str">
        <f t="shared" si="555"/>
        <v>金币</v>
      </c>
      <c r="FO1183" s="116">
        <f t="shared" si="556"/>
        <v>12000</v>
      </c>
      <c r="FP1183" s="116" t="str">
        <f t="shared" si="557"/>
        <v>专属强化石3</v>
      </c>
      <c r="FQ1183" s="116">
        <f t="shared" si="558"/>
        <v>24</v>
      </c>
      <c r="FR1183" s="116" t="str">
        <f t="shared" si="559"/>
        <v>专属强化石4</v>
      </c>
      <c r="FS1183" s="116">
        <f t="shared" si="560"/>
        <v>5</v>
      </c>
      <c r="FT1183" s="116">
        <f t="shared" si="565"/>
        <v>0.03</v>
      </c>
      <c r="FU1183" s="116">
        <f t="shared" si="566"/>
        <v>1</v>
      </c>
      <c r="FV1183" s="116">
        <f t="shared" si="567"/>
        <v>44</v>
      </c>
      <c r="FW1183" s="116">
        <f t="shared" si="568"/>
        <v>0</v>
      </c>
      <c r="FX1183" s="116">
        <f t="shared" si="569"/>
        <v>1</v>
      </c>
      <c r="FY1183" s="116">
        <f t="shared" si="570"/>
        <v>10</v>
      </c>
      <c r="FZ1183" s="116">
        <f t="shared" si="571"/>
        <v>1.72E-2</v>
      </c>
      <c r="GA1183" s="116">
        <f t="shared" si="572"/>
        <v>1</v>
      </c>
      <c r="GB1183" s="116">
        <f t="shared" si="573"/>
        <v>20</v>
      </c>
      <c r="GC1183" s="116">
        <f t="shared" si="574"/>
        <v>6.8699999999999997E-2</v>
      </c>
      <c r="GD1183" s="116">
        <f t="shared" si="575"/>
        <v>1</v>
      </c>
      <c r="GE1183" s="116">
        <f t="shared" si="576"/>
        <v>44</v>
      </c>
    </row>
    <row r="1184" spans="164:187" ht="16.5" x14ac:dyDescent="0.2">
      <c r="FH1184" s="116">
        <v>1179</v>
      </c>
      <c r="FI1184" s="116">
        <f t="shared" si="561"/>
        <v>53</v>
      </c>
      <c r="FJ1184" s="116">
        <f t="shared" si="554"/>
        <v>15</v>
      </c>
      <c r="FK1184" s="116" t="str">
        <f t="shared" si="562"/>
        <v>高顺专属武器-魂珠-6 8级</v>
      </c>
      <c r="FL1184" s="116">
        <f t="shared" si="563"/>
        <v>6</v>
      </c>
      <c r="FM1184" s="116">
        <f t="shared" si="564"/>
        <v>8</v>
      </c>
      <c r="FN1184" s="116" t="str">
        <f t="shared" si="555"/>
        <v>金币</v>
      </c>
      <c r="FO1184" s="116">
        <f t="shared" si="556"/>
        <v>13000</v>
      </c>
      <c r="FP1184" s="116" t="str">
        <f t="shared" si="557"/>
        <v>专属强化石3</v>
      </c>
      <c r="FQ1184" s="116">
        <f t="shared" si="558"/>
        <v>33</v>
      </c>
      <c r="FR1184" s="116" t="str">
        <f t="shared" si="559"/>
        <v>专属强化石4</v>
      </c>
      <c r="FS1184" s="116">
        <f t="shared" si="560"/>
        <v>7</v>
      </c>
      <c r="FT1184" s="116">
        <f t="shared" si="565"/>
        <v>0.03</v>
      </c>
      <c r="FU1184" s="116">
        <f t="shared" si="566"/>
        <v>1</v>
      </c>
      <c r="FV1184" s="116">
        <f t="shared" si="567"/>
        <v>50</v>
      </c>
      <c r="FW1184" s="116">
        <f t="shared" si="568"/>
        <v>0</v>
      </c>
      <c r="FX1184" s="116">
        <f t="shared" si="569"/>
        <v>1</v>
      </c>
      <c r="FY1184" s="116">
        <f t="shared" si="570"/>
        <v>12</v>
      </c>
      <c r="FZ1184" s="116">
        <f t="shared" si="571"/>
        <v>1.49E-2</v>
      </c>
      <c r="GA1184" s="116">
        <f t="shared" si="572"/>
        <v>1</v>
      </c>
      <c r="GB1184" s="116">
        <f t="shared" si="573"/>
        <v>24</v>
      </c>
      <c r="GC1184" s="116">
        <f t="shared" si="574"/>
        <v>5.9400000000000001E-2</v>
      </c>
      <c r="GD1184" s="116">
        <f t="shared" si="575"/>
        <v>1</v>
      </c>
      <c r="GE1184" s="116">
        <f t="shared" si="576"/>
        <v>50</v>
      </c>
    </row>
    <row r="1185" spans="164:187" ht="16.5" x14ac:dyDescent="0.2">
      <c r="FH1185" s="116">
        <v>1180</v>
      </c>
      <c r="FI1185" s="116">
        <f t="shared" si="561"/>
        <v>54</v>
      </c>
      <c r="FJ1185" s="116">
        <f t="shared" si="554"/>
        <v>15</v>
      </c>
      <c r="FK1185" s="116" t="str">
        <f t="shared" si="562"/>
        <v>高顺专属武器-魂珠-6 9级</v>
      </c>
      <c r="FL1185" s="116">
        <f t="shared" si="563"/>
        <v>6</v>
      </c>
      <c r="FM1185" s="116">
        <f t="shared" si="564"/>
        <v>9</v>
      </c>
      <c r="FN1185" s="116" t="str">
        <f t="shared" si="555"/>
        <v>金币</v>
      </c>
      <c r="FO1185" s="116">
        <f t="shared" si="556"/>
        <v>14000</v>
      </c>
      <c r="FP1185" s="116" t="str">
        <f t="shared" si="557"/>
        <v>专属强化石3</v>
      </c>
      <c r="FQ1185" s="116">
        <f t="shared" si="558"/>
        <v>38</v>
      </c>
      <c r="FR1185" s="116" t="str">
        <f t="shared" si="559"/>
        <v>专属强化石4</v>
      </c>
      <c r="FS1185" s="116">
        <f t="shared" si="560"/>
        <v>8</v>
      </c>
      <c r="FT1185" s="116">
        <f t="shared" si="565"/>
        <v>0.02</v>
      </c>
      <c r="FU1185" s="116">
        <f t="shared" si="566"/>
        <v>1</v>
      </c>
      <c r="FV1185" s="116">
        <f t="shared" si="567"/>
        <v>71</v>
      </c>
      <c r="FW1185" s="116">
        <f t="shared" si="568"/>
        <v>0</v>
      </c>
      <c r="FX1185" s="116">
        <f t="shared" si="569"/>
        <v>1</v>
      </c>
      <c r="FY1185" s="116">
        <f t="shared" si="570"/>
        <v>17</v>
      </c>
      <c r="FZ1185" s="116">
        <f t="shared" si="571"/>
        <v>1.0500000000000001E-2</v>
      </c>
      <c r="GA1185" s="116">
        <f t="shared" si="572"/>
        <v>1</v>
      </c>
      <c r="GB1185" s="116">
        <f t="shared" si="573"/>
        <v>33</v>
      </c>
      <c r="GC1185" s="116">
        <f t="shared" si="574"/>
        <v>4.2000000000000003E-2</v>
      </c>
      <c r="GD1185" s="116">
        <f t="shared" si="575"/>
        <v>1</v>
      </c>
      <c r="GE1185" s="116">
        <f t="shared" si="576"/>
        <v>71</v>
      </c>
    </row>
    <row r="1186" spans="164:187" ht="16.5" x14ac:dyDescent="0.2">
      <c r="FH1186" s="116">
        <v>1181</v>
      </c>
      <c r="FI1186" s="116">
        <f t="shared" si="561"/>
        <v>0</v>
      </c>
      <c r="FJ1186" s="116">
        <f t="shared" si="554"/>
        <v>15</v>
      </c>
      <c r="FK1186" s="116" t="str">
        <f t="shared" si="562"/>
        <v>高顺专属武器-魂珠-7 0级</v>
      </c>
      <c r="FL1186" s="116">
        <f t="shared" si="563"/>
        <v>7</v>
      </c>
      <c r="FM1186" s="116">
        <f t="shared" si="564"/>
        <v>0</v>
      </c>
      <c r="FN1186" s="116" t="str">
        <f t="shared" si="555"/>
        <v/>
      </c>
      <c r="FO1186" s="116" t="str">
        <f t="shared" si="556"/>
        <v/>
      </c>
      <c r="FP1186" s="116" t="str">
        <f t="shared" si="557"/>
        <v/>
      </c>
      <c r="FQ1186" s="116" t="str">
        <f t="shared" si="558"/>
        <v/>
      </c>
      <c r="FR1186" s="116" t="str">
        <f t="shared" si="559"/>
        <v/>
      </c>
      <c r="FS1186" s="116" t="str">
        <f t="shared" si="560"/>
        <v/>
      </c>
      <c r="FT1186" s="116" t="str">
        <f t="shared" si="565"/>
        <v/>
      </c>
      <c r="FU1186" s="116" t="str">
        <f t="shared" si="566"/>
        <v/>
      </c>
      <c r="FV1186" s="116" t="str">
        <f t="shared" si="567"/>
        <v/>
      </c>
      <c r="FW1186" s="116" t="str">
        <f t="shared" si="568"/>
        <v/>
      </c>
      <c r="FX1186" s="116" t="str">
        <f t="shared" si="569"/>
        <v/>
      </c>
      <c r="FY1186" s="116" t="str">
        <f t="shared" si="570"/>
        <v/>
      </c>
      <c r="FZ1186" s="116" t="str">
        <f t="shared" si="571"/>
        <v/>
      </c>
      <c r="GA1186" s="116" t="str">
        <f t="shared" si="572"/>
        <v/>
      </c>
      <c r="GB1186" s="116" t="str">
        <f t="shared" si="573"/>
        <v/>
      </c>
      <c r="GC1186" s="116" t="str">
        <f t="shared" si="574"/>
        <v/>
      </c>
      <c r="GD1186" s="116" t="str">
        <f t="shared" si="575"/>
        <v/>
      </c>
      <c r="GE1186" s="116" t="str">
        <f t="shared" si="576"/>
        <v/>
      </c>
    </row>
    <row r="1187" spans="164:187" ht="16.5" x14ac:dyDescent="0.2">
      <c r="FH1187" s="116">
        <v>1182</v>
      </c>
      <c r="FI1187" s="116">
        <f t="shared" si="561"/>
        <v>55</v>
      </c>
      <c r="FJ1187" s="116">
        <f t="shared" si="554"/>
        <v>15</v>
      </c>
      <c r="FK1187" s="116" t="str">
        <f t="shared" si="562"/>
        <v>高顺专属武器-魂珠-7 1级</v>
      </c>
      <c r="FL1187" s="116">
        <f t="shared" si="563"/>
        <v>7</v>
      </c>
      <c r="FM1187" s="116">
        <f t="shared" si="564"/>
        <v>1</v>
      </c>
      <c r="FN1187" s="116" t="str">
        <f t="shared" si="555"/>
        <v>金币</v>
      </c>
      <c r="FO1187" s="116">
        <f t="shared" si="556"/>
        <v>7000</v>
      </c>
      <c r="FP1187" s="116" t="str">
        <f t="shared" si="557"/>
        <v>专属强化石3</v>
      </c>
      <c r="FQ1187" s="116">
        <f t="shared" si="558"/>
        <v>6</v>
      </c>
      <c r="FR1187" s="116" t="str">
        <f t="shared" si="559"/>
        <v>专属强化石4</v>
      </c>
      <c r="FS1187" s="116">
        <f t="shared" si="560"/>
        <v>2</v>
      </c>
      <c r="FT1187" s="116">
        <f t="shared" si="565"/>
        <v>0.17</v>
      </c>
      <c r="FU1187" s="116">
        <f t="shared" si="566"/>
        <v>1</v>
      </c>
      <c r="FV1187" s="116">
        <f t="shared" si="567"/>
        <v>9</v>
      </c>
      <c r="FW1187" s="116">
        <f t="shared" si="568"/>
        <v>0</v>
      </c>
      <c r="FX1187" s="116">
        <f t="shared" si="569"/>
        <v>1</v>
      </c>
      <c r="FY1187" s="116">
        <f t="shared" si="570"/>
        <v>2</v>
      </c>
      <c r="FZ1187" s="116">
        <f t="shared" si="571"/>
        <v>8.6599999999999996E-2</v>
      </c>
      <c r="GA1187" s="116">
        <f t="shared" si="572"/>
        <v>1</v>
      </c>
      <c r="GB1187" s="116">
        <f t="shared" si="573"/>
        <v>4</v>
      </c>
      <c r="GC1187" s="116">
        <f t="shared" si="574"/>
        <v>0.3463</v>
      </c>
      <c r="GD1187" s="116">
        <f t="shared" si="575"/>
        <v>1</v>
      </c>
      <c r="GE1187" s="116">
        <f t="shared" si="576"/>
        <v>9</v>
      </c>
    </row>
    <row r="1188" spans="164:187" ht="16.5" x14ac:dyDescent="0.2">
      <c r="FH1188" s="116">
        <v>1183</v>
      </c>
      <c r="FI1188" s="116">
        <f t="shared" si="561"/>
        <v>56</v>
      </c>
      <c r="FJ1188" s="116">
        <f t="shared" si="554"/>
        <v>15</v>
      </c>
      <c r="FK1188" s="116" t="str">
        <f t="shared" si="562"/>
        <v>高顺专属武器-魂珠-7 2级</v>
      </c>
      <c r="FL1188" s="116">
        <f t="shared" si="563"/>
        <v>7</v>
      </c>
      <c r="FM1188" s="116">
        <f t="shared" si="564"/>
        <v>2</v>
      </c>
      <c r="FN1188" s="116" t="str">
        <f t="shared" si="555"/>
        <v>金币</v>
      </c>
      <c r="FO1188" s="116">
        <f t="shared" si="556"/>
        <v>8000</v>
      </c>
      <c r="FP1188" s="116" t="str">
        <f t="shared" si="557"/>
        <v>专属强化石3</v>
      </c>
      <c r="FQ1188" s="116">
        <f t="shared" si="558"/>
        <v>6</v>
      </c>
      <c r="FR1188" s="116" t="str">
        <f t="shared" si="559"/>
        <v>专属强化石4</v>
      </c>
      <c r="FS1188" s="116">
        <f t="shared" si="560"/>
        <v>2</v>
      </c>
      <c r="FT1188" s="116">
        <f t="shared" si="565"/>
        <v>0.09</v>
      </c>
      <c r="FU1188" s="116">
        <f t="shared" si="566"/>
        <v>1</v>
      </c>
      <c r="FV1188" s="116">
        <f t="shared" si="567"/>
        <v>17</v>
      </c>
      <c r="FW1188" s="116">
        <f t="shared" si="568"/>
        <v>0</v>
      </c>
      <c r="FX1188" s="116">
        <f t="shared" si="569"/>
        <v>1</v>
      </c>
      <c r="FY1188" s="116">
        <f t="shared" si="570"/>
        <v>4</v>
      </c>
      <c r="FZ1188" s="116">
        <f t="shared" si="571"/>
        <v>4.3299999999999998E-2</v>
      </c>
      <c r="GA1188" s="116">
        <f t="shared" si="572"/>
        <v>1</v>
      </c>
      <c r="GB1188" s="116">
        <f t="shared" si="573"/>
        <v>8</v>
      </c>
      <c r="GC1188" s="116">
        <f t="shared" si="574"/>
        <v>0.1731</v>
      </c>
      <c r="GD1188" s="116">
        <f t="shared" si="575"/>
        <v>1</v>
      </c>
      <c r="GE1188" s="116">
        <f t="shared" si="576"/>
        <v>17</v>
      </c>
    </row>
    <row r="1189" spans="164:187" ht="16.5" x14ac:dyDescent="0.2">
      <c r="FH1189" s="116">
        <v>1184</v>
      </c>
      <c r="FI1189" s="116">
        <f t="shared" si="561"/>
        <v>57</v>
      </c>
      <c r="FJ1189" s="116">
        <f t="shared" si="554"/>
        <v>15</v>
      </c>
      <c r="FK1189" s="116" t="str">
        <f t="shared" si="562"/>
        <v>高顺专属武器-魂珠-7 3级</v>
      </c>
      <c r="FL1189" s="116">
        <f t="shared" si="563"/>
        <v>7</v>
      </c>
      <c r="FM1189" s="116">
        <f t="shared" si="564"/>
        <v>3</v>
      </c>
      <c r="FN1189" s="116" t="str">
        <f t="shared" si="555"/>
        <v>金币</v>
      </c>
      <c r="FO1189" s="116">
        <f t="shared" si="556"/>
        <v>9000</v>
      </c>
      <c r="FP1189" s="116" t="str">
        <f t="shared" si="557"/>
        <v>专属强化石3</v>
      </c>
      <c r="FQ1189" s="116">
        <f t="shared" si="558"/>
        <v>8</v>
      </c>
      <c r="FR1189" s="116" t="str">
        <f t="shared" si="559"/>
        <v>专属强化石4</v>
      </c>
      <c r="FS1189" s="116">
        <f t="shared" si="560"/>
        <v>3</v>
      </c>
      <c r="FT1189" s="116">
        <f t="shared" si="565"/>
        <v>0.09</v>
      </c>
      <c r="FU1189" s="116">
        <f t="shared" si="566"/>
        <v>1</v>
      </c>
      <c r="FV1189" s="116">
        <f t="shared" si="567"/>
        <v>17</v>
      </c>
      <c r="FW1189" s="116">
        <f t="shared" si="568"/>
        <v>0</v>
      </c>
      <c r="FX1189" s="116">
        <f t="shared" si="569"/>
        <v>1</v>
      </c>
      <c r="FY1189" s="116">
        <f t="shared" si="570"/>
        <v>4</v>
      </c>
      <c r="FZ1189" s="116">
        <f t="shared" si="571"/>
        <v>4.3299999999999998E-2</v>
      </c>
      <c r="GA1189" s="116">
        <f t="shared" si="572"/>
        <v>1</v>
      </c>
      <c r="GB1189" s="116">
        <f t="shared" si="573"/>
        <v>8</v>
      </c>
      <c r="GC1189" s="116">
        <f t="shared" si="574"/>
        <v>0.1731</v>
      </c>
      <c r="GD1189" s="116">
        <f t="shared" si="575"/>
        <v>1</v>
      </c>
      <c r="GE1189" s="116">
        <f t="shared" si="576"/>
        <v>17</v>
      </c>
    </row>
    <row r="1190" spans="164:187" ht="16.5" x14ac:dyDescent="0.2">
      <c r="FH1190" s="116">
        <v>1185</v>
      </c>
      <c r="FI1190" s="116">
        <f t="shared" si="561"/>
        <v>58</v>
      </c>
      <c r="FJ1190" s="116">
        <f t="shared" si="554"/>
        <v>15</v>
      </c>
      <c r="FK1190" s="116" t="str">
        <f t="shared" si="562"/>
        <v>高顺专属武器-魂珠-7 4级</v>
      </c>
      <c r="FL1190" s="116">
        <f t="shared" si="563"/>
        <v>7</v>
      </c>
      <c r="FM1190" s="116">
        <f t="shared" si="564"/>
        <v>4</v>
      </c>
      <c r="FN1190" s="116" t="str">
        <f t="shared" si="555"/>
        <v>金币</v>
      </c>
      <c r="FO1190" s="116">
        <f t="shared" si="556"/>
        <v>10000</v>
      </c>
      <c r="FP1190" s="116" t="str">
        <f t="shared" si="557"/>
        <v>专属强化石3</v>
      </c>
      <c r="FQ1190" s="116">
        <f t="shared" si="558"/>
        <v>11</v>
      </c>
      <c r="FR1190" s="116" t="str">
        <f t="shared" si="559"/>
        <v>专属强化石4</v>
      </c>
      <c r="FS1190" s="116">
        <f t="shared" si="560"/>
        <v>4</v>
      </c>
      <c r="FT1190" s="116">
        <f t="shared" si="565"/>
        <v>7.0000000000000007E-2</v>
      </c>
      <c r="FU1190" s="116">
        <f t="shared" si="566"/>
        <v>1</v>
      </c>
      <c r="FV1190" s="116">
        <f t="shared" si="567"/>
        <v>22</v>
      </c>
      <c r="FW1190" s="116">
        <f t="shared" si="568"/>
        <v>0</v>
      </c>
      <c r="FX1190" s="116">
        <f t="shared" si="569"/>
        <v>1</v>
      </c>
      <c r="FY1190" s="116">
        <f t="shared" si="570"/>
        <v>5</v>
      </c>
      <c r="FZ1190" s="116">
        <f t="shared" si="571"/>
        <v>3.4599999999999999E-2</v>
      </c>
      <c r="GA1190" s="116">
        <f t="shared" si="572"/>
        <v>1</v>
      </c>
      <c r="GB1190" s="116">
        <f t="shared" si="573"/>
        <v>10</v>
      </c>
      <c r="GC1190" s="116">
        <f t="shared" si="574"/>
        <v>0.13850000000000001</v>
      </c>
      <c r="GD1190" s="116">
        <f t="shared" si="575"/>
        <v>1</v>
      </c>
      <c r="GE1190" s="116">
        <f t="shared" si="576"/>
        <v>22</v>
      </c>
    </row>
    <row r="1191" spans="164:187" ht="16.5" x14ac:dyDescent="0.2">
      <c r="FH1191" s="116">
        <v>1186</v>
      </c>
      <c r="FI1191" s="116">
        <f t="shared" si="561"/>
        <v>59</v>
      </c>
      <c r="FJ1191" s="116">
        <f t="shared" si="554"/>
        <v>15</v>
      </c>
      <c r="FK1191" s="116" t="str">
        <f t="shared" si="562"/>
        <v>高顺专属武器-魂珠-7 5级</v>
      </c>
      <c r="FL1191" s="116">
        <f t="shared" si="563"/>
        <v>7</v>
      </c>
      <c r="FM1191" s="116">
        <f t="shared" si="564"/>
        <v>5</v>
      </c>
      <c r="FN1191" s="116" t="str">
        <f t="shared" si="555"/>
        <v>金币</v>
      </c>
      <c r="FO1191" s="116">
        <f t="shared" si="556"/>
        <v>11000</v>
      </c>
      <c r="FP1191" s="116" t="str">
        <f t="shared" si="557"/>
        <v>专属强化石3</v>
      </c>
      <c r="FQ1191" s="116">
        <f t="shared" si="558"/>
        <v>11</v>
      </c>
      <c r="FR1191" s="116" t="str">
        <f t="shared" si="559"/>
        <v>专属强化石4</v>
      </c>
      <c r="FS1191" s="116">
        <f t="shared" si="560"/>
        <v>4</v>
      </c>
      <c r="FT1191" s="116">
        <f t="shared" si="565"/>
        <v>0.04</v>
      </c>
      <c r="FU1191" s="116">
        <f t="shared" si="566"/>
        <v>1</v>
      </c>
      <c r="FV1191" s="116">
        <f t="shared" si="567"/>
        <v>35</v>
      </c>
      <c r="FW1191" s="116">
        <f t="shared" si="568"/>
        <v>0</v>
      </c>
      <c r="FX1191" s="116">
        <f t="shared" si="569"/>
        <v>1</v>
      </c>
      <c r="FY1191" s="116">
        <f t="shared" si="570"/>
        <v>8</v>
      </c>
      <c r="FZ1191" s="116">
        <f t="shared" si="571"/>
        <v>2.1600000000000001E-2</v>
      </c>
      <c r="GA1191" s="116">
        <f t="shared" si="572"/>
        <v>1</v>
      </c>
      <c r="GB1191" s="116">
        <f t="shared" si="573"/>
        <v>16</v>
      </c>
      <c r="GC1191" s="116">
        <f t="shared" si="574"/>
        <v>8.6599999999999996E-2</v>
      </c>
      <c r="GD1191" s="116">
        <f t="shared" si="575"/>
        <v>1</v>
      </c>
      <c r="GE1191" s="116">
        <f t="shared" si="576"/>
        <v>35</v>
      </c>
    </row>
    <row r="1192" spans="164:187" ht="16.5" x14ac:dyDescent="0.2">
      <c r="FH1192" s="116">
        <v>1187</v>
      </c>
      <c r="FI1192" s="116">
        <f t="shared" si="561"/>
        <v>60</v>
      </c>
      <c r="FJ1192" s="116">
        <f t="shared" si="554"/>
        <v>15</v>
      </c>
      <c r="FK1192" s="116" t="str">
        <f t="shared" si="562"/>
        <v>高顺专属武器-魂珠-7 6级</v>
      </c>
      <c r="FL1192" s="116">
        <f t="shared" si="563"/>
        <v>7</v>
      </c>
      <c r="FM1192" s="116">
        <f t="shared" si="564"/>
        <v>6</v>
      </c>
      <c r="FN1192" s="116" t="str">
        <f t="shared" si="555"/>
        <v>金币</v>
      </c>
      <c r="FO1192" s="116">
        <f t="shared" si="556"/>
        <v>12000</v>
      </c>
      <c r="FP1192" s="116" t="str">
        <f t="shared" si="557"/>
        <v>专属强化石3</v>
      </c>
      <c r="FQ1192" s="116">
        <f t="shared" si="558"/>
        <v>14</v>
      </c>
      <c r="FR1192" s="116" t="str">
        <f t="shared" si="559"/>
        <v>专属强化石4</v>
      </c>
      <c r="FS1192" s="116">
        <f t="shared" si="560"/>
        <v>5</v>
      </c>
      <c r="FT1192" s="116">
        <f t="shared" si="565"/>
        <v>0.03</v>
      </c>
      <c r="FU1192" s="116">
        <f t="shared" si="566"/>
        <v>1</v>
      </c>
      <c r="FV1192" s="116">
        <f t="shared" si="567"/>
        <v>45</v>
      </c>
      <c r="FW1192" s="116">
        <f t="shared" si="568"/>
        <v>0</v>
      </c>
      <c r="FX1192" s="116">
        <f t="shared" si="569"/>
        <v>1</v>
      </c>
      <c r="FY1192" s="116">
        <f t="shared" si="570"/>
        <v>11</v>
      </c>
      <c r="FZ1192" s="116">
        <f t="shared" si="571"/>
        <v>1.66E-2</v>
      </c>
      <c r="GA1192" s="116">
        <f t="shared" si="572"/>
        <v>1</v>
      </c>
      <c r="GB1192" s="116">
        <f t="shared" si="573"/>
        <v>21</v>
      </c>
      <c r="GC1192" s="116">
        <f t="shared" si="574"/>
        <v>6.6600000000000006E-2</v>
      </c>
      <c r="GD1192" s="116">
        <f t="shared" si="575"/>
        <v>1</v>
      </c>
      <c r="GE1192" s="116">
        <f t="shared" si="576"/>
        <v>45</v>
      </c>
    </row>
    <row r="1193" spans="164:187" ht="16.5" x14ac:dyDescent="0.2">
      <c r="FH1193" s="116">
        <v>1188</v>
      </c>
      <c r="FI1193" s="116">
        <f t="shared" si="561"/>
        <v>61</v>
      </c>
      <c r="FJ1193" s="116">
        <f t="shared" si="554"/>
        <v>15</v>
      </c>
      <c r="FK1193" s="116" t="str">
        <f t="shared" si="562"/>
        <v>高顺专属武器-魂珠-7 7级</v>
      </c>
      <c r="FL1193" s="116">
        <f t="shared" si="563"/>
        <v>7</v>
      </c>
      <c r="FM1193" s="116">
        <f t="shared" si="564"/>
        <v>7</v>
      </c>
      <c r="FN1193" s="116" t="str">
        <f t="shared" si="555"/>
        <v>金币</v>
      </c>
      <c r="FO1193" s="116">
        <f t="shared" si="556"/>
        <v>13000</v>
      </c>
      <c r="FP1193" s="116" t="str">
        <f t="shared" si="557"/>
        <v>专属强化石3</v>
      </c>
      <c r="FQ1193" s="116">
        <f t="shared" si="558"/>
        <v>20</v>
      </c>
      <c r="FR1193" s="116" t="str">
        <f t="shared" si="559"/>
        <v>专属强化石4</v>
      </c>
      <c r="FS1193" s="116">
        <f t="shared" si="560"/>
        <v>7</v>
      </c>
      <c r="FT1193" s="116">
        <f t="shared" si="565"/>
        <v>0.03</v>
      </c>
      <c r="FU1193" s="116">
        <f t="shared" si="566"/>
        <v>1</v>
      </c>
      <c r="FV1193" s="116">
        <f t="shared" si="567"/>
        <v>52</v>
      </c>
      <c r="FW1193" s="116">
        <f t="shared" si="568"/>
        <v>0</v>
      </c>
      <c r="FX1193" s="116">
        <f t="shared" si="569"/>
        <v>1</v>
      </c>
      <c r="FY1193" s="116">
        <f t="shared" si="570"/>
        <v>12</v>
      </c>
      <c r="FZ1193" s="116">
        <f t="shared" si="571"/>
        <v>1.44E-2</v>
      </c>
      <c r="GA1193" s="116">
        <f t="shared" si="572"/>
        <v>1</v>
      </c>
      <c r="GB1193" s="116">
        <f t="shared" si="573"/>
        <v>24</v>
      </c>
      <c r="GC1193" s="116">
        <f t="shared" si="574"/>
        <v>5.7700000000000001E-2</v>
      </c>
      <c r="GD1193" s="116">
        <f t="shared" si="575"/>
        <v>1</v>
      </c>
      <c r="GE1193" s="116">
        <f t="shared" si="576"/>
        <v>52</v>
      </c>
    </row>
    <row r="1194" spans="164:187" ht="16.5" x14ac:dyDescent="0.2">
      <c r="FH1194" s="116">
        <v>1189</v>
      </c>
      <c r="FI1194" s="116">
        <f t="shared" si="561"/>
        <v>62</v>
      </c>
      <c r="FJ1194" s="116">
        <f t="shared" si="554"/>
        <v>15</v>
      </c>
      <c r="FK1194" s="116" t="str">
        <f t="shared" si="562"/>
        <v>高顺专属武器-魂珠-7 8级</v>
      </c>
      <c r="FL1194" s="116">
        <f t="shared" si="563"/>
        <v>7</v>
      </c>
      <c r="FM1194" s="116">
        <f t="shared" si="564"/>
        <v>8</v>
      </c>
      <c r="FN1194" s="116" t="str">
        <f t="shared" si="555"/>
        <v>金币</v>
      </c>
      <c r="FO1194" s="116">
        <f t="shared" si="556"/>
        <v>14000</v>
      </c>
      <c r="FP1194" s="116" t="str">
        <f t="shared" si="557"/>
        <v>专属强化石3</v>
      </c>
      <c r="FQ1194" s="116">
        <f t="shared" si="558"/>
        <v>23</v>
      </c>
      <c r="FR1194" s="116" t="str">
        <f t="shared" si="559"/>
        <v>专属强化石4</v>
      </c>
      <c r="FS1194" s="116">
        <f t="shared" si="560"/>
        <v>8</v>
      </c>
      <c r="FT1194" s="116">
        <f t="shared" si="565"/>
        <v>0.02</v>
      </c>
      <c r="FU1194" s="116">
        <f t="shared" si="566"/>
        <v>1</v>
      </c>
      <c r="FV1194" s="116">
        <f t="shared" si="567"/>
        <v>74</v>
      </c>
      <c r="FW1194" s="116">
        <f t="shared" si="568"/>
        <v>0</v>
      </c>
      <c r="FX1194" s="116">
        <f t="shared" si="569"/>
        <v>1</v>
      </c>
      <c r="FY1194" s="116">
        <f t="shared" si="570"/>
        <v>17</v>
      </c>
      <c r="FZ1194" s="116">
        <f t="shared" si="571"/>
        <v>1.0200000000000001E-2</v>
      </c>
      <c r="GA1194" s="116">
        <f t="shared" si="572"/>
        <v>1</v>
      </c>
      <c r="GB1194" s="116">
        <f t="shared" si="573"/>
        <v>34</v>
      </c>
      <c r="GC1194" s="116">
        <f t="shared" si="574"/>
        <v>4.07E-2</v>
      </c>
      <c r="GD1194" s="116">
        <f t="shared" si="575"/>
        <v>1</v>
      </c>
      <c r="GE1194" s="116">
        <f t="shared" si="576"/>
        <v>74</v>
      </c>
    </row>
    <row r="1195" spans="164:187" ht="16.5" x14ac:dyDescent="0.2">
      <c r="FH1195" s="116">
        <v>1190</v>
      </c>
      <c r="FI1195" s="116">
        <f t="shared" si="561"/>
        <v>63</v>
      </c>
      <c r="FJ1195" s="116">
        <f t="shared" si="554"/>
        <v>15</v>
      </c>
      <c r="FK1195" s="116" t="str">
        <f t="shared" si="562"/>
        <v>高顺专属武器-魂珠-7 9级</v>
      </c>
      <c r="FL1195" s="116">
        <f t="shared" si="563"/>
        <v>7</v>
      </c>
      <c r="FM1195" s="116">
        <f t="shared" si="564"/>
        <v>9</v>
      </c>
      <c r="FN1195" s="116" t="str">
        <f t="shared" si="555"/>
        <v>金币</v>
      </c>
      <c r="FO1195" s="116">
        <f t="shared" si="556"/>
        <v>15000</v>
      </c>
      <c r="FP1195" s="116" t="str">
        <f t="shared" si="557"/>
        <v>专属强化石3</v>
      </c>
      <c r="FQ1195" s="116">
        <f t="shared" si="558"/>
        <v>28</v>
      </c>
      <c r="FR1195" s="116" t="str">
        <f t="shared" si="559"/>
        <v>专属强化石4</v>
      </c>
      <c r="FS1195" s="116">
        <f t="shared" si="560"/>
        <v>10</v>
      </c>
      <c r="FT1195" s="116">
        <f t="shared" si="565"/>
        <v>0.02</v>
      </c>
      <c r="FU1195" s="116">
        <f t="shared" si="566"/>
        <v>1</v>
      </c>
      <c r="FV1195" s="116">
        <f t="shared" si="567"/>
        <v>95</v>
      </c>
      <c r="FW1195" s="116">
        <f t="shared" si="568"/>
        <v>0</v>
      </c>
      <c r="FX1195" s="116">
        <f t="shared" si="569"/>
        <v>1</v>
      </c>
      <c r="FY1195" s="116">
        <f t="shared" si="570"/>
        <v>22</v>
      </c>
      <c r="FZ1195" s="116">
        <f t="shared" si="571"/>
        <v>7.9000000000000008E-3</v>
      </c>
      <c r="GA1195" s="116">
        <f t="shared" si="572"/>
        <v>1</v>
      </c>
      <c r="GB1195" s="116">
        <f t="shared" si="573"/>
        <v>44</v>
      </c>
      <c r="GC1195" s="116">
        <f t="shared" si="574"/>
        <v>3.15E-2</v>
      </c>
      <c r="GD1195" s="116">
        <f t="shared" si="575"/>
        <v>1</v>
      </c>
      <c r="GE1195" s="116">
        <f t="shared" si="576"/>
        <v>95</v>
      </c>
    </row>
    <row r="1196" spans="164:187" ht="16.5" x14ac:dyDescent="0.2">
      <c r="FH1196" s="116">
        <v>1191</v>
      </c>
      <c r="FI1196" s="116">
        <f t="shared" si="561"/>
        <v>0</v>
      </c>
      <c r="FJ1196" s="116">
        <f t="shared" si="554"/>
        <v>15</v>
      </c>
      <c r="FK1196" s="116" t="str">
        <f t="shared" si="562"/>
        <v>高顺专属武器-魂珠-8 0级</v>
      </c>
      <c r="FL1196" s="116">
        <f t="shared" si="563"/>
        <v>8</v>
      </c>
      <c r="FM1196" s="116">
        <f t="shared" si="564"/>
        <v>0</v>
      </c>
      <c r="FN1196" s="116" t="str">
        <f t="shared" si="555"/>
        <v/>
      </c>
      <c r="FO1196" s="116" t="str">
        <f t="shared" si="556"/>
        <v/>
      </c>
      <c r="FP1196" s="116" t="str">
        <f t="shared" si="557"/>
        <v/>
      </c>
      <c r="FQ1196" s="116" t="str">
        <f t="shared" si="558"/>
        <v/>
      </c>
      <c r="FR1196" s="116" t="str">
        <f t="shared" si="559"/>
        <v/>
      </c>
      <c r="FS1196" s="116" t="str">
        <f t="shared" si="560"/>
        <v/>
      </c>
      <c r="FT1196" s="116" t="str">
        <f t="shared" si="565"/>
        <v/>
      </c>
      <c r="FU1196" s="116" t="str">
        <f t="shared" si="566"/>
        <v/>
      </c>
      <c r="FV1196" s="116" t="str">
        <f t="shared" si="567"/>
        <v/>
      </c>
      <c r="FW1196" s="116" t="str">
        <f t="shared" si="568"/>
        <v/>
      </c>
      <c r="FX1196" s="116" t="str">
        <f t="shared" si="569"/>
        <v/>
      </c>
      <c r="FY1196" s="116" t="str">
        <f t="shared" si="570"/>
        <v/>
      </c>
      <c r="FZ1196" s="116" t="str">
        <f t="shared" si="571"/>
        <v/>
      </c>
      <c r="GA1196" s="116" t="str">
        <f t="shared" si="572"/>
        <v/>
      </c>
      <c r="GB1196" s="116" t="str">
        <f t="shared" si="573"/>
        <v/>
      </c>
      <c r="GC1196" s="116" t="str">
        <f t="shared" si="574"/>
        <v/>
      </c>
      <c r="GD1196" s="116" t="str">
        <f t="shared" si="575"/>
        <v/>
      </c>
      <c r="GE1196" s="116" t="str">
        <f t="shared" si="576"/>
        <v/>
      </c>
    </row>
    <row r="1197" spans="164:187" ht="16.5" x14ac:dyDescent="0.2">
      <c r="FH1197" s="116">
        <v>1192</v>
      </c>
      <c r="FI1197" s="116">
        <f t="shared" si="561"/>
        <v>64</v>
      </c>
      <c r="FJ1197" s="116">
        <f t="shared" si="554"/>
        <v>15</v>
      </c>
      <c r="FK1197" s="116" t="str">
        <f t="shared" si="562"/>
        <v>高顺专属武器-魂珠-8 1级</v>
      </c>
      <c r="FL1197" s="116">
        <f t="shared" si="563"/>
        <v>8</v>
      </c>
      <c r="FM1197" s="116">
        <f t="shared" si="564"/>
        <v>1</v>
      </c>
      <c r="FN1197" s="116" t="str">
        <f t="shared" si="555"/>
        <v>金币</v>
      </c>
      <c r="FO1197" s="116">
        <f t="shared" si="556"/>
        <v>8000</v>
      </c>
      <c r="FP1197" s="116" t="str">
        <f t="shared" si="557"/>
        <v>专属强化石4</v>
      </c>
      <c r="FQ1197" s="116">
        <f t="shared" si="558"/>
        <v>5</v>
      </c>
      <c r="FR1197" s="116" t="str">
        <f t="shared" si="559"/>
        <v/>
      </c>
      <c r="FS1197" s="116" t="str">
        <f t="shared" si="560"/>
        <v/>
      </c>
      <c r="FT1197" s="116">
        <f t="shared" si="565"/>
        <v>0.1</v>
      </c>
      <c r="FU1197" s="116">
        <f t="shared" si="566"/>
        <v>1</v>
      </c>
      <c r="FV1197" s="116">
        <f t="shared" si="567"/>
        <v>15</v>
      </c>
      <c r="FW1197" s="116">
        <f t="shared" si="568"/>
        <v>0</v>
      </c>
      <c r="FX1197" s="116">
        <f t="shared" si="569"/>
        <v>1</v>
      </c>
      <c r="FY1197" s="116">
        <f t="shared" si="570"/>
        <v>4</v>
      </c>
      <c r="FZ1197" s="116">
        <f t="shared" si="571"/>
        <v>4.9200000000000001E-2</v>
      </c>
      <c r="GA1197" s="116">
        <f t="shared" si="572"/>
        <v>1</v>
      </c>
      <c r="GB1197" s="116">
        <f t="shared" si="573"/>
        <v>7</v>
      </c>
      <c r="GC1197" s="116">
        <f t="shared" si="574"/>
        <v>0.1968</v>
      </c>
      <c r="GD1197" s="116">
        <f t="shared" si="575"/>
        <v>1</v>
      </c>
      <c r="GE1197" s="116">
        <f t="shared" si="576"/>
        <v>15</v>
      </c>
    </row>
    <row r="1198" spans="164:187" ht="16.5" x14ac:dyDescent="0.2">
      <c r="FH1198" s="116">
        <v>1193</v>
      </c>
      <c r="FI1198" s="116">
        <f t="shared" si="561"/>
        <v>65</v>
      </c>
      <c r="FJ1198" s="116">
        <f t="shared" si="554"/>
        <v>15</v>
      </c>
      <c r="FK1198" s="116" t="str">
        <f t="shared" si="562"/>
        <v>高顺专属武器-魂珠-8 2级</v>
      </c>
      <c r="FL1198" s="116">
        <f t="shared" si="563"/>
        <v>8</v>
      </c>
      <c r="FM1198" s="116">
        <f t="shared" si="564"/>
        <v>2</v>
      </c>
      <c r="FN1198" s="116" t="str">
        <f t="shared" si="555"/>
        <v>金币</v>
      </c>
      <c r="FO1198" s="116">
        <f t="shared" si="556"/>
        <v>9000</v>
      </c>
      <c r="FP1198" s="116" t="str">
        <f t="shared" si="557"/>
        <v>专属强化石4</v>
      </c>
      <c r="FQ1198" s="116">
        <f t="shared" si="558"/>
        <v>8</v>
      </c>
      <c r="FR1198" s="116" t="str">
        <f t="shared" si="559"/>
        <v/>
      </c>
      <c r="FS1198" s="116" t="str">
        <f t="shared" si="560"/>
        <v/>
      </c>
      <c r="FT1198" s="116">
        <f t="shared" si="565"/>
        <v>0.08</v>
      </c>
      <c r="FU1198" s="116">
        <f t="shared" si="566"/>
        <v>1</v>
      </c>
      <c r="FV1198" s="116">
        <f t="shared" si="567"/>
        <v>19</v>
      </c>
      <c r="FW1198" s="116">
        <f t="shared" si="568"/>
        <v>0</v>
      </c>
      <c r="FX1198" s="116">
        <f t="shared" si="569"/>
        <v>1</v>
      </c>
      <c r="FY1198" s="116">
        <f t="shared" si="570"/>
        <v>4</v>
      </c>
      <c r="FZ1198" s="116">
        <f t="shared" si="571"/>
        <v>3.9399999999999998E-2</v>
      </c>
      <c r="GA1198" s="116">
        <f t="shared" si="572"/>
        <v>1</v>
      </c>
      <c r="GB1198" s="116">
        <f t="shared" si="573"/>
        <v>9</v>
      </c>
      <c r="GC1198" s="116">
        <f t="shared" si="574"/>
        <v>0.15740000000000001</v>
      </c>
      <c r="GD1198" s="116">
        <f t="shared" si="575"/>
        <v>1</v>
      </c>
      <c r="GE1198" s="116">
        <f t="shared" si="576"/>
        <v>19</v>
      </c>
    </row>
    <row r="1199" spans="164:187" ht="16.5" x14ac:dyDescent="0.2">
      <c r="FH1199" s="116">
        <v>1194</v>
      </c>
      <c r="FI1199" s="116">
        <f t="shared" si="561"/>
        <v>66</v>
      </c>
      <c r="FJ1199" s="116">
        <f t="shared" si="554"/>
        <v>15</v>
      </c>
      <c r="FK1199" s="116" t="str">
        <f t="shared" si="562"/>
        <v>高顺专属武器-魂珠-8 3级</v>
      </c>
      <c r="FL1199" s="116">
        <f t="shared" si="563"/>
        <v>8</v>
      </c>
      <c r="FM1199" s="116">
        <f t="shared" si="564"/>
        <v>3</v>
      </c>
      <c r="FN1199" s="116" t="str">
        <f t="shared" si="555"/>
        <v>金币</v>
      </c>
      <c r="FO1199" s="116">
        <f t="shared" si="556"/>
        <v>10000</v>
      </c>
      <c r="FP1199" s="116" t="str">
        <f t="shared" si="557"/>
        <v>专属强化石4</v>
      </c>
      <c r="FQ1199" s="116">
        <f t="shared" si="558"/>
        <v>10</v>
      </c>
      <c r="FR1199" s="116" t="str">
        <f t="shared" si="559"/>
        <v/>
      </c>
      <c r="FS1199" s="116" t="str">
        <f t="shared" si="560"/>
        <v/>
      </c>
      <c r="FT1199" s="116">
        <f t="shared" si="565"/>
        <v>7.0000000000000007E-2</v>
      </c>
      <c r="FU1199" s="116">
        <f t="shared" si="566"/>
        <v>1</v>
      </c>
      <c r="FV1199" s="116">
        <f t="shared" si="567"/>
        <v>23</v>
      </c>
      <c r="FW1199" s="116">
        <f t="shared" si="568"/>
        <v>0</v>
      </c>
      <c r="FX1199" s="116">
        <f t="shared" si="569"/>
        <v>1</v>
      </c>
      <c r="FY1199" s="116">
        <f t="shared" si="570"/>
        <v>5</v>
      </c>
      <c r="FZ1199" s="116">
        <f t="shared" si="571"/>
        <v>3.2800000000000003E-2</v>
      </c>
      <c r="GA1199" s="116">
        <f t="shared" si="572"/>
        <v>1</v>
      </c>
      <c r="GB1199" s="116">
        <f t="shared" si="573"/>
        <v>11</v>
      </c>
      <c r="GC1199" s="116">
        <f t="shared" si="574"/>
        <v>0.13120000000000001</v>
      </c>
      <c r="GD1199" s="116">
        <f t="shared" si="575"/>
        <v>1</v>
      </c>
      <c r="GE1199" s="116">
        <f t="shared" si="576"/>
        <v>23</v>
      </c>
    </row>
    <row r="1200" spans="164:187" ht="16.5" x14ac:dyDescent="0.2">
      <c r="FH1200" s="116">
        <v>1195</v>
      </c>
      <c r="FI1200" s="116">
        <f t="shared" si="561"/>
        <v>67</v>
      </c>
      <c r="FJ1200" s="116">
        <f t="shared" si="554"/>
        <v>15</v>
      </c>
      <c r="FK1200" s="116" t="str">
        <f t="shared" si="562"/>
        <v>高顺专属武器-魂珠-8 4级</v>
      </c>
      <c r="FL1200" s="116">
        <f t="shared" si="563"/>
        <v>8</v>
      </c>
      <c r="FM1200" s="116">
        <f t="shared" si="564"/>
        <v>4</v>
      </c>
      <c r="FN1200" s="116" t="str">
        <f t="shared" si="555"/>
        <v>金币</v>
      </c>
      <c r="FO1200" s="116">
        <f t="shared" si="556"/>
        <v>11000</v>
      </c>
      <c r="FP1200" s="116" t="str">
        <f t="shared" si="557"/>
        <v>专属强化石4</v>
      </c>
      <c r="FQ1200" s="116">
        <f t="shared" si="558"/>
        <v>12</v>
      </c>
      <c r="FR1200" s="116" t="str">
        <f t="shared" si="559"/>
        <v/>
      </c>
      <c r="FS1200" s="116" t="str">
        <f t="shared" si="560"/>
        <v/>
      </c>
      <c r="FT1200" s="116">
        <f t="shared" si="565"/>
        <v>0.05</v>
      </c>
      <c r="FU1200" s="116">
        <f t="shared" si="566"/>
        <v>1</v>
      </c>
      <c r="FV1200" s="116">
        <f t="shared" si="567"/>
        <v>32</v>
      </c>
      <c r="FW1200" s="116">
        <f t="shared" si="568"/>
        <v>0</v>
      </c>
      <c r="FX1200" s="116">
        <f t="shared" si="569"/>
        <v>1</v>
      </c>
      <c r="FY1200" s="116">
        <f t="shared" si="570"/>
        <v>7</v>
      </c>
      <c r="FZ1200" s="116">
        <f t="shared" si="571"/>
        <v>2.3599999999999999E-2</v>
      </c>
      <c r="GA1200" s="116">
        <f t="shared" si="572"/>
        <v>1</v>
      </c>
      <c r="GB1200" s="116">
        <f t="shared" si="573"/>
        <v>15</v>
      </c>
      <c r="GC1200" s="116">
        <f t="shared" si="574"/>
        <v>9.4399999999999998E-2</v>
      </c>
      <c r="GD1200" s="116">
        <f t="shared" si="575"/>
        <v>1</v>
      </c>
      <c r="GE1200" s="116">
        <f t="shared" si="576"/>
        <v>32</v>
      </c>
    </row>
    <row r="1201" spans="164:187" ht="16.5" x14ac:dyDescent="0.2">
      <c r="FH1201" s="116">
        <v>1196</v>
      </c>
      <c r="FI1201" s="116">
        <f t="shared" si="561"/>
        <v>68</v>
      </c>
      <c r="FJ1201" s="116">
        <f t="shared" si="554"/>
        <v>15</v>
      </c>
      <c r="FK1201" s="116" t="str">
        <f t="shared" si="562"/>
        <v>高顺专属武器-魂珠-8 5级</v>
      </c>
      <c r="FL1201" s="116">
        <f t="shared" si="563"/>
        <v>8</v>
      </c>
      <c r="FM1201" s="116">
        <f t="shared" si="564"/>
        <v>5</v>
      </c>
      <c r="FN1201" s="116" t="str">
        <f t="shared" si="555"/>
        <v>金币</v>
      </c>
      <c r="FO1201" s="116">
        <f t="shared" si="556"/>
        <v>12000</v>
      </c>
      <c r="FP1201" s="116" t="str">
        <f t="shared" si="557"/>
        <v>专属强化石4</v>
      </c>
      <c r="FQ1201" s="116">
        <f t="shared" si="558"/>
        <v>15</v>
      </c>
      <c r="FR1201" s="116" t="str">
        <f t="shared" si="559"/>
        <v/>
      </c>
      <c r="FS1201" s="116" t="str">
        <f t="shared" si="560"/>
        <v/>
      </c>
      <c r="FT1201" s="116">
        <f t="shared" si="565"/>
        <v>0.04</v>
      </c>
      <c r="FU1201" s="116">
        <f t="shared" si="566"/>
        <v>1</v>
      </c>
      <c r="FV1201" s="116">
        <f t="shared" si="567"/>
        <v>41</v>
      </c>
      <c r="FW1201" s="116">
        <f t="shared" si="568"/>
        <v>0</v>
      </c>
      <c r="FX1201" s="116">
        <f t="shared" si="569"/>
        <v>1</v>
      </c>
      <c r="FY1201" s="116">
        <f t="shared" si="570"/>
        <v>9</v>
      </c>
      <c r="FZ1201" s="116">
        <f t="shared" si="571"/>
        <v>1.84E-2</v>
      </c>
      <c r="GA1201" s="116">
        <f t="shared" si="572"/>
        <v>1</v>
      </c>
      <c r="GB1201" s="116">
        <f t="shared" si="573"/>
        <v>19</v>
      </c>
      <c r="GC1201" s="116">
        <f t="shared" si="574"/>
        <v>7.3800000000000004E-2</v>
      </c>
      <c r="GD1201" s="116">
        <f t="shared" si="575"/>
        <v>1</v>
      </c>
      <c r="GE1201" s="116">
        <f t="shared" si="576"/>
        <v>41</v>
      </c>
    </row>
    <row r="1202" spans="164:187" ht="16.5" x14ac:dyDescent="0.2">
      <c r="FH1202" s="116">
        <v>1197</v>
      </c>
      <c r="FI1202" s="116">
        <f t="shared" si="561"/>
        <v>69</v>
      </c>
      <c r="FJ1202" s="116">
        <f t="shared" si="554"/>
        <v>15</v>
      </c>
      <c r="FK1202" s="116" t="str">
        <f t="shared" si="562"/>
        <v>高顺专属武器-魂珠-8 6级</v>
      </c>
      <c r="FL1202" s="116">
        <f t="shared" si="563"/>
        <v>8</v>
      </c>
      <c r="FM1202" s="116">
        <f t="shared" si="564"/>
        <v>6</v>
      </c>
      <c r="FN1202" s="116" t="str">
        <f t="shared" si="555"/>
        <v>金币</v>
      </c>
      <c r="FO1202" s="116">
        <f t="shared" si="556"/>
        <v>13000</v>
      </c>
      <c r="FP1202" s="116" t="str">
        <f t="shared" si="557"/>
        <v>专属强化石4</v>
      </c>
      <c r="FQ1202" s="116">
        <f t="shared" si="558"/>
        <v>18</v>
      </c>
      <c r="FR1202" s="116" t="str">
        <f t="shared" si="559"/>
        <v/>
      </c>
      <c r="FS1202" s="116" t="str">
        <f t="shared" si="560"/>
        <v/>
      </c>
      <c r="FT1202" s="116">
        <f t="shared" si="565"/>
        <v>0.03</v>
      </c>
      <c r="FU1202" s="116">
        <f t="shared" si="566"/>
        <v>1</v>
      </c>
      <c r="FV1202" s="116">
        <f t="shared" si="567"/>
        <v>55</v>
      </c>
      <c r="FW1202" s="116">
        <f t="shared" si="568"/>
        <v>0</v>
      </c>
      <c r="FX1202" s="116">
        <f t="shared" si="569"/>
        <v>1</v>
      </c>
      <c r="FY1202" s="116">
        <f t="shared" si="570"/>
        <v>13</v>
      </c>
      <c r="FZ1202" s="116">
        <f t="shared" si="571"/>
        <v>1.3599999999999999E-2</v>
      </c>
      <c r="GA1202" s="116">
        <f t="shared" si="572"/>
        <v>1</v>
      </c>
      <c r="GB1202" s="116">
        <f t="shared" si="573"/>
        <v>26</v>
      </c>
      <c r="GC1202" s="116">
        <f t="shared" si="574"/>
        <v>5.45E-2</v>
      </c>
      <c r="GD1202" s="116">
        <f t="shared" si="575"/>
        <v>1</v>
      </c>
      <c r="GE1202" s="116">
        <f t="shared" si="576"/>
        <v>55</v>
      </c>
    </row>
    <row r="1203" spans="164:187" ht="16.5" x14ac:dyDescent="0.2">
      <c r="FH1203" s="116">
        <v>1198</v>
      </c>
      <c r="FI1203" s="116">
        <f t="shared" si="561"/>
        <v>70</v>
      </c>
      <c r="FJ1203" s="116">
        <f t="shared" si="554"/>
        <v>15</v>
      </c>
      <c r="FK1203" s="116" t="str">
        <f t="shared" si="562"/>
        <v>高顺专属武器-魂珠-8 7级</v>
      </c>
      <c r="FL1203" s="116">
        <f t="shared" si="563"/>
        <v>8</v>
      </c>
      <c r="FM1203" s="116">
        <f t="shared" si="564"/>
        <v>7</v>
      </c>
      <c r="FN1203" s="116" t="str">
        <f t="shared" si="555"/>
        <v>金币</v>
      </c>
      <c r="FO1203" s="116">
        <f t="shared" si="556"/>
        <v>14000</v>
      </c>
      <c r="FP1203" s="116" t="str">
        <f t="shared" si="557"/>
        <v>专属强化石4</v>
      </c>
      <c r="FQ1203" s="116">
        <f t="shared" si="558"/>
        <v>25</v>
      </c>
      <c r="FR1203" s="116" t="str">
        <f t="shared" si="559"/>
        <v/>
      </c>
      <c r="FS1203" s="116" t="str">
        <f t="shared" si="560"/>
        <v/>
      </c>
      <c r="FT1203" s="116">
        <f t="shared" si="565"/>
        <v>0.02</v>
      </c>
      <c r="FU1203" s="116">
        <f t="shared" si="566"/>
        <v>1</v>
      </c>
      <c r="FV1203" s="116">
        <f t="shared" si="567"/>
        <v>64</v>
      </c>
      <c r="FW1203" s="116">
        <f t="shared" si="568"/>
        <v>0</v>
      </c>
      <c r="FX1203" s="116">
        <f t="shared" si="569"/>
        <v>1</v>
      </c>
      <c r="FY1203" s="116">
        <f t="shared" si="570"/>
        <v>15</v>
      </c>
      <c r="FZ1203" s="116">
        <f t="shared" si="571"/>
        <v>1.17E-2</v>
      </c>
      <c r="GA1203" s="116">
        <f t="shared" si="572"/>
        <v>1</v>
      </c>
      <c r="GB1203" s="116">
        <f t="shared" si="573"/>
        <v>30</v>
      </c>
      <c r="GC1203" s="116">
        <f t="shared" si="574"/>
        <v>4.6800000000000001E-2</v>
      </c>
      <c r="GD1203" s="116">
        <f t="shared" si="575"/>
        <v>1</v>
      </c>
      <c r="GE1203" s="116">
        <f t="shared" si="576"/>
        <v>64</v>
      </c>
    </row>
    <row r="1204" spans="164:187" ht="16.5" x14ac:dyDescent="0.2">
      <c r="FH1204" s="116">
        <v>1199</v>
      </c>
      <c r="FI1204" s="116">
        <f t="shared" si="561"/>
        <v>71</v>
      </c>
      <c r="FJ1204" s="116">
        <f t="shared" si="554"/>
        <v>15</v>
      </c>
      <c r="FK1204" s="116" t="str">
        <f t="shared" si="562"/>
        <v>高顺专属武器-魂珠-8 8级</v>
      </c>
      <c r="FL1204" s="116">
        <f t="shared" si="563"/>
        <v>8</v>
      </c>
      <c r="FM1204" s="116">
        <f t="shared" si="564"/>
        <v>8</v>
      </c>
      <c r="FN1204" s="116" t="str">
        <f t="shared" si="555"/>
        <v>金币</v>
      </c>
      <c r="FO1204" s="116">
        <f t="shared" si="556"/>
        <v>15000</v>
      </c>
      <c r="FP1204" s="116" t="str">
        <f t="shared" si="557"/>
        <v>专属强化石4</v>
      </c>
      <c r="FQ1204" s="116">
        <f t="shared" si="558"/>
        <v>30</v>
      </c>
      <c r="FR1204" s="116" t="str">
        <f t="shared" si="559"/>
        <v/>
      </c>
      <c r="FS1204" s="116" t="str">
        <f t="shared" si="560"/>
        <v/>
      </c>
      <c r="FT1204" s="116">
        <f t="shared" si="565"/>
        <v>0.02</v>
      </c>
      <c r="FU1204" s="116">
        <f t="shared" si="566"/>
        <v>1</v>
      </c>
      <c r="FV1204" s="116">
        <f t="shared" si="567"/>
        <v>86</v>
      </c>
      <c r="FW1204" s="116">
        <f t="shared" si="568"/>
        <v>0</v>
      </c>
      <c r="FX1204" s="116">
        <f t="shared" si="569"/>
        <v>1</v>
      </c>
      <c r="FY1204" s="116">
        <f t="shared" si="570"/>
        <v>20</v>
      </c>
      <c r="FZ1204" s="116">
        <f t="shared" si="571"/>
        <v>8.6999999999999994E-3</v>
      </c>
      <c r="GA1204" s="116">
        <f t="shared" si="572"/>
        <v>1</v>
      </c>
      <c r="GB1204" s="116">
        <f t="shared" si="573"/>
        <v>40</v>
      </c>
      <c r="GC1204" s="116">
        <f t="shared" si="574"/>
        <v>3.4700000000000002E-2</v>
      </c>
      <c r="GD1204" s="116">
        <f t="shared" si="575"/>
        <v>1</v>
      </c>
      <c r="GE1204" s="116">
        <f t="shared" si="576"/>
        <v>86</v>
      </c>
    </row>
    <row r="1205" spans="164:187" ht="16.5" x14ac:dyDescent="0.2">
      <c r="FH1205" s="116">
        <v>1200</v>
      </c>
      <c r="FI1205" s="116">
        <f t="shared" si="561"/>
        <v>72</v>
      </c>
      <c r="FJ1205" s="116">
        <f t="shared" si="554"/>
        <v>15</v>
      </c>
      <c r="FK1205" s="116" t="str">
        <f t="shared" si="562"/>
        <v>高顺专属武器-魂珠-8 9级</v>
      </c>
      <c r="FL1205" s="116">
        <f t="shared" si="563"/>
        <v>8</v>
      </c>
      <c r="FM1205" s="116">
        <f t="shared" si="564"/>
        <v>9</v>
      </c>
      <c r="FN1205" s="116" t="str">
        <f t="shared" si="555"/>
        <v>金币</v>
      </c>
      <c r="FO1205" s="116">
        <f t="shared" si="556"/>
        <v>16000</v>
      </c>
      <c r="FP1205" s="116" t="str">
        <f t="shared" si="557"/>
        <v>专属强化石4</v>
      </c>
      <c r="FQ1205" s="116">
        <f t="shared" si="558"/>
        <v>30</v>
      </c>
      <c r="FR1205" s="116" t="str">
        <f t="shared" si="559"/>
        <v/>
      </c>
      <c r="FS1205" s="116" t="str">
        <f t="shared" si="560"/>
        <v/>
      </c>
      <c r="FT1205" s="116">
        <f t="shared" si="565"/>
        <v>0.01</v>
      </c>
      <c r="FU1205" s="116">
        <f t="shared" si="566"/>
        <v>1</v>
      </c>
      <c r="FV1205" s="116">
        <f t="shared" si="567"/>
        <v>140</v>
      </c>
      <c r="FW1205" s="116">
        <f t="shared" si="568"/>
        <v>0</v>
      </c>
      <c r="FX1205" s="116">
        <f t="shared" si="569"/>
        <v>1</v>
      </c>
      <c r="FY1205" s="116">
        <f t="shared" si="570"/>
        <v>33</v>
      </c>
      <c r="FZ1205" s="116">
        <f t="shared" si="571"/>
        <v>5.4000000000000003E-3</v>
      </c>
      <c r="GA1205" s="116">
        <f t="shared" si="572"/>
        <v>1</v>
      </c>
      <c r="GB1205" s="116">
        <f t="shared" si="573"/>
        <v>65</v>
      </c>
      <c r="GC1205" s="116">
        <f t="shared" si="574"/>
        <v>2.1499999999999998E-2</v>
      </c>
      <c r="GD1205" s="116">
        <f t="shared" si="575"/>
        <v>1</v>
      </c>
      <c r="GE1205" s="116">
        <f t="shared" si="576"/>
        <v>140</v>
      </c>
    </row>
    <row r="1206" spans="164:187" ht="16.5" x14ac:dyDescent="0.2">
      <c r="FH1206" s="116">
        <v>1201</v>
      </c>
      <c r="FI1206" s="116">
        <f t="shared" si="561"/>
        <v>0</v>
      </c>
      <c r="FJ1206" s="116">
        <f t="shared" si="554"/>
        <v>16</v>
      </c>
      <c r="FK1206" s="116" t="str">
        <f t="shared" si="562"/>
        <v>烈风螳螂专属武器-魂珠-1 0级</v>
      </c>
      <c r="FL1206" s="116">
        <f t="shared" si="563"/>
        <v>1</v>
      </c>
      <c r="FM1206" s="116">
        <f t="shared" si="564"/>
        <v>0</v>
      </c>
      <c r="FN1206" s="116" t="str">
        <f t="shared" si="555"/>
        <v/>
      </c>
      <c r="FO1206" s="116" t="str">
        <f t="shared" si="556"/>
        <v/>
      </c>
      <c r="FP1206" s="116" t="str">
        <f t="shared" si="557"/>
        <v/>
      </c>
      <c r="FQ1206" s="116" t="str">
        <f t="shared" si="558"/>
        <v/>
      </c>
      <c r="FR1206" s="116" t="str">
        <f t="shared" si="559"/>
        <v/>
      </c>
      <c r="FS1206" s="116" t="str">
        <f t="shared" si="560"/>
        <v/>
      </c>
      <c r="FT1206" s="116" t="str">
        <f t="shared" si="565"/>
        <v/>
      </c>
      <c r="FU1206" s="116" t="str">
        <f t="shared" si="566"/>
        <v/>
      </c>
      <c r="FV1206" s="116" t="str">
        <f t="shared" si="567"/>
        <v/>
      </c>
      <c r="FW1206" s="116" t="str">
        <f t="shared" si="568"/>
        <v/>
      </c>
      <c r="FX1206" s="116" t="str">
        <f t="shared" si="569"/>
        <v/>
      </c>
      <c r="FY1206" s="116" t="str">
        <f t="shared" si="570"/>
        <v/>
      </c>
      <c r="FZ1206" s="116" t="str">
        <f t="shared" si="571"/>
        <v/>
      </c>
      <c r="GA1206" s="116" t="str">
        <f t="shared" si="572"/>
        <v/>
      </c>
      <c r="GB1206" s="116" t="str">
        <f t="shared" si="573"/>
        <v/>
      </c>
      <c r="GC1206" s="116" t="str">
        <f t="shared" si="574"/>
        <v/>
      </c>
      <c r="GD1206" s="116" t="str">
        <f t="shared" si="575"/>
        <v/>
      </c>
      <c r="GE1206" s="116" t="str">
        <f t="shared" si="576"/>
        <v/>
      </c>
    </row>
    <row r="1207" spans="164:187" ht="16.5" x14ac:dyDescent="0.2">
      <c r="FH1207" s="116">
        <v>1202</v>
      </c>
      <c r="FI1207" s="116">
        <f t="shared" si="561"/>
        <v>1</v>
      </c>
      <c r="FJ1207" s="116">
        <f t="shared" si="554"/>
        <v>16</v>
      </c>
      <c r="FK1207" s="116" t="str">
        <f t="shared" si="562"/>
        <v>烈风螳螂专属武器-魂珠-1 1级</v>
      </c>
      <c r="FL1207" s="116">
        <f t="shared" si="563"/>
        <v>1</v>
      </c>
      <c r="FM1207" s="116">
        <f t="shared" si="564"/>
        <v>1</v>
      </c>
      <c r="FN1207" s="116" t="str">
        <f t="shared" si="555"/>
        <v>金币</v>
      </c>
      <c r="FO1207" s="116">
        <f t="shared" si="556"/>
        <v>1000</v>
      </c>
      <c r="FP1207" s="116" t="str">
        <f t="shared" si="557"/>
        <v>专属强化石1</v>
      </c>
      <c r="FQ1207" s="116">
        <f t="shared" si="558"/>
        <v>1</v>
      </c>
      <c r="FR1207" s="116" t="str">
        <f t="shared" si="559"/>
        <v/>
      </c>
      <c r="FS1207" s="116" t="str">
        <f t="shared" si="560"/>
        <v/>
      </c>
      <c r="FT1207" s="116">
        <f t="shared" si="565"/>
        <v>0.24</v>
      </c>
      <c r="FU1207" s="116">
        <f t="shared" si="566"/>
        <v>1</v>
      </c>
      <c r="FV1207" s="116">
        <f t="shared" si="567"/>
        <v>6</v>
      </c>
      <c r="FW1207" s="116">
        <f t="shared" si="568"/>
        <v>0</v>
      </c>
      <c r="FX1207" s="116">
        <f t="shared" si="569"/>
        <v>1</v>
      </c>
      <c r="FY1207" s="116">
        <f t="shared" si="570"/>
        <v>1</v>
      </c>
      <c r="FZ1207" s="116">
        <f t="shared" si="571"/>
        <v>0.11990000000000001</v>
      </c>
      <c r="GA1207" s="116">
        <f t="shared" si="572"/>
        <v>1</v>
      </c>
      <c r="GB1207" s="116">
        <f t="shared" si="573"/>
        <v>3</v>
      </c>
      <c r="GC1207" s="116">
        <f t="shared" si="574"/>
        <v>0.47960000000000003</v>
      </c>
      <c r="GD1207" s="116">
        <f t="shared" si="575"/>
        <v>1</v>
      </c>
      <c r="GE1207" s="116">
        <f t="shared" si="576"/>
        <v>6</v>
      </c>
    </row>
    <row r="1208" spans="164:187" ht="16.5" x14ac:dyDescent="0.2">
      <c r="FH1208" s="116">
        <v>1203</v>
      </c>
      <c r="FI1208" s="116">
        <f t="shared" si="561"/>
        <v>2</v>
      </c>
      <c r="FJ1208" s="116">
        <f t="shared" si="554"/>
        <v>16</v>
      </c>
      <c r="FK1208" s="116" t="str">
        <f t="shared" si="562"/>
        <v>烈风螳螂专属武器-魂珠-1 2级</v>
      </c>
      <c r="FL1208" s="116">
        <f t="shared" si="563"/>
        <v>1</v>
      </c>
      <c r="FM1208" s="116">
        <f t="shared" si="564"/>
        <v>2</v>
      </c>
      <c r="FN1208" s="116" t="str">
        <f t="shared" si="555"/>
        <v>金币</v>
      </c>
      <c r="FO1208" s="116">
        <f t="shared" si="556"/>
        <v>2000</v>
      </c>
      <c r="FP1208" s="116" t="str">
        <f t="shared" si="557"/>
        <v>专属强化石1</v>
      </c>
      <c r="FQ1208" s="116">
        <f t="shared" si="558"/>
        <v>2</v>
      </c>
      <c r="FR1208" s="116" t="str">
        <f t="shared" si="559"/>
        <v/>
      </c>
      <c r="FS1208" s="116" t="str">
        <f t="shared" si="560"/>
        <v/>
      </c>
      <c r="FT1208" s="116">
        <f t="shared" si="565"/>
        <v>0.24</v>
      </c>
      <c r="FU1208" s="116">
        <f t="shared" si="566"/>
        <v>1</v>
      </c>
      <c r="FV1208" s="116">
        <f t="shared" si="567"/>
        <v>6</v>
      </c>
      <c r="FW1208" s="116">
        <f t="shared" si="568"/>
        <v>0</v>
      </c>
      <c r="FX1208" s="116">
        <f t="shared" si="569"/>
        <v>1</v>
      </c>
      <c r="FY1208" s="116">
        <f t="shared" si="570"/>
        <v>1</v>
      </c>
      <c r="FZ1208" s="116">
        <f t="shared" si="571"/>
        <v>0.11990000000000001</v>
      </c>
      <c r="GA1208" s="116">
        <f t="shared" si="572"/>
        <v>1</v>
      </c>
      <c r="GB1208" s="116">
        <f t="shared" si="573"/>
        <v>3</v>
      </c>
      <c r="GC1208" s="116">
        <f t="shared" si="574"/>
        <v>0.47960000000000003</v>
      </c>
      <c r="GD1208" s="116">
        <f t="shared" si="575"/>
        <v>1</v>
      </c>
      <c r="GE1208" s="116">
        <f t="shared" si="576"/>
        <v>6</v>
      </c>
    </row>
    <row r="1209" spans="164:187" ht="16.5" x14ac:dyDescent="0.2">
      <c r="FH1209" s="116">
        <v>1204</v>
      </c>
      <c r="FI1209" s="116">
        <f t="shared" si="561"/>
        <v>3</v>
      </c>
      <c r="FJ1209" s="116">
        <f t="shared" si="554"/>
        <v>16</v>
      </c>
      <c r="FK1209" s="116" t="str">
        <f t="shared" si="562"/>
        <v>烈风螳螂专属武器-魂珠-1 3级</v>
      </c>
      <c r="FL1209" s="116">
        <f t="shared" si="563"/>
        <v>1</v>
      </c>
      <c r="FM1209" s="116">
        <f t="shared" si="564"/>
        <v>3</v>
      </c>
      <c r="FN1209" s="116" t="str">
        <f t="shared" si="555"/>
        <v>金币</v>
      </c>
      <c r="FO1209" s="116">
        <f t="shared" si="556"/>
        <v>3000</v>
      </c>
      <c r="FP1209" s="116" t="str">
        <f t="shared" si="557"/>
        <v>专属强化石1</v>
      </c>
      <c r="FQ1209" s="116">
        <f t="shared" si="558"/>
        <v>3</v>
      </c>
      <c r="FR1209" s="116" t="str">
        <f t="shared" si="559"/>
        <v/>
      </c>
      <c r="FS1209" s="116" t="str">
        <f t="shared" si="560"/>
        <v/>
      </c>
      <c r="FT1209" s="116">
        <f t="shared" si="565"/>
        <v>0.24</v>
      </c>
      <c r="FU1209" s="116">
        <f t="shared" si="566"/>
        <v>1</v>
      </c>
      <c r="FV1209" s="116">
        <f t="shared" si="567"/>
        <v>6</v>
      </c>
      <c r="FW1209" s="116">
        <f t="shared" si="568"/>
        <v>0</v>
      </c>
      <c r="FX1209" s="116">
        <f t="shared" si="569"/>
        <v>1</v>
      </c>
      <c r="FY1209" s="116">
        <f t="shared" si="570"/>
        <v>1</v>
      </c>
      <c r="FZ1209" s="116">
        <f t="shared" si="571"/>
        <v>0.11990000000000001</v>
      </c>
      <c r="GA1209" s="116">
        <f t="shared" si="572"/>
        <v>1</v>
      </c>
      <c r="GB1209" s="116">
        <f t="shared" si="573"/>
        <v>3</v>
      </c>
      <c r="GC1209" s="116">
        <f t="shared" si="574"/>
        <v>0.47960000000000003</v>
      </c>
      <c r="GD1209" s="116">
        <f t="shared" si="575"/>
        <v>1</v>
      </c>
      <c r="GE1209" s="116">
        <f t="shared" si="576"/>
        <v>6</v>
      </c>
    </row>
    <row r="1210" spans="164:187" ht="16.5" x14ac:dyDescent="0.2">
      <c r="FH1210" s="116">
        <v>1205</v>
      </c>
      <c r="FI1210" s="116">
        <f t="shared" si="561"/>
        <v>4</v>
      </c>
      <c r="FJ1210" s="116">
        <f t="shared" si="554"/>
        <v>16</v>
      </c>
      <c r="FK1210" s="116" t="str">
        <f t="shared" si="562"/>
        <v>烈风螳螂专属武器-魂珠-1 4级</v>
      </c>
      <c r="FL1210" s="116">
        <f t="shared" si="563"/>
        <v>1</v>
      </c>
      <c r="FM1210" s="116">
        <f t="shared" si="564"/>
        <v>4</v>
      </c>
      <c r="FN1210" s="116" t="str">
        <f t="shared" si="555"/>
        <v>金币</v>
      </c>
      <c r="FO1210" s="116">
        <f t="shared" si="556"/>
        <v>4000</v>
      </c>
      <c r="FP1210" s="116" t="str">
        <f t="shared" si="557"/>
        <v>专属强化石1</v>
      </c>
      <c r="FQ1210" s="116">
        <f t="shared" si="558"/>
        <v>4</v>
      </c>
      <c r="FR1210" s="116" t="str">
        <f t="shared" si="559"/>
        <v/>
      </c>
      <c r="FS1210" s="116" t="str">
        <f t="shared" si="560"/>
        <v/>
      </c>
      <c r="FT1210" s="116">
        <f t="shared" si="565"/>
        <v>0.19</v>
      </c>
      <c r="FU1210" s="116">
        <f t="shared" si="566"/>
        <v>1</v>
      </c>
      <c r="FV1210" s="116">
        <f t="shared" si="567"/>
        <v>8</v>
      </c>
      <c r="FW1210" s="116">
        <f t="shared" si="568"/>
        <v>0</v>
      </c>
      <c r="FX1210" s="116">
        <f t="shared" si="569"/>
        <v>1</v>
      </c>
      <c r="FY1210" s="116">
        <f t="shared" si="570"/>
        <v>2</v>
      </c>
      <c r="FZ1210" s="116">
        <f t="shared" si="571"/>
        <v>9.5899999999999999E-2</v>
      </c>
      <c r="GA1210" s="116">
        <f t="shared" si="572"/>
        <v>1</v>
      </c>
      <c r="GB1210" s="116">
        <f t="shared" si="573"/>
        <v>4</v>
      </c>
      <c r="GC1210" s="116">
        <f t="shared" si="574"/>
        <v>0.38369999999999999</v>
      </c>
      <c r="GD1210" s="116">
        <f t="shared" si="575"/>
        <v>1</v>
      </c>
      <c r="GE1210" s="116">
        <f t="shared" si="576"/>
        <v>8</v>
      </c>
    </row>
    <row r="1211" spans="164:187" ht="16.5" x14ac:dyDescent="0.2">
      <c r="FH1211" s="116">
        <v>1206</v>
      </c>
      <c r="FI1211" s="116">
        <f t="shared" si="561"/>
        <v>5</v>
      </c>
      <c r="FJ1211" s="116">
        <f t="shared" si="554"/>
        <v>16</v>
      </c>
      <c r="FK1211" s="116" t="str">
        <f t="shared" si="562"/>
        <v>烈风螳螂专属武器-魂珠-1 5级</v>
      </c>
      <c r="FL1211" s="116">
        <f t="shared" si="563"/>
        <v>1</v>
      </c>
      <c r="FM1211" s="116">
        <f t="shared" si="564"/>
        <v>5</v>
      </c>
      <c r="FN1211" s="116" t="str">
        <f t="shared" si="555"/>
        <v>金币</v>
      </c>
      <c r="FO1211" s="116">
        <f t="shared" si="556"/>
        <v>5000</v>
      </c>
      <c r="FP1211" s="116" t="str">
        <f t="shared" si="557"/>
        <v>专属强化石1</v>
      </c>
      <c r="FQ1211" s="116">
        <f t="shared" si="558"/>
        <v>5</v>
      </c>
      <c r="FR1211" s="116" t="str">
        <f t="shared" si="559"/>
        <v/>
      </c>
      <c r="FS1211" s="116" t="str">
        <f t="shared" si="560"/>
        <v/>
      </c>
      <c r="FT1211" s="116">
        <f t="shared" si="565"/>
        <v>0.15</v>
      </c>
      <c r="FU1211" s="116">
        <f t="shared" si="566"/>
        <v>1</v>
      </c>
      <c r="FV1211" s="116">
        <f t="shared" si="567"/>
        <v>10</v>
      </c>
      <c r="FW1211" s="116">
        <f t="shared" si="568"/>
        <v>0</v>
      </c>
      <c r="FX1211" s="116">
        <f t="shared" si="569"/>
        <v>1</v>
      </c>
      <c r="FY1211" s="116">
        <f t="shared" si="570"/>
        <v>2</v>
      </c>
      <c r="FZ1211" s="116">
        <f t="shared" si="571"/>
        <v>7.4899999999999994E-2</v>
      </c>
      <c r="GA1211" s="116">
        <f t="shared" si="572"/>
        <v>1</v>
      </c>
      <c r="GB1211" s="116">
        <f t="shared" si="573"/>
        <v>5</v>
      </c>
      <c r="GC1211" s="116">
        <f t="shared" si="574"/>
        <v>0.29980000000000001</v>
      </c>
      <c r="GD1211" s="116">
        <f t="shared" si="575"/>
        <v>1</v>
      </c>
      <c r="GE1211" s="116">
        <f t="shared" si="576"/>
        <v>10</v>
      </c>
    </row>
    <row r="1212" spans="164:187" ht="16.5" x14ac:dyDescent="0.2">
      <c r="FH1212" s="116">
        <v>1207</v>
      </c>
      <c r="FI1212" s="116">
        <f t="shared" si="561"/>
        <v>6</v>
      </c>
      <c r="FJ1212" s="116">
        <f t="shared" si="554"/>
        <v>16</v>
      </c>
      <c r="FK1212" s="116" t="str">
        <f t="shared" si="562"/>
        <v>烈风螳螂专属武器-魂珠-1 6级</v>
      </c>
      <c r="FL1212" s="116">
        <f t="shared" si="563"/>
        <v>1</v>
      </c>
      <c r="FM1212" s="116">
        <f t="shared" si="564"/>
        <v>6</v>
      </c>
      <c r="FN1212" s="116" t="str">
        <f t="shared" si="555"/>
        <v>金币</v>
      </c>
      <c r="FO1212" s="116">
        <f t="shared" si="556"/>
        <v>6000</v>
      </c>
      <c r="FP1212" s="116" t="str">
        <f t="shared" si="557"/>
        <v>专属强化石1</v>
      </c>
      <c r="FQ1212" s="116">
        <f t="shared" si="558"/>
        <v>6</v>
      </c>
      <c r="FR1212" s="116" t="str">
        <f t="shared" si="559"/>
        <v/>
      </c>
      <c r="FS1212" s="116" t="str">
        <f t="shared" si="560"/>
        <v/>
      </c>
      <c r="FT1212" s="116">
        <f t="shared" si="565"/>
        <v>0.11</v>
      </c>
      <c r="FU1212" s="116">
        <f t="shared" si="566"/>
        <v>1</v>
      </c>
      <c r="FV1212" s="116">
        <f t="shared" si="567"/>
        <v>14</v>
      </c>
      <c r="FW1212" s="116">
        <f t="shared" si="568"/>
        <v>0</v>
      </c>
      <c r="FX1212" s="116">
        <f t="shared" si="569"/>
        <v>1</v>
      </c>
      <c r="FY1212" s="116">
        <f t="shared" si="570"/>
        <v>3</v>
      </c>
      <c r="FZ1212" s="116">
        <f t="shared" si="571"/>
        <v>5.5300000000000002E-2</v>
      </c>
      <c r="GA1212" s="116">
        <f t="shared" si="572"/>
        <v>1</v>
      </c>
      <c r="GB1212" s="116">
        <f t="shared" si="573"/>
        <v>6</v>
      </c>
      <c r="GC1212" s="116">
        <f t="shared" si="574"/>
        <v>0.22140000000000001</v>
      </c>
      <c r="GD1212" s="116">
        <f t="shared" si="575"/>
        <v>1</v>
      </c>
      <c r="GE1212" s="116">
        <f t="shared" si="576"/>
        <v>14</v>
      </c>
    </row>
    <row r="1213" spans="164:187" ht="16.5" x14ac:dyDescent="0.2">
      <c r="FH1213" s="116">
        <v>1208</v>
      </c>
      <c r="FI1213" s="116">
        <f t="shared" si="561"/>
        <v>7</v>
      </c>
      <c r="FJ1213" s="116">
        <f t="shared" si="554"/>
        <v>16</v>
      </c>
      <c r="FK1213" s="116" t="str">
        <f t="shared" si="562"/>
        <v>烈风螳螂专属武器-魂珠-1 7级</v>
      </c>
      <c r="FL1213" s="116">
        <f t="shared" si="563"/>
        <v>1</v>
      </c>
      <c r="FM1213" s="116">
        <f t="shared" si="564"/>
        <v>7</v>
      </c>
      <c r="FN1213" s="116" t="str">
        <f t="shared" si="555"/>
        <v>金币</v>
      </c>
      <c r="FO1213" s="116">
        <f t="shared" si="556"/>
        <v>7000</v>
      </c>
      <c r="FP1213" s="116" t="str">
        <f t="shared" si="557"/>
        <v>专属强化石1</v>
      </c>
      <c r="FQ1213" s="116">
        <f t="shared" si="558"/>
        <v>7</v>
      </c>
      <c r="FR1213" s="116" t="str">
        <f t="shared" si="559"/>
        <v/>
      </c>
      <c r="FS1213" s="116" t="str">
        <f t="shared" si="560"/>
        <v/>
      </c>
      <c r="FT1213" s="116">
        <f t="shared" si="565"/>
        <v>0.08</v>
      </c>
      <c r="FU1213" s="116">
        <f t="shared" si="566"/>
        <v>1</v>
      </c>
      <c r="FV1213" s="116">
        <f t="shared" si="567"/>
        <v>19</v>
      </c>
      <c r="FW1213" s="116">
        <f t="shared" si="568"/>
        <v>0</v>
      </c>
      <c r="FX1213" s="116">
        <f t="shared" si="569"/>
        <v>1</v>
      </c>
      <c r="FY1213" s="116">
        <f t="shared" si="570"/>
        <v>4</v>
      </c>
      <c r="FZ1213" s="116">
        <f t="shared" si="571"/>
        <v>0.04</v>
      </c>
      <c r="GA1213" s="116">
        <f t="shared" si="572"/>
        <v>1</v>
      </c>
      <c r="GB1213" s="116">
        <f t="shared" si="573"/>
        <v>9</v>
      </c>
      <c r="GC1213" s="116">
        <f t="shared" si="574"/>
        <v>0.15989999999999999</v>
      </c>
      <c r="GD1213" s="116">
        <f t="shared" si="575"/>
        <v>1</v>
      </c>
      <c r="GE1213" s="116">
        <f t="shared" si="576"/>
        <v>19</v>
      </c>
    </row>
    <row r="1214" spans="164:187" ht="16.5" x14ac:dyDescent="0.2">
      <c r="FH1214" s="116">
        <v>1209</v>
      </c>
      <c r="FI1214" s="116">
        <f t="shared" si="561"/>
        <v>8</v>
      </c>
      <c r="FJ1214" s="116">
        <f t="shared" si="554"/>
        <v>16</v>
      </c>
      <c r="FK1214" s="116" t="str">
        <f t="shared" si="562"/>
        <v>烈风螳螂专属武器-魂珠-1 8级</v>
      </c>
      <c r="FL1214" s="116">
        <f t="shared" si="563"/>
        <v>1</v>
      </c>
      <c r="FM1214" s="116">
        <f t="shared" si="564"/>
        <v>8</v>
      </c>
      <c r="FN1214" s="116" t="str">
        <f t="shared" si="555"/>
        <v>金币</v>
      </c>
      <c r="FO1214" s="116">
        <f t="shared" si="556"/>
        <v>8000</v>
      </c>
      <c r="FP1214" s="116" t="str">
        <f t="shared" si="557"/>
        <v>专属强化石1</v>
      </c>
      <c r="FQ1214" s="116">
        <f t="shared" si="558"/>
        <v>8</v>
      </c>
      <c r="FR1214" s="116" t="str">
        <f t="shared" si="559"/>
        <v/>
      </c>
      <c r="FS1214" s="116" t="str">
        <f t="shared" si="560"/>
        <v/>
      </c>
      <c r="FT1214" s="116">
        <f t="shared" si="565"/>
        <v>0.06</v>
      </c>
      <c r="FU1214" s="116">
        <f t="shared" si="566"/>
        <v>1</v>
      </c>
      <c r="FV1214" s="116">
        <f t="shared" si="567"/>
        <v>27</v>
      </c>
      <c r="FW1214" s="116">
        <f t="shared" si="568"/>
        <v>0</v>
      </c>
      <c r="FX1214" s="116">
        <f t="shared" si="569"/>
        <v>1</v>
      </c>
      <c r="FY1214" s="116">
        <f t="shared" si="570"/>
        <v>6</v>
      </c>
      <c r="FZ1214" s="116">
        <f t="shared" si="571"/>
        <v>2.8199999999999999E-2</v>
      </c>
      <c r="GA1214" s="116">
        <f t="shared" si="572"/>
        <v>1</v>
      </c>
      <c r="GB1214" s="116">
        <f t="shared" si="573"/>
        <v>12</v>
      </c>
      <c r="GC1214" s="116">
        <f t="shared" si="574"/>
        <v>0.1128</v>
      </c>
      <c r="GD1214" s="116">
        <f t="shared" si="575"/>
        <v>1</v>
      </c>
      <c r="GE1214" s="116">
        <f t="shared" si="576"/>
        <v>27</v>
      </c>
    </row>
    <row r="1215" spans="164:187" ht="16.5" x14ac:dyDescent="0.2">
      <c r="FH1215" s="116">
        <v>1210</v>
      </c>
      <c r="FI1215" s="116">
        <f t="shared" si="561"/>
        <v>9</v>
      </c>
      <c r="FJ1215" s="116">
        <f t="shared" si="554"/>
        <v>16</v>
      </c>
      <c r="FK1215" s="116" t="str">
        <f t="shared" si="562"/>
        <v>烈风螳螂专属武器-魂珠-1 9级</v>
      </c>
      <c r="FL1215" s="116">
        <f t="shared" si="563"/>
        <v>1</v>
      </c>
      <c r="FM1215" s="116">
        <f t="shared" si="564"/>
        <v>9</v>
      </c>
      <c r="FN1215" s="116" t="str">
        <f t="shared" si="555"/>
        <v>金币</v>
      </c>
      <c r="FO1215" s="116">
        <f t="shared" si="556"/>
        <v>9000</v>
      </c>
      <c r="FP1215" s="116" t="str">
        <f t="shared" si="557"/>
        <v>专属强化石1</v>
      </c>
      <c r="FQ1215" s="116">
        <f t="shared" si="558"/>
        <v>10</v>
      </c>
      <c r="FR1215" s="116" t="str">
        <f t="shared" si="559"/>
        <v/>
      </c>
      <c r="FS1215" s="116" t="str">
        <f t="shared" si="560"/>
        <v/>
      </c>
      <c r="FT1215" s="116">
        <f t="shared" si="565"/>
        <v>0.04</v>
      </c>
      <c r="FU1215" s="116">
        <f t="shared" si="566"/>
        <v>1</v>
      </c>
      <c r="FV1215" s="116">
        <f t="shared" si="567"/>
        <v>34</v>
      </c>
      <c r="FW1215" s="116">
        <f t="shared" si="568"/>
        <v>0</v>
      </c>
      <c r="FX1215" s="116">
        <f t="shared" si="569"/>
        <v>1</v>
      </c>
      <c r="FY1215" s="116">
        <f t="shared" si="570"/>
        <v>8</v>
      </c>
      <c r="FZ1215" s="116">
        <f t="shared" si="571"/>
        <v>2.18E-2</v>
      </c>
      <c r="GA1215" s="116">
        <f t="shared" si="572"/>
        <v>1</v>
      </c>
      <c r="GB1215" s="116">
        <f t="shared" si="573"/>
        <v>16</v>
      </c>
      <c r="GC1215" s="116">
        <f t="shared" si="574"/>
        <v>8.72E-2</v>
      </c>
      <c r="GD1215" s="116">
        <f t="shared" si="575"/>
        <v>1</v>
      </c>
      <c r="GE1215" s="116">
        <f t="shared" si="576"/>
        <v>34</v>
      </c>
    </row>
    <row r="1216" spans="164:187" ht="16.5" x14ac:dyDescent="0.2">
      <c r="FH1216" s="116">
        <v>1211</v>
      </c>
      <c r="FI1216" s="116">
        <f t="shared" si="561"/>
        <v>0</v>
      </c>
      <c r="FJ1216" s="116">
        <f t="shared" si="554"/>
        <v>16</v>
      </c>
      <c r="FK1216" s="116" t="str">
        <f t="shared" si="562"/>
        <v>烈风螳螂专属武器-魂珠-2 0级</v>
      </c>
      <c r="FL1216" s="116">
        <f t="shared" si="563"/>
        <v>2</v>
      </c>
      <c r="FM1216" s="116">
        <f t="shared" si="564"/>
        <v>0</v>
      </c>
      <c r="FN1216" s="116" t="str">
        <f t="shared" si="555"/>
        <v/>
      </c>
      <c r="FO1216" s="116" t="str">
        <f t="shared" si="556"/>
        <v/>
      </c>
      <c r="FP1216" s="116" t="str">
        <f t="shared" si="557"/>
        <v/>
      </c>
      <c r="FQ1216" s="116" t="str">
        <f t="shared" si="558"/>
        <v/>
      </c>
      <c r="FR1216" s="116" t="str">
        <f t="shared" si="559"/>
        <v/>
      </c>
      <c r="FS1216" s="116" t="str">
        <f t="shared" si="560"/>
        <v/>
      </c>
      <c r="FT1216" s="116" t="str">
        <f t="shared" si="565"/>
        <v/>
      </c>
      <c r="FU1216" s="116" t="str">
        <f t="shared" si="566"/>
        <v/>
      </c>
      <c r="FV1216" s="116" t="str">
        <f t="shared" si="567"/>
        <v/>
      </c>
      <c r="FW1216" s="116" t="str">
        <f t="shared" si="568"/>
        <v/>
      </c>
      <c r="FX1216" s="116" t="str">
        <f t="shared" si="569"/>
        <v/>
      </c>
      <c r="FY1216" s="116" t="str">
        <f t="shared" si="570"/>
        <v/>
      </c>
      <c r="FZ1216" s="116" t="str">
        <f t="shared" si="571"/>
        <v/>
      </c>
      <c r="GA1216" s="116" t="str">
        <f t="shared" si="572"/>
        <v/>
      </c>
      <c r="GB1216" s="116" t="str">
        <f t="shared" si="573"/>
        <v/>
      </c>
      <c r="GC1216" s="116" t="str">
        <f t="shared" si="574"/>
        <v/>
      </c>
      <c r="GD1216" s="116" t="str">
        <f t="shared" si="575"/>
        <v/>
      </c>
      <c r="GE1216" s="116" t="str">
        <f t="shared" si="576"/>
        <v/>
      </c>
    </row>
    <row r="1217" spans="164:187" ht="16.5" x14ac:dyDescent="0.2">
      <c r="FH1217" s="116">
        <v>1212</v>
      </c>
      <c r="FI1217" s="116">
        <f t="shared" si="561"/>
        <v>10</v>
      </c>
      <c r="FJ1217" s="116">
        <f t="shared" si="554"/>
        <v>16</v>
      </c>
      <c r="FK1217" s="116" t="str">
        <f t="shared" si="562"/>
        <v>烈风螳螂专属武器-魂珠-2 1级</v>
      </c>
      <c r="FL1217" s="116">
        <f t="shared" si="563"/>
        <v>2</v>
      </c>
      <c r="FM1217" s="116">
        <f t="shared" si="564"/>
        <v>1</v>
      </c>
      <c r="FN1217" s="116" t="str">
        <f t="shared" si="555"/>
        <v>金币</v>
      </c>
      <c r="FO1217" s="116">
        <f t="shared" si="556"/>
        <v>2000</v>
      </c>
      <c r="FP1217" s="116" t="str">
        <f t="shared" si="557"/>
        <v>专属强化石1</v>
      </c>
      <c r="FQ1217" s="116">
        <f t="shared" si="558"/>
        <v>3</v>
      </c>
      <c r="FR1217" s="116" t="str">
        <f t="shared" si="559"/>
        <v>专属强化石2</v>
      </c>
      <c r="FS1217" s="116">
        <f t="shared" si="560"/>
        <v>1</v>
      </c>
      <c r="FT1217" s="116">
        <f t="shared" si="565"/>
        <v>0.28999999999999998</v>
      </c>
      <c r="FU1217" s="116">
        <f t="shared" si="566"/>
        <v>1</v>
      </c>
      <c r="FV1217" s="116">
        <f t="shared" si="567"/>
        <v>5</v>
      </c>
      <c r="FW1217" s="116">
        <f t="shared" si="568"/>
        <v>0</v>
      </c>
      <c r="FX1217" s="116">
        <f t="shared" si="569"/>
        <v>1</v>
      </c>
      <c r="FY1217" s="116">
        <f t="shared" si="570"/>
        <v>1</v>
      </c>
      <c r="FZ1217" s="116">
        <f t="shared" si="571"/>
        <v>0.14480000000000001</v>
      </c>
      <c r="GA1217" s="116">
        <f t="shared" si="572"/>
        <v>1</v>
      </c>
      <c r="GB1217" s="116">
        <f t="shared" si="573"/>
        <v>2</v>
      </c>
      <c r="GC1217" s="116">
        <f t="shared" si="574"/>
        <v>0.57920000000000005</v>
      </c>
      <c r="GD1217" s="116">
        <f t="shared" si="575"/>
        <v>1</v>
      </c>
      <c r="GE1217" s="116">
        <f t="shared" si="576"/>
        <v>5</v>
      </c>
    </row>
    <row r="1218" spans="164:187" ht="16.5" x14ac:dyDescent="0.2">
      <c r="FH1218" s="116">
        <v>1213</v>
      </c>
      <c r="FI1218" s="116">
        <f t="shared" si="561"/>
        <v>11</v>
      </c>
      <c r="FJ1218" s="116">
        <f t="shared" si="554"/>
        <v>16</v>
      </c>
      <c r="FK1218" s="116" t="str">
        <f t="shared" si="562"/>
        <v>烈风螳螂专属武器-魂珠-2 2级</v>
      </c>
      <c r="FL1218" s="116">
        <f t="shared" si="563"/>
        <v>2</v>
      </c>
      <c r="FM1218" s="116">
        <f t="shared" si="564"/>
        <v>2</v>
      </c>
      <c r="FN1218" s="116" t="str">
        <f t="shared" si="555"/>
        <v>金币</v>
      </c>
      <c r="FO1218" s="116">
        <f t="shared" si="556"/>
        <v>3000</v>
      </c>
      <c r="FP1218" s="116" t="str">
        <f t="shared" si="557"/>
        <v>专属强化石1</v>
      </c>
      <c r="FQ1218" s="116">
        <f t="shared" si="558"/>
        <v>3</v>
      </c>
      <c r="FR1218" s="116" t="str">
        <f t="shared" si="559"/>
        <v>专属强化石2</v>
      </c>
      <c r="FS1218" s="116">
        <f t="shared" si="560"/>
        <v>1</v>
      </c>
      <c r="FT1218" s="116">
        <f t="shared" si="565"/>
        <v>0.14000000000000001</v>
      </c>
      <c r="FU1218" s="116">
        <f t="shared" si="566"/>
        <v>1</v>
      </c>
      <c r="FV1218" s="116">
        <f t="shared" si="567"/>
        <v>10</v>
      </c>
      <c r="FW1218" s="116">
        <f t="shared" si="568"/>
        <v>0</v>
      </c>
      <c r="FX1218" s="116">
        <f t="shared" si="569"/>
        <v>1</v>
      </c>
      <c r="FY1218" s="116">
        <f t="shared" si="570"/>
        <v>2</v>
      </c>
      <c r="FZ1218" s="116">
        <f t="shared" si="571"/>
        <v>7.2400000000000006E-2</v>
      </c>
      <c r="GA1218" s="116">
        <f t="shared" si="572"/>
        <v>1</v>
      </c>
      <c r="GB1218" s="116">
        <f t="shared" si="573"/>
        <v>5</v>
      </c>
      <c r="GC1218" s="116">
        <f t="shared" si="574"/>
        <v>0.28960000000000002</v>
      </c>
      <c r="GD1218" s="116">
        <f t="shared" si="575"/>
        <v>1</v>
      </c>
      <c r="GE1218" s="116">
        <f t="shared" si="576"/>
        <v>10</v>
      </c>
    </row>
    <row r="1219" spans="164:187" ht="16.5" x14ac:dyDescent="0.2">
      <c r="FH1219" s="116">
        <v>1214</v>
      </c>
      <c r="FI1219" s="116">
        <f t="shared" si="561"/>
        <v>12</v>
      </c>
      <c r="FJ1219" s="116">
        <f t="shared" si="554"/>
        <v>16</v>
      </c>
      <c r="FK1219" s="116" t="str">
        <f t="shared" si="562"/>
        <v>烈风螳螂专属武器-魂珠-2 3级</v>
      </c>
      <c r="FL1219" s="116">
        <f t="shared" si="563"/>
        <v>2</v>
      </c>
      <c r="FM1219" s="116">
        <f t="shared" si="564"/>
        <v>3</v>
      </c>
      <c r="FN1219" s="116" t="str">
        <f t="shared" si="555"/>
        <v>金币</v>
      </c>
      <c r="FO1219" s="116">
        <f t="shared" si="556"/>
        <v>4000</v>
      </c>
      <c r="FP1219" s="116" t="str">
        <f t="shared" si="557"/>
        <v>专属强化石1</v>
      </c>
      <c r="FQ1219" s="116">
        <f t="shared" si="558"/>
        <v>6</v>
      </c>
      <c r="FR1219" s="116" t="str">
        <f t="shared" si="559"/>
        <v>专属强化石2</v>
      </c>
      <c r="FS1219" s="116">
        <f t="shared" si="560"/>
        <v>2</v>
      </c>
      <c r="FT1219" s="116">
        <f t="shared" si="565"/>
        <v>0.19</v>
      </c>
      <c r="FU1219" s="116">
        <f t="shared" si="566"/>
        <v>1</v>
      </c>
      <c r="FV1219" s="116">
        <f t="shared" si="567"/>
        <v>8</v>
      </c>
      <c r="FW1219" s="116">
        <f t="shared" si="568"/>
        <v>0</v>
      </c>
      <c r="FX1219" s="116">
        <f t="shared" si="569"/>
        <v>1</v>
      </c>
      <c r="FY1219" s="116">
        <f t="shared" si="570"/>
        <v>2</v>
      </c>
      <c r="FZ1219" s="116">
        <f t="shared" si="571"/>
        <v>9.6500000000000002E-2</v>
      </c>
      <c r="GA1219" s="116">
        <f t="shared" si="572"/>
        <v>1</v>
      </c>
      <c r="GB1219" s="116">
        <f t="shared" si="573"/>
        <v>4</v>
      </c>
      <c r="GC1219" s="116">
        <f t="shared" si="574"/>
        <v>0.3861</v>
      </c>
      <c r="GD1219" s="116">
        <f t="shared" si="575"/>
        <v>1</v>
      </c>
      <c r="GE1219" s="116">
        <f t="shared" si="576"/>
        <v>8</v>
      </c>
    </row>
    <row r="1220" spans="164:187" ht="16.5" x14ac:dyDescent="0.2">
      <c r="FH1220" s="116">
        <v>1215</v>
      </c>
      <c r="FI1220" s="116">
        <f t="shared" si="561"/>
        <v>13</v>
      </c>
      <c r="FJ1220" s="116">
        <f t="shared" si="554"/>
        <v>16</v>
      </c>
      <c r="FK1220" s="116" t="str">
        <f t="shared" si="562"/>
        <v>烈风螳螂专属武器-魂珠-2 4级</v>
      </c>
      <c r="FL1220" s="116">
        <f t="shared" si="563"/>
        <v>2</v>
      </c>
      <c r="FM1220" s="116">
        <f t="shared" si="564"/>
        <v>4</v>
      </c>
      <c r="FN1220" s="116" t="str">
        <f t="shared" si="555"/>
        <v>金币</v>
      </c>
      <c r="FO1220" s="116">
        <f t="shared" si="556"/>
        <v>5000</v>
      </c>
      <c r="FP1220" s="116" t="str">
        <f t="shared" si="557"/>
        <v>专属强化石1</v>
      </c>
      <c r="FQ1220" s="116">
        <f t="shared" si="558"/>
        <v>6</v>
      </c>
      <c r="FR1220" s="116" t="str">
        <f t="shared" si="559"/>
        <v>专属强化石2</v>
      </c>
      <c r="FS1220" s="116">
        <f t="shared" si="560"/>
        <v>2</v>
      </c>
      <c r="FT1220" s="116">
        <f t="shared" si="565"/>
        <v>0.12</v>
      </c>
      <c r="FU1220" s="116">
        <f t="shared" si="566"/>
        <v>1</v>
      </c>
      <c r="FV1220" s="116">
        <f t="shared" si="567"/>
        <v>13</v>
      </c>
      <c r="FW1220" s="116">
        <f t="shared" si="568"/>
        <v>0</v>
      </c>
      <c r="FX1220" s="116">
        <f t="shared" si="569"/>
        <v>1</v>
      </c>
      <c r="FY1220" s="116">
        <f t="shared" si="570"/>
        <v>3</v>
      </c>
      <c r="FZ1220" s="116">
        <f t="shared" si="571"/>
        <v>5.79E-2</v>
      </c>
      <c r="GA1220" s="116">
        <f t="shared" si="572"/>
        <v>1</v>
      </c>
      <c r="GB1220" s="116">
        <f t="shared" si="573"/>
        <v>6</v>
      </c>
      <c r="GC1220" s="116">
        <f t="shared" si="574"/>
        <v>0.23169999999999999</v>
      </c>
      <c r="GD1220" s="116">
        <f t="shared" si="575"/>
        <v>1</v>
      </c>
      <c r="GE1220" s="116">
        <f t="shared" si="576"/>
        <v>13</v>
      </c>
    </row>
    <row r="1221" spans="164:187" ht="16.5" x14ac:dyDescent="0.2">
      <c r="FH1221" s="116">
        <v>1216</v>
      </c>
      <c r="FI1221" s="116">
        <f t="shared" si="561"/>
        <v>14</v>
      </c>
      <c r="FJ1221" s="116">
        <f t="shared" si="554"/>
        <v>16</v>
      </c>
      <c r="FK1221" s="116" t="str">
        <f t="shared" si="562"/>
        <v>烈风螳螂专属武器-魂珠-2 5级</v>
      </c>
      <c r="FL1221" s="116">
        <f t="shared" si="563"/>
        <v>2</v>
      </c>
      <c r="FM1221" s="116">
        <f t="shared" si="564"/>
        <v>5</v>
      </c>
      <c r="FN1221" s="116" t="str">
        <f t="shared" si="555"/>
        <v>金币</v>
      </c>
      <c r="FO1221" s="116">
        <f t="shared" si="556"/>
        <v>6000</v>
      </c>
      <c r="FP1221" s="116" t="str">
        <f t="shared" si="557"/>
        <v>专属强化石1</v>
      </c>
      <c r="FQ1221" s="116">
        <f t="shared" si="558"/>
        <v>9</v>
      </c>
      <c r="FR1221" s="116" t="str">
        <f t="shared" si="559"/>
        <v>专属强化石2</v>
      </c>
      <c r="FS1221" s="116">
        <f t="shared" si="560"/>
        <v>3</v>
      </c>
      <c r="FT1221" s="116">
        <f t="shared" si="565"/>
        <v>0.11</v>
      </c>
      <c r="FU1221" s="116">
        <f t="shared" si="566"/>
        <v>1</v>
      </c>
      <c r="FV1221" s="116">
        <f t="shared" si="567"/>
        <v>14</v>
      </c>
      <c r="FW1221" s="116">
        <f t="shared" si="568"/>
        <v>0</v>
      </c>
      <c r="FX1221" s="116">
        <f t="shared" si="569"/>
        <v>1</v>
      </c>
      <c r="FY1221" s="116">
        <f t="shared" si="570"/>
        <v>3</v>
      </c>
      <c r="FZ1221" s="116">
        <f t="shared" si="571"/>
        <v>5.4300000000000001E-2</v>
      </c>
      <c r="GA1221" s="116">
        <f t="shared" si="572"/>
        <v>1</v>
      </c>
      <c r="GB1221" s="116">
        <f t="shared" si="573"/>
        <v>6</v>
      </c>
      <c r="GC1221" s="116">
        <f t="shared" si="574"/>
        <v>0.2172</v>
      </c>
      <c r="GD1221" s="116">
        <f t="shared" si="575"/>
        <v>1</v>
      </c>
      <c r="GE1221" s="116">
        <f t="shared" si="576"/>
        <v>14</v>
      </c>
    </row>
    <row r="1222" spans="164:187" ht="16.5" x14ac:dyDescent="0.2">
      <c r="FH1222" s="116">
        <v>1217</v>
      </c>
      <c r="FI1222" s="116">
        <f t="shared" si="561"/>
        <v>15</v>
      </c>
      <c r="FJ1222" s="116">
        <f t="shared" si="554"/>
        <v>16</v>
      </c>
      <c r="FK1222" s="116" t="str">
        <f t="shared" si="562"/>
        <v>烈风螳螂专属武器-魂珠-2 6级</v>
      </c>
      <c r="FL1222" s="116">
        <f t="shared" si="563"/>
        <v>2</v>
      </c>
      <c r="FM1222" s="116">
        <f t="shared" si="564"/>
        <v>6</v>
      </c>
      <c r="FN1222" s="116" t="str">
        <f t="shared" si="555"/>
        <v>金币</v>
      </c>
      <c r="FO1222" s="116">
        <f t="shared" si="556"/>
        <v>7000</v>
      </c>
      <c r="FP1222" s="116" t="str">
        <f t="shared" si="557"/>
        <v>专属强化石1</v>
      </c>
      <c r="FQ1222" s="116">
        <f t="shared" si="558"/>
        <v>12</v>
      </c>
      <c r="FR1222" s="116" t="str">
        <f t="shared" si="559"/>
        <v>专属强化石2</v>
      </c>
      <c r="FS1222" s="116">
        <f t="shared" si="560"/>
        <v>4</v>
      </c>
      <c r="FT1222" s="116">
        <f t="shared" si="565"/>
        <v>0.09</v>
      </c>
      <c r="FU1222" s="116">
        <f t="shared" si="566"/>
        <v>1</v>
      </c>
      <c r="FV1222" s="116">
        <f t="shared" si="567"/>
        <v>17</v>
      </c>
      <c r="FW1222" s="116">
        <f t="shared" si="568"/>
        <v>0</v>
      </c>
      <c r="FX1222" s="116">
        <f t="shared" si="569"/>
        <v>1</v>
      </c>
      <c r="FY1222" s="116">
        <f t="shared" si="570"/>
        <v>4</v>
      </c>
      <c r="FZ1222" s="116">
        <f t="shared" si="571"/>
        <v>4.4600000000000001E-2</v>
      </c>
      <c r="GA1222" s="116">
        <f t="shared" si="572"/>
        <v>1</v>
      </c>
      <c r="GB1222" s="116">
        <f t="shared" si="573"/>
        <v>8</v>
      </c>
      <c r="GC1222" s="116">
        <f t="shared" si="574"/>
        <v>0.1782</v>
      </c>
      <c r="GD1222" s="116">
        <f t="shared" si="575"/>
        <v>1</v>
      </c>
      <c r="GE1222" s="116">
        <f t="shared" si="576"/>
        <v>17</v>
      </c>
    </row>
    <row r="1223" spans="164:187" ht="16.5" x14ac:dyDescent="0.2">
      <c r="FH1223" s="116">
        <v>1218</v>
      </c>
      <c r="FI1223" s="116">
        <f t="shared" si="561"/>
        <v>16</v>
      </c>
      <c r="FJ1223" s="116">
        <f t="shared" ref="FJ1223:FJ1286" si="577">INT((FH1223-1)/80+1)</f>
        <v>16</v>
      </c>
      <c r="FK1223" s="116" t="str">
        <f t="shared" si="562"/>
        <v>烈风螳螂专属武器-魂珠-2 7级</v>
      </c>
      <c r="FL1223" s="116">
        <f t="shared" si="563"/>
        <v>2</v>
      </c>
      <c r="FM1223" s="116">
        <f t="shared" si="564"/>
        <v>7</v>
      </c>
      <c r="FN1223" s="116" t="str">
        <f t="shared" ref="FN1223:FN1286" si="578">IF($FM1223&gt;0,IF(INDEX($EC$6:$EC$77,$FI1223)&gt;=FN$3,INDEX(ED$6:ED$77,$FI1223),""),"")</f>
        <v>金币</v>
      </c>
      <c r="FO1223" s="116">
        <f t="shared" ref="FO1223:FO1286" si="579">IF($FM1223&gt;0,IF(INDEX($EC$6:$EC$77,$FI1223)&gt;=FO$3,INDEX(EE$6:EE$77,$FI1223),""),"")</f>
        <v>8000</v>
      </c>
      <c r="FP1223" s="116" t="str">
        <f t="shared" ref="FP1223:FP1286" si="580">IF($FM1223&gt;0,IF(INDEX($EC$6:$EC$77,$FI1223)&gt;=FP$3,INDEX(EF$6:EF$77,$FI1223),""),"")</f>
        <v>专属强化石1</v>
      </c>
      <c r="FQ1223" s="116">
        <f t="shared" ref="FQ1223:FQ1286" si="581">IF($FM1223&gt;0,IF(INDEX($EC$6:$EC$77,$FI1223)&gt;=FQ$3,INDEX(EG$6:EG$77,$FI1223),""),"")</f>
        <v>15</v>
      </c>
      <c r="FR1223" s="116" t="str">
        <f t="shared" ref="FR1223:FR1286" si="582">IF($FM1223&gt;0,IF(INDEX($EC$6:$EC$77,$FI1223)&gt;=FR$3,INDEX(EH$6:EH$77,$FI1223),""),"")</f>
        <v>专属强化石2</v>
      </c>
      <c r="FS1223" s="116">
        <f t="shared" ref="FS1223:FS1286" si="583">IF($FM1223&gt;0,IF(INDEX($EC$6:$EC$77,$FI1223)&gt;=FS$3,INDEX(EI$6:EI$77,$FI1223),""),"")</f>
        <v>5</v>
      </c>
      <c r="FT1223" s="116">
        <f t="shared" si="565"/>
        <v>7.0000000000000007E-2</v>
      </c>
      <c r="FU1223" s="116">
        <f t="shared" si="566"/>
        <v>1</v>
      </c>
      <c r="FV1223" s="116">
        <f t="shared" si="567"/>
        <v>22</v>
      </c>
      <c r="FW1223" s="116">
        <f t="shared" si="568"/>
        <v>0</v>
      </c>
      <c r="FX1223" s="116">
        <f t="shared" si="569"/>
        <v>1</v>
      </c>
      <c r="FY1223" s="116">
        <f t="shared" si="570"/>
        <v>5</v>
      </c>
      <c r="FZ1223" s="116">
        <f t="shared" si="571"/>
        <v>3.4500000000000003E-2</v>
      </c>
      <c r="GA1223" s="116">
        <f t="shared" si="572"/>
        <v>1</v>
      </c>
      <c r="GB1223" s="116">
        <f t="shared" si="573"/>
        <v>10</v>
      </c>
      <c r="GC1223" s="116">
        <f t="shared" si="574"/>
        <v>0.13789999999999999</v>
      </c>
      <c r="GD1223" s="116">
        <f t="shared" si="575"/>
        <v>1</v>
      </c>
      <c r="GE1223" s="116">
        <f t="shared" si="576"/>
        <v>22</v>
      </c>
    </row>
    <row r="1224" spans="164:187" ht="16.5" x14ac:dyDescent="0.2">
      <c r="FH1224" s="116">
        <v>1219</v>
      </c>
      <c r="FI1224" s="116">
        <f t="shared" si="561"/>
        <v>17</v>
      </c>
      <c r="FJ1224" s="116">
        <f t="shared" si="577"/>
        <v>16</v>
      </c>
      <c r="FK1224" s="116" t="str">
        <f t="shared" si="562"/>
        <v>烈风螳螂专属武器-魂珠-2 8级</v>
      </c>
      <c r="FL1224" s="116">
        <f t="shared" si="563"/>
        <v>2</v>
      </c>
      <c r="FM1224" s="116">
        <f t="shared" si="564"/>
        <v>8</v>
      </c>
      <c r="FN1224" s="116" t="str">
        <f t="shared" si="578"/>
        <v>金币</v>
      </c>
      <c r="FO1224" s="116">
        <f t="shared" si="579"/>
        <v>9000</v>
      </c>
      <c r="FP1224" s="116" t="str">
        <f t="shared" si="580"/>
        <v>专属强化石1</v>
      </c>
      <c r="FQ1224" s="116">
        <f t="shared" si="581"/>
        <v>18</v>
      </c>
      <c r="FR1224" s="116" t="str">
        <f t="shared" si="582"/>
        <v>专属强化石2</v>
      </c>
      <c r="FS1224" s="116">
        <f t="shared" si="583"/>
        <v>6</v>
      </c>
      <c r="FT1224" s="116">
        <f t="shared" si="565"/>
        <v>0.05</v>
      </c>
      <c r="FU1224" s="116">
        <f t="shared" si="566"/>
        <v>1</v>
      </c>
      <c r="FV1224" s="116">
        <f t="shared" si="567"/>
        <v>29</v>
      </c>
      <c r="FW1224" s="116">
        <f t="shared" si="568"/>
        <v>0</v>
      </c>
      <c r="FX1224" s="116">
        <f t="shared" si="569"/>
        <v>1</v>
      </c>
      <c r="FY1224" s="116">
        <f t="shared" si="570"/>
        <v>7</v>
      </c>
      <c r="FZ1224" s="116">
        <f t="shared" si="571"/>
        <v>2.5600000000000001E-2</v>
      </c>
      <c r="GA1224" s="116">
        <f t="shared" si="572"/>
        <v>1</v>
      </c>
      <c r="GB1224" s="116">
        <f t="shared" si="573"/>
        <v>14</v>
      </c>
      <c r="GC1224" s="116">
        <f t="shared" si="574"/>
        <v>0.1022</v>
      </c>
      <c r="GD1224" s="116">
        <f t="shared" si="575"/>
        <v>1</v>
      </c>
      <c r="GE1224" s="116">
        <f t="shared" si="576"/>
        <v>29</v>
      </c>
    </row>
    <row r="1225" spans="164:187" ht="16.5" x14ac:dyDescent="0.2">
      <c r="FH1225" s="116">
        <v>1220</v>
      </c>
      <c r="FI1225" s="116">
        <f t="shared" si="561"/>
        <v>18</v>
      </c>
      <c r="FJ1225" s="116">
        <f t="shared" si="577"/>
        <v>16</v>
      </c>
      <c r="FK1225" s="116" t="str">
        <f t="shared" si="562"/>
        <v>烈风螳螂专属武器-魂珠-2 9级</v>
      </c>
      <c r="FL1225" s="116">
        <f t="shared" si="563"/>
        <v>2</v>
      </c>
      <c r="FM1225" s="116">
        <f t="shared" si="564"/>
        <v>9</v>
      </c>
      <c r="FN1225" s="116" t="str">
        <f t="shared" si="578"/>
        <v>金币</v>
      </c>
      <c r="FO1225" s="116">
        <f t="shared" si="579"/>
        <v>10000</v>
      </c>
      <c r="FP1225" s="116" t="str">
        <f t="shared" si="580"/>
        <v>专属强化石1</v>
      </c>
      <c r="FQ1225" s="116">
        <f t="shared" si="581"/>
        <v>24</v>
      </c>
      <c r="FR1225" s="116" t="str">
        <f t="shared" si="582"/>
        <v>专属强化石2</v>
      </c>
      <c r="FS1225" s="116">
        <f t="shared" si="583"/>
        <v>8</v>
      </c>
      <c r="FT1225" s="116">
        <f t="shared" si="565"/>
        <v>0.04</v>
      </c>
      <c r="FU1225" s="116">
        <f t="shared" si="566"/>
        <v>1</v>
      </c>
      <c r="FV1225" s="116">
        <f t="shared" si="567"/>
        <v>36</v>
      </c>
      <c r="FW1225" s="116">
        <f t="shared" si="568"/>
        <v>0</v>
      </c>
      <c r="FX1225" s="116">
        <f t="shared" si="569"/>
        <v>1</v>
      </c>
      <c r="FY1225" s="116">
        <f t="shared" si="570"/>
        <v>8</v>
      </c>
      <c r="FZ1225" s="116">
        <f t="shared" si="571"/>
        <v>2.1100000000000001E-2</v>
      </c>
      <c r="GA1225" s="116">
        <f t="shared" si="572"/>
        <v>1</v>
      </c>
      <c r="GB1225" s="116">
        <f t="shared" si="573"/>
        <v>17</v>
      </c>
      <c r="GC1225" s="116">
        <f t="shared" si="574"/>
        <v>8.4199999999999997E-2</v>
      </c>
      <c r="GD1225" s="116">
        <f t="shared" si="575"/>
        <v>1</v>
      </c>
      <c r="GE1225" s="116">
        <f t="shared" si="576"/>
        <v>36</v>
      </c>
    </row>
    <row r="1226" spans="164:187" ht="16.5" x14ac:dyDescent="0.2">
      <c r="FH1226" s="116">
        <v>1221</v>
      </c>
      <c r="FI1226" s="116">
        <f t="shared" si="561"/>
        <v>0</v>
      </c>
      <c r="FJ1226" s="116">
        <f t="shared" si="577"/>
        <v>16</v>
      </c>
      <c r="FK1226" s="116" t="str">
        <f t="shared" si="562"/>
        <v>烈风螳螂专属武器-魂珠-3 0级</v>
      </c>
      <c r="FL1226" s="116">
        <f t="shared" si="563"/>
        <v>3</v>
      </c>
      <c r="FM1226" s="116">
        <f t="shared" si="564"/>
        <v>0</v>
      </c>
      <c r="FN1226" s="116" t="str">
        <f t="shared" si="578"/>
        <v/>
      </c>
      <c r="FO1226" s="116" t="str">
        <f t="shared" si="579"/>
        <v/>
      </c>
      <c r="FP1226" s="116" t="str">
        <f t="shared" si="580"/>
        <v/>
      </c>
      <c r="FQ1226" s="116" t="str">
        <f t="shared" si="581"/>
        <v/>
      </c>
      <c r="FR1226" s="116" t="str">
        <f t="shared" si="582"/>
        <v/>
      </c>
      <c r="FS1226" s="116" t="str">
        <f t="shared" si="583"/>
        <v/>
      </c>
      <c r="FT1226" s="116" t="str">
        <f t="shared" si="565"/>
        <v/>
      </c>
      <c r="FU1226" s="116" t="str">
        <f t="shared" si="566"/>
        <v/>
      </c>
      <c r="FV1226" s="116" t="str">
        <f t="shared" si="567"/>
        <v/>
      </c>
      <c r="FW1226" s="116" t="str">
        <f t="shared" si="568"/>
        <v/>
      </c>
      <c r="FX1226" s="116" t="str">
        <f t="shared" si="569"/>
        <v/>
      </c>
      <c r="FY1226" s="116" t="str">
        <f t="shared" si="570"/>
        <v/>
      </c>
      <c r="FZ1226" s="116" t="str">
        <f t="shared" si="571"/>
        <v/>
      </c>
      <c r="GA1226" s="116" t="str">
        <f t="shared" si="572"/>
        <v/>
      </c>
      <c r="GB1226" s="116" t="str">
        <f t="shared" si="573"/>
        <v/>
      </c>
      <c r="GC1226" s="116" t="str">
        <f t="shared" si="574"/>
        <v/>
      </c>
      <c r="GD1226" s="116" t="str">
        <f t="shared" si="575"/>
        <v/>
      </c>
      <c r="GE1226" s="116" t="str">
        <f t="shared" si="576"/>
        <v/>
      </c>
    </row>
    <row r="1227" spans="164:187" ht="16.5" x14ac:dyDescent="0.2">
      <c r="FH1227" s="116">
        <v>1222</v>
      </c>
      <c r="FI1227" s="116">
        <f t="shared" si="561"/>
        <v>19</v>
      </c>
      <c r="FJ1227" s="116">
        <f t="shared" si="577"/>
        <v>16</v>
      </c>
      <c r="FK1227" s="116" t="str">
        <f t="shared" si="562"/>
        <v>烈风螳螂专属武器-魂珠-3 1级</v>
      </c>
      <c r="FL1227" s="116">
        <f t="shared" si="563"/>
        <v>3</v>
      </c>
      <c r="FM1227" s="116">
        <f t="shared" si="564"/>
        <v>1</v>
      </c>
      <c r="FN1227" s="116" t="str">
        <f t="shared" si="578"/>
        <v>金币</v>
      </c>
      <c r="FO1227" s="116">
        <f t="shared" si="579"/>
        <v>3000</v>
      </c>
      <c r="FP1227" s="116" t="str">
        <f t="shared" si="580"/>
        <v>专属强化石1</v>
      </c>
      <c r="FQ1227" s="116">
        <f t="shared" si="581"/>
        <v>4</v>
      </c>
      <c r="FR1227" s="116" t="str">
        <f t="shared" si="582"/>
        <v>专属强化石2</v>
      </c>
      <c r="FS1227" s="116">
        <f t="shared" si="583"/>
        <v>2</v>
      </c>
      <c r="FT1227" s="116">
        <f t="shared" si="565"/>
        <v>0.23</v>
      </c>
      <c r="FU1227" s="116">
        <f t="shared" si="566"/>
        <v>1</v>
      </c>
      <c r="FV1227" s="116">
        <f t="shared" si="567"/>
        <v>6</v>
      </c>
      <c r="FW1227" s="116">
        <f t="shared" si="568"/>
        <v>0</v>
      </c>
      <c r="FX1227" s="116">
        <f t="shared" si="569"/>
        <v>1</v>
      </c>
      <c r="FY1227" s="116">
        <f t="shared" si="570"/>
        <v>2</v>
      </c>
      <c r="FZ1227" s="116">
        <f t="shared" si="571"/>
        <v>0.1158</v>
      </c>
      <c r="GA1227" s="116">
        <f t="shared" si="572"/>
        <v>1</v>
      </c>
      <c r="GB1227" s="116">
        <f t="shared" si="573"/>
        <v>3</v>
      </c>
      <c r="GC1227" s="116">
        <f t="shared" si="574"/>
        <v>0.46329999999999999</v>
      </c>
      <c r="GD1227" s="116">
        <f t="shared" si="575"/>
        <v>1</v>
      </c>
      <c r="GE1227" s="116">
        <f t="shared" si="576"/>
        <v>6</v>
      </c>
    </row>
    <row r="1228" spans="164:187" ht="16.5" x14ac:dyDescent="0.2">
      <c r="FH1228" s="116">
        <v>1223</v>
      </c>
      <c r="FI1228" s="116">
        <f t="shared" si="561"/>
        <v>20</v>
      </c>
      <c r="FJ1228" s="116">
        <f t="shared" si="577"/>
        <v>16</v>
      </c>
      <c r="FK1228" s="116" t="str">
        <f t="shared" si="562"/>
        <v>烈风螳螂专属武器-魂珠-3 2级</v>
      </c>
      <c r="FL1228" s="116">
        <f t="shared" si="563"/>
        <v>3</v>
      </c>
      <c r="FM1228" s="116">
        <f t="shared" si="564"/>
        <v>2</v>
      </c>
      <c r="FN1228" s="116" t="str">
        <f t="shared" si="578"/>
        <v>金币</v>
      </c>
      <c r="FO1228" s="116">
        <f t="shared" si="579"/>
        <v>4000</v>
      </c>
      <c r="FP1228" s="116" t="str">
        <f t="shared" si="580"/>
        <v>专属强化石1</v>
      </c>
      <c r="FQ1228" s="116">
        <f t="shared" si="581"/>
        <v>4</v>
      </c>
      <c r="FR1228" s="116" t="str">
        <f t="shared" si="582"/>
        <v>专属强化石2</v>
      </c>
      <c r="FS1228" s="116">
        <f t="shared" si="583"/>
        <v>2</v>
      </c>
      <c r="FT1228" s="116">
        <f t="shared" si="565"/>
        <v>0.12</v>
      </c>
      <c r="FU1228" s="116">
        <f t="shared" si="566"/>
        <v>1</v>
      </c>
      <c r="FV1228" s="116">
        <f t="shared" si="567"/>
        <v>13</v>
      </c>
      <c r="FW1228" s="116">
        <f t="shared" si="568"/>
        <v>0</v>
      </c>
      <c r="FX1228" s="116">
        <f t="shared" si="569"/>
        <v>1</v>
      </c>
      <c r="FY1228" s="116">
        <f t="shared" si="570"/>
        <v>3</v>
      </c>
      <c r="FZ1228" s="116">
        <f t="shared" si="571"/>
        <v>5.79E-2</v>
      </c>
      <c r="GA1228" s="116">
        <f t="shared" si="572"/>
        <v>1</v>
      </c>
      <c r="GB1228" s="116">
        <f t="shared" si="573"/>
        <v>6</v>
      </c>
      <c r="GC1228" s="116">
        <f t="shared" si="574"/>
        <v>0.23169999999999999</v>
      </c>
      <c r="GD1228" s="116">
        <f t="shared" si="575"/>
        <v>1</v>
      </c>
      <c r="GE1228" s="116">
        <f t="shared" si="576"/>
        <v>13</v>
      </c>
    </row>
    <row r="1229" spans="164:187" ht="16.5" x14ac:dyDescent="0.2">
      <c r="FH1229" s="116">
        <v>1224</v>
      </c>
      <c r="FI1229" s="116">
        <f t="shared" si="561"/>
        <v>21</v>
      </c>
      <c r="FJ1229" s="116">
        <f t="shared" si="577"/>
        <v>16</v>
      </c>
      <c r="FK1229" s="116" t="str">
        <f t="shared" si="562"/>
        <v>烈风螳螂专属武器-魂珠-3 3级</v>
      </c>
      <c r="FL1229" s="116">
        <f t="shared" si="563"/>
        <v>3</v>
      </c>
      <c r="FM1229" s="116">
        <f t="shared" si="564"/>
        <v>3</v>
      </c>
      <c r="FN1229" s="116" t="str">
        <f t="shared" si="578"/>
        <v>金币</v>
      </c>
      <c r="FO1229" s="116">
        <f t="shared" si="579"/>
        <v>5000</v>
      </c>
      <c r="FP1229" s="116" t="str">
        <f t="shared" si="580"/>
        <v>专属强化石1</v>
      </c>
      <c r="FQ1229" s="116">
        <f t="shared" si="581"/>
        <v>6</v>
      </c>
      <c r="FR1229" s="116" t="str">
        <f t="shared" si="582"/>
        <v>专属强化石2</v>
      </c>
      <c r="FS1229" s="116">
        <f t="shared" si="583"/>
        <v>3</v>
      </c>
      <c r="FT1229" s="116">
        <f t="shared" si="565"/>
        <v>0.12</v>
      </c>
      <c r="FU1229" s="116">
        <f t="shared" si="566"/>
        <v>1</v>
      </c>
      <c r="FV1229" s="116">
        <f t="shared" si="567"/>
        <v>13</v>
      </c>
      <c r="FW1229" s="116">
        <f t="shared" si="568"/>
        <v>0</v>
      </c>
      <c r="FX1229" s="116">
        <f t="shared" si="569"/>
        <v>1</v>
      </c>
      <c r="FY1229" s="116">
        <f t="shared" si="570"/>
        <v>3</v>
      </c>
      <c r="FZ1229" s="116">
        <f t="shared" si="571"/>
        <v>5.79E-2</v>
      </c>
      <c r="GA1229" s="116">
        <f t="shared" si="572"/>
        <v>1</v>
      </c>
      <c r="GB1229" s="116">
        <f t="shared" si="573"/>
        <v>6</v>
      </c>
      <c r="GC1229" s="116">
        <f t="shared" si="574"/>
        <v>0.23169999999999999</v>
      </c>
      <c r="GD1229" s="116">
        <f t="shared" si="575"/>
        <v>1</v>
      </c>
      <c r="GE1229" s="116">
        <f t="shared" si="576"/>
        <v>13</v>
      </c>
    </row>
    <row r="1230" spans="164:187" ht="16.5" x14ac:dyDescent="0.2">
      <c r="FH1230" s="116">
        <v>1225</v>
      </c>
      <c r="FI1230" s="116">
        <f t="shared" si="561"/>
        <v>22</v>
      </c>
      <c r="FJ1230" s="116">
        <f t="shared" si="577"/>
        <v>16</v>
      </c>
      <c r="FK1230" s="116" t="str">
        <f t="shared" si="562"/>
        <v>烈风螳螂专属武器-魂珠-3 4级</v>
      </c>
      <c r="FL1230" s="116">
        <f t="shared" si="563"/>
        <v>3</v>
      </c>
      <c r="FM1230" s="116">
        <f t="shared" si="564"/>
        <v>4</v>
      </c>
      <c r="FN1230" s="116" t="str">
        <f t="shared" si="578"/>
        <v>金币</v>
      </c>
      <c r="FO1230" s="116">
        <f t="shared" si="579"/>
        <v>6000</v>
      </c>
      <c r="FP1230" s="116" t="str">
        <f t="shared" si="580"/>
        <v>专属强化石1</v>
      </c>
      <c r="FQ1230" s="116">
        <f t="shared" si="581"/>
        <v>6</v>
      </c>
      <c r="FR1230" s="116" t="str">
        <f t="shared" si="582"/>
        <v>专属强化石2</v>
      </c>
      <c r="FS1230" s="116">
        <f t="shared" si="583"/>
        <v>3</v>
      </c>
      <c r="FT1230" s="116">
        <f t="shared" si="565"/>
        <v>7.0000000000000007E-2</v>
      </c>
      <c r="FU1230" s="116">
        <f t="shared" si="566"/>
        <v>1</v>
      </c>
      <c r="FV1230" s="116">
        <f t="shared" si="567"/>
        <v>22</v>
      </c>
      <c r="FW1230" s="116">
        <f t="shared" si="568"/>
        <v>0</v>
      </c>
      <c r="FX1230" s="116">
        <f t="shared" si="569"/>
        <v>1</v>
      </c>
      <c r="FY1230" s="116">
        <f t="shared" si="570"/>
        <v>5</v>
      </c>
      <c r="FZ1230" s="116">
        <f t="shared" si="571"/>
        <v>3.4700000000000002E-2</v>
      </c>
      <c r="GA1230" s="116">
        <f t="shared" si="572"/>
        <v>1</v>
      </c>
      <c r="GB1230" s="116">
        <f t="shared" si="573"/>
        <v>10</v>
      </c>
      <c r="GC1230" s="116">
        <f t="shared" si="574"/>
        <v>0.13900000000000001</v>
      </c>
      <c r="GD1230" s="116">
        <f t="shared" si="575"/>
        <v>1</v>
      </c>
      <c r="GE1230" s="116">
        <f t="shared" si="576"/>
        <v>22</v>
      </c>
    </row>
    <row r="1231" spans="164:187" ht="16.5" x14ac:dyDescent="0.2">
      <c r="FH1231" s="116">
        <v>1226</v>
      </c>
      <c r="FI1231" s="116">
        <f t="shared" si="561"/>
        <v>23</v>
      </c>
      <c r="FJ1231" s="116">
        <f t="shared" si="577"/>
        <v>16</v>
      </c>
      <c r="FK1231" s="116" t="str">
        <f t="shared" si="562"/>
        <v>烈风螳螂专属武器-魂珠-3 5级</v>
      </c>
      <c r="FL1231" s="116">
        <f t="shared" si="563"/>
        <v>3</v>
      </c>
      <c r="FM1231" s="116">
        <f t="shared" si="564"/>
        <v>5</v>
      </c>
      <c r="FN1231" s="116" t="str">
        <f t="shared" si="578"/>
        <v>金币</v>
      </c>
      <c r="FO1231" s="116">
        <f t="shared" si="579"/>
        <v>7000</v>
      </c>
      <c r="FP1231" s="116" t="str">
        <f t="shared" si="580"/>
        <v>专属强化石1</v>
      </c>
      <c r="FQ1231" s="116">
        <f t="shared" si="581"/>
        <v>8</v>
      </c>
      <c r="FR1231" s="116" t="str">
        <f t="shared" si="582"/>
        <v>专属强化石2</v>
      </c>
      <c r="FS1231" s="116">
        <f t="shared" si="583"/>
        <v>4</v>
      </c>
      <c r="FT1231" s="116">
        <f t="shared" si="565"/>
        <v>0.06</v>
      </c>
      <c r="FU1231" s="116">
        <f t="shared" si="566"/>
        <v>1</v>
      </c>
      <c r="FV1231" s="116">
        <f t="shared" si="567"/>
        <v>26</v>
      </c>
      <c r="FW1231" s="116">
        <f t="shared" si="568"/>
        <v>0</v>
      </c>
      <c r="FX1231" s="116">
        <f t="shared" si="569"/>
        <v>1</v>
      </c>
      <c r="FY1231" s="116">
        <f t="shared" si="570"/>
        <v>6</v>
      </c>
      <c r="FZ1231" s="116">
        <f t="shared" si="571"/>
        <v>2.9000000000000001E-2</v>
      </c>
      <c r="GA1231" s="116">
        <f t="shared" si="572"/>
        <v>1</v>
      </c>
      <c r="GB1231" s="116">
        <f t="shared" si="573"/>
        <v>12</v>
      </c>
      <c r="GC1231" s="116">
        <f t="shared" si="574"/>
        <v>0.1158</v>
      </c>
      <c r="GD1231" s="116">
        <f t="shared" si="575"/>
        <v>1</v>
      </c>
      <c r="GE1231" s="116">
        <f t="shared" si="576"/>
        <v>26</v>
      </c>
    </row>
    <row r="1232" spans="164:187" ht="16.5" x14ac:dyDescent="0.2">
      <c r="FH1232" s="116">
        <v>1227</v>
      </c>
      <c r="FI1232" s="116">
        <f t="shared" si="561"/>
        <v>24</v>
      </c>
      <c r="FJ1232" s="116">
        <f t="shared" si="577"/>
        <v>16</v>
      </c>
      <c r="FK1232" s="116" t="str">
        <f t="shared" si="562"/>
        <v>烈风螳螂专属武器-魂珠-3 6级</v>
      </c>
      <c r="FL1232" s="116">
        <f t="shared" si="563"/>
        <v>3</v>
      </c>
      <c r="FM1232" s="116">
        <f t="shared" si="564"/>
        <v>6</v>
      </c>
      <c r="FN1232" s="116" t="str">
        <f t="shared" si="578"/>
        <v>金币</v>
      </c>
      <c r="FO1232" s="116">
        <f t="shared" si="579"/>
        <v>8000</v>
      </c>
      <c r="FP1232" s="116" t="str">
        <f t="shared" si="580"/>
        <v>专属强化石1</v>
      </c>
      <c r="FQ1232" s="116">
        <f t="shared" si="581"/>
        <v>10</v>
      </c>
      <c r="FR1232" s="116" t="str">
        <f t="shared" si="582"/>
        <v>专属强化石2</v>
      </c>
      <c r="FS1232" s="116">
        <f t="shared" si="583"/>
        <v>5</v>
      </c>
      <c r="FT1232" s="116">
        <f t="shared" si="565"/>
        <v>0.04</v>
      </c>
      <c r="FU1232" s="116">
        <f t="shared" si="566"/>
        <v>1</v>
      </c>
      <c r="FV1232" s="116">
        <f t="shared" si="567"/>
        <v>34</v>
      </c>
      <c r="FW1232" s="116">
        <f t="shared" si="568"/>
        <v>0</v>
      </c>
      <c r="FX1232" s="116">
        <f t="shared" si="569"/>
        <v>1</v>
      </c>
      <c r="FY1232" s="116">
        <f t="shared" si="570"/>
        <v>8</v>
      </c>
      <c r="FZ1232" s="116">
        <f t="shared" si="571"/>
        <v>2.23E-2</v>
      </c>
      <c r="GA1232" s="116">
        <f t="shared" si="572"/>
        <v>1</v>
      </c>
      <c r="GB1232" s="116">
        <f t="shared" si="573"/>
        <v>16</v>
      </c>
      <c r="GC1232" s="116">
        <f t="shared" si="574"/>
        <v>8.9099999999999999E-2</v>
      </c>
      <c r="GD1232" s="116">
        <f t="shared" si="575"/>
        <v>1</v>
      </c>
      <c r="GE1232" s="116">
        <f t="shared" si="576"/>
        <v>34</v>
      </c>
    </row>
    <row r="1233" spans="164:187" ht="16.5" x14ac:dyDescent="0.2">
      <c r="FH1233" s="116">
        <v>1228</v>
      </c>
      <c r="FI1233" s="116">
        <f t="shared" si="561"/>
        <v>25</v>
      </c>
      <c r="FJ1233" s="116">
        <f t="shared" si="577"/>
        <v>16</v>
      </c>
      <c r="FK1233" s="116" t="str">
        <f t="shared" si="562"/>
        <v>烈风螳螂专属武器-魂珠-3 7级</v>
      </c>
      <c r="FL1233" s="116">
        <f t="shared" si="563"/>
        <v>3</v>
      </c>
      <c r="FM1233" s="116">
        <f t="shared" si="564"/>
        <v>7</v>
      </c>
      <c r="FN1233" s="116" t="str">
        <f t="shared" si="578"/>
        <v>金币</v>
      </c>
      <c r="FO1233" s="116">
        <f t="shared" si="579"/>
        <v>9000</v>
      </c>
      <c r="FP1233" s="116" t="str">
        <f t="shared" si="580"/>
        <v>专属强化石1</v>
      </c>
      <c r="FQ1233" s="116">
        <f t="shared" si="581"/>
        <v>12</v>
      </c>
      <c r="FR1233" s="116" t="str">
        <f t="shared" si="582"/>
        <v>专属强化石2</v>
      </c>
      <c r="FS1233" s="116">
        <f t="shared" si="583"/>
        <v>6</v>
      </c>
      <c r="FT1233" s="116">
        <f t="shared" si="565"/>
        <v>0.03</v>
      </c>
      <c r="FU1233" s="116">
        <f t="shared" si="566"/>
        <v>1</v>
      </c>
      <c r="FV1233" s="116">
        <f t="shared" si="567"/>
        <v>45</v>
      </c>
      <c r="FW1233" s="116">
        <f t="shared" si="568"/>
        <v>0</v>
      </c>
      <c r="FX1233" s="116">
        <f t="shared" si="569"/>
        <v>1</v>
      </c>
      <c r="FY1233" s="116">
        <f t="shared" si="570"/>
        <v>11</v>
      </c>
      <c r="FZ1233" s="116">
        <f t="shared" si="571"/>
        <v>1.6500000000000001E-2</v>
      </c>
      <c r="GA1233" s="116">
        <f t="shared" si="572"/>
        <v>1</v>
      </c>
      <c r="GB1233" s="116">
        <f t="shared" si="573"/>
        <v>21</v>
      </c>
      <c r="GC1233" s="116">
        <f t="shared" si="574"/>
        <v>6.6199999999999995E-2</v>
      </c>
      <c r="GD1233" s="116">
        <f t="shared" si="575"/>
        <v>1</v>
      </c>
      <c r="GE1233" s="116">
        <f t="shared" si="576"/>
        <v>45</v>
      </c>
    </row>
    <row r="1234" spans="164:187" ht="16.5" x14ac:dyDescent="0.2">
      <c r="FH1234" s="116">
        <v>1229</v>
      </c>
      <c r="FI1234" s="116">
        <f t="shared" si="561"/>
        <v>26</v>
      </c>
      <c r="FJ1234" s="116">
        <f t="shared" si="577"/>
        <v>16</v>
      </c>
      <c r="FK1234" s="116" t="str">
        <f t="shared" si="562"/>
        <v>烈风螳螂专属武器-魂珠-3 8级</v>
      </c>
      <c r="FL1234" s="116">
        <f t="shared" si="563"/>
        <v>3</v>
      </c>
      <c r="FM1234" s="116">
        <f t="shared" si="564"/>
        <v>8</v>
      </c>
      <c r="FN1234" s="116" t="str">
        <f t="shared" si="578"/>
        <v>金币</v>
      </c>
      <c r="FO1234" s="116">
        <f t="shared" si="579"/>
        <v>10000</v>
      </c>
      <c r="FP1234" s="116" t="str">
        <f t="shared" si="580"/>
        <v>专属强化石1</v>
      </c>
      <c r="FQ1234" s="116">
        <f t="shared" si="581"/>
        <v>16</v>
      </c>
      <c r="FR1234" s="116" t="str">
        <f t="shared" si="582"/>
        <v>专属强化石2</v>
      </c>
      <c r="FS1234" s="116">
        <f t="shared" si="583"/>
        <v>8</v>
      </c>
      <c r="FT1234" s="116">
        <f t="shared" si="565"/>
        <v>0.03</v>
      </c>
      <c r="FU1234" s="116">
        <f t="shared" si="566"/>
        <v>1</v>
      </c>
      <c r="FV1234" s="116">
        <f t="shared" si="567"/>
        <v>55</v>
      </c>
      <c r="FW1234" s="116">
        <f t="shared" si="568"/>
        <v>0</v>
      </c>
      <c r="FX1234" s="116">
        <f t="shared" si="569"/>
        <v>1</v>
      </c>
      <c r="FY1234" s="116">
        <f t="shared" si="570"/>
        <v>13</v>
      </c>
      <c r="FZ1234" s="116">
        <f t="shared" si="571"/>
        <v>1.3599999999999999E-2</v>
      </c>
      <c r="GA1234" s="116">
        <f t="shared" si="572"/>
        <v>1</v>
      </c>
      <c r="GB1234" s="116">
        <f t="shared" si="573"/>
        <v>26</v>
      </c>
      <c r="GC1234" s="116">
        <f t="shared" si="574"/>
        <v>5.45E-2</v>
      </c>
      <c r="GD1234" s="116">
        <f t="shared" si="575"/>
        <v>1</v>
      </c>
      <c r="GE1234" s="116">
        <f t="shared" si="576"/>
        <v>55</v>
      </c>
    </row>
    <row r="1235" spans="164:187" ht="16.5" x14ac:dyDescent="0.2">
      <c r="FH1235" s="116">
        <v>1230</v>
      </c>
      <c r="FI1235" s="116">
        <f t="shared" si="561"/>
        <v>27</v>
      </c>
      <c r="FJ1235" s="116">
        <f t="shared" si="577"/>
        <v>16</v>
      </c>
      <c r="FK1235" s="116" t="str">
        <f t="shared" si="562"/>
        <v>烈风螳螂专属武器-魂珠-3 9级</v>
      </c>
      <c r="FL1235" s="116">
        <f t="shared" si="563"/>
        <v>3</v>
      </c>
      <c r="FM1235" s="116">
        <f t="shared" si="564"/>
        <v>9</v>
      </c>
      <c r="FN1235" s="116" t="str">
        <f t="shared" si="578"/>
        <v>金币</v>
      </c>
      <c r="FO1235" s="116">
        <f t="shared" si="579"/>
        <v>11000</v>
      </c>
      <c r="FP1235" s="116" t="str">
        <f t="shared" si="580"/>
        <v>专属强化石1</v>
      </c>
      <c r="FQ1235" s="116">
        <f t="shared" si="581"/>
        <v>20</v>
      </c>
      <c r="FR1235" s="116" t="str">
        <f t="shared" si="582"/>
        <v>专属强化石2</v>
      </c>
      <c r="FS1235" s="116">
        <f t="shared" si="583"/>
        <v>10</v>
      </c>
      <c r="FT1235" s="116">
        <f t="shared" si="565"/>
        <v>0.02</v>
      </c>
      <c r="FU1235" s="116">
        <f t="shared" si="566"/>
        <v>1</v>
      </c>
      <c r="FV1235" s="116">
        <f t="shared" si="567"/>
        <v>71</v>
      </c>
      <c r="FW1235" s="116">
        <f t="shared" si="568"/>
        <v>0</v>
      </c>
      <c r="FX1235" s="116">
        <f t="shared" si="569"/>
        <v>1</v>
      </c>
      <c r="FY1235" s="116">
        <f t="shared" si="570"/>
        <v>17</v>
      </c>
      <c r="FZ1235" s="116">
        <f t="shared" si="571"/>
        <v>1.0500000000000001E-2</v>
      </c>
      <c r="GA1235" s="116">
        <f t="shared" si="572"/>
        <v>1</v>
      </c>
      <c r="GB1235" s="116">
        <f t="shared" si="573"/>
        <v>33</v>
      </c>
      <c r="GC1235" s="116">
        <f t="shared" si="574"/>
        <v>4.2099999999999999E-2</v>
      </c>
      <c r="GD1235" s="116">
        <f t="shared" si="575"/>
        <v>1</v>
      </c>
      <c r="GE1235" s="116">
        <f t="shared" si="576"/>
        <v>71</v>
      </c>
    </row>
    <row r="1236" spans="164:187" ht="16.5" x14ac:dyDescent="0.2">
      <c r="FH1236" s="116">
        <v>1231</v>
      </c>
      <c r="FI1236" s="116">
        <f t="shared" si="561"/>
        <v>0</v>
      </c>
      <c r="FJ1236" s="116">
        <f t="shared" si="577"/>
        <v>16</v>
      </c>
      <c r="FK1236" s="116" t="str">
        <f t="shared" si="562"/>
        <v>烈风螳螂专属武器-魂珠-4 0级</v>
      </c>
      <c r="FL1236" s="116">
        <f t="shared" si="563"/>
        <v>4</v>
      </c>
      <c r="FM1236" s="116">
        <f t="shared" si="564"/>
        <v>0</v>
      </c>
      <c r="FN1236" s="116" t="str">
        <f t="shared" si="578"/>
        <v/>
      </c>
      <c r="FO1236" s="116" t="str">
        <f t="shared" si="579"/>
        <v/>
      </c>
      <c r="FP1236" s="116" t="str">
        <f t="shared" si="580"/>
        <v/>
      </c>
      <c r="FQ1236" s="116" t="str">
        <f t="shared" si="581"/>
        <v/>
      </c>
      <c r="FR1236" s="116" t="str">
        <f t="shared" si="582"/>
        <v/>
      </c>
      <c r="FS1236" s="116" t="str">
        <f t="shared" si="583"/>
        <v/>
      </c>
      <c r="FT1236" s="116" t="str">
        <f t="shared" si="565"/>
        <v/>
      </c>
      <c r="FU1236" s="116" t="str">
        <f t="shared" si="566"/>
        <v/>
      </c>
      <c r="FV1236" s="116" t="str">
        <f t="shared" si="567"/>
        <v/>
      </c>
      <c r="FW1236" s="116" t="str">
        <f t="shared" si="568"/>
        <v/>
      </c>
      <c r="FX1236" s="116" t="str">
        <f t="shared" si="569"/>
        <v/>
      </c>
      <c r="FY1236" s="116" t="str">
        <f t="shared" si="570"/>
        <v/>
      </c>
      <c r="FZ1236" s="116" t="str">
        <f t="shared" si="571"/>
        <v/>
      </c>
      <c r="GA1236" s="116" t="str">
        <f t="shared" si="572"/>
        <v/>
      </c>
      <c r="GB1236" s="116" t="str">
        <f t="shared" si="573"/>
        <v/>
      </c>
      <c r="GC1236" s="116" t="str">
        <f t="shared" si="574"/>
        <v/>
      </c>
      <c r="GD1236" s="116" t="str">
        <f t="shared" si="575"/>
        <v/>
      </c>
      <c r="GE1236" s="116" t="str">
        <f t="shared" si="576"/>
        <v/>
      </c>
    </row>
    <row r="1237" spans="164:187" ht="16.5" x14ac:dyDescent="0.2">
      <c r="FH1237" s="116">
        <v>1232</v>
      </c>
      <c r="FI1237" s="116">
        <f t="shared" si="561"/>
        <v>28</v>
      </c>
      <c r="FJ1237" s="116">
        <f t="shared" si="577"/>
        <v>16</v>
      </c>
      <c r="FK1237" s="116" t="str">
        <f t="shared" si="562"/>
        <v>烈风螳螂专属武器-魂珠-4 1级</v>
      </c>
      <c r="FL1237" s="116">
        <f t="shared" si="563"/>
        <v>4</v>
      </c>
      <c r="FM1237" s="116">
        <f t="shared" si="564"/>
        <v>1</v>
      </c>
      <c r="FN1237" s="116" t="str">
        <f t="shared" si="578"/>
        <v>金币</v>
      </c>
      <c r="FO1237" s="116">
        <f t="shared" si="579"/>
        <v>4000</v>
      </c>
      <c r="FP1237" s="116" t="str">
        <f t="shared" si="580"/>
        <v>专属强化石2</v>
      </c>
      <c r="FQ1237" s="116">
        <f t="shared" si="581"/>
        <v>3</v>
      </c>
      <c r="FR1237" s="116" t="str">
        <f t="shared" si="582"/>
        <v>专属强化石3</v>
      </c>
      <c r="FS1237" s="116">
        <f t="shared" si="583"/>
        <v>1</v>
      </c>
      <c r="FT1237" s="116">
        <f t="shared" si="565"/>
        <v>0.19</v>
      </c>
      <c r="FU1237" s="116">
        <f t="shared" si="566"/>
        <v>1</v>
      </c>
      <c r="FV1237" s="116">
        <f t="shared" si="567"/>
        <v>8</v>
      </c>
      <c r="FW1237" s="116">
        <f t="shared" si="568"/>
        <v>0</v>
      </c>
      <c r="FX1237" s="116">
        <f t="shared" si="569"/>
        <v>1</v>
      </c>
      <c r="FY1237" s="116">
        <f t="shared" si="570"/>
        <v>2</v>
      </c>
      <c r="FZ1237" s="116">
        <f t="shared" si="571"/>
        <v>9.2600000000000002E-2</v>
      </c>
      <c r="GA1237" s="116">
        <f t="shared" si="572"/>
        <v>1</v>
      </c>
      <c r="GB1237" s="116">
        <f t="shared" si="573"/>
        <v>4</v>
      </c>
      <c r="GC1237" s="116">
        <f t="shared" si="574"/>
        <v>0.37019999999999997</v>
      </c>
      <c r="GD1237" s="116">
        <f t="shared" si="575"/>
        <v>1</v>
      </c>
      <c r="GE1237" s="116">
        <f t="shared" si="576"/>
        <v>8</v>
      </c>
    </row>
    <row r="1238" spans="164:187" ht="16.5" x14ac:dyDescent="0.2">
      <c r="FH1238" s="116">
        <v>1233</v>
      </c>
      <c r="FI1238" s="116">
        <f t="shared" ref="FI1238:FI1301" si="584">IF(FM1238&gt;0,(FL1238-1)*9+FM1238,0)</f>
        <v>29</v>
      </c>
      <c r="FJ1238" s="116">
        <f t="shared" si="577"/>
        <v>16</v>
      </c>
      <c r="FK1238" s="116" t="str">
        <f t="shared" ref="FK1238:FK1301" si="585">INDEX($FC$6:$FC$26,FJ1238)&amp;"专属武器-魂珠-"&amp;FL1238&amp;" "&amp;FM1238&amp;"级"</f>
        <v>烈风螳螂专属武器-魂珠-4 2级</v>
      </c>
      <c r="FL1238" s="116">
        <f t="shared" ref="FL1238:FL1301" si="586">INT((FH1238-(FJ1238-1)*80-1)/10)+1</f>
        <v>4</v>
      </c>
      <c r="FM1238" s="116">
        <f t="shared" ref="FM1238:FM1301" si="587">FH1238-(FJ1238-1)*80-(FL1238-1)*10-1</f>
        <v>2</v>
      </c>
      <c r="FN1238" s="116" t="str">
        <f t="shared" si="578"/>
        <v>金币</v>
      </c>
      <c r="FO1238" s="116">
        <f t="shared" si="579"/>
        <v>5000</v>
      </c>
      <c r="FP1238" s="116" t="str">
        <f t="shared" si="580"/>
        <v>专属强化石2</v>
      </c>
      <c r="FQ1238" s="116">
        <f t="shared" si="581"/>
        <v>3</v>
      </c>
      <c r="FR1238" s="116" t="str">
        <f t="shared" si="582"/>
        <v>专属强化石3</v>
      </c>
      <c r="FS1238" s="116">
        <f t="shared" si="583"/>
        <v>1</v>
      </c>
      <c r="FT1238" s="116">
        <f t="shared" ref="FT1238:FT1301" si="588">IF($FM1238&gt;0,INDEX(EJ$6:EJ$77,$FI1238),"")</f>
        <v>0.09</v>
      </c>
      <c r="FU1238" s="116">
        <f t="shared" ref="FU1238:FU1301" si="589">IF($FM1238&gt;0,INDEX(EK$6:EK$77,$FI1238),"")</f>
        <v>1</v>
      </c>
      <c r="FV1238" s="116">
        <f t="shared" ref="FV1238:FV1301" si="590">IF($FM1238&gt;0,INDEX(EL$6:EL$77,$FI1238),"")</f>
        <v>16</v>
      </c>
      <c r="FW1238" s="116">
        <f t="shared" ref="FW1238:FW1301" si="591">IF($FM1238&gt;0,INDEX(EP$6:EP$77,$FI1238),"")</f>
        <v>0</v>
      </c>
      <c r="FX1238" s="116">
        <f t="shared" ref="FX1238:FX1301" si="592">IF($FM1238&gt;0,INDEX(EQ$6:EQ$77,$FI1238),"")</f>
        <v>1</v>
      </c>
      <c r="FY1238" s="116">
        <f t="shared" ref="FY1238:FY1301" si="593">IF($FM1238&gt;0,INDEX(ER$6:ER$77,$FI1238),"")</f>
        <v>4</v>
      </c>
      <c r="FZ1238" s="116">
        <f t="shared" ref="FZ1238:FZ1301" si="594">IF($FM1238&gt;0,INDEX(ES$6:ES$77,$FI1238),"")</f>
        <v>4.6300000000000001E-2</v>
      </c>
      <c r="GA1238" s="116">
        <f t="shared" ref="GA1238:GA1301" si="595">IF($FM1238&gt;0,INDEX(ET$6:ET$77,$FI1238),"")</f>
        <v>1</v>
      </c>
      <c r="GB1238" s="116">
        <f t="shared" ref="GB1238:GB1301" si="596">IF($FM1238&gt;0,INDEX(EU$6:EU$77,$FI1238),"")</f>
        <v>8</v>
      </c>
      <c r="GC1238" s="116">
        <f t="shared" ref="GC1238:GC1301" si="597">IF($FM1238&gt;0,INDEX(EV$6:EV$77,$FI1238),"")</f>
        <v>0.18509999999999999</v>
      </c>
      <c r="GD1238" s="116">
        <f t="shared" ref="GD1238:GD1301" si="598">IF($FM1238&gt;0,INDEX(EW$6:EW$77,$FI1238),"")</f>
        <v>1</v>
      </c>
      <c r="GE1238" s="116">
        <f t="shared" ref="GE1238:GE1301" si="599">IF($FM1238&gt;0,INDEX(EX$6:EX$77,$FI1238),"")</f>
        <v>16</v>
      </c>
    </row>
    <row r="1239" spans="164:187" ht="16.5" x14ac:dyDescent="0.2">
      <c r="FH1239" s="116">
        <v>1234</v>
      </c>
      <c r="FI1239" s="116">
        <f t="shared" si="584"/>
        <v>30</v>
      </c>
      <c r="FJ1239" s="116">
        <f t="shared" si="577"/>
        <v>16</v>
      </c>
      <c r="FK1239" s="116" t="str">
        <f t="shared" si="585"/>
        <v>烈风螳螂专属武器-魂珠-4 3级</v>
      </c>
      <c r="FL1239" s="116">
        <f t="shared" si="586"/>
        <v>4</v>
      </c>
      <c r="FM1239" s="116">
        <f t="shared" si="587"/>
        <v>3</v>
      </c>
      <c r="FN1239" s="116" t="str">
        <f t="shared" si="578"/>
        <v>金币</v>
      </c>
      <c r="FO1239" s="116">
        <f t="shared" si="579"/>
        <v>6000</v>
      </c>
      <c r="FP1239" s="116" t="str">
        <f t="shared" si="580"/>
        <v>专属强化石2</v>
      </c>
      <c r="FQ1239" s="116">
        <f t="shared" si="581"/>
        <v>3</v>
      </c>
      <c r="FR1239" s="116" t="str">
        <f t="shared" si="582"/>
        <v>专属强化石3</v>
      </c>
      <c r="FS1239" s="116">
        <f t="shared" si="583"/>
        <v>1</v>
      </c>
      <c r="FT1239" s="116">
        <f t="shared" si="588"/>
        <v>0.06</v>
      </c>
      <c r="FU1239" s="116">
        <f t="shared" si="589"/>
        <v>1</v>
      </c>
      <c r="FV1239" s="116">
        <f t="shared" si="590"/>
        <v>24</v>
      </c>
      <c r="FW1239" s="116">
        <f t="shared" si="591"/>
        <v>0</v>
      </c>
      <c r="FX1239" s="116">
        <f t="shared" si="592"/>
        <v>1</v>
      </c>
      <c r="FY1239" s="116">
        <f t="shared" si="593"/>
        <v>6</v>
      </c>
      <c r="FZ1239" s="116">
        <f t="shared" si="594"/>
        <v>3.09E-2</v>
      </c>
      <c r="GA1239" s="116">
        <f t="shared" si="595"/>
        <v>1</v>
      </c>
      <c r="GB1239" s="116">
        <f t="shared" si="596"/>
        <v>11</v>
      </c>
      <c r="GC1239" s="116">
        <f t="shared" si="597"/>
        <v>0.1234</v>
      </c>
      <c r="GD1239" s="116">
        <f t="shared" si="598"/>
        <v>1</v>
      </c>
      <c r="GE1239" s="116">
        <f t="shared" si="599"/>
        <v>24</v>
      </c>
    </row>
    <row r="1240" spans="164:187" ht="16.5" x14ac:dyDescent="0.2">
      <c r="FH1240" s="116">
        <v>1235</v>
      </c>
      <c r="FI1240" s="116">
        <f t="shared" si="584"/>
        <v>31</v>
      </c>
      <c r="FJ1240" s="116">
        <f t="shared" si="577"/>
        <v>16</v>
      </c>
      <c r="FK1240" s="116" t="str">
        <f t="shared" si="585"/>
        <v>烈风螳螂专属武器-魂珠-4 4级</v>
      </c>
      <c r="FL1240" s="116">
        <f t="shared" si="586"/>
        <v>4</v>
      </c>
      <c r="FM1240" s="116">
        <f t="shared" si="587"/>
        <v>4</v>
      </c>
      <c r="FN1240" s="116" t="str">
        <f t="shared" si="578"/>
        <v>金币</v>
      </c>
      <c r="FO1240" s="116">
        <f t="shared" si="579"/>
        <v>7000</v>
      </c>
      <c r="FP1240" s="116" t="str">
        <f t="shared" si="580"/>
        <v>专属强化石2</v>
      </c>
      <c r="FQ1240" s="116">
        <f t="shared" si="581"/>
        <v>6</v>
      </c>
      <c r="FR1240" s="116" t="str">
        <f t="shared" si="582"/>
        <v>专属强化石3</v>
      </c>
      <c r="FS1240" s="116">
        <f t="shared" si="583"/>
        <v>2</v>
      </c>
      <c r="FT1240" s="116">
        <f t="shared" si="588"/>
        <v>7.0000000000000007E-2</v>
      </c>
      <c r="FU1240" s="116">
        <f t="shared" si="589"/>
        <v>1</v>
      </c>
      <c r="FV1240" s="116">
        <f t="shared" si="590"/>
        <v>20</v>
      </c>
      <c r="FW1240" s="116">
        <f t="shared" si="591"/>
        <v>0</v>
      </c>
      <c r="FX1240" s="116">
        <f t="shared" si="592"/>
        <v>1</v>
      </c>
      <c r="FY1240" s="116">
        <f t="shared" si="593"/>
        <v>5</v>
      </c>
      <c r="FZ1240" s="116">
        <f t="shared" si="594"/>
        <v>3.6999999999999998E-2</v>
      </c>
      <c r="GA1240" s="116">
        <f t="shared" si="595"/>
        <v>1</v>
      </c>
      <c r="GB1240" s="116">
        <f t="shared" si="596"/>
        <v>9</v>
      </c>
      <c r="GC1240" s="116">
        <f t="shared" si="597"/>
        <v>0.14810000000000001</v>
      </c>
      <c r="GD1240" s="116">
        <f t="shared" si="598"/>
        <v>1</v>
      </c>
      <c r="GE1240" s="116">
        <f t="shared" si="599"/>
        <v>20</v>
      </c>
    </row>
    <row r="1241" spans="164:187" ht="16.5" x14ac:dyDescent="0.2">
      <c r="FH1241" s="116">
        <v>1236</v>
      </c>
      <c r="FI1241" s="116">
        <f t="shared" si="584"/>
        <v>32</v>
      </c>
      <c r="FJ1241" s="116">
        <f t="shared" si="577"/>
        <v>16</v>
      </c>
      <c r="FK1241" s="116" t="str">
        <f t="shared" si="585"/>
        <v>烈风螳螂专属武器-魂珠-4 5级</v>
      </c>
      <c r="FL1241" s="116">
        <f t="shared" si="586"/>
        <v>4</v>
      </c>
      <c r="FM1241" s="116">
        <f t="shared" si="587"/>
        <v>5</v>
      </c>
      <c r="FN1241" s="116" t="str">
        <f t="shared" si="578"/>
        <v>金币</v>
      </c>
      <c r="FO1241" s="116">
        <f t="shared" si="579"/>
        <v>8000</v>
      </c>
      <c r="FP1241" s="116" t="str">
        <f t="shared" si="580"/>
        <v>专属强化石2</v>
      </c>
      <c r="FQ1241" s="116">
        <f t="shared" si="581"/>
        <v>6</v>
      </c>
      <c r="FR1241" s="116" t="str">
        <f t="shared" si="582"/>
        <v>专属强化石3</v>
      </c>
      <c r="FS1241" s="116">
        <f t="shared" si="583"/>
        <v>2</v>
      </c>
      <c r="FT1241" s="116">
        <f t="shared" si="588"/>
        <v>0.05</v>
      </c>
      <c r="FU1241" s="116">
        <f t="shared" si="589"/>
        <v>1</v>
      </c>
      <c r="FV1241" s="116">
        <f t="shared" si="590"/>
        <v>32</v>
      </c>
      <c r="FW1241" s="116">
        <f t="shared" si="591"/>
        <v>0</v>
      </c>
      <c r="FX1241" s="116">
        <f t="shared" si="592"/>
        <v>1</v>
      </c>
      <c r="FY1241" s="116">
        <f t="shared" si="593"/>
        <v>8</v>
      </c>
      <c r="FZ1241" s="116">
        <f t="shared" si="594"/>
        <v>2.3099999999999999E-2</v>
      </c>
      <c r="GA1241" s="116">
        <f t="shared" si="595"/>
        <v>1</v>
      </c>
      <c r="GB1241" s="116">
        <f t="shared" si="596"/>
        <v>15</v>
      </c>
      <c r="GC1241" s="116">
        <f t="shared" si="597"/>
        <v>9.2600000000000002E-2</v>
      </c>
      <c r="GD1241" s="116">
        <f t="shared" si="598"/>
        <v>1</v>
      </c>
      <c r="GE1241" s="116">
        <f t="shared" si="599"/>
        <v>32</v>
      </c>
    </row>
    <row r="1242" spans="164:187" ht="16.5" x14ac:dyDescent="0.2">
      <c r="FH1242" s="116">
        <v>1237</v>
      </c>
      <c r="FI1242" s="116">
        <f t="shared" si="584"/>
        <v>33</v>
      </c>
      <c r="FJ1242" s="116">
        <f t="shared" si="577"/>
        <v>16</v>
      </c>
      <c r="FK1242" s="116" t="str">
        <f t="shared" si="585"/>
        <v>烈风螳螂专属武器-魂珠-4 6级</v>
      </c>
      <c r="FL1242" s="116">
        <f t="shared" si="586"/>
        <v>4</v>
      </c>
      <c r="FM1242" s="116">
        <f t="shared" si="587"/>
        <v>6</v>
      </c>
      <c r="FN1242" s="116" t="str">
        <f t="shared" si="578"/>
        <v>金币</v>
      </c>
      <c r="FO1242" s="116">
        <f t="shared" si="579"/>
        <v>9000</v>
      </c>
      <c r="FP1242" s="116" t="str">
        <f t="shared" si="580"/>
        <v>专属强化石2</v>
      </c>
      <c r="FQ1242" s="116">
        <f t="shared" si="581"/>
        <v>6</v>
      </c>
      <c r="FR1242" s="116" t="str">
        <f t="shared" si="582"/>
        <v>专属强化石3</v>
      </c>
      <c r="FS1242" s="116">
        <f t="shared" si="583"/>
        <v>2</v>
      </c>
      <c r="FT1242" s="116">
        <f t="shared" si="588"/>
        <v>0.03</v>
      </c>
      <c r="FU1242" s="116">
        <f t="shared" si="589"/>
        <v>1</v>
      </c>
      <c r="FV1242" s="116">
        <f t="shared" si="590"/>
        <v>53</v>
      </c>
      <c r="FW1242" s="116">
        <f t="shared" si="591"/>
        <v>0</v>
      </c>
      <c r="FX1242" s="116">
        <f t="shared" si="592"/>
        <v>1</v>
      </c>
      <c r="FY1242" s="116">
        <f t="shared" si="593"/>
        <v>12</v>
      </c>
      <c r="FZ1242" s="116">
        <f t="shared" si="594"/>
        <v>1.4200000000000001E-2</v>
      </c>
      <c r="GA1242" s="116">
        <f t="shared" si="595"/>
        <v>1</v>
      </c>
      <c r="GB1242" s="116">
        <f t="shared" si="596"/>
        <v>25</v>
      </c>
      <c r="GC1242" s="116">
        <f t="shared" si="597"/>
        <v>5.7000000000000002E-2</v>
      </c>
      <c r="GD1242" s="116">
        <f t="shared" si="598"/>
        <v>1</v>
      </c>
      <c r="GE1242" s="116">
        <f t="shared" si="599"/>
        <v>53</v>
      </c>
    </row>
    <row r="1243" spans="164:187" ht="16.5" x14ac:dyDescent="0.2">
      <c r="FH1243" s="116">
        <v>1238</v>
      </c>
      <c r="FI1243" s="116">
        <f t="shared" si="584"/>
        <v>34</v>
      </c>
      <c r="FJ1243" s="116">
        <f t="shared" si="577"/>
        <v>16</v>
      </c>
      <c r="FK1243" s="116" t="str">
        <f t="shared" si="585"/>
        <v>烈风螳螂专属武器-魂珠-4 7级</v>
      </c>
      <c r="FL1243" s="116">
        <f t="shared" si="586"/>
        <v>4</v>
      </c>
      <c r="FM1243" s="116">
        <f t="shared" si="587"/>
        <v>7</v>
      </c>
      <c r="FN1243" s="116" t="str">
        <f t="shared" si="578"/>
        <v>金币</v>
      </c>
      <c r="FO1243" s="116">
        <f t="shared" si="579"/>
        <v>10000</v>
      </c>
      <c r="FP1243" s="116" t="str">
        <f t="shared" si="580"/>
        <v>专属强化石2</v>
      </c>
      <c r="FQ1243" s="116">
        <f t="shared" si="581"/>
        <v>10</v>
      </c>
      <c r="FR1243" s="116" t="str">
        <f t="shared" si="582"/>
        <v>专属强化石3</v>
      </c>
      <c r="FS1243" s="116">
        <f t="shared" si="583"/>
        <v>3</v>
      </c>
      <c r="FT1243" s="116">
        <f t="shared" si="588"/>
        <v>0.03</v>
      </c>
      <c r="FU1243" s="116">
        <f t="shared" si="589"/>
        <v>1</v>
      </c>
      <c r="FV1243" s="116">
        <f t="shared" si="590"/>
        <v>57</v>
      </c>
      <c r="FW1243" s="116">
        <f t="shared" si="591"/>
        <v>0</v>
      </c>
      <c r="FX1243" s="116">
        <f t="shared" si="592"/>
        <v>1</v>
      </c>
      <c r="FY1243" s="116">
        <f t="shared" si="593"/>
        <v>13</v>
      </c>
      <c r="FZ1243" s="116">
        <f t="shared" si="594"/>
        <v>1.32E-2</v>
      </c>
      <c r="GA1243" s="116">
        <f t="shared" si="595"/>
        <v>1</v>
      </c>
      <c r="GB1243" s="116">
        <f t="shared" si="596"/>
        <v>26</v>
      </c>
      <c r="GC1243" s="116">
        <f t="shared" si="597"/>
        <v>5.2900000000000003E-2</v>
      </c>
      <c r="GD1243" s="116">
        <f t="shared" si="598"/>
        <v>1</v>
      </c>
      <c r="GE1243" s="116">
        <f t="shared" si="599"/>
        <v>57</v>
      </c>
    </row>
    <row r="1244" spans="164:187" ht="16.5" x14ac:dyDescent="0.2">
      <c r="FH1244" s="116">
        <v>1239</v>
      </c>
      <c r="FI1244" s="116">
        <f t="shared" si="584"/>
        <v>35</v>
      </c>
      <c r="FJ1244" s="116">
        <f t="shared" si="577"/>
        <v>16</v>
      </c>
      <c r="FK1244" s="116" t="str">
        <f t="shared" si="585"/>
        <v>烈风螳螂专属武器-魂珠-4 8级</v>
      </c>
      <c r="FL1244" s="116">
        <f t="shared" si="586"/>
        <v>4</v>
      </c>
      <c r="FM1244" s="116">
        <f t="shared" si="587"/>
        <v>8</v>
      </c>
      <c r="FN1244" s="116" t="str">
        <f t="shared" si="578"/>
        <v>金币</v>
      </c>
      <c r="FO1244" s="116">
        <f t="shared" si="579"/>
        <v>11000</v>
      </c>
      <c r="FP1244" s="116" t="str">
        <f t="shared" si="580"/>
        <v>专属强化石2</v>
      </c>
      <c r="FQ1244" s="116">
        <f t="shared" si="581"/>
        <v>13</v>
      </c>
      <c r="FR1244" s="116" t="str">
        <f t="shared" si="582"/>
        <v>专属强化石3</v>
      </c>
      <c r="FS1244" s="116">
        <f t="shared" si="583"/>
        <v>4</v>
      </c>
      <c r="FT1244" s="116">
        <f t="shared" si="588"/>
        <v>0.02</v>
      </c>
      <c r="FU1244" s="116">
        <f t="shared" si="589"/>
        <v>1</v>
      </c>
      <c r="FV1244" s="116">
        <f t="shared" si="590"/>
        <v>69</v>
      </c>
      <c r="FW1244" s="116">
        <f t="shared" si="591"/>
        <v>0</v>
      </c>
      <c r="FX1244" s="116">
        <f t="shared" si="592"/>
        <v>1</v>
      </c>
      <c r="FY1244" s="116">
        <f t="shared" si="593"/>
        <v>16</v>
      </c>
      <c r="FZ1244" s="116">
        <f t="shared" si="594"/>
        <v>1.09E-2</v>
      </c>
      <c r="GA1244" s="116">
        <f t="shared" si="595"/>
        <v>1</v>
      </c>
      <c r="GB1244" s="116">
        <f t="shared" si="596"/>
        <v>32</v>
      </c>
      <c r="GC1244" s="116">
        <f t="shared" si="597"/>
        <v>4.36E-2</v>
      </c>
      <c r="GD1244" s="116">
        <f t="shared" si="598"/>
        <v>1</v>
      </c>
      <c r="GE1244" s="116">
        <f t="shared" si="599"/>
        <v>69</v>
      </c>
    </row>
    <row r="1245" spans="164:187" ht="16.5" x14ac:dyDescent="0.2">
      <c r="FH1245" s="116">
        <v>1240</v>
      </c>
      <c r="FI1245" s="116">
        <f t="shared" si="584"/>
        <v>36</v>
      </c>
      <c r="FJ1245" s="116">
        <f t="shared" si="577"/>
        <v>16</v>
      </c>
      <c r="FK1245" s="116" t="str">
        <f t="shared" si="585"/>
        <v>烈风螳螂专属武器-魂珠-4 9级</v>
      </c>
      <c r="FL1245" s="116">
        <f t="shared" si="586"/>
        <v>4</v>
      </c>
      <c r="FM1245" s="116">
        <f t="shared" si="587"/>
        <v>9</v>
      </c>
      <c r="FN1245" s="116" t="str">
        <f t="shared" si="578"/>
        <v>金币</v>
      </c>
      <c r="FO1245" s="116">
        <f t="shared" si="579"/>
        <v>12000</v>
      </c>
      <c r="FP1245" s="116" t="str">
        <f t="shared" si="580"/>
        <v>专属强化石2</v>
      </c>
      <c r="FQ1245" s="116">
        <f t="shared" si="581"/>
        <v>19</v>
      </c>
      <c r="FR1245" s="116" t="str">
        <f t="shared" si="582"/>
        <v>专属强化石3</v>
      </c>
      <c r="FS1245" s="116">
        <f t="shared" si="583"/>
        <v>6</v>
      </c>
      <c r="FT1245" s="116">
        <f t="shared" si="588"/>
        <v>0.02</v>
      </c>
      <c r="FU1245" s="116">
        <f t="shared" si="589"/>
        <v>1</v>
      </c>
      <c r="FV1245" s="116">
        <f t="shared" si="590"/>
        <v>74</v>
      </c>
      <c r="FW1245" s="116">
        <f t="shared" si="591"/>
        <v>0</v>
      </c>
      <c r="FX1245" s="116">
        <f t="shared" si="592"/>
        <v>1</v>
      </c>
      <c r="FY1245" s="116">
        <f t="shared" si="593"/>
        <v>17</v>
      </c>
      <c r="FZ1245" s="116">
        <f t="shared" si="594"/>
        <v>1.01E-2</v>
      </c>
      <c r="GA1245" s="116">
        <f t="shared" si="595"/>
        <v>1</v>
      </c>
      <c r="GB1245" s="116">
        <f t="shared" si="596"/>
        <v>35</v>
      </c>
      <c r="GC1245" s="116">
        <f t="shared" si="597"/>
        <v>4.0399999999999998E-2</v>
      </c>
      <c r="GD1245" s="116">
        <f t="shared" si="598"/>
        <v>1</v>
      </c>
      <c r="GE1245" s="116">
        <f t="shared" si="599"/>
        <v>74</v>
      </c>
    </row>
    <row r="1246" spans="164:187" ht="16.5" x14ac:dyDescent="0.2">
      <c r="FH1246" s="116">
        <v>1241</v>
      </c>
      <c r="FI1246" s="116">
        <f t="shared" si="584"/>
        <v>0</v>
      </c>
      <c r="FJ1246" s="116">
        <f t="shared" si="577"/>
        <v>16</v>
      </c>
      <c r="FK1246" s="116" t="str">
        <f t="shared" si="585"/>
        <v>烈风螳螂专属武器-魂珠-5 0级</v>
      </c>
      <c r="FL1246" s="116">
        <f t="shared" si="586"/>
        <v>5</v>
      </c>
      <c r="FM1246" s="116">
        <f t="shared" si="587"/>
        <v>0</v>
      </c>
      <c r="FN1246" s="116" t="str">
        <f t="shared" si="578"/>
        <v/>
      </c>
      <c r="FO1246" s="116" t="str">
        <f t="shared" si="579"/>
        <v/>
      </c>
      <c r="FP1246" s="116" t="str">
        <f t="shared" si="580"/>
        <v/>
      </c>
      <c r="FQ1246" s="116" t="str">
        <f t="shared" si="581"/>
        <v/>
      </c>
      <c r="FR1246" s="116" t="str">
        <f t="shared" si="582"/>
        <v/>
      </c>
      <c r="FS1246" s="116" t="str">
        <f t="shared" si="583"/>
        <v/>
      </c>
      <c r="FT1246" s="116" t="str">
        <f t="shared" si="588"/>
        <v/>
      </c>
      <c r="FU1246" s="116" t="str">
        <f t="shared" si="589"/>
        <v/>
      </c>
      <c r="FV1246" s="116" t="str">
        <f t="shared" si="590"/>
        <v/>
      </c>
      <c r="FW1246" s="116" t="str">
        <f t="shared" si="591"/>
        <v/>
      </c>
      <c r="FX1246" s="116" t="str">
        <f t="shared" si="592"/>
        <v/>
      </c>
      <c r="FY1246" s="116" t="str">
        <f t="shared" si="593"/>
        <v/>
      </c>
      <c r="FZ1246" s="116" t="str">
        <f t="shared" si="594"/>
        <v/>
      </c>
      <c r="GA1246" s="116" t="str">
        <f t="shared" si="595"/>
        <v/>
      </c>
      <c r="GB1246" s="116" t="str">
        <f t="shared" si="596"/>
        <v/>
      </c>
      <c r="GC1246" s="116" t="str">
        <f t="shared" si="597"/>
        <v/>
      </c>
      <c r="GD1246" s="116" t="str">
        <f t="shared" si="598"/>
        <v/>
      </c>
      <c r="GE1246" s="116" t="str">
        <f t="shared" si="599"/>
        <v/>
      </c>
    </row>
    <row r="1247" spans="164:187" ht="16.5" x14ac:dyDescent="0.2">
      <c r="FH1247" s="116">
        <v>1242</v>
      </c>
      <c r="FI1247" s="116">
        <f t="shared" si="584"/>
        <v>37</v>
      </c>
      <c r="FJ1247" s="116">
        <f t="shared" si="577"/>
        <v>16</v>
      </c>
      <c r="FK1247" s="116" t="str">
        <f t="shared" si="585"/>
        <v>烈风螳螂专属武器-魂珠-5 1级</v>
      </c>
      <c r="FL1247" s="116">
        <f t="shared" si="586"/>
        <v>5</v>
      </c>
      <c r="FM1247" s="116">
        <f t="shared" si="587"/>
        <v>1</v>
      </c>
      <c r="FN1247" s="116" t="str">
        <f t="shared" si="578"/>
        <v>金币</v>
      </c>
      <c r="FO1247" s="116">
        <f t="shared" si="579"/>
        <v>5000</v>
      </c>
      <c r="FP1247" s="116" t="str">
        <f t="shared" si="580"/>
        <v>专属强化石2</v>
      </c>
      <c r="FQ1247" s="116">
        <f t="shared" si="581"/>
        <v>4</v>
      </c>
      <c r="FR1247" s="116" t="str">
        <f t="shared" si="582"/>
        <v>专属强化石3</v>
      </c>
      <c r="FS1247" s="116">
        <f t="shared" si="583"/>
        <v>2</v>
      </c>
      <c r="FT1247" s="116">
        <f t="shared" si="588"/>
        <v>0.19</v>
      </c>
      <c r="FU1247" s="116">
        <f t="shared" si="589"/>
        <v>1</v>
      </c>
      <c r="FV1247" s="116">
        <f t="shared" si="590"/>
        <v>8</v>
      </c>
      <c r="FW1247" s="116">
        <f t="shared" si="591"/>
        <v>0</v>
      </c>
      <c r="FX1247" s="116">
        <f t="shared" si="592"/>
        <v>1</v>
      </c>
      <c r="FY1247" s="116">
        <f t="shared" si="593"/>
        <v>2</v>
      </c>
      <c r="FZ1247" s="116">
        <f t="shared" si="594"/>
        <v>9.2600000000000002E-2</v>
      </c>
      <c r="GA1247" s="116">
        <f t="shared" si="595"/>
        <v>1</v>
      </c>
      <c r="GB1247" s="116">
        <f t="shared" si="596"/>
        <v>4</v>
      </c>
      <c r="GC1247" s="116">
        <f t="shared" si="597"/>
        <v>0.37019999999999997</v>
      </c>
      <c r="GD1247" s="116">
        <f t="shared" si="598"/>
        <v>1</v>
      </c>
      <c r="GE1247" s="116">
        <f t="shared" si="599"/>
        <v>8</v>
      </c>
    </row>
    <row r="1248" spans="164:187" ht="16.5" x14ac:dyDescent="0.2">
      <c r="FH1248" s="116">
        <v>1243</v>
      </c>
      <c r="FI1248" s="116">
        <f t="shared" si="584"/>
        <v>38</v>
      </c>
      <c r="FJ1248" s="116">
        <f t="shared" si="577"/>
        <v>16</v>
      </c>
      <c r="FK1248" s="116" t="str">
        <f t="shared" si="585"/>
        <v>烈风螳螂专属武器-魂珠-5 2级</v>
      </c>
      <c r="FL1248" s="116">
        <f t="shared" si="586"/>
        <v>5</v>
      </c>
      <c r="FM1248" s="116">
        <f t="shared" si="587"/>
        <v>2</v>
      </c>
      <c r="FN1248" s="116" t="str">
        <f t="shared" si="578"/>
        <v>金币</v>
      </c>
      <c r="FO1248" s="116">
        <f t="shared" si="579"/>
        <v>6000</v>
      </c>
      <c r="FP1248" s="116" t="str">
        <f t="shared" si="580"/>
        <v>专属强化石2</v>
      </c>
      <c r="FQ1248" s="116">
        <f t="shared" si="581"/>
        <v>4</v>
      </c>
      <c r="FR1248" s="116" t="str">
        <f t="shared" si="582"/>
        <v>专属强化石3</v>
      </c>
      <c r="FS1248" s="116">
        <f t="shared" si="583"/>
        <v>2</v>
      </c>
      <c r="FT1248" s="116">
        <f t="shared" si="588"/>
        <v>0.09</v>
      </c>
      <c r="FU1248" s="116">
        <f t="shared" si="589"/>
        <v>1</v>
      </c>
      <c r="FV1248" s="116">
        <f t="shared" si="590"/>
        <v>16</v>
      </c>
      <c r="FW1248" s="116">
        <f t="shared" si="591"/>
        <v>0</v>
      </c>
      <c r="FX1248" s="116">
        <f t="shared" si="592"/>
        <v>1</v>
      </c>
      <c r="FY1248" s="116">
        <f t="shared" si="593"/>
        <v>4</v>
      </c>
      <c r="FZ1248" s="116">
        <f t="shared" si="594"/>
        <v>4.6300000000000001E-2</v>
      </c>
      <c r="GA1248" s="116">
        <f t="shared" si="595"/>
        <v>1</v>
      </c>
      <c r="GB1248" s="116">
        <f t="shared" si="596"/>
        <v>8</v>
      </c>
      <c r="GC1248" s="116">
        <f t="shared" si="597"/>
        <v>0.18509999999999999</v>
      </c>
      <c r="GD1248" s="116">
        <f t="shared" si="598"/>
        <v>1</v>
      </c>
      <c r="GE1248" s="116">
        <f t="shared" si="599"/>
        <v>16</v>
      </c>
    </row>
    <row r="1249" spans="164:187" ht="16.5" x14ac:dyDescent="0.2">
      <c r="FH1249" s="116">
        <v>1244</v>
      </c>
      <c r="FI1249" s="116">
        <f t="shared" si="584"/>
        <v>39</v>
      </c>
      <c r="FJ1249" s="116">
        <f t="shared" si="577"/>
        <v>16</v>
      </c>
      <c r="FK1249" s="116" t="str">
        <f t="shared" si="585"/>
        <v>烈风螳螂专属武器-魂珠-5 3级</v>
      </c>
      <c r="FL1249" s="116">
        <f t="shared" si="586"/>
        <v>5</v>
      </c>
      <c r="FM1249" s="116">
        <f t="shared" si="587"/>
        <v>3</v>
      </c>
      <c r="FN1249" s="116" t="str">
        <f t="shared" si="578"/>
        <v>金币</v>
      </c>
      <c r="FO1249" s="116">
        <f t="shared" si="579"/>
        <v>7000</v>
      </c>
      <c r="FP1249" s="116" t="str">
        <f t="shared" si="580"/>
        <v>专属强化石2</v>
      </c>
      <c r="FQ1249" s="116">
        <f t="shared" si="581"/>
        <v>4</v>
      </c>
      <c r="FR1249" s="116" t="str">
        <f t="shared" si="582"/>
        <v>专属强化石3</v>
      </c>
      <c r="FS1249" s="116">
        <f t="shared" si="583"/>
        <v>2</v>
      </c>
      <c r="FT1249" s="116">
        <f t="shared" si="588"/>
        <v>0.06</v>
      </c>
      <c r="FU1249" s="116">
        <f t="shared" si="589"/>
        <v>1</v>
      </c>
      <c r="FV1249" s="116">
        <f t="shared" si="590"/>
        <v>24</v>
      </c>
      <c r="FW1249" s="116">
        <f t="shared" si="591"/>
        <v>0</v>
      </c>
      <c r="FX1249" s="116">
        <f t="shared" si="592"/>
        <v>1</v>
      </c>
      <c r="FY1249" s="116">
        <f t="shared" si="593"/>
        <v>6</v>
      </c>
      <c r="FZ1249" s="116">
        <f t="shared" si="594"/>
        <v>3.09E-2</v>
      </c>
      <c r="GA1249" s="116">
        <f t="shared" si="595"/>
        <v>1</v>
      </c>
      <c r="GB1249" s="116">
        <f t="shared" si="596"/>
        <v>11</v>
      </c>
      <c r="GC1249" s="116">
        <f t="shared" si="597"/>
        <v>0.1234</v>
      </c>
      <c r="GD1249" s="116">
        <f t="shared" si="598"/>
        <v>1</v>
      </c>
      <c r="GE1249" s="116">
        <f t="shared" si="599"/>
        <v>24</v>
      </c>
    </row>
    <row r="1250" spans="164:187" ht="16.5" x14ac:dyDescent="0.2">
      <c r="FH1250" s="116">
        <v>1245</v>
      </c>
      <c r="FI1250" s="116">
        <f t="shared" si="584"/>
        <v>40</v>
      </c>
      <c r="FJ1250" s="116">
        <f t="shared" si="577"/>
        <v>16</v>
      </c>
      <c r="FK1250" s="116" t="str">
        <f t="shared" si="585"/>
        <v>烈风螳螂专属武器-魂珠-5 4级</v>
      </c>
      <c r="FL1250" s="116">
        <f t="shared" si="586"/>
        <v>5</v>
      </c>
      <c r="FM1250" s="116">
        <f t="shared" si="587"/>
        <v>4</v>
      </c>
      <c r="FN1250" s="116" t="str">
        <f t="shared" si="578"/>
        <v>金币</v>
      </c>
      <c r="FO1250" s="116">
        <f t="shared" si="579"/>
        <v>8000</v>
      </c>
      <c r="FP1250" s="116" t="str">
        <f t="shared" si="580"/>
        <v>专属强化石2</v>
      </c>
      <c r="FQ1250" s="116">
        <f t="shared" si="581"/>
        <v>6</v>
      </c>
      <c r="FR1250" s="116" t="str">
        <f t="shared" si="582"/>
        <v>专属强化石3</v>
      </c>
      <c r="FS1250" s="116">
        <f t="shared" si="583"/>
        <v>3</v>
      </c>
      <c r="FT1250" s="116">
        <f t="shared" si="588"/>
        <v>0.06</v>
      </c>
      <c r="FU1250" s="116">
        <f t="shared" si="589"/>
        <v>1</v>
      </c>
      <c r="FV1250" s="116">
        <f t="shared" si="590"/>
        <v>27</v>
      </c>
      <c r="FW1250" s="116">
        <f t="shared" si="591"/>
        <v>0</v>
      </c>
      <c r="FX1250" s="116">
        <f t="shared" si="592"/>
        <v>1</v>
      </c>
      <c r="FY1250" s="116">
        <f t="shared" si="593"/>
        <v>6</v>
      </c>
      <c r="FZ1250" s="116">
        <f t="shared" si="594"/>
        <v>2.7799999999999998E-2</v>
      </c>
      <c r="GA1250" s="116">
        <f t="shared" si="595"/>
        <v>1</v>
      </c>
      <c r="GB1250" s="116">
        <f t="shared" si="596"/>
        <v>13</v>
      </c>
      <c r="GC1250" s="116">
        <f t="shared" si="597"/>
        <v>0.1111</v>
      </c>
      <c r="GD1250" s="116">
        <f t="shared" si="598"/>
        <v>1</v>
      </c>
      <c r="GE1250" s="116">
        <f t="shared" si="599"/>
        <v>27</v>
      </c>
    </row>
    <row r="1251" spans="164:187" ht="16.5" x14ac:dyDescent="0.2">
      <c r="FH1251" s="116">
        <v>1246</v>
      </c>
      <c r="FI1251" s="116">
        <f t="shared" si="584"/>
        <v>41</v>
      </c>
      <c r="FJ1251" s="116">
        <f t="shared" si="577"/>
        <v>16</v>
      </c>
      <c r="FK1251" s="116" t="str">
        <f t="shared" si="585"/>
        <v>烈风螳螂专属武器-魂珠-5 5级</v>
      </c>
      <c r="FL1251" s="116">
        <f t="shared" si="586"/>
        <v>5</v>
      </c>
      <c r="FM1251" s="116">
        <f t="shared" si="587"/>
        <v>5</v>
      </c>
      <c r="FN1251" s="116" t="str">
        <f t="shared" si="578"/>
        <v>金币</v>
      </c>
      <c r="FO1251" s="116">
        <f t="shared" si="579"/>
        <v>9000</v>
      </c>
      <c r="FP1251" s="116" t="str">
        <f t="shared" si="580"/>
        <v>专属强化石2</v>
      </c>
      <c r="FQ1251" s="116">
        <f t="shared" si="581"/>
        <v>6</v>
      </c>
      <c r="FR1251" s="116" t="str">
        <f t="shared" si="582"/>
        <v>专属强化石3</v>
      </c>
      <c r="FS1251" s="116">
        <f t="shared" si="583"/>
        <v>3</v>
      </c>
      <c r="FT1251" s="116">
        <f t="shared" si="588"/>
        <v>0.03</v>
      </c>
      <c r="FU1251" s="116">
        <f t="shared" si="589"/>
        <v>1</v>
      </c>
      <c r="FV1251" s="116">
        <f t="shared" si="590"/>
        <v>43</v>
      </c>
      <c r="FW1251" s="116">
        <f t="shared" si="591"/>
        <v>0</v>
      </c>
      <c r="FX1251" s="116">
        <f t="shared" si="592"/>
        <v>1</v>
      </c>
      <c r="FY1251" s="116">
        <f t="shared" si="593"/>
        <v>10</v>
      </c>
      <c r="FZ1251" s="116">
        <f t="shared" si="594"/>
        <v>1.7399999999999999E-2</v>
      </c>
      <c r="GA1251" s="116">
        <f t="shared" si="595"/>
        <v>1</v>
      </c>
      <c r="GB1251" s="116">
        <f t="shared" si="596"/>
        <v>20</v>
      </c>
      <c r="GC1251" s="116">
        <f t="shared" si="597"/>
        <v>6.9400000000000003E-2</v>
      </c>
      <c r="GD1251" s="116">
        <f t="shared" si="598"/>
        <v>1</v>
      </c>
      <c r="GE1251" s="116">
        <f t="shared" si="599"/>
        <v>43</v>
      </c>
    </row>
    <row r="1252" spans="164:187" ht="16.5" x14ac:dyDescent="0.2">
      <c r="FH1252" s="116">
        <v>1247</v>
      </c>
      <c r="FI1252" s="116">
        <f t="shared" si="584"/>
        <v>42</v>
      </c>
      <c r="FJ1252" s="116">
        <f t="shared" si="577"/>
        <v>16</v>
      </c>
      <c r="FK1252" s="116" t="str">
        <f t="shared" si="585"/>
        <v>烈风螳螂专属武器-魂珠-5 6级</v>
      </c>
      <c r="FL1252" s="116">
        <f t="shared" si="586"/>
        <v>5</v>
      </c>
      <c r="FM1252" s="116">
        <f t="shared" si="587"/>
        <v>6</v>
      </c>
      <c r="FN1252" s="116" t="str">
        <f t="shared" si="578"/>
        <v>金币</v>
      </c>
      <c r="FO1252" s="116">
        <f t="shared" si="579"/>
        <v>10000</v>
      </c>
      <c r="FP1252" s="116" t="str">
        <f t="shared" si="580"/>
        <v>专属强化石2</v>
      </c>
      <c r="FQ1252" s="116">
        <f t="shared" si="581"/>
        <v>9</v>
      </c>
      <c r="FR1252" s="116" t="str">
        <f t="shared" si="582"/>
        <v>专属强化石3</v>
      </c>
      <c r="FS1252" s="116">
        <f t="shared" si="583"/>
        <v>5</v>
      </c>
      <c r="FT1252" s="116">
        <f t="shared" si="588"/>
        <v>0.04</v>
      </c>
      <c r="FU1252" s="116">
        <f t="shared" si="589"/>
        <v>1</v>
      </c>
      <c r="FV1252" s="116">
        <f t="shared" si="590"/>
        <v>42</v>
      </c>
      <c r="FW1252" s="116">
        <f t="shared" si="591"/>
        <v>0</v>
      </c>
      <c r="FX1252" s="116">
        <f t="shared" si="592"/>
        <v>1</v>
      </c>
      <c r="FY1252" s="116">
        <f t="shared" si="593"/>
        <v>10</v>
      </c>
      <c r="FZ1252" s="116">
        <f t="shared" si="594"/>
        <v>1.78E-2</v>
      </c>
      <c r="GA1252" s="116">
        <f t="shared" si="595"/>
        <v>1</v>
      </c>
      <c r="GB1252" s="116">
        <f t="shared" si="596"/>
        <v>20</v>
      </c>
      <c r="GC1252" s="116">
        <f t="shared" si="597"/>
        <v>7.1199999999999999E-2</v>
      </c>
      <c r="GD1252" s="116">
        <f t="shared" si="598"/>
        <v>1</v>
      </c>
      <c r="GE1252" s="116">
        <f t="shared" si="599"/>
        <v>42</v>
      </c>
    </row>
    <row r="1253" spans="164:187" ht="16.5" x14ac:dyDescent="0.2">
      <c r="FH1253" s="116">
        <v>1248</v>
      </c>
      <c r="FI1253" s="116">
        <f t="shared" si="584"/>
        <v>43</v>
      </c>
      <c r="FJ1253" s="116">
        <f t="shared" si="577"/>
        <v>16</v>
      </c>
      <c r="FK1253" s="116" t="str">
        <f t="shared" si="585"/>
        <v>烈风螳螂专属武器-魂珠-5 7级</v>
      </c>
      <c r="FL1253" s="116">
        <f t="shared" si="586"/>
        <v>5</v>
      </c>
      <c r="FM1253" s="116">
        <f t="shared" si="587"/>
        <v>7</v>
      </c>
      <c r="FN1253" s="116" t="str">
        <f t="shared" si="578"/>
        <v>金币</v>
      </c>
      <c r="FO1253" s="116">
        <f t="shared" si="579"/>
        <v>11000</v>
      </c>
      <c r="FP1253" s="116" t="str">
        <f t="shared" si="580"/>
        <v>专属强化石2</v>
      </c>
      <c r="FQ1253" s="116">
        <f t="shared" si="581"/>
        <v>9</v>
      </c>
      <c r="FR1253" s="116" t="str">
        <f t="shared" si="582"/>
        <v>专属强化石3</v>
      </c>
      <c r="FS1253" s="116">
        <f t="shared" si="583"/>
        <v>5</v>
      </c>
      <c r="FT1253" s="116">
        <f t="shared" si="588"/>
        <v>0.02</v>
      </c>
      <c r="FU1253" s="116">
        <f t="shared" si="589"/>
        <v>1</v>
      </c>
      <c r="FV1253" s="116">
        <f t="shared" si="590"/>
        <v>68</v>
      </c>
      <c r="FW1253" s="116">
        <f t="shared" si="591"/>
        <v>0</v>
      </c>
      <c r="FX1253" s="116">
        <f t="shared" si="592"/>
        <v>1</v>
      </c>
      <c r="FY1253" s="116">
        <f t="shared" si="593"/>
        <v>16</v>
      </c>
      <c r="FZ1253" s="116">
        <f t="shared" si="594"/>
        <v>1.0999999999999999E-2</v>
      </c>
      <c r="GA1253" s="116">
        <f t="shared" si="595"/>
        <v>1</v>
      </c>
      <c r="GB1253" s="116">
        <f t="shared" si="596"/>
        <v>32</v>
      </c>
      <c r="GC1253" s="116">
        <f t="shared" si="597"/>
        <v>4.41E-2</v>
      </c>
      <c r="GD1253" s="116">
        <f t="shared" si="598"/>
        <v>1</v>
      </c>
      <c r="GE1253" s="116">
        <f t="shared" si="599"/>
        <v>68</v>
      </c>
    </row>
    <row r="1254" spans="164:187" ht="16.5" x14ac:dyDescent="0.2">
      <c r="FH1254" s="116">
        <v>1249</v>
      </c>
      <c r="FI1254" s="116">
        <f t="shared" si="584"/>
        <v>44</v>
      </c>
      <c r="FJ1254" s="116">
        <f t="shared" si="577"/>
        <v>16</v>
      </c>
      <c r="FK1254" s="116" t="str">
        <f t="shared" si="585"/>
        <v>烈风螳螂专属武器-魂珠-5 8级</v>
      </c>
      <c r="FL1254" s="116">
        <f t="shared" si="586"/>
        <v>5</v>
      </c>
      <c r="FM1254" s="116">
        <f t="shared" si="587"/>
        <v>8</v>
      </c>
      <c r="FN1254" s="116" t="str">
        <f t="shared" si="578"/>
        <v>金币</v>
      </c>
      <c r="FO1254" s="116">
        <f t="shared" si="579"/>
        <v>12000</v>
      </c>
      <c r="FP1254" s="116" t="str">
        <f t="shared" si="580"/>
        <v>专属强化石2</v>
      </c>
      <c r="FQ1254" s="116">
        <f t="shared" si="581"/>
        <v>13</v>
      </c>
      <c r="FR1254" s="116" t="str">
        <f t="shared" si="582"/>
        <v>专属强化石3</v>
      </c>
      <c r="FS1254" s="116">
        <f t="shared" si="583"/>
        <v>7</v>
      </c>
      <c r="FT1254" s="116">
        <f t="shared" si="588"/>
        <v>0.02</v>
      </c>
      <c r="FU1254" s="116">
        <f t="shared" si="589"/>
        <v>1</v>
      </c>
      <c r="FV1254" s="116">
        <f t="shared" si="590"/>
        <v>79</v>
      </c>
      <c r="FW1254" s="116">
        <f t="shared" si="591"/>
        <v>0</v>
      </c>
      <c r="FX1254" s="116">
        <f t="shared" si="592"/>
        <v>1</v>
      </c>
      <c r="FY1254" s="116">
        <f t="shared" si="593"/>
        <v>18</v>
      </c>
      <c r="FZ1254" s="116">
        <f t="shared" si="594"/>
        <v>9.4999999999999998E-3</v>
      </c>
      <c r="GA1254" s="116">
        <f t="shared" si="595"/>
        <v>1</v>
      </c>
      <c r="GB1254" s="116">
        <f t="shared" si="596"/>
        <v>37</v>
      </c>
      <c r="GC1254" s="116">
        <f t="shared" si="597"/>
        <v>3.8100000000000002E-2</v>
      </c>
      <c r="GD1254" s="116">
        <f t="shared" si="598"/>
        <v>1</v>
      </c>
      <c r="GE1254" s="116">
        <f t="shared" si="599"/>
        <v>79</v>
      </c>
    </row>
    <row r="1255" spans="164:187" ht="16.5" x14ac:dyDescent="0.2">
      <c r="FH1255" s="116">
        <v>1250</v>
      </c>
      <c r="FI1255" s="116">
        <f t="shared" si="584"/>
        <v>45</v>
      </c>
      <c r="FJ1255" s="116">
        <f t="shared" si="577"/>
        <v>16</v>
      </c>
      <c r="FK1255" s="116" t="str">
        <f t="shared" si="585"/>
        <v>烈风螳螂专属武器-魂珠-5 9级</v>
      </c>
      <c r="FL1255" s="116">
        <f t="shared" si="586"/>
        <v>5</v>
      </c>
      <c r="FM1255" s="116">
        <f t="shared" si="587"/>
        <v>9</v>
      </c>
      <c r="FN1255" s="116" t="str">
        <f t="shared" si="578"/>
        <v>金币</v>
      </c>
      <c r="FO1255" s="116">
        <f t="shared" si="579"/>
        <v>13000</v>
      </c>
      <c r="FP1255" s="116" t="str">
        <f t="shared" si="580"/>
        <v>专属强化石2</v>
      </c>
      <c r="FQ1255" s="116">
        <f t="shared" si="581"/>
        <v>17</v>
      </c>
      <c r="FR1255" s="116" t="str">
        <f t="shared" si="582"/>
        <v>专属强化石3</v>
      </c>
      <c r="FS1255" s="116">
        <f t="shared" si="583"/>
        <v>9</v>
      </c>
      <c r="FT1255" s="116">
        <f t="shared" si="588"/>
        <v>0.02</v>
      </c>
      <c r="FU1255" s="116">
        <f t="shared" si="589"/>
        <v>1</v>
      </c>
      <c r="FV1255" s="116">
        <f t="shared" si="590"/>
        <v>99</v>
      </c>
      <c r="FW1255" s="116">
        <f t="shared" si="591"/>
        <v>0</v>
      </c>
      <c r="FX1255" s="116">
        <f t="shared" si="592"/>
        <v>1</v>
      </c>
      <c r="FY1255" s="116">
        <f t="shared" si="593"/>
        <v>23</v>
      </c>
      <c r="FZ1255" s="116">
        <f t="shared" si="594"/>
        <v>7.6E-3</v>
      </c>
      <c r="GA1255" s="116">
        <f t="shared" si="595"/>
        <v>1</v>
      </c>
      <c r="GB1255" s="116">
        <f t="shared" si="596"/>
        <v>46</v>
      </c>
      <c r="GC1255" s="116">
        <f t="shared" si="597"/>
        <v>3.0300000000000001E-2</v>
      </c>
      <c r="GD1255" s="116">
        <f t="shared" si="598"/>
        <v>1</v>
      </c>
      <c r="GE1255" s="116">
        <f t="shared" si="599"/>
        <v>99</v>
      </c>
    </row>
    <row r="1256" spans="164:187" ht="16.5" x14ac:dyDescent="0.2">
      <c r="FH1256" s="116">
        <v>1251</v>
      </c>
      <c r="FI1256" s="116">
        <f t="shared" si="584"/>
        <v>0</v>
      </c>
      <c r="FJ1256" s="116">
        <f t="shared" si="577"/>
        <v>16</v>
      </c>
      <c r="FK1256" s="116" t="str">
        <f t="shared" si="585"/>
        <v>烈风螳螂专属武器-魂珠-6 0级</v>
      </c>
      <c r="FL1256" s="116">
        <f t="shared" si="586"/>
        <v>6</v>
      </c>
      <c r="FM1256" s="116">
        <f t="shared" si="587"/>
        <v>0</v>
      </c>
      <c r="FN1256" s="116" t="str">
        <f t="shared" si="578"/>
        <v/>
      </c>
      <c r="FO1256" s="116" t="str">
        <f t="shared" si="579"/>
        <v/>
      </c>
      <c r="FP1256" s="116" t="str">
        <f t="shared" si="580"/>
        <v/>
      </c>
      <c r="FQ1256" s="116" t="str">
        <f t="shared" si="581"/>
        <v/>
      </c>
      <c r="FR1256" s="116" t="str">
        <f t="shared" si="582"/>
        <v/>
      </c>
      <c r="FS1256" s="116" t="str">
        <f t="shared" si="583"/>
        <v/>
      </c>
      <c r="FT1256" s="116" t="str">
        <f t="shared" si="588"/>
        <v/>
      </c>
      <c r="FU1256" s="116" t="str">
        <f t="shared" si="589"/>
        <v/>
      </c>
      <c r="FV1256" s="116" t="str">
        <f t="shared" si="590"/>
        <v/>
      </c>
      <c r="FW1256" s="116" t="str">
        <f t="shared" si="591"/>
        <v/>
      </c>
      <c r="FX1256" s="116" t="str">
        <f t="shared" si="592"/>
        <v/>
      </c>
      <c r="FY1256" s="116" t="str">
        <f t="shared" si="593"/>
        <v/>
      </c>
      <c r="FZ1256" s="116" t="str">
        <f t="shared" si="594"/>
        <v/>
      </c>
      <c r="GA1256" s="116" t="str">
        <f t="shared" si="595"/>
        <v/>
      </c>
      <c r="GB1256" s="116" t="str">
        <f t="shared" si="596"/>
        <v/>
      </c>
      <c r="GC1256" s="116" t="str">
        <f t="shared" si="597"/>
        <v/>
      </c>
      <c r="GD1256" s="116" t="str">
        <f t="shared" si="598"/>
        <v/>
      </c>
      <c r="GE1256" s="116" t="str">
        <f t="shared" si="599"/>
        <v/>
      </c>
    </row>
    <row r="1257" spans="164:187" ht="16.5" x14ac:dyDescent="0.2">
      <c r="FH1257" s="116">
        <v>1252</v>
      </c>
      <c r="FI1257" s="116">
        <f t="shared" si="584"/>
        <v>46</v>
      </c>
      <c r="FJ1257" s="116">
        <f t="shared" si="577"/>
        <v>16</v>
      </c>
      <c r="FK1257" s="116" t="str">
        <f t="shared" si="585"/>
        <v>烈风螳螂专属武器-魂珠-6 1级</v>
      </c>
      <c r="FL1257" s="116">
        <f t="shared" si="586"/>
        <v>6</v>
      </c>
      <c r="FM1257" s="116">
        <f t="shared" si="587"/>
        <v>1</v>
      </c>
      <c r="FN1257" s="116" t="str">
        <f t="shared" si="578"/>
        <v>金币</v>
      </c>
      <c r="FO1257" s="116">
        <f t="shared" si="579"/>
        <v>6000</v>
      </c>
      <c r="FP1257" s="116" t="str">
        <f t="shared" si="580"/>
        <v>专属强化石3</v>
      </c>
      <c r="FQ1257" s="116">
        <f t="shared" si="581"/>
        <v>5</v>
      </c>
      <c r="FR1257" s="116" t="str">
        <f t="shared" si="582"/>
        <v>专属强化石4</v>
      </c>
      <c r="FS1257" s="116">
        <f t="shared" si="583"/>
        <v>1</v>
      </c>
      <c r="FT1257" s="116">
        <f t="shared" si="588"/>
        <v>0.14000000000000001</v>
      </c>
      <c r="FU1257" s="116">
        <f t="shared" si="589"/>
        <v>1</v>
      </c>
      <c r="FV1257" s="116">
        <f t="shared" si="590"/>
        <v>10</v>
      </c>
      <c r="FW1257" s="116">
        <f t="shared" si="591"/>
        <v>0</v>
      </c>
      <c r="FX1257" s="116">
        <f t="shared" si="592"/>
        <v>1</v>
      </c>
      <c r="FY1257" s="116">
        <f t="shared" si="593"/>
        <v>2</v>
      </c>
      <c r="FZ1257" s="116">
        <f t="shared" si="594"/>
        <v>7.2099999999999997E-2</v>
      </c>
      <c r="GA1257" s="116">
        <f t="shared" si="595"/>
        <v>1</v>
      </c>
      <c r="GB1257" s="116">
        <f t="shared" si="596"/>
        <v>5</v>
      </c>
      <c r="GC1257" s="116">
        <f t="shared" si="597"/>
        <v>0.28860000000000002</v>
      </c>
      <c r="GD1257" s="116">
        <f t="shared" si="598"/>
        <v>1</v>
      </c>
      <c r="GE1257" s="116">
        <f t="shared" si="599"/>
        <v>10</v>
      </c>
    </row>
    <row r="1258" spans="164:187" ht="16.5" x14ac:dyDescent="0.2">
      <c r="FH1258" s="116">
        <v>1253</v>
      </c>
      <c r="FI1258" s="116">
        <f t="shared" si="584"/>
        <v>47</v>
      </c>
      <c r="FJ1258" s="116">
        <f t="shared" si="577"/>
        <v>16</v>
      </c>
      <c r="FK1258" s="116" t="str">
        <f t="shared" si="585"/>
        <v>烈风螳螂专属武器-魂珠-6 2级</v>
      </c>
      <c r="FL1258" s="116">
        <f t="shared" si="586"/>
        <v>6</v>
      </c>
      <c r="FM1258" s="116">
        <f t="shared" si="587"/>
        <v>2</v>
      </c>
      <c r="FN1258" s="116" t="str">
        <f t="shared" si="578"/>
        <v>金币</v>
      </c>
      <c r="FO1258" s="116">
        <f t="shared" si="579"/>
        <v>7000</v>
      </c>
      <c r="FP1258" s="116" t="str">
        <f t="shared" si="580"/>
        <v>专属强化石3</v>
      </c>
      <c r="FQ1258" s="116">
        <f t="shared" si="581"/>
        <v>9</v>
      </c>
      <c r="FR1258" s="116" t="str">
        <f t="shared" si="582"/>
        <v>专属强化石4</v>
      </c>
      <c r="FS1258" s="116">
        <f t="shared" si="583"/>
        <v>2</v>
      </c>
      <c r="FT1258" s="116">
        <f t="shared" si="588"/>
        <v>0.14000000000000001</v>
      </c>
      <c r="FU1258" s="116">
        <f t="shared" si="589"/>
        <v>1</v>
      </c>
      <c r="FV1258" s="116">
        <f t="shared" si="590"/>
        <v>10</v>
      </c>
      <c r="FW1258" s="116">
        <f t="shared" si="591"/>
        <v>0</v>
      </c>
      <c r="FX1258" s="116">
        <f t="shared" si="592"/>
        <v>1</v>
      </c>
      <c r="FY1258" s="116">
        <f t="shared" si="593"/>
        <v>2</v>
      </c>
      <c r="FZ1258" s="116">
        <f t="shared" si="594"/>
        <v>7.2099999999999997E-2</v>
      </c>
      <c r="GA1258" s="116">
        <f t="shared" si="595"/>
        <v>1</v>
      </c>
      <c r="GB1258" s="116">
        <f t="shared" si="596"/>
        <v>5</v>
      </c>
      <c r="GC1258" s="116">
        <f t="shared" si="597"/>
        <v>0.28860000000000002</v>
      </c>
      <c r="GD1258" s="116">
        <f t="shared" si="598"/>
        <v>1</v>
      </c>
      <c r="GE1258" s="116">
        <f t="shared" si="599"/>
        <v>10</v>
      </c>
    </row>
    <row r="1259" spans="164:187" ht="16.5" x14ac:dyDescent="0.2">
      <c r="FH1259" s="116">
        <v>1254</v>
      </c>
      <c r="FI1259" s="116">
        <f t="shared" si="584"/>
        <v>48</v>
      </c>
      <c r="FJ1259" s="116">
        <f t="shared" si="577"/>
        <v>16</v>
      </c>
      <c r="FK1259" s="116" t="str">
        <f t="shared" si="585"/>
        <v>烈风螳螂专属武器-魂珠-6 3级</v>
      </c>
      <c r="FL1259" s="116">
        <f t="shared" si="586"/>
        <v>6</v>
      </c>
      <c r="FM1259" s="116">
        <f t="shared" si="587"/>
        <v>3</v>
      </c>
      <c r="FN1259" s="116" t="str">
        <f t="shared" si="578"/>
        <v>金币</v>
      </c>
      <c r="FO1259" s="116">
        <f t="shared" si="579"/>
        <v>8000</v>
      </c>
      <c r="FP1259" s="116" t="str">
        <f t="shared" si="580"/>
        <v>专属强化石3</v>
      </c>
      <c r="FQ1259" s="116">
        <f t="shared" si="581"/>
        <v>9</v>
      </c>
      <c r="FR1259" s="116" t="str">
        <f t="shared" si="582"/>
        <v>专属强化石4</v>
      </c>
      <c r="FS1259" s="116">
        <f t="shared" si="583"/>
        <v>2</v>
      </c>
      <c r="FT1259" s="116">
        <f t="shared" si="588"/>
        <v>0.1</v>
      </c>
      <c r="FU1259" s="116">
        <f t="shared" si="589"/>
        <v>1</v>
      </c>
      <c r="FV1259" s="116">
        <f t="shared" si="590"/>
        <v>16</v>
      </c>
      <c r="FW1259" s="116">
        <f t="shared" si="591"/>
        <v>0</v>
      </c>
      <c r="FX1259" s="116">
        <f t="shared" si="592"/>
        <v>1</v>
      </c>
      <c r="FY1259" s="116">
        <f t="shared" si="593"/>
        <v>4</v>
      </c>
      <c r="FZ1259" s="116">
        <f t="shared" si="594"/>
        <v>4.8099999999999997E-2</v>
      </c>
      <c r="GA1259" s="116">
        <f t="shared" si="595"/>
        <v>1</v>
      </c>
      <c r="GB1259" s="116">
        <f t="shared" si="596"/>
        <v>7</v>
      </c>
      <c r="GC1259" s="116">
        <f t="shared" si="597"/>
        <v>0.19239999999999999</v>
      </c>
      <c r="GD1259" s="116">
        <f t="shared" si="598"/>
        <v>1</v>
      </c>
      <c r="GE1259" s="116">
        <f t="shared" si="599"/>
        <v>16</v>
      </c>
    </row>
    <row r="1260" spans="164:187" ht="16.5" x14ac:dyDescent="0.2">
      <c r="FH1260" s="116">
        <v>1255</v>
      </c>
      <c r="FI1260" s="116">
        <f t="shared" si="584"/>
        <v>49</v>
      </c>
      <c r="FJ1260" s="116">
        <f t="shared" si="577"/>
        <v>16</v>
      </c>
      <c r="FK1260" s="116" t="str">
        <f t="shared" si="585"/>
        <v>烈风螳螂专属武器-魂珠-6 4级</v>
      </c>
      <c r="FL1260" s="116">
        <f t="shared" si="586"/>
        <v>6</v>
      </c>
      <c r="FM1260" s="116">
        <f t="shared" si="587"/>
        <v>4</v>
      </c>
      <c r="FN1260" s="116" t="str">
        <f t="shared" si="578"/>
        <v>金币</v>
      </c>
      <c r="FO1260" s="116">
        <f t="shared" si="579"/>
        <v>9000</v>
      </c>
      <c r="FP1260" s="116" t="str">
        <f t="shared" si="580"/>
        <v>专属强化石3</v>
      </c>
      <c r="FQ1260" s="116">
        <f t="shared" si="581"/>
        <v>14</v>
      </c>
      <c r="FR1260" s="116" t="str">
        <f t="shared" si="582"/>
        <v>专属强化石4</v>
      </c>
      <c r="FS1260" s="116">
        <f t="shared" si="583"/>
        <v>3</v>
      </c>
      <c r="FT1260" s="116">
        <f t="shared" si="588"/>
        <v>0.09</v>
      </c>
      <c r="FU1260" s="116">
        <f t="shared" si="589"/>
        <v>1</v>
      </c>
      <c r="FV1260" s="116">
        <f t="shared" si="590"/>
        <v>17</v>
      </c>
      <c r="FW1260" s="116">
        <f t="shared" si="591"/>
        <v>0</v>
      </c>
      <c r="FX1260" s="116">
        <f t="shared" si="592"/>
        <v>1</v>
      </c>
      <c r="FY1260" s="116">
        <f t="shared" si="593"/>
        <v>4</v>
      </c>
      <c r="FZ1260" s="116">
        <f t="shared" si="594"/>
        <v>4.3299999999999998E-2</v>
      </c>
      <c r="GA1260" s="116">
        <f t="shared" si="595"/>
        <v>1</v>
      </c>
      <c r="GB1260" s="116">
        <f t="shared" si="596"/>
        <v>8</v>
      </c>
      <c r="GC1260" s="116">
        <f t="shared" si="597"/>
        <v>0.1731</v>
      </c>
      <c r="GD1260" s="116">
        <f t="shared" si="598"/>
        <v>1</v>
      </c>
      <c r="GE1260" s="116">
        <f t="shared" si="599"/>
        <v>17</v>
      </c>
    </row>
    <row r="1261" spans="164:187" ht="16.5" x14ac:dyDescent="0.2">
      <c r="FH1261" s="116">
        <v>1256</v>
      </c>
      <c r="FI1261" s="116">
        <f t="shared" si="584"/>
        <v>50</v>
      </c>
      <c r="FJ1261" s="116">
        <f t="shared" si="577"/>
        <v>16</v>
      </c>
      <c r="FK1261" s="116" t="str">
        <f t="shared" si="585"/>
        <v>烈风螳螂专属武器-魂珠-6 5级</v>
      </c>
      <c r="FL1261" s="116">
        <f t="shared" si="586"/>
        <v>6</v>
      </c>
      <c r="FM1261" s="116">
        <f t="shared" si="587"/>
        <v>5</v>
      </c>
      <c r="FN1261" s="116" t="str">
        <f t="shared" si="578"/>
        <v>金币</v>
      </c>
      <c r="FO1261" s="116">
        <f t="shared" si="579"/>
        <v>10000</v>
      </c>
      <c r="FP1261" s="116" t="str">
        <f t="shared" si="580"/>
        <v>专属强化石3</v>
      </c>
      <c r="FQ1261" s="116">
        <f t="shared" si="581"/>
        <v>14</v>
      </c>
      <c r="FR1261" s="116" t="str">
        <f t="shared" si="582"/>
        <v>专属强化石4</v>
      </c>
      <c r="FS1261" s="116">
        <f t="shared" si="583"/>
        <v>3</v>
      </c>
      <c r="FT1261" s="116">
        <f t="shared" si="588"/>
        <v>0.05</v>
      </c>
      <c r="FU1261" s="116">
        <f t="shared" si="589"/>
        <v>1</v>
      </c>
      <c r="FV1261" s="116">
        <f t="shared" si="590"/>
        <v>28</v>
      </c>
      <c r="FW1261" s="116">
        <f t="shared" si="591"/>
        <v>0</v>
      </c>
      <c r="FX1261" s="116">
        <f t="shared" si="592"/>
        <v>1</v>
      </c>
      <c r="FY1261" s="116">
        <f t="shared" si="593"/>
        <v>6</v>
      </c>
      <c r="FZ1261" s="116">
        <f t="shared" si="594"/>
        <v>2.7099999999999999E-2</v>
      </c>
      <c r="GA1261" s="116">
        <f t="shared" si="595"/>
        <v>1</v>
      </c>
      <c r="GB1261" s="116">
        <f t="shared" si="596"/>
        <v>13</v>
      </c>
      <c r="GC1261" s="116">
        <f t="shared" si="597"/>
        <v>0.1082</v>
      </c>
      <c r="GD1261" s="116">
        <f t="shared" si="598"/>
        <v>1</v>
      </c>
      <c r="GE1261" s="116">
        <f t="shared" si="599"/>
        <v>28</v>
      </c>
    </row>
    <row r="1262" spans="164:187" ht="16.5" x14ac:dyDescent="0.2">
      <c r="FH1262" s="116">
        <v>1257</v>
      </c>
      <c r="FI1262" s="116">
        <f t="shared" si="584"/>
        <v>51</v>
      </c>
      <c r="FJ1262" s="116">
        <f t="shared" si="577"/>
        <v>16</v>
      </c>
      <c r="FK1262" s="116" t="str">
        <f t="shared" si="585"/>
        <v>烈风螳螂专属武器-魂珠-6 6级</v>
      </c>
      <c r="FL1262" s="116">
        <f t="shared" si="586"/>
        <v>6</v>
      </c>
      <c r="FM1262" s="116">
        <f t="shared" si="587"/>
        <v>6</v>
      </c>
      <c r="FN1262" s="116" t="str">
        <f t="shared" si="578"/>
        <v>金币</v>
      </c>
      <c r="FO1262" s="116">
        <f t="shared" si="579"/>
        <v>11000</v>
      </c>
      <c r="FP1262" s="116" t="str">
        <f t="shared" si="580"/>
        <v>专属强化石3</v>
      </c>
      <c r="FQ1262" s="116">
        <f t="shared" si="581"/>
        <v>19</v>
      </c>
      <c r="FR1262" s="116" t="str">
        <f t="shared" si="582"/>
        <v>专属强化石4</v>
      </c>
      <c r="FS1262" s="116">
        <f t="shared" si="583"/>
        <v>4</v>
      </c>
      <c r="FT1262" s="116">
        <f t="shared" si="588"/>
        <v>0.04</v>
      </c>
      <c r="FU1262" s="116">
        <f t="shared" si="589"/>
        <v>1</v>
      </c>
      <c r="FV1262" s="116">
        <f t="shared" si="590"/>
        <v>34</v>
      </c>
      <c r="FW1262" s="116">
        <f t="shared" si="591"/>
        <v>0</v>
      </c>
      <c r="FX1262" s="116">
        <f t="shared" si="592"/>
        <v>1</v>
      </c>
      <c r="FY1262" s="116">
        <f t="shared" si="593"/>
        <v>8</v>
      </c>
      <c r="FZ1262" s="116">
        <f t="shared" si="594"/>
        <v>2.2200000000000001E-2</v>
      </c>
      <c r="GA1262" s="116">
        <f t="shared" si="595"/>
        <v>1</v>
      </c>
      <c r="GB1262" s="116">
        <f t="shared" si="596"/>
        <v>16</v>
      </c>
      <c r="GC1262" s="116">
        <f t="shared" si="597"/>
        <v>8.8800000000000004E-2</v>
      </c>
      <c r="GD1262" s="116">
        <f t="shared" si="598"/>
        <v>1</v>
      </c>
      <c r="GE1262" s="116">
        <f t="shared" si="599"/>
        <v>34</v>
      </c>
    </row>
    <row r="1263" spans="164:187" ht="16.5" x14ac:dyDescent="0.2">
      <c r="FH1263" s="116">
        <v>1258</v>
      </c>
      <c r="FI1263" s="116">
        <f t="shared" si="584"/>
        <v>52</v>
      </c>
      <c r="FJ1263" s="116">
        <f t="shared" si="577"/>
        <v>16</v>
      </c>
      <c r="FK1263" s="116" t="str">
        <f t="shared" si="585"/>
        <v>烈风螳螂专属武器-魂珠-6 7级</v>
      </c>
      <c r="FL1263" s="116">
        <f t="shared" si="586"/>
        <v>6</v>
      </c>
      <c r="FM1263" s="116">
        <f t="shared" si="587"/>
        <v>7</v>
      </c>
      <c r="FN1263" s="116" t="str">
        <f t="shared" si="578"/>
        <v>金币</v>
      </c>
      <c r="FO1263" s="116">
        <f t="shared" si="579"/>
        <v>12000</v>
      </c>
      <c r="FP1263" s="116" t="str">
        <f t="shared" si="580"/>
        <v>专属强化石3</v>
      </c>
      <c r="FQ1263" s="116">
        <f t="shared" si="581"/>
        <v>24</v>
      </c>
      <c r="FR1263" s="116" t="str">
        <f t="shared" si="582"/>
        <v>专属强化石4</v>
      </c>
      <c r="FS1263" s="116">
        <f t="shared" si="583"/>
        <v>5</v>
      </c>
      <c r="FT1263" s="116">
        <f t="shared" si="588"/>
        <v>0.03</v>
      </c>
      <c r="FU1263" s="116">
        <f t="shared" si="589"/>
        <v>1</v>
      </c>
      <c r="FV1263" s="116">
        <f t="shared" si="590"/>
        <v>44</v>
      </c>
      <c r="FW1263" s="116">
        <f t="shared" si="591"/>
        <v>0</v>
      </c>
      <c r="FX1263" s="116">
        <f t="shared" si="592"/>
        <v>1</v>
      </c>
      <c r="FY1263" s="116">
        <f t="shared" si="593"/>
        <v>10</v>
      </c>
      <c r="FZ1263" s="116">
        <f t="shared" si="594"/>
        <v>1.72E-2</v>
      </c>
      <c r="GA1263" s="116">
        <f t="shared" si="595"/>
        <v>1</v>
      </c>
      <c r="GB1263" s="116">
        <f t="shared" si="596"/>
        <v>20</v>
      </c>
      <c r="GC1263" s="116">
        <f t="shared" si="597"/>
        <v>6.8699999999999997E-2</v>
      </c>
      <c r="GD1263" s="116">
        <f t="shared" si="598"/>
        <v>1</v>
      </c>
      <c r="GE1263" s="116">
        <f t="shared" si="599"/>
        <v>44</v>
      </c>
    </row>
    <row r="1264" spans="164:187" ht="16.5" x14ac:dyDescent="0.2">
      <c r="FH1264" s="116">
        <v>1259</v>
      </c>
      <c r="FI1264" s="116">
        <f t="shared" si="584"/>
        <v>53</v>
      </c>
      <c r="FJ1264" s="116">
        <f t="shared" si="577"/>
        <v>16</v>
      </c>
      <c r="FK1264" s="116" t="str">
        <f t="shared" si="585"/>
        <v>烈风螳螂专属武器-魂珠-6 8级</v>
      </c>
      <c r="FL1264" s="116">
        <f t="shared" si="586"/>
        <v>6</v>
      </c>
      <c r="FM1264" s="116">
        <f t="shared" si="587"/>
        <v>8</v>
      </c>
      <c r="FN1264" s="116" t="str">
        <f t="shared" si="578"/>
        <v>金币</v>
      </c>
      <c r="FO1264" s="116">
        <f t="shared" si="579"/>
        <v>13000</v>
      </c>
      <c r="FP1264" s="116" t="str">
        <f t="shared" si="580"/>
        <v>专属强化石3</v>
      </c>
      <c r="FQ1264" s="116">
        <f t="shared" si="581"/>
        <v>33</v>
      </c>
      <c r="FR1264" s="116" t="str">
        <f t="shared" si="582"/>
        <v>专属强化石4</v>
      </c>
      <c r="FS1264" s="116">
        <f t="shared" si="583"/>
        <v>7</v>
      </c>
      <c r="FT1264" s="116">
        <f t="shared" si="588"/>
        <v>0.03</v>
      </c>
      <c r="FU1264" s="116">
        <f t="shared" si="589"/>
        <v>1</v>
      </c>
      <c r="FV1264" s="116">
        <f t="shared" si="590"/>
        <v>50</v>
      </c>
      <c r="FW1264" s="116">
        <f t="shared" si="591"/>
        <v>0</v>
      </c>
      <c r="FX1264" s="116">
        <f t="shared" si="592"/>
        <v>1</v>
      </c>
      <c r="FY1264" s="116">
        <f t="shared" si="593"/>
        <v>12</v>
      </c>
      <c r="FZ1264" s="116">
        <f t="shared" si="594"/>
        <v>1.49E-2</v>
      </c>
      <c r="GA1264" s="116">
        <f t="shared" si="595"/>
        <v>1</v>
      </c>
      <c r="GB1264" s="116">
        <f t="shared" si="596"/>
        <v>24</v>
      </c>
      <c r="GC1264" s="116">
        <f t="shared" si="597"/>
        <v>5.9400000000000001E-2</v>
      </c>
      <c r="GD1264" s="116">
        <f t="shared" si="598"/>
        <v>1</v>
      </c>
      <c r="GE1264" s="116">
        <f t="shared" si="599"/>
        <v>50</v>
      </c>
    </row>
    <row r="1265" spans="164:187" ht="16.5" x14ac:dyDescent="0.2">
      <c r="FH1265" s="116">
        <v>1260</v>
      </c>
      <c r="FI1265" s="116">
        <f t="shared" si="584"/>
        <v>54</v>
      </c>
      <c r="FJ1265" s="116">
        <f t="shared" si="577"/>
        <v>16</v>
      </c>
      <c r="FK1265" s="116" t="str">
        <f t="shared" si="585"/>
        <v>烈风螳螂专属武器-魂珠-6 9级</v>
      </c>
      <c r="FL1265" s="116">
        <f t="shared" si="586"/>
        <v>6</v>
      </c>
      <c r="FM1265" s="116">
        <f t="shared" si="587"/>
        <v>9</v>
      </c>
      <c r="FN1265" s="116" t="str">
        <f t="shared" si="578"/>
        <v>金币</v>
      </c>
      <c r="FO1265" s="116">
        <f t="shared" si="579"/>
        <v>14000</v>
      </c>
      <c r="FP1265" s="116" t="str">
        <f t="shared" si="580"/>
        <v>专属强化石3</v>
      </c>
      <c r="FQ1265" s="116">
        <f t="shared" si="581"/>
        <v>38</v>
      </c>
      <c r="FR1265" s="116" t="str">
        <f t="shared" si="582"/>
        <v>专属强化石4</v>
      </c>
      <c r="FS1265" s="116">
        <f t="shared" si="583"/>
        <v>8</v>
      </c>
      <c r="FT1265" s="116">
        <f t="shared" si="588"/>
        <v>0.02</v>
      </c>
      <c r="FU1265" s="116">
        <f t="shared" si="589"/>
        <v>1</v>
      </c>
      <c r="FV1265" s="116">
        <f t="shared" si="590"/>
        <v>71</v>
      </c>
      <c r="FW1265" s="116">
        <f t="shared" si="591"/>
        <v>0</v>
      </c>
      <c r="FX1265" s="116">
        <f t="shared" si="592"/>
        <v>1</v>
      </c>
      <c r="FY1265" s="116">
        <f t="shared" si="593"/>
        <v>17</v>
      </c>
      <c r="FZ1265" s="116">
        <f t="shared" si="594"/>
        <v>1.0500000000000001E-2</v>
      </c>
      <c r="GA1265" s="116">
        <f t="shared" si="595"/>
        <v>1</v>
      </c>
      <c r="GB1265" s="116">
        <f t="shared" si="596"/>
        <v>33</v>
      </c>
      <c r="GC1265" s="116">
        <f t="shared" si="597"/>
        <v>4.2000000000000003E-2</v>
      </c>
      <c r="GD1265" s="116">
        <f t="shared" si="598"/>
        <v>1</v>
      </c>
      <c r="GE1265" s="116">
        <f t="shared" si="599"/>
        <v>71</v>
      </c>
    </row>
    <row r="1266" spans="164:187" ht="16.5" x14ac:dyDescent="0.2">
      <c r="FH1266" s="116">
        <v>1261</v>
      </c>
      <c r="FI1266" s="116">
        <f t="shared" si="584"/>
        <v>0</v>
      </c>
      <c r="FJ1266" s="116">
        <f t="shared" si="577"/>
        <v>16</v>
      </c>
      <c r="FK1266" s="116" t="str">
        <f t="shared" si="585"/>
        <v>烈风螳螂专属武器-魂珠-7 0级</v>
      </c>
      <c r="FL1266" s="116">
        <f t="shared" si="586"/>
        <v>7</v>
      </c>
      <c r="FM1266" s="116">
        <f t="shared" si="587"/>
        <v>0</v>
      </c>
      <c r="FN1266" s="116" t="str">
        <f t="shared" si="578"/>
        <v/>
      </c>
      <c r="FO1266" s="116" t="str">
        <f t="shared" si="579"/>
        <v/>
      </c>
      <c r="FP1266" s="116" t="str">
        <f t="shared" si="580"/>
        <v/>
      </c>
      <c r="FQ1266" s="116" t="str">
        <f t="shared" si="581"/>
        <v/>
      </c>
      <c r="FR1266" s="116" t="str">
        <f t="shared" si="582"/>
        <v/>
      </c>
      <c r="FS1266" s="116" t="str">
        <f t="shared" si="583"/>
        <v/>
      </c>
      <c r="FT1266" s="116" t="str">
        <f t="shared" si="588"/>
        <v/>
      </c>
      <c r="FU1266" s="116" t="str">
        <f t="shared" si="589"/>
        <v/>
      </c>
      <c r="FV1266" s="116" t="str">
        <f t="shared" si="590"/>
        <v/>
      </c>
      <c r="FW1266" s="116" t="str">
        <f t="shared" si="591"/>
        <v/>
      </c>
      <c r="FX1266" s="116" t="str">
        <f t="shared" si="592"/>
        <v/>
      </c>
      <c r="FY1266" s="116" t="str">
        <f t="shared" si="593"/>
        <v/>
      </c>
      <c r="FZ1266" s="116" t="str">
        <f t="shared" si="594"/>
        <v/>
      </c>
      <c r="GA1266" s="116" t="str">
        <f t="shared" si="595"/>
        <v/>
      </c>
      <c r="GB1266" s="116" t="str">
        <f t="shared" si="596"/>
        <v/>
      </c>
      <c r="GC1266" s="116" t="str">
        <f t="shared" si="597"/>
        <v/>
      </c>
      <c r="GD1266" s="116" t="str">
        <f t="shared" si="598"/>
        <v/>
      </c>
      <c r="GE1266" s="116" t="str">
        <f t="shared" si="599"/>
        <v/>
      </c>
    </row>
    <row r="1267" spans="164:187" ht="16.5" x14ac:dyDescent="0.2">
      <c r="FH1267" s="116">
        <v>1262</v>
      </c>
      <c r="FI1267" s="116">
        <f t="shared" si="584"/>
        <v>55</v>
      </c>
      <c r="FJ1267" s="116">
        <f t="shared" si="577"/>
        <v>16</v>
      </c>
      <c r="FK1267" s="116" t="str">
        <f t="shared" si="585"/>
        <v>烈风螳螂专属武器-魂珠-7 1级</v>
      </c>
      <c r="FL1267" s="116">
        <f t="shared" si="586"/>
        <v>7</v>
      </c>
      <c r="FM1267" s="116">
        <f t="shared" si="587"/>
        <v>1</v>
      </c>
      <c r="FN1267" s="116" t="str">
        <f t="shared" si="578"/>
        <v>金币</v>
      </c>
      <c r="FO1267" s="116">
        <f t="shared" si="579"/>
        <v>7000</v>
      </c>
      <c r="FP1267" s="116" t="str">
        <f t="shared" si="580"/>
        <v>专属强化石3</v>
      </c>
      <c r="FQ1267" s="116">
        <f t="shared" si="581"/>
        <v>6</v>
      </c>
      <c r="FR1267" s="116" t="str">
        <f t="shared" si="582"/>
        <v>专属强化石4</v>
      </c>
      <c r="FS1267" s="116">
        <f t="shared" si="583"/>
        <v>2</v>
      </c>
      <c r="FT1267" s="116">
        <f t="shared" si="588"/>
        <v>0.17</v>
      </c>
      <c r="FU1267" s="116">
        <f t="shared" si="589"/>
        <v>1</v>
      </c>
      <c r="FV1267" s="116">
        <f t="shared" si="590"/>
        <v>9</v>
      </c>
      <c r="FW1267" s="116">
        <f t="shared" si="591"/>
        <v>0</v>
      </c>
      <c r="FX1267" s="116">
        <f t="shared" si="592"/>
        <v>1</v>
      </c>
      <c r="FY1267" s="116">
        <f t="shared" si="593"/>
        <v>2</v>
      </c>
      <c r="FZ1267" s="116">
        <f t="shared" si="594"/>
        <v>8.6599999999999996E-2</v>
      </c>
      <c r="GA1267" s="116">
        <f t="shared" si="595"/>
        <v>1</v>
      </c>
      <c r="GB1267" s="116">
        <f t="shared" si="596"/>
        <v>4</v>
      </c>
      <c r="GC1267" s="116">
        <f t="shared" si="597"/>
        <v>0.3463</v>
      </c>
      <c r="GD1267" s="116">
        <f t="shared" si="598"/>
        <v>1</v>
      </c>
      <c r="GE1267" s="116">
        <f t="shared" si="599"/>
        <v>9</v>
      </c>
    </row>
    <row r="1268" spans="164:187" ht="16.5" x14ac:dyDescent="0.2">
      <c r="FH1268" s="116">
        <v>1263</v>
      </c>
      <c r="FI1268" s="116">
        <f t="shared" si="584"/>
        <v>56</v>
      </c>
      <c r="FJ1268" s="116">
        <f t="shared" si="577"/>
        <v>16</v>
      </c>
      <c r="FK1268" s="116" t="str">
        <f t="shared" si="585"/>
        <v>烈风螳螂专属武器-魂珠-7 2级</v>
      </c>
      <c r="FL1268" s="116">
        <f t="shared" si="586"/>
        <v>7</v>
      </c>
      <c r="FM1268" s="116">
        <f t="shared" si="587"/>
        <v>2</v>
      </c>
      <c r="FN1268" s="116" t="str">
        <f t="shared" si="578"/>
        <v>金币</v>
      </c>
      <c r="FO1268" s="116">
        <f t="shared" si="579"/>
        <v>8000</v>
      </c>
      <c r="FP1268" s="116" t="str">
        <f t="shared" si="580"/>
        <v>专属强化石3</v>
      </c>
      <c r="FQ1268" s="116">
        <f t="shared" si="581"/>
        <v>6</v>
      </c>
      <c r="FR1268" s="116" t="str">
        <f t="shared" si="582"/>
        <v>专属强化石4</v>
      </c>
      <c r="FS1268" s="116">
        <f t="shared" si="583"/>
        <v>2</v>
      </c>
      <c r="FT1268" s="116">
        <f t="shared" si="588"/>
        <v>0.09</v>
      </c>
      <c r="FU1268" s="116">
        <f t="shared" si="589"/>
        <v>1</v>
      </c>
      <c r="FV1268" s="116">
        <f t="shared" si="590"/>
        <v>17</v>
      </c>
      <c r="FW1268" s="116">
        <f t="shared" si="591"/>
        <v>0</v>
      </c>
      <c r="FX1268" s="116">
        <f t="shared" si="592"/>
        <v>1</v>
      </c>
      <c r="FY1268" s="116">
        <f t="shared" si="593"/>
        <v>4</v>
      </c>
      <c r="FZ1268" s="116">
        <f t="shared" si="594"/>
        <v>4.3299999999999998E-2</v>
      </c>
      <c r="GA1268" s="116">
        <f t="shared" si="595"/>
        <v>1</v>
      </c>
      <c r="GB1268" s="116">
        <f t="shared" si="596"/>
        <v>8</v>
      </c>
      <c r="GC1268" s="116">
        <f t="shared" si="597"/>
        <v>0.1731</v>
      </c>
      <c r="GD1268" s="116">
        <f t="shared" si="598"/>
        <v>1</v>
      </c>
      <c r="GE1268" s="116">
        <f t="shared" si="599"/>
        <v>17</v>
      </c>
    </row>
    <row r="1269" spans="164:187" ht="16.5" x14ac:dyDescent="0.2">
      <c r="FH1269" s="116">
        <v>1264</v>
      </c>
      <c r="FI1269" s="116">
        <f t="shared" si="584"/>
        <v>57</v>
      </c>
      <c r="FJ1269" s="116">
        <f t="shared" si="577"/>
        <v>16</v>
      </c>
      <c r="FK1269" s="116" t="str">
        <f t="shared" si="585"/>
        <v>烈风螳螂专属武器-魂珠-7 3级</v>
      </c>
      <c r="FL1269" s="116">
        <f t="shared" si="586"/>
        <v>7</v>
      </c>
      <c r="FM1269" s="116">
        <f t="shared" si="587"/>
        <v>3</v>
      </c>
      <c r="FN1269" s="116" t="str">
        <f t="shared" si="578"/>
        <v>金币</v>
      </c>
      <c r="FO1269" s="116">
        <f t="shared" si="579"/>
        <v>9000</v>
      </c>
      <c r="FP1269" s="116" t="str">
        <f t="shared" si="580"/>
        <v>专属强化石3</v>
      </c>
      <c r="FQ1269" s="116">
        <f t="shared" si="581"/>
        <v>8</v>
      </c>
      <c r="FR1269" s="116" t="str">
        <f t="shared" si="582"/>
        <v>专属强化石4</v>
      </c>
      <c r="FS1269" s="116">
        <f t="shared" si="583"/>
        <v>3</v>
      </c>
      <c r="FT1269" s="116">
        <f t="shared" si="588"/>
        <v>0.09</v>
      </c>
      <c r="FU1269" s="116">
        <f t="shared" si="589"/>
        <v>1</v>
      </c>
      <c r="FV1269" s="116">
        <f t="shared" si="590"/>
        <v>17</v>
      </c>
      <c r="FW1269" s="116">
        <f t="shared" si="591"/>
        <v>0</v>
      </c>
      <c r="FX1269" s="116">
        <f t="shared" si="592"/>
        <v>1</v>
      </c>
      <c r="FY1269" s="116">
        <f t="shared" si="593"/>
        <v>4</v>
      </c>
      <c r="FZ1269" s="116">
        <f t="shared" si="594"/>
        <v>4.3299999999999998E-2</v>
      </c>
      <c r="GA1269" s="116">
        <f t="shared" si="595"/>
        <v>1</v>
      </c>
      <c r="GB1269" s="116">
        <f t="shared" si="596"/>
        <v>8</v>
      </c>
      <c r="GC1269" s="116">
        <f t="shared" si="597"/>
        <v>0.1731</v>
      </c>
      <c r="GD1269" s="116">
        <f t="shared" si="598"/>
        <v>1</v>
      </c>
      <c r="GE1269" s="116">
        <f t="shared" si="599"/>
        <v>17</v>
      </c>
    </row>
    <row r="1270" spans="164:187" ht="16.5" x14ac:dyDescent="0.2">
      <c r="FH1270" s="116">
        <v>1265</v>
      </c>
      <c r="FI1270" s="116">
        <f t="shared" si="584"/>
        <v>58</v>
      </c>
      <c r="FJ1270" s="116">
        <f t="shared" si="577"/>
        <v>16</v>
      </c>
      <c r="FK1270" s="116" t="str">
        <f t="shared" si="585"/>
        <v>烈风螳螂专属武器-魂珠-7 4级</v>
      </c>
      <c r="FL1270" s="116">
        <f t="shared" si="586"/>
        <v>7</v>
      </c>
      <c r="FM1270" s="116">
        <f t="shared" si="587"/>
        <v>4</v>
      </c>
      <c r="FN1270" s="116" t="str">
        <f t="shared" si="578"/>
        <v>金币</v>
      </c>
      <c r="FO1270" s="116">
        <f t="shared" si="579"/>
        <v>10000</v>
      </c>
      <c r="FP1270" s="116" t="str">
        <f t="shared" si="580"/>
        <v>专属强化石3</v>
      </c>
      <c r="FQ1270" s="116">
        <f t="shared" si="581"/>
        <v>11</v>
      </c>
      <c r="FR1270" s="116" t="str">
        <f t="shared" si="582"/>
        <v>专属强化石4</v>
      </c>
      <c r="FS1270" s="116">
        <f t="shared" si="583"/>
        <v>4</v>
      </c>
      <c r="FT1270" s="116">
        <f t="shared" si="588"/>
        <v>7.0000000000000007E-2</v>
      </c>
      <c r="FU1270" s="116">
        <f t="shared" si="589"/>
        <v>1</v>
      </c>
      <c r="FV1270" s="116">
        <f t="shared" si="590"/>
        <v>22</v>
      </c>
      <c r="FW1270" s="116">
        <f t="shared" si="591"/>
        <v>0</v>
      </c>
      <c r="FX1270" s="116">
        <f t="shared" si="592"/>
        <v>1</v>
      </c>
      <c r="FY1270" s="116">
        <f t="shared" si="593"/>
        <v>5</v>
      </c>
      <c r="FZ1270" s="116">
        <f t="shared" si="594"/>
        <v>3.4599999999999999E-2</v>
      </c>
      <c r="GA1270" s="116">
        <f t="shared" si="595"/>
        <v>1</v>
      </c>
      <c r="GB1270" s="116">
        <f t="shared" si="596"/>
        <v>10</v>
      </c>
      <c r="GC1270" s="116">
        <f t="shared" si="597"/>
        <v>0.13850000000000001</v>
      </c>
      <c r="GD1270" s="116">
        <f t="shared" si="598"/>
        <v>1</v>
      </c>
      <c r="GE1270" s="116">
        <f t="shared" si="599"/>
        <v>22</v>
      </c>
    </row>
    <row r="1271" spans="164:187" ht="16.5" x14ac:dyDescent="0.2">
      <c r="FH1271" s="116">
        <v>1266</v>
      </c>
      <c r="FI1271" s="116">
        <f t="shared" si="584"/>
        <v>59</v>
      </c>
      <c r="FJ1271" s="116">
        <f t="shared" si="577"/>
        <v>16</v>
      </c>
      <c r="FK1271" s="116" t="str">
        <f t="shared" si="585"/>
        <v>烈风螳螂专属武器-魂珠-7 5级</v>
      </c>
      <c r="FL1271" s="116">
        <f t="shared" si="586"/>
        <v>7</v>
      </c>
      <c r="FM1271" s="116">
        <f t="shared" si="587"/>
        <v>5</v>
      </c>
      <c r="FN1271" s="116" t="str">
        <f t="shared" si="578"/>
        <v>金币</v>
      </c>
      <c r="FO1271" s="116">
        <f t="shared" si="579"/>
        <v>11000</v>
      </c>
      <c r="FP1271" s="116" t="str">
        <f t="shared" si="580"/>
        <v>专属强化石3</v>
      </c>
      <c r="FQ1271" s="116">
        <f t="shared" si="581"/>
        <v>11</v>
      </c>
      <c r="FR1271" s="116" t="str">
        <f t="shared" si="582"/>
        <v>专属强化石4</v>
      </c>
      <c r="FS1271" s="116">
        <f t="shared" si="583"/>
        <v>4</v>
      </c>
      <c r="FT1271" s="116">
        <f t="shared" si="588"/>
        <v>0.04</v>
      </c>
      <c r="FU1271" s="116">
        <f t="shared" si="589"/>
        <v>1</v>
      </c>
      <c r="FV1271" s="116">
        <f t="shared" si="590"/>
        <v>35</v>
      </c>
      <c r="FW1271" s="116">
        <f t="shared" si="591"/>
        <v>0</v>
      </c>
      <c r="FX1271" s="116">
        <f t="shared" si="592"/>
        <v>1</v>
      </c>
      <c r="FY1271" s="116">
        <f t="shared" si="593"/>
        <v>8</v>
      </c>
      <c r="FZ1271" s="116">
        <f t="shared" si="594"/>
        <v>2.1600000000000001E-2</v>
      </c>
      <c r="GA1271" s="116">
        <f t="shared" si="595"/>
        <v>1</v>
      </c>
      <c r="GB1271" s="116">
        <f t="shared" si="596"/>
        <v>16</v>
      </c>
      <c r="GC1271" s="116">
        <f t="shared" si="597"/>
        <v>8.6599999999999996E-2</v>
      </c>
      <c r="GD1271" s="116">
        <f t="shared" si="598"/>
        <v>1</v>
      </c>
      <c r="GE1271" s="116">
        <f t="shared" si="599"/>
        <v>35</v>
      </c>
    </row>
    <row r="1272" spans="164:187" ht="16.5" x14ac:dyDescent="0.2">
      <c r="FH1272" s="116">
        <v>1267</v>
      </c>
      <c r="FI1272" s="116">
        <f t="shared" si="584"/>
        <v>60</v>
      </c>
      <c r="FJ1272" s="116">
        <f t="shared" si="577"/>
        <v>16</v>
      </c>
      <c r="FK1272" s="116" t="str">
        <f t="shared" si="585"/>
        <v>烈风螳螂专属武器-魂珠-7 6级</v>
      </c>
      <c r="FL1272" s="116">
        <f t="shared" si="586"/>
        <v>7</v>
      </c>
      <c r="FM1272" s="116">
        <f t="shared" si="587"/>
        <v>6</v>
      </c>
      <c r="FN1272" s="116" t="str">
        <f t="shared" si="578"/>
        <v>金币</v>
      </c>
      <c r="FO1272" s="116">
        <f t="shared" si="579"/>
        <v>12000</v>
      </c>
      <c r="FP1272" s="116" t="str">
        <f t="shared" si="580"/>
        <v>专属强化石3</v>
      </c>
      <c r="FQ1272" s="116">
        <f t="shared" si="581"/>
        <v>14</v>
      </c>
      <c r="FR1272" s="116" t="str">
        <f t="shared" si="582"/>
        <v>专属强化石4</v>
      </c>
      <c r="FS1272" s="116">
        <f t="shared" si="583"/>
        <v>5</v>
      </c>
      <c r="FT1272" s="116">
        <f t="shared" si="588"/>
        <v>0.03</v>
      </c>
      <c r="FU1272" s="116">
        <f t="shared" si="589"/>
        <v>1</v>
      </c>
      <c r="FV1272" s="116">
        <f t="shared" si="590"/>
        <v>45</v>
      </c>
      <c r="FW1272" s="116">
        <f t="shared" si="591"/>
        <v>0</v>
      </c>
      <c r="FX1272" s="116">
        <f t="shared" si="592"/>
        <v>1</v>
      </c>
      <c r="FY1272" s="116">
        <f t="shared" si="593"/>
        <v>11</v>
      </c>
      <c r="FZ1272" s="116">
        <f t="shared" si="594"/>
        <v>1.66E-2</v>
      </c>
      <c r="GA1272" s="116">
        <f t="shared" si="595"/>
        <v>1</v>
      </c>
      <c r="GB1272" s="116">
        <f t="shared" si="596"/>
        <v>21</v>
      </c>
      <c r="GC1272" s="116">
        <f t="shared" si="597"/>
        <v>6.6600000000000006E-2</v>
      </c>
      <c r="GD1272" s="116">
        <f t="shared" si="598"/>
        <v>1</v>
      </c>
      <c r="GE1272" s="116">
        <f t="shared" si="599"/>
        <v>45</v>
      </c>
    </row>
    <row r="1273" spans="164:187" ht="16.5" x14ac:dyDescent="0.2">
      <c r="FH1273" s="116">
        <v>1268</v>
      </c>
      <c r="FI1273" s="116">
        <f t="shared" si="584"/>
        <v>61</v>
      </c>
      <c r="FJ1273" s="116">
        <f t="shared" si="577"/>
        <v>16</v>
      </c>
      <c r="FK1273" s="116" t="str">
        <f t="shared" si="585"/>
        <v>烈风螳螂专属武器-魂珠-7 7级</v>
      </c>
      <c r="FL1273" s="116">
        <f t="shared" si="586"/>
        <v>7</v>
      </c>
      <c r="FM1273" s="116">
        <f t="shared" si="587"/>
        <v>7</v>
      </c>
      <c r="FN1273" s="116" t="str">
        <f t="shared" si="578"/>
        <v>金币</v>
      </c>
      <c r="FO1273" s="116">
        <f t="shared" si="579"/>
        <v>13000</v>
      </c>
      <c r="FP1273" s="116" t="str">
        <f t="shared" si="580"/>
        <v>专属强化石3</v>
      </c>
      <c r="FQ1273" s="116">
        <f t="shared" si="581"/>
        <v>20</v>
      </c>
      <c r="FR1273" s="116" t="str">
        <f t="shared" si="582"/>
        <v>专属强化石4</v>
      </c>
      <c r="FS1273" s="116">
        <f t="shared" si="583"/>
        <v>7</v>
      </c>
      <c r="FT1273" s="116">
        <f t="shared" si="588"/>
        <v>0.03</v>
      </c>
      <c r="FU1273" s="116">
        <f t="shared" si="589"/>
        <v>1</v>
      </c>
      <c r="FV1273" s="116">
        <f t="shared" si="590"/>
        <v>52</v>
      </c>
      <c r="FW1273" s="116">
        <f t="shared" si="591"/>
        <v>0</v>
      </c>
      <c r="FX1273" s="116">
        <f t="shared" si="592"/>
        <v>1</v>
      </c>
      <c r="FY1273" s="116">
        <f t="shared" si="593"/>
        <v>12</v>
      </c>
      <c r="FZ1273" s="116">
        <f t="shared" si="594"/>
        <v>1.44E-2</v>
      </c>
      <c r="GA1273" s="116">
        <f t="shared" si="595"/>
        <v>1</v>
      </c>
      <c r="GB1273" s="116">
        <f t="shared" si="596"/>
        <v>24</v>
      </c>
      <c r="GC1273" s="116">
        <f t="shared" si="597"/>
        <v>5.7700000000000001E-2</v>
      </c>
      <c r="GD1273" s="116">
        <f t="shared" si="598"/>
        <v>1</v>
      </c>
      <c r="GE1273" s="116">
        <f t="shared" si="599"/>
        <v>52</v>
      </c>
    </row>
    <row r="1274" spans="164:187" ht="16.5" x14ac:dyDescent="0.2">
      <c r="FH1274" s="116">
        <v>1269</v>
      </c>
      <c r="FI1274" s="116">
        <f t="shared" si="584"/>
        <v>62</v>
      </c>
      <c r="FJ1274" s="116">
        <f t="shared" si="577"/>
        <v>16</v>
      </c>
      <c r="FK1274" s="116" t="str">
        <f t="shared" si="585"/>
        <v>烈风螳螂专属武器-魂珠-7 8级</v>
      </c>
      <c r="FL1274" s="116">
        <f t="shared" si="586"/>
        <v>7</v>
      </c>
      <c r="FM1274" s="116">
        <f t="shared" si="587"/>
        <v>8</v>
      </c>
      <c r="FN1274" s="116" t="str">
        <f t="shared" si="578"/>
        <v>金币</v>
      </c>
      <c r="FO1274" s="116">
        <f t="shared" si="579"/>
        <v>14000</v>
      </c>
      <c r="FP1274" s="116" t="str">
        <f t="shared" si="580"/>
        <v>专属强化石3</v>
      </c>
      <c r="FQ1274" s="116">
        <f t="shared" si="581"/>
        <v>23</v>
      </c>
      <c r="FR1274" s="116" t="str">
        <f t="shared" si="582"/>
        <v>专属强化石4</v>
      </c>
      <c r="FS1274" s="116">
        <f t="shared" si="583"/>
        <v>8</v>
      </c>
      <c r="FT1274" s="116">
        <f t="shared" si="588"/>
        <v>0.02</v>
      </c>
      <c r="FU1274" s="116">
        <f t="shared" si="589"/>
        <v>1</v>
      </c>
      <c r="FV1274" s="116">
        <f t="shared" si="590"/>
        <v>74</v>
      </c>
      <c r="FW1274" s="116">
        <f t="shared" si="591"/>
        <v>0</v>
      </c>
      <c r="FX1274" s="116">
        <f t="shared" si="592"/>
        <v>1</v>
      </c>
      <c r="FY1274" s="116">
        <f t="shared" si="593"/>
        <v>17</v>
      </c>
      <c r="FZ1274" s="116">
        <f t="shared" si="594"/>
        <v>1.0200000000000001E-2</v>
      </c>
      <c r="GA1274" s="116">
        <f t="shared" si="595"/>
        <v>1</v>
      </c>
      <c r="GB1274" s="116">
        <f t="shared" si="596"/>
        <v>34</v>
      </c>
      <c r="GC1274" s="116">
        <f t="shared" si="597"/>
        <v>4.07E-2</v>
      </c>
      <c r="GD1274" s="116">
        <f t="shared" si="598"/>
        <v>1</v>
      </c>
      <c r="GE1274" s="116">
        <f t="shared" si="599"/>
        <v>74</v>
      </c>
    </row>
    <row r="1275" spans="164:187" ht="16.5" x14ac:dyDescent="0.2">
      <c r="FH1275" s="116">
        <v>1270</v>
      </c>
      <c r="FI1275" s="116">
        <f t="shared" si="584"/>
        <v>63</v>
      </c>
      <c r="FJ1275" s="116">
        <f t="shared" si="577"/>
        <v>16</v>
      </c>
      <c r="FK1275" s="116" t="str">
        <f t="shared" si="585"/>
        <v>烈风螳螂专属武器-魂珠-7 9级</v>
      </c>
      <c r="FL1275" s="116">
        <f t="shared" si="586"/>
        <v>7</v>
      </c>
      <c r="FM1275" s="116">
        <f t="shared" si="587"/>
        <v>9</v>
      </c>
      <c r="FN1275" s="116" t="str">
        <f t="shared" si="578"/>
        <v>金币</v>
      </c>
      <c r="FO1275" s="116">
        <f t="shared" si="579"/>
        <v>15000</v>
      </c>
      <c r="FP1275" s="116" t="str">
        <f t="shared" si="580"/>
        <v>专属强化石3</v>
      </c>
      <c r="FQ1275" s="116">
        <f t="shared" si="581"/>
        <v>28</v>
      </c>
      <c r="FR1275" s="116" t="str">
        <f t="shared" si="582"/>
        <v>专属强化石4</v>
      </c>
      <c r="FS1275" s="116">
        <f t="shared" si="583"/>
        <v>10</v>
      </c>
      <c r="FT1275" s="116">
        <f t="shared" si="588"/>
        <v>0.02</v>
      </c>
      <c r="FU1275" s="116">
        <f t="shared" si="589"/>
        <v>1</v>
      </c>
      <c r="FV1275" s="116">
        <f t="shared" si="590"/>
        <v>95</v>
      </c>
      <c r="FW1275" s="116">
        <f t="shared" si="591"/>
        <v>0</v>
      </c>
      <c r="FX1275" s="116">
        <f t="shared" si="592"/>
        <v>1</v>
      </c>
      <c r="FY1275" s="116">
        <f t="shared" si="593"/>
        <v>22</v>
      </c>
      <c r="FZ1275" s="116">
        <f t="shared" si="594"/>
        <v>7.9000000000000008E-3</v>
      </c>
      <c r="GA1275" s="116">
        <f t="shared" si="595"/>
        <v>1</v>
      </c>
      <c r="GB1275" s="116">
        <f t="shared" si="596"/>
        <v>44</v>
      </c>
      <c r="GC1275" s="116">
        <f t="shared" si="597"/>
        <v>3.15E-2</v>
      </c>
      <c r="GD1275" s="116">
        <f t="shared" si="598"/>
        <v>1</v>
      </c>
      <c r="GE1275" s="116">
        <f t="shared" si="599"/>
        <v>95</v>
      </c>
    </row>
    <row r="1276" spans="164:187" ht="16.5" x14ac:dyDescent="0.2">
      <c r="FH1276" s="116">
        <v>1271</v>
      </c>
      <c r="FI1276" s="116">
        <f t="shared" si="584"/>
        <v>0</v>
      </c>
      <c r="FJ1276" s="116">
        <f t="shared" si="577"/>
        <v>16</v>
      </c>
      <c r="FK1276" s="116" t="str">
        <f t="shared" si="585"/>
        <v>烈风螳螂专属武器-魂珠-8 0级</v>
      </c>
      <c r="FL1276" s="116">
        <f t="shared" si="586"/>
        <v>8</v>
      </c>
      <c r="FM1276" s="116">
        <f t="shared" si="587"/>
        <v>0</v>
      </c>
      <c r="FN1276" s="116" t="str">
        <f t="shared" si="578"/>
        <v/>
      </c>
      <c r="FO1276" s="116" t="str">
        <f t="shared" si="579"/>
        <v/>
      </c>
      <c r="FP1276" s="116" t="str">
        <f t="shared" si="580"/>
        <v/>
      </c>
      <c r="FQ1276" s="116" t="str">
        <f t="shared" si="581"/>
        <v/>
      </c>
      <c r="FR1276" s="116" t="str">
        <f t="shared" si="582"/>
        <v/>
      </c>
      <c r="FS1276" s="116" t="str">
        <f t="shared" si="583"/>
        <v/>
      </c>
      <c r="FT1276" s="116" t="str">
        <f t="shared" si="588"/>
        <v/>
      </c>
      <c r="FU1276" s="116" t="str">
        <f t="shared" si="589"/>
        <v/>
      </c>
      <c r="FV1276" s="116" t="str">
        <f t="shared" si="590"/>
        <v/>
      </c>
      <c r="FW1276" s="116" t="str">
        <f t="shared" si="591"/>
        <v/>
      </c>
      <c r="FX1276" s="116" t="str">
        <f t="shared" si="592"/>
        <v/>
      </c>
      <c r="FY1276" s="116" t="str">
        <f t="shared" si="593"/>
        <v/>
      </c>
      <c r="FZ1276" s="116" t="str">
        <f t="shared" si="594"/>
        <v/>
      </c>
      <c r="GA1276" s="116" t="str">
        <f t="shared" si="595"/>
        <v/>
      </c>
      <c r="GB1276" s="116" t="str">
        <f t="shared" si="596"/>
        <v/>
      </c>
      <c r="GC1276" s="116" t="str">
        <f t="shared" si="597"/>
        <v/>
      </c>
      <c r="GD1276" s="116" t="str">
        <f t="shared" si="598"/>
        <v/>
      </c>
      <c r="GE1276" s="116" t="str">
        <f t="shared" si="599"/>
        <v/>
      </c>
    </row>
    <row r="1277" spans="164:187" ht="16.5" x14ac:dyDescent="0.2">
      <c r="FH1277" s="116">
        <v>1272</v>
      </c>
      <c r="FI1277" s="116">
        <f t="shared" si="584"/>
        <v>64</v>
      </c>
      <c r="FJ1277" s="116">
        <f t="shared" si="577"/>
        <v>16</v>
      </c>
      <c r="FK1277" s="116" t="str">
        <f t="shared" si="585"/>
        <v>烈风螳螂专属武器-魂珠-8 1级</v>
      </c>
      <c r="FL1277" s="116">
        <f t="shared" si="586"/>
        <v>8</v>
      </c>
      <c r="FM1277" s="116">
        <f t="shared" si="587"/>
        <v>1</v>
      </c>
      <c r="FN1277" s="116" t="str">
        <f t="shared" si="578"/>
        <v>金币</v>
      </c>
      <c r="FO1277" s="116">
        <f t="shared" si="579"/>
        <v>8000</v>
      </c>
      <c r="FP1277" s="116" t="str">
        <f t="shared" si="580"/>
        <v>专属强化石4</v>
      </c>
      <c r="FQ1277" s="116">
        <f t="shared" si="581"/>
        <v>5</v>
      </c>
      <c r="FR1277" s="116" t="str">
        <f t="shared" si="582"/>
        <v/>
      </c>
      <c r="FS1277" s="116" t="str">
        <f t="shared" si="583"/>
        <v/>
      </c>
      <c r="FT1277" s="116">
        <f t="shared" si="588"/>
        <v>0.1</v>
      </c>
      <c r="FU1277" s="116">
        <f t="shared" si="589"/>
        <v>1</v>
      </c>
      <c r="FV1277" s="116">
        <f t="shared" si="590"/>
        <v>15</v>
      </c>
      <c r="FW1277" s="116">
        <f t="shared" si="591"/>
        <v>0</v>
      </c>
      <c r="FX1277" s="116">
        <f t="shared" si="592"/>
        <v>1</v>
      </c>
      <c r="FY1277" s="116">
        <f t="shared" si="593"/>
        <v>4</v>
      </c>
      <c r="FZ1277" s="116">
        <f t="shared" si="594"/>
        <v>4.9200000000000001E-2</v>
      </c>
      <c r="GA1277" s="116">
        <f t="shared" si="595"/>
        <v>1</v>
      </c>
      <c r="GB1277" s="116">
        <f t="shared" si="596"/>
        <v>7</v>
      </c>
      <c r="GC1277" s="116">
        <f t="shared" si="597"/>
        <v>0.1968</v>
      </c>
      <c r="GD1277" s="116">
        <f t="shared" si="598"/>
        <v>1</v>
      </c>
      <c r="GE1277" s="116">
        <f t="shared" si="599"/>
        <v>15</v>
      </c>
    </row>
    <row r="1278" spans="164:187" ht="16.5" x14ac:dyDescent="0.2">
      <c r="FH1278" s="116">
        <v>1273</v>
      </c>
      <c r="FI1278" s="116">
        <f t="shared" si="584"/>
        <v>65</v>
      </c>
      <c r="FJ1278" s="116">
        <f t="shared" si="577"/>
        <v>16</v>
      </c>
      <c r="FK1278" s="116" t="str">
        <f t="shared" si="585"/>
        <v>烈风螳螂专属武器-魂珠-8 2级</v>
      </c>
      <c r="FL1278" s="116">
        <f t="shared" si="586"/>
        <v>8</v>
      </c>
      <c r="FM1278" s="116">
        <f t="shared" si="587"/>
        <v>2</v>
      </c>
      <c r="FN1278" s="116" t="str">
        <f t="shared" si="578"/>
        <v>金币</v>
      </c>
      <c r="FO1278" s="116">
        <f t="shared" si="579"/>
        <v>9000</v>
      </c>
      <c r="FP1278" s="116" t="str">
        <f t="shared" si="580"/>
        <v>专属强化石4</v>
      </c>
      <c r="FQ1278" s="116">
        <f t="shared" si="581"/>
        <v>8</v>
      </c>
      <c r="FR1278" s="116" t="str">
        <f t="shared" si="582"/>
        <v/>
      </c>
      <c r="FS1278" s="116" t="str">
        <f t="shared" si="583"/>
        <v/>
      </c>
      <c r="FT1278" s="116">
        <f t="shared" si="588"/>
        <v>0.08</v>
      </c>
      <c r="FU1278" s="116">
        <f t="shared" si="589"/>
        <v>1</v>
      </c>
      <c r="FV1278" s="116">
        <f t="shared" si="590"/>
        <v>19</v>
      </c>
      <c r="FW1278" s="116">
        <f t="shared" si="591"/>
        <v>0</v>
      </c>
      <c r="FX1278" s="116">
        <f t="shared" si="592"/>
        <v>1</v>
      </c>
      <c r="FY1278" s="116">
        <f t="shared" si="593"/>
        <v>4</v>
      </c>
      <c r="FZ1278" s="116">
        <f t="shared" si="594"/>
        <v>3.9399999999999998E-2</v>
      </c>
      <c r="GA1278" s="116">
        <f t="shared" si="595"/>
        <v>1</v>
      </c>
      <c r="GB1278" s="116">
        <f t="shared" si="596"/>
        <v>9</v>
      </c>
      <c r="GC1278" s="116">
        <f t="shared" si="597"/>
        <v>0.15740000000000001</v>
      </c>
      <c r="GD1278" s="116">
        <f t="shared" si="598"/>
        <v>1</v>
      </c>
      <c r="GE1278" s="116">
        <f t="shared" si="599"/>
        <v>19</v>
      </c>
    </row>
    <row r="1279" spans="164:187" ht="16.5" x14ac:dyDescent="0.2">
      <c r="FH1279" s="116">
        <v>1274</v>
      </c>
      <c r="FI1279" s="116">
        <f t="shared" si="584"/>
        <v>66</v>
      </c>
      <c r="FJ1279" s="116">
        <f t="shared" si="577"/>
        <v>16</v>
      </c>
      <c r="FK1279" s="116" t="str">
        <f t="shared" si="585"/>
        <v>烈风螳螂专属武器-魂珠-8 3级</v>
      </c>
      <c r="FL1279" s="116">
        <f t="shared" si="586"/>
        <v>8</v>
      </c>
      <c r="FM1279" s="116">
        <f t="shared" si="587"/>
        <v>3</v>
      </c>
      <c r="FN1279" s="116" t="str">
        <f t="shared" si="578"/>
        <v>金币</v>
      </c>
      <c r="FO1279" s="116">
        <f t="shared" si="579"/>
        <v>10000</v>
      </c>
      <c r="FP1279" s="116" t="str">
        <f t="shared" si="580"/>
        <v>专属强化石4</v>
      </c>
      <c r="FQ1279" s="116">
        <f t="shared" si="581"/>
        <v>10</v>
      </c>
      <c r="FR1279" s="116" t="str">
        <f t="shared" si="582"/>
        <v/>
      </c>
      <c r="FS1279" s="116" t="str">
        <f t="shared" si="583"/>
        <v/>
      </c>
      <c r="FT1279" s="116">
        <f t="shared" si="588"/>
        <v>7.0000000000000007E-2</v>
      </c>
      <c r="FU1279" s="116">
        <f t="shared" si="589"/>
        <v>1</v>
      </c>
      <c r="FV1279" s="116">
        <f t="shared" si="590"/>
        <v>23</v>
      </c>
      <c r="FW1279" s="116">
        <f t="shared" si="591"/>
        <v>0</v>
      </c>
      <c r="FX1279" s="116">
        <f t="shared" si="592"/>
        <v>1</v>
      </c>
      <c r="FY1279" s="116">
        <f t="shared" si="593"/>
        <v>5</v>
      </c>
      <c r="FZ1279" s="116">
        <f t="shared" si="594"/>
        <v>3.2800000000000003E-2</v>
      </c>
      <c r="GA1279" s="116">
        <f t="shared" si="595"/>
        <v>1</v>
      </c>
      <c r="GB1279" s="116">
        <f t="shared" si="596"/>
        <v>11</v>
      </c>
      <c r="GC1279" s="116">
        <f t="shared" si="597"/>
        <v>0.13120000000000001</v>
      </c>
      <c r="GD1279" s="116">
        <f t="shared" si="598"/>
        <v>1</v>
      </c>
      <c r="GE1279" s="116">
        <f t="shared" si="599"/>
        <v>23</v>
      </c>
    </row>
    <row r="1280" spans="164:187" ht="16.5" x14ac:dyDescent="0.2">
      <c r="FH1280" s="116">
        <v>1275</v>
      </c>
      <c r="FI1280" s="116">
        <f t="shared" si="584"/>
        <v>67</v>
      </c>
      <c r="FJ1280" s="116">
        <f t="shared" si="577"/>
        <v>16</v>
      </c>
      <c r="FK1280" s="116" t="str">
        <f t="shared" si="585"/>
        <v>烈风螳螂专属武器-魂珠-8 4级</v>
      </c>
      <c r="FL1280" s="116">
        <f t="shared" si="586"/>
        <v>8</v>
      </c>
      <c r="FM1280" s="116">
        <f t="shared" si="587"/>
        <v>4</v>
      </c>
      <c r="FN1280" s="116" t="str">
        <f t="shared" si="578"/>
        <v>金币</v>
      </c>
      <c r="FO1280" s="116">
        <f t="shared" si="579"/>
        <v>11000</v>
      </c>
      <c r="FP1280" s="116" t="str">
        <f t="shared" si="580"/>
        <v>专属强化石4</v>
      </c>
      <c r="FQ1280" s="116">
        <f t="shared" si="581"/>
        <v>12</v>
      </c>
      <c r="FR1280" s="116" t="str">
        <f t="shared" si="582"/>
        <v/>
      </c>
      <c r="FS1280" s="116" t="str">
        <f t="shared" si="583"/>
        <v/>
      </c>
      <c r="FT1280" s="116">
        <f t="shared" si="588"/>
        <v>0.05</v>
      </c>
      <c r="FU1280" s="116">
        <f t="shared" si="589"/>
        <v>1</v>
      </c>
      <c r="FV1280" s="116">
        <f t="shared" si="590"/>
        <v>32</v>
      </c>
      <c r="FW1280" s="116">
        <f t="shared" si="591"/>
        <v>0</v>
      </c>
      <c r="FX1280" s="116">
        <f t="shared" si="592"/>
        <v>1</v>
      </c>
      <c r="FY1280" s="116">
        <f t="shared" si="593"/>
        <v>7</v>
      </c>
      <c r="FZ1280" s="116">
        <f t="shared" si="594"/>
        <v>2.3599999999999999E-2</v>
      </c>
      <c r="GA1280" s="116">
        <f t="shared" si="595"/>
        <v>1</v>
      </c>
      <c r="GB1280" s="116">
        <f t="shared" si="596"/>
        <v>15</v>
      </c>
      <c r="GC1280" s="116">
        <f t="shared" si="597"/>
        <v>9.4399999999999998E-2</v>
      </c>
      <c r="GD1280" s="116">
        <f t="shared" si="598"/>
        <v>1</v>
      </c>
      <c r="GE1280" s="116">
        <f t="shared" si="599"/>
        <v>32</v>
      </c>
    </row>
    <row r="1281" spans="164:187" ht="16.5" x14ac:dyDescent="0.2">
      <c r="FH1281" s="116">
        <v>1276</v>
      </c>
      <c r="FI1281" s="116">
        <f t="shared" si="584"/>
        <v>68</v>
      </c>
      <c r="FJ1281" s="116">
        <f t="shared" si="577"/>
        <v>16</v>
      </c>
      <c r="FK1281" s="116" t="str">
        <f t="shared" si="585"/>
        <v>烈风螳螂专属武器-魂珠-8 5级</v>
      </c>
      <c r="FL1281" s="116">
        <f t="shared" si="586"/>
        <v>8</v>
      </c>
      <c r="FM1281" s="116">
        <f t="shared" si="587"/>
        <v>5</v>
      </c>
      <c r="FN1281" s="116" t="str">
        <f t="shared" si="578"/>
        <v>金币</v>
      </c>
      <c r="FO1281" s="116">
        <f t="shared" si="579"/>
        <v>12000</v>
      </c>
      <c r="FP1281" s="116" t="str">
        <f t="shared" si="580"/>
        <v>专属强化石4</v>
      </c>
      <c r="FQ1281" s="116">
        <f t="shared" si="581"/>
        <v>15</v>
      </c>
      <c r="FR1281" s="116" t="str">
        <f t="shared" si="582"/>
        <v/>
      </c>
      <c r="FS1281" s="116" t="str">
        <f t="shared" si="583"/>
        <v/>
      </c>
      <c r="FT1281" s="116">
        <f t="shared" si="588"/>
        <v>0.04</v>
      </c>
      <c r="FU1281" s="116">
        <f t="shared" si="589"/>
        <v>1</v>
      </c>
      <c r="FV1281" s="116">
        <f t="shared" si="590"/>
        <v>41</v>
      </c>
      <c r="FW1281" s="116">
        <f t="shared" si="591"/>
        <v>0</v>
      </c>
      <c r="FX1281" s="116">
        <f t="shared" si="592"/>
        <v>1</v>
      </c>
      <c r="FY1281" s="116">
        <f t="shared" si="593"/>
        <v>9</v>
      </c>
      <c r="FZ1281" s="116">
        <f t="shared" si="594"/>
        <v>1.84E-2</v>
      </c>
      <c r="GA1281" s="116">
        <f t="shared" si="595"/>
        <v>1</v>
      </c>
      <c r="GB1281" s="116">
        <f t="shared" si="596"/>
        <v>19</v>
      </c>
      <c r="GC1281" s="116">
        <f t="shared" si="597"/>
        <v>7.3800000000000004E-2</v>
      </c>
      <c r="GD1281" s="116">
        <f t="shared" si="598"/>
        <v>1</v>
      </c>
      <c r="GE1281" s="116">
        <f t="shared" si="599"/>
        <v>41</v>
      </c>
    </row>
    <row r="1282" spans="164:187" ht="16.5" x14ac:dyDescent="0.2">
      <c r="FH1282" s="116">
        <v>1277</v>
      </c>
      <c r="FI1282" s="116">
        <f t="shared" si="584"/>
        <v>69</v>
      </c>
      <c r="FJ1282" s="116">
        <f t="shared" si="577"/>
        <v>16</v>
      </c>
      <c r="FK1282" s="116" t="str">
        <f t="shared" si="585"/>
        <v>烈风螳螂专属武器-魂珠-8 6级</v>
      </c>
      <c r="FL1282" s="116">
        <f t="shared" si="586"/>
        <v>8</v>
      </c>
      <c r="FM1282" s="116">
        <f t="shared" si="587"/>
        <v>6</v>
      </c>
      <c r="FN1282" s="116" t="str">
        <f t="shared" si="578"/>
        <v>金币</v>
      </c>
      <c r="FO1282" s="116">
        <f t="shared" si="579"/>
        <v>13000</v>
      </c>
      <c r="FP1282" s="116" t="str">
        <f t="shared" si="580"/>
        <v>专属强化石4</v>
      </c>
      <c r="FQ1282" s="116">
        <f t="shared" si="581"/>
        <v>18</v>
      </c>
      <c r="FR1282" s="116" t="str">
        <f t="shared" si="582"/>
        <v/>
      </c>
      <c r="FS1282" s="116" t="str">
        <f t="shared" si="583"/>
        <v/>
      </c>
      <c r="FT1282" s="116">
        <f t="shared" si="588"/>
        <v>0.03</v>
      </c>
      <c r="FU1282" s="116">
        <f t="shared" si="589"/>
        <v>1</v>
      </c>
      <c r="FV1282" s="116">
        <f t="shared" si="590"/>
        <v>55</v>
      </c>
      <c r="FW1282" s="116">
        <f t="shared" si="591"/>
        <v>0</v>
      </c>
      <c r="FX1282" s="116">
        <f t="shared" si="592"/>
        <v>1</v>
      </c>
      <c r="FY1282" s="116">
        <f t="shared" si="593"/>
        <v>13</v>
      </c>
      <c r="FZ1282" s="116">
        <f t="shared" si="594"/>
        <v>1.3599999999999999E-2</v>
      </c>
      <c r="GA1282" s="116">
        <f t="shared" si="595"/>
        <v>1</v>
      </c>
      <c r="GB1282" s="116">
        <f t="shared" si="596"/>
        <v>26</v>
      </c>
      <c r="GC1282" s="116">
        <f t="shared" si="597"/>
        <v>5.45E-2</v>
      </c>
      <c r="GD1282" s="116">
        <f t="shared" si="598"/>
        <v>1</v>
      </c>
      <c r="GE1282" s="116">
        <f t="shared" si="599"/>
        <v>55</v>
      </c>
    </row>
    <row r="1283" spans="164:187" ht="16.5" x14ac:dyDescent="0.2">
      <c r="FH1283" s="116">
        <v>1278</v>
      </c>
      <c r="FI1283" s="116">
        <f t="shared" si="584"/>
        <v>70</v>
      </c>
      <c r="FJ1283" s="116">
        <f t="shared" si="577"/>
        <v>16</v>
      </c>
      <c r="FK1283" s="116" t="str">
        <f t="shared" si="585"/>
        <v>烈风螳螂专属武器-魂珠-8 7级</v>
      </c>
      <c r="FL1283" s="116">
        <f t="shared" si="586"/>
        <v>8</v>
      </c>
      <c r="FM1283" s="116">
        <f t="shared" si="587"/>
        <v>7</v>
      </c>
      <c r="FN1283" s="116" t="str">
        <f t="shared" si="578"/>
        <v>金币</v>
      </c>
      <c r="FO1283" s="116">
        <f t="shared" si="579"/>
        <v>14000</v>
      </c>
      <c r="FP1283" s="116" t="str">
        <f t="shared" si="580"/>
        <v>专属强化石4</v>
      </c>
      <c r="FQ1283" s="116">
        <f t="shared" si="581"/>
        <v>25</v>
      </c>
      <c r="FR1283" s="116" t="str">
        <f t="shared" si="582"/>
        <v/>
      </c>
      <c r="FS1283" s="116" t="str">
        <f t="shared" si="583"/>
        <v/>
      </c>
      <c r="FT1283" s="116">
        <f t="shared" si="588"/>
        <v>0.02</v>
      </c>
      <c r="FU1283" s="116">
        <f t="shared" si="589"/>
        <v>1</v>
      </c>
      <c r="FV1283" s="116">
        <f t="shared" si="590"/>
        <v>64</v>
      </c>
      <c r="FW1283" s="116">
        <f t="shared" si="591"/>
        <v>0</v>
      </c>
      <c r="FX1283" s="116">
        <f t="shared" si="592"/>
        <v>1</v>
      </c>
      <c r="FY1283" s="116">
        <f t="shared" si="593"/>
        <v>15</v>
      </c>
      <c r="FZ1283" s="116">
        <f t="shared" si="594"/>
        <v>1.17E-2</v>
      </c>
      <c r="GA1283" s="116">
        <f t="shared" si="595"/>
        <v>1</v>
      </c>
      <c r="GB1283" s="116">
        <f t="shared" si="596"/>
        <v>30</v>
      </c>
      <c r="GC1283" s="116">
        <f t="shared" si="597"/>
        <v>4.6800000000000001E-2</v>
      </c>
      <c r="GD1283" s="116">
        <f t="shared" si="598"/>
        <v>1</v>
      </c>
      <c r="GE1283" s="116">
        <f t="shared" si="599"/>
        <v>64</v>
      </c>
    </row>
    <row r="1284" spans="164:187" ht="16.5" x14ac:dyDescent="0.2">
      <c r="FH1284" s="116">
        <v>1279</v>
      </c>
      <c r="FI1284" s="116">
        <f t="shared" si="584"/>
        <v>71</v>
      </c>
      <c r="FJ1284" s="116">
        <f t="shared" si="577"/>
        <v>16</v>
      </c>
      <c r="FK1284" s="116" t="str">
        <f t="shared" si="585"/>
        <v>烈风螳螂专属武器-魂珠-8 8级</v>
      </c>
      <c r="FL1284" s="116">
        <f t="shared" si="586"/>
        <v>8</v>
      </c>
      <c r="FM1284" s="116">
        <f t="shared" si="587"/>
        <v>8</v>
      </c>
      <c r="FN1284" s="116" t="str">
        <f t="shared" si="578"/>
        <v>金币</v>
      </c>
      <c r="FO1284" s="116">
        <f t="shared" si="579"/>
        <v>15000</v>
      </c>
      <c r="FP1284" s="116" t="str">
        <f t="shared" si="580"/>
        <v>专属强化石4</v>
      </c>
      <c r="FQ1284" s="116">
        <f t="shared" si="581"/>
        <v>30</v>
      </c>
      <c r="FR1284" s="116" t="str">
        <f t="shared" si="582"/>
        <v/>
      </c>
      <c r="FS1284" s="116" t="str">
        <f t="shared" si="583"/>
        <v/>
      </c>
      <c r="FT1284" s="116">
        <f t="shared" si="588"/>
        <v>0.02</v>
      </c>
      <c r="FU1284" s="116">
        <f t="shared" si="589"/>
        <v>1</v>
      </c>
      <c r="FV1284" s="116">
        <f t="shared" si="590"/>
        <v>86</v>
      </c>
      <c r="FW1284" s="116">
        <f t="shared" si="591"/>
        <v>0</v>
      </c>
      <c r="FX1284" s="116">
        <f t="shared" si="592"/>
        <v>1</v>
      </c>
      <c r="FY1284" s="116">
        <f t="shared" si="593"/>
        <v>20</v>
      </c>
      <c r="FZ1284" s="116">
        <f t="shared" si="594"/>
        <v>8.6999999999999994E-3</v>
      </c>
      <c r="GA1284" s="116">
        <f t="shared" si="595"/>
        <v>1</v>
      </c>
      <c r="GB1284" s="116">
        <f t="shared" si="596"/>
        <v>40</v>
      </c>
      <c r="GC1284" s="116">
        <f t="shared" si="597"/>
        <v>3.4700000000000002E-2</v>
      </c>
      <c r="GD1284" s="116">
        <f t="shared" si="598"/>
        <v>1</v>
      </c>
      <c r="GE1284" s="116">
        <f t="shared" si="599"/>
        <v>86</v>
      </c>
    </row>
    <row r="1285" spans="164:187" ht="16.5" x14ac:dyDescent="0.2">
      <c r="FH1285" s="116">
        <v>1280</v>
      </c>
      <c r="FI1285" s="116">
        <f t="shared" si="584"/>
        <v>72</v>
      </c>
      <c r="FJ1285" s="116">
        <f t="shared" si="577"/>
        <v>16</v>
      </c>
      <c r="FK1285" s="116" t="str">
        <f t="shared" si="585"/>
        <v>烈风螳螂专属武器-魂珠-8 9级</v>
      </c>
      <c r="FL1285" s="116">
        <f t="shared" si="586"/>
        <v>8</v>
      </c>
      <c r="FM1285" s="116">
        <f t="shared" si="587"/>
        <v>9</v>
      </c>
      <c r="FN1285" s="116" t="str">
        <f t="shared" si="578"/>
        <v>金币</v>
      </c>
      <c r="FO1285" s="116">
        <f t="shared" si="579"/>
        <v>16000</v>
      </c>
      <c r="FP1285" s="116" t="str">
        <f t="shared" si="580"/>
        <v>专属强化石4</v>
      </c>
      <c r="FQ1285" s="116">
        <f t="shared" si="581"/>
        <v>30</v>
      </c>
      <c r="FR1285" s="116" t="str">
        <f t="shared" si="582"/>
        <v/>
      </c>
      <c r="FS1285" s="116" t="str">
        <f t="shared" si="583"/>
        <v/>
      </c>
      <c r="FT1285" s="116">
        <f t="shared" si="588"/>
        <v>0.01</v>
      </c>
      <c r="FU1285" s="116">
        <f t="shared" si="589"/>
        <v>1</v>
      </c>
      <c r="FV1285" s="116">
        <f t="shared" si="590"/>
        <v>140</v>
      </c>
      <c r="FW1285" s="116">
        <f t="shared" si="591"/>
        <v>0</v>
      </c>
      <c r="FX1285" s="116">
        <f t="shared" si="592"/>
        <v>1</v>
      </c>
      <c r="FY1285" s="116">
        <f t="shared" si="593"/>
        <v>33</v>
      </c>
      <c r="FZ1285" s="116">
        <f t="shared" si="594"/>
        <v>5.4000000000000003E-3</v>
      </c>
      <c r="GA1285" s="116">
        <f t="shared" si="595"/>
        <v>1</v>
      </c>
      <c r="GB1285" s="116">
        <f t="shared" si="596"/>
        <v>65</v>
      </c>
      <c r="GC1285" s="116">
        <f t="shared" si="597"/>
        <v>2.1499999999999998E-2</v>
      </c>
      <c r="GD1285" s="116">
        <f t="shared" si="598"/>
        <v>1</v>
      </c>
      <c r="GE1285" s="116">
        <f t="shared" si="599"/>
        <v>140</v>
      </c>
    </row>
    <row r="1286" spans="164:187" ht="16.5" x14ac:dyDescent="0.2">
      <c r="FH1286" s="116">
        <v>1281</v>
      </c>
      <c r="FI1286" s="116">
        <f t="shared" si="584"/>
        <v>0</v>
      </c>
      <c r="FJ1286" s="116">
        <f t="shared" si="577"/>
        <v>17</v>
      </c>
      <c r="FK1286" s="116" t="str">
        <f t="shared" si="585"/>
        <v>朱仙专属武器-魂珠-1 0级</v>
      </c>
      <c r="FL1286" s="116">
        <f t="shared" si="586"/>
        <v>1</v>
      </c>
      <c r="FM1286" s="116">
        <f t="shared" si="587"/>
        <v>0</v>
      </c>
      <c r="FN1286" s="116" t="str">
        <f t="shared" si="578"/>
        <v/>
      </c>
      <c r="FO1286" s="116" t="str">
        <f t="shared" si="579"/>
        <v/>
      </c>
      <c r="FP1286" s="116" t="str">
        <f t="shared" si="580"/>
        <v/>
      </c>
      <c r="FQ1286" s="116" t="str">
        <f t="shared" si="581"/>
        <v/>
      </c>
      <c r="FR1286" s="116" t="str">
        <f t="shared" si="582"/>
        <v/>
      </c>
      <c r="FS1286" s="116" t="str">
        <f t="shared" si="583"/>
        <v/>
      </c>
      <c r="FT1286" s="116" t="str">
        <f t="shared" si="588"/>
        <v/>
      </c>
      <c r="FU1286" s="116" t="str">
        <f t="shared" si="589"/>
        <v/>
      </c>
      <c r="FV1286" s="116" t="str">
        <f t="shared" si="590"/>
        <v/>
      </c>
      <c r="FW1286" s="116" t="str">
        <f t="shared" si="591"/>
        <v/>
      </c>
      <c r="FX1286" s="116" t="str">
        <f t="shared" si="592"/>
        <v/>
      </c>
      <c r="FY1286" s="116" t="str">
        <f t="shared" si="593"/>
        <v/>
      </c>
      <c r="FZ1286" s="116" t="str">
        <f t="shared" si="594"/>
        <v/>
      </c>
      <c r="GA1286" s="116" t="str">
        <f t="shared" si="595"/>
        <v/>
      </c>
      <c r="GB1286" s="116" t="str">
        <f t="shared" si="596"/>
        <v/>
      </c>
      <c r="GC1286" s="116" t="str">
        <f t="shared" si="597"/>
        <v/>
      </c>
      <c r="GD1286" s="116" t="str">
        <f t="shared" si="598"/>
        <v/>
      </c>
      <c r="GE1286" s="116" t="str">
        <f t="shared" si="599"/>
        <v/>
      </c>
    </row>
    <row r="1287" spans="164:187" ht="16.5" x14ac:dyDescent="0.2">
      <c r="FH1287" s="116">
        <v>1282</v>
      </c>
      <c r="FI1287" s="116">
        <f t="shared" si="584"/>
        <v>1</v>
      </c>
      <c r="FJ1287" s="116">
        <f t="shared" ref="FJ1287:FJ1350" si="600">INT((FH1287-1)/80+1)</f>
        <v>17</v>
      </c>
      <c r="FK1287" s="116" t="str">
        <f t="shared" si="585"/>
        <v>朱仙专属武器-魂珠-1 1级</v>
      </c>
      <c r="FL1287" s="116">
        <f t="shared" si="586"/>
        <v>1</v>
      </c>
      <c r="FM1287" s="116">
        <f t="shared" si="587"/>
        <v>1</v>
      </c>
      <c r="FN1287" s="116" t="str">
        <f t="shared" ref="FN1287:FN1350" si="601">IF($FM1287&gt;0,IF(INDEX($EC$6:$EC$77,$FI1287)&gt;=FN$3,INDEX(ED$6:ED$77,$FI1287),""),"")</f>
        <v>金币</v>
      </c>
      <c r="FO1287" s="116">
        <f t="shared" ref="FO1287:FO1350" si="602">IF($FM1287&gt;0,IF(INDEX($EC$6:$EC$77,$FI1287)&gt;=FO$3,INDEX(EE$6:EE$77,$FI1287),""),"")</f>
        <v>1000</v>
      </c>
      <c r="FP1287" s="116" t="str">
        <f t="shared" ref="FP1287:FP1350" si="603">IF($FM1287&gt;0,IF(INDEX($EC$6:$EC$77,$FI1287)&gt;=FP$3,INDEX(EF$6:EF$77,$FI1287),""),"")</f>
        <v>专属强化石1</v>
      </c>
      <c r="FQ1287" s="116">
        <f t="shared" ref="FQ1287:FQ1350" si="604">IF($FM1287&gt;0,IF(INDEX($EC$6:$EC$77,$FI1287)&gt;=FQ$3,INDEX(EG$6:EG$77,$FI1287),""),"")</f>
        <v>1</v>
      </c>
      <c r="FR1287" s="116" t="str">
        <f t="shared" ref="FR1287:FR1350" si="605">IF($FM1287&gt;0,IF(INDEX($EC$6:$EC$77,$FI1287)&gt;=FR$3,INDEX(EH$6:EH$77,$FI1287),""),"")</f>
        <v/>
      </c>
      <c r="FS1287" s="116" t="str">
        <f t="shared" ref="FS1287:FS1350" si="606">IF($FM1287&gt;0,IF(INDEX($EC$6:$EC$77,$FI1287)&gt;=FS$3,INDEX(EI$6:EI$77,$FI1287),""),"")</f>
        <v/>
      </c>
      <c r="FT1287" s="116">
        <f t="shared" si="588"/>
        <v>0.24</v>
      </c>
      <c r="FU1287" s="116">
        <f t="shared" si="589"/>
        <v>1</v>
      </c>
      <c r="FV1287" s="116">
        <f t="shared" si="590"/>
        <v>6</v>
      </c>
      <c r="FW1287" s="116">
        <f t="shared" si="591"/>
        <v>0</v>
      </c>
      <c r="FX1287" s="116">
        <f t="shared" si="592"/>
        <v>1</v>
      </c>
      <c r="FY1287" s="116">
        <f t="shared" si="593"/>
        <v>1</v>
      </c>
      <c r="FZ1287" s="116">
        <f t="shared" si="594"/>
        <v>0.11990000000000001</v>
      </c>
      <c r="GA1287" s="116">
        <f t="shared" si="595"/>
        <v>1</v>
      </c>
      <c r="GB1287" s="116">
        <f t="shared" si="596"/>
        <v>3</v>
      </c>
      <c r="GC1287" s="116">
        <f t="shared" si="597"/>
        <v>0.47960000000000003</v>
      </c>
      <c r="GD1287" s="116">
        <f t="shared" si="598"/>
        <v>1</v>
      </c>
      <c r="GE1287" s="116">
        <f t="shared" si="599"/>
        <v>6</v>
      </c>
    </row>
    <row r="1288" spans="164:187" ht="16.5" x14ac:dyDescent="0.2">
      <c r="FH1288" s="116">
        <v>1283</v>
      </c>
      <c r="FI1288" s="116">
        <f t="shared" si="584"/>
        <v>2</v>
      </c>
      <c r="FJ1288" s="116">
        <f t="shared" si="600"/>
        <v>17</v>
      </c>
      <c r="FK1288" s="116" t="str">
        <f t="shared" si="585"/>
        <v>朱仙专属武器-魂珠-1 2级</v>
      </c>
      <c r="FL1288" s="116">
        <f t="shared" si="586"/>
        <v>1</v>
      </c>
      <c r="FM1288" s="116">
        <f t="shared" si="587"/>
        <v>2</v>
      </c>
      <c r="FN1288" s="116" t="str">
        <f t="shared" si="601"/>
        <v>金币</v>
      </c>
      <c r="FO1288" s="116">
        <f t="shared" si="602"/>
        <v>2000</v>
      </c>
      <c r="FP1288" s="116" t="str">
        <f t="shared" si="603"/>
        <v>专属强化石1</v>
      </c>
      <c r="FQ1288" s="116">
        <f t="shared" si="604"/>
        <v>2</v>
      </c>
      <c r="FR1288" s="116" t="str">
        <f t="shared" si="605"/>
        <v/>
      </c>
      <c r="FS1288" s="116" t="str">
        <f t="shared" si="606"/>
        <v/>
      </c>
      <c r="FT1288" s="116">
        <f t="shared" si="588"/>
        <v>0.24</v>
      </c>
      <c r="FU1288" s="116">
        <f t="shared" si="589"/>
        <v>1</v>
      </c>
      <c r="FV1288" s="116">
        <f t="shared" si="590"/>
        <v>6</v>
      </c>
      <c r="FW1288" s="116">
        <f t="shared" si="591"/>
        <v>0</v>
      </c>
      <c r="FX1288" s="116">
        <f t="shared" si="592"/>
        <v>1</v>
      </c>
      <c r="FY1288" s="116">
        <f t="shared" si="593"/>
        <v>1</v>
      </c>
      <c r="FZ1288" s="116">
        <f t="shared" si="594"/>
        <v>0.11990000000000001</v>
      </c>
      <c r="GA1288" s="116">
        <f t="shared" si="595"/>
        <v>1</v>
      </c>
      <c r="GB1288" s="116">
        <f t="shared" si="596"/>
        <v>3</v>
      </c>
      <c r="GC1288" s="116">
        <f t="shared" si="597"/>
        <v>0.47960000000000003</v>
      </c>
      <c r="GD1288" s="116">
        <f t="shared" si="598"/>
        <v>1</v>
      </c>
      <c r="GE1288" s="116">
        <f t="shared" si="599"/>
        <v>6</v>
      </c>
    </row>
    <row r="1289" spans="164:187" ht="16.5" x14ac:dyDescent="0.2">
      <c r="FH1289" s="116">
        <v>1284</v>
      </c>
      <c r="FI1289" s="116">
        <f t="shared" si="584"/>
        <v>3</v>
      </c>
      <c r="FJ1289" s="116">
        <f t="shared" si="600"/>
        <v>17</v>
      </c>
      <c r="FK1289" s="116" t="str">
        <f t="shared" si="585"/>
        <v>朱仙专属武器-魂珠-1 3级</v>
      </c>
      <c r="FL1289" s="116">
        <f t="shared" si="586"/>
        <v>1</v>
      </c>
      <c r="FM1289" s="116">
        <f t="shared" si="587"/>
        <v>3</v>
      </c>
      <c r="FN1289" s="116" t="str">
        <f t="shared" si="601"/>
        <v>金币</v>
      </c>
      <c r="FO1289" s="116">
        <f t="shared" si="602"/>
        <v>3000</v>
      </c>
      <c r="FP1289" s="116" t="str">
        <f t="shared" si="603"/>
        <v>专属强化石1</v>
      </c>
      <c r="FQ1289" s="116">
        <f t="shared" si="604"/>
        <v>3</v>
      </c>
      <c r="FR1289" s="116" t="str">
        <f t="shared" si="605"/>
        <v/>
      </c>
      <c r="FS1289" s="116" t="str">
        <f t="shared" si="606"/>
        <v/>
      </c>
      <c r="FT1289" s="116">
        <f t="shared" si="588"/>
        <v>0.24</v>
      </c>
      <c r="FU1289" s="116">
        <f t="shared" si="589"/>
        <v>1</v>
      </c>
      <c r="FV1289" s="116">
        <f t="shared" si="590"/>
        <v>6</v>
      </c>
      <c r="FW1289" s="116">
        <f t="shared" si="591"/>
        <v>0</v>
      </c>
      <c r="FX1289" s="116">
        <f t="shared" si="592"/>
        <v>1</v>
      </c>
      <c r="FY1289" s="116">
        <f t="shared" si="593"/>
        <v>1</v>
      </c>
      <c r="FZ1289" s="116">
        <f t="shared" si="594"/>
        <v>0.11990000000000001</v>
      </c>
      <c r="GA1289" s="116">
        <f t="shared" si="595"/>
        <v>1</v>
      </c>
      <c r="GB1289" s="116">
        <f t="shared" si="596"/>
        <v>3</v>
      </c>
      <c r="GC1289" s="116">
        <f t="shared" si="597"/>
        <v>0.47960000000000003</v>
      </c>
      <c r="GD1289" s="116">
        <f t="shared" si="598"/>
        <v>1</v>
      </c>
      <c r="GE1289" s="116">
        <f t="shared" si="599"/>
        <v>6</v>
      </c>
    </row>
    <row r="1290" spans="164:187" ht="16.5" x14ac:dyDescent="0.2">
      <c r="FH1290" s="116">
        <v>1285</v>
      </c>
      <c r="FI1290" s="116">
        <f t="shared" si="584"/>
        <v>4</v>
      </c>
      <c r="FJ1290" s="116">
        <f t="shared" si="600"/>
        <v>17</v>
      </c>
      <c r="FK1290" s="116" t="str">
        <f t="shared" si="585"/>
        <v>朱仙专属武器-魂珠-1 4级</v>
      </c>
      <c r="FL1290" s="116">
        <f t="shared" si="586"/>
        <v>1</v>
      </c>
      <c r="FM1290" s="116">
        <f t="shared" si="587"/>
        <v>4</v>
      </c>
      <c r="FN1290" s="116" t="str">
        <f t="shared" si="601"/>
        <v>金币</v>
      </c>
      <c r="FO1290" s="116">
        <f t="shared" si="602"/>
        <v>4000</v>
      </c>
      <c r="FP1290" s="116" t="str">
        <f t="shared" si="603"/>
        <v>专属强化石1</v>
      </c>
      <c r="FQ1290" s="116">
        <f t="shared" si="604"/>
        <v>4</v>
      </c>
      <c r="FR1290" s="116" t="str">
        <f t="shared" si="605"/>
        <v/>
      </c>
      <c r="FS1290" s="116" t="str">
        <f t="shared" si="606"/>
        <v/>
      </c>
      <c r="FT1290" s="116">
        <f t="shared" si="588"/>
        <v>0.19</v>
      </c>
      <c r="FU1290" s="116">
        <f t="shared" si="589"/>
        <v>1</v>
      </c>
      <c r="FV1290" s="116">
        <f t="shared" si="590"/>
        <v>8</v>
      </c>
      <c r="FW1290" s="116">
        <f t="shared" si="591"/>
        <v>0</v>
      </c>
      <c r="FX1290" s="116">
        <f t="shared" si="592"/>
        <v>1</v>
      </c>
      <c r="FY1290" s="116">
        <f t="shared" si="593"/>
        <v>2</v>
      </c>
      <c r="FZ1290" s="116">
        <f t="shared" si="594"/>
        <v>9.5899999999999999E-2</v>
      </c>
      <c r="GA1290" s="116">
        <f t="shared" si="595"/>
        <v>1</v>
      </c>
      <c r="GB1290" s="116">
        <f t="shared" si="596"/>
        <v>4</v>
      </c>
      <c r="GC1290" s="116">
        <f t="shared" si="597"/>
        <v>0.38369999999999999</v>
      </c>
      <c r="GD1290" s="116">
        <f t="shared" si="598"/>
        <v>1</v>
      </c>
      <c r="GE1290" s="116">
        <f t="shared" si="599"/>
        <v>8</v>
      </c>
    </row>
    <row r="1291" spans="164:187" ht="16.5" x14ac:dyDescent="0.2">
      <c r="FH1291" s="116">
        <v>1286</v>
      </c>
      <c r="FI1291" s="116">
        <f t="shared" si="584"/>
        <v>5</v>
      </c>
      <c r="FJ1291" s="116">
        <f t="shared" si="600"/>
        <v>17</v>
      </c>
      <c r="FK1291" s="116" t="str">
        <f t="shared" si="585"/>
        <v>朱仙专属武器-魂珠-1 5级</v>
      </c>
      <c r="FL1291" s="116">
        <f t="shared" si="586"/>
        <v>1</v>
      </c>
      <c r="FM1291" s="116">
        <f t="shared" si="587"/>
        <v>5</v>
      </c>
      <c r="FN1291" s="116" t="str">
        <f t="shared" si="601"/>
        <v>金币</v>
      </c>
      <c r="FO1291" s="116">
        <f t="shared" si="602"/>
        <v>5000</v>
      </c>
      <c r="FP1291" s="116" t="str">
        <f t="shared" si="603"/>
        <v>专属强化石1</v>
      </c>
      <c r="FQ1291" s="116">
        <f t="shared" si="604"/>
        <v>5</v>
      </c>
      <c r="FR1291" s="116" t="str">
        <f t="shared" si="605"/>
        <v/>
      </c>
      <c r="FS1291" s="116" t="str">
        <f t="shared" si="606"/>
        <v/>
      </c>
      <c r="FT1291" s="116">
        <f t="shared" si="588"/>
        <v>0.15</v>
      </c>
      <c r="FU1291" s="116">
        <f t="shared" si="589"/>
        <v>1</v>
      </c>
      <c r="FV1291" s="116">
        <f t="shared" si="590"/>
        <v>10</v>
      </c>
      <c r="FW1291" s="116">
        <f t="shared" si="591"/>
        <v>0</v>
      </c>
      <c r="FX1291" s="116">
        <f t="shared" si="592"/>
        <v>1</v>
      </c>
      <c r="FY1291" s="116">
        <f t="shared" si="593"/>
        <v>2</v>
      </c>
      <c r="FZ1291" s="116">
        <f t="shared" si="594"/>
        <v>7.4899999999999994E-2</v>
      </c>
      <c r="GA1291" s="116">
        <f t="shared" si="595"/>
        <v>1</v>
      </c>
      <c r="GB1291" s="116">
        <f t="shared" si="596"/>
        <v>5</v>
      </c>
      <c r="GC1291" s="116">
        <f t="shared" si="597"/>
        <v>0.29980000000000001</v>
      </c>
      <c r="GD1291" s="116">
        <f t="shared" si="598"/>
        <v>1</v>
      </c>
      <c r="GE1291" s="116">
        <f t="shared" si="599"/>
        <v>10</v>
      </c>
    </row>
    <row r="1292" spans="164:187" ht="16.5" x14ac:dyDescent="0.2">
      <c r="FH1292" s="116">
        <v>1287</v>
      </c>
      <c r="FI1292" s="116">
        <f t="shared" si="584"/>
        <v>6</v>
      </c>
      <c r="FJ1292" s="116">
        <f t="shared" si="600"/>
        <v>17</v>
      </c>
      <c r="FK1292" s="116" t="str">
        <f t="shared" si="585"/>
        <v>朱仙专属武器-魂珠-1 6级</v>
      </c>
      <c r="FL1292" s="116">
        <f t="shared" si="586"/>
        <v>1</v>
      </c>
      <c r="FM1292" s="116">
        <f t="shared" si="587"/>
        <v>6</v>
      </c>
      <c r="FN1292" s="116" t="str">
        <f t="shared" si="601"/>
        <v>金币</v>
      </c>
      <c r="FO1292" s="116">
        <f t="shared" si="602"/>
        <v>6000</v>
      </c>
      <c r="FP1292" s="116" t="str">
        <f t="shared" si="603"/>
        <v>专属强化石1</v>
      </c>
      <c r="FQ1292" s="116">
        <f t="shared" si="604"/>
        <v>6</v>
      </c>
      <c r="FR1292" s="116" t="str">
        <f t="shared" si="605"/>
        <v/>
      </c>
      <c r="FS1292" s="116" t="str">
        <f t="shared" si="606"/>
        <v/>
      </c>
      <c r="FT1292" s="116">
        <f t="shared" si="588"/>
        <v>0.11</v>
      </c>
      <c r="FU1292" s="116">
        <f t="shared" si="589"/>
        <v>1</v>
      </c>
      <c r="FV1292" s="116">
        <f t="shared" si="590"/>
        <v>14</v>
      </c>
      <c r="FW1292" s="116">
        <f t="shared" si="591"/>
        <v>0</v>
      </c>
      <c r="FX1292" s="116">
        <f t="shared" si="592"/>
        <v>1</v>
      </c>
      <c r="FY1292" s="116">
        <f t="shared" si="593"/>
        <v>3</v>
      </c>
      <c r="FZ1292" s="116">
        <f t="shared" si="594"/>
        <v>5.5300000000000002E-2</v>
      </c>
      <c r="GA1292" s="116">
        <f t="shared" si="595"/>
        <v>1</v>
      </c>
      <c r="GB1292" s="116">
        <f t="shared" si="596"/>
        <v>6</v>
      </c>
      <c r="GC1292" s="116">
        <f t="shared" si="597"/>
        <v>0.22140000000000001</v>
      </c>
      <c r="GD1292" s="116">
        <f t="shared" si="598"/>
        <v>1</v>
      </c>
      <c r="GE1292" s="116">
        <f t="shared" si="599"/>
        <v>14</v>
      </c>
    </row>
    <row r="1293" spans="164:187" ht="16.5" x14ac:dyDescent="0.2">
      <c r="FH1293" s="116">
        <v>1288</v>
      </c>
      <c r="FI1293" s="116">
        <f t="shared" si="584"/>
        <v>7</v>
      </c>
      <c r="FJ1293" s="116">
        <f t="shared" si="600"/>
        <v>17</v>
      </c>
      <c r="FK1293" s="116" t="str">
        <f t="shared" si="585"/>
        <v>朱仙专属武器-魂珠-1 7级</v>
      </c>
      <c r="FL1293" s="116">
        <f t="shared" si="586"/>
        <v>1</v>
      </c>
      <c r="FM1293" s="116">
        <f t="shared" si="587"/>
        <v>7</v>
      </c>
      <c r="FN1293" s="116" t="str">
        <f t="shared" si="601"/>
        <v>金币</v>
      </c>
      <c r="FO1293" s="116">
        <f t="shared" si="602"/>
        <v>7000</v>
      </c>
      <c r="FP1293" s="116" t="str">
        <f t="shared" si="603"/>
        <v>专属强化石1</v>
      </c>
      <c r="FQ1293" s="116">
        <f t="shared" si="604"/>
        <v>7</v>
      </c>
      <c r="FR1293" s="116" t="str">
        <f t="shared" si="605"/>
        <v/>
      </c>
      <c r="FS1293" s="116" t="str">
        <f t="shared" si="606"/>
        <v/>
      </c>
      <c r="FT1293" s="116">
        <f t="shared" si="588"/>
        <v>0.08</v>
      </c>
      <c r="FU1293" s="116">
        <f t="shared" si="589"/>
        <v>1</v>
      </c>
      <c r="FV1293" s="116">
        <f t="shared" si="590"/>
        <v>19</v>
      </c>
      <c r="FW1293" s="116">
        <f t="shared" si="591"/>
        <v>0</v>
      </c>
      <c r="FX1293" s="116">
        <f t="shared" si="592"/>
        <v>1</v>
      </c>
      <c r="FY1293" s="116">
        <f t="shared" si="593"/>
        <v>4</v>
      </c>
      <c r="FZ1293" s="116">
        <f t="shared" si="594"/>
        <v>0.04</v>
      </c>
      <c r="GA1293" s="116">
        <f t="shared" si="595"/>
        <v>1</v>
      </c>
      <c r="GB1293" s="116">
        <f t="shared" si="596"/>
        <v>9</v>
      </c>
      <c r="GC1293" s="116">
        <f t="shared" si="597"/>
        <v>0.15989999999999999</v>
      </c>
      <c r="GD1293" s="116">
        <f t="shared" si="598"/>
        <v>1</v>
      </c>
      <c r="GE1293" s="116">
        <f t="shared" si="599"/>
        <v>19</v>
      </c>
    </row>
    <row r="1294" spans="164:187" ht="16.5" x14ac:dyDescent="0.2">
      <c r="FH1294" s="116">
        <v>1289</v>
      </c>
      <c r="FI1294" s="116">
        <f t="shared" si="584"/>
        <v>8</v>
      </c>
      <c r="FJ1294" s="116">
        <f t="shared" si="600"/>
        <v>17</v>
      </c>
      <c r="FK1294" s="116" t="str">
        <f t="shared" si="585"/>
        <v>朱仙专属武器-魂珠-1 8级</v>
      </c>
      <c r="FL1294" s="116">
        <f t="shared" si="586"/>
        <v>1</v>
      </c>
      <c r="FM1294" s="116">
        <f t="shared" si="587"/>
        <v>8</v>
      </c>
      <c r="FN1294" s="116" t="str">
        <f t="shared" si="601"/>
        <v>金币</v>
      </c>
      <c r="FO1294" s="116">
        <f t="shared" si="602"/>
        <v>8000</v>
      </c>
      <c r="FP1294" s="116" t="str">
        <f t="shared" si="603"/>
        <v>专属强化石1</v>
      </c>
      <c r="FQ1294" s="116">
        <f t="shared" si="604"/>
        <v>8</v>
      </c>
      <c r="FR1294" s="116" t="str">
        <f t="shared" si="605"/>
        <v/>
      </c>
      <c r="FS1294" s="116" t="str">
        <f t="shared" si="606"/>
        <v/>
      </c>
      <c r="FT1294" s="116">
        <f t="shared" si="588"/>
        <v>0.06</v>
      </c>
      <c r="FU1294" s="116">
        <f t="shared" si="589"/>
        <v>1</v>
      </c>
      <c r="FV1294" s="116">
        <f t="shared" si="590"/>
        <v>27</v>
      </c>
      <c r="FW1294" s="116">
        <f t="shared" si="591"/>
        <v>0</v>
      </c>
      <c r="FX1294" s="116">
        <f t="shared" si="592"/>
        <v>1</v>
      </c>
      <c r="FY1294" s="116">
        <f t="shared" si="593"/>
        <v>6</v>
      </c>
      <c r="FZ1294" s="116">
        <f t="shared" si="594"/>
        <v>2.8199999999999999E-2</v>
      </c>
      <c r="GA1294" s="116">
        <f t="shared" si="595"/>
        <v>1</v>
      </c>
      <c r="GB1294" s="116">
        <f t="shared" si="596"/>
        <v>12</v>
      </c>
      <c r="GC1294" s="116">
        <f t="shared" si="597"/>
        <v>0.1128</v>
      </c>
      <c r="GD1294" s="116">
        <f t="shared" si="598"/>
        <v>1</v>
      </c>
      <c r="GE1294" s="116">
        <f t="shared" si="599"/>
        <v>27</v>
      </c>
    </row>
    <row r="1295" spans="164:187" ht="16.5" x14ac:dyDescent="0.2">
      <c r="FH1295" s="116">
        <v>1290</v>
      </c>
      <c r="FI1295" s="116">
        <f t="shared" si="584"/>
        <v>9</v>
      </c>
      <c r="FJ1295" s="116">
        <f t="shared" si="600"/>
        <v>17</v>
      </c>
      <c r="FK1295" s="116" t="str">
        <f t="shared" si="585"/>
        <v>朱仙专属武器-魂珠-1 9级</v>
      </c>
      <c r="FL1295" s="116">
        <f t="shared" si="586"/>
        <v>1</v>
      </c>
      <c r="FM1295" s="116">
        <f t="shared" si="587"/>
        <v>9</v>
      </c>
      <c r="FN1295" s="116" t="str">
        <f t="shared" si="601"/>
        <v>金币</v>
      </c>
      <c r="FO1295" s="116">
        <f t="shared" si="602"/>
        <v>9000</v>
      </c>
      <c r="FP1295" s="116" t="str">
        <f t="shared" si="603"/>
        <v>专属强化石1</v>
      </c>
      <c r="FQ1295" s="116">
        <f t="shared" si="604"/>
        <v>10</v>
      </c>
      <c r="FR1295" s="116" t="str">
        <f t="shared" si="605"/>
        <v/>
      </c>
      <c r="FS1295" s="116" t="str">
        <f t="shared" si="606"/>
        <v/>
      </c>
      <c r="FT1295" s="116">
        <f t="shared" si="588"/>
        <v>0.04</v>
      </c>
      <c r="FU1295" s="116">
        <f t="shared" si="589"/>
        <v>1</v>
      </c>
      <c r="FV1295" s="116">
        <f t="shared" si="590"/>
        <v>34</v>
      </c>
      <c r="FW1295" s="116">
        <f t="shared" si="591"/>
        <v>0</v>
      </c>
      <c r="FX1295" s="116">
        <f t="shared" si="592"/>
        <v>1</v>
      </c>
      <c r="FY1295" s="116">
        <f t="shared" si="593"/>
        <v>8</v>
      </c>
      <c r="FZ1295" s="116">
        <f t="shared" si="594"/>
        <v>2.18E-2</v>
      </c>
      <c r="GA1295" s="116">
        <f t="shared" si="595"/>
        <v>1</v>
      </c>
      <c r="GB1295" s="116">
        <f t="shared" si="596"/>
        <v>16</v>
      </c>
      <c r="GC1295" s="116">
        <f t="shared" si="597"/>
        <v>8.72E-2</v>
      </c>
      <c r="GD1295" s="116">
        <f t="shared" si="598"/>
        <v>1</v>
      </c>
      <c r="GE1295" s="116">
        <f t="shared" si="599"/>
        <v>34</v>
      </c>
    </row>
    <row r="1296" spans="164:187" ht="16.5" x14ac:dyDescent="0.2">
      <c r="FH1296" s="116">
        <v>1291</v>
      </c>
      <c r="FI1296" s="116">
        <f t="shared" si="584"/>
        <v>0</v>
      </c>
      <c r="FJ1296" s="116">
        <f t="shared" si="600"/>
        <v>17</v>
      </c>
      <c r="FK1296" s="116" t="str">
        <f t="shared" si="585"/>
        <v>朱仙专属武器-魂珠-2 0级</v>
      </c>
      <c r="FL1296" s="116">
        <f t="shared" si="586"/>
        <v>2</v>
      </c>
      <c r="FM1296" s="116">
        <f t="shared" si="587"/>
        <v>0</v>
      </c>
      <c r="FN1296" s="116" t="str">
        <f t="shared" si="601"/>
        <v/>
      </c>
      <c r="FO1296" s="116" t="str">
        <f t="shared" si="602"/>
        <v/>
      </c>
      <c r="FP1296" s="116" t="str">
        <f t="shared" si="603"/>
        <v/>
      </c>
      <c r="FQ1296" s="116" t="str">
        <f t="shared" si="604"/>
        <v/>
      </c>
      <c r="FR1296" s="116" t="str">
        <f t="shared" si="605"/>
        <v/>
      </c>
      <c r="FS1296" s="116" t="str">
        <f t="shared" si="606"/>
        <v/>
      </c>
      <c r="FT1296" s="116" t="str">
        <f t="shared" si="588"/>
        <v/>
      </c>
      <c r="FU1296" s="116" t="str">
        <f t="shared" si="589"/>
        <v/>
      </c>
      <c r="FV1296" s="116" t="str">
        <f t="shared" si="590"/>
        <v/>
      </c>
      <c r="FW1296" s="116" t="str">
        <f t="shared" si="591"/>
        <v/>
      </c>
      <c r="FX1296" s="116" t="str">
        <f t="shared" si="592"/>
        <v/>
      </c>
      <c r="FY1296" s="116" t="str">
        <f t="shared" si="593"/>
        <v/>
      </c>
      <c r="FZ1296" s="116" t="str">
        <f t="shared" si="594"/>
        <v/>
      </c>
      <c r="GA1296" s="116" t="str">
        <f t="shared" si="595"/>
        <v/>
      </c>
      <c r="GB1296" s="116" t="str">
        <f t="shared" si="596"/>
        <v/>
      </c>
      <c r="GC1296" s="116" t="str">
        <f t="shared" si="597"/>
        <v/>
      </c>
      <c r="GD1296" s="116" t="str">
        <f t="shared" si="598"/>
        <v/>
      </c>
      <c r="GE1296" s="116" t="str">
        <f t="shared" si="599"/>
        <v/>
      </c>
    </row>
    <row r="1297" spans="164:187" ht="16.5" x14ac:dyDescent="0.2">
      <c r="FH1297" s="116">
        <v>1292</v>
      </c>
      <c r="FI1297" s="116">
        <f t="shared" si="584"/>
        <v>10</v>
      </c>
      <c r="FJ1297" s="116">
        <f t="shared" si="600"/>
        <v>17</v>
      </c>
      <c r="FK1297" s="116" t="str">
        <f t="shared" si="585"/>
        <v>朱仙专属武器-魂珠-2 1级</v>
      </c>
      <c r="FL1297" s="116">
        <f t="shared" si="586"/>
        <v>2</v>
      </c>
      <c r="FM1297" s="116">
        <f t="shared" si="587"/>
        <v>1</v>
      </c>
      <c r="FN1297" s="116" t="str">
        <f t="shared" si="601"/>
        <v>金币</v>
      </c>
      <c r="FO1297" s="116">
        <f t="shared" si="602"/>
        <v>2000</v>
      </c>
      <c r="FP1297" s="116" t="str">
        <f t="shared" si="603"/>
        <v>专属强化石1</v>
      </c>
      <c r="FQ1297" s="116">
        <f t="shared" si="604"/>
        <v>3</v>
      </c>
      <c r="FR1297" s="116" t="str">
        <f t="shared" si="605"/>
        <v>专属强化石2</v>
      </c>
      <c r="FS1297" s="116">
        <f t="shared" si="606"/>
        <v>1</v>
      </c>
      <c r="FT1297" s="116">
        <f t="shared" si="588"/>
        <v>0.28999999999999998</v>
      </c>
      <c r="FU1297" s="116">
        <f t="shared" si="589"/>
        <v>1</v>
      </c>
      <c r="FV1297" s="116">
        <f t="shared" si="590"/>
        <v>5</v>
      </c>
      <c r="FW1297" s="116">
        <f t="shared" si="591"/>
        <v>0</v>
      </c>
      <c r="FX1297" s="116">
        <f t="shared" si="592"/>
        <v>1</v>
      </c>
      <c r="FY1297" s="116">
        <f t="shared" si="593"/>
        <v>1</v>
      </c>
      <c r="FZ1297" s="116">
        <f t="shared" si="594"/>
        <v>0.14480000000000001</v>
      </c>
      <c r="GA1297" s="116">
        <f t="shared" si="595"/>
        <v>1</v>
      </c>
      <c r="GB1297" s="116">
        <f t="shared" si="596"/>
        <v>2</v>
      </c>
      <c r="GC1297" s="116">
        <f t="shared" si="597"/>
        <v>0.57920000000000005</v>
      </c>
      <c r="GD1297" s="116">
        <f t="shared" si="598"/>
        <v>1</v>
      </c>
      <c r="GE1297" s="116">
        <f t="shared" si="599"/>
        <v>5</v>
      </c>
    </row>
    <row r="1298" spans="164:187" ht="16.5" x14ac:dyDescent="0.2">
      <c r="FH1298" s="116">
        <v>1293</v>
      </c>
      <c r="FI1298" s="116">
        <f t="shared" si="584"/>
        <v>11</v>
      </c>
      <c r="FJ1298" s="116">
        <f t="shared" si="600"/>
        <v>17</v>
      </c>
      <c r="FK1298" s="116" t="str">
        <f t="shared" si="585"/>
        <v>朱仙专属武器-魂珠-2 2级</v>
      </c>
      <c r="FL1298" s="116">
        <f t="shared" si="586"/>
        <v>2</v>
      </c>
      <c r="FM1298" s="116">
        <f t="shared" si="587"/>
        <v>2</v>
      </c>
      <c r="FN1298" s="116" t="str">
        <f t="shared" si="601"/>
        <v>金币</v>
      </c>
      <c r="FO1298" s="116">
        <f t="shared" si="602"/>
        <v>3000</v>
      </c>
      <c r="FP1298" s="116" t="str">
        <f t="shared" si="603"/>
        <v>专属强化石1</v>
      </c>
      <c r="FQ1298" s="116">
        <f t="shared" si="604"/>
        <v>3</v>
      </c>
      <c r="FR1298" s="116" t="str">
        <f t="shared" si="605"/>
        <v>专属强化石2</v>
      </c>
      <c r="FS1298" s="116">
        <f t="shared" si="606"/>
        <v>1</v>
      </c>
      <c r="FT1298" s="116">
        <f t="shared" si="588"/>
        <v>0.14000000000000001</v>
      </c>
      <c r="FU1298" s="116">
        <f t="shared" si="589"/>
        <v>1</v>
      </c>
      <c r="FV1298" s="116">
        <f t="shared" si="590"/>
        <v>10</v>
      </c>
      <c r="FW1298" s="116">
        <f t="shared" si="591"/>
        <v>0</v>
      </c>
      <c r="FX1298" s="116">
        <f t="shared" si="592"/>
        <v>1</v>
      </c>
      <c r="FY1298" s="116">
        <f t="shared" si="593"/>
        <v>2</v>
      </c>
      <c r="FZ1298" s="116">
        <f t="shared" si="594"/>
        <v>7.2400000000000006E-2</v>
      </c>
      <c r="GA1298" s="116">
        <f t="shared" si="595"/>
        <v>1</v>
      </c>
      <c r="GB1298" s="116">
        <f t="shared" si="596"/>
        <v>5</v>
      </c>
      <c r="GC1298" s="116">
        <f t="shared" si="597"/>
        <v>0.28960000000000002</v>
      </c>
      <c r="GD1298" s="116">
        <f t="shared" si="598"/>
        <v>1</v>
      </c>
      <c r="GE1298" s="116">
        <f t="shared" si="599"/>
        <v>10</v>
      </c>
    </row>
    <row r="1299" spans="164:187" ht="16.5" x14ac:dyDescent="0.2">
      <c r="FH1299" s="116">
        <v>1294</v>
      </c>
      <c r="FI1299" s="116">
        <f t="shared" si="584"/>
        <v>12</v>
      </c>
      <c r="FJ1299" s="116">
        <f t="shared" si="600"/>
        <v>17</v>
      </c>
      <c r="FK1299" s="116" t="str">
        <f t="shared" si="585"/>
        <v>朱仙专属武器-魂珠-2 3级</v>
      </c>
      <c r="FL1299" s="116">
        <f t="shared" si="586"/>
        <v>2</v>
      </c>
      <c r="FM1299" s="116">
        <f t="shared" si="587"/>
        <v>3</v>
      </c>
      <c r="FN1299" s="116" t="str">
        <f t="shared" si="601"/>
        <v>金币</v>
      </c>
      <c r="FO1299" s="116">
        <f t="shared" si="602"/>
        <v>4000</v>
      </c>
      <c r="FP1299" s="116" t="str">
        <f t="shared" si="603"/>
        <v>专属强化石1</v>
      </c>
      <c r="FQ1299" s="116">
        <f t="shared" si="604"/>
        <v>6</v>
      </c>
      <c r="FR1299" s="116" t="str">
        <f t="shared" si="605"/>
        <v>专属强化石2</v>
      </c>
      <c r="FS1299" s="116">
        <f t="shared" si="606"/>
        <v>2</v>
      </c>
      <c r="FT1299" s="116">
        <f t="shared" si="588"/>
        <v>0.19</v>
      </c>
      <c r="FU1299" s="116">
        <f t="shared" si="589"/>
        <v>1</v>
      </c>
      <c r="FV1299" s="116">
        <f t="shared" si="590"/>
        <v>8</v>
      </c>
      <c r="FW1299" s="116">
        <f t="shared" si="591"/>
        <v>0</v>
      </c>
      <c r="FX1299" s="116">
        <f t="shared" si="592"/>
        <v>1</v>
      </c>
      <c r="FY1299" s="116">
        <f t="shared" si="593"/>
        <v>2</v>
      </c>
      <c r="FZ1299" s="116">
        <f t="shared" si="594"/>
        <v>9.6500000000000002E-2</v>
      </c>
      <c r="GA1299" s="116">
        <f t="shared" si="595"/>
        <v>1</v>
      </c>
      <c r="GB1299" s="116">
        <f t="shared" si="596"/>
        <v>4</v>
      </c>
      <c r="GC1299" s="116">
        <f t="shared" si="597"/>
        <v>0.3861</v>
      </c>
      <c r="GD1299" s="116">
        <f t="shared" si="598"/>
        <v>1</v>
      </c>
      <c r="GE1299" s="116">
        <f t="shared" si="599"/>
        <v>8</v>
      </c>
    </row>
    <row r="1300" spans="164:187" ht="16.5" x14ac:dyDescent="0.2">
      <c r="FH1300" s="116">
        <v>1295</v>
      </c>
      <c r="FI1300" s="116">
        <f t="shared" si="584"/>
        <v>13</v>
      </c>
      <c r="FJ1300" s="116">
        <f t="shared" si="600"/>
        <v>17</v>
      </c>
      <c r="FK1300" s="116" t="str">
        <f t="shared" si="585"/>
        <v>朱仙专属武器-魂珠-2 4级</v>
      </c>
      <c r="FL1300" s="116">
        <f t="shared" si="586"/>
        <v>2</v>
      </c>
      <c r="FM1300" s="116">
        <f t="shared" si="587"/>
        <v>4</v>
      </c>
      <c r="FN1300" s="116" t="str">
        <f t="shared" si="601"/>
        <v>金币</v>
      </c>
      <c r="FO1300" s="116">
        <f t="shared" si="602"/>
        <v>5000</v>
      </c>
      <c r="FP1300" s="116" t="str">
        <f t="shared" si="603"/>
        <v>专属强化石1</v>
      </c>
      <c r="FQ1300" s="116">
        <f t="shared" si="604"/>
        <v>6</v>
      </c>
      <c r="FR1300" s="116" t="str">
        <f t="shared" si="605"/>
        <v>专属强化石2</v>
      </c>
      <c r="FS1300" s="116">
        <f t="shared" si="606"/>
        <v>2</v>
      </c>
      <c r="FT1300" s="116">
        <f t="shared" si="588"/>
        <v>0.12</v>
      </c>
      <c r="FU1300" s="116">
        <f t="shared" si="589"/>
        <v>1</v>
      </c>
      <c r="FV1300" s="116">
        <f t="shared" si="590"/>
        <v>13</v>
      </c>
      <c r="FW1300" s="116">
        <f t="shared" si="591"/>
        <v>0</v>
      </c>
      <c r="FX1300" s="116">
        <f t="shared" si="592"/>
        <v>1</v>
      </c>
      <c r="FY1300" s="116">
        <f t="shared" si="593"/>
        <v>3</v>
      </c>
      <c r="FZ1300" s="116">
        <f t="shared" si="594"/>
        <v>5.79E-2</v>
      </c>
      <c r="GA1300" s="116">
        <f t="shared" si="595"/>
        <v>1</v>
      </c>
      <c r="GB1300" s="116">
        <f t="shared" si="596"/>
        <v>6</v>
      </c>
      <c r="GC1300" s="116">
        <f t="shared" si="597"/>
        <v>0.23169999999999999</v>
      </c>
      <c r="GD1300" s="116">
        <f t="shared" si="598"/>
        <v>1</v>
      </c>
      <c r="GE1300" s="116">
        <f t="shared" si="599"/>
        <v>13</v>
      </c>
    </row>
    <row r="1301" spans="164:187" ht="16.5" x14ac:dyDescent="0.2">
      <c r="FH1301" s="116">
        <v>1296</v>
      </c>
      <c r="FI1301" s="116">
        <f t="shared" si="584"/>
        <v>14</v>
      </c>
      <c r="FJ1301" s="116">
        <f t="shared" si="600"/>
        <v>17</v>
      </c>
      <c r="FK1301" s="116" t="str">
        <f t="shared" si="585"/>
        <v>朱仙专属武器-魂珠-2 5级</v>
      </c>
      <c r="FL1301" s="116">
        <f t="shared" si="586"/>
        <v>2</v>
      </c>
      <c r="FM1301" s="116">
        <f t="shared" si="587"/>
        <v>5</v>
      </c>
      <c r="FN1301" s="116" t="str">
        <f t="shared" si="601"/>
        <v>金币</v>
      </c>
      <c r="FO1301" s="116">
        <f t="shared" si="602"/>
        <v>6000</v>
      </c>
      <c r="FP1301" s="116" t="str">
        <f t="shared" si="603"/>
        <v>专属强化石1</v>
      </c>
      <c r="FQ1301" s="116">
        <f t="shared" si="604"/>
        <v>9</v>
      </c>
      <c r="FR1301" s="116" t="str">
        <f t="shared" si="605"/>
        <v>专属强化石2</v>
      </c>
      <c r="FS1301" s="116">
        <f t="shared" si="606"/>
        <v>3</v>
      </c>
      <c r="FT1301" s="116">
        <f t="shared" si="588"/>
        <v>0.11</v>
      </c>
      <c r="FU1301" s="116">
        <f t="shared" si="589"/>
        <v>1</v>
      </c>
      <c r="FV1301" s="116">
        <f t="shared" si="590"/>
        <v>14</v>
      </c>
      <c r="FW1301" s="116">
        <f t="shared" si="591"/>
        <v>0</v>
      </c>
      <c r="FX1301" s="116">
        <f t="shared" si="592"/>
        <v>1</v>
      </c>
      <c r="FY1301" s="116">
        <f t="shared" si="593"/>
        <v>3</v>
      </c>
      <c r="FZ1301" s="116">
        <f t="shared" si="594"/>
        <v>5.4300000000000001E-2</v>
      </c>
      <c r="GA1301" s="116">
        <f t="shared" si="595"/>
        <v>1</v>
      </c>
      <c r="GB1301" s="116">
        <f t="shared" si="596"/>
        <v>6</v>
      </c>
      <c r="GC1301" s="116">
        <f t="shared" si="597"/>
        <v>0.2172</v>
      </c>
      <c r="GD1301" s="116">
        <f t="shared" si="598"/>
        <v>1</v>
      </c>
      <c r="GE1301" s="116">
        <f t="shared" si="599"/>
        <v>14</v>
      </c>
    </row>
    <row r="1302" spans="164:187" ht="16.5" x14ac:dyDescent="0.2">
      <c r="FH1302" s="116">
        <v>1297</v>
      </c>
      <c r="FI1302" s="116">
        <f t="shared" ref="FI1302:FI1365" si="607">IF(FM1302&gt;0,(FL1302-1)*9+FM1302,0)</f>
        <v>15</v>
      </c>
      <c r="FJ1302" s="116">
        <f t="shared" si="600"/>
        <v>17</v>
      </c>
      <c r="FK1302" s="116" t="str">
        <f t="shared" ref="FK1302:FK1365" si="608">INDEX($FC$6:$FC$26,FJ1302)&amp;"专属武器-魂珠-"&amp;FL1302&amp;" "&amp;FM1302&amp;"级"</f>
        <v>朱仙专属武器-魂珠-2 6级</v>
      </c>
      <c r="FL1302" s="116">
        <f t="shared" ref="FL1302:FL1365" si="609">INT((FH1302-(FJ1302-1)*80-1)/10)+1</f>
        <v>2</v>
      </c>
      <c r="FM1302" s="116">
        <f t="shared" ref="FM1302:FM1365" si="610">FH1302-(FJ1302-1)*80-(FL1302-1)*10-1</f>
        <v>6</v>
      </c>
      <c r="FN1302" s="116" t="str">
        <f t="shared" si="601"/>
        <v>金币</v>
      </c>
      <c r="FO1302" s="116">
        <f t="shared" si="602"/>
        <v>7000</v>
      </c>
      <c r="FP1302" s="116" t="str">
        <f t="shared" si="603"/>
        <v>专属强化石1</v>
      </c>
      <c r="FQ1302" s="116">
        <f t="shared" si="604"/>
        <v>12</v>
      </c>
      <c r="FR1302" s="116" t="str">
        <f t="shared" si="605"/>
        <v>专属强化石2</v>
      </c>
      <c r="FS1302" s="116">
        <f t="shared" si="606"/>
        <v>4</v>
      </c>
      <c r="FT1302" s="116">
        <f t="shared" ref="FT1302:FT1365" si="611">IF($FM1302&gt;0,INDEX(EJ$6:EJ$77,$FI1302),"")</f>
        <v>0.09</v>
      </c>
      <c r="FU1302" s="116">
        <f t="shared" ref="FU1302:FU1365" si="612">IF($FM1302&gt;0,INDEX(EK$6:EK$77,$FI1302),"")</f>
        <v>1</v>
      </c>
      <c r="FV1302" s="116">
        <f t="shared" ref="FV1302:FV1365" si="613">IF($FM1302&gt;0,INDEX(EL$6:EL$77,$FI1302),"")</f>
        <v>17</v>
      </c>
      <c r="FW1302" s="116">
        <f t="shared" ref="FW1302:FW1365" si="614">IF($FM1302&gt;0,INDEX(EP$6:EP$77,$FI1302),"")</f>
        <v>0</v>
      </c>
      <c r="FX1302" s="116">
        <f t="shared" ref="FX1302:FX1365" si="615">IF($FM1302&gt;0,INDEX(EQ$6:EQ$77,$FI1302),"")</f>
        <v>1</v>
      </c>
      <c r="FY1302" s="116">
        <f t="shared" ref="FY1302:FY1365" si="616">IF($FM1302&gt;0,INDEX(ER$6:ER$77,$FI1302),"")</f>
        <v>4</v>
      </c>
      <c r="FZ1302" s="116">
        <f t="shared" ref="FZ1302:FZ1365" si="617">IF($FM1302&gt;0,INDEX(ES$6:ES$77,$FI1302),"")</f>
        <v>4.4600000000000001E-2</v>
      </c>
      <c r="GA1302" s="116">
        <f t="shared" ref="GA1302:GA1365" si="618">IF($FM1302&gt;0,INDEX(ET$6:ET$77,$FI1302),"")</f>
        <v>1</v>
      </c>
      <c r="GB1302" s="116">
        <f t="shared" ref="GB1302:GB1365" si="619">IF($FM1302&gt;0,INDEX(EU$6:EU$77,$FI1302),"")</f>
        <v>8</v>
      </c>
      <c r="GC1302" s="116">
        <f t="shared" ref="GC1302:GC1365" si="620">IF($FM1302&gt;0,INDEX(EV$6:EV$77,$FI1302),"")</f>
        <v>0.1782</v>
      </c>
      <c r="GD1302" s="116">
        <f t="shared" ref="GD1302:GD1365" si="621">IF($FM1302&gt;0,INDEX(EW$6:EW$77,$FI1302),"")</f>
        <v>1</v>
      </c>
      <c r="GE1302" s="116">
        <f t="shared" ref="GE1302:GE1365" si="622">IF($FM1302&gt;0,INDEX(EX$6:EX$77,$FI1302),"")</f>
        <v>17</v>
      </c>
    </row>
    <row r="1303" spans="164:187" ht="16.5" x14ac:dyDescent="0.2">
      <c r="FH1303" s="116">
        <v>1298</v>
      </c>
      <c r="FI1303" s="116">
        <f t="shared" si="607"/>
        <v>16</v>
      </c>
      <c r="FJ1303" s="116">
        <f t="shared" si="600"/>
        <v>17</v>
      </c>
      <c r="FK1303" s="116" t="str">
        <f t="shared" si="608"/>
        <v>朱仙专属武器-魂珠-2 7级</v>
      </c>
      <c r="FL1303" s="116">
        <f t="shared" si="609"/>
        <v>2</v>
      </c>
      <c r="FM1303" s="116">
        <f t="shared" si="610"/>
        <v>7</v>
      </c>
      <c r="FN1303" s="116" t="str">
        <f t="shared" si="601"/>
        <v>金币</v>
      </c>
      <c r="FO1303" s="116">
        <f t="shared" si="602"/>
        <v>8000</v>
      </c>
      <c r="FP1303" s="116" t="str">
        <f t="shared" si="603"/>
        <v>专属强化石1</v>
      </c>
      <c r="FQ1303" s="116">
        <f t="shared" si="604"/>
        <v>15</v>
      </c>
      <c r="FR1303" s="116" t="str">
        <f t="shared" si="605"/>
        <v>专属强化石2</v>
      </c>
      <c r="FS1303" s="116">
        <f t="shared" si="606"/>
        <v>5</v>
      </c>
      <c r="FT1303" s="116">
        <f t="shared" si="611"/>
        <v>7.0000000000000007E-2</v>
      </c>
      <c r="FU1303" s="116">
        <f t="shared" si="612"/>
        <v>1</v>
      </c>
      <c r="FV1303" s="116">
        <f t="shared" si="613"/>
        <v>22</v>
      </c>
      <c r="FW1303" s="116">
        <f t="shared" si="614"/>
        <v>0</v>
      </c>
      <c r="FX1303" s="116">
        <f t="shared" si="615"/>
        <v>1</v>
      </c>
      <c r="FY1303" s="116">
        <f t="shared" si="616"/>
        <v>5</v>
      </c>
      <c r="FZ1303" s="116">
        <f t="shared" si="617"/>
        <v>3.4500000000000003E-2</v>
      </c>
      <c r="GA1303" s="116">
        <f t="shared" si="618"/>
        <v>1</v>
      </c>
      <c r="GB1303" s="116">
        <f t="shared" si="619"/>
        <v>10</v>
      </c>
      <c r="GC1303" s="116">
        <f t="shared" si="620"/>
        <v>0.13789999999999999</v>
      </c>
      <c r="GD1303" s="116">
        <f t="shared" si="621"/>
        <v>1</v>
      </c>
      <c r="GE1303" s="116">
        <f t="shared" si="622"/>
        <v>22</v>
      </c>
    </row>
    <row r="1304" spans="164:187" ht="16.5" x14ac:dyDescent="0.2">
      <c r="FH1304" s="116">
        <v>1299</v>
      </c>
      <c r="FI1304" s="116">
        <f t="shared" si="607"/>
        <v>17</v>
      </c>
      <c r="FJ1304" s="116">
        <f t="shared" si="600"/>
        <v>17</v>
      </c>
      <c r="FK1304" s="116" t="str">
        <f t="shared" si="608"/>
        <v>朱仙专属武器-魂珠-2 8级</v>
      </c>
      <c r="FL1304" s="116">
        <f t="shared" si="609"/>
        <v>2</v>
      </c>
      <c r="FM1304" s="116">
        <f t="shared" si="610"/>
        <v>8</v>
      </c>
      <c r="FN1304" s="116" t="str">
        <f t="shared" si="601"/>
        <v>金币</v>
      </c>
      <c r="FO1304" s="116">
        <f t="shared" si="602"/>
        <v>9000</v>
      </c>
      <c r="FP1304" s="116" t="str">
        <f t="shared" si="603"/>
        <v>专属强化石1</v>
      </c>
      <c r="FQ1304" s="116">
        <f t="shared" si="604"/>
        <v>18</v>
      </c>
      <c r="FR1304" s="116" t="str">
        <f t="shared" si="605"/>
        <v>专属强化石2</v>
      </c>
      <c r="FS1304" s="116">
        <f t="shared" si="606"/>
        <v>6</v>
      </c>
      <c r="FT1304" s="116">
        <f t="shared" si="611"/>
        <v>0.05</v>
      </c>
      <c r="FU1304" s="116">
        <f t="shared" si="612"/>
        <v>1</v>
      </c>
      <c r="FV1304" s="116">
        <f t="shared" si="613"/>
        <v>29</v>
      </c>
      <c r="FW1304" s="116">
        <f t="shared" si="614"/>
        <v>0</v>
      </c>
      <c r="FX1304" s="116">
        <f t="shared" si="615"/>
        <v>1</v>
      </c>
      <c r="FY1304" s="116">
        <f t="shared" si="616"/>
        <v>7</v>
      </c>
      <c r="FZ1304" s="116">
        <f t="shared" si="617"/>
        <v>2.5600000000000001E-2</v>
      </c>
      <c r="GA1304" s="116">
        <f t="shared" si="618"/>
        <v>1</v>
      </c>
      <c r="GB1304" s="116">
        <f t="shared" si="619"/>
        <v>14</v>
      </c>
      <c r="GC1304" s="116">
        <f t="shared" si="620"/>
        <v>0.1022</v>
      </c>
      <c r="GD1304" s="116">
        <f t="shared" si="621"/>
        <v>1</v>
      </c>
      <c r="GE1304" s="116">
        <f t="shared" si="622"/>
        <v>29</v>
      </c>
    </row>
    <row r="1305" spans="164:187" ht="16.5" x14ac:dyDescent="0.2">
      <c r="FH1305" s="116">
        <v>1300</v>
      </c>
      <c r="FI1305" s="116">
        <f t="shared" si="607"/>
        <v>18</v>
      </c>
      <c r="FJ1305" s="116">
        <f t="shared" si="600"/>
        <v>17</v>
      </c>
      <c r="FK1305" s="116" t="str">
        <f t="shared" si="608"/>
        <v>朱仙专属武器-魂珠-2 9级</v>
      </c>
      <c r="FL1305" s="116">
        <f t="shared" si="609"/>
        <v>2</v>
      </c>
      <c r="FM1305" s="116">
        <f t="shared" si="610"/>
        <v>9</v>
      </c>
      <c r="FN1305" s="116" t="str">
        <f t="shared" si="601"/>
        <v>金币</v>
      </c>
      <c r="FO1305" s="116">
        <f t="shared" si="602"/>
        <v>10000</v>
      </c>
      <c r="FP1305" s="116" t="str">
        <f t="shared" si="603"/>
        <v>专属强化石1</v>
      </c>
      <c r="FQ1305" s="116">
        <f t="shared" si="604"/>
        <v>24</v>
      </c>
      <c r="FR1305" s="116" t="str">
        <f t="shared" si="605"/>
        <v>专属强化石2</v>
      </c>
      <c r="FS1305" s="116">
        <f t="shared" si="606"/>
        <v>8</v>
      </c>
      <c r="FT1305" s="116">
        <f t="shared" si="611"/>
        <v>0.04</v>
      </c>
      <c r="FU1305" s="116">
        <f t="shared" si="612"/>
        <v>1</v>
      </c>
      <c r="FV1305" s="116">
        <f t="shared" si="613"/>
        <v>36</v>
      </c>
      <c r="FW1305" s="116">
        <f t="shared" si="614"/>
        <v>0</v>
      </c>
      <c r="FX1305" s="116">
        <f t="shared" si="615"/>
        <v>1</v>
      </c>
      <c r="FY1305" s="116">
        <f t="shared" si="616"/>
        <v>8</v>
      </c>
      <c r="FZ1305" s="116">
        <f t="shared" si="617"/>
        <v>2.1100000000000001E-2</v>
      </c>
      <c r="GA1305" s="116">
        <f t="shared" si="618"/>
        <v>1</v>
      </c>
      <c r="GB1305" s="116">
        <f t="shared" si="619"/>
        <v>17</v>
      </c>
      <c r="GC1305" s="116">
        <f t="shared" si="620"/>
        <v>8.4199999999999997E-2</v>
      </c>
      <c r="GD1305" s="116">
        <f t="shared" si="621"/>
        <v>1</v>
      </c>
      <c r="GE1305" s="116">
        <f t="shared" si="622"/>
        <v>36</v>
      </c>
    </row>
    <row r="1306" spans="164:187" ht="16.5" x14ac:dyDescent="0.2">
      <c r="FH1306" s="116">
        <v>1301</v>
      </c>
      <c r="FI1306" s="116">
        <f t="shared" si="607"/>
        <v>0</v>
      </c>
      <c r="FJ1306" s="116">
        <f t="shared" si="600"/>
        <v>17</v>
      </c>
      <c r="FK1306" s="116" t="str">
        <f t="shared" si="608"/>
        <v>朱仙专属武器-魂珠-3 0级</v>
      </c>
      <c r="FL1306" s="116">
        <f t="shared" si="609"/>
        <v>3</v>
      </c>
      <c r="FM1306" s="116">
        <f t="shared" si="610"/>
        <v>0</v>
      </c>
      <c r="FN1306" s="116" t="str">
        <f t="shared" si="601"/>
        <v/>
      </c>
      <c r="FO1306" s="116" t="str">
        <f t="shared" si="602"/>
        <v/>
      </c>
      <c r="FP1306" s="116" t="str">
        <f t="shared" si="603"/>
        <v/>
      </c>
      <c r="FQ1306" s="116" t="str">
        <f t="shared" si="604"/>
        <v/>
      </c>
      <c r="FR1306" s="116" t="str">
        <f t="shared" si="605"/>
        <v/>
      </c>
      <c r="FS1306" s="116" t="str">
        <f t="shared" si="606"/>
        <v/>
      </c>
      <c r="FT1306" s="116" t="str">
        <f t="shared" si="611"/>
        <v/>
      </c>
      <c r="FU1306" s="116" t="str">
        <f t="shared" si="612"/>
        <v/>
      </c>
      <c r="FV1306" s="116" t="str">
        <f t="shared" si="613"/>
        <v/>
      </c>
      <c r="FW1306" s="116" t="str">
        <f t="shared" si="614"/>
        <v/>
      </c>
      <c r="FX1306" s="116" t="str">
        <f t="shared" si="615"/>
        <v/>
      </c>
      <c r="FY1306" s="116" t="str">
        <f t="shared" si="616"/>
        <v/>
      </c>
      <c r="FZ1306" s="116" t="str">
        <f t="shared" si="617"/>
        <v/>
      </c>
      <c r="GA1306" s="116" t="str">
        <f t="shared" si="618"/>
        <v/>
      </c>
      <c r="GB1306" s="116" t="str">
        <f t="shared" si="619"/>
        <v/>
      </c>
      <c r="GC1306" s="116" t="str">
        <f t="shared" si="620"/>
        <v/>
      </c>
      <c r="GD1306" s="116" t="str">
        <f t="shared" si="621"/>
        <v/>
      </c>
      <c r="GE1306" s="116" t="str">
        <f t="shared" si="622"/>
        <v/>
      </c>
    </row>
    <row r="1307" spans="164:187" ht="16.5" x14ac:dyDescent="0.2">
      <c r="FH1307" s="116">
        <v>1302</v>
      </c>
      <c r="FI1307" s="116">
        <f t="shared" si="607"/>
        <v>19</v>
      </c>
      <c r="FJ1307" s="116">
        <f t="shared" si="600"/>
        <v>17</v>
      </c>
      <c r="FK1307" s="116" t="str">
        <f t="shared" si="608"/>
        <v>朱仙专属武器-魂珠-3 1级</v>
      </c>
      <c r="FL1307" s="116">
        <f t="shared" si="609"/>
        <v>3</v>
      </c>
      <c r="FM1307" s="116">
        <f t="shared" si="610"/>
        <v>1</v>
      </c>
      <c r="FN1307" s="116" t="str">
        <f t="shared" si="601"/>
        <v>金币</v>
      </c>
      <c r="FO1307" s="116">
        <f t="shared" si="602"/>
        <v>3000</v>
      </c>
      <c r="FP1307" s="116" t="str">
        <f t="shared" si="603"/>
        <v>专属强化石1</v>
      </c>
      <c r="FQ1307" s="116">
        <f t="shared" si="604"/>
        <v>4</v>
      </c>
      <c r="FR1307" s="116" t="str">
        <f t="shared" si="605"/>
        <v>专属强化石2</v>
      </c>
      <c r="FS1307" s="116">
        <f t="shared" si="606"/>
        <v>2</v>
      </c>
      <c r="FT1307" s="116">
        <f t="shared" si="611"/>
        <v>0.23</v>
      </c>
      <c r="FU1307" s="116">
        <f t="shared" si="612"/>
        <v>1</v>
      </c>
      <c r="FV1307" s="116">
        <f t="shared" si="613"/>
        <v>6</v>
      </c>
      <c r="FW1307" s="116">
        <f t="shared" si="614"/>
        <v>0</v>
      </c>
      <c r="FX1307" s="116">
        <f t="shared" si="615"/>
        <v>1</v>
      </c>
      <c r="FY1307" s="116">
        <f t="shared" si="616"/>
        <v>2</v>
      </c>
      <c r="FZ1307" s="116">
        <f t="shared" si="617"/>
        <v>0.1158</v>
      </c>
      <c r="GA1307" s="116">
        <f t="shared" si="618"/>
        <v>1</v>
      </c>
      <c r="GB1307" s="116">
        <f t="shared" si="619"/>
        <v>3</v>
      </c>
      <c r="GC1307" s="116">
        <f t="shared" si="620"/>
        <v>0.46329999999999999</v>
      </c>
      <c r="GD1307" s="116">
        <f t="shared" si="621"/>
        <v>1</v>
      </c>
      <c r="GE1307" s="116">
        <f t="shared" si="622"/>
        <v>6</v>
      </c>
    </row>
    <row r="1308" spans="164:187" ht="16.5" x14ac:dyDescent="0.2">
      <c r="FH1308" s="116">
        <v>1303</v>
      </c>
      <c r="FI1308" s="116">
        <f t="shared" si="607"/>
        <v>20</v>
      </c>
      <c r="FJ1308" s="116">
        <f t="shared" si="600"/>
        <v>17</v>
      </c>
      <c r="FK1308" s="116" t="str">
        <f t="shared" si="608"/>
        <v>朱仙专属武器-魂珠-3 2级</v>
      </c>
      <c r="FL1308" s="116">
        <f t="shared" si="609"/>
        <v>3</v>
      </c>
      <c r="FM1308" s="116">
        <f t="shared" si="610"/>
        <v>2</v>
      </c>
      <c r="FN1308" s="116" t="str">
        <f t="shared" si="601"/>
        <v>金币</v>
      </c>
      <c r="FO1308" s="116">
        <f t="shared" si="602"/>
        <v>4000</v>
      </c>
      <c r="FP1308" s="116" t="str">
        <f t="shared" si="603"/>
        <v>专属强化石1</v>
      </c>
      <c r="FQ1308" s="116">
        <f t="shared" si="604"/>
        <v>4</v>
      </c>
      <c r="FR1308" s="116" t="str">
        <f t="shared" si="605"/>
        <v>专属强化石2</v>
      </c>
      <c r="FS1308" s="116">
        <f t="shared" si="606"/>
        <v>2</v>
      </c>
      <c r="FT1308" s="116">
        <f t="shared" si="611"/>
        <v>0.12</v>
      </c>
      <c r="FU1308" s="116">
        <f t="shared" si="612"/>
        <v>1</v>
      </c>
      <c r="FV1308" s="116">
        <f t="shared" si="613"/>
        <v>13</v>
      </c>
      <c r="FW1308" s="116">
        <f t="shared" si="614"/>
        <v>0</v>
      </c>
      <c r="FX1308" s="116">
        <f t="shared" si="615"/>
        <v>1</v>
      </c>
      <c r="FY1308" s="116">
        <f t="shared" si="616"/>
        <v>3</v>
      </c>
      <c r="FZ1308" s="116">
        <f t="shared" si="617"/>
        <v>5.79E-2</v>
      </c>
      <c r="GA1308" s="116">
        <f t="shared" si="618"/>
        <v>1</v>
      </c>
      <c r="GB1308" s="116">
        <f t="shared" si="619"/>
        <v>6</v>
      </c>
      <c r="GC1308" s="116">
        <f t="shared" si="620"/>
        <v>0.23169999999999999</v>
      </c>
      <c r="GD1308" s="116">
        <f t="shared" si="621"/>
        <v>1</v>
      </c>
      <c r="GE1308" s="116">
        <f t="shared" si="622"/>
        <v>13</v>
      </c>
    </row>
    <row r="1309" spans="164:187" ht="16.5" x14ac:dyDescent="0.2">
      <c r="FH1309" s="116">
        <v>1304</v>
      </c>
      <c r="FI1309" s="116">
        <f t="shared" si="607"/>
        <v>21</v>
      </c>
      <c r="FJ1309" s="116">
        <f t="shared" si="600"/>
        <v>17</v>
      </c>
      <c r="FK1309" s="116" t="str">
        <f t="shared" si="608"/>
        <v>朱仙专属武器-魂珠-3 3级</v>
      </c>
      <c r="FL1309" s="116">
        <f t="shared" si="609"/>
        <v>3</v>
      </c>
      <c r="FM1309" s="116">
        <f t="shared" si="610"/>
        <v>3</v>
      </c>
      <c r="FN1309" s="116" t="str">
        <f t="shared" si="601"/>
        <v>金币</v>
      </c>
      <c r="FO1309" s="116">
        <f t="shared" si="602"/>
        <v>5000</v>
      </c>
      <c r="FP1309" s="116" t="str">
        <f t="shared" si="603"/>
        <v>专属强化石1</v>
      </c>
      <c r="FQ1309" s="116">
        <f t="shared" si="604"/>
        <v>6</v>
      </c>
      <c r="FR1309" s="116" t="str">
        <f t="shared" si="605"/>
        <v>专属强化石2</v>
      </c>
      <c r="FS1309" s="116">
        <f t="shared" si="606"/>
        <v>3</v>
      </c>
      <c r="FT1309" s="116">
        <f t="shared" si="611"/>
        <v>0.12</v>
      </c>
      <c r="FU1309" s="116">
        <f t="shared" si="612"/>
        <v>1</v>
      </c>
      <c r="FV1309" s="116">
        <f t="shared" si="613"/>
        <v>13</v>
      </c>
      <c r="FW1309" s="116">
        <f t="shared" si="614"/>
        <v>0</v>
      </c>
      <c r="FX1309" s="116">
        <f t="shared" si="615"/>
        <v>1</v>
      </c>
      <c r="FY1309" s="116">
        <f t="shared" si="616"/>
        <v>3</v>
      </c>
      <c r="FZ1309" s="116">
        <f t="shared" si="617"/>
        <v>5.79E-2</v>
      </c>
      <c r="GA1309" s="116">
        <f t="shared" si="618"/>
        <v>1</v>
      </c>
      <c r="GB1309" s="116">
        <f t="shared" si="619"/>
        <v>6</v>
      </c>
      <c r="GC1309" s="116">
        <f t="shared" si="620"/>
        <v>0.23169999999999999</v>
      </c>
      <c r="GD1309" s="116">
        <f t="shared" si="621"/>
        <v>1</v>
      </c>
      <c r="GE1309" s="116">
        <f t="shared" si="622"/>
        <v>13</v>
      </c>
    </row>
    <row r="1310" spans="164:187" ht="16.5" x14ac:dyDescent="0.2">
      <c r="FH1310" s="116">
        <v>1305</v>
      </c>
      <c r="FI1310" s="116">
        <f t="shared" si="607"/>
        <v>22</v>
      </c>
      <c r="FJ1310" s="116">
        <f t="shared" si="600"/>
        <v>17</v>
      </c>
      <c r="FK1310" s="116" t="str">
        <f t="shared" si="608"/>
        <v>朱仙专属武器-魂珠-3 4级</v>
      </c>
      <c r="FL1310" s="116">
        <f t="shared" si="609"/>
        <v>3</v>
      </c>
      <c r="FM1310" s="116">
        <f t="shared" si="610"/>
        <v>4</v>
      </c>
      <c r="FN1310" s="116" t="str">
        <f t="shared" si="601"/>
        <v>金币</v>
      </c>
      <c r="FO1310" s="116">
        <f t="shared" si="602"/>
        <v>6000</v>
      </c>
      <c r="FP1310" s="116" t="str">
        <f t="shared" si="603"/>
        <v>专属强化石1</v>
      </c>
      <c r="FQ1310" s="116">
        <f t="shared" si="604"/>
        <v>6</v>
      </c>
      <c r="FR1310" s="116" t="str">
        <f t="shared" si="605"/>
        <v>专属强化石2</v>
      </c>
      <c r="FS1310" s="116">
        <f t="shared" si="606"/>
        <v>3</v>
      </c>
      <c r="FT1310" s="116">
        <f t="shared" si="611"/>
        <v>7.0000000000000007E-2</v>
      </c>
      <c r="FU1310" s="116">
        <f t="shared" si="612"/>
        <v>1</v>
      </c>
      <c r="FV1310" s="116">
        <f t="shared" si="613"/>
        <v>22</v>
      </c>
      <c r="FW1310" s="116">
        <f t="shared" si="614"/>
        <v>0</v>
      </c>
      <c r="FX1310" s="116">
        <f t="shared" si="615"/>
        <v>1</v>
      </c>
      <c r="FY1310" s="116">
        <f t="shared" si="616"/>
        <v>5</v>
      </c>
      <c r="FZ1310" s="116">
        <f t="shared" si="617"/>
        <v>3.4700000000000002E-2</v>
      </c>
      <c r="GA1310" s="116">
        <f t="shared" si="618"/>
        <v>1</v>
      </c>
      <c r="GB1310" s="116">
        <f t="shared" si="619"/>
        <v>10</v>
      </c>
      <c r="GC1310" s="116">
        <f t="shared" si="620"/>
        <v>0.13900000000000001</v>
      </c>
      <c r="GD1310" s="116">
        <f t="shared" si="621"/>
        <v>1</v>
      </c>
      <c r="GE1310" s="116">
        <f t="shared" si="622"/>
        <v>22</v>
      </c>
    </row>
    <row r="1311" spans="164:187" ht="16.5" x14ac:dyDescent="0.2">
      <c r="FH1311" s="116">
        <v>1306</v>
      </c>
      <c r="FI1311" s="116">
        <f t="shared" si="607"/>
        <v>23</v>
      </c>
      <c r="FJ1311" s="116">
        <f t="shared" si="600"/>
        <v>17</v>
      </c>
      <c r="FK1311" s="116" t="str">
        <f t="shared" si="608"/>
        <v>朱仙专属武器-魂珠-3 5级</v>
      </c>
      <c r="FL1311" s="116">
        <f t="shared" si="609"/>
        <v>3</v>
      </c>
      <c r="FM1311" s="116">
        <f t="shared" si="610"/>
        <v>5</v>
      </c>
      <c r="FN1311" s="116" t="str">
        <f t="shared" si="601"/>
        <v>金币</v>
      </c>
      <c r="FO1311" s="116">
        <f t="shared" si="602"/>
        <v>7000</v>
      </c>
      <c r="FP1311" s="116" t="str">
        <f t="shared" si="603"/>
        <v>专属强化石1</v>
      </c>
      <c r="FQ1311" s="116">
        <f t="shared" si="604"/>
        <v>8</v>
      </c>
      <c r="FR1311" s="116" t="str">
        <f t="shared" si="605"/>
        <v>专属强化石2</v>
      </c>
      <c r="FS1311" s="116">
        <f t="shared" si="606"/>
        <v>4</v>
      </c>
      <c r="FT1311" s="116">
        <f t="shared" si="611"/>
        <v>0.06</v>
      </c>
      <c r="FU1311" s="116">
        <f t="shared" si="612"/>
        <v>1</v>
      </c>
      <c r="FV1311" s="116">
        <f t="shared" si="613"/>
        <v>26</v>
      </c>
      <c r="FW1311" s="116">
        <f t="shared" si="614"/>
        <v>0</v>
      </c>
      <c r="FX1311" s="116">
        <f t="shared" si="615"/>
        <v>1</v>
      </c>
      <c r="FY1311" s="116">
        <f t="shared" si="616"/>
        <v>6</v>
      </c>
      <c r="FZ1311" s="116">
        <f t="shared" si="617"/>
        <v>2.9000000000000001E-2</v>
      </c>
      <c r="GA1311" s="116">
        <f t="shared" si="618"/>
        <v>1</v>
      </c>
      <c r="GB1311" s="116">
        <f t="shared" si="619"/>
        <v>12</v>
      </c>
      <c r="GC1311" s="116">
        <f t="shared" si="620"/>
        <v>0.1158</v>
      </c>
      <c r="GD1311" s="116">
        <f t="shared" si="621"/>
        <v>1</v>
      </c>
      <c r="GE1311" s="116">
        <f t="shared" si="622"/>
        <v>26</v>
      </c>
    </row>
    <row r="1312" spans="164:187" ht="16.5" x14ac:dyDescent="0.2">
      <c r="FH1312" s="116">
        <v>1307</v>
      </c>
      <c r="FI1312" s="116">
        <f t="shared" si="607"/>
        <v>24</v>
      </c>
      <c r="FJ1312" s="116">
        <f t="shared" si="600"/>
        <v>17</v>
      </c>
      <c r="FK1312" s="116" t="str">
        <f t="shared" si="608"/>
        <v>朱仙专属武器-魂珠-3 6级</v>
      </c>
      <c r="FL1312" s="116">
        <f t="shared" si="609"/>
        <v>3</v>
      </c>
      <c r="FM1312" s="116">
        <f t="shared" si="610"/>
        <v>6</v>
      </c>
      <c r="FN1312" s="116" t="str">
        <f t="shared" si="601"/>
        <v>金币</v>
      </c>
      <c r="FO1312" s="116">
        <f t="shared" si="602"/>
        <v>8000</v>
      </c>
      <c r="FP1312" s="116" t="str">
        <f t="shared" si="603"/>
        <v>专属强化石1</v>
      </c>
      <c r="FQ1312" s="116">
        <f t="shared" si="604"/>
        <v>10</v>
      </c>
      <c r="FR1312" s="116" t="str">
        <f t="shared" si="605"/>
        <v>专属强化石2</v>
      </c>
      <c r="FS1312" s="116">
        <f t="shared" si="606"/>
        <v>5</v>
      </c>
      <c r="FT1312" s="116">
        <f t="shared" si="611"/>
        <v>0.04</v>
      </c>
      <c r="FU1312" s="116">
        <f t="shared" si="612"/>
        <v>1</v>
      </c>
      <c r="FV1312" s="116">
        <f t="shared" si="613"/>
        <v>34</v>
      </c>
      <c r="FW1312" s="116">
        <f t="shared" si="614"/>
        <v>0</v>
      </c>
      <c r="FX1312" s="116">
        <f t="shared" si="615"/>
        <v>1</v>
      </c>
      <c r="FY1312" s="116">
        <f t="shared" si="616"/>
        <v>8</v>
      </c>
      <c r="FZ1312" s="116">
        <f t="shared" si="617"/>
        <v>2.23E-2</v>
      </c>
      <c r="GA1312" s="116">
        <f t="shared" si="618"/>
        <v>1</v>
      </c>
      <c r="GB1312" s="116">
        <f t="shared" si="619"/>
        <v>16</v>
      </c>
      <c r="GC1312" s="116">
        <f t="shared" si="620"/>
        <v>8.9099999999999999E-2</v>
      </c>
      <c r="GD1312" s="116">
        <f t="shared" si="621"/>
        <v>1</v>
      </c>
      <c r="GE1312" s="116">
        <f t="shared" si="622"/>
        <v>34</v>
      </c>
    </row>
    <row r="1313" spans="164:187" ht="16.5" x14ac:dyDescent="0.2">
      <c r="FH1313" s="116">
        <v>1308</v>
      </c>
      <c r="FI1313" s="116">
        <f t="shared" si="607"/>
        <v>25</v>
      </c>
      <c r="FJ1313" s="116">
        <f t="shared" si="600"/>
        <v>17</v>
      </c>
      <c r="FK1313" s="116" t="str">
        <f t="shared" si="608"/>
        <v>朱仙专属武器-魂珠-3 7级</v>
      </c>
      <c r="FL1313" s="116">
        <f t="shared" si="609"/>
        <v>3</v>
      </c>
      <c r="FM1313" s="116">
        <f t="shared" si="610"/>
        <v>7</v>
      </c>
      <c r="FN1313" s="116" t="str">
        <f t="shared" si="601"/>
        <v>金币</v>
      </c>
      <c r="FO1313" s="116">
        <f t="shared" si="602"/>
        <v>9000</v>
      </c>
      <c r="FP1313" s="116" t="str">
        <f t="shared" si="603"/>
        <v>专属强化石1</v>
      </c>
      <c r="FQ1313" s="116">
        <f t="shared" si="604"/>
        <v>12</v>
      </c>
      <c r="FR1313" s="116" t="str">
        <f t="shared" si="605"/>
        <v>专属强化石2</v>
      </c>
      <c r="FS1313" s="116">
        <f t="shared" si="606"/>
        <v>6</v>
      </c>
      <c r="FT1313" s="116">
        <f t="shared" si="611"/>
        <v>0.03</v>
      </c>
      <c r="FU1313" s="116">
        <f t="shared" si="612"/>
        <v>1</v>
      </c>
      <c r="FV1313" s="116">
        <f t="shared" si="613"/>
        <v>45</v>
      </c>
      <c r="FW1313" s="116">
        <f t="shared" si="614"/>
        <v>0</v>
      </c>
      <c r="FX1313" s="116">
        <f t="shared" si="615"/>
        <v>1</v>
      </c>
      <c r="FY1313" s="116">
        <f t="shared" si="616"/>
        <v>11</v>
      </c>
      <c r="FZ1313" s="116">
        <f t="shared" si="617"/>
        <v>1.6500000000000001E-2</v>
      </c>
      <c r="GA1313" s="116">
        <f t="shared" si="618"/>
        <v>1</v>
      </c>
      <c r="GB1313" s="116">
        <f t="shared" si="619"/>
        <v>21</v>
      </c>
      <c r="GC1313" s="116">
        <f t="shared" si="620"/>
        <v>6.6199999999999995E-2</v>
      </c>
      <c r="GD1313" s="116">
        <f t="shared" si="621"/>
        <v>1</v>
      </c>
      <c r="GE1313" s="116">
        <f t="shared" si="622"/>
        <v>45</v>
      </c>
    </row>
    <row r="1314" spans="164:187" ht="16.5" x14ac:dyDescent="0.2">
      <c r="FH1314" s="116">
        <v>1309</v>
      </c>
      <c r="FI1314" s="116">
        <f t="shared" si="607"/>
        <v>26</v>
      </c>
      <c r="FJ1314" s="116">
        <f t="shared" si="600"/>
        <v>17</v>
      </c>
      <c r="FK1314" s="116" t="str">
        <f t="shared" si="608"/>
        <v>朱仙专属武器-魂珠-3 8级</v>
      </c>
      <c r="FL1314" s="116">
        <f t="shared" si="609"/>
        <v>3</v>
      </c>
      <c r="FM1314" s="116">
        <f t="shared" si="610"/>
        <v>8</v>
      </c>
      <c r="FN1314" s="116" t="str">
        <f t="shared" si="601"/>
        <v>金币</v>
      </c>
      <c r="FO1314" s="116">
        <f t="shared" si="602"/>
        <v>10000</v>
      </c>
      <c r="FP1314" s="116" t="str">
        <f t="shared" si="603"/>
        <v>专属强化石1</v>
      </c>
      <c r="FQ1314" s="116">
        <f t="shared" si="604"/>
        <v>16</v>
      </c>
      <c r="FR1314" s="116" t="str">
        <f t="shared" si="605"/>
        <v>专属强化石2</v>
      </c>
      <c r="FS1314" s="116">
        <f t="shared" si="606"/>
        <v>8</v>
      </c>
      <c r="FT1314" s="116">
        <f t="shared" si="611"/>
        <v>0.03</v>
      </c>
      <c r="FU1314" s="116">
        <f t="shared" si="612"/>
        <v>1</v>
      </c>
      <c r="FV1314" s="116">
        <f t="shared" si="613"/>
        <v>55</v>
      </c>
      <c r="FW1314" s="116">
        <f t="shared" si="614"/>
        <v>0</v>
      </c>
      <c r="FX1314" s="116">
        <f t="shared" si="615"/>
        <v>1</v>
      </c>
      <c r="FY1314" s="116">
        <f t="shared" si="616"/>
        <v>13</v>
      </c>
      <c r="FZ1314" s="116">
        <f t="shared" si="617"/>
        <v>1.3599999999999999E-2</v>
      </c>
      <c r="GA1314" s="116">
        <f t="shared" si="618"/>
        <v>1</v>
      </c>
      <c r="GB1314" s="116">
        <f t="shared" si="619"/>
        <v>26</v>
      </c>
      <c r="GC1314" s="116">
        <f t="shared" si="620"/>
        <v>5.45E-2</v>
      </c>
      <c r="GD1314" s="116">
        <f t="shared" si="621"/>
        <v>1</v>
      </c>
      <c r="GE1314" s="116">
        <f t="shared" si="622"/>
        <v>55</v>
      </c>
    </row>
    <row r="1315" spans="164:187" ht="16.5" x14ac:dyDescent="0.2">
      <c r="FH1315" s="116">
        <v>1310</v>
      </c>
      <c r="FI1315" s="116">
        <f t="shared" si="607"/>
        <v>27</v>
      </c>
      <c r="FJ1315" s="116">
        <f t="shared" si="600"/>
        <v>17</v>
      </c>
      <c r="FK1315" s="116" t="str">
        <f t="shared" si="608"/>
        <v>朱仙专属武器-魂珠-3 9级</v>
      </c>
      <c r="FL1315" s="116">
        <f t="shared" si="609"/>
        <v>3</v>
      </c>
      <c r="FM1315" s="116">
        <f t="shared" si="610"/>
        <v>9</v>
      </c>
      <c r="FN1315" s="116" t="str">
        <f t="shared" si="601"/>
        <v>金币</v>
      </c>
      <c r="FO1315" s="116">
        <f t="shared" si="602"/>
        <v>11000</v>
      </c>
      <c r="FP1315" s="116" t="str">
        <f t="shared" si="603"/>
        <v>专属强化石1</v>
      </c>
      <c r="FQ1315" s="116">
        <f t="shared" si="604"/>
        <v>20</v>
      </c>
      <c r="FR1315" s="116" t="str">
        <f t="shared" si="605"/>
        <v>专属强化石2</v>
      </c>
      <c r="FS1315" s="116">
        <f t="shared" si="606"/>
        <v>10</v>
      </c>
      <c r="FT1315" s="116">
        <f t="shared" si="611"/>
        <v>0.02</v>
      </c>
      <c r="FU1315" s="116">
        <f t="shared" si="612"/>
        <v>1</v>
      </c>
      <c r="FV1315" s="116">
        <f t="shared" si="613"/>
        <v>71</v>
      </c>
      <c r="FW1315" s="116">
        <f t="shared" si="614"/>
        <v>0</v>
      </c>
      <c r="FX1315" s="116">
        <f t="shared" si="615"/>
        <v>1</v>
      </c>
      <c r="FY1315" s="116">
        <f t="shared" si="616"/>
        <v>17</v>
      </c>
      <c r="FZ1315" s="116">
        <f t="shared" si="617"/>
        <v>1.0500000000000001E-2</v>
      </c>
      <c r="GA1315" s="116">
        <f t="shared" si="618"/>
        <v>1</v>
      </c>
      <c r="GB1315" s="116">
        <f t="shared" si="619"/>
        <v>33</v>
      </c>
      <c r="GC1315" s="116">
        <f t="shared" si="620"/>
        <v>4.2099999999999999E-2</v>
      </c>
      <c r="GD1315" s="116">
        <f t="shared" si="621"/>
        <v>1</v>
      </c>
      <c r="GE1315" s="116">
        <f t="shared" si="622"/>
        <v>71</v>
      </c>
    </row>
    <row r="1316" spans="164:187" ht="16.5" x14ac:dyDescent="0.2">
      <c r="FH1316" s="116">
        <v>1311</v>
      </c>
      <c r="FI1316" s="116">
        <f t="shared" si="607"/>
        <v>0</v>
      </c>
      <c r="FJ1316" s="116">
        <f t="shared" si="600"/>
        <v>17</v>
      </c>
      <c r="FK1316" s="116" t="str">
        <f t="shared" si="608"/>
        <v>朱仙专属武器-魂珠-4 0级</v>
      </c>
      <c r="FL1316" s="116">
        <f t="shared" si="609"/>
        <v>4</v>
      </c>
      <c r="FM1316" s="116">
        <f t="shared" si="610"/>
        <v>0</v>
      </c>
      <c r="FN1316" s="116" t="str">
        <f t="shared" si="601"/>
        <v/>
      </c>
      <c r="FO1316" s="116" t="str">
        <f t="shared" si="602"/>
        <v/>
      </c>
      <c r="FP1316" s="116" t="str">
        <f t="shared" si="603"/>
        <v/>
      </c>
      <c r="FQ1316" s="116" t="str">
        <f t="shared" si="604"/>
        <v/>
      </c>
      <c r="FR1316" s="116" t="str">
        <f t="shared" si="605"/>
        <v/>
      </c>
      <c r="FS1316" s="116" t="str">
        <f t="shared" si="606"/>
        <v/>
      </c>
      <c r="FT1316" s="116" t="str">
        <f t="shared" si="611"/>
        <v/>
      </c>
      <c r="FU1316" s="116" t="str">
        <f t="shared" si="612"/>
        <v/>
      </c>
      <c r="FV1316" s="116" t="str">
        <f t="shared" si="613"/>
        <v/>
      </c>
      <c r="FW1316" s="116" t="str">
        <f t="shared" si="614"/>
        <v/>
      </c>
      <c r="FX1316" s="116" t="str">
        <f t="shared" si="615"/>
        <v/>
      </c>
      <c r="FY1316" s="116" t="str">
        <f t="shared" si="616"/>
        <v/>
      </c>
      <c r="FZ1316" s="116" t="str">
        <f t="shared" si="617"/>
        <v/>
      </c>
      <c r="GA1316" s="116" t="str">
        <f t="shared" si="618"/>
        <v/>
      </c>
      <c r="GB1316" s="116" t="str">
        <f t="shared" si="619"/>
        <v/>
      </c>
      <c r="GC1316" s="116" t="str">
        <f t="shared" si="620"/>
        <v/>
      </c>
      <c r="GD1316" s="116" t="str">
        <f t="shared" si="621"/>
        <v/>
      </c>
      <c r="GE1316" s="116" t="str">
        <f t="shared" si="622"/>
        <v/>
      </c>
    </row>
    <row r="1317" spans="164:187" ht="16.5" x14ac:dyDescent="0.2">
      <c r="FH1317" s="116">
        <v>1312</v>
      </c>
      <c r="FI1317" s="116">
        <f t="shared" si="607"/>
        <v>28</v>
      </c>
      <c r="FJ1317" s="116">
        <f t="shared" si="600"/>
        <v>17</v>
      </c>
      <c r="FK1317" s="116" t="str">
        <f t="shared" si="608"/>
        <v>朱仙专属武器-魂珠-4 1级</v>
      </c>
      <c r="FL1317" s="116">
        <f t="shared" si="609"/>
        <v>4</v>
      </c>
      <c r="FM1317" s="116">
        <f t="shared" si="610"/>
        <v>1</v>
      </c>
      <c r="FN1317" s="116" t="str">
        <f t="shared" si="601"/>
        <v>金币</v>
      </c>
      <c r="FO1317" s="116">
        <f t="shared" si="602"/>
        <v>4000</v>
      </c>
      <c r="FP1317" s="116" t="str">
        <f t="shared" si="603"/>
        <v>专属强化石2</v>
      </c>
      <c r="FQ1317" s="116">
        <f t="shared" si="604"/>
        <v>3</v>
      </c>
      <c r="FR1317" s="116" t="str">
        <f t="shared" si="605"/>
        <v>专属强化石3</v>
      </c>
      <c r="FS1317" s="116">
        <f t="shared" si="606"/>
        <v>1</v>
      </c>
      <c r="FT1317" s="116">
        <f t="shared" si="611"/>
        <v>0.19</v>
      </c>
      <c r="FU1317" s="116">
        <f t="shared" si="612"/>
        <v>1</v>
      </c>
      <c r="FV1317" s="116">
        <f t="shared" si="613"/>
        <v>8</v>
      </c>
      <c r="FW1317" s="116">
        <f t="shared" si="614"/>
        <v>0</v>
      </c>
      <c r="FX1317" s="116">
        <f t="shared" si="615"/>
        <v>1</v>
      </c>
      <c r="FY1317" s="116">
        <f t="shared" si="616"/>
        <v>2</v>
      </c>
      <c r="FZ1317" s="116">
        <f t="shared" si="617"/>
        <v>9.2600000000000002E-2</v>
      </c>
      <c r="GA1317" s="116">
        <f t="shared" si="618"/>
        <v>1</v>
      </c>
      <c r="GB1317" s="116">
        <f t="shared" si="619"/>
        <v>4</v>
      </c>
      <c r="GC1317" s="116">
        <f t="shared" si="620"/>
        <v>0.37019999999999997</v>
      </c>
      <c r="GD1317" s="116">
        <f t="shared" si="621"/>
        <v>1</v>
      </c>
      <c r="GE1317" s="116">
        <f t="shared" si="622"/>
        <v>8</v>
      </c>
    </row>
    <row r="1318" spans="164:187" ht="16.5" x14ac:dyDescent="0.2">
      <c r="FH1318" s="116">
        <v>1313</v>
      </c>
      <c r="FI1318" s="116">
        <f t="shared" si="607"/>
        <v>29</v>
      </c>
      <c r="FJ1318" s="116">
        <f t="shared" si="600"/>
        <v>17</v>
      </c>
      <c r="FK1318" s="116" t="str">
        <f t="shared" si="608"/>
        <v>朱仙专属武器-魂珠-4 2级</v>
      </c>
      <c r="FL1318" s="116">
        <f t="shared" si="609"/>
        <v>4</v>
      </c>
      <c r="FM1318" s="116">
        <f t="shared" si="610"/>
        <v>2</v>
      </c>
      <c r="FN1318" s="116" t="str">
        <f t="shared" si="601"/>
        <v>金币</v>
      </c>
      <c r="FO1318" s="116">
        <f t="shared" si="602"/>
        <v>5000</v>
      </c>
      <c r="FP1318" s="116" t="str">
        <f t="shared" si="603"/>
        <v>专属强化石2</v>
      </c>
      <c r="FQ1318" s="116">
        <f t="shared" si="604"/>
        <v>3</v>
      </c>
      <c r="FR1318" s="116" t="str">
        <f t="shared" si="605"/>
        <v>专属强化石3</v>
      </c>
      <c r="FS1318" s="116">
        <f t="shared" si="606"/>
        <v>1</v>
      </c>
      <c r="FT1318" s="116">
        <f t="shared" si="611"/>
        <v>0.09</v>
      </c>
      <c r="FU1318" s="116">
        <f t="shared" si="612"/>
        <v>1</v>
      </c>
      <c r="FV1318" s="116">
        <f t="shared" si="613"/>
        <v>16</v>
      </c>
      <c r="FW1318" s="116">
        <f t="shared" si="614"/>
        <v>0</v>
      </c>
      <c r="FX1318" s="116">
        <f t="shared" si="615"/>
        <v>1</v>
      </c>
      <c r="FY1318" s="116">
        <f t="shared" si="616"/>
        <v>4</v>
      </c>
      <c r="FZ1318" s="116">
        <f t="shared" si="617"/>
        <v>4.6300000000000001E-2</v>
      </c>
      <c r="GA1318" s="116">
        <f t="shared" si="618"/>
        <v>1</v>
      </c>
      <c r="GB1318" s="116">
        <f t="shared" si="619"/>
        <v>8</v>
      </c>
      <c r="GC1318" s="116">
        <f t="shared" si="620"/>
        <v>0.18509999999999999</v>
      </c>
      <c r="GD1318" s="116">
        <f t="shared" si="621"/>
        <v>1</v>
      </c>
      <c r="GE1318" s="116">
        <f t="shared" si="622"/>
        <v>16</v>
      </c>
    </row>
    <row r="1319" spans="164:187" ht="16.5" x14ac:dyDescent="0.2">
      <c r="FH1319" s="116">
        <v>1314</v>
      </c>
      <c r="FI1319" s="116">
        <f t="shared" si="607"/>
        <v>30</v>
      </c>
      <c r="FJ1319" s="116">
        <f t="shared" si="600"/>
        <v>17</v>
      </c>
      <c r="FK1319" s="116" t="str">
        <f t="shared" si="608"/>
        <v>朱仙专属武器-魂珠-4 3级</v>
      </c>
      <c r="FL1319" s="116">
        <f t="shared" si="609"/>
        <v>4</v>
      </c>
      <c r="FM1319" s="116">
        <f t="shared" si="610"/>
        <v>3</v>
      </c>
      <c r="FN1319" s="116" t="str">
        <f t="shared" si="601"/>
        <v>金币</v>
      </c>
      <c r="FO1319" s="116">
        <f t="shared" si="602"/>
        <v>6000</v>
      </c>
      <c r="FP1319" s="116" t="str">
        <f t="shared" si="603"/>
        <v>专属强化石2</v>
      </c>
      <c r="FQ1319" s="116">
        <f t="shared" si="604"/>
        <v>3</v>
      </c>
      <c r="FR1319" s="116" t="str">
        <f t="shared" si="605"/>
        <v>专属强化石3</v>
      </c>
      <c r="FS1319" s="116">
        <f t="shared" si="606"/>
        <v>1</v>
      </c>
      <c r="FT1319" s="116">
        <f t="shared" si="611"/>
        <v>0.06</v>
      </c>
      <c r="FU1319" s="116">
        <f t="shared" si="612"/>
        <v>1</v>
      </c>
      <c r="FV1319" s="116">
        <f t="shared" si="613"/>
        <v>24</v>
      </c>
      <c r="FW1319" s="116">
        <f t="shared" si="614"/>
        <v>0</v>
      </c>
      <c r="FX1319" s="116">
        <f t="shared" si="615"/>
        <v>1</v>
      </c>
      <c r="FY1319" s="116">
        <f t="shared" si="616"/>
        <v>6</v>
      </c>
      <c r="FZ1319" s="116">
        <f t="shared" si="617"/>
        <v>3.09E-2</v>
      </c>
      <c r="GA1319" s="116">
        <f t="shared" si="618"/>
        <v>1</v>
      </c>
      <c r="GB1319" s="116">
        <f t="shared" si="619"/>
        <v>11</v>
      </c>
      <c r="GC1319" s="116">
        <f t="shared" si="620"/>
        <v>0.1234</v>
      </c>
      <c r="GD1319" s="116">
        <f t="shared" si="621"/>
        <v>1</v>
      </c>
      <c r="GE1319" s="116">
        <f t="shared" si="622"/>
        <v>24</v>
      </c>
    </row>
    <row r="1320" spans="164:187" ht="16.5" x14ac:dyDescent="0.2">
      <c r="FH1320" s="116">
        <v>1315</v>
      </c>
      <c r="FI1320" s="116">
        <f t="shared" si="607"/>
        <v>31</v>
      </c>
      <c r="FJ1320" s="116">
        <f t="shared" si="600"/>
        <v>17</v>
      </c>
      <c r="FK1320" s="116" t="str">
        <f t="shared" si="608"/>
        <v>朱仙专属武器-魂珠-4 4级</v>
      </c>
      <c r="FL1320" s="116">
        <f t="shared" si="609"/>
        <v>4</v>
      </c>
      <c r="FM1320" s="116">
        <f t="shared" si="610"/>
        <v>4</v>
      </c>
      <c r="FN1320" s="116" t="str">
        <f t="shared" si="601"/>
        <v>金币</v>
      </c>
      <c r="FO1320" s="116">
        <f t="shared" si="602"/>
        <v>7000</v>
      </c>
      <c r="FP1320" s="116" t="str">
        <f t="shared" si="603"/>
        <v>专属强化石2</v>
      </c>
      <c r="FQ1320" s="116">
        <f t="shared" si="604"/>
        <v>6</v>
      </c>
      <c r="FR1320" s="116" t="str">
        <f t="shared" si="605"/>
        <v>专属强化石3</v>
      </c>
      <c r="FS1320" s="116">
        <f t="shared" si="606"/>
        <v>2</v>
      </c>
      <c r="FT1320" s="116">
        <f t="shared" si="611"/>
        <v>7.0000000000000007E-2</v>
      </c>
      <c r="FU1320" s="116">
        <f t="shared" si="612"/>
        <v>1</v>
      </c>
      <c r="FV1320" s="116">
        <f t="shared" si="613"/>
        <v>20</v>
      </c>
      <c r="FW1320" s="116">
        <f t="shared" si="614"/>
        <v>0</v>
      </c>
      <c r="FX1320" s="116">
        <f t="shared" si="615"/>
        <v>1</v>
      </c>
      <c r="FY1320" s="116">
        <f t="shared" si="616"/>
        <v>5</v>
      </c>
      <c r="FZ1320" s="116">
        <f t="shared" si="617"/>
        <v>3.6999999999999998E-2</v>
      </c>
      <c r="GA1320" s="116">
        <f t="shared" si="618"/>
        <v>1</v>
      </c>
      <c r="GB1320" s="116">
        <f t="shared" si="619"/>
        <v>9</v>
      </c>
      <c r="GC1320" s="116">
        <f t="shared" si="620"/>
        <v>0.14810000000000001</v>
      </c>
      <c r="GD1320" s="116">
        <f t="shared" si="621"/>
        <v>1</v>
      </c>
      <c r="GE1320" s="116">
        <f t="shared" si="622"/>
        <v>20</v>
      </c>
    </row>
    <row r="1321" spans="164:187" ht="16.5" x14ac:dyDescent="0.2">
      <c r="FH1321" s="116">
        <v>1316</v>
      </c>
      <c r="FI1321" s="116">
        <f t="shared" si="607"/>
        <v>32</v>
      </c>
      <c r="FJ1321" s="116">
        <f t="shared" si="600"/>
        <v>17</v>
      </c>
      <c r="FK1321" s="116" t="str">
        <f t="shared" si="608"/>
        <v>朱仙专属武器-魂珠-4 5级</v>
      </c>
      <c r="FL1321" s="116">
        <f t="shared" si="609"/>
        <v>4</v>
      </c>
      <c r="FM1321" s="116">
        <f t="shared" si="610"/>
        <v>5</v>
      </c>
      <c r="FN1321" s="116" t="str">
        <f t="shared" si="601"/>
        <v>金币</v>
      </c>
      <c r="FO1321" s="116">
        <f t="shared" si="602"/>
        <v>8000</v>
      </c>
      <c r="FP1321" s="116" t="str">
        <f t="shared" si="603"/>
        <v>专属强化石2</v>
      </c>
      <c r="FQ1321" s="116">
        <f t="shared" si="604"/>
        <v>6</v>
      </c>
      <c r="FR1321" s="116" t="str">
        <f t="shared" si="605"/>
        <v>专属强化石3</v>
      </c>
      <c r="FS1321" s="116">
        <f t="shared" si="606"/>
        <v>2</v>
      </c>
      <c r="FT1321" s="116">
        <f t="shared" si="611"/>
        <v>0.05</v>
      </c>
      <c r="FU1321" s="116">
        <f t="shared" si="612"/>
        <v>1</v>
      </c>
      <c r="FV1321" s="116">
        <f t="shared" si="613"/>
        <v>32</v>
      </c>
      <c r="FW1321" s="116">
        <f t="shared" si="614"/>
        <v>0</v>
      </c>
      <c r="FX1321" s="116">
        <f t="shared" si="615"/>
        <v>1</v>
      </c>
      <c r="FY1321" s="116">
        <f t="shared" si="616"/>
        <v>8</v>
      </c>
      <c r="FZ1321" s="116">
        <f t="shared" si="617"/>
        <v>2.3099999999999999E-2</v>
      </c>
      <c r="GA1321" s="116">
        <f t="shared" si="618"/>
        <v>1</v>
      </c>
      <c r="GB1321" s="116">
        <f t="shared" si="619"/>
        <v>15</v>
      </c>
      <c r="GC1321" s="116">
        <f t="shared" si="620"/>
        <v>9.2600000000000002E-2</v>
      </c>
      <c r="GD1321" s="116">
        <f t="shared" si="621"/>
        <v>1</v>
      </c>
      <c r="GE1321" s="116">
        <f t="shared" si="622"/>
        <v>32</v>
      </c>
    </row>
    <row r="1322" spans="164:187" ht="16.5" x14ac:dyDescent="0.2">
      <c r="FH1322" s="116">
        <v>1317</v>
      </c>
      <c r="FI1322" s="116">
        <f t="shared" si="607"/>
        <v>33</v>
      </c>
      <c r="FJ1322" s="116">
        <f t="shared" si="600"/>
        <v>17</v>
      </c>
      <c r="FK1322" s="116" t="str">
        <f t="shared" si="608"/>
        <v>朱仙专属武器-魂珠-4 6级</v>
      </c>
      <c r="FL1322" s="116">
        <f t="shared" si="609"/>
        <v>4</v>
      </c>
      <c r="FM1322" s="116">
        <f t="shared" si="610"/>
        <v>6</v>
      </c>
      <c r="FN1322" s="116" t="str">
        <f t="shared" si="601"/>
        <v>金币</v>
      </c>
      <c r="FO1322" s="116">
        <f t="shared" si="602"/>
        <v>9000</v>
      </c>
      <c r="FP1322" s="116" t="str">
        <f t="shared" si="603"/>
        <v>专属强化石2</v>
      </c>
      <c r="FQ1322" s="116">
        <f t="shared" si="604"/>
        <v>6</v>
      </c>
      <c r="FR1322" s="116" t="str">
        <f t="shared" si="605"/>
        <v>专属强化石3</v>
      </c>
      <c r="FS1322" s="116">
        <f t="shared" si="606"/>
        <v>2</v>
      </c>
      <c r="FT1322" s="116">
        <f t="shared" si="611"/>
        <v>0.03</v>
      </c>
      <c r="FU1322" s="116">
        <f t="shared" si="612"/>
        <v>1</v>
      </c>
      <c r="FV1322" s="116">
        <f t="shared" si="613"/>
        <v>53</v>
      </c>
      <c r="FW1322" s="116">
        <f t="shared" si="614"/>
        <v>0</v>
      </c>
      <c r="FX1322" s="116">
        <f t="shared" si="615"/>
        <v>1</v>
      </c>
      <c r="FY1322" s="116">
        <f t="shared" si="616"/>
        <v>12</v>
      </c>
      <c r="FZ1322" s="116">
        <f t="shared" si="617"/>
        <v>1.4200000000000001E-2</v>
      </c>
      <c r="GA1322" s="116">
        <f t="shared" si="618"/>
        <v>1</v>
      </c>
      <c r="GB1322" s="116">
        <f t="shared" si="619"/>
        <v>25</v>
      </c>
      <c r="GC1322" s="116">
        <f t="shared" si="620"/>
        <v>5.7000000000000002E-2</v>
      </c>
      <c r="GD1322" s="116">
        <f t="shared" si="621"/>
        <v>1</v>
      </c>
      <c r="GE1322" s="116">
        <f t="shared" si="622"/>
        <v>53</v>
      </c>
    </row>
    <row r="1323" spans="164:187" ht="16.5" x14ac:dyDescent="0.2">
      <c r="FH1323" s="116">
        <v>1318</v>
      </c>
      <c r="FI1323" s="116">
        <f t="shared" si="607"/>
        <v>34</v>
      </c>
      <c r="FJ1323" s="116">
        <f t="shared" si="600"/>
        <v>17</v>
      </c>
      <c r="FK1323" s="116" t="str">
        <f t="shared" si="608"/>
        <v>朱仙专属武器-魂珠-4 7级</v>
      </c>
      <c r="FL1323" s="116">
        <f t="shared" si="609"/>
        <v>4</v>
      </c>
      <c r="FM1323" s="116">
        <f t="shared" si="610"/>
        <v>7</v>
      </c>
      <c r="FN1323" s="116" t="str">
        <f t="shared" si="601"/>
        <v>金币</v>
      </c>
      <c r="FO1323" s="116">
        <f t="shared" si="602"/>
        <v>10000</v>
      </c>
      <c r="FP1323" s="116" t="str">
        <f t="shared" si="603"/>
        <v>专属强化石2</v>
      </c>
      <c r="FQ1323" s="116">
        <f t="shared" si="604"/>
        <v>10</v>
      </c>
      <c r="FR1323" s="116" t="str">
        <f t="shared" si="605"/>
        <v>专属强化石3</v>
      </c>
      <c r="FS1323" s="116">
        <f t="shared" si="606"/>
        <v>3</v>
      </c>
      <c r="FT1323" s="116">
        <f t="shared" si="611"/>
        <v>0.03</v>
      </c>
      <c r="FU1323" s="116">
        <f t="shared" si="612"/>
        <v>1</v>
      </c>
      <c r="FV1323" s="116">
        <f t="shared" si="613"/>
        <v>57</v>
      </c>
      <c r="FW1323" s="116">
        <f t="shared" si="614"/>
        <v>0</v>
      </c>
      <c r="FX1323" s="116">
        <f t="shared" si="615"/>
        <v>1</v>
      </c>
      <c r="FY1323" s="116">
        <f t="shared" si="616"/>
        <v>13</v>
      </c>
      <c r="FZ1323" s="116">
        <f t="shared" si="617"/>
        <v>1.32E-2</v>
      </c>
      <c r="GA1323" s="116">
        <f t="shared" si="618"/>
        <v>1</v>
      </c>
      <c r="GB1323" s="116">
        <f t="shared" si="619"/>
        <v>26</v>
      </c>
      <c r="GC1323" s="116">
        <f t="shared" si="620"/>
        <v>5.2900000000000003E-2</v>
      </c>
      <c r="GD1323" s="116">
        <f t="shared" si="621"/>
        <v>1</v>
      </c>
      <c r="GE1323" s="116">
        <f t="shared" si="622"/>
        <v>57</v>
      </c>
    </row>
    <row r="1324" spans="164:187" ht="16.5" x14ac:dyDescent="0.2">
      <c r="FH1324" s="116">
        <v>1319</v>
      </c>
      <c r="FI1324" s="116">
        <f t="shared" si="607"/>
        <v>35</v>
      </c>
      <c r="FJ1324" s="116">
        <f t="shared" si="600"/>
        <v>17</v>
      </c>
      <c r="FK1324" s="116" t="str">
        <f t="shared" si="608"/>
        <v>朱仙专属武器-魂珠-4 8级</v>
      </c>
      <c r="FL1324" s="116">
        <f t="shared" si="609"/>
        <v>4</v>
      </c>
      <c r="FM1324" s="116">
        <f t="shared" si="610"/>
        <v>8</v>
      </c>
      <c r="FN1324" s="116" t="str">
        <f t="shared" si="601"/>
        <v>金币</v>
      </c>
      <c r="FO1324" s="116">
        <f t="shared" si="602"/>
        <v>11000</v>
      </c>
      <c r="FP1324" s="116" t="str">
        <f t="shared" si="603"/>
        <v>专属强化石2</v>
      </c>
      <c r="FQ1324" s="116">
        <f t="shared" si="604"/>
        <v>13</v>
      </c>
      <c r="FR1324" s="116" t="str">
        <f t="shared" si="605"/>
        <v>专属强化石3</v>
      </c>
      <c r="FS1324" s="116">
        <f t="shared" si="606"/>
        <v>4</v>
      </c>
      <c r="FT1324" s="116">
        <f t="shared" si="611"/>
        <v>0.02</v>
      </c>
      <c r="FU1324" s="116">
        <f t="shared" si="612"/>
        <v>1</v>
      </c>
      <c r="FV1324" s="116">
        <f t="shared" si="613"/>
        <v>69</v>
      </c>
      <c r="FW1324" s="116">
        <f t="shared" si="614"/>
        <v>0</v>
      </c>
      <c r="FX1324" s="116">
        <f t="shared" si="615"/>
        <v>1</v>
      </c>
      <c r="FY1324" s="116">
        <f t="shared" si="616"/>
        <v>16</v>
      </c>
      <c r="FZ1324" s="116">
        <f t="shared" si="617"/>
        <v>1.09E-2</v>
      </c>
      <c r="GA1324" s="116">
        <f t="shared" si="618"/>
        <v>1</v>
      </c>
      <c r="GB1324" s="116">
        <f t="shared" si="619"/>
        <v>32</v>
      </c>
      <c r="GC1324" s="116">
        <f t="shared" si="620"/>
        <v>4.36E-2</v>
      </c>
      <c r="GD1324" s="116">
        <f t="shared" si="621"/>
        <v>1</v>
      </c>
      <c r="GE1324" s="116">
        <f t="shared" si="622"/>
        <v>69</v>
      </c>
    </row>
    <row r="1325" spans="164:187" ht="16.5" x14ac:dyDescent="0.2">
      <c r="FH1325" s="116">
        <v>1320</v>
      </c>
      <c r="FI1325" s="116">
        <f t="shared" si="607"/>
        <v>36</v>
      </c>
      <c r="FJ1325" s="116">
        <f t="shared" si="600"/>
        <v>17</v>
      </c>
      <c r="FK1325" s="116" t="str">
        <f t="shared" si="608"/>
        <v>朱仙专属武器-魂珠-4 9级</v>
      </c>
      <c r="FL1325" s="116">
        <f t="shared" si="609"/>
        <v>4</v>
      </c>
      <c r="FM1325" s="116">
        <f t="shared" si="610"/>
        <v>9</v>
      </c>
      <c r="FN1325" s="116" t="str">
        <f t="shared" si="601"/>
        <v>金币</v>
      </c>
      <c r="FO1325" s="116">
        <f t="shared" si="602"/>
        <v>12000</v>
      </c>
      <c r="FP1325" s="116" t="str">
        <f t="shared" si="603"/>
        <v>专属强化石2</v>
      </c>
      <c r="FQ1325" s="116">
        <f t="shared" si="604"/>
        <v>19</v>
      </c>
      <c r="FR1325" s="116" t="str">
        <f t="shared" si="605"/>
        <v>专属强化石3</v>
      </c>
      <c r="FS1325" s="116">
        <f t="shared" si="606"/>
        <v>6</v>
      </c>
      <c r="FT1325" s="116">
        <f t="shared" si="611"/>
        <v>0.02</v>
      </c>
      <c r="FU1325" s="116">
        <f t="shared" si="612"/>
        <v>1</v>
      </c>
      <c r="FV1325" s="116">
        <f t="shared" si="613"/>
        <v>74</v>
      </c>
      <c r="FW1325" s="116">
        <f t="shared" si="614"/>
        <v>0</v>
      </c>
      <c r="FX1325" s="116">
        <f t="shared" si="615"/>
        <v>1</v>
      </c>
      <c r="FY1325" s="116">
        <f t="shared" si="616"/>
        <v>17</v>
      </c>
      <c r="FZ1325" s="116">
        <f t="shared" si="617"/>
        <v>1.01E-2</v>
      </c>
      <c r="GA1325" s="116">
        <f t="shared" si="618"/>
        <v>1</v>
      </c>
      <c r="GB1325" s="116">
        <f t="shared" si="619"/>
        <v>35</v>
      </c>
      <c r="GC1325" s="116">
        <f t="shared" si="620"/>
        <v>4.0399999999999998E-2</v>
      </c>
      <c r="GD1325" s="116">
        <f t="shared" si="621"/>
        <v>1</v>
      </c>
      <c r="GE1325" s="116">
        <f t="shared" si="622"/>
        <v>74</v>
      </c>
    </row>
    <row r="1326" spans="164:187" ht="16.5" x14ac:dyDescent="0.2">
      <c r="FH1326" s="116">
        <v>1321</v>
      </c>
      <c r="FI1326" s="116">
        <f t="shared" si="607"/>
        <v>0</v>
      </c>
      <c r="FJ1326" s="116">
        <f t="shared" si="600"/>
        <v>17</v>
      </c>
      <c r="FK1326" s="116" t="str">
        <f t="shared" si="608"/>
        <v>朱仙专属武器-魂珠-5 0级</v>
      </c>
      <c r="FL1326" s="116">
        <f t="shared" si="609"/>
        <v>5</v>
      </c>
      <c r="FM1326" s="116">
        <f t="shared" si="610"/>
        <v>0</v>
      </c>
      <c r="FN1326" s="116" t="str">
        <f t="shared" si="601"/>
        <v/>
      </c>
      <c r="FO1326" s="116" t="str">
        <f t="shared" si="602"/>
        <v/>
      </c>
      <c r="FP1326" s="116" t="str">
        <f t="shared" si="603"/>
        <v/>
      </c>
      <c r="FQ1326" s="116" t="str">
        <f t="shared" si="604"/>
        <v/>
      </c>
      <c r="FR1326" s="116" t="str">
        <f t="shared" si="605"/>
        <v/>
      </c>
      <c r="FS1326" s="116" t="str">
        <f t="shared" si="606"/>
        <v/>
      </c>
      <c r="FT1326" s="116" t="str">
        <f t="shared" si="611"/>
        <v/>
      </c>
      <c r="FU1326" s="116" t="str">
        <f t="shared" si="612"/>
        <v/>
      </c>
      <c r="FV1326" s="116" t="str">
        <f t="shared" si="613"/>
        <v/>
      </c>
      <c r="FW1326" s="116" t="str">
        <f t="shared" si="614"/>
        <v/>
      </c>
      <c r="FX1326" s="116" t="str">
        <f t="shared" si="615"/>
        <v/>
      </c>
      <c r="FY1326" s="116" t="str">
        <f t="shared" si="616"/>
        <v/>
      </c>
      <c r="FZ1326" s="116" t="str">
        <f t="shared" si="617"/>
        <v/>
      </c>
      <c r="GA1326" s="116" t="str">
        <f t="shared" si="618"/>
        <v/>
      </c>
      <c r="GB1326" s="116" t="str">
        <f t="shared" si="619"/>
        <v/>
      </c>
      <c r="GC1326" s="116" t="str">
        <f t="shared" si="620"/>
        <v/>
      </c>
      <c r="GD1326" s="116" t="str">
        <f t="shared" si="621"/>
        <v/>
      </c>
      <c r="GE1326" s="116" t="str">
        <f t="shared" si="622"/>
        <v/>
      </c>
    </row>
    <row r="1327" spans="164:187" ht="16.5" x14ac:dyDescent="0.2">
      <c r="FH1327" s="116">
        <v>1322</v>
      </c>
      <c r="FI1327" s="116">
        <f t="shared" si="607"/>
        <v>37</v>
      </c>
      <c r="FJ1327" s="116">
        <f t="shared" si="600"/>
        <v>17</v>
      </c>
      <c r="FK1327" s="116" t="str">
        <f t="shared" si="608"/>
        <v>朱仙专属武器-魂珠-5 1级</v>
      </c>
      <c r="FL1327" s="116">
        <f t="shared" si="609"/>
        <v>5</v>
      </c>
      <c r="FM1327" s="116">
        <f t="shared" si="610"/>
        <v>1</v>
      </c>
      <c r="FN1327" s="116" t="str">
        <f t="shared" si="601"/>
        <v>金币</v>
      </c>
      <c r="FO1327" s="116">
        <f t="shared" si="602"/>
        <v>5000</v>
      </c>
      <c r="FP1327" s="116" t="str">
        <f t="shared" si="603"/>
        <v>专属强化石2</v>
      </c>
      <c r="FQ1327" s="116">
        <f t="shared" si="604"/>
        <v>4</v>
      </c>
      <c r="FR1327" s="116" t="str">
        <f t="shared" si="605"/>
        <v>专属强化石3</v>
      </c>
      <c r="FS1327" s="116">
        <f t="shared" si="606"/>
        <v>2</v>
      </c>
      <c r="FT1327" s="116">
        <f t="shared" si="611"/>
        <v>0.19</v>
      </c>
      <c r="FU1327" s="116">
        <f t="shared" si="612"/>
        <v>1</v>
      </c>
      <c r="FV1327" s="116">
        <f t="shared" si="613"/>
        <v>8</v>
      </c>
      <c r="FW1327" s="116">
        <f t="shared" si="614"/>
        <v>0</v>
      </c>
      <c r="FX1327" s="116">
        <f t="shared" si="615"/>
        <v>1</v>
      </c>
      <c r="FY1327" s="116">
        <f t="shared" si="616"/>
        <v>2</v>
      </c>
      <c r="FZ1327" s="116">
        <f t="shared" si="617"/>
        <v>9.2600000000000002E-2</v>
      </c>
      <c r="GA1327" s="116">
        <f t="shared" si="618"/>
        <v>1</v>
      </c>
      <c r="GB1327" s="116">
        <f t="shared" si="619"/>
        <v>4</v>
      </c>
      <c r="GC1327" s="116">
        <f t="shared" si="620"/>
        <v>0.37019999999999997</v>
      </c>
      <c r="GD1327" s="116">
        <f t="shared" si="621"/>
        <v>1</v>
      </c>
      <c r="GE1327" s="116">
        <f t="shared" si="622"/>
        <v>8</v>
      </c>
    </row>
    <row r="1328" spans="164:187" ht="16.5" x14ac:dyDescent="0.2">
      <c r="FH1328" s="116">
        <v>1323</v>
      </c>
      <c r="FI1328" s="116">
        <f t="shared" si="607"/>
        <v>38</v>
      </c>
      <c r="FJ1328" s="116">
        <f t="shared" si="600"/>
        <v>17</v>
      </c>
      <c r="FK1328" s="116" t="str">
        <f t="shared" si="608"/>
        <v>朱仙专属武器-魂珠-5 2级</v>
      </c>
      <c r="FL1328" s="116">
        <f t="shared" si="609"/>
        <v>5</v>
      </c>
      <c r="FM1328" s="116">
        <f t="shared" si="610"/>
        <v>2</v>
      </c>
      <c r="FN1328" s="116" t="str">
        <f t="shared" si="601"/>
        <v>金币</v>
      </c>
      <c r="FO1328" s="116">
        <f t="shared" si="602"/>
        <v>6000</v>
      </c>
      <c r="FP1328" s="116" t="str">
        <f t="shared" si="603"/>
        <v>专属强化石2</v>
      </c>
      <c r="FQ1328" s="116">
        <f t="shared" si="604"/>
        <v>4</v>
      </c>
      <c r="FR1328" s="116" t="str">
        <f t="shared" si="605"/>
        <v>专属强化石3</v>
      </c>
      <c r="FS1328" s="116">
        <f t="shared" si="606"/>
        <v>2</v>
      </c>
      <c r="FT1328" s="116">
        <f t="shared" si="611"/>
        <v>0.09</v>
      </c>
      <c r="FU1328" s="116">
        <f t="shared" si="612"/>
        <v>1</v>
      </c>
      <c r="FV1328" s="116">
        <f t="shared" si="613"/>
        <v>16</v>
      </c>
      <c r="FW1328" s="116">
        <f t="shared" si="614"/>
        <v>0</v>
      </c>
      <c r="FX1328" s="116">
        <f t="shared" si="615"/>
        <v>1</v>
      </c>
      <c r="FY1328" s="116">
        <f t="shared" si="616"/>
        <v>4</v>
      </c>
      <c r="FZ1328" s="116">
        <f t="shared" si="617"/>
        <v>4.6300000000000001E-2</v>
      </c>
      <c r="GA1328" s="116">
        <f t="shared" si="618"/>
        <v>1</v>
      </c>
      <c r="GB1328" s="116">
        <f t="shared" si="619"/>
        <v>8</v>
      </c>
      <c r="GC1328" s="116">
        <f t="shared" si="620"/>
        <v>0.18509999999999999</v>
      </c>
      <c r="GD1328" s="116">
        <f t="shared" si="621"/>
        <v>1</v>
      </c>
      <c r="GE1328" s="116">
        <f t="shared" si="622"/>
        <v>16</v>
      </c>
    </row>
    <row r="1329" spans="164:187" ht="16.5" x14ac:dyDescent="0.2">
      <c r="FH1329" s="116">
        <v>1324</v>
      </c>
      <c r="FI1329" s="116">
        <f t="shared" si="607"/>
        <v>39</v>
      </c>
      <c r="FJ1329" s="116">
        <f t="shared" si="600"/>
        <v>17</v>
      </c>
      <c r="FK1329" s="116" t="str">
        <f t="shared" si="608"/>
        <v>朱仙专属武器-魂珠-5 3级</v>
      </c>
      <c r="FL1329" s="116">
        <f t="shared" si="609"/>
        <v>5</v>
      </c>
      <c r="FM1329" s="116">
        <f t="shared" si="610"/>
        <v>3</v>
      </c>
      <c r="FN1329" s="116" t="str">
        <f t="shared" si="601"/>
        <v>金币</v>
      </c>
      <c r="FO1329" s="116">
        <f t="shared" si="602"/>
        <v>7000</v>
      </c>
      <c r="FP1329" s="116" t="str">
        <f t="shared" si="603"/>
        <v>专属强化石2</v>
      </c>
      <c r="FQ1329" s="116">
        <f t="shared" si="604"/>
        <v>4</v>
      </c>
      <c r="FR1329" s="116" t="str">
        <f t="shared" si="605"/>
        <v>专属强化石3</v>
      </c>
      <c r="FS1329" s="116">
        <f t="shared" si="606"/>
        <v>2</v>
      </c>
      <c r="FT1329" s="116">
        <f t="shared" si="611"/>
        <v>0.06</v>
      </c>
      <c r="FU1329" s="116">
        <f t="shared" si="612"/>
        <v>1</v>
      </c>
      <c r="FV1329" s="116">
        <f t="shared" si="613"/>
        <v>24</v>
      </c>
      <c r="FW1329" s="116">
        <f t="shared" si="614"/>
        <v>0</v>
      </c>
      <c r="FX1329" s="116">
        <f t="shared" si="615"/>
        <v>1</v>
      </c>
      <c r="FY1329" s="116">
        <f t="shared" si="616"/>
        <v>6</v>
      </c>
      <c r="FZ1329" s="116">
        <f t="shared" si="617"/>
        <v>3.09E-2</v>
      </c>
      <c r="GA1329" s="116">
        <f t="shared" si="618"/>
        <v>1</v>
      </c>
      <c r="GB1329" s="116">
        <f t="shared" si="619"/>
        <v>11</v>
      </c>
      <c r="GC1329" s="116">
        <f t="shared" si="620"/>
        <v>0.1234</v>
      </c>
      <c r="GD1329" s="116">
        <f t="shared" si="621"/>
        <v>1</v>
      </c>
      <c r="GE1329" s="116">
        <f t="shared" si="622"/>
        <v>24</v>
      </c>
    </row>
    <row r="1330" spans="164:187" ht="16.5" x14ac:dyDescent="0.2">
      <c r="FH1330" s="116">
        <v>1325</v>
      </c>
      <c r="FI1330" s="116">
        <f t="shared" si="607"/>
        <v>40</v>
      </c>
      <c r="FJ1330" s="116">
        <f t="shared" si="600"/>
        <v>17</v>
      </c>
      <c r="FK1330" s="116" t="str">
        <f t="shared" si="608"/>
        <v>朱仙专属武器-魂珠-5 4级</v>
      </c>
      <c r="FL1330" s="116">
        <f t="shared" si="609"/>
        <v>5</v>
      </c>
      <c r="FM1330" s="116">
        <f t="shared" si="610"/>
        <v>4</v>
      </c>
      <c r="FN1330" s="116" t="str">
        <f t="shared" si="601"/>
        <v>金币</v>
      </c>
      <c r="FO1330" s="116">
        <f t="shared" si="602"/>
        <v>8000</v>
      </c>
      <c r="FP1330" s="116" t="str">
        <f t="shared" si="603"/>
        <v>专属强化石2</v>
      </c>
      <c r="FQ1330" s="116">
        <f t="shared" si="604"/>
        <v>6</v>
      </c>
      <c r="FR1330" s="116" t="str">
        <f t="shared" si="605"/>
        <v>专属强化石3</v>
      </c>
      <c r="FS1330" s="116">
        <f t="shared" si="606"/>
        <v>3</v>
      </c>
      <c r="FT1330" s="116">
        <f t="shared" si="611"/>
        <v>0.06</v>
      </c>
      <c r="FU1330" s="116">
        <f t="shared" si="612"/>
        <v>1</v>
      </c>
      <c r="FV1330" s="116">
        <f t="shared" si="613"/>
        <v>27</v>
      </c>
      <c r="FW1330" s="116">
        <f t="shared" si="614"/>
        <v>0</v>
      </c>
      <c r="FX1330" s="116">
        <f t="shared" si="615"/>
        <v>1</v>
      </c>
      <c r="FY1330" s="116">
        <f t="shared" si="616"/>
        <v>6</v>
      </c>
      <c r="FZ1330" s="116">
        <f t="shared" si="617"/>
        <v>2.7799999999999998E-2</v>
      </c>
      <c r="GA1330" s="116">
        <f t="shared" si="618"/>
        <v>1</v>
      </c>
      <c r="GB1330" s="116">
        <f t="shared" si="619"/>
        <v>13</v>
      </c>
      <c r="GC1330" s="116">
        <f t="shared" si="620"/>
        <v>0.1111</v>
      </c>
      <c r="GD1330" s="116">
        <f t="shared" si="621"/>
        <v>1</v>
      </c>
      <c r="GE1330" s="116">
        <f t="shared" si="622"/>
        <v>27</v>
      </c>
    </row>
    <row r="1331" spans="164:187" ht="16.5" x14ac:dyDescent="0.2">
      <c r="FH1331" s="116">
        <v>1326</v>
      </c>
      <c r="FI1331" s="116">
        <f t="shared" si="607"/>
        <v>41</v>
      </c>
      <c r="FJ1331" s="116">
        <f t="shared" si="600"/>
        <v>17</v>
      </c>
      <c r="FK1331" s="116" t="str">
        <f t="shared" si="608"/>
        <v>朱仙专属武器-魂珠-5 5级</v>
      </c>
      <c r="FL1331" s="116">
        <f t="shared" si="609"/>
        <v>5</v>
      </c>
      <c r="FM1331" s="116">
        <f t="shared" si="610"/>
        <v>5</v>
      </c>
      <c r="FN1331" s="116" t="str">
        <f t="shared" si="601"/>
        <v>金币</v>
      </c>
      <c r="FO1331" s="116">
        <f t="shared" si="602"/>
        <v>9000</v>
      </c>
      <c r="FP1331" s="116" t="str">
        <f t="shared" si="603"/>
        <v>专属强化石2</v>
      </c>
      <c r="FQ1331" s="116">
        <f t="shared" si="604"/>
        <v>6</v>
      </c>
      <c r="FR1331" s="116" t="str">
        <f t="shared" si="605"/>
        <v>专属强化石3</v>
      </c>
      <c r="FS1331" s="116">
        <f t="shared" si="606"/>
        <v>3</v>
      </c>
      <c r="FT1331" s="116">
        <f t="shared" si="611"/>
        <v>0.03</v>
      </c>
      <c r="FU1331" s="116">
        <f t="shared" si="612"/>
        <v>1</v>
      </c>
      <c r="FV1331" s="116">
        <f t="shared" si="613"/>
        <v>43</v>
      </c>
      <c r="FW1331" s="116">
        <f t="shared" si="614"/>
        <v>0</v>
      </c>
      <c r="FX1331" s="116">
        <f t="shared" si="615"/>
        <v>1</v>
      </c>
      <c r="FY1331" s="116">
        <f t="shared" si="616"/>
        <v>10</v>
      </c>
      <c r="FZ1331" s="116">
        <f t="shared" si="617"/>
        <v>1.7399999999999999E-2</v>
      </c>
      <c r="GA1331" s="116">
        <f t="shared" si="618"/>
        <v>1</v>
      </c>
      <c r="GB1331" s="116">
        <f t="shared" si="619"/>
        <v>20</v>
      </c>
      <c r="GC1331" s="116">
        <f t="shared" si="620"/>
        <v>6.9400000000000003E-2</v>
      </c>
      <c r="GD1331" s="116">
        <f t="shared" si="621"/>
        <v>1</v>
      </c>
      <c r="GE1331" s="116">
        <f t="shared" si="622"/>
        <v>43</v>
      </c>
    </row>
    <row r="1332" spans="164:187" ht="16.5" x14ac:dyDescent="0.2">
      <c r="FH1332" s="116">
        <v>1327</v>
      </c>
      <c r="FI1332" s="116">
        <f t="shared" si="607"/>
        <v>42</v>
      </c>
      <c r="FJ1332" s="116">
        <f t="shared" si="600"/>
        <v>17</v>
      </c>
      <c r="FK1332" s="116" t="str">
        <f t="shared" si="608"/>
        <v>朱仙专属武器-魂珠-5 6级</v>
      </c>
      <c r="FL1332" s="116">
        <f t="shared" si="609"/>
        <v>5</v>
      </c>
      <c r="FM1332" s="116">
        <f t="shared" si="610"/>
        <v>6</v>
      </c>
      <c r="FN1332" s="116" t="str">
        <f t="shared" si="601"/>
        <v>金币</v>
      </c>
      <c r="FO1332" s="116">
        <f t="shared" si="602"/>
        <v>10000</v>
      </c>
      <c r="FP1332" s="116" t="str">
        <f t="shared" si="603"/>
        <v>专属强化石2</v>
      </c>
      <c r="FQ1332" s="116">
        <f t="shared" si="604"/>
        <v>9</v>
      </c>
      <c r="FR1332" s="116" t="str">
        <f t="shared" si="605"/>
        <v>专属强化石3</v>
      </c>
      <c r="FS1332" s="116">
        <f t="shared" si="606"/>
        <v>5</v>
      </c>
      <c r="FT1332" s="116">
        <f t="shared" si="611"/>
        <v>0.04</v>
      </c>
      <c r="FU1332" s="116">
        <f t="shared" si="612"/>
        <v>1</v>
      </c>
      <c r="FV1332" s="116">
        <f t="shared" si="613"/>
        <v>42</v>
      </c>
      <c r="FW1332" s="116">
        <f t="shared" si="614"/>
        <v>0</v>
      </c>
      <c r="FX1332" s="116">
        <f t="shared" si="615"/>
        <v>1</v>
      </c>
      <c r="FY1332" s="116">
        <f t="shared" si="616"/>
        <v>10</v>
      </c>
      <c r="FZ1332" s="116">
        <f t="shared" si="617"/>
        <v>1.78E-2</v>
      </c>
      <c r="GA1332" s="116">
        <f t="shared" si="618"/>
        <v>1</v>
      </c>
      <c r="GB1332" s="116">
        <f t="shared" si="619"/>
        <v>20</v>
      </c>
      <c r="GC1332" s="116">
        <f t="shared" si="620"/>
        <v>7.1199999999999999E-2</v>
      </c>
      <c r="GD1332" s="116">
        <f t="shared" si="621"/>
        <v>1</v>
      </c>
      <c r="GE1332" s="116">
        <f t="shared" si="622"/>
        <v>42</v>
      </c>
    </row>
    <row r="1333" spans="164:187" ht="16.5" x14ac:dyDescent="0.2">
      <c r="FH1333" s="116">
        <v>1328</v>
      </c>
      <c r="FI1333" s="116">
        <f t="shared" si="607"/>
        <v>43</v>
      </c>
      <c r="FJ1333" s="116">
        <f t="shared" si="600"/>
        <v>17</v>
      </c>
      <c r="FK1333" s="116" t="str">
        <f t="shared" si="608"/>
        <v>朱仙专属武器-魂珠-5 7级</v>
      </c>
      <c r="FL1333" s="116">
        <f t="shared" si="609"/>
        <v>5</v>
      </c>
      <c r="FM1333" s="116">
        <f t="shared" si="610"/>
        <v>7</v>
      </c>
      <c r="FN1333" s="116" t="str">
        <f t="shared" si="601"/>
        <v>金币</v>
      </c>
      <c r="FO1333" s="116">
        <f t="shared" si="602"/>
        <v>11000</v>
      </c>
      <c r="FP1333" s="116" t="str">
        <f t="shared" si="603"/>
        <v>专属强化石2</v>
      </c>
      <c r="FQ1333" s="116">
        <f t="shared" si="604"/>
        <v>9</v>
      </c>
      <c r="FR1333" s="116" t="str">
        <f t="shared" si="605"/>
        <v>专属强化石3</v>
      </c>
      <c r="FS1333" s="116">
        <f t="shared" si="606"/>
        <v>5</v>
      </c>
      <c r="FT1333" s="116">
        <f t="shared" si="611"/>
        <v>0.02</v>
      </c>
      <c r="FU1333" s="116">
        <f t="shared" si="612"/>
        <v>1</v>
      </c>
      <c r="FV1333" s="116">
        <f t="shared" si="613"/>
        <v>68</v>
      </c>
      <c r="FW1333" s="116">
        <f t="shared" si="614"/>
        <v>0</v>
      </c>
      <c r="FX1333" s="116">
        <f t="shared" si="615"/>
        <v>1</v>
      </c>
      <c r="FY1333" s="116">
        <f t="shared" si="616"/>
        <v>16</v>
      </c>
      <c r="FZ1333" s="116">
        <f t="shared" si="617"/>
        <v>1.0999999999999999E-2</v>
      </c>
      <c r="GA1333" s="116">
        <f t="shared" si="618"/>
        <v>1</v>
      </c>
      <c r="GB1333" s="116">
        <f t="shared" si="619"/>
        <v>32</v>
      </c>
      <c r="GC1333" s="116">
        <f t="shared" si="620"/>
        <v>4.41E-2</v>
      </c>
      <c r="GD1333" s="116">
        <f t="shared" si="621"/>
        <v>1</v>
      </c>
      <c r="GE1333" s="116">
        <f t="shared" si="622"/>
        <v>68</v>
      </c>
    </row>
    <row r="1334" spans="164:187" ht="16.5" x14ac:dyDescent="0.2">
      <c r="FH1334" s="116">
        <v>1329</v>
      </c>
      <c r="FI1334" s="116">
        <f t="shared" si="607"/>
        <v>44</v>
      </c>
      <c r="FJ1334" s="116">
        <f t="shared" si="600"/>
        <v>17</v>
      </c>
      <c r="FK1334" s="116" t="str">
        <f t="shared" si="608"/>
        <v>朱仙专属武器-魂珠-5 8级</v>
      </c>
      <c r="FL1334" s="116">
        <f t="shared" si="609"/>
        <v>5</v>
      </c>
      <c r="FM1334" s="116">
        <f t="shared" si="610"/>
        <v>8</v>
      </c>
      <c r="FN1334" s="116" t="str">
        <f t="shared" si="601"/>
        <v>金币</v>
      </c>
      <c r="FO1334" s="116">
        <f t="shared" si="602"/>
        <v>12000</v>
      </c>
      <c r="FP1334" s="116" t="str">
        <f t="shared" si="603"/>
        <v>专属强化石2</v>
      </c>
      <c r="FQ1334" s="116">
        <f t="shared" si="604"/>
        <v>13</v>
      </c>
      <c r="FR1334" s="116" t="str">
        <f t="shared" si="605"/>
        <v>专属强化石3</v>
      </c>
      <c r="FS1334" s="116">
        <f t="shared" si="606"/>
        <v>7</v>
      </c>
      <c r="FT1334" s="116">
        <f t="shared" si="611"/>
        <v>0.02</v>
      </c>
      <c r="FU1334" s="116">
        <f t="shared" si="612"/>
        <v>1</v>
      </c>
      <c r="FV1334" s="116">
        <f t="shared" si="613"/>
        <v>79</v>
      </c>
      <c r="FW1334" s="116">
        <f t="shared" si="614"/>
        <v>0</v>
      </c>
      <c r="FX1334" s="116">
        <f t="shared" si="615"/>
        <v>1</v>
      </c>
      <c r="FY1334" s="116">
        <f t="shared" si="616"/>
        <v>18</v>
      </c>
      <c r="FZ1334" s="116">
        <f t="shared" si="617"/>
        <v>9.4999999999999998E-3</v>
      </c>
      <c r="GA1334" s="116">
        <f t="shared" si="618"/>
        <v>1</v>
      </c>
      <c r="GB1334" s="116">
        <f t="shared" si="619"/>
        <v>37</v>
      </c>
      <c r="GC1334" s="116">
        <f t="shared" si="620"/>
        <v>3.8100000000000002E-2</v>
      </c>
      <c r="GD1334" s="116">
        <f t="shared" si="621"/>
        <v>1</v>
      </c>
      <c r="GE1334" s="116">
        <f t="shared" si="622"/>
        <v>79</v>
      </c>
    </row>
    <row r="1335" spans="164:187" ht="16.5" x14ac:dyDescent="0.2">
      <c r="FH1335" s="116">
        <v>1330</v>
      </c>
      <c r="FI1335" s="116">
        <f t="shared" si="607"/>
        <v>45</v>
      </c>
      <c r="FJ1335" s="116">
        <f t="shared" si="600"/>
        <v>17</v>
      </c>
      <c r="FK1335" s="116" t="str">
        <f t="shared" si="608"/>
        <v>朱仙专属武器-魂珠-5 9级</v>
      </c>
      <c r="FL1335" s="116">
        <f t="shared" si="609"/>
        <v>5</v>
      </c>
      <c r="FM1335" s="116">
        <f t="shared" si="610"/>
        <v>9</v>
      </c>
      <c r="FN1335" s="116" t="str">
        <f t="shared" si="601"/>
        <v>金币</v>
      </c>
      <c r="FO1335" s="116">
        <f t="shared" si="602"/>
        <v>13000</v>
      </c>
      <c r="FP1335" s="116" t="str">
        <f t="shared" si="603"/>
        <v>专属强化石2</v>
      </c>
      <c r="FQ1335" s="116">
        <f t="shared" si="604"/>
        <v>17</v>
      </c>
      <c r="FR1335" s="116" t="str">
        <f t="shared" si="605"/>
        <v>专属强化石3</v>
      </c>
      <c r="FS1335" s="116">
        <f t="shared" si="606"/>
        <v>9</v>
      </c>
      <c r="FT1335" s="116">
        <f t="shared" si="611"/>
        <v>0.02</v>
      </c>
      <c r="FU1335" s="116">
        <f t="shared" si="612"/>
        <v>1</v>
      </c>
      <c r="FV1335" s="116">
        <f t="shared" si="613"/>
        <v>99</v>
      </c>
      <c r="FW1335" s="116">
        <f t="shared" si="614"/>
        <v>0</v>
      </c>
      <c r="FX1335" s="116">
        <f t="shared" si="615"/>
        <v>1</v>
      </c>
      <c r="FY1335" s="116">
        <f t="shared" si="616"/>
        <v>23</v>
      </c>
      <c r="FZ1335" s="116">
        <f t="shared" si="617"/>
        <v>7.6E-3</v>
      </c>
      <c r="GA1335" s="116">
        <f t="shared" si="618"/>
        <v>1</v>
      </c>
      <c r="GB1335" s="116">
        <f t="shared" si="619"/>
        <v>46</v>
      </c>
      <c r="GC1335" s="116">
        <f t="shared" si="620"/>
        <v>3.0300000000000001E-2</v>
      </c>
      <c r="GD1335" s="116">
        <f t="shared" si="621"/>
        <v>1</v>
      </c>
      <c r="GE1335" s="116">
        <f t="shared" si="622"/>
        <v>99</v>
      </c>
    </row>
    <row r="1336" spans="164:187" ht="16.5" x14ac:dyDescent="0.2">
      <c r="FH1336" s="116">
        <v>1331</v>
      </c>
      <c r="FI1336" s="116">
        <f t="shared" si="607"/>
        <v>0</v>
      </c>
      <c r="FJ1336" s="116">
        <f t="shared" si="600"/>
        <v>17</v>
      </c>
      <c r="FK1336" s="116" t="str">
        <f t="shared" si="608"/>
        <v>朱仙专属武器-魂珠-6 0级</v>
      </c>
      <c r="FL1336" s="116">
        <f t="shared" si="609"/>
        <v>6</v>
      </c>
      <c r="FM1336" s="116">
        <f t="shared" si="610"/>
        <v>0</v>
      </c>
      <c r="FN1336" s="116" t="str">
        <f t="shared" si="601"/>
        <v/>
      </c>
      <c r="FO1336" s="116" t="str">
        <f t="shared" si="602"/>
        <v/>
      </c>
      <c r="FP1336" s="116" t="str">
        <f t="shared" si="603"/>
        <v/>
      </c>
      <c r="FQ1336" s="116" t="str">
        <f t="shared" si="604"/>
        <v/>
      </c>
      <c r="FR1336" s="116" t="str">
        <f t="shared" si="605"/>
        <v/>
      </c>
      <c r="FS1336" s="116" t="str">
        <f t="shared" si="606"/>
        <v/>
      </c>
      <c r="FT1336" s="116" t="str">
        <f t="shared" si="611"/>
        <v/>
      </c>
      <c r="FU1336" s="116" t="str">
        <f t="shared" si="612"/>
        <v/>
      </c>
      <c r="FV1336" s="116" t="str">
        <f t="shared" si="613"/>
        <v/>
      </c>
      <c r="FW1336" s="116" t="str">
        <f t="shared" si="614"/>
        <v/>
      </c>
      <c r="FX1336" s="116" t="str">
        <f t="shared" si="615"/>
        <v/>
      </c>
      <c r="FY1336" s="116" t="str">
        <f t="shared" si="616"/>
        <v/>
      </c>
      <c r="FZ1336" s="116" t="str">
        <f t="shared" si="617"/>
        <v/>
      </c>
      <c r="GA1336" s="116" t="str">
        <f t="shared" si="618"/>
        <v/>
      </c>
      <c r="GB1336" s="116" t="str">
        <f t="shared" si="619"/>
        <v/>
      </c>
      <c r="GC1336" s="116" t="str">
        <f t="shared" si="620"/>
        <v/>
      </c>
      <c r="GD1336" s="116" t="str">
        <f t="shared" si="621"/>
        <v/>
      </c>
      <c r="GE1336" s="116" t="str">
        <f t="shared" si="622"/>
        <v/>
      </c>
    </row>
    <row r="1337" spans="164:187" ht="16.5" x14ac:dyDescent="0.2">
      <c r="FH1337" s="116">
        <v>1332</v>
      </c>
      <c r="FI1337" s="116">
        <f t="shared" si="607"/>
        <v>46</v>
      </c>
      <c r="FJ1337" s="116">
        <f t="shared" si="600"/>
        <v>17</v>
      </c>
      <c r="FK1337" s="116" t="str">
        <f t="shared" si="608"/>
        <v>朱仙专属武器-魂珠-6 1级</v>
      </c>
      <c r="FL1337" s="116">
        <f t="shared" si="609"/>
        <v>6</v>
      </c>
      <c r="FM1337" s="116">
        <f t="shared" si="610"/>
        <v>1</v>
      </c>
      <c r="FN1337" s="116" t="str">
        <f t="shared" si="601"/>
        <v>金币</v>
      </c>
      <c r="FO1337" s="116">
        <f t="shared" si="602"/>
        <v>6000</v>
      </c>
      <c r="FP1337" s="116" t="str">
        <f t="shared" si="603"/>
        <v>专属强化石3</v>
      </c>
      <c r="FQ1337" s="116">
        <f t="shared" si="604"/>
        <v>5</v>
      </c>
      <c r="FR1337" s="116" t="str">
        <f t="shared" si="605"/>
        <v>专属强化石4</v>
      </c>
      <c r="FS1337" s="116">
        <f t="shared" si="606"/>
        <v>1</v>
      </c>
      <c r="FT1337" s="116">
        <f t="shared" si="611"/>
        <v>0.14000000000000001</v>
      </c>
      <c r="FU1337" s="116">
        <f t="shared" si="612"/>
        <v>1</v>
      </c>
      <c r="FV1337" s="116">
        <f t="shared" si="613"/>
        <v>10</v>
      </c>
      <c r="FW1337" s="116">
        <f t="shared" si="614"/>
        <v>0</v>
      </c>
      <c r="FX1337" s="116">
        <f t="shared" si="615"/>
        <v>1</v>
      </c>
      <c r="FY1337" s="116">
        <f t="shared" si="616"/>
        <v>2</v>
      </c>
      <c r="FZ1337" s="116">
        <f t="shared" si="617"/>
        <v>7.2099999999999997E-2</v>
      </c>
      <c r="GA1337" s="116">
        <f t="shared" si="618"/>
        <v>1</v>
      </c>
      <c r="GB1337" s="116">
        <f t="shared" si="619"/>
        <v>5</v>
      </c>
      <c r="GC1337" s="116">
        <f t="shared" si="620"/>
        <v>0.28860000000000002</v>
      </c>
      <c r="GD1337" s="116">
        <f t="shared" si="621"/>
        <v>1</v>
      </c>
      <c r="GE1337" s="116">
        <f t="shared" si="622"/>
        <v>10</v>
      </c>
    </row>
    <row r="1338" spans="164:187" ht="16.5" x14ac:dyDescent="0.2">
      <c r="FH1338" s="116">
        <v>1333</v>
      </c>
      <c r="FI1338" s="116">
        <f t="shared" si="607"/>
        <v>47</v>
      </c>
      <c r="FJ1338" s="116">
        <f t="shared" si="600"/>
        <v>17</v>
      </c>
      <c r="FK1338" s="116" t="str">
        <f t="shared" si="608"/>
        <v>朱仙专属武器-魂珠-6 2级</v>
      </c>
      <c r="FL1338" s="116">
        <f t="shared" si="609"/>
        <v>6</v>
      </c>
      <c r="FM1338" s="116">
        <f t="shared" si="610"/>
        <v>2</v>
      </c>
      <c r="FN1338" s="116" t="str">
        <f t="shared" si="601"/>
        <v>金币</v>
      </c>
      <c r="FO1338" s="116">
        <f t="shared" si="602"/>
        <v>7000</v>
      </c>
      <c r="FP1338" s="116" t="str">
        <f t="shared" si="603"/>
        <v>专属强化石3</v>
      </c>
      <c r="FQ1338" s="116">
        <f t="shared" si="604"/>
        <v>9</v>
      </c>
      <c r="FR1338" s="116" t="str">
        <f t="shared" si="605"/>
        <v>专属强化石4</v>
      </c>
      <c r="FS1338" s="116">
        <f t="shared" si="606"/>
        <v>2</v>
      </c>
      <c r="FT1338" s="116">
        <f t="shared" si="611"/>
        <v>0.14000000000000001</v>
      </c>
      <c r="FU1338" s="116">
        <f t="shared" si="612"/>
        <v>1</v>
      </c>
      <c r="FV1338" s="116">
        <f t="shared" si="613"/>
        <v>10</v>
      </c>
      <c r="FW1338" s="116">
        <f t="shared" si="614"/>
        <v>0</v>
      </c>
      <c r="FX1338" s="116">
        <f t="shared" si="615"/>
        <v>1</v>
      </c>
      <c r="FY1338" s="116">
        <f t="shared" si="616"/>
        <v>2</v>
      </c>
      <c r="FZ1338" s="116">
        <f t="shared" si="617"/>
        <v>7.2099999999999997E-2</v>
      </c>
      <c r="GA1338" s="116">
        <f t="shared" si="618"/>
        <v>1</v>
      </c>
      <c r="GB1338" s="116">
        <f t="shared" si="619"/>
        <v>5</v>
      </c>
      <c r="GC1338" s="116">
        <f t="shared" si="620"/>
        <v>0.28860000000000002</v>
      </c>
      <c r="GD1338" s="116">
        <f t="shared" si="621"/>
        <v>1</v>
      </c>
      <c r="GE1338" s="116">
        <f t="shared" si="622"/>
        <v>10</v>
      </c>
    </row>
    <row r="1339" spans="164:187" ht="16.5" x14ac:dyDescent="0.2">
      <c r="FH1339" s="116">
        <v>1334</v>
      </c>
      <c r="FI1339" s="116">
        <f t="shared" si="607"/>
        <v>48</v>
      </c>
      <c r="FJ1339" s="116">
        <f t="shared" si="600"/>
        <v>17</v>
      </c>
      <c r="FK1339" s="116" t="str">
        <f t="shared" si="608"/>
        <v>朱仙专属武器-魂珠-6 3级</v>
      </c>
      <c r="FL1339" s="116">
        <f t="shared" si="609"/>
        <v>6</v>
      </c>
      <c r="FM1339" s="116">
        <f t="shared" si="610"/>
        <v>3</v>
      </c>
      <c r="FN1339" s="116" t="str">
        <f t="shared" si="601"/>
        <v>金币</v>
      </c>
      <c r="FO1339" s="116">
        <f t="shared" si="602"/>
        <v>8000</v>
      </c>
      <c r="FP1339" s="116" t="str">
        <f t="shared" si="603"/>
        <v>专属强化石3</v>
      </c>
      <c r="FQ1339" s="116">
        <f t="shared" si="604"/>
        <v>9</v>
      </c>
      <c r="FR1339" s="116" t="str">
        <f t="shared" si="605"/>
        <v>专属强化石4</v>
      </c>
      <c r="FS1339" s="116">
        <f t="shared" si="606"/>
        <v>2</v>
      </c>
      <c r="FT1339" s="116">
        <f t="shared" si="611"/>
        <v>0.1</v>
      </c>
      <c r="FU1339" s="116">
        <f t="shared" si="612"/>
        <v>1</v>
      </c>
      <c r="FV1339" s="116">
        <f t="shared" si="613"/>
        <v>16</v>
      </c>
      <c r="FW1339" s="116">
        <f t="shared" si="614"/>
        <v>0</v>
      </c>
      <c r="FX1339" s="116">
        <f t="shared" si="615"/>
        <v>1</v>
      </c>
      <c r="FY1339" s="116">
        <f t="shared" si="616"/>
        <v>4</v>
      </c>
      <c r="FZ1339" s="116">
        <f t="shared" si="617"/>
        <v>4.8099999999999997E-2</v>
      </c>
      <c r="GA1339" s="116">
        <f t="shared" si="618"/>
        <v>1</v>
      </c>
      <c r="GB1339" s="116">
        <f t="shared" si="619"/>
        <v>7</v>
      </c>
      <c r="GC1339" s="116">
        <f t="shared" si="620"/>
        <v>0.19239999999999999</v>
      </c>
      <c r="GD1339" s="116">
        <f t="shared" si="621"/>
        <v>1</v>
      </c>
      <c r="GE1339" s="116">
        <f t="shared" si="622"/>
        <v>16</v>
      </c>
    </row>
    <row r="1340" spans="164:187" ht="16.5" x14ac:dyDescent="0.2">
      <c r="FH1340" s="116">
        <v>1335</v>
      </c>
      <c r="FI1340" s="116">
        <f t="shared" si="607"/>
        <v>49</v>
      </c>
      <c r="FJ1340" s="116">
        <f t="shared" si="600"/>
        <v>17</v>
      </c>
      <c r="FK1340" s="116" t="str">
        <f t="shared" si="608"/>
        <v>朱仙专属武器-魂珠-6 4级</v>
      </c>
      <c r="FL1340" s="116">
        <f t="shared" si="609"/>
        <v>6</v>
      </c>
      <c r="FM1340" s="116">
        <f t="shared" si="610"/>
        <v>4</v>
      </c>
      <c r="FN1340" s="116" t="str">
        <f t="shared" si="601"/>
        <v>金币</v>
      </c>
      <c r="FO1340" s="116">
        <f t="shared" si="602"/>
        <v>9000</v>
      </c>
      <c r="FP1340" s="116" t="str">
        <f t="shared" si="603"/>
        <v>专属强化石3</v>
      </c>
      <c r="FQ1340" s="116">
        <f t="shared" si="604"/>
        <v>14</v>
      </c>
      <c r="FR1340" s="116" t="str">
        <f t="shared" si="605"/>
        <v>专属强化石4</v>
      </c>
      <c r="FS1340" s="116">
        <f t="shared" si="606"/>
        <v>3</v>
      </c>
      <c r="FT1340" s="116">
        <f t="shared" si="611"/>
        <v>0.09</v>
      </c>
      <c r="FU1340" s="116">
        <f t="shared" si="612"/>
        <v>1</v>
      </c>
      <c r="FV1340" s="116">
        <f t="shared" si="613"/>
        <v>17</v>
      </c>
      <c r="FW1340" s="116">
        <f t="shared" si="614"/>
        <v>0</v>
      </c>
      <c r="FX1340" s="116">
        <f t="shared" si="615"/>
        <v>1</v>
      </c>
      <c r="FY1340" s="116">
        <f t="shared" si="616"/>
        <v>4</v>
      </c>
      <c r="FZ1340" s="116">
        <f t="shared" si="617"/>
        <v>4.3299999999999998E-2</v>
      </c>
      <c r="GA1340" s="116">
        <f t="shared" si="618"/>
        <v>1</v>
      </c>
      <c r="GB1340" s="116">
        <f t="shared" si="619"/>
        <v>8</v>
      </c>
      <c r="GC1340" s="116">
        <f t="shared" si="620"/>
        <v>0.1731</v>
      </c>
      <c r="GD1340" s="116">
        <f t="shared" si="621"/>
        <v>1</v>
      </c>
      <c r="GE1340" s="116">
        <f t="shared" si="622"/>
        <v>17</v>
      </c>
    </row>
    <row r="1341" spans="164:187" ht="16.5" x14ac:dyDescent="0.2">
      <c r="FH1341" s="116">
        <v>1336</v>
      </c>
      <c r="FI1341" s="116">
        <f t="shared" si="607"/>
        <v>50</v>
      </c>
      <c r="FJ1341" s="116">
        <f t="shared" si="600"/>
        <v>17</v>
      </c>
      <c r="FK1341" s="116" t="str">
        <f t="shared" si="608"/>
        <v>朱仙专属武器-魂珠-6 5级</v>
      </c>
      <c r="FL1341" s="116">
        <f t="shared" si="609"/>
        <v>6</v>
      </c>
      <c r="FM1341" s="116">
        <f t="shared" si="610"/>
        <v>5</v>
      </c>
      <c r="FN1341" s="116" t="str">
        <f t="shared" si="601"/>
        <v>金币</v>
      </c>
      <c r="FO1341" s="116">
        <f t="shared" si="602"/>
        <v>10000</v>
      </c>
      <c r="FP1341" s="116" t="str">
        <f t="shared" si="603"/>
        <v>专属强化石3</v>
      </c>
      <c r="FQ1341" s="116">
        <f t="shared" si="604"/>
        <v>14</v>
      </c>
      <c r="FR1341" s="116" t="str">
        <f t="shared" si="605"/>
        <v>专属强化石4</v>
      </c>
      <c r="FS1341" s="116">
        <f t="shared" si="606"/>
        <v>3</v>
      </c>
      <c r="FT1341" s="116">
        <f t="shared" si="611"/>
        <v>0.05</v>
      </c>
      <c r="FU1341" s="116">
        <f t="shared" si="612"/>
        <v>1</v>
      </c>
      <c r="FV1341" s="116">
        <f t="shared" si="613"/>
        <v>28</v>
      </c>
      <c r="FW1341" s="116">
        <f t="shared" si="614"/>
        <v>0</v>
      </c>
      <c r="FX1341" s="116">
        <f t="shared" si="615"/>
        <v>1</v>
      </c>
      <c r="FY1341" s="116">
        <f t="shared" si="616"/>
        <v>6</v>
      </c>
      <c r="FZ1341" s="116">
        <f t="shared" si="617"/>
        <v>2.7099999999999999E-2</v>
      </c>
      <c r="GA1341" s="116">
        <f t="shared" si="618"/>
        <v>1</v>
      </c>
      <c r="GB1341" s="116">
        <f t="shared" si="619"/>
        <v>13</v>
      </c>
      <c r="GC1341" s="116">
        <f t="shared" si="620"/>
        <v>0.1082</v>
      </c>
      <c r="GD1341" s="116">
        <f t="shared" si="621"/>
        <v>1</v>
      </c>
      <c r="GE1341" s="116">
        <f t="shared" si="622"/>
        <v>28</v>
      </c>
    </row>
    <row r="1342" spans="164:187" ht="16.5" x14ac:dyDescent="0.2">
      <c r="FH1342" s="116">
        <v>1337</v>
      </c>
      <c r="FI1342" s="116">
        <f t="shared" si="607"/>
        <v>51</v>
      </c>
      <c r="FJ1342" s="116">
        <f t="shared" si="600"/>
        <v>17</v>
      </c>
      <c r="FK1342" s="116" t="str">
        <f t="shared" si="608"/>
        <v>朱仙专属武器-魂珠-6 6级</v>
      </c>
      <c r="FL1342" s="116">
        <f t="shared" si="609"/>
        <v>6</v>
      </c>
      <c r="FM1342" s="116">
        <f t="shared" si="610"/>
        <v>6</v>
      </c>
      <c r="FN1342" s="116" t="str">
        <f t="shared" si="601"/>
        <v>金币</v>
      </c>
      <c r="FO1342" s="116">
        <f t="shared" si="602"/>
        <v>11000</v>
      </c>
      <c r="FP1342" s="116" t="str">
        <f t="shared" si="603"/>
        <v>专属强化石3</v>
      </c>
      <c r="FQ1342" s="116">
        <f t="shared" si="604"/>
        <v>19</v>
      </c>
      <c r="FR1342" s="116" t="str">
        <f t="shared" si="605"/>
        <v>专属强化石4</v>
      </c>
      <c r="FS1342" s="116">
        <f t="shared" si="606"/>
        <v>4</v>
      </c>
      <c r="FT1342" s="116">
        <f t="shared" si="611"/>
        <v>0.04</v>
      </c>
      <c r="FU1342" s="116">
        <f t="shared" si="612"/>
        <v>1</v>
      </c>
      <c r="FV1342" s="116">
        <f t="shared" si="613"/>
        <v>34</v>
      </c>
      <c r="FW1342" s="116">
        <f t="shared" si="614"/>
        <v>0</v>
      </c>
      <c r="FX1342" s="116">
        <f t="shared" si="615"/>
        <v>1</v>
      </c>
      <c r="FY1342" s="116">
        <f t="shared" si="616"/>
        <v>8</v>
      </c>
      <c r="FZ1342" s="116">
        <f t="shared" si="617"/>
        <v>2.2200000000000001E-2</v>
      </c>
      <c r="GA1342" s="116">
        <f t="shared" si="618"/>
        <v>1</v>
      </c>
      <c r="GB1342" s="116">
        <f t="shared" si="619"/>
        <v>16</v>
      </c>
      <c r="GC1342" s="116">
        <f t="shared" si="620"/>
        <v>8.8800000000000004E-2</v>
      </c>
      <c r="GD1342" s="116">
        <f t="shared" si="621"/>
        <v>1</v>
      </c>
      <c r="GE1342" s="116">
        <f t="shared" si="622"/>
        <v>34</v>
      </c>
    </row>
    <row r="1343" spans="164:187" ht="16.5" x14ac:dyDescent="0.2">
      <c r="FH1343" s="116">
        <v>1338</v>
      </c>
      <c r="FI1343" s="116">
        <f t="shared" si="607"/>
        <v>52</v>
      </c>
      <c r="FJ1343" s="116">
        <f t="shared" si="600"/>
        <v>17</v>
      </c>
      <c r="FK1343" s="116" t="str">
        <f t="shared" si="608"/>
        <v>朱仙专属武器-魂珠-6 7级</v>
      </c>
      <c r="FL1343" s="116">
        <f t="shared" si="609"/>
        <v>6</v>
      </c>
      <c r="FM1343" s="116">
        <f t="shared" si="610"/>
        <v>7</v>
      </c>
      <c r="FN1343" s="116" t="str">
        <f t="shared" si="601"/>
        <v>金币</v>
      </c>
      <c r="FO1343" s="116">
        <f t="shared" si="602"/>
        <v>12000</v>
      </c>
      <c r="FP1343" s="116" t="str">
        <f t="shared" si="603"/>
        <v>专属强化石3</v>
      </c>
      <c r="FQ1343" s="116">
        <f t="shared" si="604"/>
        <v>24</v>
      </c>
      <c r="FR1343" s="116" t="str">
        <f t="shared" si="605"/>
        <v>专属强化石4</v>
      </c>
      <c r="FS1343" s="116">
        <f t="shared" si="606"/>
        <v>5</v>
      </c>
      <c r="FT1343" s="116">
        <f t="shared" si="611"/>
        <v>0.03</v>
      </c>
      <c r="FU1343" s="116">
        <f t="shared" si="612"/>
        <v>1</v>
      </c>
      <c r="FV1343" s="116">
        <f t="shared" si="613"/>
        <v>44</v>
      </c>
      <c r="FW1343" s="116">
        <f t="shared" si="614"/>
        <v>0</v>
      </c>
      <c r="FX1343" s="116">
        <f t="shared" si="615"/>
        <v>1</v>
      </c>
      <c r="FY1343" s="116">
        <f t="shared" si="616"/>
        <v>10</v>
      </c>
      <c r="FZ1343" s="116">
        <f t="shared" si="617"/>
        <v>1.72E-2</v>
      </c>
      <c r="GA1343" s="116">
        <f t="shared" si="618"/>
        <v>1</v>
      </c>
      <c r="GB1343" s="116">
        <f t="shared" si="619"/>
        <v>20</v>
      </c>
      <c r="GC1343" s="116">
        <f t="shared" si="620"/>
        <v>6.8699999999999997E-2</v>
      </c>
      <c r="GD1343" s="116">
        <f t="shared" si="621"/>
        <v>1</v>
      </c>
      <c r="GE1343" s="116">
        <f t="shared" si="622"/>
        <v>44</v>
      </c>
    </row>
    <row r="1344" spans="164:187" ht="16.5" x14ac:dyDescent="0.2">
      <c r="FH1344" s="116">
        <v>1339</v>
      </c>
      <c r="FI1344" s="116">
        <f t="shared" si="607"/>
        <v>53</v>
      </c>
      <c r="FJ1344" s="116">
        <f t="shared" si="600"/>
        <v>17</v>
      </c>
      <c r="FK1344" s="116" t="str">
        <f t="shared" si="608"/>
        <v>朱仙专属武器-魂珠-6 8级</v>
      </c>
      <c r="FL1344" s="116">
        <f t="shared" si="609"/>
        <v>6</v>
      </c>
      <c r="FM1344" s="116">
        <f t="shared" si="610"/>
        <v>8</v>
      </c>
      <c r="FN1344" s="116" t="str">
        <f t="shared" si="601"/>
        <v>金币</v>
      </c>
      <c r="FO1344" s="116">
        <f t="shared" si="602"/>
        <v>13000</v>
      </c>
      <c r="FP1344" s="116" t="str">
        <f t="shared" si="603"/>
        <v>专属强化石3</v>
      </c>
      <c r="FQ1344" s="116">
        <f t="shared" si="604"/>
        <v>33</v>
      </c>
      <c r="FR1344" s="116" t="str">
        <f t="shared" si="605"/>
        <v>专属强化石4</v>
      </c>
      <c r="FS1344" s="116">
        <f t="shared" si="606"/>
        <v>7</v>
      </c>
      <c r="FT1344" s="116">
        <f t="shared" si="611"/>
        <v>0.03</v>
      </c>
      <c r="FU1344" s="116">
        <f t="shared" si="612"/>
        <v>1</v>
      </c>
      <c r="FV1344" s="116">
        <f t="shared" si="613"/>
        <v>50</v>
      </c>
      <c r="FW1344" s="116">
        <f t="shared" si="614"/>
        <v>0</v>
      </c>
      <c r="FX1344" s="116">
        <f t="shared" si="615"/>
        <v>1</v>
      </c>
      <c r="FY1344" s="116">
        <f t="shared" si="616"/>
        <v>12</v>
      </c>
      <c r="FZ1344" s="116">
        <f t="shared" si="617"/>
        <v>1.49E-2</v>
      </c>
      <c r="GA1344" s="116">
        <f t="shared" si="618"/>
        <v>1</v>
      </c>
      <c r="GB1344" s="116">
        <f t="shared" si="619"/>
        <v>24</v>
      </c>
      <c r="GC1344" s="116">
        <f t="shared" si="620"/>
        <v>5.9400000000000001E-2</v>
      </c>
      <c r="GD1344" s="116">
        <f t="shared" si="621"/>
        <v>1</v>
      </c>
      <c r="GE1344" s="116">
        <f t="shared" si="622"/>
        <v>50</v>
      </c>
    </row>
    <row r="1345" spans="164:187" ht="16.5" x14ac:dyDescent="0.2">
      <c r="FH1345" s="116">
        <v>1340</v>
      </c>
      <c r="FI1345" s="116">
        <f t="shared" si="607"/>
        <v>54</v>
      </c>
      <c r="FJ1345" s="116">
        <f t="shared" si="600"/>
        <v>17</v>
      </c>
      <c r="FK1345" s="116" t="str">
        <f t="shared" si="608"/>
        <v>朱仙专属武器-魂珠-6 9级</v>
      </c>
      <c r="FL1345" s="116">
        <f t="shared" si="609"/>
        <v>6</v>
      </c>
      <c r="FM1345" s="116">
        <f t="shared" si="610"/>
        <v>9</v>
      </c>
      <c r="FN1345" s="116" t="str">
        <f t="shared" si="601"/>
        <v>金币</v>
      </c>
      <c r="FO1345" s="116">
        <f t="shared" si="602"/>
        <v>14000</v>
      </c>
      <c r="FP1345" s="116" t="str">
        <f t="shared" si="603"/>
        <v>专属强化石3</v>
      </c>
      <c r="FQ1345" s="116">
        <f t="shared" si="604"/>
        <v>38</v>
      </c>
      <c r="FR1345" s="116" t="str">
        <f t="shared" si="605"/>
        <v>专属强化石4</v>
      </c>
      <c r="FS1345" s="116">
        <f t="shared" si="606"/>
        <v>8</v>
      </c>
      <c r="FT1345" s="116">
        <f t="shared" si="611"/>
        <v>0.02</v>
      </c>
      <c r="FU1345" s="116">
        <f t="shared" si="612"/>
        <v>1</v>
      </c>
      <c r="FV1345" s="116">
        <f t="shared" si="613"/>
        <v>71</v>
      </c>
      <c r="FW1345" s="116">
        <f t="shared" si="614"/>
        <v>0</v>
      </c>
      <c r="FX1345" s="116">
        <f t="shared" si="615"/>
        <v>1</v>
      </c>
      <c r="FY1345" s="116">
        <f t="shared" si="616"/>
        <v>17</v>
      </c>
      <c r="FZ1345" s="116">
        <f t="shared" si="617"/>
        <v>1.0500000000000001E-2</v>
      </c>
      <c r="GA1345" s="116">
        <f t="shared" si="618"/>
        <v>1</v>
      </c>
      <c r="GB1345" s="116">
        <f t="shared" si="619"/>
        <v>33</v>
      </c>
      <c r="GC1345" s="116">
        <f t="shared" si="620"/>
        <v>4.2000000000000003E-2</v>
      </c>
      <c r="GD1345" s="116">
        <f t="shared" si="621"/>
        <v>1</v>
      </c>
      <c r="GE1345" s="116">
        <f t="shared" si="622"/>
        <v>71</v>
      </c>
    </row>
    <row r="1346" spans="164:187" ht="16.5" x14ac:dyDescent="0.2">
      <c r="FH1346" s="116">
        <v>1341</v>
      </c>
      <c r="FI1346" s="116">
        <f t="shared" si="607"/>
        <v>0</v>
      </c>
      <c r="FJ1346" s="116">
        <f t="shared" si="600"/>
        <v>17</v>
      </c>
      <c r="FK1346" s="116" t="str">
        <f t="shared" si="608"/>
        <v>朱仙专属武器-魂珠-7 0级</v>
      </c>
      <c r="FL1346" s="116">
        <f t="shared" si="609"/>
        <v>7</v>
      </c>
      <c r="FM1346" s="116">
        <f t="shared" si="610"/>
        <v>0</v>
      </c>
      <c r="FN1346" s="116" t="str">
        <f t="shared" si="601"/>
        <v/>
      </c>
      <c r="FO1346" s="116" t="str">
        <f t="shared" si="602"/>
        <v/>
      </c>
      <c r="FP1346" s="116" t="str">
        <f t="shared" si="603"/>
        <v/>
      </c>
      <c r="FQ1346" s="116" t="str">
        <f t="shared" si="604"/>
        <v/>
      </c>
      <c r="FR1346" s="116" t="str">
        <f t="shared" si="605"/>
        <v/>
      </c>
      <c r="FS1346" s="116" t="str">
        <f t="shared" si="606"/>
        <v/>
      </c>
      <c r="FT1346" s="116" t="str">
        <f t="shared" si="611"/>
        <v/>
      </c>
      <c r="FU1346" s="116" t="str">
        <f t="shared" si="612"/>
        <v/>
      </c>
      <c r="FV1346" s="116" t="str">
        <f t="shared" si="613"/>
        <v/>
      </c>
      <c r="FW1346" s="116" t="str">
        <f t="shared" si="614"/>
        <v/>
      </c>
      <c r="FX1346" s="116" t="str">
        <f t="shared" si="615"/>
        <v/>
      </c>
      <c r="FY1346" s="116" t="str">
        <f t="shared" si="616"/>
        <v/>
      </c>
      <c r="FZ1346" s="116" t="str">
        <f t="shared" si="617"/>
        <v/>
      </c>
      <c r="GA1346" s="116" t="str">
        <f t="shared" si="618"/>
        <v/>
      </c>
      <c r="GB1346" s="116" t="str">
        <f t="shared" si="619"/>
        <v/>
      </c>
      <c r="GC1346" s="116" t="str">
        <f t="shared" si="620"/>
        <v/>
      </c>
      <c r="GD1346" s="116" t="str">
        <f t="shared" si="621"/>
        <v/>
      </c>
      <c r="GE1346" s="116" t="str">
        <f t="shared" si="622"/>
        <v/>
      </c>
    </row>
    <row r="1347" spans="164:187" ht="16.5" x14ac:dyDescent="0.2">
      <c r="FH1347" s="116">
        <v>1342</v>
      </c>
      <c r="FI1347" s="116">
        <f t="shared" si="607"/>
        <v>55</v>
      </c>
      <c r="FJ1347" s="116">
        <f t="shared" si="600"/>
        <v>17</v>
      </c>
      <c r="FK1347" s="116" t="str">
        <f t="shared" si="608"/>
        <v>朱仙专属武器-魂珠-7 1级</v>
      </c>
      <c r="FL1347" s="116">
        <f t="shared" si="609"/>
        <v>7</v>
      </c>
      <c r="FM1347" s="116">
        <f t="shared" si="610"/>
        <v>1</v>
      </c>
      <c r="FN1347" s="116" t="str">
        <f t="shared" si="601"/>
        <v>金币</v>
      </c>
      <c r="FO1347" s="116">
        <f t="shared" si="602"/>
        <v>7000</v>
      </c>
      <c r="FP1347" s="116" t="str">
        <f t="shared" si="603"/>
        <v>专属强化石3</v>
      </c>
      <c r="FQ1347" s="116">
        <f t="shared" si="604"/>
        <v>6</v>
      </c>
      <c r="FR1347" s="116" t="str">
        <f t="shared" si="605"/>
        <v>专属强化石4</v>
      </c>
      <c r="FS1347" s="116">
        <f t="shared" si="606"/>
        <v>2</v>
      </c>
      <c r="FT1347" s="116">
        <f t="shared" si="611"/>
        <v>0.17</v>
      </c>
      <c r="FU1347" s="116">
        <f t="shared" si="612"/>
        <v>1</v>
      </c>
      <c r="FV1347" s="116">
        <f t="shared" si="613"/>
        <v>9</v>
      </c>
      <c r="FW1347" s="116">
        <f t="shared" si="614"/>
        <v>0</v>
      </c>
      <c r="FX1347" s="116">
        <f t="shared" si="615"/>
        <v>1</v>
      </c>
      <c r="FY1347" s="116">
        <f t="shared" si="616"/>
        <v>2</v>
      </c>
      <c r="FZ1347" s="116">
        <f t="shared" si="617"/>
        <v>8.6599999999999996E-2</v>
      </c>
      <c r="GA1347" s="116">
        <f t="shared" si="618"/>
        <v>1</v>
      </c>
      <c r="GB1347" s="116">
        <f t="shared" si="619"/>
        <v>4</v>
      </c>
      <c r="GC1347" s="116">
        <f t="shared" si="620"/>
        <v>0.3463</v>
      </c>
      <c r="GD1347" s="116">
        <f t="shared" si="621"/>
        <v>1</v>
      </c>
      <c r="GE1347" s="116">
        <f t="shared" si="622"/>
        <v>9</v>
      </c>
    </row>
    <row r="1348" spans="164:187" ht="16.5" x14ac:dyDescent="0.2">
      <c r="FH1348" s="116">
        <v>1343</v>
      </c>
      <c r="FI1348" s="116">
        <f t="shared" si="607"/>
        <v>56</v>
      </c>
      <c r="FJ1348" s="116">
        <f t="shared" si="600"/>
        <v>17</v>
      </c>
      <c r="FK1348" s="116" t="str">
        <f t="shared" si="608"/>
        <v>朱仙专属武器-魂珠-7 2级</v>
      </c>
      <c r="FL1348" s="116">
        <f t="shared" si="609"/>
        <v>7</v>
      </c>
      <c r="FM1348" s="116">
        <f t="shared" si="610"/>
        <v>2</v>
      </c>
      <c r="FN1348" s="116" t="str">
        <f t="shared" si="601"/>
        <v>金币</v>
      </c>
      <c r="FO1348" s="116">
        <f t="shared" si="602"/>
        <v>8000</v>
      </c>
      <c r="FP1348" s="116" t="str">
        <f t="shared" si="603"/>
        <v>专属强化石3</v>
      </c>
      <c r="FQ1348" s="116">
        <f t="shared" si="604"/>
        <v>6</v>
      </c>
      <c r="FR1348" s="116" t="str">
        <f t="shared" si="605"/>
        <v>专属强化石4</v>
      </c>
      <c r="FS1348" s="116">
        <f t="shared" si="606"/>
        <v>2</v>
      </c>
      <c r="FT1348" s="116">
        <f t="shared" si="611"/>
        <v>0.09</v>
      </c>
      <c r="FU1348" s="116">
        <f t="shared" si="612"/>
        <v>1</v>
      </c>
      <c r="FV1348" s="116">
        <f t="shared" si="613"/>
        <v>17</v>
      </c>
      <c r="FW1348" s="116">
        <f t="shared" si="614"/>
        <v>0</v>
      </c>
      <c r="FX1348" s="116">
        <f t="shared" si="615"/>
        <v>1</v>
      </c>
      <c r="FY1348" s="116">
        <f t="shared" si="616"/>
        <v>4</v>
      </c>
      <c r="FZ1348" s="116">
        <f t="shared" si="617"/>
        <v>4.3299999999999998E-2</v>
      </c>
      <c r="GA1348" s="116">
        <f t="shared" si="618"/>
        <v>1</v>
      </c>
      <c r="GB1348" s="116">
        <f t="shared" si="619"/>
        <v>8</v>
      </c>
      <c r="GC1348" s="116">
        <f t="shared" si="620"/>
        <v>0.1731</v>
      </c>
      <c r="GD1348" s="116">
        <f t="shared" si="621"/>
        <v>1</v>
      </c>
      <c r="GE1348" s="116">
        <f t="shared" si="622"/>
        <v>17</v>
      </c>
    </row>
    <row r="1349" spans="164:187" ht="16.5" x14ac:dyDescent="0.2">
      <c r="FH1349" s="116">
        <v>1344</v>
      </c>
      <c r="FI1349" s="116">
        <f t="shared" si="607"/>
        <v>57</v>
      </c>
      <c r="FJ1349" s="116">
        <f t="shared" si="600"/>
        <v>17</v>
      </c>
      <c r="FK1349" s="116" t="str">
        <f t="shared" si="608"/>
        <v>朱仙专属武器-魂珠-7 3级</v>
      </c>
      <c r="FL1349" s="116">
        <f t="shared" si="609"/>
        <v>7</v>
      </c>
      <c r="FM1349" s="116">
        <f t="shared" si="610"/>
        <v>3</v>
      </c>
      <c r="FN1349" s="116" t="str">
        <f t="shared" si="601"/>
        <v>金币</v>
      </c>
      <c r="FO1349" s="116">
        <f t="shared" si="602"/>
        <v>9000</v>
      </c>
      <c r="FP1349" s="116" t="str">
        <f t="shared" si="603"/>
        <v>专属强化石3</v>
      </c>
      <c r="FQ1349" s="116">
        <f t="shared" si="604"/>
        <v>8</v>
      </c>
      <c r="FR1349" s="116" t="str">
        <f t="shared" si="605"/>
        <v>专属强化石4</v>
      </c>
      <c r="FS1349" s="116">
        <f t="shared" si="606"/>
        <v>3</v>
      </c>
      <c r="FT1349" s="116">
        <f t="shared" si="611"/>
        <v>0.09</v>
      </c>
      <c r="FU1349" s="116">
        <f t="shared" si="612"/>
        <v>1</v>
      </c>
      <c r="FV1349" s="116">
        <f t="shared" si="613"/>
        <v>17</v>
      </c>
      <c r="FW1349" s="116">
        <f t="shared" si="614"/>
        <v>0</v>
      </c>
      <c r="FX1349" s="116">
        <f t="shared" si="615"/>
        <v>1</v>
      </c>
      <c r="FY1349" s="116">
        <f t="shared" si="616"/>
        <v>4</v>
      </c>
      <c r="FZ1349" s="116">
        <f t="shared" si="617"/>
        <v>4.3299999999999998E-2</v>
      </c>
      <c r="GA1349" s="116">
        <f t="shared" si="618"/>
        <v>1</v>
      </c>
      <c r="GB1349" s="116">
        <f t="shared" si="619"/>
        <v>8</v>
      </c>
      <c r="GC1349" s="116">
        <f t="shared" si="620"/>
        <v>0.1731</v>
      </c>
      <c r="GD1349" s="116">
        <f t="shared" si="621"/>
        <v>1</v>
      </c>
      <c r="GE1349" s="116">
        <f t="shared" si="622"/>
        <v>17</v>
      </c>
    </row>
    <row r="1350" spans="164:187" ht="16.5" x14ac:dyDescent="0.2">
      <c r="FH1350" s="116">
        <v>1345</v>
      </c>
      <c r="FI1350" s="116">
        <f t="shared" si="607"/>
        <v>58</v>
      </c>
      <c r="FJ1350" s="116">
        <f t="shared" si="600"/>
        <v>17</v>
      </c>
      <c r="FK1350" s="116" t="str">
        <f t="shared" si="608"/>
        <v>朱仙专属武器-魂珠-7 4级</v>
      </c>
      <c r="FL1350" s="116">
        <f t="shared" si="609"/>
        <v>7</v>
      </c>
      <c r="FM1350" s="116">
        <f t="shared" si="610"/>
        <v>4</v>
      </c>
      <c r="FN1350" s="116" t="str">
        <f t="shared" si="601"/>
        <v>金币</v>
      </c>
      <c r="FO1350" s="116">
        <f t="shared" si="602"/>
        <v>10000</v>
      </c>
      <c r="FP1350" s="116" t="str">
        <f t="shared" si="603"/>
        <v>专属强化石3</v>
      </c>
      <c r="FQ1350" s="116">
        <f t="shared" si="604"/>
        <v>11</v>
      </c>
      <c r="FR1350" s="116" t="str">
        <f t="shared" si="605"/>
        <v>专属强化石4</v>
      </c>
      <c r="FS1350" s="116">
        <f t="shared" si="606"/>
        <v>4</v>
      </c>
      <c r="FT1350" s="116">
        <f t="shared" si="611"/>
        <v>7.0000000000000007E-2</v>
      </c>
      <c r="FU1350" s="116">
        <f t="shared" si="612"/>
        <v>1</v>
      </c>
      <c r="FV1350" s="116">
        <f t="shared" si="613"/>
        <v>22</v>
      </c>
      <c r="FW1350" s="116">
        <f t="shared" si="614"/>
        <v>0</v>
      </c>
      <c r="FX1350" s="116">
        <f t="shared" si="615"/>
        <v>1</v>
      </c>
      <c r="FY1350" s="116">
        <f t="shared" si="616"/>
        <v>5</v>
      </c>
      <c r="FZ1350" s="116">
        <f t="shared" si="617"/>
        <v>3.4599999999999999E-2</v>
      </c>
      <c r="GA1350" s="116">
        <f t="shared" si="618"/>
        <v>1</v>
      </c>
      <c r="GB1350" s="116">
        <f t="shared" si="619"/>
        <v>10</v>
      </c>
      <c r="GC1350" s="116">
        <f t="shared" si="620"/>
        <v>0.13850000000000001</v>
      </c>
      <c r="GD1350" s="116">
        <f t="shared" si="621"/>
        <v>1</v>
      </c>
      <c r="GE1350" s="116">
        <f t="shared" si="622"/>
        <v>22</v>
      </c>
    </row>
    <row r="1351" spans="164:187" ht="16.5" x14ac:dyDescent="0.2">
      <c r="FH1351" s="116">
        <v>1346</v>
      </c>
      <c r="FI1351" s="116">
        <f t="shared" si="607"/>
        <v>59</v>
      </c>
      <c r="FJ1351" s="116">
        <f t="shared" ref="FJ1351:FJ1414" si="623">INT((FH1351-1)/80+1)</f>
        <v>17</v>
      </c>
      <c r="FK1351" s="116" t="str">
        <f t="shared" si="608"/>
        <v>朱仙专属武器-魂珠-7 5级</v>
      </c>
      <c r="FL1351" s="116">
        <f t="shared" si="609"/>
        <v>7</v>
      </c>
      <c r="FM1351" s="116">
        <f t="shared" si="610"/>
        <v>5</v>
      </c>
      <c r="FN1351" s="116" t="str">
        <f t="shared" ref="FN1351:FN1414" si="624">IF($FM1351&gt;0,IF(INDEX($EC$6:$EC$77,$FI1351)&gt;=FN$3,INDEX(ED$6:ED$77,$FI1351),""),"")</f>
        <v>金币</v>
      </c>
      <c r="FO1351" s="116">
        <f t="shared" ref="FO1351:FO1414" si="625">IF($FM1351&gt;0,IF(INDEX($EC$6:$EC$77,$FI1351)&gt;=FO$3,INDEX(EE$6:EE$77,$FI1351),""),"")</f>
        <v>11000</v>
      </c>
      <c r="FP1351" s="116" t="str">
        <f t="shared" ref="FP1351:FP1414" si="626">IF($FM1351&gt;0,IF(INDEX($EC$6:$EC$77,$FI1351)&gt;=FP$3,INDEX(EF$6:EF$77,$FI1351),""),"")</f>
        <v>专属强化石3</v>
      </c>
      <c r="FQ1351" s="116">
        <f t="shared" ref="FQ1351:FQ1414" si="627">IF($FM1351&gt;0,IF(INDEX($EC$6:$EC$77,$FI1351)&gt;=FQ$3,INDEX(EG$6:EG$77,$FI1351),""),"")</f>
        <v>11</v>
      </c>
      <c r="FR1351" s="116" t="str">
        <f t="shared" ref="FR1351:FR1414" si="628">IF($FM1351&gt;0,IF(INDEX($EC$6:$EC$77,$FI1351)&gt;=FR$3,INDEX(EH$6:EH$77,$FI1351),""),"")</f>
        <v>专属强化石4</v>
      </c>
      <c r="FS1351" s="116">
        <f t="shared" ref="FS1351:FS1414" si="629">IF($FM1351&gt;0,IF(INDEX($EC$6:$EC$77,$FI1351)&gt;=FS$3,INDEX(EI$6:EI$77,$FI1351),""),"")</f>
        <v>4</v>
      </c>
      <c r="FT1351" s="116">
        <f t="shared" si="611"/>
        <v>0.04</v>
      </c>
      <c r="FU1351" s="116">
        <f t="shared" si="612"/>
        <v>1</v>
      </c>
      <c r="FV1351" s="116">
        <f t="shared" si="613"/>
        <v>35</v>
      </c>
      <c r="FW1351" s="116">
        <f t="shared" si="614"/>
        <v>0</v>
      </c>
      <c r="FX1351" s="116">
        <f t="shared" si="615"/>
        <v>1</v>
      </c>
      <c r="FY1351" s="116">
        <f t="shared" si="616"/>
        <v>8</v>
      </c>
      <c r="FZ1351" s="116">
        <f t="shared" si="617"/>
        <v>2.1600000000000001E-2</v>
      </c>
      <c r="GA1351" s="116">
        <f t="shared" si="618"/>
        <v>1</v>
      </c>
      <c r="GB1351" s="116">
        <f t="shared" si="619"/>
        <v>16</v>
      </c>
      <c r="GC1351" s="116">
        <f t="shared" si="620"/>
        <v>8.6599999999999996E-2</v>
      </c>
      <c r="GD1351" s="116">
        <f t="shared" si="621"/>
        <v>1</v>
      </c>
      <c r="GE1351" s="116">
        <f t="shared" si="622"/>
        <v>35</v>
      </c>
    </row>
    <row r="1352" spans="164:187" ht="16.5" x14ac:dyDescent="0.2">
      <c r="FH1352" s="116">
        <v>1347</v>
      </c>
      <c r="FI1352" s="116">
        <f t="shared" si="607"/>
        <v>60</v>
      </c>
      <c r="FJ1352" s="116">
        <f t="shared" si="623"/>
        <v>17</v>
      </c>
      <c r="FK1352" s="116" t="str">
        <f t="shared" si="608"/>
        <v>朱仙专属武器-魂珠-7 6级</v>
      </c>
      <c r="FL1352" s="116">
        <f t="shared" si="609"/>
        <v>7</v>
      </c>
      <c r="FM1352" s="116">
        <f t="shared" si="610"/>
        <v>6</v>
      </c>
      <c r="FN1352" s="116" t="str">
        <f t="shared" si="624"/>
        <v>金币</v>
      </c>
      <c r="FO1352" s="116">
        <f t="shared" si="625"/>
        <v>12000</v>
      </c>
      <c r="FP1352" s="116" t="str">
        <f t="shared" si="626"/>
        <v>专属强化石3</v>
      </c>
      <c r="FQ1352" s="116">
        <f t="shared" si="627"/>
        <v>14</v>
      </c>
      <c r="FR1352" s="116" t="str">
        <f t="shared" si="628"/>
        <v>专属强化石4</v>
      </c>
      <c r="FS1352" s="116">
        <f t="shared" si="629"/>
        <v>5</v>
      </c>
      <c r="FT1352" s="116">
        <f t="shared" si="611"/>
        <v>0.03</v>
      </c>
      <c r="FU1352" s="116">
        <f t="shared" si="612"/>
        <v>1</v>
      </c>
      <c r="FV1352" s="116">
        <f t="shared" si="613"/>
        <v>45</v>
      </c>
      <c r="FW1352" s="116">
        <f t="shared" si="614"/>
        <v>0</v>
      </c>
      <c r="FX1352" s="116">
        <f t="shared" si="615"/>
        <v>1</v>
      </c>
      <c r="FY1352" s="116">
        <f t="shared" si="616"/>
        <v>11</v>
      </c>
      <c r="FZ1352" s="116">
        <f t="shared" si="617"/>
        <v>1.66E-2</v>
      </c>
      <c r="GA1352" s="116">
        <f t="shared" si="618"/>
        <v>1</v>
      </c>
      <c r="GB1352" s="116">
        <f t="shared" si="619"/>
        <v>21</v>
      </c>
      <c r="GC1352" s="116">
        <f t="shared" si="620"/>
        <v>6.6600000000000006E-2</v>
      </c>
      <c r="GD1352" s="116">
        <f t="shared" si="621"/>
        <v>1</v>
      </c>
      <c r="GE1352" s="116">
        <f t="shared" si="622"/>
        <v>45</v>
      </c>
    </row>
    <row r="1353" spans="164:187" ht="16.5" x14ac:dyDescent="0.2">
      <c r="FH1353" s="116">
        <v>1348</v>
      </c>
      <c r="FI1353" s="116">
        <f t="shared" si="607"/>
        <v>61</v>
      </c>
      <c r="FJ1353" s="116">
        <f t="shared" si="623"/>
        <v>17</v>
      </c>
      <c r="FK1353" s="116" t="str">
        <f t="shared" si="608"/>
        <v>朱仙专属武器-魂珠-7 7级</v>
      </c>
      <c r="FL1353" s="116">
        <f t="shared" si="609"/>
        <v>7</v>
      </c>
      <c r="FM1353" s="116">
        <f t="shared" si="610"/>
        <v>7</v>
      </c>
      <c r="FN1353" s="116" t="str">
        <f t="shared" si="624"/>
        <v>金币</v>
      </c>
      <c r="FO1353" s="116">
        <f t="shared" si="625"/>
        <v>13000</v>
      </c>
      <c r="FP1353" s="116" t="str">
        <f t="shared" si="626"/>
        <v>专属强化石3</v>
      </c>
      <c r="FQ1353" s="116">
        <f t="shared" si="627"/>
        <v>20</v>
      </c>
      <c r="FR1353" s="116" t="str">
        <f t="shared" si="628"/>
        <v>专属强化石4</v>
      </c>
      <c r="FS1353" s="116">
        <f t="shared" si="629"/>
        <v>7</v>
      </c>
      <c r="FT1353" s="116">
        <f t="shared" si="611"/>
        <v>0.03</v>
      </c>
      <c r="FU1353" s="116">
        <f t="shared" si="612"/>
        <v>1</v>
      </c>
      <c r="FV1353" s="116">
        <f t="shared" si="613"/>
        <v>52</v>
      </c>
      <c r="FW1353" s="116">
        <f t="shared" si="614"/>
        <v>0</v>
      </c>
      <c r="FX1353" s="116">
        <f t="shared" si="615"/>
        <v>1</v>
      </c>
      <c r="FY1353" s="116">
        <f t="shared" si="616"/>
        <v>12</v>
      </c>
      <c r="FZ1353" s="116">
        <f t="shared" si="617"/>
        <v>1.44E-2</v>
      </c>
      <c r="GA1353" s="116">
        <f t="shared" si="618"/>
        <v>1</v>
      </c>
      <c r="GB1353" s="116">
        <f t="shared" si="619"/>
        <v>24</v>
      </c>
      <c r="GC1353" s="116">
        <f t="shared" si="620"/>
        <v>5.7700000000000001E-2</v>
      </c>
      <c r="GD1353" s="116">
        <f t="shared" si="621"/>
        <v>1</v>
      </c>
      <c r="GE1353" s="116">
        <f t="shared" si="622"/>
        <v>52</v>
      </c>
    </row>
    <row r="1354" spans="164:187" ht="16.5" x14ac:dyDescent="0.2">
      <c r="FH1354" s="116">
        <v>1349</v>
      </c>
      <c r="FI1354" s="116">
        <f t="shared" si="607"/>
        <v>62</v>
      </c>
      <c r="FJ1354" s="116">
        <f t="shared" si="623"/>
        <v>17</v>
      </c>
      <c r="FK1354" s="116" t="str">
        <f t="shared" si="608"/>
        <v>朱仙专属武器-魂珠-7 8级</v>
      </c>
      <c r="FL1354" s="116">
        <f t="shared" si="609"/>
        <v>7</v>
      </c>
      <c r="FM1354" s="116">
        <f t="shared" si="610"/>
        <v>8</v>
      </c>
      <c r="FN1354" s="116" t="str">
        <f t="shared" si="624"/>
        <v>金币</v>
      </c>
      <c r="FO1354" s="116">
        <f t="shared" si="625"/>
        <v>14000</v>
      </c>
      <c r="FP1354" s="116" t="str">
        <f t="shared" si="626"/>
        <v>专属强化石3</v>
      </c>
      <c r="FQ1354" s="116">
        <f t="shared" si="627"/>
        <v>23</v>
      </c>
      <c r="FR1354" s="116" t="str">
        <f t="shared" si="628"/>
        <v>专属强化石4</v>
      </c>
      <c r="FS1354" s="116">
        <f t="shared" si="629"/>
        <v>8</v>
      </c>
      <c r="FT1354" s="116">
        <f t="shared" si="611"/>
        <v>0.02</v>
      </c>
      <c r="FU1354" s="116">
        <f t="shared" si="612"/>
        <v>1</v>
      </c>
      <c r="FV1354" s="116">
        <f t="shared" si="613"/>
        <v>74</v>
      </c>
      <c r="FW1354" s="116">
        <f t="shared" si="614"/>
        <v>0</v>
      </c>
      <c r="FX1354" s="116">
        <f t="shared" si="615"/>
        <v>1</v>
      </c>
      <c r="FY1354" s="116">
        <f t="shared" si="616"/>
        <v>17</v>
      </c>
      <c r="FZ1354" s="116">
        <f t="shared" si="617"/>
        <v>1.0200000000000001E-2</v>
      </c>
      <c r="GA1354" s="116">
        <f t="shared" si="618"/>
        <v>1</v>
      </c>
      <c r="GB1354" s="116">
        <f t="shared" si="619"/>
        <v>34</v>
      </c>
      <c r="GC1354" s="116">
        <f t="shared" si="620"/>
        <v>4.07E-2</v>
      </c>
      <c r="GD1354" s="116">
        <f t="shared" si="621"/>
        <v>1</v>
      </c>
      <c r="GE1354" s="116">
        <f t="shared" si="622"/>
        <v>74</v>
      </c>
    </row>
    <row r="1355" spans="164:187" ht="16.5" x14ac:dyDescent="0.2">
      <c r="FH1355" s="116">
        <v>1350</v>
      </c>
      <c r="FI1355" s="116">
        <f t="shared" si="607"/>
        <v>63</v>
      </c>
      <c r="FJ1355" s="116">
        <f t="shared" si="623"/>
        <v>17</v>
      </c>
      <c r="FK1355" s="116" t="str">
        <f t="shared" si="608"/>
        <v>朱仙专属武器-魂珠-7 9级</v>
      </c>
      <c r="FL1355" s="116">
        <f t="shared" si="609"/>
        <v>7</v>
      </c>
      <c r="FM1355" s="116">
        <f t="shared" si="610"/>
        <v>9</v>
      </c>
      <c r="FN1355" s="116" t="str">
        <f t="shared" si="624"/>
        <v>金币</v>
      </c>
      <c r="FO1355" s="116">
        <f t="shared" si="625"/>
        <v>15000</v>
      </c>
      <c r="FP1355" s="116" t="str">
        <f t="shared" si="626"/>
        <v>专属强化石3</v>
      </c>
      <c r="FQ1355" s="116">
        <f t="shared" si="627"/>
        <v>28</v>
      </c>
      <c r="FR1355" s="116" t="str">
        <f t="shared" si="628"/>
        <v>专属强化石4</v>
      </c>
      <c r="FS1355" s="116">
        <f t="shared" si="629"/>
        <v>10</v>
      </c>
      <c r="FT1355" s="116">
        <f t="shared" si="611"/>
        <v>0.02</v>
      </c>
      <c r="FU1355" s="116">
        <f t="shared" si="612"/>
        <v>1</v>
      </c>
      <c r="FV1355" s="116">
        <f t="shared" si="613"/>
        <v>95</v>
      </c>
      <c r="FW1355" s="116">
        <f t="shared" si="614"/>
        <v>0</v>
      </c>
      <c r="FX1355" s="116">
        <f t="shared" si="615"/>
        <v>1</v>
      </c>
      <c r="FY1355" s="116">
        <f t="shared" si="616"/>
        <v>22</v>
      </c>
      <c r="FZ1355" s="116">
        <f t="shared" si="617"/>
        <v>7.9000000000000008E-3</v>
      </c>
      <c r="GA1355" s="116">
        <f t="shared" si="618"/>
        <v>1</v>
      </c>
      <c r="GB1355" s="116">
        <f t="shared" si="619"/>
        <v>44</v>
      </c>
      <c r="GC1355" s="116">
        <f t="shared" si="620"/>
        <v>3.15E-2</v>
      </c>
      <c r="GD1355" s="116">
        <f t="shared" si="621"/>
        <v>1</v>
      </c>
      <c r="GE1355" s="116">
        <f t="shared" si="622"/>
        <v>95</v>
      </c>
    </row>
    <row r="1356" spans="164:187" ht="16.5" x14ac:dyDescent="0.2">
      <c r="FH1356" s="116">
        <v>1351</v>
      </c>
      <c r="FI1356" s="116">
        <f t="shared" si="607"/>
        <v>0</v>
      </c>
      <c r="FJ1356" s="116">
        <f t="shared" si="623"/>
        <v>17</v>
      </c>
      <c r="FK1356" s="116" t="str">
        <f t="shared" si="608"/>
        <v>朱仙专属武器-魂珠-8 0级</v>
      </c>
      <c r="FL1356" s="116">
        <f t="shared" si="609"/>
        <v>8</v>
      </c>
      <c r="FM1356" s="116">
        <f t="shared" si="610"/>
        <v>0</v>
      </c>
      <c r="FN1356" s="116" t="str">
        <f t="shared" si="624"/>
        <v/>
      </c>
      <c r="FO1356" s="116" t="str">
        <f t="shared" si="625"/>
        <v/>
      </c>
      <c r="FP1356" s="116" t="str">
        <f t="shared" si="626"/>
        <v/>
      </c>
      <c r="FQ1356" s="116" t="str">
        <f t="shared" si="627"/>
        <v/>
      </c>
      <c r="FR1356" s="116" t="str">
        <f t="shared" si="628"/>
        <v/>
      </c>
      <c r="FS1356" s="116" t="str">
        <f t="shared" si="629"/>
        <v/>
      </c>
      <c r="FT1356" s="116" t="str">
        <f t="shared" si="611"/>
        <v/>
      </c>
      <c r="FU1356" s="116" t="str">
        <f t="shared" si="612"/>
        <v/>
      </c>
      <c r="FV1356" s="116" t="str">
        <f t="shared" si="613"/>
        <v/>
      </c>
      <c r="FW1356" s="116" t="str">
        <f t="shared" si="614"/>
        <v/>
      </c>
      <c r="FX1356" s="116" t="str">
        <f t="shared" si="615"/>
        <v/>
      </c>
      <c r="FY1356" s="116" t="str">
        <f t="shared" si="616"/>
        <v/>
      </c>
      <c r="FZ1356" s="116" t="str">
        <f t="shared" si="617"/>
        <v/>
      </c>
      <c r="GA1356" s="116" t="str">
        <f t="shared" si="618"/>
        <v/>
      </c>
      <c r="GB1356" s="116" t="str">
        <f t="shared" si="619"/>
        <v/>
      </c>
      <c r="GC1356" s="116" t="str">
        <f t="shared" si="620"/>
        <v/>
      </c>
      <c r="GD1356" s="116" t="str">
        <f t="shared" si="621"/>
        <v/>
      </c>
      <c r="GE1356" s="116" t="str">
        <f t="shared" si="622"/>
        <v/>
      </c>
    </row>
    <row r="1357" spans="164:187" ht="16.5" x14ac:dyDescent="0.2">
      <c r="FH1357" s="116">
        <v>1352</v>
      </c>
      <c r="FI1357" s="116">
        <f t="shared" si="607"/>
        <v>64</v>
      </c>
      <c r="FJ1357" s="116">
        <f t="shared" si="623"/>
        <v>17</v>
      </c>
      <c r="FK1357" s="116" t="str">
        <f t="shared" si="608"/>
        <v>朱仙专属武器-魂珠-8 1级</v>
      </c>
      <c r="FL1357" s="116">
        <f t="shared" si="609"/>
        <v>8</v>
      </c>
      <c r="FM1357" s="116">
        <f t="shared" si="610"/>
        <v>1</v>
      </c>
      <c r="FN1357" s="116" t="str">
        <f t="shared" si="624"/>
        <v>金币</v>
      </c>
      <c r="FO1357" s="116">
        <f t="shared" si="625"/>
        <v>8000</v>
      </c>
      <c r="FP1357" s="116" t="str">
        <f t="shared" si="626"/>
        <v>专属强化石4</v>
      </c>
      <c r="FQ1357" s="116">
        <f t="shared" si="627"/>
        <v>5</v>
      </c>
      <c r="FR1357" s="116" t="str">
        <f t="shared" si="628"/>
        <v/>
      </c>
      <c r="FS1357" s="116" t="str">
        <f t="shared" si="629"/>
        <v/>
      </c>
      <c r="FT1357" s="116">
        <f t="shared" si="611"/>
        <v>0.1</v>
      </c>
      <c r="FU1357" s="116">
        <f t="shared" si="612"/>
        <v>1</v>
      </c>
      <c r="FV1357" s="116">
        <f t="shared" si="613"/>
        <v>15</v>
      </c>
      <c r="FW1357" s="116">
        <f t="shared" si="614"/>
        <v>0</v>
      </c>
      <c r="FX1357" s="116">
        <f t="shared" si="615"/>
        <v>1</v>
      </c>
      <c r="FY1357" s="116">
        <f t="shared" si="616"/>
        <v>4</v>
      </c>
      <c r="FZ1357" s="116">
        <f t="shared" si="617"/>
        <v>4.9200000000000001E-2</v>
      </c>
      <c r="GA1357" s="116">
        <f t="shared" si="618"/>
        <v>1</v>
      </c>
      <c r="GB1357" s="116">
        <f t="shared" si="619"/>
        <v>7</v>
      </c>
      <c r="GC1357" s="116">
        <f t="shared" si="620"/>
        <v>0.1968</v>
      </c>
      <c r="GD1357" s="116">
        <f t="shared" si="621"/>
        <v>1</v>
      </c>
      <c r="GE1357" s="116">
        <f t="shared" si="622"/>
        <v>15</v>
      </c>
    </row>
    <row r="1358" spans="164:187" ht="16.5" x14ac:dyDescent="0.2">
      <c r="FH1358" s="116">
        <v>1353</v>
      </c>
      <c r="FI1358" s="116">
        <f t="shared" si="607"/>
        <v>65</v>
      </c>
      <c r="FJ1358" s="116">
        <f t="shared" si="623"/>
        <v>17</v>
      </c>
      <c r="FK1358" s="116" t="str">
        <f t="shared" si="608"/>
        <v>朱仙专属武器-魂珠-8 2级</v>
      </c>
      <c r="FL1358" s="116">
        <f t="shared" si="609"/>
        <v>8</v>
      </c>
      <c r="FM1358" s="116">
        <f t="shared" si="610"/>
        <v>2</v>
      </c>
      <c r="FN1358" s="116" t="str">
        <f t="shared" si="624"/>
        <v>金币</v>
      </c>
      <c r="FO1358" s="116">
        <f t="shared" si="625"/>
        <v>9000</v>
      </c>
      <c r="FP1358" s="116" t="str">
        <f t="shared" si="626"/>
        <v>专属强化石4</v>
      </c>
      <c r="FQ1358" s="116">
        <f t="shared" si="627"/>
        <v>8</v>
      </c>
      <c r="FR1358" s="116" t="str">
        <f t="shared" si="628"/>
        <v/>
      </c>
      <c r="FS1358" s="116" t="str">
        <f t="shared" si="629"/>
        <v/>
      </c>
      <c r="FT1358" s="116">
        <f t="shared" si="611"/>
        <v>0.08</v>
      </c>
      <c r="FU1358" s="116">
        <f t="shared" si="612"/>
        <v>1</v>
      </c>
      <c r="FV1358" s="116">
        <f t="shared" si="613"/>
        <v>19</v>
      </c>
      <c r="FW1358" s="116">
        <f t="shared" si="614"/>
        <v>0</v>
      </c>
      <c r="FX1358" s="116">
        <f t="shared" si="615"/>
        <v>1</v>
      </c>
      <c r="FY1358" s="116">
        <f t="shared" si="616"/>
        <v>4</v>
      </c>
      <c r="FZ1358" s="116">
        <f t="shared" si="617"/>
        <v>3.9399999999999998E-2</v>
      </c>
      <c r="GA1358" s="116">
        <f t="shared" si="618"/>
        <v>1</v>
      </c>
      <c r="GB1358" s="116">
        <f t="shared" si="619"/>
        <v>9</v>
      </c>
      <c r="GC1358" s="116">
        <f t="shared" si="620"/>
        <v>0.15740000000000001</v>
      </c>
      <c r="GD1358" s="116">
        <f t="shared" si="621"/>
        <v>1</v>
      </c>
      <c r="GE1358" s="116">
        <f t="shared" si="622"/>
        <v>19</v>
      </c>
    </row>
    <row r="1359" spans="164:187" ht="16.5" x14ac:dyDescent="0.2">
      <c r="FH1359" s="116">
        <v>1354</v>
      </c>
      <c r="FI1359" s="116">
        <f t="shared" si="607"/>
        <v>66</v>
      </c>
      <c r="FJ1359" s="116">
        <f t="shared" si="623"/>
        <v>17</v>
      </c>
      <c r="FK1359" s="116" t="str">
        <f t="shared" si="608"/>
        <v>朱仙专属武器-魂珠-8 3级</v>
      </c>
      <c r="FL1359" s="116">
        <f t="shared" si="609"/>
        <v>8</v>
      </c>
      <c r="FM1359" s="116">
        <f t="shared" si="610"/>
        <v>3</v>
      </c>
      <c r="FN1359" s="116" t="str">
        <f t="shared" si="624"/>
        <v>金币</v>
      </c>
      <c r="FO1359" s="116">
        <f t="shared" si="625"/>
        <v>10000</v>
      </c>
      <c r="FP1359" s="116" t="str">
        <f t="shared" si="626"/>
        <v>专属强化石4</v>
      </c>
      <c r="FQ1359" s="116">
        <f t="shared" si="627"/>
        <v>10</v>
      </c>
      <c r="FR1359" s="116" t="str">
        <f t="shared" si="628"/>
        <v/>
      </c>
      <c r="FS1359" s="116" t="str">
        <f t="shared" si="629"/>
        <v/>
      </c>
      <c r="FT1359" s="116">
        <f t="shared" si="611"/>
        <v>7.0000000000000007E-2</v>
      </c>
      <c r="FU1359" s="116">
        <f t="shared" si="612"/>
        <v>1</v>
      </c>
      <c r="FV1359" s="116">
        <f t="shared" si="613"/>
        <v>23</v>
      </c>
      <c r="FW1359" s="116">
        <f t="shared" si="614"/>
        <v>0</v>
      </c>
      <c r="FX1359" s="116">
        <f t="shared" si="615"/>
        <v>1</v>
      </c>
      <c r="FY1359" s="116">
        <f t="shared" si="616"/>
        <v>5</v>
      </c>
      <c r="FZ1359" s="116">
        <f t="shared" si="617"/>
        <v>3.2800000000000003E-2</v>
      </c>
      <c r="GA1359" s="116">
        <f t="shared" si="618"/>
        <v>1</v>
      </c>
      <c r="GB1359" s="116">
        <f t="shared" si="619"/>
        <v>11</v>
      </c>
      <c r="GC1359" s="116">
        <f t="shared" si="620"/>
        <v>0.13120000000000001</v>
      </c>
      <c r="GD1359" s="116">
        <f t="shared" si="621"/>
        <v>1</v>
      </c>
      <c r="GE1359" s="116">
        <f t="shared" si="622"/>
        <v>23</v>
      </c>
    </row>
    <row r="1360" spans="164:187" ht="16.5" x14ac:dyDescent="0.2">
      <c r="FH1360" s="116">
        <v>1355</v>
      </c>
      <c r="FI1360" s="116">
        <f t="shared" si="607"/>
        <v>67</v>
      </c>
      <c r="FJ1360" s="116">
        <f t="shared" si="623"/>
        <v>17</v>
      </c>
      <c r="FK1360" s="116" t="str">
        <f t="shared" si="608"/>
        <v>朱仙专属武器-魂珠-8 4级</v>
      </c>
      <c r="FL1360" s="116">
        <f t="shared" si="609"/>
        <v>8</v>
      </c>
      <c r="FM1360" s="116">
        <f t="shared" si="610"/>
        <v>4</v>
      </c>
      <c r="FN1360" s="116" t="str">
        <f t="shared" si="624"/>
        <v>金币</v>
      </c>
      <c r="FO1360" s="116">
        <f t="shared" si="625"/>
        <v>11000</v>
      </c>
      <c r="FP1360" s="116" t="str">
        <f t="shared" si="626"/>
        <v>专属强化石4</v>
      </c>
      <c r="FQ1360" s="116">
        <f t="shared" si="627"/>
        <v>12</v>
      </c>
      <c r="FR1360" s="116" t="str">
        <f t="shared" si="628"/>
        <v/>
      </c>
      <c r="FS1360" s="116" t="str">
        <f t="shared" si="629"/>
        <v/>
      </c>
      <c r="FT1360" s="116">
        <f t="shared" si="611"/>
        <v>0.05</v>
      </c>
      <c r="FU1360" s="116">
        <f t="shared" si="612"/>
        <v>1</v>
      </c>
      <c r="FV1360" s="116">
        <f t="shared" si="613"/>
        <v>32</v>
      </c>
      <c r="FW1360" s="116">
        <f t="shared" si="614"/>
        <v>0</v>
      </c>
      <c r="FX1360" s="116">
        <f t="shared" si="615"/>
        <v>1</v>
      </c>
      <c r="FY1360" s="116">
        <f t="shared" si="616"/>
        <v>7</v>
      </c>
      <c r="FZ1360" s="116">
        <f t="shared" si="617"/>
        <v>2.3599999999999999E-2</v>
      </c>
      <c r="GA1360" s="116">
        <f t="shared" si="618"/>
        <v>1</v>
      </c>
      <c r="GB1360" s="116">
        <f t="shared" si="619"/>
        <v>15</v>
      </c>
      <c r="GC1360" s="116">
        <f t="shared" si="620"/>
        <v>9.4399999999999998E-2</v>
      </c>
      <c r="GD1360" s="116">
        <f t="shared" si="621"/>
        <v>1</v>
      </c>
      <c r="GE1360" s="116">
        <f t="shared" si="622"/>
        <v>32</v>
      </c>
    </row>
    <row r="1361" spans="164:187" ht="16.5" x14ac:dyDescent="0.2">
      <c r="FH1361" s="116">
        <v>1356</v>
      </c>
      <c r="FI1361" s="116">
        <f t="shared" si="607"/>
        <v>68</v>
      </c>
      <c r="FJ1361" s="116">
        <f t="shared" si="623"/>
        <v>17</v>
      </c>
      <c r="FK1361" s="116" t="str">
        <f t="shared" si="608"/>
        <v>朱仙专属武器-魂珠-8 5级</v>
      </c>
      <c r="FL1361" s="116">
        <f t="shared" si="609"/>
        <v>8</v>
      </c>
      <c r="FM1361" s="116">
        <f t="shared" si="610"/>
        <v>5</v>
      </c>
      <c r="FN1361" s="116" t="str">
        <f t="shared" si="624"/>
        <v>金币</v>
      </c>
      <c r="FO1361" s="116">
        <f t="shared" si="625"/>
        <v>12000</v>
      </c>
      <c r="FP1361" s="116" t="str">
        <f t="shared" si="626"/>
        <v>专属强化石4</v>
      </c>
      <c r="FQ1361" s="116">
        <f t="shared" si="627"/>
        <v>15</v>
      </c>
      <c r="FR1361" s="116" t="str">
        <f t="shared" si="628"/>
        <v/>
      </c>
      <c r="FS1361" s="116" t="str">
        <f t="shared" si="629"/>
        <v/>
      </c>
      <c r="FT1361" s="116">
        <f t="shared" si="611"/>
        <v>0.04</v>
      </c>
      <c r="FU1361" s="116">
        <f t="shared" si="612"/>
        <v>1</v>
      </c>
      <c r="FV1361" s="116">
        <f t="shared" si="613"/>
        <v>41</v>
      </c>
      <c r="FW1361" s="116">
        <f t="shared" si="614"/>
        <v>0</v>
      </c>
      <c r="FX1361" s="116">
        <f t="shared" si="615"/>
        <v>1</v>
      </c>
      <c r="FY1361" s="116">
        <f t="shared" si="616"/>
        <v>9</v>
      </c>
      <c r="FZ1361" s="116">
        <f t="shared" si="617"/>
        <v>1.84E-2</v>
      </c>
      <c r="GA1361" s="116">
        <f t="shared" si="618"/>
        <v>1</v>
      </c>
      <c r="GB1361" s="116">
        <f t="shared" si="619"/>
        <v>19</v>
      </c>
      <c r="GC1361" s="116">
        <f t="shared" si="620"/>
        <v>7.3800000000000004E-2</v>
      </c>
      <c r="GD1361" s="116">
        <f t="shared" si="621"/>
        <v>1</v>
      </c>
      <c r="GE1361" s="116">
        <f t="shared" si="622"/>
        <v>41</v>
      </c>
    </row>
    <row r="1362" spans="164:187" ht="16.5" x14ac:dyDescent="0.2">
      <c r="FH1362" s="116">
        <v>1357</v>
      </c>
      <c r="FI1362" s="116">
        <f t="shared" si="607"/>
        <v>69</v>
      </c>
      <c r="FJ1362" s="116">
        <f t="shared" si="623"/>
        <v>17</v>
      </c>
      <c r="FK1362" s="116" t="str">
        <f t="shared" si="608"/>
        <v>朱仙专属武器-魂珠-8 6级</v>
      </c>
      <c r="FL1362" s="116">
        <f t="shared" si="609"/>
        <v>8</v>
      </c>
      <c r="FM1362" s="116">
        <f t="shared" si="610"/>
        <v>6</v>
      </c>
      <c r="FN1362" s="116" t="str">
        <f t="shared" si="624"/>
        <v>金币</v>
      </c>
      <c r="FO1362" s="116">
        <f t="shared" si="625"/>
        <v>13000</v>
      </c>
      <c r="FP1362" s="116" t="str">
        <f t="shared" si="626"/>
        <v>专属强化石4</v>
      </c>
      <c r="FQ1362" s="116">
        <f t="shared" si="627"/>
        <v>18</v>
      </c>
      <c r="FR1362" s="116" t="str">
        <f t="shared" si="628"/>
        <v/>
      </c>
      <c r="FS1362" s="116" t="str">
        <f t="shared" si="629"/>
        <v/>
      </c>
      <c r="FT1362" s="116">
        <f t="shared" si="611"/>
        <v>0.03</v>
      </c>
      <c r="FU1362" s="116">
        <f t="shared" si="612"/>
        <v>1</v>
      </c>
      <c r="FV1362" s="116">
        <f t="shared" si="613"/>
        <v>55</v>
      </c>
      <c r="FW1362" s="116">
        <f t="shared" si="614"/>
        <v>0</v>
      </c>
      <c r="FX1362" s="116">
        <f t="shared" si="615"/>
        <v>1</v>
      </c>
      <c r="FY1362" s="116">
        <f t="shared" si="616"/>
        <v>13</v>
      </c>
      <c r="FZ1362" s="116">
        <f t="shared" si="617"/>
        <v>1.3599999999999999E-2</v>
      </c>
      <c r="GA1362" s="116">
        <f t="shared" si="618"/>
        <v>1</v>
      </c>
      <c r="GB1362" s="116">
        <f t="shared" si="619"/>
        <v>26</v>
      </c>
      <c r="GC1362" s="116">
        <f t="shared" si="620"/>
        <v>5.45E-2</v>
      </c>
      <c r="GD1362" s="116">
        <f t="shared" si="621"/>
        <v>1</v>
      </c>
      <c r="GE1362" s="116">
        <f t="shared" si="622"/>
        <v>55</v>
      </c>
    </row>
    <row r="1363" spans="164:187" ht="16.5" x14ac:dyDescent="0.2">
      <c r="FH1363" s="116">
        <v>1358</v>
      </c>
      <c r="FI1363" s="116">
        <f t="shared" si="607"/>
        <v>70</v>
      </c>
      <c r="FJ1363" s="116">
        <f t="shared" si="623"/>
        <v>17</v>
      </c>
      <c r="FK1363" s="116" t="str">
        <f t="shared" si="608"/>
        <v>朱仙专属武器-魂珠-8 7级</v>
      </c>
      <c r="FL1363" s="116">
        <f t="shared" si="609"/>
        <v>8</v>
      </c>
      <c r="FM1363" s="116">
        <f t="shared" si="610"/>
        <v>7</v>
      </c>
      <c r="FN1363" s="116" t="str">
        <f t="shared" si="624"/>
        <v>金币</v>
      </c>
      <c r="FO1363" s="116">
        <f t="shared" si="625"/>
        <v>14000</v>
      </c>
      <c r="FP1363" s="116" t="str">
        <f t="shared" si="626"/>
        <v>专属强化石4</v>
      </c>
      <c r="FQ1363" s="116">
        <f t="shared" si="627"/>
        <v>25</v>
      </c>
      <c r="FR1363" s="116" t="str">
        <f t="shared" si="628"/>
        <v/>
      </c>
      <c r="FS1363" s="116" t="str">
        <f t="shared" si="629"/>
        <v/>
      </c>
      <c r="FT1363" s="116">
        <f t="shared" si="611"/>
        <v>0.02</v>
      </c>
      <c r="FU1363" s="116">
        <f t="shared" si="612"/>
        <v>1</v>
      </c>
      <c r="FV1363" s="116">
        <f t="shared" si="613"/>
        <v>64</v>
      </c>
      <c r="FW1363" s="116">
        <f t="shared" si="614"/>
        <v>0</v>
      </c>
      <c r="FX1363" s="116">
        <f t="shared" si="615"/>
        <v>1</v>
      </c>
      <c r="FY1363" s="116">
        <f t="shared" si="616"/>
        <v>15</v>
      </c>
      <c r="FZ1363" s="116">
        <f t="shared" si="617"/>
        <v>1.17E-2</v>
      </c>
      <c r="GA1363" s="116">
        <f t="shared" si="618"/>
        <v>1</v>
      </c>
      <c r="GB1363" s="116">
        <f t="shared" si="619"/>
        <v>30</v>
      </c>
      <c r="GC1363" s="116">
        <f t="shared" si="620"/>
        <v>4.6800000000000001E-2</v>
      </c>
      <c r="GD1363" s="116">
        <f t="shared" si="621"/>
        <v>1</v>
      </c>
      <c r="GE1363" s="116">
        <f t="shared" si="622"/>
        <v>64</v>
      </c>
    </row>
    <row r="1364" spans="164:187" ht="16.5" x14ac:dyDescent="0.2">
      <c r="FH1364" s="116">
        <v>1359</v>
      </c>
      <c r="FI1364" s="116">
        <f t="shared" si="607"/>
        <v>71</v>
      </c>
      <c r="FJ1364" s="116">
        <f t="shared" si="623"/>
        <v>17</v>
      </c>
      <c r="FK1364" s="116" t="str">
        <f t="shared" si="608"/>
        <v>朱仙专属武器-魂珠-8 8级</v>
      </c>
      <c r="FL1364" s="116">
        <f t="shared" si="609"/>
        <v>8</v>
      </c>
      <c r="FM1364" s="116">
        <f t="shared" si="610"/>
        <v>8</v>
      </c>
      <c r="FN1364" s="116" t="str">
        <f t="shared" si="624"/>
        <v>金币</v>
      </c>
      <c r="FO1364" s="116">
        <f t="shared" si="625"/>
        <v>15000</v>
      </c>
      <c r="FP1364" s="116" t="str">
        <f t="shared" si="626"/>
        <v>专属强化石4</v>
      </c>
      <c r="FQ1364" s="116">
        <f t="shared" si="627"/>
        <v>30</v>
      </c>
      <c r="FR1364" s="116" t="str">
        <f t="shared" si="628"/>
        <v/>
      </c>
      <c r="FS1364" s="116" t="str">
        <f t="shared" si="629"/>
        <v/>
      </c>
      <c r="FT1364" s="116">
        <f t="shared" si="611"/>
        <v>0.02</v>
      </c>
      <c r="FU1364" s="116">
        <f t="shared" si="612"/>
        <v>1</v>
      </c>
      <c r="FV1364" s="116">
        <f t="shared" si="613"/>
        <v>86</v>
      </c>
      <c r="FW1364" s="116">
        <f t="shared" si="614"/>
        <v>0</v>
      </c>
      <c r="FX1364" s="116">
        <f t="shared" si="615"/>
        <v>1</v>
      </c>
      <c r="FY1364" s="116">
        <f t="shared" si="616"/>
        <v>20</v>
      </c>
      <c r="FZ1364" s="116">
        <f t="shared" si="617"/>
        <v>8.6999999999999994E-3</v>
      </c>
      <c r="GA1364" s="116">
        <f t="shared" si="618"/>
        <v>1</v>
      </c>
      <c r="GB1364" s="116">
        <f t="shared" si="619"/>
        <v>40</v>
      </c>
      <c r="GC1364" s="116">
        <f t="shared" si="620"/>
        <v>3.4700000000000002E-2</v>
      </c>
      <c r="GD1364" s="116">
        <f t="shared" si="621"/>
        <v>1</v>
      </c>
      <c r="GE1364" s="116">
        <f t="shared" si="622"/>
        <v>86</v>
      </c>
    </row>
    <row r="1365" spans="164:187" ht="16.5" x14ac:dyDescent="0.2">
      <c r="FH1365" s="116">
        <v>1360</v>
      </c>
      <c r="FI1365" s="116">
        <f t="shared" si="607"/>
        <v>72</v>
      </c>
      <c r="FJ1365" s="116">
        <f t="shared" si="623"/>
        <v>17</v>
      </c>
      <c r="FK1365" s="116" t="str">
        <f t="shared" si="608"/>
        <v>朱仙专属武器-魂珠-8 9级</v>
      </c>
      <c r="FL1365" s="116">
        <f t="shared" si="609"/>
        <v>8</v>
      </c>
      <c r="FM1365" s="116">
        <f t="shared" si="610"/>
        <v>9</v>
      </c>
      <c r="FN1365" s="116" t="str">
        <f t="shared" si="624"/>
        <v>金币</v>
      </c>
      <c r="FO1365" s="116">
        <f t="shared" si="625"/>
        <v>16000</v>
      </c>
      <c r="FP1365" s="116" t="str">
        <f t="shared" si="626"/>
        <v>专属强化石4</v>
      </c>
      <c r="FQ1365" s="116">
        <f t="shared" si="627"/>
        <v>30</v>
      </c>
      <c r="FR1365" s="116" t="str">
        <f t="shared" si="628"/>
        <v/>
      </c>
      <c r="FS1365" s="116" t="str">
        <f t="shared" si="629"/>
        <v/>
      </c>
      <c r="FT1365" s="116">
        <f t="shared" si="611"/>
        <v>0.01</v>
      </c>
      <c r="FU1365" s="116">
        <f t="shared" si="612"/>
        <v>1</v>
      </c>
      <c r="FV1365" s="116">
        <f t="shared" si="613"/>
        <v>140</v>
      </c>
      <c r="FW1365" s="116">
        <f t="shared" si="614"/>
        <v>0</v>
      </c>
      <c r="FX1365" s="116">
        <f t="shared" si="615"/>
        <v>1</v>
      </c>
      <c r="FY1365" s="116">
        <f t="shared" si="616"/>
        <v>33</v>
      </c>
      <c r="FZ1365" s="116">
        <f t="shared" si="617"/>
        <v>5.4000000000000003E-3</v>
      </c>
      <c r="GA1365" s="116">
        <f t="shared" si="618"/>
        <v>1</v>
      </c>
      <c r="GB1365" s="116">
        <f t="shared" si="619"/>
        <v>65</v>
      </c>
      <c r="GC1365" s="116">
        <f t="shared" si="620"/>
        <v>2.1499999999999998E-2</v>
      </c>
      <c r="GD1365" s="116">
        <f t="shared" si="621"/>
        <v>1</v>
      </c>
      <c r="GE1365" s="116">
        <f t="shared" si="622"/>
        <v>140</v>
      </c>
    </row>
    <row r="1366" spans="164:187" ht="16.5" x14ac:dyDescent="0.2">
      <c r="FH1366" s="116">
        <v>1361</v>
      </c>
      <c r="FI1366" s="116">
        <f t="shared" ref="FI1366:FI1429" si="630">IF(FM1366&gt;0,(FL1366-1)*9+FM1366,0)</f>
        <v>0</v>
      </c>
      <c r="FJ1366" s="116">
        <f t="shared" si="623"/>
        <v>18</v>
      </c>
      <c r="FK1366" s="116" t="str">
        <f t="shared" ref="FK1366:FK1429" si="631">INDEX($FC$6:$FC$26,FJ1366)&amp;"专属武器-魂珠-"&amp;FL1366&amp;" "&amp;FM1366&amp;"级"</f>
        <v>雷震子专属武器-魂珠-1 0级</v>
      </c>
      <c r="FL1366" s="116">
        <f t="shared" ref="FL1366:FL1429" si="632">INT((FH1366-(FJ1366-1)*80-1)/10)+1</f>
        <v>1</v>
      </c>
      <c r="FM1366" s="116">
        <f t="shared" ref="FM1366:FM1429" si="633">FH1366-(FJ1366-1)*80-(FL1366-1)*10-1</f>
        <v>0</v>
      </c>
      <c r="FN1366" s="116" t="str">
        <f t="shared" si="624"/>
        <v/>
      </c>
      <c r="FO1366" s="116" t="str">
        <f t="shared" si="625"/>
        <v/>
      </c>
      <c r="FP1366" s="116" t="str">
        <f t="shared" si="626"/>
        <v/>
      </c>
      <c r="FQ1366" s="116" t="str">
        <f t="shared" si="627"/>
        <v/>
      </c>
      <c r="FR1366" s="116" t="str">
        <f t="shared" si="628"/>
        <v/>
      </c>
      <c r="FS1366" s="116" t="str">
        <f t="shared" si="629"/>
        <v/>
      </c>
      <c r="FT1366" s="116" t="str">
        <f t="shared" ref="FT1366:FT1429" si="634">IF($FM1366&gt;0,INDEX(EJ$6:EJ$77,$FI1366),"")</f>
        <v/>
      </c>
      <c r="FU1366" s="116" t="str">
        <f t="shared" ref="FU1366:FU1429" si="635">IF($FM1366&gt;0,INDEX(EK$6:EK$77,$FI1366),"")</f>
        <v/>
      </c>
      <c r="FV1366" s="116" t="str">
        <f t="shared" ref="FV1366:FV1429" si="636">IF($FM1366&gt;0,INDEX(EL$6:EL$77,$FI1366),"")</f>
        <v/>
      </c>
      <c r="FW1366" s="116" t="str">
        <f t="shared" ref="FW1366:FW1429" si="637">IF($FM1366&gt;0,INDEX(EP$6:EP$77,$FI1366),"")</f>
        <v/>
      </c>
      <c r="FX1366" s="116" t="str">
        <f t="shared" ref="FX1366:FX1429" si="638">IF($FM1366&gt;0,INDEX(EQ$6:EQ$77,$FI1366),"")</f>
        <v/>
      </c>
      <c r="FY1366" s="116" t="str">
        <f t="shared" ref="FY1366:FY1429" si="639">IF($FM1366&gt;0,INDEX(ER$6:ER$77,$FI1366),"")</f>
        <v/>
      </c>
      <c r="FZ1366" s="116" t="str">
        <f t="shared" ref="FZ1366:FZ1429" si="640">IF($FM1366&gt;0,INDEX(ES$6:ES$77,$FI1366),"")</f>
        <v/>
      </c>
      <c r="GA1366" s="116" t="str">
        <f t="shared" ref="GA1366:GA1429" si="641">IF($FM1366&gt;0,INDEX(ET$6:ET$77,$FI1366),"")</f>
        <v/>
      </c>
      <c r="GB1366" s="116" t="str">
        <f t="shared" ref="GB1366:GB1429" si="642">IF($FM1366&gt;0,INDEX(EU$6:EU$77,$FI1366),"")</f>
        <v/>
      </c>
      <c r="GC1366" s="116" t="str">
        <f t="shared" ref="GC1366:GC1429" si="643">IF($FM1366&gt;0,INDEX(EV$6:EV$77,$FI1366),"")</f>
        <v/>
      </c>
      <c r="GD1366" s="116" t="str">
        <f t="shared" ref="GD1366:GD1429" si="644">IF($FM1366&gt;0,INDEX(EW$6:EW$77,$FI1366),"")</f>
        <v/>
      </c>
      <c r="GE1366" s="116" t="str">
        <f t="shared" ref="GE1366:GE1429" si="645">IF($FM1366&gt;0,INDEX(EX$6:EX$77,$FI1366),"")</f>
        <v/>
      </c>
    </row>
    <row r="1367" spans="164:187" ht="16.5" x14ac:dyDescent="0.2">
      <c r="FH1367" s="116">
        <v>1362</v>
      </c>
      <c r="FI1367" s="116">
        <f t="shared" si="630"/>
        <v>1</v>
      </c>
      <c r="FJ1367" s="116">
        <f t="shared" si="623"/>
        <v>18</v>
      </c>
      <c r="FK1367" s="116" t="str">
        <f t="shared" si="631"/>
        <v>雷震子专属武器-魂珠-1 1级</v>
      </c>
      <c r="FL1367" s="116">
        <f t="shared" si="632"/>
        <v>1</v>
      </c>
      <c r="FM1367" s="116">
        <f t="shared" si="633"/>
        <v>1</v>
      </c>
      <c r="FN1367" s="116" t="str">
        <f t="shared" si="624"/>
        <v>金币</v>
      </c>
      <c r="FO1367" s="116">
        <f t="shared" si="625"/>
        <v>1000</v>
      </c>
      <c r="FP1367" s="116" t="str">
        <f t="shared" si="626"/>
        <v>专属强化石1</v>
      </c>
      <c r="FQ1367" s="116">
        <f t="shared" si="627"/>
        <v>1</v>
      </c>
      <c r="FR1367" s="116" t="str">
        <f t="shared" si="628"/>
        <v/>
      </c>
      <c r="FS1367" s="116" t="str">
        <f t="shared" si="629"/>
        <v/>
      </c>
      <c r="FT1367" s="116">
        <f t="shared" si="634"/>
        <v>0.24</v>
      </c>
      <c r="FU1367" s="116">
        <f t="shared" si="635"/>
        <v>1</v>
      </c>
      <c r="FV1367" s="116">
        <f t="shared" si="636"/>
        <v>6</v>
      </c>
      <c r="FW1367" s="116">
        <f t="shared" si="637"/>
        <v>0</v>
      </c>
      <c r="FX1367" s="116">
        <f t="shared" si="638"/>
        <v>1</v>
      </c>
      <c r="FY1367" s="116">
        <f t="shared" si="639"/>
        <v>1</v>
      </c>
      <c r="FZ1367" s="116">
        <f t="shared" si="640"/>
        <v>0.11990000000000001</v>
      </c>
      <c r="GA1367" s="116">
        <f t="shared" si="641"/>
        <v>1</v>
      </c>
      <c r="GB1367" s="116">
        <f t="shared" si="642"/>
        <v>3</v>
      </c>
      <c r="GC1367" s="116">
        <f t="shared" si="643"/>
        <v>0.47960000000000003</v>
      </c>
      <c r="GD1367" s="116">
        <f t="shared" si="644"/>
        <v>1</v>
      </c>
      <c r="GE1367" s="116">
        <f t="shared" si="645"/>
        <v>6</v>
      </c>
    </row>
    <row r="1368" spans="164:187" ht="16.5" x14ac:dyDescent="0.2">
      <c r="FH1368" s="116">
        <v>1363</v>
      </c>
      <c r="FI1368" s="116">
        <f t="shared" si="630"/>
        <v>2</v>
      </c>
      <c r="FJ1368" s="116">
        <f t="shared" si="623"/>
        <v>18</v>
      </c>
      <c r="FK1368" s="116" t="str">
        <f t="shared" si="631"/>
        <v>雷震子专属武器-魂珠-1 2级</v>
      </c>
      <c r="FL1368" s="116">
        <f t="shared" si="632"/>
        <v>1</v>
      </c>
      <c r="FM1368" s="116">
        <f t="shared" si="633"/>
        <v>2</v>
      </c>
      <c r="FN1368" s="116" t="str">
        <f t="shared" si="624"/>
        <v>金币</v>
      </c>
      <c r="FO1368" s="116">
        <f t="shared" si="625"/>
        <v>2000</v>
      </c>
      <c r="FP1368" s="116" t="str">
        <f t="shared" si="626"/>
        <v>专属强化石1</v>
      </c>
      <c r="FQ1368" s="116">
        <f t="shared" si="627"/>
        <v>2</v>
      </c>
      <c r="FR1368" s="116" t="str">
        <f t="shared" si="628"/>
        <v/>
      </c>
      <c r="FS1368" s="116" t="str">
        <f t="shared" si="629"/>
        <v/>
      </c>
      <c r="FT1368" s="116">
        <f t="shared" si="634"/>
        <v>0.24</v>
      </c>
      <c r="FU1368" s="116">
        <f t="shared" si="635"/>
        <v>1</v>
      </c>
      <c r="FV1368" s="116">
        <f t="shared" si="636"/>
        <v>6</v>
      </c>
      <c r="FW1368" s="116">
        <f t="shared" si="637"/>
        <v>0</v>
      </c>
      <c r="FX1368" s="116">
        <f t="shared" si="638"/>
        <v>1</v>
      </c>
      <c r="FY1368" s="116">
        <f t="shared" si="639"/>
        <v>1</v>
      </c>
      <c r="FZ1368" s="116">
        <f t="shared" si="640"/>
        <v>0.11990000000000001</v>
      </c>
      <c r="GA1368" s="116">
        <f t="shared" si="641"/>
        <v>1</v>
      </c>
      <c r="GB1368" s="116">
        <f t="shared" si="642"/>
        <v>3</v>
      </c>
      <c r="GC1368" s="116">
        <f t="shared" si="643"/>
        <v>0.47960000000000003</v>
      </c>
      <c r="GD1368" s="116">
        <f t="shared" si="644"/>
        <v>1</v>
      </c>
      <c r="GE1368" s="116">
        <f t="shared" si="645"/>
        <v>6</v>
      </c>
    </row>
    <row r="1369" spans="164:187" ht="16.5" x14ac:dyDescent="0.2">
      <c r="FH1369" s="116">
        <v>1364</v>
      </c>
      <c r="FI1369" s="116">
        <f t="shared" si="630"/>
        <v>3</v>
      </c>
      <c r="FJ1369" s="116">
        <f t="shared" si="623"/>
        <v>18</v>
      </c>
      <c r="FK1369" s="116" t="str">
        <f t="shared" si="631"/>
        <v>雷震子专属武器-魂珠-1 3级</v>
      </c>
      <c r="FL1369" s="116">
        <f t="shared" si="632"/>
        <v>1</v>
      </c>
      <c r="FM1369" s="116">
        <f t="shared" si="633"/>
        <v>3</v>
      </c>
      <c r="FN1369" s="116" t="str">
        <f t="shared" si="624"/>
        <v>金币</v>
      </c>
      <c r="FO1369" s="116">
        <f t="shared" si="625"/>
        <v>3000</v>
      </c>
      <c r="FP1369" s="116" t="str">
        <f t="shared" si="626"/>
        <v>专属强化石1</v>
      </c>
      <c r="FQ1369" s="116">
        <f t="shared" si="627"/>
        <v>3</v>
      </c>
      <c r="FR1369" s="116" t="str">
        <f t="shared" si="628"/>
        <v/>
      </c>
      <c r="FS1369" s="116" t="str">
        <f t="shared" si="629"/>
        <v/>
      </c>
      <c r="FT1369" s="116">
        <f t="shared" si="634"/>
        <v>0.24</v>
      </c>
      <c r="FU1369" s="116">
        <f t="shared" si="635"/>
        <v>1</v>
      </c>
      <c r="FV1369" s="116">
        <f t="shared" si="636"/>
        <v>6</v>
      </c>
      <c r="FW1369" s="116">
        <f t="shared" si="637"/>
        <v>0</v>
      </c>
      <c r="FX1369" s="116">
        <f t="shared" si="638"/>
        <v>1</v>
      </c>
      <c r="FY1369" s="116">
        <f t="shared" si="639"/>
        <v>1</v>
      </c>
      <c r="FZ1369" s="116">
        <f t="shared" si="640"/>
        <v>0.11990000000000001</v>
      </c>
      <c r="GA1369" s="116">
        <f t="shared" si="641"/>
        <v>1</v>
      </c>
      <c r="GB1369" s="116">
        <f t="shared" si="642"/>
        <v>3</v>
      </c>
      <c r="GC1369" s="116">
        <f t="shared" si="643"/>
        <v>0.47960000000000003</v>
      </c>
      <c r="GD1369" s="116">
        <f t="shared" si="644"/>
        <v>1</v>
      </c>
      <c r="GE1369" s="116">
        <f t="shared" si="645"/>
        <v>6</v>
      </c>
    </row>
    <row r="1370" spans="164:187" ht="16.5" x14ac:dyDescent="0.2">
      <c r="FH1370" s="116">
        <v>1365</v>
      </c>
      <c r="FI1370" s="116">
        <f t="shared" si="630"/>
        <v>4</v>
      </c>
      <c r="FJ1370" s="116">
        <f t="shared" si="623"/>
        <v>18</v>
      </c>
      <c r="FK1370" s="116" t="str">
        <f t="shared" si="631"/>
        <v>雷震子专属武器-魂珠-1 4级</v>
      </c>
      <c r="FL1370" s="116">
        <f t="shared" si="632"/>
        <v>1</v>
      </c>
      <c r="FM1370" s="116">
        <f t="shared" si="633"/>
        <v>4</v>
      </c>
      <c r="FN1370" s="116" t="str">
        <f t="shared" si="624"/>
        <v>金币</v>
      </c>
      <c r="FO1370" s="116">
        <f t="shared" si="625"/>
        <v>4000</v>
      </c>
      <c r="FP1370" s="116" t="str">
        <f t="shared" si="626"/>
        <v>专属强化石1</v>
      </c>
      <c r="FQ1370" s="116">
        <f t="shared" si="627"/>
        <v>4</v>
      </c>
      <c r="FR1370" s="116" t="str">
        <f t="shared" si="628"/>
        <v/>
      </c>
      <c r="FS1370" s="116" t="str">
        <f t="shared" si="629"/>
        <v/>
      </c>
      <c r="FT1370" s="116">
        <f t="shared" si="634"/>
        <v>0.19</v>
      </c>
      <c r="FU1370" s="116">
        <f t="shared" si="635"/>
        <v>1</v>
      </c>
      <c r="FV1370" s="116">
        <f t="shared" si="636"/>
        <v>8</v>
      </c>
      <c r="FW1370" s="116">
        <f t="shared" si="637"/>
        <v>0</v>
      </c>
      <c r="FX1370" s="116">
        <f t="shared" si="638"/>
        <v>1</v>
      </c>
      <c r="FY1370" s="116">
        <f t="shared" si="639"/>
        <v>2</v>
      </c>
      <c r="FZ1370" s="116">
        <f t="shared" si="640"/>
        <v>9.5899999999999999E-2</v>
      </c>
      <c r="GA1370" s="116">
        <f t="shared" si="641"/>
        <v>1</v>
      </c>
      <c r="GB1370" s="116">
        <f t="shared" si="642"/>
        <v>4</v>
      </c>
      <c r="GC1370" s="116">
        <f t="shared" si="643"/>
        <v>0.38369999999999999</v>
      </c>
      <c r="GD1370" s="116">
        <f t="shared" si="644"/>
        <v>1</v>
      </c>
      <c r="GE1370" s="116">
        <f t="shared" si="645"/>
        <v>8</v>
      </c>
    </row>
    <row r="1371" spans="164:187" ht="16.5" x14ac:dyDescent="0.2">
      <c r="FH1371" s="116">
        <v>1366</v>
      </c>
      <c r="FI1371" s="116">
        <f t="shared" si="630"/>
        <v>5</v>
      </c>
      <c r="FJ1371" s="116">
        <f t="shared" si="623"/>
        <v>18</v>
      </c>
      <c r="FK1371" s="116" t="str">
        <f t="shared" si="631"/>
        <v>雷震子专属武器-魂珠-1 5级</v>
      </c>
      <c r="FL1371" s="116">
        <f t="shared" si="632"/>
        <v>1</v>
      </c>
      <c r="FM1371" s="116">
        <f t="shared" si="633"/>
        <v>5</v>
      </c>
      <c r="FN1371" s="116" t="str">
        <f t="shared" si="624"/>
        <v>金币</v>
      </c>
      <c r="FO1371" s="116">
        <f t="shared" si="625"/>
        <v>5000</v>
      </c>
      <c r="FP1371" s="116" t="str">
        <f t="shared" si="626"/>
        <v>专属强化石1</v>
      </c>
      <c r="FQ1371" s="116">
        <f t="shared" si="627"/>
        <v>5</v>
      </c>
      <c r="FR1371" s="116" t="str">
        <f t="shared" si="628"/>
        <v/>
      </c>
      <c r="FS1371" s="116" t="str">
        <f t="shared" si="629"/>
        <v/>
      </c>
      <c r="FT1371" s="116">
        <f t="shared" si="634"/>
        <v>0.15</v>
      </c>
      <c r="FU1371" s="116">
        <f t="shared" si="635"/>
        <v>1</v>
      </c>
      <c r="FV1371" s="116">
        <f t="shared" si="636"/>
        <v>10</v>
      </c>
      <c r="FW1371" s="116">
        <f t="shared" si="637"/>
        <v>0</v>
      </c>
      <c r="FX1371" s="116">
        <f t="shared" si="638"/>
        <v>1</v>
      </c>
      <c r="FY1371" s="116">
        <f t="shared" si="639"/>
        <v>2</v>
      </c>
      <c r="FZ1371" s="116">
        <f t="shared" si="640"/>
        <v>7.4899999999999994E-2</v>
      </c>
      <c r="GA1371" s="116">
        <f t="shared" si="641"/>
        <v>1</v>
      </c>
      <c r="GB1371" s="116">
        <f t="shared" si="642"/>
        <v>5</v>
      </c>
      <c r="GC1371" s="116">
        <f t="shared" si="643"/>
        <v>0.29980000000000001</v>
      </c>
      <c r="GD1371" s="116">
        <f t="shared" si="644"/>
        <v>1</v>
      </c>
      <c r="GE1371" s="116">
        <f t="shared" si="645"/>
        <v>10</v>
      </c>
    </row>
    <row r="1372" spans="164:187" ht="16.5" x14ac:dyDescent="0.2">
      <c r="FH1372" s="116">
        <v>1367</v>
      </c>
      <c r="FI1372" s="116">
        <f t="shared" si="630"/>
        <v>6</v>
      </c>
      <c r="FJ1372" s="116">
        <f t="shared" si="623"/>
        <v>18</v>
      </c>
      <c r="FK1372" s="116" t="str">
        <f t="shared" si="631"/>
        <v>雷震子专属武器-魂珠-1 6级</v>
      </c>
      <c r="FL1372" s="116">
        <f t="shared" si="632"/>
        <v>1</v>
      </c>
      <c r="FM1372" s="116">
        <f t="shared" si="633"/>
        <v>6</v>
      </c>
      <c r="FN1372" s="116" t="str">
        <f t="shared" si="624"/>
        <v>金币</v>
      </c>
      <c r="FO1372" s="116">
        <f t="shared" si="625"/>
        <v>6000</v>
      </c>
      <c r="FP1372" s="116" t="str">
        <f t="shared" si="626"/>
        <v>专属强化石1</v>
      </c>
      <c r="FQ1372" s="116">
        <f t="shared" si="627"/>
        <v>6</v>
      </c>
      <c r="FR1372" s="116" t="str">
        <f t="shared" si="628"/>
        <v/>
      </c>
      <c r="FS1372" s="116" t="str">
        <f t="shared" si="629"/>
        <v/>
      </c>
      <c r="FT1372" s="116">
        <f t="shared" si="634"/>
        <v>0.11</v>
      </c>
      <c r="FU1372" s="116">
        <f t="shared" si="635"/>
        <v>1</v>
      </c>
      <c r="FV1372" s="116">
        <f t="shared" si="636"/>
        <v>14</v>
      </c>
      <c r="FW1372" s="116">
        <f t="shared" si="637"/>
        <v>0</v>
      </c>
      <c r="FX1372" s="116">
        <f t="shared" si="638"/>
        <v>1</v>
      </c>
      <c r="FY1372" s="116">
        <f t="shared" si="639"/>
        <v>3</v>
      </c>
      <c r="FZ1372" s="116">
        <f t="shared" si="640"/>
        <v>5.5300000000000002E-2</v>
      </c>
      <c r="GA1372" s="116">
        <f t="shared" si="641"/>
        <v>1</v>
      </c>
      <c r="GB1372" s="116">
        <f t="shared" si="642"/>
        <v>6</v>
      </c>
      <c r="GC1372" s="116">
        <f t="shared" si="643"/>
        <v>0.22140000000000001</v>
      </c>
      <c r="GD1372" s="116">
        <f t="shared" si="644"/>
        <v>1</v>
      </c>
      <c r="GE1372" s="116">
        <f t="shared" si="645"/>
        <v>14</v>
      </c>
    </row>
    <row r="1373" spans="164:187" ht="16.5" x14ac:dyDescent="0.2">
      <c r="FH1373" s="116">
        <v>1368</v>
      </c>
      <c r="FI1373" s="116">
        <f t="shared" si="630"/>
        <v>7</v>
      </c>
      <c r="FJ1373" s="116">
        <f t="shared" si="623"/>
        <v>18</v>
      </c>
      <c r="FK1373" s="116" t="str">
        <f t="shared" si="631"/>
        <v>雷震子专属武器-魂珠-1 7级</v>
      </c>
      <c r="FL1373" s="116">
        <f t="shared" si="632"/>
        <v>1</v>
      </c>
      <c r="FM1373" s="116">
        <f t="shared" si="633"/>
        <v>7</v>
      </c>
      <c r="FN1373" s="116" t="str">
        <f t="shared" si="624"/>
        <v>金币</v>
      </c>
      <c r="FO1373" s="116">
        <f t="shared" si="625"/>
        <v>7000</v>
      </c>
      <c r="FP1373" s="116" t="str">
        <f t="shared" si="626"/>
        <v>专属强化石1</v>
      </c>
      <c r="FQ1373" s="116">
        <f t="shared" si="627"/>
        <v>7</v>
      </c>
      <c r="FR1373" s="116" t="str">
        <f t="shared" si="628"/>
        <v/>
      </c>
      <c r="FS1373" s="116" t="str">
        <f t="shared" si="629"/>
        <v/>
      </c>
      <c r="FT1373" s="116">
        <f t="shared" si="634"/>
        <v>0.08</v>
      </c>
      <c r="FU1373" s="116">
        <f t="shared" si="635"/>
        <v>1</v>
      </c>
      <c r="FV1373" s="116">
        <f t="shared" si="636"/>
        <v>19</v>
      </c>
      <c r="FW1373" s="116">
        <f t="shared" si="637"/>
        <v>0</v>
      </c>
      <c r="FX1373" s="116">
        <f t="shared" si="638"/>
        <v>1</v>
      </c>
      <c r="FY1373" s="116">
        <f t="shared" si="639"/>
        <v>4</v>
      </c>
      <c r="FZ1373" s="116">
        <f t="shared" si="640"/>
        <v>0.04</v>
      </c>
      <c r="GA1373" s="116">
        <f t="shared" si="641"/>
        <v>1</v>
      </c>
      <c r="GB1373" s="116">
        <f t="shared" si="642"/>
        <v>9</v>
      </c>
      <c r="GC1373" s="116">
        <f t="shared" si="643"/>
        <v>0.15989999999999999</v>
      </c>
      <c r="GD1373" s="116">
        <f t="shared" si="644"/>
        <v>1</v>
      </c>
      <c r="GE1373" s="116">
        <f t="shared" si="645"/>
        <v>19</v>
      </c>
    </row>
    <row r="1374" spans="164:187" ht="16.5" x14ac:dyDescent="0.2">
      <c r="FH1374" s="116">
        <v>1369</v>
      </c>
      <c r="FI1374" s="116">
        <f t="shared" si="630"/>
        <v>8</v>
      </c>
      <c r="FJ1374" s="116">
        <f t="shared" si="623"/>
        <v>18</v>
      </c>
      <c r="FK1374" s="116" t="str">
        <f t="shared" si="631"/>
        <v>雷震子专属武器-魂珠-1 8级</v>
      </c>
      <c r="FL1374" s="116">
        <f t="shared" si="632"/>
        <v>1</v>
      </c>
      <c r="FM1374" s="116">
        <f t="shared" si="633"/>
        <v>8</v>
      </c>
      <c r="FN1374" s="116" t="str">
        <f t="shared" si="624"/>
        <v>金币</v>
      </c>
      <c r="FO1374" s="116">
        <f t="shared" si="625"/>
        <v>8000</v>
      </c>
      <c r="FP1374" s="116" t="str">
        <f t="shared" si="626"/>
        <v>专属强化石1</v>
      </c>
      <c r="FQ1374" s="116">
        <f t="shared" si="627"/>
        <v>8</v>
      </c>
      <c r="FR1374" s="116" t="str">
        <f t="shared" si="628"/>
        <v/>
      </c>
      <c r="FS1374" s="116" t="str">
        <f t="shared" si="629"/>
        <v/>
      </c>
      <c r="FT1374" s="116">
        <f t="shared" si="634"/>
        <v>0.06</v>
      </c>
      <c r="FU1374" s="116">
        <f t="shared" si="635"/>
        <v>1</v>
      </c>
      <c r="FV1374" s="116">
        <f t="shared" si="636"/>
        <v>27</v>
      </c>
      <c r="FW1374" s="116">
        <f t="shared" si="637"/>
        <v>0</v>
      </c>
      <c r="FX1374" s="116">
        <f t="shared" si="638"/>
        <v>1</v>
      </c>
      <c r="FY1374" s="116">
        <f t="shared" si="639"/>
        <v>6</v>
      </c>
      <c r="FZ1374" s="116">
        <f t="shared" si="640"/>
        <v>2.8199999999999999E-2</v>
      </c>
      <c r="GA1374" s="116">
        <f t="shared" si="641"/>
        <v>1</v>
      </c>
      <c r="GB1374" s="116">
        <f t="shared" si="642"/>
        <v>12</v>
      </c>
      <c r="GC1374" s="116">
        <f t="shared" si="643"/>
        <v>0.1128</v>
      </c>
      <c r="GD1374" s="116">
        <f t="shared" si="644"/>
        <v>1</v>
      </c>
      <c r="GE1374" s="116">
        <f t="shared" si="645"/>
        <v>27</v>
      </c>
    </row>
    <row r="1375" spans="164:187" ht="16.5" x14ac:dyDescent="0.2">
      <c r="FH1375" s="116">
        <v>1370</v>
      </c>
      <c r="FI1375" s="116">
        <f t="shared" si="630"/>
        <v>9</v>
      </c>
      <c r="FJ1375" s="116">
        <f t="shared" si="623"/>
        <v>18</v>
      </c>
      <c r="FK1375" s="116" t="str">
        <f t="shared" si="631"/>
        <v>雷震子专属武器-魂珠-1 9级</v>
      </c>
      <c r="FL1375" s="116">
        <f t="shared" si="632"/>
        <v>1</v>
      </c>
      <c r="FM1375" s="116">
        <f t="shared" si="633"/>
        <v>9</v>
      </c>
      <c r="FN1375" s="116" t="str">
        <f t="shared" si="624"/>
        <v>金币</v>
      </c>
      <c r="FO1375" s="116">
        <f t="shared" si="625"/>
        <v>9000</v>
      </c>
      <c r="FP1375" s="116" t="str">
        <f t="shared" si="626"/>
        <v>专属强化石1</v>
      </c>
      <c r="FQ1375" s="116">
        <f t="shared" si="627"/>
        <v>10</v>
      </c>
      <c r="FR1375" s="116" t="str">
        <f t="shared" si="628"/>
        <v/>
      </c>
      <c r="FS1375" s="116" t="str">
        <f t="shared" si="629"/>
        <v/>
      </c>
      <c r="FT1375" s="116">
        <f t="shared" si="634"/>
        <v>0.04</v>
      </c>
      <c r="FU1375" s="116">
        <f t="shared" si="635"/>
        <v>1</v>
      </c>
      <c r="FV1375" s="116">
        <f t="shared" si="636"/>
        <v>34</v>
      </c>
      <c r="FW1375" s="116">
        <f t="shared" si="637"/>
        <v>0</v>
      </c>
      <c r="FX1375" s="116">
        <f t="shared" si="638"/>
        <v>1</v>
      </c>
      <c r="FY1375" s="116">
        <f t="shared" si="639"/>
        <v>8</v>
      </c>
      <c r="FZ1375" s="116">
        <f t="shared" si="640"/>
        <v>2.18E-2</v>
      </c>
      <c r="GA1375" s="116">
        <f t="shared" si="641"/>
        <v>1</v>
      </c>
      <c r="GB1375" s="116">
        <f t="shared" si="642"/>
        <v>16</v>
      </c>
      <c r="GC1375" s="116">
        <f t="shared" si="643"/>
        <v>8.72E-2</v>
      </c>
      <c r="GD1375" s="116">
        <f t="shared" si="644"/>
        <v>1</v>
      </c>
      <c r="GE1375" s="116">
        <f t="shared" si="645"/>
        <v>34</v>
      </c>
    </row>
    <row r="1376" spans="164:187" ht="16.5" x14ac:dyDescent="0.2">
      <c r="FH1376" s="116">
        <v>1371</v>
      </c>
      <c r="FI1376" s="116">
        <f t="shared" si="630"/>
        <v>0</v>
      </c>
      <c r="FJ1376" s="116">
        <f t="shared" si="623"/>
        <v>18</v>
      </c>
      <c r="FK1376" s="116" t="str">
        <f t="shared" si="631"/>
        <v>雷震子专属武器-魂珠-2 0级</v>
      </c>
      <c r="FL1376" s="116">
        <f t="shared" si="632"/>
        <v>2</v>
      </c>
      <c r="FM1376" s="116">
        <f t="shared" si="633"/>
        <v>0</v>
      </c>
      <c r="FN1376" s="116" t="str">
        <f t="shared" si="624"/>
        <v/>
      </c>
      <c r="FO1376" s="116" t="str">
        <f t="shared" si="625"/>
        <v/>
      </c>
      <c r="FP1376" s="116" t="str">
        <f t="shared" si="626"/>
        <v/>
      </c>
      <c r="FQ1376" s="116" t="str">
        <f t="shared" si="627"/>
        <v/>
      </c>
      <c r="FR1376" s="116" t="str">
        <f t="shared" si="628"/>
        <v/>
      </c>
      <c r="FS1376" s="116" t="str">
        <f t="shared" si="629"/>
        <v/>
      </c>
      <c r="FT1376" s="116" t="str">
        <f t="shared" si="634"/>
        <v/>
      </c>
      <c r="FU1376" s="116" t="str">
        <f t="shared" si="635"/>
        <v/>
      </c>
      <c r="FV1376" s="116" t="str">
        <f t="shared" si="636"/>
        <v/>
      </c>
      <c r="FW1376" s="116" t="str">
        <f t="shared" si="637"/>
        <v/>
      </c>
      <c r="FX1376" s="116" t="str">
        <f t="shared" si="638"/>
        <v/>
      </c>
      <c r="FY1376" s="116" t="str">
        <f t="shared" si="639"/>
        <v/>
      </c>
      <c r="FZ1376" s="116" t="str">
        <f t="shared" si="640"/>
        <v/>
      </c>
      <c r="GA1376" s="116" t="str">
        <f t="shared" si="641"/>
        <v/>
      </c>
      <c r="GB1376" s="116" t="str">
        <f t="shared" si="642"/>
        <v/>
      </c>
      <c r="GC1376" s="116" t="str">
        <f t="shared" si="643"/>
        <v/>
      </c>
      <c r="GD1376" s="116" t="str">
        <f t="shared" si="644"/>
        <v/>
      </c>
      <c r="GE1376" s="116" t="str">
        <f t="shared" si="645"/>
        <v/>
      </c>
    </row>
    <row r="1377" spans="164:187" ht="16.5" x14ac:dyDescent="0.2">
      <c r="FH1377" s="116">
        <v>1372</v>
      </c>
      <c r="FI1377" s="116">
        <f t="shared" si="630"/>
        <v>10</v>
      </c>
      <c r="FJ1377" s="116">
        <f t="shared" si="623"/>
        <v>18</v>
      </c>
      <c r="FK1377" s="116" t="str">
        <f t="shared" si="631"/>
        <v>雷震子专属武器-魂珠-2 1级</v>
      </c>
      <c r="FL1377" s="116">
        <f t="shared" si="632"/>
        <v>2</v>
      </c>
      <c r="FM1377" s="116">
        <f t="shared" si="633"/>
        <v>1</v>
      </c>
      <c r="FN1377" s="116" t="str">
        <f t="shared" si="624"/>
        <v>金币</v>
      </c>
      <c r="FO1377" s="116">
        <f t="shared" si="625"/>
        <v>2000</v>
      </c>
      <c r="FP1377" s="116" t="str">
        <f t="shared" si="626"/>
        <v>专属强化石1</v>
      </c>
      <c r="FQ1377" s="116">
        <f t="shared" si="627"/>
        <v>3</v>
      </c>
      <c r="FR1377" s="116" t="str">
        <f t="shared" si="628"/>
        <v>专属强化石2</v>
      </c>
      <c r="FS1377" s="116">
        <f t="shared" si="629"/>
        <v>1</v>
      </c>
      <c r="FT1377" s="116">
        <f t="shared" si="634"/>
        <v>0.28999999999999998</v>
      </c>
      <c r="FU1377" s="116">
        <f t="shared" si="635"/>
        <v>1</v>
      </c>
      <c r="FV1377" s="116">
        <f t="shared" si="636"/>
        <v>5</v>
      </c>
      <c r="FW1377" s="116">
        <f t="shared" si="637"/>
        <v>0</v>
      </c>
      <c r="FX1377" s="116">
        <f t="shared" si="638"/>
        <v>1</v>
      </c>
      <c r="FY1377" s="116">
        <f t="shared" si="639"/>
        <v>1</v>
      </c>
      <c r="FZ1377" s="116">
        <f t="shared" si="640"/>
        <v>0.14480000000000001</v>
      </c>
      <c r="GA1377" s="116">
        <f t="shared" si="641"/>
        <v>1</v>
      </c>
      <c r="GB1377" s="116">
        <f t="shared" si="642"/>
        <v>2</v>
      </c>
      <c r="GC1377" s="116">
        <f t="shared" si="643"/>
        <v>0.57920000000000005</v>
      </c>
      <c r="GD1377" s="116">
        <f t="shared" si="644"/>
        <v>1</v>
      </c>
      <c r="GE1377" s="116">
        <f t="shared" si="645"/>
        <v>5</v>
      </c>
    </row>
    <row r="1378" spans="164:187" ht="16.5" x14ac:dyDescent="0.2">
      <c r="FH1378" s="116">
        <v>1373</v>
      </c>
      <c r="FI1378" s="116">
        <f t="shared" si="630"/>
        <v>11</v>
      </c>
      <c r="FJ1378" s="116">
        <f t="shared" si="623"/>
        <v>18</v>
      </c>
      <c r="FK1378" s="116" t="str">
        <f t="shared" si="631"/>
        <v>雷震子专属武器-魂珠-2 2级</v>
      </c>
      <c r="FL1378" s="116">
        <f t="shared" si="632"/>
        <v>2</v>
      </c>
      <c r="FM1378" s="116">
        <f t="shared" si="633"/>
        <v>2</v>
      </c>
      <c r="FN1378" s="116" t="str">
        <f t="shared" si="624"/>
        <v>金币</v>
      </c>
      <c r="FO1378" s="116">
        <f t="shared" si="625"/>
        <v>3000</v>
      </c>
      <c r="FP1378" s="116" t="str">
        <f t="shared" si="626"/>
        <v>专属强化石1</v>
      </c>
      <c r="FQ1378" s="116">
        <f t="shared" si="627"/>
        <v>3</v>
      </c>
      <c r="FR1378" s="116" t="str">
        <f t="shared" si="628"/>
        <v>专属强化石2</v>
      </c>
      <c r="FS1378" s="116">
        <f t="shared" si="629"/>
        <v>1</v>
      </c>
      <c r="FT1378" s="116">
        <f t="shared" si="634"/>
        <v>0.14000000000000001</v>
      </c>
      <c r="FU1378" s="116">
        <f t="shared" si="635"/>
        <v>1</v>
      </c>
      <c r="FV1378" s="116">
        <f t="shared" si="636"/>
        <v>10</v>
      </c>
      <c r="FW1378" s="116">
        <f t="shared" si="637"/>
        <v>0</v>
      </c>
      <c r="FX1378" s="116">
        <f t="shared" si="638"/>
        <v>1</v>
      </c>
      <c r="FY1378" s="116">
        <f t="shared" si="639"/>
        <v>2</v>
      </c>
      <c r="FZ1378" s="116">
        <f t="shared" si="640"/>
        <v>7.2400000000000006E-2</v>
      </c>
      <c r="GA1378" s="116">
        <f t="shared" si="641"/>
        <v>1</v>
      </c>
      <c r="GB1378" s="116">
        <f t="shared" si="642"/>
        <v>5</v>
      </c>
      <c r="GC1378" s="116">
        <f t="shared" si="643"/>
        <v>0.28960000000000002</v>
      </c>
      <c r="GD1378" s="116">
        <f t="shared" si="644"/>
        <v>1</v>
      </c>
      <c r="GE1378" s="116">
        <f t="shared" si="645"/>
        <v>10</v>
      </c>
    </row>
    <row r="1379" spans="164:187" ht="16.5" x14ac:dyDescent="0.2">
      <c r="FH1379" s="116">
        <v>1374</v>
      </c>
      <c r="FI1379" s="116">
        <f t="shared" si="630"/>
        <v>12</v>
      </c>
      <c r="FJ1379" s="116">
        <f t="shared" si="623"/>
        <v>18</v>
      </c>
      <c r="FK1379" s="116" t="str">
        <f t="shared" si="631"/>
        <v>雷震子专属武器-魂珠-2 3级</v>
      </c>
      <c r="FL1379" s="116">
        <f t="shared" si="632"/>
        <v>2</v>
      </c>
      <c r="FM1379" s="116">
        <f t="shared" si="633"/>
        <v>3</v>
      </c>
      <c r="FN1379" s="116" t="str">
        <f t="shared" si="624"/>
        <v>金币</v>
      </c>
      <c r="FO1379" s="116">
        <f t="shared" si="625"/>
        <v>4000</v>
      </c>
      <c r="FP1379" s="116" t="str">
        <f t="shared" si="626"/>
        <v>专属强化石1</v>
      </c>
      <c r="FQ1379" s="116">
        <f t="shared" si="627"/>
        <v>6</v>
      </c>
      <c r="FR1379" s="116" t="str">
        <f t="shared" si="628"/>
        <v>专属强化石2</v>
      </c>
      <c r="FS1379" s="116">
        <f t="shared" si="629"/>
        <v>2</v>
      </c>
      <c r="FT1379" s="116">
        <f t="shared" si="634"/>
        <v>0.19</v>
      </c>
      <c r="FU1379" s="116">
        <f t="shared" si="635"/>
        <v>1</v>
      </c>
      <c r="FV1379" s="116">
        <f t="shared" si="636"/>
        <v>8</v>
      </c>
      <c r="FW1379" s="116">
        <f t="shared" si="637"/>
        <v>0</v>
      </c>
      <c r="FX1379" s="116">
        <f t="shared" si="638"/>
        <v>1</v>
      </c>
      <c r="FY1379" s="116">
        <f t="shared" si="639"/>
        <v>2</v>
      </c>
      <c r="FZ1379" s="116">
        <f t="shared" si="640"/>
        <v>9.6500000000000002E-2</v>
      </c>
      <c r="GA1379" s="116">
        <f t="shared" si="641"/>
        <v>1</v>
      </c>
      <c r="GB1379" s="116">
        <f t="shared" si="642"/>
        <v>4</v>
      </c>
      <c r="GC1379" s="116">
        <f t="shared" si="643"/>
        <v>0.3861</v>
      </c>
      <c r="GD1379" s="116">
        <f t="shared" si="644"/>
        <v>1</v>
      </c>
      <c r="GE1379" s="116">
        <f t="shared" si="645"/>
        <v>8</v>
      </c>
    </row>
    <row r="1380" spans="164:187" ht="16.5" x14ac:dyDescent="0.2">
      <c r="FH1380" s="116">
        <v>1375</v>
      </c>
      <c r="FI1380" s="116">
        <f t="shared" si="630"/>
        <v>13</v>
      </c>
      <c r="FJ1380" s="116">
        <f t="shared" si="623"/>
        <v>18</v>
      </c>
      <c r="FK1380" s="116" t="str">
        <f t="shared" si="631"/>
        <v>雷震子专属武器-魂珠-2 4级</v>
      </c>
      <c r="FL1380" s="116">
        <f t="shared" si="632"/>
        <v>2</v>
      </c>
      <c r="FM1380" s="116">
        <f t="shared" si="633"/>
        <v>4</v>
      </c>
      <c r="FN1380" s="116" t="str">
        <f t="shared" si="624"/>
        <v>金币</v>
      </c>
      <c r="FO1380" s="116">
        <f t="shared" si="625"/>
        <v>5000</v>
      </c>
      <c r="FP1380" s="116" t="str">
        <f t="shared" si="626"/>
        <v>专属强化石1</v>
      </c>
      <c r="FQ1380" s="116">
        <f t="shared" si="627"/>
        <v>6</v>
      </c>
      <c r="FR1380" s="116" t="str">
        <f t="shared" si="628"/>
        <v>专属强化石2</v>
      </c>
      <c r="FS1380" s="116">
        <f t="shared" si="629"/>
        <v>2</v>
      </c>
      <c r="FT1380" s="116">
        <f t="shared" si="634"/>
        <v>0.12</v>
      </c>
      <c r="FU1380" s="116">
        <f t="shared" si="635"/>
        <v>1</v>
      </c>
      <c r="FV1380" s="116">
        <f t="shared" si="636"/>
        <v>13</v>
      </c>
      <c r="FW1380" s="116">
        <f t="shared" si="637"/>
        <v>0</v>
      </c>
      <c r="FX1380" s="116">
        <f t="shared" si="638"/>
        <v>1</v>
      </c>
      <c r="FY1380" s="116">
        <f t="shared" si="639"/>
        <v>3</v>
      </c>
      <c r="FZ1380" s="116">
        <f t="shared" si="640"/>
        <v>5.79E-2</v>
      </c>
      <c r="GA1380" s="116">
        <f t="shared" si="641"/>
        <v>1</v>
      </c>
      <c r="GB1380" s="116">
        <f t="shared" si="642"/>
        <v>6</v>
      </c>
      <c r="GC1380" s="116">
        <f t="shared" si="643"/>
        <v>0.23169999999999999</v>
      </c>
      <c r="GD1380" s="116">
        <f t="shared" si="644"/>
        <v>1</v>
      </c>
      <c r="GE1380" s="116">
        <f t="shared" si="645"/>
        <v>13</v>
      </c>
    </row>
    <row r="1381" spans="164:187" ht="16.5" x14ac:dyDescent="0.2">
      <c r="FH1381" s="116">
        <v>1376</v>
      </c>
      <c r="FI1381" s="116">
        <f t="shared" si="630"/>
        <v>14</v>
      </c>
      <c r="FJ1381" s="116">
        <f t="shared" si="623"/>
        <v>18</v>
      </c>
      <c r="FK1381" s="116" t="str">
        <f t="shared" si="631"/>
        <v>雷震子专属武器-魂珠-2 5级</v>
      </c>
      <c r="FL1381" s="116">
        <f t="shared" si="632"/>
        <v>2</v>
      </c>
      <c r="FM1381" s="116">
        <f t="shared" si="633"/>
        <v>5</v>
      </c>
      <c r="FN1381" s="116" t="str">
        <f t="shared" si="624"/>
        <v>金币</v>
      </c>
      <c r="FO1381" s="116">
        <f t="shared" si="625"/>
        <v>6000</v>
      </c>
      <c r="FP1381" s="116" t="str">
        <f t="shared" si="626"/>
        <v>专属强化石1</v>
      </c>
      <c r="FQ1381" s="116">
        <f t="shared" si="627"/>
        <v>9</v>
      </c>
      <c r="FR1381" s="116" t="str">
        <f t="shared" si="628"/>
        <v>专属强化石2</v>
      </c>
      <c r="FS1381" s="116">
        <f t="shared" si="629"/>
        <v>3</v>
      </c>
      <c r="FT1381" s="116">
        <f t="shared" si="634"/>
        <v>0.11</v>
      </c>
      <c r="FU1381" s="116">
        <f t="shared" si="635"/>
        <v>1</v>
      </c>
      <c r="FV1381" s="116">
        <f t="shared" si="636"/>
        <v>14</v>
      </c>
      <c r="FW1381" s="116">
        <f t="shared" si="637"/>
        <v>0</v>
      </c>
      <c r="FX1381" s="116">
        <f t="shared" si="638"/>
        <v>1</v>
      </c>
      <c r="FY1381" s="116">
        <f t="shared" si="639"/>
        <v>3</v>
      </c>
      <c r="FZ1381" s="116">
        <f t="shared" si="640"/>
        <v>5.4300000000000001E-2</v>
      </c>
      <c r="GA1381" s="116">
        <f t="shared" si="641"/>
        <v>1</v>
      </c>
      <c r="GB1381" s="116">
        <f t="shared" si="642"/>
        <v>6</v>
      </c>
      <c r="GC1381" s="116">
        <f t="shared" si="643"/>
        <v>0.2172</v>
      </c>
      <c r="GD1381" s="116">
        <f t="shared" si="644"/>
        <v>1</v>
      </c>
      <c r="GE1381" s="116">
        <f t="shared" si="645"/>
        <v>14</v>
      </c>
    </row>
    <row r="1382" spans="164:187" ht="16.5" x14ac:dyDescent="0.2">
      <c r="FH1382" s="116">
        <v>1377</v>
      </c>
      <c r="FI1382" s="116">
        <f t="shared" si="630"/>
        <v>15</v>
      </c>
      <c r="FJ1382" s="116">
        <f t="shared" si="623"/>
        <v>18</v>
      </c>
      <c r="FK1382" s="116" t="str">
        <f t="shared" si="631"/>
        <v>雷震子专属武器-魂珠-2 6级</v>
      </c>
      <c r="FL1382" s="116">
        <f t="shared" si="632"/>
        <v>2</v>
      </c>
      <c r="FM1382" s="116">
        <f t="shared" si="633"/>
        <v>6</v>
      </c>
      <c r="FN1382" s="116" t="str">
        <f t="shared" si="624"/>
        <v>金币</v>
      </c>
      <c r="FO1382" s="116">
        <f t="shared" si="625"/>
        <v>7000</v>
      </c>
      <c r="FP1382" s="116" t="str">
        <f t="shared" si="626"/>
        <v>专属强化石1</v>
      </c>
      <c r="FQ1382" s="116">
        <f t="shared" si="627"/>
        <v>12</v>
      </c>
      <c r="FR1382" s="116" t="str">
        <f t="shared" si="628"/>
        <v>专属强化石2</v>
      </c>
      <c r="FS1382" s="116">
        <f t="shared" si="629"/>
        <v>4</v>
      </c>
      <c r="FT1382" s="116">
        <f t="shared" si="634"/>
        <v>0.09</v>
      </c>
      <c r="FU1382" s="116">
        <f t="shared" si="635"/>
        <v>1</v>
      </c>
      <c r="FV1382" s="116">
        <f t="shared" si="636"/>
        <v>17</v>
      </c>
      <c r="FW1382" s="116">
        <f t="shared" si="637"/>
        <v>0</v>
      </c>
      <c r="FX1382" s="116">
        <f t="shared" si="638"/>
        <v>1</v>
      </c>
      <c r="FY1382" s="116">
        <f t="shared" si="639"/>
        <v>4</v>
      </c>
      <c r="FZ1382" s="116">
        <f t="shared" si="640"/>
        <v>4.4600000000000001E-2</v>
      </c>
      <c r="GA1382" s="116">
        <f t="shared" si="641"/>
        <v>1</v>
      </c>
      <c r="GB1382" s="116">
        <f t="shared" si="642"/>
        <v>8</v>
      </c>
      <c r="GC1382" s="116">
        <f t="shared" si="643"/>
        <v>0.1782</v>
      </c>
      <c r="GD1382" s="116">
        <f t="shared" si="644"/>
        <v>1</v>
      </c>
      <c r="GE1382" s="116">
        <f t="shared" si="645"/>
        <v>17</v>
      </c>
    </row>
    <row r="1383" spans="164:187" ht="16.5" x14ac:dyDescent="0.2">
      <c r="FH1383" s="116">
        <v>1378</v>
      </c>
      <c r="FI1383" s="116">
        <f t="shared" si="630"/>
        <v>16</v>
      </c>
      <c r="FJ1383" s="116">
        <f t="shared" si="623"/>
        <v>18</v>
      </c>
      <c r="FK1383" s="116" t="str">
        <f t="shared" si="631"/>
        <v>雷震子专属武器-魂珠-2 7级</v>
      </c>
      <c r="FL1383" s="116">
        <f t="shared" si="632"/>
        <v>2</v>
      </c>
      <c r="FM1383" s="116">
        <f t="shared" si="633"/>
        <v>7</v>
      </c>
      <c r="FN1383" s="116" t="str">
        <f t="shared" si="624"/>
        <v>金币</v>
      </c>
      <c r="FO1383" s="116">
        <f t="shared" si="625"/>
        <v>8000</v>
      </c>
      <c r="FP1383" s="116" t="str">
        <f t="shared" si="626"/>
        <v>专属强化石1</v>
      </c>
      <c r="FQ1383" s="116">
        <f t="shared" si="627"/>
        <v>15</v>
      </c>
      <c r="FR1383" s="116" t="str">
        <f t="shared" si="628"/>
        <v>专属强化石2</v>
      </c>
      <c r="FS1383" s="116">
        <f t="shared" si="629"/>
        <v>5</v>
      </c>
      <c r="FT1383" s="116">
        <f t="shared" si="634"/>
        <v>7.0000000000000007E-2</v>
      </c>
      <c r="FU1383" s="116">
        <f t="shared" si="635"/>
        <v>1</v>
      </c>
      <c r="FV1383" s="116">
        <f t="shared" si="636"/>
        <v>22</v>
      </c>
      <c r="FW1383" s="116">
        <f t="shared" si="637"/>
        <v>0</v>
      </c>
      <c r="FX1383" s="116">
        <f t="shared" si="638"/>
        <v>1</v>
      </c>
      <c r="FY1383" s="116">
        <f t="shared" si="639"/>
        <v>5</v>
      </c>
      <c r="FZ1383" s="116">
        <f t="shared" si="640"/>
        <v>3.4500000000000003E-2</v>
      </c>
      <c r="GA1383" s="116">
        <f t="shared" si="641"/>
        <v>1</v>
      </c>
      <c r="GB1383" s="116">
        <f t="shared" si="642"/>
        <v>10</v>
      </c>
      <c r="GC1383" s="116">
        <f t="shared" si="643"/>
        <v>0.13789999999999999</v>
      </c>
      <c r="GD1383" s="116">
        <f t="shared" si="644"/>
        <v>1</v>
      </c>
      <c r="GE1383" s="116">
        <f t="shared" si="645"/>
        <v>22</v>
      </c>
    </row>
    <row r="1384" spans="164:187" ht="16.5" x14ac:dyDescent="0.2">
      <c r="FH1384" s="116">
        <v>1379</v>
      </c>
      <c r="FI1384" s="116">
        <f t="shared" si="630"/>
        <v>17</v>
      </c>
      <c r="FJ1384" s="116">
        <f t="shared" si="623"/>
        <v>18</v>
      </c>
      <c r="FK1384" s="116" t="str">
        <f t="shared" si="631"/>
        <v>雷震子专属武器-魂珠-2 8级</v>
      </c>
      <c r="FL1384" s="116">
        <f t="shared" si="632"/>
        <v>2</v>
      </c>
      <c r="FM1384" s="116">
        <f t="shared" si="633"/>
        <v>8</v>
      </c>
      <c r="FN1384" s="116" t="str">
        <f t="shared" si="624"/>
        <v>金币</v>
      </c>
      <c r="FO1384" s="116">
        <f t="shared" si="625"/>
        <v>9000</v>
      </c>
      <c r="FP1384" s="116" t="str">
        <f t="shared" si="626"/>
        <v>专属强化石1</v>
      </c>
      <c r="FQ1384" s="116">
        <f t="shared" si="627"/>
        <v>18</v>
      </c>
      <c r="FR1384" s="116" t="str">
        <f t="shared" si="628"/>
        <v>专属强化石2</v>
      </c>
      <c r="FS1384" s="116">
        <f t="shared" si="629"/>
        <v>6</v>
      </c>
      <c r="FT1384" s="116">
        <f t="shared" si="634"/>
        <v>0.05</v>
      </c>
      <c r="FU1384" s="116">
        <f t="shared" si="635"/>
        <v>1</v>
      </c>
      <c r="FV1384" s="116">
        <f t="shared" si="636"/>
        <v>29</v>
      </c>
      <c r="FW1384" s="116">
        <f t="shared" si="637"/>
        <v>0</v>
      </c>
      <c r="FX1384" s="116">
        <f t="shared" si="638"/>
        <v>1</v>
      </c>
      <c r="FY1384" s="116">
        <f t="shared" si="639"/>
        <v>7</v>
      </c>
      <c r="FZ1384" s="116">
        <f t="shared" si="640"/>
        <v>2.5600000000000001E-2</v>
      </c>
      <c r="GA1384" s="116">
        <f t="shared" si="641"/>
        <v>1</v>
      </c>
      <c r="GB1384" s="116">
        <f t="shared" si="642"/>
        <v>14</v>
      </c>
      <c r="GC1384" s="116">
        <f t="shared" si="643"/>
        <v>0.1022</v>
      </c>
      <c r="GD1384" s="116">
        <f t="shared" si="644"/>
        <v>1</v>
      </c>
      <c r="GE1384" s="116">
        <f t="shared" si="645"/>
        <v>29</v>
      </c>
    </row>
    <row r="1385" spans="164:187" ht="16.5" x14ac:dyDescent="0.2">
      <c r="FH1385" s="116">
        <v>1380</v>
      </c>
      <c r="FI1385" s="116">
        <f t="shared" si="630"/>
        <v>18</v>
      </c>
      <c r="FJ1385" s="116">
        <f t="shared" si="623"/>
        <v>18</v>
      </c>
      <c r="FK1385" s="116" t="str">
        <f t="shared" si="631"/>
        <v>雷震子专属武器-魂珠-2 9级</v>
      </c>
      <c r="FL1385" s="116">
        <f t="shared" si="632"/>
        <v>2</v>
      </c>
      <c r="FM1385" s="116">
        <f t="shared" si="633"/>
        <v>9</v>
      </c>
      <c r="FN1385" s="116" t="str">
        <f t="shared" si="624"/>
        <v>金币</v>
      </c>
      <c r="FO1385" s="116">
        <f t="shared" si="625"/>
        <v>10000</v>
      </c>
      <c r="FP1385" s="116" t="str">
        <f t="shared" si="626"/>
        <v>专属强化石1</v>
      </c>
      <c r="FQ1385" s="116">
        <f t="shared" si="627"/>
        <v>24</v>
      </c>
      <c r="FR1385" s="116" t="str">
        <f t="shared" si="628"/>
        <v>专属强化石2</v>
      </c>
      <c r="FS1385" s="116">
        <f t="shared" si="629"/>
        <v>8</v>
      </c>
      <c r="FT1385" s="116">
        <f t="shared" si="634"/>
        <v>0.04</v>
      </c>
      <c r="FU1385" s="116">
        <f t="shared" si="635"/>
        <v>1</v>
      </c>
      <c r="FV1385" s="116">
        <f t="shared" si="636"/>
        <v>36</v>
      </c>
      <c r="FW1385" s="116">
        <f t="shared" si="637"/>
        <v>0</v>
      </c>
      <c r="FX1385" s="116">
        <f t="shared" si="638"/>
        <v>1</v>
      </c>
      <c r="FY1385" s="116">
        <f t="shared" si="639"/>
        <v>8</v>
      </c>
      <c r="FZ1385" s="116">
        <f t="shared" si="640"/>
        <v>2.1100000000000001E-2</v>
      </c>
      <c r="GA1385" s="116">
        <f t="shared" si="641"/>
        <v>1</v>
      </c>
      <c r="GB1385" s="116">
        <f t="shared" si="642"/>
        <v>17</v>
      </c>
      <c r="GC1385" s="116">
        <f t="shared" si="643"/>
        <v>8.4199999999999997E-2</v>
      </c>
      <c r="GD1385" s="116">
        <f t="shared" si="644"/>
        <v>1</v>
      </c>
      <c r="GE1385" s="116">
        <f t="shared" si="645"/>
        <v>36</v>
      </c>
    </row>
    <row r="1386" spans="164:187" ht="16.5" x14ac:dyDescent="0.2">
      <c r="FH1386" s="116">
        <v>1381</v>
      </c>
      <c r="FI1386" s="116">
        <f t="shared" si="630"/>
        <v>0</v>
      </c>
      <c r="FJ1386" s="116">
        <f t="shared" si="623"/>
        <v>18</v>
      </c>
      <c r="FK1386" s="116" t="str">
        <f t="shared" si="631"/>
        <v>雷震子专属武器-魂珠-3 0级</v>
      </c>
      <c r="FL1386" s="116">
        <f t="shared" si="632"/>
        <v>3</v>
      </c>
      <c r="FM1386" s="116">
        <f t="shared" si="633"/>
        <v>0</v>
      </c>
      <c r="FN1386" s="116" t="str">
        <f t="shared" si="624"/>
        <v/>
      </c>
      <c r="FO1386" s="116" t="str">
        <f t="shared" si="625"/>
        <v/>
      </c>
      <c r="FP1386" s="116" t="str">
        <f t="shared" si="626"/>
        <v/>
      </c>
      <c r="FQ1386" s="116" t="str">
        <f t="shared" si="627"/>
        <v/>
      </c>
      <c r="FR1386" s="116" t="str">
        <f t="shared" si="628"/>
        <v/>
      </c>
      <c r="FS1386" s="116" t="str">
        <f t="shared" si="629"/>
        <v/>
      </c>
      <c r="FT1386" s="116" t="str">
        <f t="shared" si="634"/>
        <v/>
      </c>
      <c r="FU1386" s="116" t="str">
        <f t="shared" si="635"/>
        <v/>
      </c>
      <c r="FV1386" s="116" t="str">
        <f t="shared" si="636"/>
        <v/>
      </c>
      <c r="FW1386" s="116" t="str">
        <f t="shared" si="637"/>
        <v/>
      </c>
      <c r="FX1386" s="116" t="str">
        <f t="shared" si="638"/>
        <v/>
      </c>
      <c r="FY1386" s="116" t="str">
        <f t="shared" si="639"/>
        <v/>
      </c>
      <c r="FZ1386" s="116" t="str">
        <f t="shared" si="640"/>
        <v/>
      </c>
      <c r="GA1386" s="116" t="str">
        <f t="shared" si="641"/>
        <v/>
      </c>
      <c r="GB1386" s="116" t="str">
        <f t="shared" si="642"/>
        <v/>
      </c>
      <c r="GC1386" s="116" t="str">
        <f t="shared" si="643"/>
        <v/>
      </c>
      <c r="GD1386" s="116" t="str">
        <f t="shared" si="644"/>
        <v/>
      </c>
      <c r="GE1386" s="116" t="str">
        <f t="shared" si="645"/>
        <v/>
      </c>
    </row>
    <row r="1387" spans="164:187" ht="16.5" x14ac:dyDescent="0.2">
      <c r="FH1387" s="116">
        <v>1382</v>
      </c>
      <c r="FI1387" s="116">
        <f t="shared" si="630"/>
        <v>19</v>
      </c>
      <c r="FJ1387" s="116">
        <f t="shared" si="623"/>
        <v>18</v>
      </c>
      <c r="FK1387" s="116" t="str">
        <f t="shared" si="631"/>
        <v>雷震子专属武器-魂珠-3 1级</v>
      </c>
      <c r="FL1387" s="116">
        <f t="shared" si="632"/>
        <v>3</v>
      </c>
      <c r="FM1387" s="116">
        <f t="shared" si="633"/>
        <v>1</v>
      </c>
      <c r="FN1387" s="116" t="str">
        <f t="shared" si="624"/>
        <v>金币</v>
      </c>
      <c r="FO1387" s="116">
        <f t="shared" si="625"/>
        <v>3000</v>
      </c>
      <c r="FP1387" s="116" t="str">
        <f t="shared" si="626"/>
        <v>专属强化石1</v>
      </c>
      <c r="FQ1387" s="116">
        <f t="shared" si="627"/>
        <v>4</v>
      </c>
      <c r="FR1387" s="116" t="str">
        <f t="shared" si="628"/>
        <v>专属强化石2</v>
      </c>
      <c r="FS1387" s="116">
        <f t="shared" si="629"/>
        <v>2</v>
      </c>
      <c r="FT1387" s="116">
        <f t="shared" si="634"/>
        <v>0.23</v>
      </c>
      <c r="FU1387" s="116">
        <f t="shared" si="635"/>
        <v>1</v>
      </c>
      <c r="FV1387" s="116">
        <f t="shared" si="636"/>
        <v>6</v>
      </c>
      <c r="FW1387" s="116">
        <f t="shared" si="637"/>
        <v>0</v>
      </c>
      <c r="FX1387" s="116">
        <f t="shared" si="638"/>
        <v>1</v>
      </c>
      <c r="FY1387" s="116">
        <f t="shared" si="639"/>
        <v>2</v>
      </c>
      <c r="FZ1387" s="116">
        <f t="shared" si="640"/>
        <v>0.1158</v>
      </c>
      <c r="GA1387" s="116">
        <f t="shared" si="641"/>
        <v>1</v>
      </c>
      <c r="GB1387" s="116">
        <f t="shared" si="642"/>
        <v>3</v>
      </c>
      <c r="GC1387" s="116">
        <f t="shared" si="643"/>
        <v>0.46329999999999999</v>
      </c>
      <c r="GD1387" s="116">
        <f t="shared" si="644"/>
        <v>1</v>
      </c>
      <c r="GE1387" s="116">
        <f t="shared" si="645"/>
        <v>6</v>
      </c>
    </row>
    <row r="1388" spans="164:187" ht="16.5" x14ac:dyDescent="0.2">
      <c r="FH1388" s="116">
        <v>1383</v>
      </c>
      <c r="FI1388" s="116">
        <f t="shared" si="630"/>
        <v>20</v>
      </c>
      <c r="FJ1388" s="116">
        <f t="shared" si="623"/>
        <v>18</v>
      </c>
      <c r="FK1388" s="116" t="str">
        <f t="shared" si="631"/>
        <v>雷震子专属武器-魂珠-3 2级</v>
      </c>
      <c r="FL1388" s="116">
        <f t="shared" si="632"/>
        <v>3</v>
      </c>
      <c r="FM1388" s="116">
        <f t="shared" si="633"/>
        <v>2</v>
      </c>
      <c r="FN1388" s="116" t="str">
        <f t="shared" si="624"/>
        <v>金币</v>
      </c>
      <c r="FO1388" s="116">
        <f t="shared" si="625"/>
        <v>4000</v>
      </c>
      <c r="FP1388" s="116" t="str">
        <f t="shared" si="626"/>
        <v>专属强化石1</v>
      </c>
      <c r="FQ1388" s="116">
        <f t="shared" si="627"/>
        <v>4</v>
      </c>
      <c r="FR1388" s="116" t="str">
        <f t="shared" si="628"/>
        <v>专属强化石2</v>
      </c>
      <c r="FS1388" s="116">
        <f t="shared" si="629"/>
        <v>2</v>
      </c>
      <c r="FT1388" s="116">
        <f t="shared" si="634"/>
        <v>0.12</v>
      </c>
      <c r="FU1388" s="116">
        <f t="shared" si="635"/>
        <v>1</v>
      </c>
      <c r="FV1388" s="116">
        <f t="shared" si="636"/>
        <v>13</v>
      </c>
      <c r="FW1388" s="116">
        <f t="shared" si="637"/>
        <v>0</v>
      </c>
      <c r="FX1388" s="116">
        <f t="shared" si="638"/>
        <v>1</v>
      </c>
      <c r="FY1388" s="116">
        <f t="shared" si="639"/>
        <v>3</v>
      </c>
      <c r="FZ1388" s="116">
        <f t="shared" si="640"/>
        <v>5.79E-2</v>
      </c>
      <c r="GA1388" s="116">
        <f t="shared" si="641"/>
        <v>1</v>
      </c>
      <c r="GB1388" s="116">
        <f t="shared" si="642"/>
        <v>6</v>
      </c>
      <c r="GC1388" s="116">
        <f t="shared" si="643"/>
        <v>0.23169999999999999</v>
      </c>
      <c r="GD1388" s="116">
        <f t="shared" si="644"/>
        <v>1</v>
      </c>
      <c r="GE1388" s="116">
        <f t="shared" si="645"/>
        <v>13</v>
      </c>
    </row>
    <row r="1389" spans="164:187" ht="16.5" x14ac:dyDescent="0.2">
      <c r="FH1389" s="116">
        <v>1384</v>
      </c>
      <c r="FI1389" s="116">
        <f t="shared" si="630"/>
        <v>21</v>
      </c>
      <c r="FJ1389" s="116">
        <f t="shared" si="623"/>
        <v>18</v>
      </c>
      <c r="FK1389" s="116" t="str">
        <f t="shared" si="631"/>
        <v>雷震子专属武器-魂珠-3 3级</v>
      </c>
      <c r="FL1389" s="116">
        <f t="shared" si="632"/>
        <v>3</v>
      </c>
      <c r="FM1389" s="116">
        <f t="shared" si="633"/>
        <v>3</v>
      </c>
      <c r="FN1389" s="116" t="str">
        <f t="shared" si="624"/>
        <v>金币</v>
      </c>
      <c r="FO1389" s="116">
        <f t="shared" si="625"/>
        <v>5000</v>
      </c>
      <c r="FP1389" s="116" t="str">
        <f t="shared" si="626"/>
        <v>专属强化石1</v>
      </c>
      <c r="FQ1389" s="116">
        <f t="shared" si="627"/>
        <v>6</v>
      </c>
      <c r="FR1389" s="116" t="str">
        <f t="shared" si="628"/>
        <v>专属强化石2</v>
      </c>
      <c r="FS1389" s="116">
        <f t="shared" si="629"/>
        <v>3</v>
      </c>
      <c r="FT1389" s="116">
        <f t="shared" si="634"/>
        <v>0.12</v>
      </c>
      <c r="FU1389" s="116">
        <f t="shared" si="635"/>
        <v>1</v>
      </c>
      <c r="FV1389" s="116">
        <f t="shared" si="636"/>
        <v>13</v>
      </c>
      <c r="FW1389" s="116">
        <f t="shared" si="637"/>
        <v>0</v>
      </c>
      <c r="FX1389" s="116">
        <f t="shared" si="638"/>
        <v>1</v>
      </c>
      <c r="FY1389" s="116">
        <f t="shared" si="639"/>
        <v>3</v>
      </c>
      <c r="FZ1389" s="116">
        <f t="shared" si="640"/>
        <v>5.79E-2</v>
      </c>
      <c r="GA1389" s="116">
        <f t="shared" si="641"/>
        <v>1</v>
      </c>
      <c r="GB1389" s="116">
        <f t="shared" si="642"/>
        <v>6</v>
      </c>
      <c r="GC1389" s="116">
        <f t="shared" si="643"/>
        <v>0.23169999999999999</v>
      </c>
      <c r="GD1389" s="116">
        <f t="shared" si="644"/>
        <v>1</v>
      </c>
      <c r="GE1389" s="116">
        <f t="shared" si="645"/>
        <v>13</v>
      </c>
    </row>
    <row r="1390" spans="164:187" ht="16.5" x14ac:dyDescent="0.2">
      <c r="FH1390" s="116">
        <v>1385</v>
      </c>
      <c r="FI1390" s="116">
        <f t="shared" si="630"/>
        <v>22</v>
      </c>
      <c r="FJ1390" s="116">
        <f t="shared" si="623"/>
        <v>18</v>
      </c>
      <c r="FK1390" s="116" t="str">
        <f t="shared" si="631"/>
        <v>雷震子专属武器-魂珠-3 4级</v>
      </c>
      <c r="FL1390" s="116">
        <f t="shared" si="632"/>
        <v>3</v>
      </c>
      <c r="FM1390" s="116">
        <f t="shared" si="633"/>
        <v>4</v>
      </c>
      <c r="FN1390" s="116" t="str">
        <f t="shared" si="624"/>
        <v>金币</v>
      </c>
      <c r="FO1390" s="116">
        <f t="shared" si="625"/>
        <v>6000</v>
      </c>
      <c r="FP1390" s="116" t="str">
        <f t="shared" si="626"/>
        <v>专属强化石1</v>
      </c>
      <c r="FQ1390" s="116">
        <f t="shared" si="627"/>
        <v>6</v>
      </c>
      <c r="FR1390" s="116" t="str">
        <f t="shared" si="628"/>
        <v>专属强化石2</v>
      </c>
      <c r="FS1390" s="116">
        <f t="shared" si="629"/>
        <v>3</v>
      </c>
      <c r="FT1390" s="116">
        <f t="shared" si="634"/>
        <v>7.0000000000000007E-2</v>
      </c>
      <c r="FU1390" s="116">
        <f t="shared" si="635"/>
        <v>1</v>
      </c>
      <c r="FV1390" s="116">
        <f t="shared" si="636"/>
        <v>22</v>
      </c>
      <c r="FW1390" s="116">
        <f t="shared" si="637"/>
        <v>0</v>
      </c>
      <c r="FX1390" s="116">
        <f t="shared" si="638"/>
        <v>1</v>
      </c>
      <c r="FY1390" s="116">
        <f t="shared" si="639"/>
        <v>5</v>
      </c>
      <c r="FZ1390" s="116">
        <f t="shared" si="640"/>
        <v>3.4700000000000002E-2</v>
      </c>
      <c r="GA1390" s="116">
        <f t="shared" si="641"/>
        <v>1</v>
      </c>
      <c r="GB1390" s="116">
        <f t="shared" si="642"/>
        <v>10</v>
      </c>
      <c r="GC1390" s="116">
        <f t="shared" si="643"/>
        <v>0.13900000000000001</v>
      </c>
      <c r="GD1390" s="116">
        <f t="shared" si="644"/>
        <v>1</v>
      </c>
      <c r="GE1390" s="116">
        <f t="shared" si="645"/>
        <v>22</v>
      </c>
    </row>
    <row r="1391" spans="164:187" ht="16.5" x14ac:dyDescent="0.2">
      <c r="FH1391" s="116">
        <v>1386</v>
      </c>
      <c r="FI1391" s="116">
        <f t="shared" si="630"/>
        <v>23</v>
      </c>
      <c r="FJ1391" s="116">
        <f t="shared" si="623"/>
        <v>18</v>
      </c>
      <c r="FK1391" s="116" t="str">
        <f t="shared" si="631"/>
        <v>雷震子专属武器-魂珠-3 5级</v>
      </c>
      <c r="FL1391" s="116">
        <f t="shared" si="632"/>
        <v>3</v>
      </c>
      <c r="FM1391" s="116">
        <f t="shared" si="633"/>
        <v>5</v>
      </c>
      <c r="FN1391" s="116" t="str">
        <f t="shared" si="624"/>
        <v>金币</v>
      </c>
      <c r="FO1391" s="116">
        <f t="shared" si="625"/>
        <v>7000</v>
      </c>
      <c r="FP1391" s="116" t="str">
        <f t="shared" si="626"/>
        <v>专属强化石1</v>
      </c>
      <c r="FQ1391" s="116">
        <f t="shared" si="627"/>
        <v>8</v>
      </c>
      <c r="FR1391" s="116" t="str">
        <f t="shared" si="628"/>
        <v>专属强化石2</v>
      </c>
      <c r="FS1391" s="116">
        <f t="shared" si="629"/>
        <v>4</v>
      </c>
      <c r="FT1391" s="116">
        <f t="shared" si="634"/>
        <v>0.06</v>
      </c>
      <c r="FU1391" s="116">
        <f t="shared" si="635"/>
        <v>1</v>
      </c>
      <c r="FV1391" s="116">
        <f t="shared" si="636"/>
        <v>26</v>
      </c>
      <c r="FW1391" s="116">
        <f t="shared" si="637"/>
        <v>0</v>
      </c>
      <c r="FX1391" s="116">
        <f t="shared" si="638"/>
        <v>1</v>
      </c>
      <c r="FY1391" s="116">
        <f t="shared" si="639"/>
        <v>6</v>
      </c>
      <c r="FZ1391" s="116">
        <f t="shared" si="640"/>
        <v>2.9000000000000001E-2</v>
      </c>
      <c r="GA1391" s="116">
        <f t="shared" si="641"/>
        <v>1</v>
      </c>
      <c r="GB1391" s="116">
        <f t="shared" si="642"/>
        <v>12</v>
      </c>
      <c r="GC1391" s="116">
        <f t="shared" si="643"/>
        <v>0.1158</v>
      </c>
      <c r="GD1391" s="116">
        <f t="shared" si="644"/>
        <v>1</v>
      </c>
      <c r="GE1391" s="116">
        <f t="shared" si="645"/>
        <v>26</v>
      </c>
    </row>
    <row r="1392" spans="164:187" ht="16.5" x14ac:dyDescent="0.2">
      <c r="FH1392" s="116">
        <v>1387</v>
      </c>
      <c r="FI1392" s="116">
        <f t="shared" si="630"/>
        <v>24</v>
      </c>
      <c r="FJ1392" s="116">
        <f t="shared" si="623"/>
        <v>18</v>
      </c>
      <c r="FK1392" s="116" t="str">
        <f t="shared" si="631"/>
        <v>雷震子专属武器-魂珠-3 6级</v>
      </c>
      <c r="FL1392" s="116">
        <f t="shared" si="632"/>
        <v>3</v>
      </c>
      <c r="FM1392" s="116">
        <f t="shared" si="633"/>
        <v>6</v>
      </c>
      <c r="FN1392" s="116" t="str">
        <f t="shared" si="624"/>
        <v>金币</v>
      </c>
      <c r="FO1392" s="116">
        <f t="shared" si="625"/>
        <v>8000</v>
      </c>
      <c r="FP1392" s="116" t="str">
        <f t="shared" si="626"/>
        <v>专属强化石1</v>
      </c>
      <c r="FQ1392" s="116">
        <f t="shared" si="627"/>
        <v>10</v>
      </c>
      <c r="FR1392" s="116" t="str">
        <f t="shared" si="628"/>
        <v>专属强化石2</v>
      </c>
      <c r="FS1392" s="116">
        <f t="shared" si="629"/>
        <v>5</v>
      </c>
      <c r="FT1392" s="116">
        <f t="shared" si="634"/>
        <v>0.04</v>
      </c>
      <c r="FU1392" s="116">
        <f t="shared" si="635"/>
        <v>1</v>
      </c>
      <c r="FV1392" s="116">
        <f t="shared" si="636"/>
        <v>34</v>
      </c>
      <c r="FW1392" s="116">
        <f t="shared" si="637"/>
        <v>0</v>
      </c>
      <c r="FX1392" s="116">
        <f t="shared" si="638"/>
        <v>1</v>
      </c>
      <c r="FY1392" s="116">
        <f t="shared" si="639"/>
        <v>8</v>
      </c>
      <c r="FZ1392" s="116">
        <f t="shared" si="640"/>
        <v>2.23E-2</v>
      </c>
      <c r="GA1392" s="116">
        <f t="shared" si="641"/>
        <v>1</v>
      </c>
      <c r="GB1392" s="116">
        <f t="shared" si="642"/>
        <v>16</v>
      </c>
      <c r="GC1392" s="116">
        <f t="shared" si="643"/>
        <v>8.9099999999999999E-2</v>
      </c>
      <c r="GD1392" s="116">
        <f t="shared" si="644"/>
        <v>1</v>
      </c>
      <c r="GE1392" s="116">
        <f t="shared" si="645"/>
        <v>34</v>
      </c>
    </row>
    <row r="1393" spans="164:187" ht="16.5" x14ac:dyDescent="0.2">
      <c r="FH1393" s="116">
        <v>1388</v>
      </c>
      <c r="FI1393" s="116">
        <f t="shared" si="630"/>
        <v>25</v>
      </c>
      <c r="FJ1393" s="116">
        <f t="shared" si="623"/>
        <v>18</v>
      </c>
      <c r="FK1393" s="116" t="str">
        <f t="shared" si="631"/>
        <v>雷震子专属武器-魂珠-3 7级</v>
      </c>
      <c r="FL1393" s="116">
        <f t="shared" si="632"/>
        <v>3</v>
      </c>
      <c r="FM1393" s="116">
        <f t="shared" si="633"/>
        <v>7</v>
      </c>
      <c r="FN1393" s="116" t="str">
        <f t="shared" si="624"/>
        <v>金币</v>
      </c>
      <c r="FO1393" s="116">
        <f t="shared" si="625"/>
        <v>9000</v>
      </c>
      <c r="FP1393" s="116" t="str">
        <f t="shared" si="626"/>
        <v>专属强化石1</v>
      </c>
      <c r="FQ1393" s="116">
        <f t="shared" si="627"/>
        <v>12</v>
      </c>
      <c r="FR1393" s="116" t="str">
        <f t="shared" si="628"/>
        <v>专属强化石2</v>
      </c>
      <c r="FS1393" s="116">
        <f t="shared" si="629"/>
        <v>6</v>
      </c>
      <c r="FT1393" s="116">
        <f t="shared" si="634"/>
        <v>0.03</v>
      </c>
      <c r="FU1393" s="116">
        <f t="shared" si="635"/>
        <v>1</v>
      </c>
      <c r="FV1393" s="116">
        <f t="shared" si="636"/>
        <v>45</v>
      </c>
      <c r="FW1393" s="116">
        <f t="shared" si="637"/>
        <v>0</v>
      </c>
      <c r="FX1393" s="116">
        <f t="shared" si="638"/>
        <v>1</v>
      </c>
      <c r="FY1393" s="116">
        <f t="shared" si="639"/>
        <v>11</v>
      </c>
      <c r="FZ1393" s="116">
        <f t="shared" si="640"/>
        <v>1.6500000000000001E-2</v>
      </c>
      <c r="GA1393" s="116">
        <f t="shared" si="641"/>
        <v>1</v>
      </c>
      <c r="GB1393" s="116">
        <f t="shared" si="642"/>
        <v>21</v>
      </c>
      <c r="GC1393" s="116">
        <f t="shared" si="643"/>
        <v>6.6199999999999995E-2</v>
      </c>
      <c r="GD1393" s="116">
        <f t="shared" si="644"/>
        <v>1</v>
      </c>
      <c r="GE1393" s="116">
        <f t="shared" si="645"/>
        <v>45</v>
      </c>
    </row>
    <row r="1394" spans="164:187" ht="16.5" x14ac:dyDescent="0.2">
      <c r="FH1394" s="116">
        <v>1389</v>
      </c>
      <c r="FI1394" s="116">
        <f t="shared" si="630"/>
        <v>26</v>
      </c>
      <c r="FJ1394" s="116">
        <f t="shared" si="623"/>
        <v>18</v>
      </c>
      <c r="FK1394" s="116" t="str">
        <f t="shared" si="631"/>
        <v>雷震子专属武器-魂珠-3 8级</v>
      </c>
      <c r="FL1394" s="116">
        <f t="shared" si="632"/>
        <v>3</v>
      </c>
      <c r="FM1394" s="116">
        <f t="shared" si="633"/>
        <v>8</v>
      </c>
      <c r="FN1394" s="116" t="str">
        <f t="shared" si="624"/>
        <v>金币</v>
      </c>
      <c r="FO1394" s="116">
        <f t="shared" si="625"/>
        <v>10000</v>
      </c>
      <c r="FP1394" s="116" t="str">
        <f t="shared" si="626"/>
        <v>专属强化石1</v>
      </c>
      <c r="FQ1394" s="116">
        <f t="shared" si="627"/>
        <v>16</v>
      </c>
      <c r="FR1394" s="116" t="str">
        <f t="shared" si="628"/>
        <v>专属强化石2</v>
      </c>
      <c r="FS1394" s="116">
        <f t="shared" si="629"/>
        <v>8</v>
      </c>
      <c r="FT1394" s="116">
        <f t="shared" si="634"/>
        <v>0.03</v>
      </c>
      <c r="FU1394" s="116">
        <f t="shared" si="635"/>
        <v>1</v>
      </c>
      <c r="FV1394" s="116">
        <f t="shared" si="636"/>
        <v>55</v>
      </c>
      <c r="FW1394" s="116">
        <f t="shared" si="637"/>
        <v>0</v>
      </c>
      <c r="FX1394" s="116">
        <f t="shared" si="638"/>
        <v>1</v>
      </c>
      <c r="FY1394" s="116">
        <f t="shared" si="639"/>
        <v>13</v>
      </c>
      <c r="FZ1394" s="116">
        <f t="shared" si="640"/>
        <v>1.3599999999999999E-2</v>
      </c>
      <c r="GA1394" s="116">
        <f t="shared" si="641"/>
        <v>1</v>
      </c>
      <c r="GB1394" s="116">
        <f t="shared" si="642"/>
        <v>26</v>
      </c>
      <c r="GC1394" s="116">
        <f t="shared" si="643"/>
        <v>5.45E-2</v>
      </c>
      <c r="GD1394" s="116">
        <f t="shared" si="644"/>
        <v>1</v>
      </c>
      <c r="GE1394" s="116">
        <f t="shared" si="645"/>
        <v>55</v>
      </c>
    </row>
    <row r="1395" spans="164:187" ht="16.5" x14ac:dyDescent="0.2">
      <c r="FH1395" s="116">
        <v>1390</v>
      </c>
      <c r="FI1395" s="116">
        <f t="shared" si="630"/>
        <v>27</v>
      </c>
      <c r="FJ1395" s="116">
        <f t="shared" si="623"/>
        <v>18</v>
      </c>
      <c r="FK1395" s="116" t="str">
        <f t="shared" si="631"/>
        <v>雷震子专属武器-魂珠-3 9级</v>
      </c>
      <c r="FL1395" s="116">
        <f t="shared" si="632"/>
        <v>3</v>
      </c>
      <c r="FM1395" s="116">
        <f t="shared" si="633"/>
        <v>9</v>
      </c>
      <c r="FN1395" s="116" t="str">
        <f t="shared" si="624"/>
        <v>金币</v>
      </c>
      <c r="FO1395" s="116">
        <f t="shared" si="625"/>
        <v>11000</v>
      </c>
      <c r="FP1395" s="116" t="str">
        <f t="shared" si="626"/>
        <v>专属强化石1</v>
      </c>
      <c r="FQ1395" s="116">
        <f t="shared" si="627"/>
        <v>20</v>
      </c>
      <c r="FR1395" s="116" t="str">
        <f t="shared" si="628"/>
        <v>专属强化石2</v>
      </c>
      <c r="FS1395" s="116">
        <f t="shared" si="629"/>
        <v>10</v>
      </c>
      <c r="FT1395" s="116">
        <f t="shared" si="634"/>
        <v>0.02</v>
      </c>
      <c r="FU1395" s="116">
        <f t="shared" si="635"/>
        <v>1</v>
      </c>
      <c r="FV1395" s="116">
        <f t="shared" si="636"/>
        <v>71</v>
      </c>
      <c r="FW1395" s="116">
        <f t="shared" si="637"/>
        <v>0</v>
      </c>
      <c r="FX1395" s="116">
        <f t="shared" si="638"/>
        <v>1</v>
      </c>
      <c r="FY1395" s="116">
        <f t="shared" si="639"/>
        <v>17</v>
      </c>
      <c r="FZ1395" s="116">
        <f t="shared" si="640"/>
        <v>1.0500000000000001E-2</v>
      </c>
      <c r="GA1395" s="116">
        <f t="shared" si="641"/>
        <v>1</v>
      </c>
      <c r="GB1395" s="116">
        <f t="shared" si="642"/>
        <v>33</v>
      </c>
      <c r="GC1395" s="116">
        <f t="shared" si="643"/>
        <v>4.2099999999999999E-2</v>
      </c>
      <c r="GD1395" s="116">
        <f t="shared" si="644"/>
        <v>1</v>
      </c>
      <c r="GE1395" s="116">
        <f t="shared" si="645"/>
        <v>71</v>
      </c>
    </row>
    <row r="1396" spans="164:187" ht="16.5" x14ac:dyDescent="0.2">
      <c r="FH1396" s="116">
        <v>1391</v>
      </c>
      <c r="FI1396" s="116">
        <f t="shared" si="630"/>
        <v>0</v>
      </c>
      <c r="FJ1396" s="116">
        <f t="shared" si="623"/>
        <v>18</v>
      </c>
      <c r="FK1396" s="116" t="str">
        <f t="shared" si="631"/>
        <v>雷震子专属武器-魂珠-4 0级</v>
      </c>
      <c r="FL1396" s="116">
        <f t="shared" si="632"/>
        <v>4</v>
      </c>
      <c r="FM1396" s="116">
        <f t="shared" si="633"/>
        <v>0</v>
      </c>
      <c r="FN1396" s="116" t="str">
        <f t="shared" si="624"/>
        <v/>
      </c>
      <c r="FO1396" s="116" t="str">
        <f t="shared" si="625"/>
        <v/>
      </c>
      <c r="FP1396" s="116" t="str">
        <f t="shared" si="626"/>
        <v/>
      </c>
      <c r="FQ1396" s="116" t="str">
        <f t="shared" si="627"/>
        <v/>
      </c>
      <c r="FR1396" s="116" t="str">
        <f t="shared" si="628"/>
        <v/>
      </c>
      <c r="FS1396" s="116" t="str">
        <f t="shared" si="629"/>
        <v/>
      </c>
      <c r="FT1396" s="116" t="str">
        <f t="shared" si="634"/>
        <v/>
      </c>
      <c r="FU1396" s="116" t="str">
        <f t="shared" si="635"/>
        <v/>
      </c>
      <c r="FV1396" s="116" t="str">
        <f t="shared" si="636"/>
        <v/>
      </c>
      <c r="FW1396" s="116" t="str">
        <f t="shared" si="637"/>
        <v/>
      </c>
      <c r="FX1396" s="116" t="str">
        <f t="shared" si="638"/>
        <v/>
      </c>
      <c r="FY1396" s="116" t="str">
        <f t="shared" si="639"/>
        <v/>
      </c>
      <c r="FZ1396" s="116" t="str">
        <f t="shared" si="640"/>
        <v/>
      </c>
      <c r="GA1396" s="116" t="str">
        <f t="shared" si="641"/>
        <v/>
      </c>
      <c r="GB1396" s="116" t="str">
        <f t="shared" si="642"/>
        <v/>
      </c>
      <c r="GC1396" s="116" t="str">
        <f t="shared" si="643"/>
        <v/>
      </c>
      <c r="GD1396" s="116" t="str">
        <f t="shared" si="644"/>
        <v/>
      </c>
      <c r="GE1396" s="116" t="str">
        <f t="shared" si="645"/>
        <v/>
      </c>
    </row>
    <row r="1397" spans="164:187" ht="16.5" x14ac:dyDescent="0.2">
      <c r="FH1397" s="116">
        <v>1392</v>
      </c>
      <c r="FI1397" s="116">
        <f t="shared" si="630"/>
        <v>28</v>
      </c>
      <c r="FJ1397" s="116">
        <f t="shared" si="623"/>
        <v>18</v>
      </c>
      <c r="FK1397" s="116" t="str">
        <f t="shared" si="631"/>
        <v>雷震子专属武器-魂珠-4 1级</v>
      </c>
      <c r="FL1397" s="116">
        <f t="shared" si="632"/>
        <v>4</v>
      </c>
      <c r="FM1397" s="116">
        <f t="shared" si="633"/>
        <v>1</v>
      </c>
      <c r="FN1397" s="116" t="str">
        <f t="shared" si="624"/>
        <v>金币</v>
      </c>
      <c r="FO1397" s="116">
        <f t="shared" si="625"/>
        <v>4000</v>
      </c>
      <c r="FP1397" s="116" t="str">
        <f t="shared" si="626"/>
        <v>专属强化石2</v>
      </c>
      <c r="FQ1397" s="116">
        <f t="shared" si="627"/>
        <v>3</v>
      </c>
      <c r="FR1397" s="116" t="str">
        <f t="shared" si="628"/>
        <v>专属强化石3</v>
      </c>
      <c r="FS1397" s="116">
        <f t="shared" si="629"/>
        <v>1</v>
      </c>
      <c r="FT1397" s="116">
        <f t="shared" si="634"/>
        <v>0.19</v>
      </c>
      <c r="FU1397" s="116">
        <f t="shared" si="635"/>
        <v>1</v>
      </c>
      <c r="FV1397" s="116">
        <f t="shared" si="636"/>
        <v>8</v>
      </c>
      <c r="FW1397" s="116">
        <f t="shared" si="637"/>
        <v>0</v>
      </c>
      <c r="FX1397" s="116">
        <f t="shared" si="638"/>
        <v>1</v>
      </c>
      <c r="FY1397" s="116">
        <f t="shared" si="639"/>
        <v>2</v>
      </c>
      <c r="FZ1397" s="116">
        <f t="shared" si="640"/>
        <v>9.2600000000000002E-2</v>
      </c>
      <c r="GA1397" s="116">
        <f t="shared" si="641"/>
        <v>1</v>
      </c>
      <c r="GB1397" s="116">
        <f t="shared" si="642"/>
        <v>4</v>
      </c>
      <c r="GC1397" s="116">
        <f t="shared" si="643"/>
        <v>0.37019999999999997</v>
      </c>
      <c r="GD1397" s="116">
        <f t="shared" si="644"/>
        <v>1</v>
      </c>
      <c r="GE1397" s="116">
        <f t="shared" si="645"/>
        <v>8</v>
      </c>
    </row>
    <row r="1398" spans="164:187" ht="16.5" x14ac:dyDescent="0.2">
      <c r="FH1398" s="116">
        <v>1393</v>
      </c>
      <c r="FI1398" s="116">
        <f t="shared" si="630"/>
        <v>29</v>
      </c>
      <c r="FJ1398" s="116">
        <f t="shared" si="623"/>
        <v>18</v>
      </c>
      <c r="FK1398" s="116" t="str">
        <f t="shared" si="631"/>
        <v>雷震子专属武器-魂珠-4 2级</v>
      </c>
      <c r="FL1398" s="116">
        <f t="shared" si="632"/>
        <v>4</v>
      </c>
      <c r="FM1398" s="116">
        <f t="shared" si="633"/>
        <v>2</v>
      </c>
      <c r="FN1398" s="116" t="str">
        <f t="shared" si="624"/>
        <v>金币</v>
      </c>
      <c r="FO1398" s="116">
        <f t="shared" si="625"/>
        <v>5000</v>
      </c>
      <c r="FP1398" s="116" t="str">
        <f t="shared" si="626"/>
        <v>专属强化石2</v>
      </c>
      <c r="FQ1398" s="116">
        <f t="shared" si="627"/>
        <v>3</v>
      </c>
      <c r="FR1398" s="116" t="str">
        <f t="shared" si="628"/>
        <v>专属强化石3</v>
      </c>
      <c r="FS1398" s="116">
        <f t="shared" si="629"/>
        <v>1</v>
      </c>
      <c r="FT1398" s="116">
        <f t="shared" si="634"/>
        <v>0.09</v>
      </c>
      <c r="FU1398" s="116">
        <f t="shared" si="635"/>
        <v>1</v>
      </c>
      <c r="FV1398" s="116">
        <f t="shared" si="636"/>
        <v>16</v>
      </c>
      <c r="FW1398" s="116">
        <f t="shared" si="637"/>
        <v>0</v>
      </c>
      <c r="FX1398" s="116">
        <f t="shared" si="638"/>
        <v>1</v>
      </c>
      <c r="FY1398" s="116">
        <f t="shared" si="639"/>
        <v>4</v>
      </c>
      <c r="FZ1398" s="116">
        <f t="shared" si="640"/>
        <v>4.6300000000000001E-2</v>
      </c>
      <c r="GA1398" s="116">
        <f t="shared" si="641"/>
        <v>1</v>
      </c>
      <c r="GB1398" s="116">
        <f t="shared" si="642"/>
        <v>8</v>
      </c>
      <c r="GC1398" s="116">
        <f t="shared" si="643"/>
        <v>0.18509999999999999</v>
      </c>
      <c r="GD1398" s="116">
        <f t="shared" si="644"/>
        <v>1</v>
      </c>
      <c r="GE1398" s="116">
        <f t="shared" si="645"/>
        <v>16</v>
      </c>
    </row>
    <row r="1399" spans="164:187" ht="16.5" x14ac:dyDescent="0.2">
      <c r="FH1399" s="116">
        <v>1394</v>
      </c>
      <c r="FI1399" s="116">
        <f t="shared" si="630"/>
        <v>30</v>
      </c>
      <c r="FJ1399" s="116">
        <f t="shared" si="623"/>
        <v>18</v>
      </c>
      <c r="FK1399" s="116" t="str">
        <f t="shared" si="631"/>
        <v>雷震子专属武器-魂珠-4 3级</v>
      </c>
      <c r="FL1399" s="116">
        <f t="shared" si="632"/>
        <v>4</v>
      </c>
      <c r="FM1399" s="116">
        <f t="shared" si="633"/>
        <v>3</v>
      </c>
      <c r="FN1399" s="116" t="str">
        <f t="shared" si="624"/>
        <v>金币</v>
      </c>
      <c r="FO1399" s="116">
        <f t="shared" si="625"/>
        <v>6000</v>
      </c>
      <c r="FP1399" s="116" t="str">
        <f t="shared" si="626"/>
        <v>专属强化石2</v>
      </c>
      <c r="FQ1399" s="116">
        <f t="shared" si="627"/>
        <v>3</v>
      </c>
      <c r="FR1399" s="116" t="str">
        <f t="shared" si="628"/>
        <v>专属强化石3</v>
      </c>
      <c r="FS1399" s="116">
        <f t="shared" si="629"/>
        <v>1</v>
      </c>
      <c r="FT1399" s="116">
        <f t="shared" si="634"/>
        <v>0.06</v>
      </c>
      <c r="FU1399" s="116">
        <f t="shared" si="635"/>
        <v>1</v>
      </c>
      <c r="FV1399" s="116">
        <f t="shared" si="636"/>
        <v>24</v>
      </c>
      <c r="FW1399" s="116">
        <f t="shared" si="637"/>
        <v>0</v>
      </c>
      <c r="FX1399" s="116">
        <f t="shared" si="638"/>
        <v>1</v>
      </c>
      <c r="FY1399" s="116">
        <f t="shared" si="639"/>
        <v>6</v>
      </c>
      <c r="FZ1399" s="116">
        <f t="shared" si="640"/>
        <v>3.09E-2</v>
      </c>
      <c r="GA1399" s="116">
        <f t="shared" si="641"/>
        <v>1</v>
      </c>
      <c r="GB1399" s="116">
        <f t="shared" si="642"/>
        <v>11</v>
      </c>
      <c r="GC1399" s="116">
        <f t="shared" si="643"/>
        <v>0.1234</v>
      </c>
      <c r="GD1399" s="116">
        <f t="shared" si="644"/>
        <v>1</v>
      </c>
      <c r="GE1399" s="116">
        <f t="shared" si="645"/>
        <v>24</v>
      </c>
    </row>
    <row r="1400" spans="164:187" ht="16.5" x14ac:dyDescent="0.2">
      <c r="FH1400" s="116">
        <v>1395</v>
      </c>
      <c r="FI1400" s="116">
        <f t="shared" si="630"/>
        <v>31</v>
      </c>
      <c r="FJ1400" s="116">
        <f t="shared" si="623"/>
        <v>18</v>
      </c>
      <c r="FK1400" s="116" t="str">
        <f t="shared" si="631"/>
        <v>雷震子专属武器-魂珠-4 4级</v>
      </c>
      <c r="FL1400" s="116">
        <f t="shared" si="632"/>
        <v>4</v>
      </c>
      <c r="FM1400" s="116">
        <f t="shared" si="633"/>
        <v>4</v>
      </c>
      <c r="FN1400" s="116" t="str">
        <f t="shared" si="624"/>
        <v>金币</v>
      </c>
      <c r="FO1400" s="116">
        <f t="shared" si="625"/>
        <v>7000</v>
      </c>
      <c r="FP1400" s="116" t="str">
        <f t="shared" si="626"/>
        <v>专属强化石2</v>
      </c>
      <c r="FQ1400" s="116">
        <f t="shared" si="627"/>
        <v>6</v>
      </c>
      <c r="FR1400" s="116" t="str">
        <f t="shared" si="628"/>
        <v>专属强化石3</v>
      </c>
      <c r="FS1400" s="116">
        <f t="shared" si="629"/>
        <v>2</v>
      </c>
      <c r="FT1400" s="116">
        <f t="shared" si="634"/>
        <v>7.0000000000000007E-2</v>
      </c>
      <c r="FU1400" s="116">
        <f t="shared" si="635"/>
        <v>1</v>
      </c>
      <c r="FV1400" s="116">
        <f t="shared" si="636"/>
        <v>20</v>
      </c>
      <c r="FW1400" s="116">
        <f t="shared" si="637"/>
        <v>0</v>
      </c>
      <c r="FX1400" s="116">
        <f t="shared" si="638"/>
        <v>1</v>
      </c>
      <c r="FY1400" s="116">
        <f t="shared" si="639"/>
        <v>5</v>
      </c>
      <c r="FZ1400" s="116">
        <f t="shared" si="640"/>
        <v>3.6999999999999998E-2</v>
      </c>
      <c r="GA1400" s="116">
        <f t="shared" si="641"/>
        <v>1</v>
      </c>
      <c r="GB1400" s="116">
        <f t="shared" si="642"/>
        <v>9</v>
      </c>
      <c r="GC1400" s="116">
        <f t="shared" si="643"/>
        <v>0.14810000000000001</v>
      </c>
      <c r="GD1400" s="116">
        <f t="shared" si="644"/>
        <v>1</v>
      </c>
      <c r="GE1400" s="116">
        <f t="shared" si="645"/>
        <v>20</v>
      </c>
    </row>
    <row r="1401" spans="164:187" ht="16.5" x14ac:dyDescent="0.2">
      <c r="FH1401" s="116">
        <v>1396</v>
      </c>
      <c r="FI1401" s="116">
        <f t="shared" si="630"/>
        <v>32</v>
      </c>
      <c r="FJ1401" s="116">
        <f t="shared" si="623"/>
        <v>18</v>
      </c>
      <c r="FK1401" s="116" t="str">
        <f t="shared" si="631"/>
        <v>雷震子专属武器-魂珠-4 5级</v>
      </c>
      <c r="FL1401" s="116">
        <f t="shared" si="632"/>
        <v>4</v>
      </c>
      <c r="FM1401" s="116">
        <f t="shared" si="633"/>
        <v>5</v>
      </c>
      <c r="FN1401" s="116" t="str">
        <f t="shared" si="624"/>
        <v>金币</v>
      </c>
      <c r="FO1401" s="116">
        <f t="shared" si="625"/>
        <v>8000</v>
      </c>
      <c r="FP1401" s="116" t="str">
        <f t="shared" si="626"/>
        <v>专属强化石2</v>
      </c>
      <c r="FQ1401" s="116">
        <f t="shared" si="627"/>
        <v>6</v>
      </c>
      <c r="FR1401" s="116" t="str">
        <f t="shared" si="628"/>
        <v>专属强化石3</v>
      </c>
      <c r="FS1401" s="116">
        <f t="shared" si="629"/>
        <v>2</v>
      </c>
      <c r="FT1401" s="116">
        <f t="shared" si="634"/>
        <v>0.05</v>
      </c>
      <c r="FU1401" s="116">
        <f t="shared" si="635"/>
        <v>1</v>
      </c>
      <c r="FV1401" s="116">
        <f t="shared" si="636"/>
        <v>32</v>
      </c>
      <c r="FW1401" s="116">
        <f t="shared" si="637"/>
        <v>0</v>
      </c>
      <c r="FX1401" s="116">
        <f t="shared" si="638"/>
        <v>1</v>
      </c>
      <c r="FY1401" s="116">
        <f t="shared" si="639"/>
        <v>8</v>
      </c>
      <c r="FZ1401" s="116">
        <f t="shared" si="640"/>
        <v>2.3099999999999999E-2</v>
      </c>
      <c r="GA1401" s="116">
        <f t="shared" si="641"/>
        <v>1</v>
      </c>
      <c r="GB1401" s="116">
        <f t="shared" si="642"/>
        <v>15</v>
      </c>
      <c r="GC1401" s="116">
        <f t="shared" si="643"/>
        <v>9.2600000000000002E-2</v>
      </c>
      <c r="GD1401" s="116">
        <f t="shared" si="644"/>
        <v>1</v>
      </c>
      <c r="GE1401" s="116">
        <f t="shared" si="645"/>
        <v>32</v>
      </c>
    </row>
    <row r="1402" spans="164:187" ht="16.5" x14ac:dyDescent="0.2">
      <c r="FH1402" s="116">
        <v>1397</v>
      </c>
      <c r="FI1402" s="116">
        <f t="shared" si="630"/>
        <v>33</v>
      </c>
      <c r="FJ1402" s="116">
        <f t="shared" si="623"/>
        <v>18</v>
      </c>
      <c r="FK1402" s="116" t="str">
        <f t="shared" si="631"/>
        <v>雷震子专属武器-魂珠-4 6级</v>
      </c>
      <c r="FL1402" s="116">
        <f t="shared" si="632"/>
        <v>4</v>
      </c>
      <c r="FM1402" s="116">
        <f t="shared" si="633"/>
        <v>6</v>
      </c>
      <c r="FN1402" s="116" t="str">
        <f t="shared" si="624"/>
        <v>金币</v>
      </c>
      <c r="FO1402" s="116">
        <f t="shared" si="625"/>
        <v>9000</v>
      </c>
      <c r="FP1402" s="116" t="str">
        <f t="shared" si="626"/>
        <v>专属强化石2</v>
      </c>
      <c r="FQ1402" s="116">
        <f t="shared" si="627"/>
        <v>6</v>
      </c>
      <c r="FR1402" s="116" t="str">
        <f t="shared" si="628"/>
        <v>专属强化石3</v>
      </c>
      <c r="FS1402" s="116">
        <f t="shared" si="629"/>
        <v>2</v>
      </c>
      <c r="FT1402" s="116">
        <f t="shared" si="634"/>
        <v>0.03</v>
      </c>
      <c r="FU1402" s="116">
        <f t="shared" si="635"/>
        <v>1</v>
      </c>
      <c r="FV1402" s="116">
        <f t="shared" si="636"/>
        <v>53</v>
      </c>
      <c r="FW1402" s="116">
        <f t="shared" si="637"/>
        <v>0</v>
      </c>
      <c r="FX1402" s="116">
        <f t="shared" si="638"/>
        <v>1</v>
      </c>
      <c r="FY1402" s="116">
        <f t="shared" si="639"/>
        <v>12</v>
      </c>
      <c r="FZ1402" s="116">
        <f t="shared" si="640"/>
        <v>1.4200000000000001E-2</v>
      </c>
      <c r="GA1402" s="116">
        <f t="shared" si="641"/>
        <v>1</v>
      </c>
      <c r="GB1402" s="116">
        <f t="shared" si="642"/>
        <v>25</v>
      </c>
      <c r="GC1402" s="116">
        <f t="shared" si="643"/>
        <v>5.7000000000000002E-2</v>
      </c>
      <c r="GD1402" s="116">
        <f t="shared" si="644"/>
        <v>1</v>
      </c>
      <c r="GE1402" s="116">
        <f t="shared" si="645"/>
        <v>53</v>
      </c>
    </row>
    <row r="1403" spans="164:187" ht="16.5" x14ac:dyDescent="0.2">
      <c r="FH1403" s="116">
        <v>1398</v>
      </c>
      <c r="FI1403" s="116">
        <f t="shared" si="630"/>
        <v>34</v>
      </c>
      <c r="FJ1403" s="116">
        <f t="shared" si="623"/>
        <v>18</v>
      </c>
      <c r="FK1403" s="116" t="str">
        <f t="shared" si="631"/>
        <v>雷震子专属武器-魂珠-4 7级</v>
      </c>
      <c r="FL1403" s="116">
        <f t="shared" si="632"/>
        <v>4</v>
      </c>
      <c r="FM1403" s="116">
        <f t="shared" si="633"/>
        <v>7</v>
      </c>
      <c r="FN1403" s="116" t="str">
        <f t="shared" si="624"/>
        <v>金币</v>
      </c>
      <c r="FO1403" s="116">
        <f t="shared" si="625"/>
        <v>10000</v>
      </c>
      <c r="FP1403" s="116" t="str">
        <f t="shared" si="626"/>
        <v>专属强化石2</v>
      </c>
      <c r="FQ1403" s="116">
        <f t="shared" si="627"/>
        <v>10</v>
      </c>
      <c r="FR1403" s="116" t="str">
        <f t="shared" si="628"/>
        <v>专属强化石3</v>
      </c>
      <c r="FS1403" s="116">
        <f t="shared" si="629"/>
        <v>3</v>
      </c>
      <c r="FT1403" s="116">
        <f t="shared" si="634"/>
        <v>0.03</v>
      </c>
      <c r="FU1403" s="116">
        <f t="shared" si="635"/>
        <v>1</v>
      </c>
      <c r="FV1403" s="116">
        <f t="shared" si="636"/>
        <v>57</v>
      </c>
      <c r="FW1403" s="116">
        <f t="shared" si="637"/>
        <v>0</v>
      </c>
      <c r="FX1403" s="116">
        <f t="shared" si="638"/>
        <v>1</v>
      </c>
      <c r="FY1403" s="116">
        <f t="shared" si="639"/>
        <v>13</v>
      </c>
      <c r="FZ1403" s="116">
        <f t="shared" si="640"/>
        <v>1.32E-2</v>
      </c>
      <c r="GA1403" s="116">
        <f t="shared" si="641"/>
        <v>1</v>
      </c>
      <c r="GB1403" s="116">
        <f t="shared" si="642"/>
        <v>26</v>
      </c>
      <c r="GC1403" s="116">
        <f t="shared" si="643"/>
        <v>5.2900000000000003E-2</v>
      </c>
      <c r="GD1403" s="116">
        <f t="shared" si="644"/>
        <v>1</v>
      </c>
      <c r="GE1403" s="116">
        <f t="shared" si="645"/>
        <v>57</v>
      </c>
    </row>
    <row r="1404" spans="164:187" ht="16.5" x14ac:dyDescent="0.2">
      <c r="FH1404" s="116">
        <v>1399</v>
      </c>
      <c r="FI1404" s="116">
        <f t="shared" si="630"/>
        <v>35</v>
      </c>
      <c r="FJ1404" s="116">
        <f t="shared" si="623"/>
        <v>18</v>
      </c>
      <c r="FK1404" s="116" t="str">
        <f t="shared" si="631"/>
        <v>雷震子专属武器-魂珠-4 8级</v>
      </c>
      <c r="FL1404" s="116">
        <f t="shared" si="632"/>
        <v>4</v>
      </c>
      <c r="FM1404" s="116">
        <f t="shared" si="633"/>
        <v>8</v>
      </c>
      <c r="FN1404" s="116" t="str">
        <f t="shared" si="624"/>
        <v>金币</v>
      </c>
      <c r="FO1404" s="116">
        <f t="shared" si="625"/>
        <v>11000</v>
      </c>
      <c r="FP1404" s="116" t="str">
        <f t="shared" si="626"/>
        <v>专属强化石2</v>
      </c>
      <c r="FQ1404" s="116">
        <f t="shared" si="627"/>
        <v>13</v>
      </c>
      <c r="FR1404" s="116" t="str">
        <f t="shared" si="628"/>
        <v>专属强化石3</v>
      </c>
      <c r="FS1404" s="116">
        <f t="shared" si="629"/>
        <v>4</v>
      </c>
      <c r="FT1404" s="116">
        <f t="shared" si="634"/>
        <v>0.02</v>
      </c>
      <c r="FU1404" s="116">
        <f t="shared" si="635"/>
        <v>1</v>
      </c>
      <c r="FV1404" s="116">
        <f t="shared" si="636"/>
        <v>69</v>
      </c>
      <c r="FW1404" s="116">
        <f t="shared" si="637"/>
        <v>0</v>
      </c>
      <c r="FX1404" s="116">
        <f t="shared" si="638"/>
        <v>1</v>
      </c>
      <c r="FY1404" s="116">
        <f t="shared" si="639"/>
        <v>16</v>
      </c>
      <c r="FZ1404" s="116">
        <f t="shared" si="640"/>
        <v>1.09E-2</v>
      </c>
      <c r="GA1404" s="116">
        <f t="shared" si="641"/>
        <v>1</v>
      </c>
      <c r="GB1404" s="116">
        <f t="shared" si="642"/>
        <v>32</v>
      </c>
      <c r="GC1404" s="116">
        <f t="shared" si="643"/>
        <v>4.36E-2</v>
      </c>
      <c r="GD1404" s="116">
        <f t="shared" si="644"/>
        <v>1</v>
      </c>
      <c r="GE1404" s="116">
        <f t="shared" si="645"/>
        <v>69</v>
      </c>
    </row>
    <row r="1405" spans="164:187" ht="16.5" x14ac:dyDescent="0.2">
      <c r="FH1405" s="116">
        <v>1400</v>
      </c>
      <c r="FI1405" s="116">
        <f t="shared" si="630"/>
        <v>36</v>
      </c>
      <c r="FJ1405" s="116">
        <f t="shared" si="623"/>
        <v>18</v>
      </c>
      <c r="FK1405" s="116" t="str">
        <f t="shared" si="631"/>
        <v>雷震子专属武器-魂珠-4 9级</v>
      </c>
      <c r="FL1405" s="116">
        <f t="shared" si="632"/>
        <v>4</v>
      </c>
      <c r="FM1405" s="116">
        <f t="shared" si="633"/>
        <v>9</v>
      </c>
      <c r="FN1405" s="116" t="str">
        <f t="shared" si="624"/>
        <v>金币</v>
      </c>
      <c r="FO1405" s="116">
        <f t="shared" si="625"/>
        <v>12000</v>
      </c>
      <c r="FP1405" s="116" t="str">
        <f t="shared" si="626"/>
        <v>专属强化石2</v>
      </c>
      <c r="FQ1405" s="116">
        <f t="shared" si="627"/>
        <v>19</v>
      </c>
      <c r="FR1405" s="116" t="str">
        <f t="shared" si="628"/>
        <v>专属强化石3</v>
      </c>
      <c r="FS1405" s="116">
        <f t="shared" si="629"/>
        <v>6</v>
      </c>
      <c r="FT1405" s="116">
        <f t="shared" si="634"/>
        <v>0.02</v>
      </c>
      <c r="FU1405" s="116">
        <f t="shared" si="635"/>
        <v>1</v>
      </c>
      <c r="FV1405" s="116">
        <f t="shared" si="636"/>
        <v>74</v>
      </c>
      <c r="FW1405" s="116">
        <f t="shared" si="637"/>
        <v>0</v>
      </c>
      <c r="FX1405" s="116">
        <f t="shared" si="638"/>
        <v>1</v>
      </c>
      <c r="FY1405" s="116">
        <f t="shared" si="639"/>
        <v>17</v>
      </c>
      <c r="FZ1405" s="116">
        <f t="shared" si="640"/>
        <v>1.01E-2</v>
      </c>
      <c r="GA1405" s="116">
        <f t="shared" si="641"/>
        <v>1</v>
      </c>
      <c r="GB1405" s="116">
        <f t="shared" si="642"/>
        <v>35</v>
      </c>
      <c r="GC1405" s="116">
        <f t="shared" si="643"/>
        <v>4.0399999999999998E-2</v>
      </c>
      <c r="GD1405" s="116">
        <f t="shared" si="644"/>
        <v>1</v>
      </c>
      <c r="GE1405" s="116">
        <f t="shared" si="645"/>
        <v>74</v>
      </c>
    </row>
    <row r="1406" spans="164:187" ht="16.5" x14ac:dyDescent="0.2">
      <c r="FH1406" s="116">
        <v>1401</v>
      </c>
      <c r="FI1406" s="116">
        <f t="shared" si="630"/>
        <v>0</v>
      </c>
      <c r="FJ1406" s="116">
        <f t="shared" si="623"/>
        <v>18</v>
      </c>
      <c r="FK1406" s="116" t="str">
        <f t="shared" si="631"/>
        <v>雷震子专属武器-魂珠-5 0级</v>
      </c>
      <c r="FL1406" s="116">
        <f t="shared" si="632"/>
        <v>5</v>
      </c>
      <c r="FM1406" s="116">
        <f t="shared" si="633"/>
        <v>0</v>
      </c>
      <c r="FN1406" s="116" t="str">
        <f t="shared" si="624"/>
        <v/>
      </c>
      <c r="FO1406" s="116" t="str">
        <f t="shared" si="625"/>
        <v/>
      </c>
      <c r="FP1406" s="116" t="str">
        <f t="shared" si="626"/>
        <v/>
      </c>
      <c r="FQ1406" s="116" t="str">
        <f t="shared" si="627"/>
        <v/>
      </c>
      <c r="FR1406" s="116" t="str">
        <f t="shared" si="628"/>
        <v/>
      </c>
      <c r="FS1406" s="116" t="str">
        <f t="shared" si="629"/>
        <v/>
      </c>
      <c r="FT1406" s="116" t="str">
        <f t="shared" si="634"/>
        <v/>
      </c>
      <c r="FU1406" s="116" t="str">
        <f t="shared" si="635"/>
        <v/>
      </c>
      <c r="FV1406" s="116" t="str">
        <f t="shared" si="636"/>
        <v/>
      </c>
      <c r="FW1406" s="116" t="str">
        <f t="shared" si="637"/>
        <v/>
      </c>
      <c r="FX1406" s="116" t="str">
        <f t="shared" si="638"/>
        <v/>
      </c>
      <c r="FY1406" s="116" t="str">
        <f t="shared" si="639"/>
        <v/>
      </c>
      <c r="FZ1406" s="116" t="str">
        <f t="shared" si="640"/>
        <v/>
      </c>
      <c r="GA1406" s="116" t="str">
        <f t="shared" si="641"/>
        <v/>
      </c>
      <c r="GB1406" s="116" t="str">
        <f t="shared" si="642"/>
        <v/>
      </c>
      <c r="GC1406" s="116" t="str">
        <f t="shared" si="643"/>
        <v/>
      </c>
      <c r="GD1406" s="116" t="str">
        <f t="shared" si="644"/>
        <v/>
      </c>
      <c r="GE1406" s="116" t="str">
        <f t="shared" si="645"/>
        <v/>
      </c>
    </row>
    <row r="1407" spans="164:187" ht="16.5" x14ac:dyDescent="0.2">
      <c r="FH1407" s="116">
        <v>1402</v>
      </c>
      <c r="FI1407" s="116">
        <f t="shared" si="630"/>
        <v>37</v>
      </c>
      <c r="FJ1407" s="116">
        <f t="shared" si="623"/>
        <v>18</v>
      </c>
      <c r="FK1407" s="116" t="str">
        <f t="shared" si="631"/>
        <v>雷震子专属武器-魂珠-5 1级</v>
      </c>
      <c r="FL1407" s="116">
        <f t="shared" si="632"/>
        <v>5</v>
      </c>
      <c r="FM1407" s="116">
        <f t="shared" si="633"/>
        <v>1</v>
      </c>
      <c r="FN1407" s="116" t="str">
        <f t="shared" si="624"/>
        <v>金币</v>
      </c>
      <c r="FO1407" s="116">
        <f t="shared" si="625"/>
        <v>5000</v>
      </c>
      <c r="FP1407" s="116" t="str">
        <f t="shared" si="626"/>
        <v>专属强化石2</v>
      </c>
      <c r="FQ1407" s="116">
        <f t="shared" si="627"/>
        <v>4</v>
      </c>
      <c r="FR1407" s="116" t="str">
        <f t="shared" si="628"/>
        <v>专属强化石3</v>
      </c>
      <c r="FS1407" s="116">
        <f t="shared" si="629"/>
        <v>2</v>
      </c>
      <c r="FT1407" s="116">
        <f t="shared" si="634"/>
        <v>0.19</v>
      </c>
      <c r="FU1407" s="116">
        <f t="shared" si="635"/>
        <v>1</v>
      </c>
      <c r="FV1407" s="116">
        <f t="shared" si="636"/>
        <v>8</v>
      </c>
      <c r="FW1407" s="116">
        <f t="shared" si="637"/>
        <v>0</v>
      </c>
      <c r="FX1407" s="116">
        <f t="shared" si="638"/>
        <v>1</v>
      </c>
      <c r="FY1407" s="116">
        <f t="shared" si="639"/>
        <v>2</v>
      </c>
      <c r="FZ1407" s="116">
        <f t="shared" si="640"/>
        <v>9.2600000000000002E-2</v>
      </c>
      <c r="GA1407" s="116">
        <f t="shared" si="641"/>
        <v>1</v>
      </c>
      <c r="GB1407" s="116">
        <f t="shared" si="642"/>
        <v>4</v>
      </c>
      <c r="GC1407" s="116">
        <f t="shared" si="643"/>
        <v>0.37019999999999997</v>
      </c>
      <c r="GD1407" s="116">
        <f t="shared" si="644"/>
        <v>1</v>
      </c>
      <c r="GE1407" s="116">
        <f t="shared" si="645"/>
        <v>8</v>
      </c>
    </row>
    <row r="1408" spans="164:187" ht="16.5" x14ac:dyDescent="0.2">
      <c r="FH1408" s="116">
        <v>1403</v>
      </c>
      <c r="FI1408" s="116">
        <f t="shared" si="630"/>
        <v>38</v>
      </c>
      <c r="FJ1408" s="116">
        <f t="shared" si="623"/>
        <v>18</v>
      </c>
      <c r="FK1408" s="116" t="str">
        <f t="shared" si="631"/>
        <v>雷震子专属武器-魂珠-5 2级</v>
      </c>
      <c r="FL1408" s="116">
        <f t="shared" si="632"/>
        <v>5</v>
      </c>
      <c r="FM1408" s="116">
        <f t="shared" si="633"/>
        <v>2</v>
      </c>
      <c r="FN1408" s="116" t="str">
        <f t="shared" si="624"/>
        <v>金币</v>
      </c>
      <c r="FO1408" s="116">
        <f t="shared" si="625"/>
        <v>6000</v>
      </c>
      <c r="FP1408" s="116" t="str">
        <f t="shared" si="626"/>
        <v>专属强化石2</v>
      </c>
      <c r="FQ1408" s="116">
        <f t="shared" si="627"/>
        <v>4</v>
      </c>
      <c r="FR1408" s="116" t="str">
        <f t="shared" si="628"/>
        <v>专属强化石3</v>
      </c>
      <c r="FS1408" s="116">
        <f t="shared" si="629"/>
        <v>2</v>
      </c>
      <c r="FT1408" s="116">
        <f t="shared" si="634"/>
        <v>0.09</v>
      </c>
      <c r="FU1408" s="116">
        <f t="shared" si="635"/>
        <v>1</v>
      </c>
      <c r="FV1408" s="116">
        <f t="shared" si="636"/>
        <v>16</v>
      </c>
      <c r="FW1408" s="116">
        <f t="shared" si="637"/>
        <v>0</v>
      </c>
      <c r="FX1408" s="116">
        <f t="shared" si="638"/>
        <v>1</v>
      </c>
      <c r="FY1408" s="116">
        <f t="shared" si="639"/>
        <v>4</v>
      </c>
      <c r="FZ1408" s="116">
        <f t="shared" si="640"/>
        <v>4.6300000000000001E-2</v>
      </c>
      <c r="GA1408" s="116">
        <f t="shared" si="641"/>
        <v>1</v>
      </c>
      <c r="GB1408" s="116">
        <f t="shared" si="642"/>
        <v>8</v>
      </c>
      <c r="GC1408" s="116">
        <f t="shared" si="643"/>
        <v>0.18509999999999999</v>
      </c>
      <c r="GD1408" s="116">
        <f t="shared" si="644"/>
        <v>1</v>
      </c>
      <c r="GE1408" s="116">
        <f t="shared" si="645"/>
        <v>16</v>
      </c>
    </row>
    <row r="1409" spans="164:187" ht="16.5" x14ac:dyDescent="0.2">
      <c r="FH1409" s="116">
        <v>1404</v>
      </c>
      <c r="FI1409" s="116">
        <f t="shared" si="630"/>
        <v>39</v>
      </c>
      <c r="FJ1409" s="116">
        <f t="shared" si="623"/>
        <v>18</v>
      </c>
      <c r="FK1409" s="116" t="str">
        <f t="shared" si="631"/>
        <v>雷震子专属武器-魂珠-5 3级</v>
      </c>
      <c r="FL1409" s="116">
        <f t="shared" si="632"/>
        <v>5</v>
      </c>
      <c r="FM1409" s="116">
        <f t="shared" si="633"/>
        <v>3</v>
      </c>
      <c r="FN1409" s="116" t="str">
        <f t="shared" si="624"/>
        <v>金币</v>
      </c>
      <c r="FO1409" s="116">
        <f t="shared" si="625"/>
        <v>7000</v>
      </c>
      <c r="FP1409" s="116" t="str">
        <f t="shared" si="626"/>
        <v>专属强化石2</v>
      </c>
      <c r="FQ1409" s="116">
        <f t="shared" si="627"/>
        <v>4</v>
      </c>
      <c r="FR1409" s="116" t="str">
        <f t="shared" si="628"/>
        <v>专属强化石3</v>
      </c>
      <c r="FS1409" s="116">
        <f t="shared" si="629"/>
        <v>2</v>
      </c>
      <c r="FT1409" s="116">
        <f t="shared" si="634"/>
        <v>0.06</v>
      </c>
      <c r="FU1409" s="116">
        <f t="shared" si="635"/>
        <v>1</v>
      </c>
      <c r="FV1409" s="116">
        <f t="shared" si="636"/>
        <v>24</v>
      </c>
      <c r="FW1409" s="116">
        <f t="shared" si="637"/>
        <v>0</v>
      </c>
      <c r="FX1409" s="116">
        <f t="shared" si="638"/>
        <v>1</v>
      </c>
      <c r="FY1409" s="116">
        <f t="shared" si="639"/>
        <v>6</v>
      </c>
      <c r="FZ1409" s="116">
        <f t="shared" si="640"/>
        <v>3.09E-2</v>
      </c>
      <c r="GA1409" s="116">
        <f t="shared" si="641"/>
        <v>1</v>
      </c>
      <c r="GB1409" s="116">
        <f t="shared" si="642"/>
        <v>11</v>
      </c>
      <c r="GC1409" s="116">
        <f t="shared" si="643"/>
        <v>0.1234</v>
      </c>
      <c r="GD1409" s="116">
        <f t="shared" si="644"/>
        <v>1</v>
      </c>
      <c r="GE1409" s="116">
        <f t="shared" si="645"/>
        <v>24</v>
      </c>
    </row>
    <row r="1410" spans="164:187" ht="16.5" x14ac:dyDescent="0.2">
      <c r="FH1410" s="116">
        <v>1405</v>
      </c>
      <c r="FI1410" s="116">
        <f t="shared" si="630"/>
        <v>40</v>
      </c>
      <c r="FJ1410" s="116">
        <f t="shared" si="623"/>
        <v>18</v>
      </c>
      <c r="FK1410" s="116" t="str">
        <f t="shared" si="631"/>
        <v>雷震子专属武器-魂珠-5 4级</v>
      </c>
      <c r="FL1410" s="116">
        <f t="shared" si="632"/>
        <v>5</v>
      </c>
      <c r="FM1410" s="116">
        <f t="shared" si="633"/>
        <v>4</v>
      </c>
      <c r="FN1410" s="116" t="str">
        <f t="shared" si="624"/>
        <v>金币</v>
      </c>
      <c r="FO1410" s="116">
        <f t="shared" si="625"/>
        <v>8000</v>
      </c>
      <c r="FP1410" s="116" t="str">
        <f t="shared" si="626"/>
        <v>专属强化石2</v>
      </c>
      <c r="FQ1410" s="116">
        <f t="shared" si="627"/>
        <v>6</v>
      </c>
      <c r="FR1410" s="116" t="str">
        <f t="shared" si="628"/>
        <v>专属强化石3</v>
      </c>
      <c r="FS1410" s="116">
        <f t="shared" si="629"/>
        <v>3</v>
      </c>
      <c r="FT1410" s="116">
        <f t="shared" si="634"/>
        <v>0.06</v>
      </c>
      <c r="FU1410" s="116">
        <f t="shared" si="635"/>
        <v>1</v>
      </c>
      <c r="FV1410" s="116">
        <f t="shared" si="636"/>
        <v>27</v>
      </c>
      <c r="FW1410" s="116">
        <f t="shared" si="637"/>
        <v>0</v>
      </c>
      <c r="FX1410" s="116">
        <f t="shared" si="638"/>
        <v>1</v>
      </c>
      <c r="FY1410" s="116">
        <f t="shared" si="639"/>
        <v>6</v>
      </c>
      <c r="FZ1410" s="116">
        <f t="shared" si="640"/>
        <v>2.7799999999999998E-2</v>
      </c>
      <c r="GA1410" s="116">
        <f t="shared" si="641"/>
        <v>1</v>
      </c>
      <c r="GB1410" s="116">
        <f t="shared" si="642"/>
        <v>13</v>
      </c>
      <c r="GC1410" s="116">
        <f t="shared" si="643"/>
        <v>0.1111</v>
      </c>
      <c r="GD1410" s="116">
        <f t="shared" si="644"/>
        <v>1</v>
      </c>
      <c r="GE1410" s="116">
        <f t="shared" si="645"/>
        <v>27</v>
      </c>
    </row>
    <row r="1411" spans="164:187" ht="16.5" x14ac:dyDescent="0.2">
      <c r="FH1411" s="116">
        <v>1406</v>
      </c>
      <c r="FI1411" s="116">
        <f t="shared" si="630"/>
        <v>41</v>
      </c>
      <c r="FJ1411" s="116">
        <f t="shared" si="623"/>
        <v>18</v>
      </c>
      <c r="FK1411" s="116" t="str">
        <f t="shared" si="631"/>
        <v>雷震子专属武器-魂珠-5 5级</v>
      </c>
      <c r="FL1411" s="116">
        <f t="shared" si="632"/>
        <v>5</v>
      </c>
      <c r="FM1411" s="116">
        <f t="shared" si="633"/>
        <v>5</v>
      </c>
      <c r="FN1411" s="116" t="str">
        <f t="shared" si="624"/>
        <v>金币</v>
      </c>
      <c r="FO1411" s="116">
        <f t="shared" si="625"/>
        <v>9000</v>
      </c>
      <c r="FP1411" s="116" t="str">
        <f t="shared" si="626"/>
        <v>专属强化石2</v>
      </c>
      <c r="FQ1411" s="116">
        <f t="shared" si="627"/>
        <v>6</v>
      </c>
      <c r="FR1411" s="116" t="str">
        <f t="shared" si="628"/>
        <v>专属强化石3</v>
      </c>
      <c r="FS1411" s="116">
        <f t="shared" si="629"/>
        <v>3</v>
      </c>
      <c r="FT1411" s="116">
        <f t="shared" si="634"/>
        <v>0.03</v>
      </c>
      <c r="FU1411" s="116">
        <f t="shared" si="635"/>
        <v>1</v>
      </c>
      <c r="FV1411" s="116">
        <f t="shared" si="636"/>
        <v>43</v>
      </c>
      <c r="FW1411" s="116">
        <f t="shared" si="637"/>
        <v>0</v>
      </c>
      <c r="FX1411" s="116">
        <f t="shared" si="638"/>
        <v>1</v>
      </c>
      <c r="FY1411" s="116">
        <f t="shared" si="639"/>
        <v>10</v>
      </c>
      <c r="FZ1411" s="116">
        <f t="shared" si="640"/>
        <v>1.7399999999999999E-2</v>
      </c>
      <c r="GA1411" s="116">
        <f t="shared" si="641"/>
        <v>1</v>
      </c>
      <c r="GB1411" s="116">
        <f t="shared" si="642"/>
        <v>20</v>
      </c>
      <c r="GC1411" s="116">
        <f t="shared" si="643"/>
        <v>6.9400000000000003E-2</v>
      </c>
      <c r="GD1411" s="116">
        <f t="shared" si="644"/>
        <v>1</v>
      </c>
      <c r="GE1411" s="116">
        <f t="shared" si="645"/>
        <v>43</v>
      </c>
    </row>
    <row r="1412" spans="164:187" ht="16.5" x14ac:dyDescent="0.2">
      <c r="FH1412" s="116">
        <v>1407</v>
      </c>
      <c r="FI1412" s="116">
        <f t="shared" si="630"/>
        <v>42</v>
      </c>
      <c r="FJ1412" s="116">
        <f t="shared" si="623"/>
        <v>18</v>
      </c>
      <c r="FK1412" s="116" t="str">
        <f t="shared" si="631"/>
        <v>雷震子专属武器-魂珠-5 6级</v>
      </c>
      <c r="FL1412" s="116">
        <f t="shared" si="632"/>
        <v>5</v>
      </c>
      <c r="FM1412" s="116">
        <f t="shared" si="633"/>
        <v>6</v>
      </c>
      <c r="FN1412" s="116" t="str">
        <f t="shared" si="624"/>
        <v>金币</v>
      </c>
      <c r="FO1412" s="116">
        <f t="shared" si="625"/>
        <v>10000</v>
      </c>
      <c r="FP1412" s="116" t="str">
        <f t="shared" si="626"/>
        <v>专属强化石2</v>
      </c>
      <c r="FQ1412" s="116">
        <f t="shared" si="627"/>
        <v>9</v>
      </c>
      <c r="FR1412" s="116" t="str">
        <f t="shared" si="628"/>
        <v>专属强化石3</v>
      </c>
      <c r="FS1412" s="116">
        <f t="shared" si="629"/>
        <v>5</v>
      </c>
      <c r="FT1412" s="116">
        <f t="shared" si="634"/>
        <v>0.04</v>
      </c>
      <c r="FU1412" s="116">
        <f t="shared" si="635"/>
        <v>1</v>
      </c>
      <c r="FV1412" s="116">
        <f t="shared" si="636"/>
        <v>42</v>
      </c>
      <c r="FW1412" s="116">
        <f t="shared" si="637"/>
        <v>0</v>
      </c>
      <c r="FX1412" s="116">
        <f t="shared" si="638"/>
        <v>1</v>
      </c>
      <c r="FY1412" s="116">
        <f t="shared" si="639"/>
        <v>10</v>
      </c>
      <c r="FZ1412" s="116">
        <f t="shared" si="640"/>
        <v>1.78E-2</v>
      </c>
      <c r="GA1412" s="116">
        <f t="shared" si="641"/>
        <v>1</v>
      </c>
      <c r="GB1412" s="116">
        <f t="shared" si="642"/>
        <v>20</v>
      </c>
      <c r="GC1412" s="116">
        <f t="shared" si="643"/>
        <v>7.1199999999999999E-2</v>
      </c>
      <c r="GD1412" s="116">
        <f t="shared" si="644"/>
        <v>1</v>
      </c>
      <c r="GE1412" s="116">
        <f t="shared" si="645"/>
        <v>42</v>
      </c>
    </row>
    <row r="1413" spans="164:187" ht="16.5" x14ac:dyDescent="0.2">
      <c r="FH1413" s="116">
        <v>1408</v>
      </c>
      <c r="FI1413" s="116">
        <f t="shared" si="630"/>
        <v>43</v>
      </c>
      <c r="FJ1413" s="116">
        <f t="shared" si="623"/>
        <v>18</v>
      </c>
      <c r="FK1413" s="116" t="str">
        <f t="shared" si="631"/>
        <v>雷震子专属武器-魂珠-5 7级</v>
      </c>
      <c r="FL1413" s="116">
        <f t="shared" si="632"/>
        <v>5</v>
      </c>
      <c r="FM1413" s="116">
        <f t="shared" si="633"/>
        <v>7</v>
      </c>
      <c r="FN1413" s="116" t="str">
        <f t="shared" si="624"/>
        <v>金币</v>
      </c>
      <c r="FO1413" s="116">
        <f t="shared" si="625"/>
        <v>11000</v>
      </c>
      <c r="FP1413" s="116" t="str">
        <f t="shared" si="626"/>
        <v>专属强化石2</v>
      </c>
      <c r="FQ1413" s="116">
        <f t="shared" si="627"/>
        <v>9</v>
      </c>
      <c r="FR1413" s="116" t="str">
        <f t="shared" si="628"/>
        <v>专属强化石3</v>
      </c>
      <c r="FS1413" s="116">
        <f t="shared" si="629"/>
        <v>5</v>
      </c>
      <c r="FT1413" s="116">
        <f t="shared" si="634"/>
        <v>0.02</v>
      </c>
      <c r="FU1413" s="116">
        <f t="shared" si="635"/>
        <v>1</v>
      </c>
      <c r="FV1413" s="116">
        <f t="shared" si="636"/>
        <v>68</v>
      </c>
      <c r="FW1413" s="116">
        <f t="shared" si="637"/>
        <v>0</v>
      </c>
      <c r="FX1413" s="116">
        <f t="shared" si="638"/>
        <v>1</v>
      </c>
      <c r="FY1413" s="116">
        <f t="shared" si="639"/>
        <v>16</v>
      </c>
      <c r="FZ1413" s="116">
        <f t="shared" si="640"/>
        <v>1.0999999999999999E-2</v>
      </c>
      <c r="GA1413" s="116">
        <f t="shared" si="641"/>
        <v>1</v>
      </c>
      <c r="GB1413" s="116">
        <f t="shared" si="642"/>
        <v>32</v>
      </c>
      <c r="GC1413" s="116">
        <f t="shared" si="643"/>
        <v>4.41E-2</v>
      </c>
      <c r="GD1413" s="116">
        <f t="shared" si="644"/>
        <v>1</v>
      </c>
      <c r="GE1413" s="116">
        <f t="shared" si="645"/>
        <v>68</v>
      </c>
    </row>
    <row r="1414" spans="164:187" ht="16.5" x14ac:dyDescent="0.2">
      <c r="FH1414" s="116">
        <v>1409</v>
      </c>
      <c r="FI1414" s="116">
        <f t="shared" si="630"/>
        <v>44</v>
      </c>
      <c r="FJ1414" s="116">
        <f t="shared" si="623"/>
        <v>18</v>
      </c>
      <c r="FK1414" s="116" t="str">
        <f t="shared" si="631"/>
        <v>雷震子专属武器-魂珠-5 8级</v>
      </c>
      <c r="FL1414" s="116">
        <f t="shared" si="632"/>
        <v>5</v>
      </c>
      <c r="FM1414" s="116">
        <f t="shared" si="633"/>
        <v>8</v>
      </c>
      <c r="FN1414" s="116" t="str">
        <f t="shared" si="624"/>
        <v>金币</v>
      </c>
      <c r="FO1414" s="116">
        <f t="shared" si="625"/>
        <v>12000</v>
      </c>
      <c r="FP1414" s="116" t="str">
        <f t="shared" si="626"/>
        <v>专属强化石2</v>
      </c>
      <c r="FQ1414" s="116">
        <f t="shared" si="627"/>
        <v>13</v>
      </c>
      <c r="FR1414" s="116" t="str">
        <f t="shared" si="628"/>
        <v>专属强化石3</v>
      </c>
      <c r="FS1414" s="116">
        <f t="shared" si="629"/>
        <v>7</v>
      </c>
      <c r="FT1414" s="116">
        <f t="shared" si="634"/>
        <v>0.02</v>
      </c>
      <c r="FU1414" s="116">
        <f t="shared" si="635"/>
        <v>1</v>
      </c>
      <c r="FV1414" s="116">
        <f t="shared" si="636"/>
        <v>79</v>
      </c>
      <c r="FW1414" s="116">
        <f t="shared" si="637"/>
        <v>0</v>
      </c>
      <c r="FX1414" s="116">
        <f t="shared" si="638"/>
        <v>1</v>
      </c>
      <c r="FY1414" s="116">
        <f t="shared" si="639"/>
        <v>18</v>
      </c>
      <c r="FZ1414" s="116">
        <f t="shared" si="640"/>
        <v>9.4999999999999998E-3</v>
      </c>
      <c r="GA1414" s="116">
        <f t="shared" si="641"/>
        <v>1</v>
      </c>
      <c r="GB1414" s="116">
        <f t="shared" si="642"/>
        <v>37</v>
      </c>
      <c r="GC1414" s="116">
        <f t="shared" si="643"/>
        <v>3.8100000000000002E-2</v>
      </c>
      <c r="GD1414" s="116">
        <f t="shared" si="644"/>
        <v>1</v>
      </c>
      <c r="GE1414" s="116">
        <f t="shared" si="645"/>
        <v>79</v>
      </c>
    </row>
    <row r="1415" spans="164:187" ht="16.5" x14ac:dyDescent="0.2">
      <c r="FH1415" s="116">
        <v>1410</v>
      </c>
      <c r="FI1415" s="116">
        <f t="shared" si="630"/>
        <v>45</v>
      </c>
      <c r="FJ1415" s="116">
        <f t="shared" ref="FJ1415:FJ1478" si="646">INT((FH1415-1)/80+1)</f>
        <v>18</v>
      </c>
      <c r="FK1415" s="116" t="str">
        <f t="shared" si="631"/>
        <v>雷震子专属武器-魂珠-5 9级</v>
      </c>
      <c r="FL1415" s="116">
        <f t="shared" si="632"/>
        <v>5</v>
      </c>
      <c r="FM1415" s="116">
        <f t="shared" si="633"/>
        <v>9</v>
      </c>
      <c r="FN1415" s="116" t="str">
        <f t="shared" ref="FN1415:FN1478" si="647">IF($FM1415&gt;0,IF(INDEX($EC$6:$EC$77,$FI1415)&gt;=FN$3,INDEX(ED$6:ED$77,$FI1415),""),"")</f>
        <v>金币</v>
      </c>
      <c r="FO1415" s="116">
        <f t="shared" ref="FO1415:FO1478" si="648">IF($FM1415&gt;0,IF(INDEX($EC$6:$EC$77,$FI1415)&gt;=FO$3,INDEX(EE$6:EE$77,$FI1415),""),"")</f>
        <v>13000</v>
      </c>
      <c r="FP1415" s="116" t="str">
        <f t="shared" ref="FP1415:FP1478" si="649">IF($FM1415&gt;0,IF(INDEX($EC$6:$EC$77,$FI1415)&gt;=FP$3,INDEX(EF$6:EF$77,$FI1415),""),"")</f>
        <v>专属强化石2</v>
      </c>
      <c r="FQ1415" s="116">
        <f t="shared" ref="FQ1415:FQ1478" si="650">IF($FM1415&gt;0,IF(INDEX($EC$6:$EC$77,$FI1415)&gt;=FQ$3,INDEX(EG$6:EG$77,$FI1415),""),"")</f>
        <v>17</v>
      </c>
      <c r="FR1415" s="116" t="str">
        <f t="shared" ref="FR1415:FR1478" si="651">IF($FM1415&gt;0,IF(INDEX($EC$6:$EC$77,$FI1415)&gt;=FR$3,INDEX(EH$6:EH$77,$FI1415),""),"")</f>
        <v>专属强化石3</v>
      </c>
      <c r="FS1415" s="116">
        <f t="shared" ref="FS1415:FS1478" si="652">IF($FM1415&gt;0,IF(INDEX($EC$6:$EC$77,$FI1415)&gt;=FS$3,INDEX(EI$6:EI$77,$FI1415),""),"")</f>
        <v>9</v>
      </c>
      <c r="FT1415" s="116">
        <f t="shared" si="634"/>
        <v>0.02</v>
      </c>
      <c r="FU1415" s="116">
        <f t="shared" si="635"/>
        <v>1</v>
      </c>
      <c r="FV1415" s="116">
        <f t="shared" si="636"/>
        <v>99</v>
      </c>
      <c r="FW1415" s="116">
        <f t="shared" si="637"/>
        <v>0</v>
      </c>
      <c r="FX1415" s="116">
        <f t="shared" si="638"/>
        <v>1</v>
      </c>
      <c r="FY1415" s="116">
        <f t="shared" si="639"/>
        <v>23</v>
      </c>
      <c r="FZ1415" s="116">
        <f t="shared" si="640"/>
        <v>7.6E-3</v>
      </c>
      <c r="GA1415" s="116">
        <f t="shared" si="641"/>
        <v>1</v>
      </c>
      <c r="GB1415" s="116">
        <f t="shared" si="642"/>
        <v>46</v>
      </c>
      <c r="GC1415" s="116">
        <f t="shared" si="643"/>
        <v>3.0300000000000001E-2</v>
      </c>
      <c r="GD1415" s="116">
        <f t="shared" si="644"/>
        <v>1</v>
      </c>
      <c r="GE1415" s="116">
        <f t="shared" si="645"/>
        <v>99</v>
      </c>
    </row>
    <row r="1416" spans="164:187" ht="16.5" x14ac:dyDescent="0.2">
      <c r="FH1416" s="116">
        <v>1411</v>
      </c>
      <c r="FI1416" s="116">
        <f t="shared" si="630"/>
        <v>0</v>
      </c>
      <c r="FJ1416" s="116">
        <f t="shared" si="646"/>
        <v>18</v>
      </c>
      <c r="FK1416" s="116" t="str">
        <f t="shared" si="631"/>
        <v>雷震子专属武器-魂珠-6 0级</v>
      </c>
      <c r="FL1416" s="116">
        <f t="shared" si="632"/>
        <v>6</v>
      </c>
      <c r="FM1416" s="116">
        <f t="shared" si="633"/>
        <v>0</v>
      </c>
      <c r="FN1416" s="116" t="str">
        <f t="shared" si="647"/>
        <v/>
      </c>
      <c r="FO1416" s="116" t="str">
        <f t="shared" si="648"/>
        <v/>
      </c>
      <c r="FP1416" s="116" t="str">
        <f t="shared" si="649"/>
        <v/>
      </c>
      <c r="FQ1416" s="116" t="str">
        <f t="shared" si="650"/>
        <v/>
      </c>
      <c r="FR1416" s="116" t="str">
        <f t="shared" si="651"/>
        <v/>
      </c>
      <c r="FS1416" s="116" t="str">
        <f t="shared" si="652"/>
        <v/>
      </c>
      <c r="FT1416" s="116" t="str">
        <f t="shared" si="634"/>
        <v/>
      </c>
      <c r="FU1416" s="116" t="str">
        <f t="shared" si="635"/>
        <v/>
      </c>
      <c r="FV1416" s="116" t="str">
        <f t="shared" si="636"/>
        <v/>
      </c>
      <c r="FW1416" s="116" t="str">
        <f t="shared" si="637"/>
        <v/>
      </c>
      <c r="FX1416" s="116" t="str">
        <f t="shared" si="638"/>
        <v/>
      </c>
      <c r="FY1416" s="116" t="str">
        <f t="shared" si="639"/>
        <v/>
      </c>
      <c r="FZ1416" s="116" t="str">
        <f t="shared" si="640"/>
        <v/>
      </c>
      <c r="GA1416" s="116" t="str">
        <f t="shared" si="641"/>
        <v/>
      </c>
      <c r="GB1416" s="116" t="str">
        <f t="shared" si="642"/>
        <v/>
      </c>
      <c r="GC1416" s="116" t="str">
        <f t="shared" si="643"/>
        <v/>
      </c>
      <c r="GD1416" s="116" t="str">
        <f t="shared" si="644"/>
        <v/>
      </c>
      <c r="GE1416" s="116" t="str">
        <f t="shared" si="645"/>
        <v/>
      </c>
    </row>
    <row r="1417" spans="164:187" ht="16.5" x14ac:dyDescent="0.2">
      <c r="FH1417" s="116">
        <v>1412</v>
      </c>
      <c r="FI1417" s="116">
        <f t="shared" si="630"/>
        <v>46</v>
      </c>
      <c r="FJ1417" s="116">
        <f t="shared" si="646"/>
        <v>18</v>
      </c>
      <c r="FK1417" s="116" t="str">
        <f t="shared" si="631"/>
        <v>雷震子专属武器-魂珠-6 1级</v>
      </c>
      <c r="FL1417" s="116">
        <f t="shared" si="632"/>
        <v>6</v>
      </c>
      <c r="FM1417" s="116">
        <f t="shared" si="633"/>
        <v>1</v>
      </c>
      <c r="FN1417" s="116" t="str">
        <f t="shared" si="647"/>
        <v>金币</v>
      </c>
      <c r="FO1417" s="116">
        <f t="shared" si="648"/>
        <v>6000</v>
      </c>
      <c r="FP1417" s="116" t="str">
        <f t="shared" si="649"/>
        <v>专属强化石3</v>
      </c>
      <c r="FQ1417" s="116">
        <f t="shared" si="650"/>
        <v>5</v>
      </c>
      <c r="FR1417" s="116" t="str">
        <f t="shared" si="651"/>
        <v>专属强化石4</v>
      </c>
      <c r="FS1417" s="116">
        <f t="shared" si="652"/>
        <v>1</v>
      </c>
      <c r="FT1417" s="116">
        <f t="shared" si="634"/>
        <v>0.14000000000000001</v>
      </c>
      <c r="FU1417" s="116">
        <f t="shared" si="635"/>
        <v>1</v>
      </c>
      <c r="FV1417" s="116">
        <f t="shared" si="636"/>
        <v>10</v>
      </c>
      <c r="FW1417" s="116">
        <f t="shared" si="637"/>
        <v>0</v>
      </c>
      <c r="FX1417" s="116">
        <f t="shared" si="638"/>
        <v>1</v>
      </c>
      <c r="FY1417" s="116">
        <f t="shared" si="639"/>
        <v>2</v>
      </c>
      <c r="FZ1417" s="116">
        <f t="shared" si="640"/>
        <v>7.2099999999999997E-2</v>
      </c>
      <c r="GA1417" s="116">
        <f t="shared" si="641"/>
        <v>1</v>
      </c>
      <c r="GB1417" s="116">
        <f t="shared" si="642"/>
        <v>5</v>
      </c>
      <c r="GC1417" s="116">
        <f t="shared" si="643"/>
        <v>0.28860000000000002</v>
      </c>
      <c r="GD1417" s="116">
        <f t="shared" si="644"/>
        <v>1</v>
      </c>
      <c r="GE1417" s="116">
        <f t="shared" si="645"/>
        <v>10</v>
      </c>
    </row>
    <row r="1418" spans="164:187" ht="16.5" x14ac:dyDescent="0.2">
      <c r="FH1418" s="116">
        <v>1413</v>
      </c>
      <c r="FI1418" s="116">
        <f t="shared" si="630"/>
        <v>47</v>
      </c>
      <c r="FJ1418" s="116">
        <f t="shared" si="646"/>
        <v>18</v>
      </c>
      <c r="FK1418" s="116" t="str">
        <f t="shared" si="631"/>
        <v>雷震子专属武器-魂珠-6 2级</v>
      </c>
      <c r="FL1418" s="116">
        <f t="shared" si="632"/>
        <v>6</v>
      </c>
      <c r="FM1418" s="116">
        <f t="shared" si="633"/>
        <v>2</v>
      </c>
      <c r="FN1418" s="116" t="str">
        <f t="shared" si="647"/>
        <v>金币</v>
      </c>
      <c r="FO1418" s="116">
        <f t="shared" si="648"/>
        <v>7000</v>
      </c>
      <c r="FP1418" s="116" t="str">
        <f t="shared" si="649"/>
        <v>专属强化石3</v>
      </c>
      <c r="FQ1418" s="116">
        <f t="shared" si="650"/>
        <v>9</v>
      </c>
      <c r="FR1418" s="116" t="str">
        <f t="shared" si="651"/>
        <v>专属强化石4</v>
      </c>
      <c r="FS1418" s="116">
        <f t="shared" si="652"/>
        <v>2</v>
      </c>
      <c r="FT1418" s="116">
        <f t="shared" si="634"/>
        <v>0.14000000000000001</v>
      </c>
      <c r="FU1418" s="116">
        <f t="shared" si="635"/>
        <v>1</v>
      </c>
      <c r="FV1418" s="116">
        <f t="shared" si="636"/>
        <v>10</v>
      </c>
      <c r="FW1418" s="116">
        <f t="shared" si="637"/>
        <v>0</v>
      </c>
      <c r="FX1418" s="116">
        <f t="shared" si="638"/>
        <v>1</v>
      </c>
      <c r="FY1418" s="116">
        <f t="shared" si="639"/>
        <v>2</v>
      </c>
      <c r="FZ1418" s="116">
        <f t="shared" si="640"/>
        <v>7.2099999999999997E-2</v>
      </c>
      <c r="GA1418" s="116">
        <f t="shared" si="641"/>
        <v>1</v>
      </c>
      <c r="GB1418" s="116">
        <f t="shared" si="642"/>
        <v>5</v>
      </c>
      <c r="GC1418" s="116">
        <f t="shared" si="643"/>
        <v>0.28860000000000002</v>
      </c>
      <c r="GD1418" s="116">
        <f t="shared" si="644"/>
        <v>1</v>
      </c>
      <c r="GE1418" s="116">
        <f t="shared" si="645"/>
        <v>10</v>
      </c>
    </row>
    <row r="1419" spans="164:187" ht="16.5" x14ac:dyDescent="0.2">
      <c r="FH1419" s="116">
        <v>1414</v>
      </c>
      <c r="FI1419" s="116">
        <f t="shared" si="630"/>
        <v>48</v>
      </c>
      <c r="FJ1419" s="116">
        <f t="shared" si="646"/>
        <v>18</v>
      </c>
      <c r="FK1419" s="116" t="str">
        <f t="shared" si="631"/>
        <v>雷震子专属武器-魂珠-6 3级</v>
      </c>
      <c r="FL1419" s="116">
        <f t="shared" si="632"/>
        <v>6</v>
      </c>
      <c r="FM1419" s="116">
        <f t="shared" si="633"/>
        <v>3</v>
      </c>
      <c r="FN1419" s="116" t="str">
        <f t="shared" si="647"/>
        <v>金币</v>
      </c>
      <c r="FO1419" s="116">
        <f t="shared" si="648"/>
        <v>8000</v>
      </c>
      <c r="FP1419" s="116" t="str">
        <f t="shared" si="649"/>
        <v>专属强化石3</v>
      </c>
      <c r="FQ1419" s="116">
        <f t="shared" si="650"/>
        <v>9</v>
      </c>
      <c r="FR1419" s="116" t="str">
        <f t="shared" si="651"/>
        <v>专属强化石4</v>
      </c>
      <c r="FS1419" s="116">
        <f t="shared" si="652"/>
        <v>2</v>
      </c>
      <c r="FT1419" s="116">
        <f t="shared" si="634"/>
        <v>0.1</v>
      </c>
      <c r="FU1419" s="116">
        <f t="shared" si="635"/>
        <v>1</v>
      </c>
      <c r="FV1419" s="116">
        <f t="shared" si="636"/>
        <v>16</v>
      </c>
      <c r="FW1419" s="116">
        <f t="shared" si="637"/>
        <v>0</v>
      </c>
      <c r="FX1419" s="116">
        <f t="shared" si="638"/>
        <v>1</v>
      </c>
      <c r="FY1419" s="116">
        <f t="shared" si="639"/>
        <v>4</v>
      </c>
      <c r="FZ1419" s="116">
        <f t="shared" si="640"/>
        <v>4.8099999999999997E-2</v>
      </c>
      <c r="GA1419" s="116">
        <f t="shared" si="641"/>
        <v>1</v>
      </c>
      <c r="GB1419" s="116">
        <f t="shared" si="642"/>
        <v>7</v>
      </c>
      <c r="GC1419" s="116">
        <f t="shared" si="643"/>
        <v>0.19239999999999999</v>
      </c>
      <c r="GD1419" s="116">
        <f t="shared" si="644"/>
        <v>1</v>
      </c>
      <c r="GE1419" s="116">
        <f t="shared" si="645"/>
        <v>16</v>
      </c>
    </row>
    <row r="1420" spans="164:187" ht="16.5" x14ac:dyDescent="0.2">
      <c r="FH1420" s="116">
        <v>1415</v>
      </c>
      <c r="FI1420" s="116">
        <f t="shared" si="630"/>
        <v>49</v>
      </c>
      <c r="FJ1420" s="116">
        <f t="shared" si="646"/>
        <v>18</v>
      </c>
      <c r="FK1420" s="116" t="str">
        <f t="shared" si="631"/>
        <v>雷震子专属武器-魂珠-6 4级</v>
      </c>
      <c r="FL1420" s="116">
        <f t="shared" si="632"/>
        <v>6</v>
      </c>
      <c r="FM1420" s="116">
        <f t="shared" si="633"/>
        <v>4</v>
      </c>
      <c r="FN1420" s="116" t="str">
        <f t="shared" si="647"/>
        <v>金币</v>
      </c>
      <c r="FO1420" s="116">
        <f t="shared" si="648"/>
        <v>9000</v>
      </c>
      <c r="FP1420" s="116" t="str">
        <f t="shared" si="649"/>
        <v>专属强化石3</v>
      </c>
      <c r="FQ1420" s="116">
        <f t="shared" si="650"/>
        <v>14</v>
      </c>
      <c r="FR1420" s="116" t="str">
        <f t="shared" si="651"/>
        <v>专属强化石4</v>
      </c>
      <c r="FS1420" s="116">
        <f t="shared" si="652"/>
        <v>3</v>
      </c>
      <c r="FT1420" s="116">
        <f t="shared" si="634"/>
        <v>0.09</v>
      </c>
      <c r="FU1420" s="116">
        <f t="shared" si="635"/>
        <v>1</v>
      </c>
      <c r="FV1420" s="116">
        <f t="shared" si="636"/>
        <v>17</v>
      </c>
      <c r="FW1420" s="116">
        <f t="shared" si="637"/>
        <v>0</v>
      </c>
      <c r="FX1420" s="116">
        <f t="shared" si="638"/>
        <v>1</v>
      </c>
      <c r="FY1420" s="116">
        <f t="shared" si="639"/>
        <v>4</v>
      </c>
      <c r="FZ1420" s="116">
        <f t="shared" si="640"/>
        <v>4.3299999999999998E-2</v>
      </c>
      <c r="GA1420" s="116">
        <f t="shared" si="641"/>
        <v>1</v>
      </c>
      <c r="GB1420" s="116">
        <f t="shared" si="642"/>
        <v>8</v>
      </c>
      <c r="GC1420" s="116">
        <f t="shared" si="643"/>
        <v>0.1731</v>
      </c>
      <c r="GD1420" s="116">
        <f t="shared" si="644"/>
        <v>1</v>
      </c>
      <c r="GE1420" s="116">
        <f t="shared" si="645"/>
        <v>17</v>
      </c>
    </row>
    <row r="1421" spans="164:187" ht="16.5" x14ac:dyDescent="0.2">
      <c r="FH1421" s="116">
        <v>1416</v>
      </c>
      <c r="FI1421" s="116">
        <f t="shared" si="630"/>
        <v>50</v>
      </c>
      <c r="FJ1421" s="116">
        <f t="shared" si="646"/>
        <v>18</v>
      </c>
      <c r="FK1421" s="116" t="str">
        <f t="shared" si="631"/>
        <v>雷震子专属武器-魂珠-6 5级</v>
      </c>
      <c r="FL1421" s="116">
        <f t="shared" si="632"/>
        <v>6</v>
      </c>
      <c r="FM1421" s="116">
        <f t="shared" si="633"/>
        <v>5</v>
      </c>
      <c r="FN1421" s="116" t="str">
        <f t="shared" si="647"/>
        <v>金币</v>
      </c>
      <c r="FO1421" s="116">
        <f t="shared" si="648"/>
        <v>10000</v>
      </c>
      <c r="FP1421" s="116" t="str">
        <f t="shared" si="649"/>
        <v>专属强化石3</v>
      </c>
      <c r="FQ1421" s="116">
        <f t="shared" si="650"/>
        <v>14</v>
      </c>
      <c r="FR1421" s="116" t="str">
        <f t="shared" si="651"/>
        <v>专属强化石4</v>
      </c>
      <c r="FS1421" s="116">
        <f t="shared" si="652"/>
        <v>3</v>
      </c>
      <c r="FT1421" s="116">
        <f t="shared" si="634"/>
        <v>0.05</v>
      </c>
      <c r="FU1421" s="116">
        <f t="shared" si="635"/>
        <v>1</v>
      </c>
      <c r="FV1421" s="116">
        <f t="shared" si="636"/>
        <v>28</v>
      </c>
      <c r="FW1421" s="116">
        <f t="shared" si="637"/>
        <v>0</v>
      </c>
      <c r="FX1421" s="116">
        <f t="shared" si="638"/>
        <v>1</v>
      </c>
      <c r="FY1421" s="116">
        <f t="shared" si="639"/>
        <v>6</v>
      </c>
      <c r="FZ1421" s="116">
        <f t="shared" si="640"/>
        <v>2.7099999999999999E-2</v>
      </c>
      <c r="GA1421" s="116">
        <f t="shared" si="641"/>
        <v>1</v>
      </c>
      <c r="GB1421" s="116">
        <f t="shared" si="642"/>
        <v>13</v>
      </c>
      <c r="GC1421" s="116">
        <f t="shared" si="643"/>
        <v>0.1082</v>
      </c>
      <c r="GD1421" s="116">
        <f t="shared" si="644"/>
        <v>1</v>
      </c>
      <c r="GE1421" s="116">
        <f t="shared" si="645"/>
        <v>28</v>
      </c>
    </row>
    <row r="1422" spans="164:187" ht="16.5" x14ac:dyDescent="0.2">
      <c r="FH1422" s="116">
        <v>1417</v>
      </c>
      <c r="FI1422" s="116">
        <f t="shared" si="630"/>
        <v>51</v>
      </c>
      <c r="FJ1422" s="116">
        <f t="shared" si="646"/>
        <v>18</v>
      </c>
      <c r="FK1422" s="116" t="str">
        <f t="shared" si="631"/>
        <v>雷震子专属武器-魂珠-6 6级</v>
      </c>
      <c r="FL1422" s="116">
        <f t="shared" si="632"/>
        <v>6</v>
      </c>
      <c r="FM1422" s="116">
        <f t="shared" si="633"/>
        <v>6</v>
      </c>
      <c r="FN1422" s="116" t="str">
        <f t="shared" si="647"/>
        <v>金币</v>
      </c>
      <c r="FO1422" s="116">
        <f t="shared" si="648"/>
        <v>11000</v>
      </c>
      <c r="FP1422" s="116" t="str">
        <f t="shared" si="649"/>
        <v>专属强化石3</v>
      </c>
      <c r="FQ1422" s="116">
        <f t="shared" si="650"/>
        <v>19</v>
      </c>
      <c r="FR1422" s="116" t="str">
        <f t="shared" si="651"/>
        <v>专属强化石4</v>
      </c>
      <c r="FS1422" s="116">
        <f t="shared" si="652"/>
        <v>4</v>
      </c>
      <c r="FT1422" s="116">
        <f t="shared" si="634"/>
        <v>0.04</v>
      </c>
      <c r="FU1422" s="116">
        <f t="shared" si="635"/>
        <v>1</v>
      </c>
      <c r="FV1422" s="116">
        <f t="shared" si="636"/>
        <v>34</v>
      </c>
      <c r="FW1422" s="116">
        <f t="shared" si="637"/>
        <v>0</v>
      </c>
      <c r="FX1422" s="116">
        <f t="shared" si="638"/>
        <v>1</v>
      </c>
      <c r="FY1422" s="116">
        <f t="shared" si="639"/>
        <v>8</v>
      </c>
      <c r="FZ1422" s="116">
        <f t="shared" si="640"/>
        <v>2.2200000000000001E-2</v>
      </c>
      <c r="GA1422" s="116">
        <f t="shared" si="641"/>
        <v>1</v>
      </c>
      <c r="GB1422" s="116">
        <f t="shared" si="642"/>
        <v>16</v>
      </c>
      <c r="GC1422" s="116">
        <f t="shared" si="643"/>
        <v>8.8800000000000004E-2</v>
      </c>
      <c r="GD1422" s="116">
        <f t="shared" si="644"/>
        <v>1</v>
      </c>
      <c r="GE1422" s="116">
        <f t="shared" si="645"/>
        <v>34</v>
      </c>
    </row>
    <row r="1423" spans="164:187" ht="16.5" x14ac:dyDescent="0.2">
      <c r="FH1423" s="116">
        <v>1418</v>
      </c>
      <c r="FI1423" s="116">
        <f t="shared" si="630"/>
        <v>52</v>
      </c>
      <c r="FJ1423" s="116">
        <f t="shared" si="646"/>
        <v>18</v>
      </c>
      <c r="FK1423" s="116" t="str">
        <f t="shared" si="631"/>
        <v>雷震子专属武器-魂珠-6 7级</v>
      </c>
      <c r="FL1423" s="116">
        <f t="shared" si="632"/>
        <v>6</v>
      </c>
      <c r="FM1423" s="116">
        <f t="shared" si="633"/>
        <v>7</v>
      </c>
      <c r="FN1423" s="116" t="str">
        <f t="shared" si="647"/>
        <v>金币</v>
      </c>
      <c r="FO1423" s="116">
        <f t="shared" si="648"/>
        <v>12000</v>
      </c>
      <c r="FP1423" s="116" t="str">
        <f t="shared" si="649"/>
        <v>专属强化石3</v>
      </c>
      <c r="FQ1423" s="116">
        <f t="shared" si="650"/>
        <v>24</v>
      </c>
      <c r="FR1423" s="116" t="str">
        <f t="shared" si="651"/>
        <v>专属强化石4</v>
      </c>
      <c r="FS1423" s="116">
        <f t="shared" si="652"/>
        <v>5</v>
      </c>
      <c r="FT1423" s="116">
        <f t="shared" si="634"/>
        <v>0.03</v>
      </c>
      <c r="FU1423" s="116">
        <f t="shared" si="635"/>
        <v>1</v>
      </c>
      <c r="FV1423" s="116">
        <f t="shared" si="636"/>
        <v>44</v>
      </c>
      <c r="FW1423" s="116">
        <f t="shared" si="637"/>
        <v>0</v>
      </c>
      <c r="FX1423" s="116">
        <f t="shared" si="638"/>
        <v>1</v>
      </c>
      <c r="FY1423" s="116">
        <f t="shared" si="639"/>
        <v>10</v>
      </c>
      <c r="FZ1423" s="116">
        <f t="shared" si="640"/>
        <v>1.72E-2</v>
      </c>
      <c r="GA1423" s="116">
        <f t="shared" si="641"/>
        <v>1</v>
      </c>
      <c r="GB1423" s="116">
        <f t="shared" si="642"/>
        <v>20</v>
      </c>
      <c r="GC1423" s="116">
        <f t="shared" si="643"/>
        <v>6.8699999999999997E-2</v>
      </c>
      <c r="GD1423" s="116">
        <f t="shared" si="644"/>
        <v>1</v>
      </c>
      <c r="GE1423" s="116">
        <f t="shared" si="645"/>
        <v>44</v>
      </c>
    </row>
    <row r="1424" spans="164:187" ht="16.5" x14ac:dyDescent="0.2">
      <c r="FH1424" s="116">
        <v>1419</v>
      </c>
      <c r="FI1424" s="116">
        <f t="shared" si="630"/>
        <v>53</v>
      </c>
      <c r="FJ1424" s="116">
        <f t="shared" si="646"/>
        <v>18</v>
      </c>
      <c r="FK1424" s="116" t="str">
        <f t="shared" si="631"/>
        <v>雷震子专属武器-魂珠-6 8级</v>
      </c>
      <c r="FL1424" s="116">
        <f t="shared" si="632"/>
        <v>6</v>
      </c>
      <c r="FM1424" s="116">
        <f t="shared" si="633"/>
        <v>8</v>
      </c>
      <c r="FN1424" s="116" t="str">
        <f t="shared" si="647"/>
        <v>金币</v>
      </c>
      <c r="FO1424" s="116">
        <f t="shared" si="648"/>
        <v>13000</v>
      </c>
      <c r="FP1424" s="116" t="str">
        <f t="shared" si="649"/>
        <v>专属强化石3</v>
      </c>
      <c r="FQ1424" s="116">
        <f t="shared" si="650"/>
        <v>33</v>
      </c>
      <c r="FR1424" s="116" t="str">
        <f t="shared" si="651"/>
        <v>专属强化石4</v>
      </c>
      <c r="FS1424" s="116">
        <f t="shared" si="652"/>
        <v>7</v>
      </c>
      <c r="FT1424" s="116">
        <f t="shared" si="634"/>
        <v>0.03</v>
      </c>
      <c r="FU1424" s="116">
        <f t="shared" si="635"/>
        <v>1</v>
      </c>
      <c r="FV1424" s="116">
        <f t="shared" si="636"/>
        <v>50</v>
      </c>
      <c r="FW1424" s="116">
        <f t="shared" si="637"/>
        <v>0</v>
      </c>
      <c r="FX1424" s="116">
        <f t="shared" si="638"/>
        <v>1</v>
      </c>
      <c r="FY1424" s="116">
        <f t="shared" si="639"/>
        <v>12</v>
      </c>
      <c r="FZ1424" s="116">
        <f t="shared" si="640"/>
        <v>1.49E-2</v>
      </c>
      <c r="GA1424" s="116">
        <f t="shared" si="641"/>
        <v>1</v>
      </c>
      <c r="GB1424" s="116">
        <f t="shared" si="642"/>
        <v>24</v>
      </c>
      <c r="GC1424" s="116">
        <f t="shared" si="643"/>
        <v>5.9400000000000001E-2</v>
      </c>
      <c r="GD1424" s="116">
        <f t="shared" si="644"/>
        <v>1</v>
      </c>
      <c r="GE1424" s="116">
        <f t="shared" si="645"/>
        <v>50</v>
      </c>
    </row>
    <row r="1425" spans="164:187" ht="16.5" x14ac:dyDescent="0.2">
      <c r="FH1425" s="116">
        <v>1420</v>
      </c>
      <c r="FI1425" s="116">
        <f t="shared" si="630"/>
        <v>54</v>
      </c>
      <c r="FJ1425" s="116">
        <f t="shared" si="646"/>
        <v>18</v>
      </c>
      <c r="FK1425" s="116" t="str">
        <f t="shared" si="631"/>
        <v>雷震子专属武器-魂珠-6 9级</v>
      </c>
      <c r="FL1425" s="116">
        <f t="shared" si="632"/>
        <v>6</v>
      </c>
      <c r="FM1425" s="116">
        <f t="shared" si="633"/>
        <v>9</v>
      </c>
      <c r="FN1425" s="116" t="str">
        <f t="shared" si="647"/>
        <v>金币</v>
      </c>
      <c r="FO1425" s="116">
        <f t="shared" si="648"/>
        <v>14000</v>
      </c>
      <c r="FP1425" s="116" t="str">
        <f t="shared" si="649"/>
        <v>专属强化石3</v>
      </c>
      <c r="FQ1425" s="116">
        <f t="shared" si="650"/>
        <v>38</v>
      </c>
      <c r="FR1425" s="116" t="str">
        <f t="shared" si="651"/>
        <v>专属强化石4</v>
      </c>
      <c r="FS1425" s="116">
        <f t="shared" si="652"/>
        <v>8</v>
      </c>
      <c r="FT1425" s="116">
        <f t="shared" si="634"/>
        <v>0.02</v>
      </c>
      <c r="FU1425" s="116">
        <f t="shared" si="635"/>
        <v>1</v>
      </c>
      <c r="FV1425" s="116">
        <f t="shared" si="636"/>
        <v>71</v>
      </c>
      <c r="FW1425" s="116">
        <f t="shared" si="637"/>
        <v>0</v>
      </c>
      <c r="FX1425" s="116">
        <f t="shared" si="638"/>
        <v>1</v>
      </c>
      <c r="FY1425" s="116">
        <f t="shared" si="639"/>
        <v>17</v>
      </c>
      <c r="FZ1425" s="116">
        <f t="shared" si="640"/>
        <v>1.0500000000000001E-2</v>
      </c>
      <c r="GA1425" s="116">
        <f t="shared" si="641"/>
        <v>1</v>
      </c>
      <c r="GB1425" s="116">
        <f t="shared" si="642"/>
        <v>33</v>
      </c>
      <c r="GC1425" s="116">
        <f t="shared" si="643"/>
        <v>4.2000000000000003E-2</v>
      </c>
      <c r="GD1425" s="116">
        <f t="shared" si="644"/>
        <v>1</v>
      </c>
      <c r="GE1425" s="116">
        <f t="shared" si="645"/>
        <v>71</v>
      </c>
    </row>
    <row r="1426" spans="164:187" ht="16.5" x14ac:dyDescent="0.2">
      <c r="FH1426" s="116">
        <v>1421</v>
      </c>
      <c r="FI1426" s="116">
        <f t="shared" si="630"/>
        <v>0</v>
      </c>
      <c r="FJ1426" s="116">
        <f t="shared" si="646"/>
        <v>18</v>
      </c>
      <c r="FK1426" s="116" t="str">
        <f t="shared" si="631"/>
        <v>雷震子专属武器-魂珠-7 0级</v>
      </c>
      <c r="FL1426" s="116">
        <f t="shared" si="632"/>
        <v>7</v>
      </c>
      <c r="FM1426" s="116">
        <f t="shared" si="633"/>
        <v>0</v>
      </c>
      <c r="FN1426" s="116" t="str">
        <f t="shared" si="647"/>
        <v/>
      </c>
      <c r="FO1426" s="116" t="str">
        <f t="shared" si="648"/>
        <v/>
      </c>
      <c r="FP1426" s="116" t="str">
        <f t="shared" si="649"/>
        <v/>
      </c>
      <c r="FQ1426" s="116" t="str">
        <f t="shared" si="650"/>
        <v/>
      </c>
      <c r="FR1426" s="116" t="str">
        <f t="shared" si="651"/>
        <v/>
      </c>
      <c r="FS1426" s="116" t="str">
        <f t="shared" si="652"/>
        <v/>
      </c>
      <c r="FT1426" s="116" t="str">
        <f t="shared" si="634"/>
        <v/>
      </c>
      <c r="FU1426" s="116" t="str">
        <f t="shared" si="635"/>
        <v/>
      </c>
      <c r="FV1426" s="116" t="str">
        <f t="shared" si="636"/>
        <v/>
      </c>
      <c r="FW1426" s="116" t="str">
        <f t="shared" si="637"/>
        <v/>
      </c>
      <c r="FX1426" s="116" t="str">
        <f t="shared" si="638"/>
        <v/>
      </c>
      <c r="FY1426" s="116" t="str">
        <f t="shared" si="639"/>
        <v/>
      </c>
      <c r="FZ1426" s="116" t="str">
        <f t="shared" si="640"/>
        <v/>
      </c>
      <c r="GA1426" s="116" t="str">
        <f t="shared" si="641"/>
        <v/>
      </c>
      <c r="GB1426" s="116" t="str">
        <f t="shared" si="642"/>
        <v/>
      </c>
      <c r="GC1426" s="116" t="str">
        <f t="shared" si="643"/>
        <v/>
      </c>
      <c r="GD1426" s="116" t="str">
        <f t="shared" si="644"/>
        <v/>
      </c>
      <c r="GE1426" s="116" t="str">
        <f t="shared" si="645"/>
        <v/>
      </c>
    </row>
    <row r="1427" spans="164:187" ht="16.5" x14ac:dyDescent="0.2">
      <c r="FH1427" s="116">
        <v>1422</v>
      </c>
      <c r="FI1427" s="116">
        <f t="shared" si="630"/>
        <v>55</v>
      </c>
      <c r="FJ1427" s="116">
        <f t="shared" si="646"/>
        <v>18</v>
      </c>
      <c r="FK1427" s="116" t="str">
        <f t="shared" si="631"/>
        <v>雷震子专属武器-魂珠-7 1级</v>
      </c>
      <c r="FL1427" s="116">
        <f t="shared" si="632"/>
        <v>7</v>
      </c>
      <c r="FM1427" s="116">
        <f t="shared" si="633"/>
        <v>1</v>
      </c>
      <c r="FN1427" s="116" t="str">
        <f t="shared" si="647"/>
        <v>金币</v>
      </c>
      <c r="FO1427" s="116">
        <f t="shared" si="648"/>
        <v>7000</v>
      </c>
      <c r="FP1427" s="116" t="str">
        <f t="shared" si="649"/>
        <v>专属强化石3</v>
      </c>
      <c r="FQ1427" s="116">
        <f t="shared" si="650"/>
        <v>6</v>
      </c>
      <c r="FR1427" s="116" t="str">
        <f t="shared" si="651"/>
        <v>专属强化石4</v>
      </c>
      <c r="FS1427" s="116">
        <f t="shared" si="652"/>
        <v>2</v>
      </c>
      <c r="FT1427" s="116">
        <f t="shared" si="634"/>
        <v>0.17</v>
      </c>
      <c r="FU1427" s="116">
        <f t="shared" si="635"/>
        <v>1</v>
      </c>
      <c r="FV1427" s="116">
        <f t="shared" si="636"/>
        <v>9</v>
      </c>
      <c r="FW1427" s="116">
        <f t="shared" si="637"/>
        <v>0</v>
      </c>
      <c r="FX1427" s="116">
        <f t="shared" si="638"/>
        <v>1</v>
      </c>
      <c r="FY1427" s="116">
        <f t="shared" si="639"/>
        <v>2</v>
      </c>
      <c r="FZ1427" s="116">
        <f t="shared" si="640"/>
        <v>8.6599999999999996E-2</v>
      </c>
      <c r="GA1427" s="116">
        <f t="shared" si="641"/>
        <v>1</v>
      </c>
      <c r="GB1427" s="116">
        <f t="shared" si="642"/>
        <v>4</v>
      </c>
      <c r="GC1427" s="116">
        <f t="shared" si="643"/>
        <v>0.3463</v>
      </c>
      <c r="GD1427" s="116">
        <f t="shared" si="644"/>
        <v>1</v>
      </c>
      <c r="GE1427" s="116">
        <f t="shared" si="645"/>
        <v>9</v>
      </c>
    </row>
    <row r="1428" spans="164:187" ht="16.5" x14ac:dyDescent="0.2">
      <c r="FH1428" s="116">
        <v>1423</v>
      </c>
      <c r="FI1428" s="116">
        <f t="shared" si="630"/>
        <v>56</v>
      </c>
      <c r="FJ1428" s="116">
        <f t="shared" si="646"/>
        <v>18</v>
      </c>
      <c r="FK1428" s="116" t="str">
        <f t="shared" si="631"/>
        <v>雷震子专属武器-魂珠-7 2级</v>
      </c>
      <c r="FL1428" s="116">
        <f t="shared" si="632"/>
        <v>7</v>
      </c>
      <c r="FM1428" s="116">
        <f t="shared" si="633"/>
        <v>2</v>
      </c>
      <c r="FN1428" s="116" t="str">
        <f t="shared" si="647"/>
        <v>金币</v>
      </c>
      <c r="FO1428" s="116">
        <f t="shared" si="648"/>
        <v>8000</v>
      </c>
      <c r="FP1428" s="116" t="str">
        <f t="shared" si="649"/>
        <v>专属强化石3</v>
      </c>
      <c r="FQ1428" s="116">
        <f t="shared" si="650"/>
        <v>6</v>
      </c>
      <c r="FR1428" s="116" t="str">
        <f t="shared" si="651"/>
        <v>专属强化石4</v>
      </c>
      <c r="FS1428" s="116">
        <f t="shared" si="652"/>
        <v>2</v>
      </c>
      <c r="FT1428" s="116">
        <f t="shared" si="634"/>
        <v>0.09</v>
      </c>
      <c r="FU1428" s="116">
        <f t="shared" si="635"/>
        <v>1</v>
      </c>
      <c r="FV1428" s="116">
        <f t="shared" si="636"/>
        <v>17</v>
      </c>
      <c r="FW1428" s="116">
        <f t="shared" si="637"/>
        <v>0</v>
      </c>
      <c r="FX1428" s="116">
        <f t="shared" si="638"/>
        <v>1</v>
      </c>
      <c r="FY1428" s="116">
        <f t="shared" si="639"/>
        <v>4</v>
      </c>
      <c r="FZ1428" s="116">
        <f t="shared" si="640"/>
        <v>4.3299999999999998E-2</v>
      </c>
      <c r="GA1428" s="116">
        <f t="shared" si="641"/>
        <v>1</v>
      </c>
      <c r="GB1428" s="116">
        <f t="shared" si="642"/>
        <v>8</v>
      </c>
      <c r="GC1428" s="116">
        <f t="shared" si="643"/>
        <v>0.1731</v>
      </c>
      <c r="GD1428" s="116">
        <f t="shared" si="644"/>
        <v>1</v>
      </c>
      <c r="GE1428" s="116">
        <f t="shared" si="645"/>
        <v>17</v>
      </c>
    </row>
    <row r="1429" spans="164:187" ht="16.5" x14ac:dyDescent="0.2">
      <c r="FH1429" s="116">
        <v>1424</v>
      </c>
      <c r="FI1429" s="116">
        <f t="shared" si="630"/>
        <v>57</v>
      </c>
      <c r="FJ1429" s="116">
        <f t="shared" si="646"/>
        <v>18</v>
      </c>
      <c r="FK1429" s="116" t="str">
        <f t="shared" si="631"/>
        <v>雷震子专属武器-魂珠-7 3级</v>
      </c>
      <c r="FL1429" s="116">
        <f t="shared" si="632"/>
        <v>7</v>
      </c>
      <c r="FM1429" s="116">
        <f t="shared" si="633"/>
        <v>3</v>
      </c>
      <c r="FN1429" s="116" t="str">
        <f t="shared" si="647"/>
        <v>金币</v>
      </c>
      <c r="FO1429" s="116">
        <f t="shared" si="648"/>
        <v>9000</v>
      </c>
      <c r="FP1429" s="116" t="str">
        <f t="shared" si="649"/>
        <v>专属强化石3</v>
      </c>
      <c r="FQ1429" s="116">
        <f t="shared" si="650"/>
        <v>8</v>
      </c>
      <c r="FR1429" s="116" t="str">
        <f t="shared" si="651"/>
        <v>专属强化石4</v>
      </c>
      <c r="FS1429" s="116">
        <f t="shared" si="652"/>
        <v>3</v>
      </c>
      <c r="FT1429" s="116">
        <f t="shared" si="634"/>
        <v>0.09</v>
      </c>
      <c r="FU1429" s="116">
        <f t="shared" si="635"/>
        <v>1</v>
      </c>
      <c r="FV1429" s="116">
        <f t="shared" si="636"/>
        <v>17</v>
      </c>
      <c r="FW1429" s="116">
        <f t="shared" si="637"/>
        <v>0</v>
      </c>
      <c r="FX1429" s="116">
        <f t="shared" si="638"/>
        <v>1</v>
      </c>
      <c r="FY1429" s="116">
        <f t="shared" si="639"/>
        <v>4</v>
      </c>
      <c r="FZ1429" s="116">
        <f t="shared" si="640"/>
        <v>4.3299999999999998E-2</v>
      </c>
      <c r="GA1429" s="116">
        <f t="shared" si="641"/>
        <v>1</v>
      </c>
      <c r="GB1429" s="116">
        <f t="shared" si="642"/>
        <v>8</v>
      </c>
      <c r="GC1429" s="116">
        <f t="shared" si="643"/>
        <v>0.1731</v>
      </c>
      <c r="GD1429" s="116">
        <f t="shared" si="644"/>
        <v>1</v>
      </c>
      <c r="GE1429" s="116">
        <f t="shared" si="645"/>
        <v>17</v>
      </c>
    </row>
    <row r="1430" spans="164:187" ht="16.5" x14ac:dyDescent="0.2">
      <c r="FH1430" s="116">
        <v>1425</v>
      </c>
      <c r="FI1430" s="116">
        <f t="shared" ref="FI1430:FI1493" si="653">IF(FM1430&gt;0,(FL1430-1)*9+FM1430,0)</f>
        <v>58</v>
      </c>
      <c r="FJ1430" s="116">
        <f t="shared" si="646"/>
        <v>18</v>
      </c>
      <c r="FK1430" s="116" t="str">
        <f t="shared" ref="FK1430:FK1493" si="654">INDEX($FC$6:$FC$26,FJ1430)&amp;"专属武器-魂珠-"&amp;FL1430&amp;" "&amp;FM1430&amp;"级"</f>
        <v>雷震子专属武器-魂珠-7 4级</v>
      </c>
      <c r="FL1430" s="116">
        <f t="shared" ref="FL1430:FL1493" si="655">INT((FH1430-(FJ1430-1)*80-1)/10)+1</f>
        <v>7</v>
      </c>
      <c r="FM1430" s="116">
        <f t="shared" ref="FM1430:FM1493" si="656">FH1430-(FJ1430-1)*80-(FL1430-1)*10-1</f>
        <v>4</v>
      </c>
      <c r="FN1430" s="116" t="str">
        <f t="shared" si="647"/>
        <v>金币</v>
      </c>
      <c r="FO1430" s="116">
        <f t="shared" si="648"/>
        <v>10000</v>
      </c>
      <c r="FP1430" s="116" t="str">
        <f t="shared" si="649"/>
        <v>专属强化石3</v>
      </c>
      <c r="FQ1430" s="116">
        <f t="shared" si="650"/>
        <v>11</v>
      </c>
      <c r="FR1430" s="116" t="str">
        <f t="shared" si="651"/>
        <v>专属强化石4</v>
      </c>
      <c r="FS1430" s="116">
        <f t="shared" si="652"/>
        <v>4</v>
      </c>
      <c r="FT1430" s="116">
        <f t="shared" ref="FT1430:FT1493" si="657">IF($FM1430&gt;0,INDEX(EJ$6:EJ$77,$FI1430),"")</f>
        <v>7.0000000000000007E-2</v>
      </c>
      <c r="FU1430" s="116">
        <f t="shared" ref="FU1430:FU1493" si="658">IF($FM1430&gt;0,INDEX(EK$6:EK$77,$FI1430),"")</f>
        <v>1</v>
      </c>
      <c r="FV1430" s="116">
        <f t="shared" ref="FV1430:FV1493" si="659">IF($FM1430&gt;0,INDEX(EL$6:EL$77,$FI1430),"")</f>
        <v>22</v>
      </c>
      <c r="FW1430" s="116">
        <f t="shared" ref="FW1430:FW1493" si="660">IF($FM1430&gt;0,INDEX(EP$6:EP$77,$FI1430),"")</f>
        <v>0</v>
      </c>
      <c r="FX1430" s="116">
        <f t="shared" ref="FX1430:FX1493" si="661">IF($FM1430&gt;0,INDEX(EQ$6:EQ$77,$FI1430),"")</f>
        <v>1</v>
      </c>
      <c r="FY1430" s="116">
        <f t="shared" ref="FY1430:FY1493" si="662">IF($FM1430&gt;0,INDEX(ER$6:ER$77,$FI1430),"")</f>
        <v>5</v>
      </c>
      <c r="FZ1430" s="116">
        <f t="shared" ref="FZ1430:FZ1493" si="663">IF($FM1430&gt;0,INDEX(ES$6:ES$77,$FI1430),"")</f>
        <v>3.4599999999999999E-2</v>
      </c>
      <c r="GA1430" s="116">
        <f t="shared" ref="GA1430:GA1493" si="664">IF($FM1430&gt;0,INDEX(ET$6:ET$77,$FI1430),"")</f>
        <v>1</v>
      </c>
      <c r="GB1430" s="116">
        <f t="shared" ref="GB1430:GB1493" si="665">IF($FM1430&gt;0,INDEX(EU$6:EU$77,$FI1430),"")</f>
        <v>10</v>
      </c>
      <c r="GC1430" s="116">
        <f t="shared" ref="GC1430:GC1493" si="666">IF($FM1430&gt;0,INDEX(EV$6:EV$77,$FI1430),"")</f>
        <v>0.13850000000000001</v>
      </c>
      <c r="GD1430" s="116">
        <f t="shared" ref="GD1430:GD1493" si="667">IF($FM1430&gt;0,INDEX(EW$6:EW$77,$FI1430),"")</f>
        <v>1</v>
      </c>
      <c r="GE1430" s="116">
        <f t="shared" ref="GE1430:GE1493" si="668">IF($FM1430&gt;0,INDEX(EX$6:EX$77,$FI1430),"")</f>
        <v>22</v>
      </c>
    </row>
    <row r="1431" spans="164:187" ht="16.5" x14ac:dyDescent="0.2">
      <c r="FH1431" s="116">
        <v>1426</v>
      </c>
      <c r="FI1431" s="116">
        <f t="shared" si="653"/>
        <v>59</v>
      </c>
      <c r="FJ1431" s="116">
        <f t="shared" si="646"/>
        <v>18</v>
      </c>
      <c r="FK1431" s="116" t="str">
        <f t="shared" si="654"/>
        <v>雷震子专属武器-魂珠-7 5级</v>
      </c>
      <c r="FL1431" s="116">
        <f t="shared" si="655"/>
        <v>7</v>
      </c>
      <c r="FM1431" s="116">
        <f t="shared" si="656"/>
        <v>5</v>
      </c>
      <c r="FN1431" s="116" t="str">
        <f t="shared" si="647"/>
        <v>金币</v>
      </c>
      <c r="FO1431" s="116">
        <f t="shared" si="648"/>
        <v>11000</v>
      </c>
      <c r="FP1431" s="116" t="str">
        <f t="shared" si="649"/>
        <v>专属强化石3</v>
      </c>
      <c r="FQ1431" s="116">
        <f t="shared" si="650"/>
        <v>11</v>
      </c>
      <c r="FR1431" s="116" t="str">
        <f t="shared" si="651"/>
        <v>专属强化石4</v>
      </c>
      <c r="FS1431" s="116">
        <f t="shared" si="652"/>
        <v>4</v>
      </c>
      <c r="FT1431" s="116">
        <f t="shared" si="657"/>
        <v>0.04</v>
      </c>
      <c r="FU1431" s="116">
        <f t="shared" si="658"/>
        <v>1</v>
      </c>
      <c r="FV1431" s="116">
        <f t="shared" si="659"/>
        <v>35</v>
      </c>
      <c r="FW1431" s="116">
        <f t="shared" si="660"/>
        <v>0</v>
      </c>
      <c r="FX1431" s="116">
        <f t="shared" si="661"/>
        <v>1</v>
      </c>
      <c r="FY1431" s="116">
        <f t="shared" si="662"/>
        <v>8</v>
      </c>
      <c r="FZ1431" s="116">
        <f t="shared" si="663"/>
        <v>2.1600000000000001E-2</v>
      </c>
      <c r="GA1431" s="116">
        <f t="shared" si="664"/>
        <v>1</v>
      </c>
      <c r="GB1431" s="116">
        <f t="shared" si="665"/>
        <v>16</v>
      </c>
      <c r="GC1431" s="116">
        <f t="shared" si="666"/>
        <v>8.6599999999999996E-2</v>
      </c>
      <c r="GD1431" s="116">
        <f t="shared" si="667"/>
        <v>1</v>
      </c>
      <c r="GE1431" s="116">
        <f t="shared" si="668"/>
        <v>35</v>
      </c>
    </row>
    <row r="1432" spans="164:187" ht="16.5" x14ac:dyDescent="0.2">
      <c r="FH1432" s="116">
        <v>1427</v>
      </c>
      <c r="FI1432" s="116">
        <f t="shared" si="653"/>
        <v>60</v>
      </c>
      <c r="FJ1432" s="116">
        <f t="shared" si="646"/>
        <v>18</v>
      </c>
      <c r="FK1432" s="116" t="str">
        <f t="shared" si="654"/>
        <v>雷震子专属武器-魂珠-7 6级</v>
      </c>
      <c r="FL1432" s="116">
        <f t="shared" si="655"/>
        <v>7</v>
      </c>
      <c r="FM1432" s="116">
        <f t="shared" si="656"/>
        <v>6</v>
      </c>
      <c r="FN1432" s="116" t="str">
        <f t="shared" si="647"/>
        <v>金币</v>
      </c>
      <c r="FO1432" s="116">
        <f t="shared" si="648"/>
        <v>12000</v>
      </c>
      <c r="FP1432" s="116" t="str">
        <f t="shared" si="649"/>
        <v>专属强化石3</v>
      </c>
      <c r="FQ1432" s="116">
        <f t="shared" si="650"/>
        <v>14</v>
      </c>
      <c r="FR1432" s="116" t="str">
        <f t="shared" si="651"/>
        <v>专属强化石4</v>
      </c>
      <c r="FS1432" s="116">
        <f t="shared" si="652"/>
        <v>5</v>
      </c>
      <c r="FT1432" s="116">
        <f t="shared" si="657"/>
        <v>0.03</v>
      </c>
      <c r="FU1432" s="116">
        <f t="shared" si="658"/>
        <v>1</v>
      </c>
      <c r="FV1432" s="116">
        <f t="shared" si="659"/>
        <v>45</v>
      </c>
      <c r="FW1432" s="116">
        <f t="shared" si="660"/>
        <v>0</v>
      </c>
      <c r="FX1432" s="116">
        <f t="shared" si="661"/>
        <v>1</v>
      </c>
      <c r="FY1432" s="116">
        <f t="shared" si="662"/>
        <v>11</v>
      </c>
      <c r="FZ1432" s="116">
        <f t="shared" si="663"/>
        <v>1.66E-2</v>
      </c>
      <c r="GA1432" s="116">
        <f t="shared" si="664"/>
        <v>1</v>
      </c>
      <c r="GB1432" s="116">
        <f t="shared" si="665"/>
        <v>21</v>
      </c>
      <c r="GC1432" s="116">
        <f t="shared" si="666"/>
        <v>6.6600000000000006E-2</v>
      </c>
      <c r="GD1432" s="116">
        <f t="shared" si="667"/>
        <v>1</v>
      </c>
      <c r="GE1432" s="116">
        <f t="shared" si="668"/>
        <v>45</v>
      </c>
    </row>
    <row r="1433" spans="164:187" ht="16.5" x14ac:dyDescent="0.2">
      <c r="FH1433" s="116">
        <v>1428</v>
      </c>
      <c r="FI1433" s="116">
        <f t="shared" si="653"/>
        <v>61</v>
      </c>
      <c r="FJ1433" s="116">
        <f t="shared" si="646"/>
        <v>18</v>
      </c>
      <c r="FK1433" s="116" t="str">
        <f t="shared" si="654"/>
        <v>雷震子专属武器-魂珠-7 7级</v>
      </c>
      <c r="FL1433" s="116">
        <f t="shared" si="655"/>
        <v>7</v>
      </c>
      <c r="FM1433" s="116">
        <f t="shared" si="656"/>
        <v>7</v>
      </c>
      <c r="FN1433" s="116" t="str">
        <f t="shared" si="647"/>
        <v>金币</v>
      </c>
      <c r="FO1433" s="116">
        <f t="shared" si="648"/>
        <v>13000</v>
      </c>
      <c r="FP1433" s="116" t="str">
        <f t="shared" si="649"/>
        <v>专属强化石3</v>
      </c>
      <c r="FQ1433" s="116">
        <f t="shared" si="650"/>
        <v>20</v>
      </c>
      <c r="FR1433" s="116" t="str">
        <f t="shared" si="651"/>
        <v>专属强化石4</v>
      </c>
      <c r="FS1433" s="116">
        <f t="shared" si="652"/>
        <v>7</v>
      </c>
      <c r="FT1433" s="116">
        <f t="shared" si="657"/>
        <v>0.03</v>
      </c>
      <c r="FU1433" s="116">
        <f t="shared" si="658"/>
        <v>1</v>
      </c>
      <c r="FV1433" s="116">
        <f t="shared" si="659"/>
        <v>52</v>
      </c>
      <c r="FW1433" s="116">
        <f t="shared" si="660"/>
        <v>0</v>
      </c>
      <c r="FX1433" s="116">
        <f t="shared" si="661"/>
        <v>1</v>
      </c>
      <c r="FY1433" s="116">
        <f t="shared" si="662"/>
        <v>12</v>
      </c>
      <c r="FZ1433" s="116">
        <f t="shared" si="663"/>
        <v>1.44E-2</v>
      </c>
      <c r="GA1433" s="116">
        <f t="shared" si="664"/>
        <v>1</v>
      </c>
      <c r="GB1433" s="116">
        <f t="shared" si="665"/>
        <v>24</v>
      </c>
      <c r="GC1433" s="116">
        <f t="shared" si="666"/>
        <v>5.7700000000000001E-2</v>
      </c>
      <c r="GD1433" s="116">
        <f t="shared" si="667"/>
        <v>1</v>
      </c>
      <c r="GE1433" s="116">
        <f t="shared" si="668"/>
        <v>52</v>
      </c>
    </row>
    <row r="1434" spans="164:187" ht="16.5" x14ac:dyDescent="0.2">
      <c r="FH1434" s="116">
        <v>1429</v>
      </c>
      <c r="FI1434" s="116">
        <f t="shared" si="653"/>
        <v>62</v>
      </c>
      <c r="FJ1434" s="116">
        <f t="shared" si="646"/>
        <v>18</v>
      </c>
      <c r="FK1434" s="116" t="str">
        <f t="shared" si="654"/>
        <v>雷震子专属武器-魂珠-7 8级</v>
      </c>
      <c r="FL1434" s="116">
        <f t="shared" si="655"/>
        <v>7</v>
      </c>
      <c r="FM1434" s="116">
        <f t="shared" si="656"/>
        <v>8</v>
      </c>
      <c r="FN1434" s="116" t="str">
        <f t="shared" si="647"/>
        <v>金币</v>
      </c>
      <c r="FO1434" s="116">
        <f t="shared" si="648"/>
        <v>14000</v>
      </c>
      <c r="FP1434" s="116" t="str">
        <f t="shared" si="649"/>
        <v>专属强化石3</v>
      </c>
      <c r="FQ1434" s="116">
        <f t="shared" si="650"/>
        <v>23</v>
      </c>
      <c r="FR1434" s="116" t="str">
        <f t="shared" si="651"/>
        <v>专属强化石4</v>
      </c>
      <c r="FS1434" s="116">
        <f t="shared" si="652"/>
        <v>8</v>
      </c>
      <c r="FT1434" s="116">
        <f t="shared" si="657"/>
        <v>0.02</v>
      </c>
      <c r="FU1434" s="116">
        <f t="shared" si="658"/>
        <v>1</v>
      </c>
      <c r="FV1434" s="116">
        <f t="shared" si="659"/>
        <v>74</v>
      </c>
      <c r="FW1434" s="116">
        <f t="shared" si="660"/>
        <v>0</v>
      </c>
      <c r="FX1434" s="116">
        <f t="shared" si="661"/>
        <v>1</v>
      </c>
      <c r="FY1434" s="116">
        <f t="shared" si="662"/>
        <v>17</v>
      </c>
      <c r="FZ1434" s="116">
        <f t="shared" si="663"/>
        <v>1.0200000000000001E-2</v>
      </c>
      <c r="GA1434" s="116">
        <f t="shared" si="664"/>
        <v>1</v>
      </c>
      <c r="GB1434" s="116">
        <f t="shared" si="665"/>
        <v>34</v>
      </c>
      <c r="GC1434" s="116">
        <f t="shared" si="666"/>
        <v>4.07E-2</v>
      </c>
      <c r="GD1434" s="116">
        <f t="shared" si="667"/>
        <v>1</v>
      </c>
      <c r="GE1434" s="116">
        <f t="shared" si="668"/>
        <v>74</v>
      </c>
    </row>
    <row r="1435" spans="164:187" ht="16.5" x14ac:dyDescent="0.2">
      <c r="FH1435" s="116">
        <v>1430</v>
      </c>
      <c r="FI1435" s="116">
        <f t="shared" si="653"/>
        <v>63</v>
      </c>
      <c r="FJ1435" s="116">
        <f t="shared" si="646"/>
        <v>18</v>
      </c>
      <c r="FK1435" s="116" t="str">
        <f t="shared" si="654"/>
        <v>雷震子专属武器-魂珠-7 9级</v>
      </c>
      <c r="FL1435" s="116">
        <f t="shared" si="655"/>
        <v>7</v>
      </c>
      <c r="FM1435" s="116">
        <f t="shared" si="656"/>
        <v>9</v>
      </c>
      <c r="FN1435" s="116" t="str">
        <f t="shared" si="647"/>
        <v>金币</v>
      </c>
      <c r="FO1435" s="116">
        <f t="shared" si="648"/>
        <v>15000</v>
      </c>
      <c r="FP1435" s="116" t="str">
        <f t="shared" si="649"/>
        <v>专属强化石3</v>
      </c>
      <c r="FQ1435" s="116">
        <f t="shared" si="650"/>
        <v>28</v>
      </c>
      <c r="FR1435" s="116" t="str">
        <f t="shared" si="651"/>
        <v>专属强化石4</v>
      </c>
      <c r="FS1435" s="116">
        <f t="shared" si="652"/>
        <v>10</v>
      </c>
      <c r="FT1435" s="116">
        <f t="shared" si="657"/>
        <v>0.02</v>
      </c>
      <c r="FU1435" s="116">
        <f t="shared" si="658"/>
        <v>1</v>
      </c>
      <c r="FV1435" s="116">
        <f t="shared" si="659"/>
        <v>95</v>
      </c>
      <c r="FW1435" s="116">
        <f t="shared" si="660"/>
        <v>0</v>
      </c>
      <c r="FX1435" s="116">
        <f t="shared" si="661"/>
        <v>1</v>
      </c>
      <c r="FY1435" s="116">
        <f t="shared" si="662"/>
        <v>22</v>
      </c>
      <c r="FZ1435" s="116">
        <f t="shared" si="663"/>
        <v>7.9000000000000008E-3</v>
      </c>
      <c r="GA1435" s="116">
        <f t="shared" si="664"/>
        <v>1</v>
      </c>
      <c r="GB1435" s="116">
        <f t="shared" si="665"/>
        <v>44</v>
      </c>
      <c r="GC1435" s="116">
        <f t="shared" si="666"/>
        <v>3.15E-2</v>
      </c>
      <c r="GD1435" s="116">
        <f t="shared" si="667"/>
        <v>1</v>
      </c>
      <c r="GE1435" s="116">
        <f t="shared" si="668"/>
        <v>95</v>
      </c>
    </row>
    <row r="1436" spans="164:187" ht="16.5" x14ac:dyDescent="0.2">
      <c r="FH1436" s="116">
        <v>1431</v>
      </c>
      <c r="FI1436" s="116">
        <f t="shared" si="653"/>
        <v>0</v>
      </c>
      <c r="FJ1436" s="116">
        <f t="shared" si="646"/>
        <v>18</v>
      </c>
      <c r="FK1436" s="116" t="str">
        <f t="shared" si="654"/>
        <v>雷震子专属武器-魂珠-8 0级</v>
      </c>
      <c r="FL1436" s="116">
        <f t="shared" si="655"/>
        <v>8</v>
      </c>
      <c r="FM1436" s="116">
        <f t="shared" si="656"/>
        <v>0</v>
      </c>
      <c r="FN1436" s="116" t="str">
        <f t="shared" si="647"/>
        <v/>
      </c>
      <c r="FO1436" s="116" t="str">
        <f t="shared" si="648"/>
        <v/>
      </c>
      <c r="FP1436" s="116" t="str">
        <f t="shared" si="649"/>
        <v/>
      </c>
      <c r="FQ1436" s="116" t="str">
        <f t="shared" si="650"/>
        <v/>
      </c>
      <c r="FR1436" s="116" t="str">
        <f t="shared" si="651"/>
        <v/>
      </c>
      <c r="FS1436" s="116" t="str">
        <f t="shared" si="652"/>
        <v/>
      </c>
      <c r="FT1436" s="116" t="str">
        <f t="shared" si="657"/>
        <v/>
      </c>
      <c r="FU1436" s="116" t="str">
        <f t="shared" si="658"/>
        <v/>
      </c>
      <c r="FV1436" s="116" t="str">
        <f t="shared" si="659"/>
        <v/>
      </c>
      <c r="FW1436" s="116" t="str">
        <f t="shared" si="660"/>
        <v/>
      </c>
      <c r="FX1436" s="116" t="str">
        <f t="shared" si="661"/>
        <v/>
      </c>
      <c r="FY1436" s="116" t="str">
        <f t="shared" si="662"/>
        <v/>
      </c>
      <c r="FZ1436" s="116" t="str">
        <f t="shared" si="663"/>
        <v/>
      </c>
      <c r="GA1436" s="116" t="str">
        <f t="shared" si="664"/>
        <v/>
      </c>
      <c r="GB1436" s="116" t="str">
        <f t="shared" si="665"/>
        <v/>
      </c>
      <c r="GC1436" s="116" t="str">
        <f t="shared" si="666"/>
        <v/>
      </c>
      <c r="GD1436" s="116" t="str">
        <f t="shared" si="667"/>
        <v/>
      </c>
      <c r="GE1436" s="116" t="str">
        <f t="shared" si="668"/>
        <v/>
      </c>
    </row>
    <row r="1437" spans="164:187" ht="16.5" x14ac:dyDescent="0.2">
      <c r="FH1437" s="116">
        <v>1432</v>
      </c>
      <c r="FI1437" s="116">
        <f t="shared" si="653"/>
        <v>64</v>
      </c>
      <c r="FJ1437" s="116">
        <f t="shared" si="646"/>
        <v>18</v>
      </c>
      <c r="FK1437" s="116" t="str">
        <f t="shared" si="654"/>
        <v>雷震子专属武器-魂珠-8 1级</v>
      </c>
      <c r="FL1437" s="116">
        <f t="shared" si="655"/>
        <v>8</v>
      </c>
      <c r="FM1437" s="116">
        <f t="shared" si="656"/>
        <v>1</v>
      </c>
      <c r="FN1437" s="116" t="str">
        <f t="shared" si="647"/>
        <v>金币</v>
      </c>
      <c r="FO1437" s="116">
        <f t="shared" si="648"/>
        <v>8000</v>
      </c>
      <c r="FP1437" s="116" t="str">
        <f t="shared" si="649"/>
        <v>专属强化石4</v>
      </c>
      <c r="FQ1437" s="116">
        <f t="shared" si="650"/>
        <v>5</v>
      </c>
      <c r="FR1437" s="116" t="str">
        <f t="shared" si="651"/>
        <v/>
      </c>
      <c r="FS1437" s="116" t="str">
        <f t="shared" si="652"/>
        <v/>
      </c>
      <c r="FT1437" s="116">
        <f t="shared" si="657"/>
        <v>0.1</v>
      </c>
      <c r="FU1437" s="116">
        <f t="shared" si="658"/>
        <v>1</v>
      </c>
      <c r="FV1437" s="116">
        <f t="shared" si="659"/>
        <v>15</v>
      </c>
      <c r="FW1437" s="116">
        <f t="shared" si="660"/>
        <v>0</v>
      </c>
      <c r="FX1437" s="116">
        <f t="shared" si="661"/>
        <v>1</v>
      </c>
      <c r="FY1437" s="116">
        <f t="shared" si="662"/>
        <v>4</v>
      </c>
      <c r="FZ1437" s="116">
        <f t="shared" si="663"/>
        <v>4.9200000000000001E-2</v>
      </c>
      <c r="GA1437" s="116">
        <f t="shared" si="664"/>
        <v>1</v>
      </c>
      <c r="GB1437" s="116">
        <f t="shared" si="665"/>
        <v>7</v>
      </c>
      <c r="GC1437" s="116">
        <f t="shared" si="666"/>
        <v>0.1968</v>
      </c>
      <c r="GD1437" s="116">
        <f t="shared" si="667"/>
        <v>1</v>
      </c>
      <c r="GE1437" s="116">
        <f t="shared" si="668"/>
        <v>15</v>
      </c>
    </row>
    <row r="1438" spans="164:187" ht="16.5" x14ac:dyDescent="0.2">
      <c r="FH1438" s="116">
        <v>1433</v>
      </c>
      <c r="FI1438" s="116">
        <f t="shared" si="653"/>
        <v>65</v>
      </c>
      <c r="FJ1438" s="116">
        <f t="shared" si="646"/>
        <v>18</v>
      </c>
      <c r="FK1438" s="116" t="str">
        <f t="shared" si="654"/>
        <v>雷震子专属武器-魂珠-8 2级</v>
      </c>
      <c r="FL1438" s="116">
        <f t="shared" si="655"/>
        <v>8</v>
      </c>
      <c r="FM1438" s="116">
        <f t="shared" si="656"/>
        <v>2</v>
      </c>
      <c r="FN1438" s="116" t="str">
        <f t="shared" si="647"/>
        <v>金币</v>
      </c>
      <c r="FO1438" s="116">
        <f t="shared" si="648"/>
        <v>9000</v>
      </c>
      <c r="FP1438" s="116" t="str">
        <f t="shared" si="649"/>
        <v>专属强化石4</v>
      </c>
      <c r="FQ1438" s="116">
        <f t="shared" si="650"/>
        <v>8</v>
      </c>
      <c r="FR1438" s="116" t="str">
        <f t="shared" si="651"/>
        <v/>
      </c>
      <c r="FS1438" s="116" t="str">
        <f t="shared" si="652"/>
        <v/>
      </c>
      <c r="FT1438" s="116">
        <f t="shared" si="657"/>
        <v>0.08</v>
      </c>
      <c r="FU1438" s="116">
        <f t="shared" si="658"/>
        <v>1</v>
      </c>
      <c r="FV1438" s="116">
        <f t="shared" si="659"/>
        <v>19</v>
      </c>
      <c r="FW1438" s="116">
        <f t="shared" si="660"/>
        <v>0</v>
      </c>
      <c r="FX1438" s="116">
        <f t="shared" si="661"/>
        <v>1</v>
      </c>
      <c r="FY1438" s="116">
        <f t="shared" si="662"/>
        <v>4</v>
      </c>
      <c r="FZ1438" s="116">
        <f t="shared" si="663"/>
        <v>3.9399999999999998E-2</v>
      </c>
      <c r="GA1438" s="116">
        <f t="shared" si="664"/>
        <v>1</v>
      </c>
      <c r="GB1438" s="116">
        <f t="shared" si="665"/>
        <v>9</v>
      </c>
      <c r="GC1438" s="116">
        <f t="shared" si="666"/>
        <v>0.15740000000000001</v>
      </c>
      <c r="GD1438" s="116">
        <f t="shared" si="667"/>
        <v>1</v>
      </c>
      <c r="GE1438" s="116">
        <f t="shared" si="668"/>
        <v>19</v>
      </c>
    </row>
    <row r="1439" spans="164:187" ht="16.5" x14ac:dyDescent="0.2">
      <c r="FH1439" s="116">
        <v>1434</v>
      </c>
      <c r="FI1439" s="116">
        <f t="shared" si="653"/>
        <v>66</v>
      </c>
      <c r="FJ1439" s="116">
        <f t="shared" si="646"/>
        <v>18</v>
      </c>
      <c r="FK1439" s="116" t="str">
        <f t="shared" si="654"/>
        <v>雷震子专属武器-魂珠-8 3级</v>
      </c>
      <c r="FL1439" s="116">
        <f t="shared" si="655"/>
        <v>8</v>
      </c>
      <c r="FM1439" s="116">
        <f t="shared" si="656"/>
        <v>3</v>
      </c>
      <c r="FN1439" s="116" t="str">
        <f t="shared" si="647"/>
        <v>金币</v>
      </c>
      <c r="FO1439" s="116">
        <f t="shared" si="648"/>
        <v>10000</v>
      </c>
      <c r="FP1439" s="116" t="str">
        <f t="shared" si="649"/>
        <v>专属强化石4</v>
      </c>
      <c r="FQ1439" s="116">
        <f t="shared" si="650"/>
        <v>10</v>
      </c>
      <c r="FR1439" s="116" t="str">
        <f t="shared" si="651"/>
        <v/>
      </c>
      <c r="FS1439" s="116" t="str">
        <f t="shared" si="652"/>
        <v/>
      </c>
      <c r="FT1439" s="116">
        <f t="shared" si="657"/>
        <v>7.0000000000000007E-2</v>
      </c>
      <c r="FU1439" s="116">
        <f t="shared" si="658"/>
        <v>1</v>
      </c>
      <c r="FV1439" s="116">
        <f t="shared" si="659"/>
        <v>23</v>
      </c>
      <c r="FW1439" s="116">
        <f t="shared" si="660"/>
        <v>0</v>
      </c>
      <c r="FX1439" s="116">
        <f t="shared" si="661"/>
        <v>1</v>
      </c>
      <c r="FY1439" s="116">
        <f t="shared" si="662"/>
        <v>5</v>
      </c>
      <c r="FZ1439" s="116">
        <f t="shared" si="663"/>
        <v>3.2800000000000003E-2</v>
      </c>
      <c r="GA1439" s="116">
        <f t="shared" si="664"/>
        <v>1</v>
      </c>
      <c r="GB1439" s="116">
        <f t="shared" si="665"/>
        <v>11</v>
      </c>
      <c r="GC1439" s="116">
        <f t="shared" si="666"/>
        <v>0.13120000000000001</v>
      </c>
      <c r="GD1439" s="116">
        <f t="shared" si="667"/>
        <v>1</v>
      </c>
      <c r="GE1439" s="116">
        <f t="shared" si="668"/>
        <v>23</v>
      </c>
    </row>
    <row r="1440" spans="164:187" ht="16.5" x14ac:dyDescent="0.2">
      <c r="FH1440" s="116">
        <v>1435</v>
      </c>
      <c r="FI1440" s="116">
        <f t="shared" si="653"/>
        <v>67</v>
      </c>
      <c r="FJ1440" s="116">
        <f t="shared" si="646"/>
        <v>18</v>
      </c>
      <c r="FK1440" s="116" t="str">
        <f t="shared" si="654"/>
        <v>雷震子专属武器-魂珠-8 4级</v>
      </c>
      <c r="FL1440" s="116">
        <f t="shared" si="655"/>
        <v>8</v>
      </c>
      <c r="FM1440" s="116">
        <f t="shared" si="656"/>
        <v>4</v>
      </c>
      <c r="FN1440" s="116" t="str">
        <f t="shared" si="647"/>
        <v>金币</v>
      </c>
      <c r="FO1440" s="116">
        <f t="shared" si="648"/>
        <v>11000</v>
      </c>
      <c r="FP1440" s="116" t="str">
        <f t="shared" si="649"/>
        <v>专属强化石4</v>
      </c>
      <c r="FQ1440" s="116">
        <f t="shared" si="650"/>
        <v>12</v>
      </c>
      <c r="FR1440" s="116" t="str">
        <f t="shared" si="651"/>
        <v/>
      </c>
      <c r="FS1440" s="116" t="str">
        <f t="shared" si="652"/>
        <v/>
      </c>
      <c r="FT1440" s="116">
        <f t="shared" si="657"/>
        <v>0.05</v>
      </c>
      <c r="FU1440" s="116">
        <f t="shared" si="658"/>
        <v>1</v>
      </c>
      <c r="FV1440" s="116">
        <f t="shared" si="659"/>
        <v>32</v>
      </c>
      <c r="FW1440" s="116">
        <f t="shared" si="660"/>
        <v>0</v>
      </c>
      <c r="FX1440" s="116">
        <f t="shared" si="661"/>
        <v>1</v>
      </c>
      <c r="FY1440" s="116">
        <f t="shared" si="662"/>
        <v>7</v>
      </c>
      <c r="FZ1440" s="116">
        <f t="shared" si="663"/>
        <v>2.3599999999999999E-2</v>
      </c>
      <c r="GA1440" s="116">
        <f t="shared" si="664"/>
        <v>1</v>
      </c>
      <c r="GB1440" s="116">
        <f t="shared" si="665"/>
        <v>15</v>
      </c>
      <c r="GC1440" s="116">
        <f t="shared" si="666"/>
        <v>9.4399999999999998E-2</v>
      </c>
      <c r="GD1440" s="116">
        <f t="shared" si="667"/>
        <v>1</v>
      </c>
      <c r="GE1440" s="116">
        <f t="shared" si="668"/>
        <v>32</v>
      </c>
    </row>
    <row r="1441" spans="164:187" ht="16.5" x14ac:dyDescent="0.2">
      <c r="FH1441" s="116">
        <v>1436</v>
      </c>
      <c r="FI1441" s="116">
        <f t="shared" si="653"/>
        <v>68</v>
      </c>
      <c r="FJ1441" s="116">
        <f t="shared" si="646"/>
        <v>18</v>
      </c>
      <c r="FK1441" s="116" t="str">
        <f t="shared" si="654"/>
        <v>雷震子专属武器-魂珠-8 5级</v>
      </c>
      <c r="FL1441" s="116">
        <f t="shared" si="655"/>
        <v>8</v>
      </c>
      <c r="FM1441" s="116">
        <f t="shared" si="656"/>
        <v>5</v>
      </c>
      <c r="FN1441" s="116" t="str">
        <f t="shared" si="647"/>
        <v>金币</v>
      </c>
      <c r="FO1441" s="116">
        <f t="shared" si="648"/>
        <v>12000</v>
      </c>
      <c r="FP1441" s="116" t="str">
        <f t="shared" si="649"/>
        <v>专属强化石4</v>
      </c>
      <c r="FQ1441" s="116">
        <f t="shared" si="650"/>
        <v>15</v>
      </c>
      <c r="FR1441" s="116" t="str">
        <f t="shared" si="651"/>
        <v/>
      </c>
      <c r="FS1441" s="116" t="str">
        <f t="shared" si="652"/>
        <v/>
      </c>
      <c r="FT1441" s="116">
        <f t="shared" si="657"/>
        <v>0.04</v>
      </c>
      <c r="FU1441" s="116">
        <f t="shared" si="658"/>
        <v>1</v>
      </c>
      <c r="FV1441" s="116">
        <f t="shared" si="659"/>
        <v>41</v>
      </c>
      <c r="FW1441" s="116">
        <f t="shared" si="660"/>
        <v>0</v>
      </c>
      <c r="FX1441" s="116">
        <f t="shared" si="661"/>
        <v>1</v>
      </c>
      <c r="FY1441" s="116">
        <f t="shared" si="662"/>
        <v>9</v>
      </c>
      <c r="FZ1441" s="116">
        <f t="shared" si="663"/>
        <v>1.84E-2</v>
      </c>
      <c r="GA1441" s="116">
        <f t="shared" si="664"/>
        <v>1</v>
      </c>
      <c r="GB1441" s="116">
        <f t="shared" si="665"/>
        <v>19</v>
      </c>
      <c r="GC1441" s="116">
        <f t="shared" si="666"/>
        <v>7.3800000000000004E-2</v>
      </c>
      <c r="GD1441" s="116">
        <f t="shared" si="667"/>
        <v>1</v>
      </c>
      <c r="GE1441" s="116">
        <f t="shared" si="668"/>
        <v>41</v>
      </c>
    </row>
    <row r="1442" spans="164:187" ht="16.5" x14ac:dyDescent="0.2">
      <c r="FH1442" s="116">
        <v>1437</v>
      </c>
      <c r="FI1442" s="116">
        <f t="shared" si="653"/>
        <v>69</v>
      </c>
      <c r="FJ1442" s="116">
        <f t="shared" si="646"/>
        <v>18</v>
      </c>
      <c r="FK1442" s="116" t="str">
        <f t="shared" si="654"/>
        <v>雷震子专属武器-魂珠-8 6级</v>
      </c>
      <c r="FL1442" s="116">
        <f t="shared" si="655"/>
        <v>8</v>
      </c>
      <c r="FM1442" s="116">
        <f t="shared" si="656"/>
        <v>6</v>
      </c>
      <c r="FN1442" s="116" t="str">
        <f t="shared" si="647"/>
        <v>金币</v>
      </c>
      <c r="FO1442" s="116">
        <f t="shared" si="648"/>
        <v>13000</v>
      </c>
      <c r="FP1442" s="116" t="str">
        <f t="shared" si="649"/>
        <v>专属强化石4</v>
      </c>
      <c r="FQ1442" s="116">
        <f t="shared" si="650"/>
        <v>18</v>
      </c>
      <c r="FR1442" s="116" t="str">
        <f t="shared" si="651"/>
        <v/>
      </c>
      <c r="FS1442" s="116" t="str">
        <f t="shared" si="652"/>
        <v/>
      </c>
      <c r="FT1442" s="116">
        <f t="shared" si="657"/>
        <v>0.03</v>
      </c>
      <c r="FU1442" s="116">
        <f t="shared" si="658"/>
        <v>1</v>
      </c>
      <c r="FV1442" s="116">
        <f t="shared" si="659"/>
        <v>55</v>
      </c>
      <c r="FW1442" s="116">
        <f t="shared" si="660"/>
        <v>0</v>
      </c>
      <c r="FX1442" s="116">
        <f t="shared" si="661"/>
        <v>1</v>
      </c>
      <c r="FY1442" s="116">
        <f t="shared" si="662"/>
        <v>13</v>
      </c>
      <c r="FZ1442" s="116">
        <f t="shared" si="663"/>
        <v>1.3599999999999999E-2</v>
      </c>
      <c r="GA1442" s="116">
        <f t="shared" si="664"/>
        <v>1</v>
      </c>
      <c r="GB1442" s="116">
        <f t="shared" si="665"/>
        <v>26</v>
      </c>
      <c r="GC1442" s="116">
        <f t="shared" si="666"/>
        <v>5.45E-2</v>
      </c>
      <c r="GD1442" s="116">
        <f t="shared" si="667"/>
        <v>1</v>
      </c>
      <c r="GE1442" s="116">
        <f t="shared" si="668"/>
        <v>55</v>
      </c>
    </row>
    <row r="1443" spans="164:187" ht="16.5" x14ac:dyDescent="0.2">
      <c r="FH1443" s="116">
        <v>1438</v>
      </c>
      <c r="FI1443" s="116">
        <f t="shared" si="653"/>
        <v>70</v>
      </c>
      <c r="FJ1443" s="116">
        <f t="shared" si="646"/>
        <v>18</v>
      </c>
      <c r="FK1443" s="116" t="str">
        <f t="shared" si="654"/>
        <v>雷震子专属武器-魂珠-8 7级</v>
      </c>
      <c r="FL1443" s="116">
        <f t="shared" si="655"/>
        <v>8</v>
      </c>
      <c r="FM1443" s="116">
        <f t="shared" si="656"/>
        <v>7</v>
      </c>
      <c r="FN1443" s="116" t="str">
        <f t="shared" si="647"/>
        <v>金币</v>
      </c>
      <c r="FO1443" s="116">
        <f t="shared" si="648"/>
        <v>14000</v>
      </c>
      <c r="FP1443" s="116" t="str">
        <f t="shared" si="649"/>
        <v>专属强化石4</v>
      </c>
      <c r="FQ1443" s="116">
        <f t="shared" si="650"/>
        <v>25</v>
      </c>
      <c r="FR1443" s="116" t="str">
        <f t="shared" si="651"/>
        <v/>
      </c>
      <c r="FS1443" s="116" t="str">
        <f t="shared" si="652"/>
        <v/>
      </c>
      <c r="FT1443" s="116">
        <f t="shared" si="657"/>
        <v>0.02</v>
      </c>
      <c r="FU1443" s="116">
        <f t="shared" si="658"/>
        <v>1</v>
      </c>
      <c r="FV1443" s="116">
        <f t="shared" si="659"/>
        <v>64</v>
      </c>
      <c r="FW1443" s="116">
        <f t="shared" si="660"/>
        <v>0</v>
      </c>
      <c r="FX1443" s="116">
        <f t="shared" si="661"/>
        <v>1</v>
      </c>
      <c r="FY1443" s="116">
        <f t="shared" si="662"/>
        <v>15</v>
      </c>
      <c r="FZ1443" s="116">
        <f t="shared" si="663"/>
        <v>1.17E-2</v>
      </c>
      <c r="GA1443" s="116">
        <f t="shared" si="664"/>
        <v>1</v>
      </c>
      <c r="GB1443" s="116">
        <f t="shared" si="665"/>
        <v>30</v>
      </c>
      <c r="GC1443" s="116">
        <f t="shared" si="666"/>
        <v>4.6800000000000001E-2</v>
      </c>
      <c r="GD1443" s="116">
        <f t="shared" si="667"/>
        <v>1</v>
      </c>
      <c r="GE1443" s="116">
        <f t="shared" si="668"/>
        <v>64</v>
      </c>
    </row>
    <row r="1444" spans="164:187" ht="16.5" x14ac:dyDescent="0.2">
      <c r="FH1444" s="116">
        <v>1439</v>
      </c>
      <c r="FI1444" s="116">
        <f t="shared" si="653"/>
        <v>71</v>
      </c>
      <c r="FJ1444" s="116">
        <f t="shared" si="646"/>
        <v>18</v>
      </c>
      <c r="FK1444" s="116" t="str">
        <f t="shared" si="654"/>
        <v>雷震子专属武器-魂珠-8 8级</v>
      </c>
      <c r="FL1444" s="116">
        <f t="shared" si="655"/>
        <v>8</v>
      </c>
      <c r="FM1444" s="116">
        <f t="shared" si="656"/>
        <v>8</v>
      </c>
      <c r="FN1444" s="116" t="str">
        <f t="shared" si="647"/>
        <v>金币</v>
      </c>
      <c r="FO1444" s="116">
        <f t="shared" si="648"/>
        <v>15000</v>
      </c>
      <c r="FP1444" s="116" t="str">
        <f t="shared" si="649"/>
        <v>专属强化石4</v>
      </c>
      <c r="FQ1444" s="116">
        <f t="shared" si="650"/>
        <v>30</v>
      </c>
      <c r="FR1444" s="116" t="str">
        <f t="shared" si="651"/>
        <v/>
      </c>
      <c r="FS1444" s="116" t="str">
        <f t="shared" si="652"/>
        <v/>
      </c>
      <c r="FT1444" s="116">
        <f t="shared" si="657"/>
        <v>0.02</v>
      </c>
      <c r="FU1444" s="116">
        <f t="shared" si="658"/>
        <v>1</v>
      </c>
      <c r="FV1444" s="116">
        <f t="shared" si="659"/>
        <v>86</v>
      </c>
      <c r="FW1444" s="116">
        <f t="shared" si="660"/>
        <v>0</v>
      </c>
      <c r="FX1444" s="116">
        <f t="shared" si="661"/>
        <v>1</v>
      </c>
      <c r="FY1444" s="116">
        <f t="shared" si="662"/>
        <v>20</v>
      </c>
      <c r="FZ1444" s="116">
        <f t="shared" si="663"/>
        <v>8.6999999999999994E-3</v>
      </c>
      <c r="GA1444" s="116">
        <f t="shared" si="664"/>
        <v>1</v>
      </c>
      <c r="GB1444" s="116">
        <f t="shared" si="665"/>
        <v>40</v>
      </c>
      <c r="GC1444" s="116">
        <f t="shared" si="666"/>
        <v>3.4700000000000002E-2</v>
      </c>
      <c r="GD1444" s="116">
        <f t="shared" si="667"/>
        <v>1</v>
      </c>
      <c r="GE1444" s="116">
        <f t="shared" si="668"/>
        <v>86</v>
      </c>
    </row>
    <row r="1445" spans="164:187" ht="16.5" x14ac:dyDescent="0.2">
      <c r="FH1445" s="116">
        <v>1440</v>
      </c>
      <c r="FI1445" s="116">
        <f t="shared" si="653"/>
        <v>72</v>
      </c>
      <c r="FJ1445" s="116">
        <f t="shared" si="646"/>
        <v>18</v>
      </c>
      <c r="FK1445" s="116" t="str">
        <f t="shared" si="654"/>
        <v>雷震子专属武器-魂珠-8 9级</v>
      </c>
      <c r="FL1445" s="116">
        <f t="shared" si="655"/>
        <v>8</v>
      </c>
      <c r="FM1445" s="116">
        <f t="shared" si="656"/>
        <v>9</v>
      </c>
      <c r="FN1445" s="116" t="str">
        <f t="shared" si="647"/>
        <v>金币</v>
      </c>
      <c r="FO1445" s="116">
        <f t="shared" si="648"/>
        <v>16000</v>
      </c>
      <c r="FP1445" s="116" t="str">
        <f t="shared" si="649"/>
        <v>专属强化石4</v>
      </c>
      <c r="FQ1445" s="116">
        <f t="shared" si="650"/>
        <v>30</v>
      </c>
      <c r="FR1445" s="116" t="str">
        <f t="shared" si="651"/>
        <v/>
      </c>
      <c r="FS1445" s="116" t="str">
        <f t="shared" si="652"/>
        <v/>
      </c>
      <c r="FT1445" s="116">
        <f t="shared" si="657"/>
        <v>0.01</v>
      </c>
      <c r="FU1445" s="116">
        <f t="shared" si="658"/>
        <v>1</v>
      </c>
      <c r="FV1445" s="116">
        <f t="shared" si="659"/>
        <v>140</v>
      </c>
      <c r="FW1445" s="116">
        <f t="shared" si="660"/>
        <v>0</v>
      </c>
      <c r="FX1445" s="116">
        <f t="shared" si="661"/>
        <v>1</v>
      </c>
      <c r="FY1445" s="116">
        <f t="shared" si="662"/>
        <v>33</v>
      </c>
      <c r="FZ1445" s="116">
        <f t="shared" si="663"/>
        <v>5.4000000000000003E-3</v>
      </c>
      <c r="GA1445" s="116">
        <f t="shared" si="664"/>
        <v>1</v>
      </c>
      <c r="GB1445" s="116">
        <f t="shared" si="665"/>
        <v>65</v>
      </c>
      <c r="GC1445" s="116">
        <f t="shared" si="666"/>
        <v>2.1499999999999998E-2</v>
      </c>
      <c r="GD1445" s="116">
        <f t="shared" si="667"/>
        <v>1</v>
      </c>
      <c r="GE1445" s="116">
        <f t="shared" si="668"/>
        <v>140</v>
      </c>
    </row>
    <row r="1446" spans="164:187" ht="16.5" x14ac:dyDescent="0.2">
      <c r="FH1446" s="116">
        <v>1441</v>
      </c>
      <c r="FI1446" s="116">
        <f t="shared" si="653"/>
        <v>0</v>
      </c>
      <c r="FJ1446" s="116">
        <f t="shared" si="646"/>
        <v>19</v>
      </c>
      <c r="FK1446" s="116" t="str">
        <f t="shared" si="654"/>
        <v>吕布专属武器-魂珠-1 0级</v>
      </c>
      <c r="FL1446" s="116">
        <f t="shared" si="655"/>
        <v>1</v>
      </c>
      <c r="FM1446" s="116">
        <f t="shared" si="656"/>
        <v>0</v>
      </c>
      <c r="FN1446" s="116" t="str">
        <f t="shared" si="647"/>
        <v/>
      </c>
      <c r="FO1446" s="116" t="str">
        <f t="shared" si="648"/>
        <v/>
      </c>
      <c r="FP1446" s="116" t="str">
        <f t="shared" si="649"/>
        <v/>
      </c>
      <c r="FQ1446" s="116" t="str">
        <f t="shared" si="650"/>
        <v/>
      </c>
      <c r="FR1446" s="116" t="str">
        <f t="shared" si="651"/>
        <v/>
      </c>
      <c r="FS1446" s="116" t="str">
        <f t="shared" si="652"/>
        <v/>
      </c>
      <c r="FT1446" s="116" t="str">
        <f t="shared" si="657"/>
        <v/>
      </c>
      <c r="FU1446" s="116" t="str">
        <f t="shared" si="658"/>
        <v/>
      </c>
      <c r="FV1446" s="116" t="str">
        <f t="shared" si="659"/>
        <v/>
      </c>
      <c r="FW1446" s="116" t="str">
        <f t="shared" si="660"/>
        <v/>
      </c>
      <c r="FX1446" s="116" t="str">
        <f t="shared" si="661"/>
        <v/>
      </c>
      <c r="FY1446" s="116" t="str">
        <f t="shared" si="662"/>
        <v/>
      </c>
      <c r="FZ1446" s="116" t="str">
        <f t="shared" si="663"/>
        <v/>
      </c>
      <c r="GA1446" s="116" t="str">
        <f t="shared" si="664"/>
        <v/>
      </c>
      <c r="GB1446" s="116" t="str">
        <f t="shared" si="665"/>
        <v/>
      </c>
      <c r="GC1446" s="116" t="str">
        <f t="shared" si="666"/>
        <v/>
      </c>
      <c r="GD1446" s="116" t="str">
        <f t="shared" si="667"/>
        <v/>
      </c>
      <c r="GE1446" s="116" t="str">
        <f t="shared" si="668"/>
        <v/>
      </c>
    </row>
    <row r="1447" spans="164:187" ht="16.5" x14ac:dyDescent="0.2">
      <c r="FH1447" s="116">
        <v>1442</v>
      </c>
      <c r="FI1447" s="116">
        <f t="shared" si="653"/>
        <v>1</v>
      </c>
      <c r="FJ1447" s="116">
        <f t="shared" si="646"/>
        <v>19</v>
      </c>
      <c r="FK1447" s="116" t="str">
        <f t="shared" si="654"/>
        <v>吕布专属武器-魂珠-1 1级</v>
      </c>
      <c r="FL1447" s="116">
        <f t="shared" si="655"/>
        <v>1</v>
      </c>
      <c r="FM1447" s="116">
        <f t="shared" si="656"/>
        <v>1</v>
      </c>
      <c r="FN1447" s="116" t="str">
        <f t="shared" si="647"/>
        <v>金币</v>
      </c>
      <c r="FO1447" s="116">
        <f t="shared" si="648"/>
        <v>1000</v>
      </c>
      <c r="FP1447" s="116" t="str">
        <f t="shared" si="649"/>
        <v>专属强化石1</v>
      </c>
      <c r="FQ1447" s="116">
        <f t="shared" si="650"/>
        <v>1</v>
      </c>
      <c r="FR1447" s="116" t="str">
        <f t="shared" si="651"/>
        <v/>
      </c>
      <c r="FS1447" s="116" t="str">
        <f t="shared" si="652"/>
        <v/>
      </c>
      <c r="FT1447" s="116">
        <f t="shared" si="657"/>
        <v>0.24</v>
      </c>
      <c r="FU1447" s="116">
        <f t="shared" si="658"/>
        <v>1</v>
      </c>
      <c r="FV1447" s="116">
        <f t="shared" si="659"/>
        <v>6</v>
      </c>
      <c r="FW1447" s="116">
        <f t="shared" si="660"/>
        <v>0</v>
      </c>
      <c r="FX1447" s="116">
        <f t="shared" si="661"/>
        <v>1</v>
      </c>
      <c r="FY1447" s="116">
        <f t="shared" si="662"/>
        <v>1</v>
      </c>
      <c r="FZ1447" s="116">
        <f t="shared" si="663"/>
        <v>0.11990000000000001</v>
      </c>
      <c r="GA1447" s="116">
        <f t="shared" si="664"/>
        <v>1</v>
      </c>
      <c r="GB1447" s="116">
        <f t="shared" si="665"/>
        <v>3</v>
      </c>
      <c r="GC1447" s="116">
        <f t="shared" si="666"/>
        <v>0.47960000000000003</v>
      </c>
      <c r="GD1447" s="116">
        <f t="shared" si="667"/>
        <v>1</v>
      </c>
      <c r="GE1447" s="116">
        <f t="shared" si="668"/>
        <v>6</v>
      </c>
    </row>
    <row r="1448" spans="164:187" ht="16.5" x14ac:dyDescent="0.2">
      <c r="FH1448" s="116">
        <v>1443</v>
      </c>
      <c r="FI1448" s="116">
        <f t="shared" si="653"/>
        <v>2</v>
      </c>
      <c r="FJ1448" s="116">
        <f t="shared" si="646"/>
        <v>19</v>
      </c>
      <c r="FK1448" s="116" t="str">
        <f t="shared" si="654"/>
        <v>吕布专属武器-魂珠-1 2级</v>
      </c>
      <c r="FL1448" s="116">
        <f t="shared" si="655"/>
        <v>1</v>
      </c>
      <c r="FM1448" s="116">
        <f t="shared" si="656"/>
        <v>2</v>
      </c>
      <c r="FN1448" s="116" t="str">
        <f t="shared" si="647"/>
        <v>金币</v>
      </c>
      <c r="FO1448" s="116">
        <f t="shared" si="648"/>
        <v>2000</v>
      </c>
      <c r="FP1448" s="116" t="str">
        <f t="shared" si="649"/>
        <v>专属强化石1</v>
      </c>
      <c r="FQ1448" s="116">
        <f t="shared" si="650"/>
        <v>2</v>
      </c>
      <c r="FR1448" s="116" t="str">
        <f t="shared" si="651"/>
        <v/>
      </c>
      <c r="FS1448" s="116" t="str">
        <f t="shared" si="652"/>
        <v/>
      </c>
      <c r="FT1448" s="116">
        <f t="shared" si="657"/>
        <v>0.24</v>
      </c>
      <c r="FU1448" s="116">
        <f t="shared" si="658"/>
        <v>1</v>
      </c>
      <c r="FV1448" s="116">
        <f t="shared" si="659"/>
        <v>6</v>
      </c>
      <c r="FW1448" s="116">
        <f t="shared" si="660"/>
        <v>0</v>
      </c>
      <c r="FX1448" s="116">
        <f t="shared" si="661"/>
        <v>1</v>
      </c>
      <c r="FY1448" s="116">
        <f t="shared" si="662"/>
        <v>1</v>
      </c>
      <c r="FZ1448" s="116">
        <f t="shared" si="663"/>
        <v>0.11990000000000001</v>
      </c>
      <c r="GA1448" s="116">
        <f t="shared" si="664"/>
        <v>1</v>
      </c>
      <c r="GB1448" s="116">
        <f t="shared" si="665"/>
        <v>3</v>
      </c>
      <c r="GC1448" s="116">
        <f t="shared" si="666"/>
        <v>0.47960000000000003</v>
      </c>
      <c r="GD1448" s="116">
        <f t="shared" si="667"/>
        <v>1</v>
      </c>
      <c r="GE1448" s="116">
        <f t="shared" si="668"/>
        <v>6</v>
      </c>
    </row>
    <row r="1449" spans="164:187" ht="16.5" x14ac:dyDescent="0.2">
      <c r="FH1449" s="116">
        <v>1444</v>
      </c>
      <c r="FI1449" s="116">
        <f t="shared" si="653"/>
        <v>3</v>
      </c>
      <c r="FJ1449" s="116">
        <f t="shared" si="646"/>
        <v>19</v>
      </c>
      <c r="FK1449" s="116" t="str">
        <f t="shared" si="654"/>
        <v>吕布专属武器-魂珠-1 3级</v>
      </c>
      <c r="FL1449" s="116">
        <f t="shared" si="655"/>
        <v>1</v>
      </c>
      <c r="FM1449" s="116">
        <f t="shared" si="656"/>
        <v>3</v>
      </c>
      <c r="FN1449" s="116" t="str">
        <f t="shared" si="647"/>
        <v>金币</v>
      </c>
      <c r="FO1449" s="116">
        <f t="shared" si="648"/>
        <v>3000</v>
      </c>
      <c r="FP1449" s="116" t="str">
        <f t="shared" si="649"/>
        <v>专属强化石1</v>
      </c>
      <c r="FQ1449" s="116">
        <f t="shared" si="650"/>
        <v>3</v>
      </c>
      <c r="FR1449" s="116" t="str">
        <f t="shared" si="651"/>
        <v/>
      </c>
      <c r="FS1449" s="116" t="str">
        <f t="shared" si="652"/>
        <v/>
      </c>
      <c r="FT1449" s="116">
        <f t="shared" si="657"/>
        <v>0.24</v>
      </c>
      <c r="FU1449" s="116">
        <f t="shared" si="658"/>
        <v>1</v>
      </c>
      <c r="FV1449" s="116">
        <f t="shared" si="659"/>
        <v>6</v>
      </c>
      <c r="FW1449" s="116">
        <f t="shared" si="660"/>
        <v>0</v>
      </c>
      <c r="FX1449" s="116">
        <f t="shared" si="661"/>
        <v>1</v>
      </c>
      <c r="FY1449" s="116">
        <f t="shared" si="662"/>
        <v>1</v>
      </c>
      <c r="FZ1449" s="116">
        <f t="shared" si="663"/>
        <v>0.11990000000000001</v>
      </c>
      <c r="GA1449" s="116">
        <f t="shared" si="664"/>
        <v>1</v>
      </c>
      <c r="GB1449" s="116">
        <f t="shared" si="665"/>
        <v>3</v>
      </c>
      <c r="GC1449" s="116">
        <f t="shared" si="666"/>
        <v>0.47960000000000003</v>
      </c>
      <c r="GD1449" s="116">
        <f t="shared" si="667"/>
        <v>1</v>
      </c>
      <c r="GE1449" s="116">
        <f t="shared" si="668"/>
        <v>6</v>
      </c>
    </row>
    <row r="1450" spans="164:187" ht="16.5" x14ac:dyDescent="0.2">
      <c r="FH1450" s="116">
        <v>1445</v>
      </c>
      <c r="FI1450" s="116">
        <f t="shared" si="653"/>
        <v>4</v>
      </c>
      <c r="FJ1450" s="116">
        <f t="shared" si="646"/>
        <v>19</v>
      </c>
      <c r="FK1450" s="116" t="str">
        <f t="shared" si="654"/>
        <v>吕布专属武器-魂珠-1 4级</v>
      </c>
      <c r="FL1450" s="116">
        <f t="shared" si="655"/>
        <v>1</v>
      </c>
      <c r="FM1450" s="116">
        <f t="shared" si="656"/>
        <v>4</v>
      </c>
      <c r="FN1450" s="116" t="str">
        <f t="shared" si="647"/>
        <v>金币</v>
      </c>
      <c r="FO1450" s="116">
        <f t="shared" si="648"/>
        <v>4000</v>
      </c>
      <c r="FP1450" s="116" t="str">
        <f t="shared" si="649"/>
        <v>专属强化石1</v>
      </c>
      <c r="FQ1450" s="116">
        <f t="shared" si="650"/>
        <v>4</v>
      </c>
      <c r="FR1450" s="116" t="str">
        <f t="shared" si="651"/>
        <v/>
      </c>
      <c r="FS1450" s="116" t="str">
        <f t="shared" si="652"/>
        <v/>
      </c>
      <c r="FT1450" s="116">
        <f t="shared" si="657"/>
        <v>0.19</v>
      </c>
      <c r="FU1450" s="116">
        <f t="shared" si="658"/>
        <v>1</v>
      </c>
      <c r="FV1450" s="116">
        <f t="shared" si="659"/>
        <v>8</v>
      </c>
      <c r="FW1450" s="116">
        <f t="shared" si="660"/>
        <v>0</v>
      </c>
      <c r="FX1450" s="116">
        <f t="shared" si="661"/>
        <v>1</v>
      </c>
      <c r="FY1450" s="116">
        <f t="shared" si="662"/>
        <v>2</v>
      </c>
      <c r="FZ1450" s="116">
        <f t="shared" si="663"/>
        <v>9.5899999999999999E-2</v>
      </c>
      <c r="GA1450" s="116">
        <f t="shared" si="664"/>
        <v>1</v>
      </c>
      <c r="GB1450" s="116">
        <f t="shared" si="665"/>
        <v>4</v>
      </c>
      <c r="GC1450" s="116">
        <f t="shared" si="666"/>
        <v>0.38369999999999999</v>
      </c>
      <c r="GD1450" s="116">
        <f t="shared" si="667"/>
        <v>1</v>
      </c>
      <c r="GE1450" s="116">
        <f t="shared" si="668"/>
        <v>8</v>
      </c>
    </row>
    <row r="1451" spans="164:187" ht="16.5" x14ac:dyDescent="0.2">
      <c r="FH1451" s="116">
        <v>1446</v>
      </c>
      <c r="FI1451" s="116">
        <f t="shared" si="653"/>
        <v>5</v>
      </c>
      <c r="FJ1451" s="116">
        <f t="shared" si="646"/>
        <v>19</v>
      </c>
      <c r="FK1451" s="116" t="str">
        <f t="shared" si="654"/>
        <v>吕布专属武器-魂珠-1 5级</v>
      </c>
      <c r="FL1451" s="116">
        <f t="shared" si="655"/>
        <v>1</v>
      </c>
      <c r="FM1451" s="116">
        <f t="shared" si="656"/>
        <v>5</v>
      </c>
      <c r="FN1451" s="116" t="str">
        <f t="shared" si="647"/>
        <v>金币</v>
      </c>
      <c r="FO1451" s="116">
        <f t="shared" si="648"/>
        <v>5000</v>
      </c>
      <c r="FP1451" s="116" t="str">
        <f t="shared" si="649"/>
        <v>专属强化石1</v>
      </c>
      <c r="FQ1451" s="116">
        <f t="shared" si="650"/>
        <v>5</v>
      </c>
      <c r="FR1451" s="116" t="str">
        <f t="shared" si="651"/>
        <v/>
      </c>
      <c r="FS1451" s="116" t="str">
        <f t="shared" si="652"/>
        <v/>
      </c>
      <c r="FT1451" s="116">
        <f t="shared" si="657"/>
        <v>0.15</v>
      </c>
      <c r="FU1451" s="116">
        <f t="shared" si="658"/>
        <v>1</v>
      </c>
      <c r="FV1451" s="116">
        <f t="shared" si="659"/>
        <v>10</v>
      </c>
      <c r="FW1451" s="116">
        <f t="shared" si="660"/>
        <v>0</v>
      </c>
      <c r="FX1451" s="116">
        <f t="shared" si="661"/>
        <v>1</v>
      </c>
      <c r="FY1451" s="116">
        <f t="shared" si="662"/>
        <v>2</v>
      </c>
      <c r="FZ1451" s="116">
        <f t="shared" si="663"/>
        <v>7.4899999999999994E-2</v>
      </c>
      <c r="GA1451" s="116">
        <f t="shared" si="664"/>
        <v>1</v>
      </c>
      <c r="GB1451" s="116">
        <f t="shared" si="665"/>
        <v>5</v>
      </c>
      <c r="GC1451" s="116">
        <f t="shared" si="666"/>
        <v>0.29980000000000001</v>
      </c>
      <c r="GD1451" s="116">
        <f t="shared" si="667"/>
        <v>1</v>
      </c>
      <c r="GE1451" s="116">
        <f t="shared" si="668"/>
        <v>10</v>
      </c>
    </row>
    <row r="1452" spans="164:187" ht="16.5" x14ac:dyDescent="0.2">
      <c r="FH1452" s="116">
        <v>1447</v>
      </c>
      <c r="FI1452" s="116">
        <f t="shared" si="653"/>
        <v>6</v>
      </c>
      <c r="FJ1452" s="116">
        <f t="shared" si="646"/>
        <v>19</v>
      </c>
      <c r="FK1452" s="116" t="str">
        <f t="shared" si="654"/>
        <v>吕布专属武器-魂珠-1 6级</v>
      </c>
      <c r="FL1452" s="116">
        <f t="shared" si="655"/>
        <v>1</v>
      </c>
      <c r="FM1452" s="116">
        <f t="shared" si="656"/>
        <v>6</v>
      </c>
      <c r="FN1452" s="116" t="str">
        <f t="shared" si="647"/>
        <v>金币</v>
      </c>
      <c r="FO1452" s="116">
        <f t="shared" si="648"/>
        <v>6000</v>
      </c>
      <c r="FP1452" s="116" t="str">
        <f t="shared" si="649"/>
        <v>专属强化石1</v>
      </c>
      <c r="FQ1452" s="116">
        <f t="shared" si="650"/>
        <v>6</v>
      </c>
      <c r="FR1452" s="116" t="str">
        <f t="shared" si="651"/>
        <v/>
      </c>
      <c r="FS1452" s="116" t="str">
        <f t="shared" si="652"/>
        <v/>
      </c>
      <c r="FT1452" s="116">
        <f t="shared" si="657"/>
        <v>0.11</v>
      </c>
      <c r="FU1452" s="116">
        <f t="shared" si="658"/>
        <v>1</v>
      </c>
      <c r="FV1452" s="116">
        <f t="shared" si="659"/>
        <v>14</v>
      </c>
      <c r="FW1452" s="116">
        <f t="shared" si="660"/>
        <v>0</v>
      </c>
      <c r="FX1452" s="116">
        <f t="shared" si="661"/>
        <v>1</v>
      </c>
      <c r="FY1452" s="116">
        <f t="shared" si="662"/>
        <v>3</v>
      </c>
      <c r="FZ1452" s="116">
        <f t="shared" si="663"/>
        <v>5.5300000000000002E-2</v>
      </c>
      <c r="GA1452" s="116">
        <f t="shared" si="664"/>
        <v>1</v>
      </c>
      <c r="GB1452" s="116">
        <f t="shared" si="665"/>
        <v>6</v>
      </c>
      <c r="GC1452" s="116">
        <f t="shared" si="666"/>
        <v>0.22140000000000001</v>
      </c>
      <c r="GD1452" s="116">
        <f t="shared" si="667"/>
        <v>1</v>
      </c>
      <c r="GE1452" s="116">
        <f t="shared" si="668"/>
        <v>14</v>
      </c>
    </row>
    <row r="1453" spans="164:187" ht="16.5" x14ac:dyDescent="0.2">
      <c r="FH1453" s="116">
        <v>1448</v>
      </c>
      <c r="FI1453" s="116">
        <f t="shared" si="653"/>
        <v>7</v>
      </c>
      <c r="FJ1453" s="116">
        <f t="shared" si="646"/>
        <v>19</v>
      </c>
      <c r="FK1453" s="116" t="str">
        <f t="shared" si="654"/>
        <v>吕布专属武器-魂珠-1 7级</v>
      </c>
      <c r="FL1453" s="116">
        <f t="shared" si="655"/>
        <v>1</v>
      </c>
      <c r="FM1453" s="116">
        <f t="shared" si="656"/>
        <v>7</v>
      </c>
      <c r="FN1453" s="116" t="str">
        <f t="shared" si="647"/>
        <v>金币</v>
      </c>
      <c r="FO1453" s="116">
        <f t="shared" si="648"/>
        <v>7000</v>
      </c>
      <c r="FP1453" s="116" t="str">
        <f t="shared" si="649"/>
        <v>专属强化石1</v>
      </c>
      <c r="FQ1453" s="116">
        <f t="shared" si="650"/>
        <v>7</v>
      </c>
      <c r="FR1453" s="116" t="str">
        <f t="shared" si="651"/>
        <v/>
      </c>
      <c r="FS1453" s="116" t="str">
        <f t="shared" si="652"/>
        <v/>
      </c>
      <c r="FT1453" s="116">
        <f t="shared" si="657"/>
        <v>0.08</v>
      </c>
      <c r="FU1453" s="116">
        <f t="shared" si="658"/>
        <v>1</v>
      </c>
      <c r="FV1453" s="116">
        <f t="shared" si="659"/>
        <v>19</v>
      </c>
      <c r="FW1453" s="116">
        <f t="shared" si="660"/>
        <v>0</v>
      </c>
      <c r="FX1453" s="116">
        <f t="shared" si="661"/>
        <v>1</v>
      </c>
      <c r="FY1453" s="116">
        <f t="shared" si="662"/>
        <v>4</v>
      </c>
      <c r="FZ1453" s="116">
        <f t="shared" si="663"/>
        <v>0.04</v>
      </c>
      <c r="GA1453" s="116">
        <f t="shared" si="664"/>
        <v>1</v>
      </c>
      <c r="GB1453" s="116">
        <f t="shared" si="665"/>
        <v>9</v>
      </c>
      <c r="GC1453" s="116">
        <f t="shared" si="666"/>
        <v>0.15989999999999999</v>
      </c>
      <c r="GD1453" s="116">
        <f t="shared" si="667"/>
        <v>1</v>
      </c>
      <c r="GE1453" s="116">
        <f t="shared" si="668"/>
        <v>19</v>
      </c>
    </row>
    <row r="1454" spans="164:187" ht="16.5" x14ac:dyDescent="0.2">
      <c r="FH1454" s="116">
        <v>1449</v>
      </c>
      <c r="FI1454" s="116">
        <f t="shared" si="653"/>
        <v>8</v>
      </c>
      <c r="FJ1454" s="116">
        <f t="shared" si="646"/>
        <v>19</v>
      </c>
      <c r="FK1454" s="116" t="str">
        <f t="shared" si="654"/>
        <v>吕布专属武器-魂珠-1 8级</v>
      </c>
      <c r="FL1454" s="116">
        <f t="shared" si="655"/>
        <v>1</v>
      </c>
      <c r="FM1454" s="116">
        <f t="shared" si="656"/>
        <v>8</v>
      </c>
      <c r="FN1454" s="116" t="str">
        <f t="shared" si="647"/>
        <v>金币</v>
      </c>
      <c r="FO1454" s="116">
        <f t="shared" si="648"/>
        <v>8000</v>
      </c>
      <c r="FP1454" s="116" t="str">
        <f t="shared" si="649"/>
        <v>专属强化石1</v>
      </c>
      <c r="FQ1454" s="116">
        <f t="shared" si="650"/>
        <v>8</v>
      </c>
      <c r="FR1454" s="116" t="str">
        <f t="shared" si="651"/>
        <v/>
      </c>
      <c r="FS1454" s="116" t="str">
        <f t="shared" si="652"/>
        <v/>
      </c>
      <c r="FT1454" s="116">
        <f t="shared" si="657"/>
        <v>0.06</v>
      </c>
      <c r="FU1454" s="116">
        <f t="shared" si="658"/>
        <v>1</v>
      </c>
      <c r="FV1454" s="116">
        <f t="shared" si="659"/>
        <v>27</v>
      </c>
      <c r="FW1454" s="116">
        <f t="shared" si="660"/>
        <v>0</v>
      </c>
      <c r="FX1454" s="116">
        <f t="shared" si="661"/>
        <v>1</v>
      </c>
      <c r="FY1454" s="116">
        <f t="shared" si="662"/>
        <v>6</v>
      </c>
      <c r="FZ1454" s="116">
        <f t="shared" si="663"/>
        <v>2.8199999999999999E-2</v>
      </c>
      <c r="GA1454" s="116">
        <f t="shared" si="664"/>
        <v>1</v>
      </c>
      <c r="GB1454" s="116">
        <f t="shared" si="665"/>
        <v>12</v>
      </c>
      <c r="GC1454" s="116">
        <f t="shared" si="666"/>
        <v>0.1128</v>
      </c>
      <c r="GD1454" s="116">
        <f t="shared" si="667"/>
        <v>1</v>
      </c>
      <c r="GE1454" s="116">
        <f t="shared" si="668"/>
        <v>27</v>
      </c>
    </row>
    <row r="1455" spans="164:187" ht="16.5" x14ac:dyDescent="0.2">
      <c r="FH1455" s="116">
        <v>1450</v>
      </c>
      <c r="FI1455" s="116">
        <f t="shared" si="653"/>
        <v>9</v>
      </c>
      <c r="FJ1455" s="116">
        <f t="shared" si="646"/>
        <v>19</v>
      </c>
      <c r="FK1455" s="116" t="str">
        <f t="shared" si="654"/>
        <v>吕布专属武器-魂珠-1 9级</v>
      </c>
      <c r="FL1455" s="116">
        <f t="shared" si="655"/>
        <v>1</v>
      </c>
      <c r="FM1455" s="116">
        <f t="shared" si="656"/>
        <v>9</v>
      </c>
      <c r="FN1455" s="116" t="str">
        <f t="shared" si="647"/>
        <v>金币</v>
      </c>
      <c r="FO1455" s="116">
        <f t="shared" si="648"/>
        <v>9000</v>
      </c>
      <c r="FP1455" s="116" t="str">
        <f t="shared" si="649"/>
        <v>专属强化石1</v>
      </c>
      <c r="FQ1455" s="116">
        <f t="shared" si="650"/>
        <v>10</v>
      </c>
      <c r="FR1455" s="116" t="str">
        <f t="shared" si="651"/>
        <v/>
      </c>
      <c r="FS1455" s="116" t="str">
        <f t="shared" si="652"/>
        <v/>
      </c>
      <c r="FT1455" s="116">
        <f t="shared" si="657"/>
        <v>0.04</v>
      </c>
      <c r="FU1455" s="116">
        <f t="shared" si="658"/>
        <v>1</v>
      </c>
      <c r="FV1455" s="116">
        <f t="shared" si="659"/>
        <v>34</v>
      </c>
      <c r="FW1455" s="116">
        <f t="shared" si="660"/>
        <v>0</v>
      </c>
      <c r="FX1455" s="116">
        <f t="shared" si="661"/>
        <v>1</v>
      </c>
      <c r="FY1455" s="116">
        <f t="shared" si="662"/>
        <v>8</v>
      </c>
      <c r="FZ1455" s="116">
        <f t="shared" si="663"/>
        <v>2.18E-2</v>
      </c>
      <c r="GA1455" s="116">
        <f t="shared" si="664"/>
        <v>1</v>
      </c>
      <c r="GB1455" s="116">
        <f t="shared" si="665"/>
        <v>16</v>
      </c>
      <c r="GC1455" s="116">
        <f t="shared" si="666"/>
        <v>8.72E-2</v>
      </c>
      <c r="GD1455" s="116">
        <f t="shared" si="667"/>
        <v>1</v>
      </c>
      <c r="GE1455" s="116">
        <f t="shared" si="668"/>
        <v>34</v>
      </c>
    </row>
    <row r="1456" spans="164:187" ht="16.5" x14ac:dyDescent="0.2">
      <c r="FH1456" s="116">
        <v>1451</v>
      </c>
      <c r="FI1456" s="116">
        <f t="shared" si="653"/>
        <v>0</v>
      </c>
      <c r="FJ1456" s="116">
        <f t="shared" si="646"/>
        <v>19</v>
      </c>
      <c r="FK1456" s="116" t="str">
        <f t="shared" si="654"/>
        <v>吕布专属武器-魂珠-2 0级</v>
      </c>
      <c r="FL1456" s="116">
        <f t="shared" si="655"/>
        <v>2</v>
      </c>
      <c r="FM1456" s="116">
        <f t="shared" si="656"/>
        <v>0</v>
      </c>
      <c r="FN1456" s="116" t="str">
        <f t="shared" si="647"/>
        <v/>
      </c>
      <c r="FO1456" s="116" t="str">
        <f t="shared" si="648"/>
        <v/>
      </c>
      <c r="FP1456" s="116" t="str">
        <f t="shared" si="649"/>
        <v/>
      </c>
      <c r="FQ1456" s="116" t="str">
        <f t="shared" si="650"/>
        <v/>
      </c>
      <c r="FR1456" s="116" t="str">
        <f t="shared" si="651"/>
        <v/>
      </c>
      <c r="FS1456" s="116" t="str">
        <f t="shared" si="652"/>
        <v/>
      </c>
      <c r="FT1456" s="116" t="str">
        <f t="shared" si="657"/>
        <v/>
      </c>
      <c r="FU1456" s="116" t="str">
        <f t="shared" si="658"/>
        <v/>
      </c>
      <c r="FV1456" s="116" t="str">
        <f t="shared" si="659"/>
        <v/>
      </c>
      <c r="FW1456" s="116" t="str">
        <f t="shared" si="660"/>
        <v/>
      </c>
      <c r="FX1456" s="116" t="str">
        <f t="shared" si="661"/>
        <v/>
      </c>
      <c r="FY1456" s="116" t="str">
        <f t="shared" si="662"/>
        <v/>
      </c>
      <c r="FZ1456" s="116" t="str">
        <f t="shared" si="663"/>
        <v/>
      </c>
      <c r="GA1456" s="116" t="str">
        <f t="shared" si="664"/>
        <v/>
      </c>
      <c r="GB1456" s="116" t="str">
        <f t="shared" si="665"/>
        <v/>
      </c>
      <c r="GC1456" s="116" t="str">
        <f t="shared" si="666"/>
        <v/>
      </c>
      <c r="GD1456" s="116" t="str">
        <f t="shared" si="667"/>
        <v/>
      </c>
      <c r="GE1456" s="116" t="str">
        <f t="shared" si="668"/>
        <v/>
      </c>
    </row>
    <row r="1457" spans="164:187" ht="16.5" x14ac:dyDescent="0.2">
      <c r="FH1457" s="116">
        <v>1452</v>
      </c>
      <c r="FI1457" s="116">
        <f t="shared" si="653"/>
        <v>10</v>
      </c>
      <c r="FJ1457" s="116">
        <f t="shared" si="646"/>
        <v>19</v>
      </c>
      <c r="FK1457" s="116" t="str">
        <f t="shared" si="654"/>
        <v>吕布专属武器-魂珠-2 1级</v>
      </c>
      <c r="FL1457" s="116">
        <f t="shared" si="655"/>
        <v>2</v>
      </c>
      <c r="FM1457" s="116">
        <f t="shared" si="656"/>
        <v>1</v>
      </c>
      <c r="FN1457" s="116" t="str">
        <f t="shared" si="647"/>
        <v>金币</v>
      </c>
      <c r="FO1457" s="116">
        <f t="shared" si="648"/>
        <v>2000</v>
      </c>
      <c r="FP1457" s="116" t="str">
        <f t="shared" si="649"/>
        <v>专属强化石1</v>
      </c>
      <c r="FQ1457" s="116">
        <f t="shared" si="650"/>
        <v>3</v>
      </c>
      <c r="FR1457" s="116" t="str">
        <f t="shared" si="651"/>
        <v>专属强化石2</v>
      </c>
      <c r="FS1457" s="116">
        <f t="shared" si="652"/>
        <v>1</v>
      </c>
      <c r="FT1457" s="116">
        <f t="shared" si="657"/>
        <v>0.28999999999999998</v>
      </c>
      <c r="FU1457" s="116">
        <f t="shared" si="658"/>
        <v>1</v>
      </c>
      <c r="FV1457" s="116">
        <f t="shared" si="659"/>
        <v>5</v>
      </c>
      <c r="FW1457" s="116">
        <f t="shared" si="660"/>
        <v>0</v>
      </c>
      <c r="FX1457" s="116">
        <f t="shared" si="661"/>
        <v>1</v>
      </c>
      <c r="FY1457" s="116">
        <f t="shared" si="662"/>
        <v>1</v>
      </c>
      <c r="FZ1457" s="116">
        <f t="shared" si="663"/>
        <v>0.14480000000000001</v>
      </c>
      <c r="GA1457" s="116">
        <f t="shared" si="664"/>
        <v>1</v>
      </c>
      <c r="GB1457" s="116">
        <f t="shared" si="665"/>
        <v>2</v>
      </c>
      <c r="GC1457" s="116">
        <f t="shared" si="666"/>
        <v>0.57920000000000005</v>
      </c>
      <c r="GD1457" s="116">
        <f t="shared" si="667"/>
        <v>1</v>
      </c>
      <c r="GE1457" s="116">
        <f t="shared" si="668"/>
        <v>5</v>
      </c>
    </row>
    <row r="1458" spans="164:187" ht="16.5" x14ac:dyDescent="0.2">
      <c r="FH1458" s="116">
        <v>1453</v>
      </c>
      <c r="FI1458" s="116">
        <f t="shared" si="653"/>
        <v>11</v>
      </c>
      <c r="FJ1458" s="116">
        <f t="shared" si="646"/>
        <v>19</v>
      </c>
      <c r="FK1458" s="116" t="str">
        <f t="shared" si="654"/>
        <v>吕布专属武器-魂珠-2 2级</v>
      </c>
      <c r="FL1458" s="116">
        <f t="shared" si="655"/>
        <v>2</v>
      </c>
      <c r="FM1458" s="116">
        <f t="shared" si="656"/>
        <v>2</v>
      </c>
      <c r="FN1458" s="116" t="str">
        <f t="shared" si="647"/>
        <v>金币</v>
      </c>
      <c r="FO1458" s="116">
        <f t="shared" si="648"/>
        <v>3000</v>
      </c>
      <c r="FP1458" s="116" t="str">
        <f t="shared" si="649"/>
        <v>专属强化石1</v>
      </c>
      <c r="FQ1458" s="116">
        <f t="shared" si="650"/>
        <v>3</v>
      </c>
      <c r="FR1458" s="116" t="str">
        <f t="shared" si="651"/>
        <v>专属强化石2</v>
      </c>
      <c r="FS1458" s="116">
        <f t="shared" si="652"/>
        <v>1</v>
      </c>
      <c r="FT1458" s="116">
        <f t="shared" si="657"/>
        <v>0.14000000000000001</v>
      </c>
      <c r="FU1458" s="116">
        <f t="shared" si="658"/>
        <v>1</v>
      </c>
      <c r="FV1458" s="116">
        <f t="shared" si="659"/>
        <v>10</v>
      </c>
      <c r="FW1458" s="116">
        <f t="shared" si="660"/>
        <v>0</v>
      </c>
      <c r="FX1458" s="116">
        <f t="shared" si="661"/>
        <v>1</v>
      </c>
      <c r="FY1458" s="116">
        <f t="shared" si="662"/>
        <v>2</v>
      </c>
      <c r="FZ1458" s="116">
        <f t="shared" si="663"/>
        <v>7.2400000000000006E-2</v>
      </c>
      <c r="GA1458" s="116">
        <f t="shared" si="664"/>
        <v>1</v>
      </c>
      <c r="GB1458" s="116">
        <f t="shared" si="665"/>
        <v>5</v>
      </c>
      <c r="GC1458" s="116">
        <f t="shared" si="666"/>
        <v>0.28960000000000002</v>
      </c>
      <c r="GD1458" s="116">
        <f t="shared" si="667"/>
        <v>1</v>
      </c>
      <c r="GE1458" s="116">
        <f t="shared" si="668"/>
        <v>10</v>
      </c>
    </row>
    <row r="1459" spans="164:187" ht="16.5" x14ac:dyDescent="0.2">
      <c r="FH1459" s="116">
        <v>1454</v>
      </c>
      <c r="FI1459" s="116">
        <f t="shared" si="653"/>
        <v>12</v>
      </c>
      <c r="FJ1459" s="116">
        <f t="shared" si="646"/>
        <v>19</v>
      </c>
      <c r="FK1459" s="116" t="str">
        <f t="shared" si="654"/>
        <v>吕布专属武器-魂珠-2 3级</v>
      </c>
      <c r="FL1459" s="116">
        <f t="shared" si="655"/>
        <v>2</v>
      </c>
      <c r="FM1459" s="116">
        <f t="shared" si="656"/>
        <v>3</v>
      </c>
      <c r="FN1459" s="116" t="str">
        <f t="shared" si="647"/>
        <v>金币</v>
      </c>
      <c r="FO1459" s="116">
        <f t="shared" si="648"/>
        <v>4000</v>
      </c>
      <c r="FP1459" s="116" t="str">
        <f t="shared" si="649"/>
        <v>专属强化石1</v>
      </c>
      <c r="FQ1459" s="116">
        <f t="shared" si="650"/>
        <v>6</v>
      </c>
      <c r="FR1459" s="116" t="str">
        <f t="shared" si="651"/>
        <v>专属强化石2</v>
      </c>
      <c r="FS1459" s="116">
        <f t="shared" si="652"/>
        <v>2</v>
      </c>
      <c r="FT1459" s="116">
        <f t="shared" si="657"/>
        <v>0.19</v>
      </c>
      <c r="FU1459" s="116">
        <f t="shared" si="658"/>
        <v>1</v>
      </c>
      <c r="FV1459" s="116">
        <f t="shared" si="659"/>
        <v>8</v>
      </c>
      <c r="FW1459" s="116">
        <f t="shared" si="660"/>
        <v>0</v>
      </c>
      <c r="FX1459" s="116">
        <f t="shared" si="661"/>
        <v>1</v>
      </c>
      <c r="FY1459" s="116">
        <f t="shared" si="662"/>
        <v>2</v>
      </c>
      <c r="FZ1459" s="116">
        <f t="shared" si="663"/>
        <v>9.6500000000000002E-2</v>
      </c>
      <c r="GA1459" s="116">
        <f t="shared" si="664"/>
        <v>1</v>
      </c>
      <c r="GB1459" s="116">
        <f t="shared" si="665"/>
        <v>4</v>
      </c>
      <c r="GC1459" s="116">
        <f t="shared" si="666"/>
        <v>0.3861</v>
      </c>
      <c r="GD1459" s="116">
        <f t="shared" si="667"/>
        <v>1</v>
      </c>
      <c r="GE1459" s="116">
        <f t="shared" si="668"/>
        <v>8</v>
      </c>
    </row>
    <row r="1460" spans="164:187" ht="16.5" x14ac:dyDescent="0.2">
      <c r="FH1460" s="116">
        <v>1455</v>
      </c>
      <c r="FI1460" s="116">
        <f t="shared" si="653"/>
        <v>13</v>
      </c>
      <c r="FJ1460" s="116">
        <f t="shared" si="646"/>
        <v>19</v>
      </c>
      <c r="FK1460" s="116" t="str">
        <f t="shared" si="654"/>
        <v>吕布专属武器-魂珠-2 4级</v>
      </c>
      <c r="FL1460" s="116">
        <f t="shared" si="655"/>
        <v>2</v>
      </c>
      <c r="FM1460" s="116">
        <f t="shared" si="656"/>
        <v>4</v>
      </c>
      <c r="FN1460" s="116" t="str">
        <f t="shared" si="647"/>
        <v>金币</v>
      </c>
      <c r="FO1460" s="116">
        <f t="shared" si="648"/>
        <v>5000</v>
      </c>
      <c r="FP1460" s="116" t="str">
        <f t="shared" si="649"/>
        <v>专属强化石1</v>
      </c>
      <c r="FQ1460" s="116">
        <f t="shared" si="650"/>
        <v>6</v>
      </c>
      <c r="FR1460" s="116" t="str">
        <f t="shared" si="651"/>
        <v>专属强化石2</v>
      </c>
      <c r="FS1460" s="116">
        <f t="shared" si="652"/>
        <v>2</v>
      </c>
      <c r="FT1460" s="116">
        <f t="shared" si="657"/>
        <v>0.12</v>
      </c>
      <c r="FU1460" s="116">
        <f t="shared" si="658"/>
        <v>1</v>
      </c>
      <c r="FV1460" s="116">
        <f t="shared" si="659"/>
        <v>13</v>
      </c>
      <c r="FW1460" s="116">
        <f t="shared" si="660"/>
        <v>0</v>
      </c>
      <c r="FX1460" s="116">
        <f t="shared" si="661"/>
        <v>1</v>
      </c>
      <c r="FY1460" s="116">
        <f t="shared" si="662"/>
        <v>3</v>
      </c>
      <c r="FZ1460" s="116">
        <f t="shared" si="663"/>
        <v>5.79E-2</v>
      </c>
      <c r="GA1460" s="116">
        <f t="shared" si="664"/>
        <v>1</v>
      </c>
      <c r="GB1460" s="116">
        <f t="shared" si="665"/>
        <v>6</v>
      </c>
      <c r="GC1460" s="116">
        <f t="shared" si="666"/>
        <v>0.23169999999999999</v>
      </c>
      <c r="GD1460" s="116">
        <f t="shared" si="667"/>
        <v>1</v>
      </c>
      <c r="GE1460" s="116">
        <f t="shared" si="668"/>
        <v>13</v>
      </c>
    </row>
    <row r="1461" spans="164:187" ht="16.5" x14ac:dyDescent="0.2">
      <c r="FH1461" s="116">
        <v>1456</v>
      </c>
      <c r="FI1461" s="116">
        <f t="shared" si="653"/>
        <v>14</v>
      </c>
      <c r="FJ1461" s="116">
        <f t="shared" si="646"/>
        <v>19</v>
      </c>
      <c r="FK1461" s="116" t="str">
        <f t="shared" si="654"/>
        <v>吕布专属武器-魂珠-2 5级</v>
      </c>
      <c r="FL1461" s="116">
        <f t="shared" si="655"/>
        <v>2</v>
      </c>
      <c r="FM1461" s="116">
        <f t="shared" si="656"/>
        <v>5</v>
      </c>
      <c r="FN1461" s="116" t="str">
        <f t="shared" si="647"/>
        <v>金币</v>
      </c>
      <c r="FO1461" s="116">
        <f t="shared" si="648"/>
        <v>6000</v>
      </c>
      <c r="FP1461" s="116" t="str">
        <f t="shared" si="649"/>
        <v>专属强化石1</v>
      </c>
      <c r="FQ1461" s="116">
        <f t="shared" si="650"/>
        <v>9</v>
      </c>
      <c r="FR1461" s="116" t="str">
        <f t="shared" si="651"/>
        <v>专属强化石2</v>
      </c>
      <c r="FS1461" s="116">
        <f t="shared" si="652"/>
        <v>3</v>
      </c>
      <c r="FT1461" s="116">
        <f t="shared" si="657"/>
        <v>0.11</v>
      </c>
      <c r="FU1461" s="116">
        <f t="shared" si="658"/>
        <v>1</v>
      </c>
      <c r="FV1461" s="116">
        <f t="shared" si="659"/>
        <v>14</v>
      </c>
      <c r="FW1461" s="116">
        <f t="shared" si="660"/>
        <v>0</v>
      </c>
      <c r="FX1461" s="116">
        <f t="shared" si="661"/>
        <v>1</v>
      </c>
      <c r="FY1461" s="116">
        <f t="shared" si="662"/>
        <v>3</v>
      </c>
      <c r="FZ1461" s="116">
        <f t="shared" si="663"/>
        <v>5.4300000000000001E-2</v>
      </c>
      <c r="GA1461" s="116">
        <f t="shared" si="664"/>
        <v>1</v>
      </c>
      <c r="GB1461" s="116">
        <f t="shared" si="665"/>
        <v>6</v>
      </c>
      <c r="GC1461" s="116">
        <f t="shared" si="666"/>
        <v>0.2172</v>
      </c>
      <c r="GD1461" s="116">
        <f t="shared" si="667"/>
        <v>1</v>
      </c>
      <c r="GE1461" s="116">
        <f t="shared" si="668"/>
        <v>14</v>
      </c>
    </row>
    <row r="1462" spans="164:187" ht="16.5" x14ac:dyDescent="0.2">
      <c r="FH1462" s="116">
        <v>1457</v>
      </c>
      <c r="FI1462" s="116">
        <f t="shared" si="653"/>
        <v>15</v>
      </c>
      <c r="FJ1462" s="116">
        <f t="shared" si="646"/>
        <v>19</v>
      </c>
      <c r="FK1462" s="116" t="str">
        <f t="shared" si="654"/>
        <v>吕布专属武器-魂珠-2 6级</v>
      </c>
      <c r="FL1462" s="116">
        <f t="shared" si="655"/>
        <v>2</v>
      </c>
      <c r="FM1462" s="116">
        <f t="shared" si="656"/>
        <v>6</v>
      </c>
      <c r="FN1462" s="116" t="str">
        <f t="shared" si="647"/>
        <v>金币</v>
      </c>
      <c r="FO1462" s="116">
        <f t="shared" si="648"/>
        <v>7000</v>
      </c>
      <c r="FP1462" s="116" t="str">
        <f t="shared" si="649"/>
        <v>专属强化石1</v>
      </c>
      <c r="FQ1462" s="116">
        <f t="shared" si="650"/>
        <v>12</v>
      </c>
      <c r="FR1462" s="116" t="str">
        <f t="shared" si="651"/>
        <v>专属强化石2</v>
      </c>
      <c r="FS1462" s="116">
        <f t="shared" si="652"/>
        <v>4</v>
      </c>
      <c r="FT1462" s="116">
        <f t="shared" si="657"/>
        <v>0.09</v>
      </c>
      <c r="FU1462" s="116">
        <f t="shared" si="658"/>
        <v>1</v>
      </c>
      <c r="FV1462" s="116">
        <f t="shared" si="659"/>
        <v>17</v>
      </c>
      <c r="FW1462" s="116">
        <f t="shared" si="660"/>
        <v>0</v>
      </c>
      <c r="FX1462" s="116">
        <f t="shared" si="661"/>
        <v>1</v>
      </c>
      <c r="FY1462" s="116">
        <f t="shared" si="662"/>
        <v>4</v>
      </c>
      <c r="FZ1462" s="116">
        <f t="shared" si="663"/>
        <v>4.4600000000000001E-2</v>
      </c>
      <c r="GA1462" s="116">
        <f t="shared" si="664"/>
        <v>1</v>
      </c>
      <c r="GB1462" s="116">
        <f t="shared" si="665"/>
        <v>8</v>
      </c>
      <c r="GC1462" s="116">
        <f t="shared" si="666"/>
        <v>0.1782</v>
      </c>
      <c r="GD1462" s="116">
        <f t="shared" si="667"/>
        <v>1</v>
      </c>
      <c r="GE1462" s="116">
        <f t="shared" si="668"/>
        <v>17</v>
      </c>
    </row>
    <row r="1463" spans="164:187" ht="16.5" x14ac:dyDescent="0.2">
      <c r="FH1463" s="116">
        <v>1458</v>
      </c>
      <c r="FI1463" s="116">
        <f t="shared" si="653"/>
        <v>16</v>
      </c>
      <c r="FJ1463" s="116">
        <f t="shared" si="646"/>
        <v>19</v>
      </c>
      <c r="FK1463" s="116" t="str">
        <f t="shared" si="654"/>
        <v>吕布专属武器-魂珠-2 7级</v>
      </c>
      <c r="FL1463" s="116">
        <f t="shared" si="655"/>
        <v>2</v>
      </c>
      <c r="FM1463" s="116">
        <f t="shared" si="656"/>
        <v>7</v>
      </c>
      <c r="FN1463" s="116" t="str">
        <f t="shared" si="647"/>
        <v>金币</v>
      </c>
      <c r="FO1463" s="116">
        <f t="shared" si="648"/>
        <v>8000</v>
      </c>
      <c r="FP1463" s="116" t="str">
        <f t="shared" si="649"/>
        <v>专属强化石1</v>
      </c>
      <c r="FQ1463" s="116">
        <f t="shared" si="650"/>
        <v>15</v>
      </c>
      <c r="FR1463" s="116" t="str">
        <f t="shared" si="651"/>
        <v>专属强化石2</v>
      </c>
      <c r="FS1463" s="116">
        <f t="shared" si="652"/>
        <v>5</v>
      </c>
      <c r="FT1463" s="116">
        <f t="shared" si="657"/>
        <v>7.0000000000000007E-2</v>
      </c>
      <c r="FU1463" s="116">
        <f t="shared" si="658"/>
        <v>1</v>
      </c>
      <c r="FV1463" s="116">
        <f t="shared" si="659"/>
        <v>22</v>
      </c>
      <c r="FW1463" s="116">
        <f t="shared" si="660"/>
        <v>0</v>
      </c>
      <c r="FX1463" s="116">
        <f t="shared" si="661"/>
        <v>1</v>
      </c>
      <c r="FY1463" s="116">
        <f t="shared" si="662"/>
        <v>5</v>
      </c>
      <c r="FZ1463" s="116">
        <f t="shared" si="663"/>
        <v>3.4500000000000003E-2</v>
      </c>
      <c r="GA1463" s="116">
        <f t="shared" si="664"/>
        <v>1</v>
      </c>
      <c r="GB1463" s="116">
        <f t="shared" si="665"/>
        <v>10</v>
      </c>
      <c r="GC1463" s="116">
        <f t="shared" si="666"/>
        <v>0.13789999999999999</v>
      </c>
      <c r="GD1463" s="116">
        <f t="shared" si="667"/>
        <v>1</v>
      </c>
      <c r="GE1463" s="116">
        <f t="shared" si="668"/>
        <v>22</v>
      </c>
    </row>
    <row r="1464" spans="164:187" ht="16.5" x14ac:dyDescent="0.2">
      <c r="FH1464" s="116">
        <v>1459</v>
      </c>
      <c r="FI1464" s="116">
        <f t="shared" si="653"/>
        <v>17</v>
      </c>
      <c r="FJ1464" s="116">
        <f t="shared" si="646"/>
        <v>19</v>
      </c>
      <c r="FK1464" s="116" t="str">
        <f t="shared" si="654"/>
        <v>吕布专属武器-魂珠-2 8级</v>
      </c>
      <c r="FL1464" s="116">
        <f t="shared" si="655"/>
        <v>2</v>
      </c>
      <c r="FM1464" s="116">
        <f t="shared" si="656"/>
        <v>8</v>
      </c>
      <c r="FN1464" s="116" t="str">
        <f t="shared" si="647"/>
        <v>金币</v>
      </c>
      <c r="FO1464" s="116">
        <f t="shared" si="648"/>
        <v>9000</v>
      </c>
      <c r="FP1464" s="116" t="str">
        <f t="shared" si="649"/>
        <v>专属强化石1</v>
      </c>
      <c r="FQ1464" s="116">
        <f t="shared" si="650"/>
        <v>18</v>
      </c>
      <c r="FR1464" s="116" t="str">
        <f t="shared" si="651"/>
        <v>专属强化石2</v>
      </c>
      <c r="FS1464" s="116">
        <f t="shared" si="652"/>
        <v>6</v>
      </c>
      <c r="FT1464" s="116">
        <f t="shared" si="657"/>
        <v>0.05</v>
      </c>
      <c r="FU1464" s="116">
        <f t="shared" si="658"/>
        <v>1</v>
      </c>
      <c r="FV1464" s="116">
        <f t="shared" si="659"/>
        <v>29</v>
      </c>
      <c r="FW1464" s="116">
        <f t="shared" si="660"/>
        <v>0</v>
      </c>
      <c r="FX1464" s="116">
        <f t="shared" si="661"/>
        <v>1</v>
      </c>
      <c r="FY1464" s="116">
        <f t="shared" si="662"/>
        <v>7</v>
      </c>
      <c r="FZ1464" s="116">
        <f t="shared" si="663"/>
        <v>2.5600000000000001E-2</v>
      </c>
      <c r="GA1464" s="116">
        <f t="shared" si="664"/>
        <v>1</v>
      </c>
      <c r="GB1464" s="116">
        <f t="shared" si="665"/>
        <v>14</v>
      </c>
      <c r="GC1464" s="116">
        <f t="shared" si="666"/>
        <v>0.1022</v>
      </c>
      <c r="GD1464" s="116">
        <f t="shared" si="667"/>
        <v>1</v>
      </c>
      <c r="GE1464" s="116">
        <f t="shared" si="668"/>
        <v>29</v>
      </c>
    </row>
    <row r="1465" spans="164:187" ht="16.5" x14ac:dyDescent="0.2">
      <c r="FH1465" s="116">
        <v>1460</v>
      </c>
      <c r="FI1465" s="116">
        <f t="shared" si="653"/>
        <v>18</v>
      </c>
      <c r="FJ1465" s="116">
        <f t="shared" si="646"/>
        <v>19</v>
      </c>
      <c r="FK1465" s="116" t="str">
        <f t="shared" si="654"/>
        <v>吕布专属武器-魂珠-2 9级</v>
      </c>
      <c r="FL1465" s="116">
        <f t="shared" si="655"/>
        <v>2</v>
      </c>
      <c r="FM1465" s="116">
        <f t="shared" si="656"/>
        <v>9</v>
      </c>
      <c r="FN1465" s="116" t="str">
        <f t="shared" si="647"/>
        <v>金币</v>
      </c>
      <c r="FO1465" s="116">
        <f t="shared" si="648"/>
        <v>10000</v>
      </c>
      <c r="FP1465" s="116" t="str">
        <f t="shared" si="649"/>
        <v>专属强化石1</v>
      </c>
      <c r="FQ1465" s="116">
        <f t="shared" si="650"/>
        <v>24</v>
      </c>
      <c r="FR1465" s="116" t="str">
        <f t="shared" si="651"/>
        <v>专属强化石2</v>
      </c>
      <c r="FS1465" s="116">
        <f t="shared" si="652"/>
        <v>8</v>
      </c>
      <c r="FT1465" s="116">
        <f t="shared" si="657"/>
        <v>0.04</v>
      </c>
      <c r="FU1465" s="116">
        <f t="shared" si="658"/>
        <v>1</v>
      </c>
      <c r="FV1465" s="116">
        <f t="shared" si="659"/>
        <v>36</v>
      </c>
      <c r="FW1465" s="116">
        <f t="shared" si="660"/>
        <v>0</v>
      </c>
      <c r="FX1465" s="116">
        <f t="shared" si="661"/>
        <v>1</v>
      </c>
      <c r="FY1465" s="116">
        <f t="shared" si="662"/>
        <v>8</v>
      </c>
      <c r="FZ1465" s="116">
        <f t="shared" si="663"/>
        <v>2.1100000000000001E-2</v>
      </c>
      <c r="GA1465" s="116">
        <f t="shared" si="664"/>
        <v>1</v>
      </c>
      <c r="GB1465" s="116">
        <f t="shared" si="665"/>
        <v>17</v>
      </c>
      <c r="GC1465" s="116">
        <f t="shared" si="666"/>
        <v>8.4199999999999997E-2</v>
      </c>
      <c r="GD1465" s="116">
        <f t="shared" si="667"/>
        <v>1</v>
      </c>
      <c r="GE1465" s="116">
        <f t="shared" si="668"/>
        <v>36</v>
      </c>
    </row>
    <row r="1466" spans="164:187" ht="16.5" x14ac:dyDescent="0.2">
      <c r="FH1466" s="116">
        <v>1461</v>
      </c>
      <c r="FI1466" s="116">
        <f t="shared" si="653"/>
        <v>0</v>
      </c>
      <c r="FJ1466" s="116">
        <f t="shared" si="646"/>
        <v>19</v>
      </c>
      <c r="FK1466" s="116" t="str">
        <f t="shared" si="654"/>
        <v>吕布专属武器-魂珠-3 0级</v>
      </c>
      <c r="FL1466" s="116">
        <f t="shared" si="655"/>
        <v>3</v>
      </c>
      <c r="FM1466" s="116">
        <f t="shared" si="656"/>
        <v>0</v>
      </c>
      <c r="FN1466" s="116" t="str">
        <f t="shared" si="647"/>
        <v/>
      </c>
      <c r="FO1466" s="116" t="str">
        <f t="shared" si="648"/>
        <v/>
      </c>
      <c r="FP1466" s="116" t="str">
        <f t="shared" si="649"/>
        <v/>
      </c>
      <c r="FQ1466" s="116" t="str">
        <f t="shared" si="650"/>
        <v/>
      </c>
      <c r="FR1466" s="116" t="str">
        <f t="shared" si="651"/>
        <v/>
      </c>
      <c r="FS1466" s="116" t="str">
        <f t="shared" si="652"/>
        <v/>
      </c>
      <c r="FT1466" s="116" t="str">
        <f t="shared" si="657"/>
        <v/>
      </c>
      <c r="FU1466" s="116" t="str">
        <f t="shared" si="658"/>
        <v/>
      </c>
      <c r="FV1466" s="116" t="str">
        <f t="shared" si="659"/>
        <v/>
      </c>
      <c r="FW1466" s="116" t="str">
        <f t="shared" si="660"/>
        <v/>
      </c>
      <c r="FX1466" s="116" t="str">
        <f t="shared" si="661"/>
        <v/>
      </c>
      <c r="FY1466" s="116" t="str">
        <f t="shared" si="662"/>
        <v/>
      </c>
      <c r="FZ1466" s="116" t="str">
        <f t="shared" si="663"/>
        <v/>
      </c>
      <c r="GA1466" s="116" t="str">
        <f t="shared" si="664"/>
        <v/>
      </c>
      <c r="GB1466" s="116" t="str">
        <f t="shared" si="665"/>
        <v/>
      </c>
      <c r="GC1466" s="116" t="str">
        <f t="shared" si="666"/>
        <v/>
      </c>
      <c r="GD1466" s="116" t="str">
        <f t="shared" si="667"/>
        <v/>
      </c>
      <c r="GE1466" s="116" t="str">
        <f t="shared" si="668"/>
        <v/>
      </c>
    </row>
    <row r="1467" spans="164:187" ht="16.5" x14ac:dyDescent="0.2">
      <c r="FH1467" s="116">
        <v>1462</v>
      </c>
      <c r="FI1467" s="116">
        <f t="shared" si="653"/>
        <v>19</v>
      </c>
      <c r="FJ1467" s="116">
        <f t="shared" si="646"/>
        <v>19</v>
      </c>
      <c r="FK1467" s="116" t="str">
        <f t="shared" si="654"/>
        <v>吕布专属武器-魂珠-3 1级</v>
      </c>
      <c r="FL1467" s="116">
        <f t="shared" si="655"/>
        <v>3</v>
      </c>
      <c r="FM1467" s="116">
        <f t="shared" si="656"/>
        <v>1</v>
      </c>
      <c r="FN1467" s="116" t="str">
        <f t="shared" si="647"/>
        <v>金币</v>
      </c>
      <c r="FO1467" s="116">
        <f t="shared" si="648"/>
        <v>3000</v>
      </c>
      <c r="FP1467" s="116" t="str">
        <f t="shared" si="649"/>
        <v>专属强化石1</v>
      </c>
      <c r="FQ1467" s="116">
        <f t="shared" si="650"/>
        <v>4</v>
      </c>
      <c r="FR1467" s="116" t="str">
        <f t="shared" si="651"/>
        <v>专属强化石2</v>
      </c>
      <c r="FS1467" s="116">
        <f t="shared" si="652"/>
        <v>2</v>
      </c>
      <c r="FT1467" s="116">
        <f t="shared" si="657"/>
        <v>0.23</v>
      </c>
      <c r="FU1467" s="116">
        <f t="shared" si="658"/>
        <v>1</v>
      </c>
      <c r="FV1467" s="116">
        <f t="shared" si="659"/>
        <v>6</v>
      </c>
      <c r="FW1467" s="116">
        <f t="shared" si="660"/>
        <v>0</v>
      </c>
      <c r="FX1467" s="116">
        <f t="shared" si="661"/>
        <v>1</v>
      </c>
      <c r="FY1467" s="116">
        <f t="shared" si="662"/>
        <v>2</v>
      </c>
      <c r="FZ1467" s="116">
        <f t="shared" si="663"/>
        <v>0.1158</v>
      </c>
      <c r="GA1467" s="116">
        <f t="shared" si="664"/>
        <v>1</v>
      </c>
      <c r="GB1467" s="116">
        <f t="shared" si="665"/>
        <v>3</v>
      </c>
      <c r="GC1467" s="116">
        <f t="shared" si="666"/>
        <v>0.46329999999999999</v>
      </c>
      <c r="GD1467" s="116">
        <f t="shared" si="667"/>
        <v>1</v>
      </c>
      <c r="GE1467" s="116">
        <f t="shared" si="668"/>
        <v>6</v>
      </c>
    </row>
    <row r="1468" spans="164:187" ht="16.5" x14ac:dyDescent="0.2">
      <c r="FH1468" s="116">
        <v>1463</v>
      </c>
      <c r="FI1468" s="116">
        <f t="shared" si="653"/>
        <v>20</v>
      </c>
      <c r="FJ1468" s="116">
        <f t="shared" si="646"/>
        <v>19</v>
      </c>
      <c r="FK1468" s="116" t="str">
        <f t="shared" si="654"/>
        <v>吕布专属武器-魂珠-3 2级</v>
      </c>
      <c r="FL1468" s="116">
        <f t="shared" si="655"/>
        <v>3</v>
      </c>
      <c r="FM1468" s="116">
        <f t="shared" si="656"/>
        <v>2</v>
      </c>
      <c r="FN1468" s="116" t="str">
        <f t="shared" si="647"/>
        <v>金币</v>
      </c>
      <c r="FO1468" s="116">
        <f t="shared" si="648"/>
        <v>4000</v>
      </c>
      <c r="FP1468" s="116" t="str">
        <f t="shared" si="649"/>
        <v>专属强化石1</v>
      </c>
      <c r="FQ1468" s="116">
        <f t="shared" si="650"/>
        <v>4</v>
      </c>
      <c r="FR1468" s="116" t="str">
        <f t="shared" si="651"/>
        <v>专属强化石2</v>
      </c>
      <c r="FS1468" s="116">
        <f t="shared" si="652"/>
        <v>2</v>
      </c>
      <c r="FT1468" s="116">
        <f t="shared" si="657"/>
        <v>0.12</v>
      </c>
      <c r="FU1468" s="116">
        <f t="shared" si="658"/>
        <v>1</v>
      </c>
      <c r="FV1468" s="116">
        <f t="shared" si="659"/>
        <v>13</v>
      </c>
      <c r="FW1468" s="116">
        <f t="shared" si="660"/>
        <v>0</v>
      </c>
      <c r="FX1468" s="116">
        <f t="shared" si="661"/>
        <v>1</v>
      </c>
      <c r="FY1468" s="116">
        <f t="shared" si="662"/>
        <v>3</v>
      </c>
      <c r="FZ1468" s="116">
        <f t="shared" si="663"/>
        <v>5.79E-2</v>
      </c>
      <c r="GA1468" s="116">
        <f t="shared" si="664"/>
        <v>1</v>
      </c>
      <c r="GB1468" s="116">
        <f t="shared" si="665"/>
        <v>6</v>
      </c>
      <c r="GC1468" s="116">
        <f t="shared" si="666"/>
        <v>0.23169999999999999</v>
      </c>
      <c r="GD1468" s="116">
        <f t="shared" si="667"/>
        <v>1</v>
      </c>
      <c r="GE1468" s="116">
        <f t="shared" si="668"/>
        <v>13</v>
      </c>
    </row>
    <row r="1469" spans="164:187" ht="16.5" x14ac:dyDescent="0.2">
      <c r="FH1469" s="116">
        <v>1464</v>
      </c>
      <c r="FI1469" s="116">
        <f t="shared" si="653"/>
        <v>21</v>
      </c>
      <c r="FJ1469" s="116">
        <f t="shared" si="646"/>
        <v>19</v>
      </c>
      <c r="FK1469" s="116" t="str">
        <f t="shared" si="654"/>
        <v>吕布专属武器-魂珠-3 3级</v>
      </c>
      <c r="FL1469" s="116">
        <f t="shared" si="655"/>
        <v>3</v>
      </c>
      <c r="FM1469" s="116">
        <f t="shared" si="656"/>
        <v>3</v>
      </c>
      <c r="FN1469" s="116" t="str">
        <f t="shared" si="647"/>
        <v>金币</v>
      </c>
      <c r="FO1469" s="116">
        <f t="shared" si="648"/>
        <v>5000</v>
      </c>
      <c r="FP1469" s="116" t="str">
        <f t="shared" si="649"/>
        <v>专属强化石1</v>
      </c>
      <c r="FQ1469" s="116">
        <f t="shared" si="650"/>
        <v>6</v>
      </c>
      <c r="FR1469" s="116" t="str">
        <f t="shared" si="651"/>
        <v>专属强化石2</v>
      </c>
      <c r="FS1469" s="116">
        <f t="shared" si="652"/>
        <v>3</v>
      </c>
      <c r="FT1469" s="116">
        <f t="shared" si="657"/>
        <v>0.12</v>
      </c>
      <c r="FU1469" s="116">
        <f t="shared" si="658"/>
        <v>1</v>
      </c>
      <c r="FV1469" s="116">
        <f t="shared" si="659"/>
        <v>13</v>
      </c>
      <c r="FW1469" s="116">
        <f t="shared" si="660"/>
        <v>0</v>
      </c>
      <c r="FX1469" s="116">
        <f t="shared" si="661"/>
        <v>1</v>
      </c>
      <c r="FY1469" s="116">
        <f t="shared" si="662"/>
        <v>3</v>
      </c>
      <c r="FZ1469" s="116">
        <f t="shared" si="663"/>
        <v>5.79E-2</v>
      </c>
      <c r="GA1469" s="116">
        <f t="shared" si="664"/>
        <v>1</v>
      </c>
      <c r="GB1469" s="116">
        <f t="shared" si="665"/>
        <v>6</v>
      </c>
      <c r="GC1469" s="116">
        <f t="shared" si="666"/>
        <v>0.23169999999999999</v>
      </c>
      <c r="GD1469" s="116">
        <f t="shared" si="667"/>
        <v>1</v>
      </c>
      <c r="GE1469" s="116">
        <f t="shared" si="668"/>
        <v>13</v>
      </c>
    </row>
    <row r="1470" spans="164:187" ht="16.5" x14ac:dyDescent="0.2">
      <c r="FH1470" s="116">
        <v>1465</v>
      </c>
      <c r="FI1470" s="116">
        <f t="shared" si="653"/>
        <v>22</v>
      </c>
      <c r="FJ1470" s="116">
        <f t="shared" si="646"/>
        <v>19</v>
      </c>
      <c r="FK1470" s="116" t="str">
        <f t="shared" si="654"/>
        <v>吕布专属武器-魂珠-3 4级</v>
      </c>
      <c r="FL1470" s="116">
        <f t="shared" si="655"/>
        <v>3</v>
      </c>
      <c r="FM1470" s="116">
        <f t="shared" si="656"/>
        <v>4</v>
      </c>
      <c r="FN1470" s="116" t="str">
        <f t="shared" si="647"/>
        <v>金币</v>
      </c>
      <c r="FO1470" s="116">
        <f t="shared" si="648"/>
        <v>6000</v>
      </c>
      <c r="FP1470" s="116" t="str">
        <f t="shared" si="649"/>
        <v>专属强化石1</v>
      </c>
      <c r="FQ1470" s="116">
        <f t="shared" si="650"/>
        <v>6</v>
      </c>
      <c r="FR1470" s="116" t="str">
        <f t="shared" si="651"/>
        <v>专属强化石2</v>
      </c>
      <c r="FS1470" s="116">
        <f t="shared" si="652"/>
        <v>3</v>
      </c>
      <c r="FT1470" s="116">
        <f t="shared" si="657"/>
        <v>7.0000000000000007E-2</v>
      </c>
      <c r="FU1470" s="116">
        <f t="shared" si="658"/>
        <v>1</v>
      </c>
      <c r="FV1470" s="116">
        <f t="shared" si="659"/>
        <v>22</v>
      </c>
      <c r="FW1470" s="116">
        <f t="shared" si="660"/>
        <v>0</v>
      </c>
      <c r="FX1470" s="116">
        <f t="shared" si="661"/>
        <v>1</v>
      </c>
      <c r="FY1470" s="116">
        <f t="shared" si="662"/>
        <v>5</v>
      </c>
      <c r="FZ1470" s="116">
        <f t="shared" si="663"/>
        <v>3.4700000000000002E-2</v>
      </c>
      <c r="GA1470" s="116">
        <f t="shared" si="664"/>
        <v>1</v>
      </c>
      <c r="GB1470" s="116">
        <f t="shared" si="665"/>
        <v>10</v>
      </c>
      <c r="GC1470" s="116">
        <f t="shared" si="666"/>
        <v>0.13900000000000001</v>
      </c>
      <c r="GD1470" s="116">
        <f t="shared" si="667"/>
        <v>1</v>
      </c>
      <c r="GE1470" s="116">
        <f t="shared" si="668"/>
        <v>22</v>
      </c>
    </row>
    <row r="1471" spans="164:187" ht="16.5" x14ac:dyDescent="0.2">
      <c r="FH1471" s="116">
        <v>1466</v>
      </c>
      <c r="FI1471" s="116">
        <f t="shared" si="653"/>
        <v>23</v>
      </c>
      <c r="FJ1471" s="116">
        <f t="shared" si="646"/>
        <v>19</v>
      </c>
      <c r="FK1471" s="116" t="str">
        <f t="shared" si="654"/>
        <v>吕布专属武器-魂珠-3 5级</v>
      </c>
      <c r="FL1471" s="116">
        <f t="shared" si="655"/>
        <v>3</v>
      </c>
      <c r="FM1471" s="116">
        <f t="shared" si="656"/>
        <v>5</v>
      </c>
      <c r="FN1471" s="116" t="str">
        <f t="shared" si="647"/>
        <v>金币</v>
      </c>
      <c r="FO1471" s="116">
        <f t="shared" si="648"/>
        <v>7000</v>
      </c>
      <c r="FP1471" s="116" t="str">
        <f t="shared" si="649"/>
        <v>专属强化石1</v>
      </c>
      <c r="FQ1471" s="116">
        <f t="shared" si="650"/>
        <v>8</v>
      </c>
      <c r="FR1471" s="116" t="str">
        <f t="shared" si="651"/>
        <v>专属强化石2</v>
      </c>
      <c r="FS1471" s="116">
        <f t="shared" si="652"/>
        <v>4</v>
      </c>
      <c r="FT1471" s="116">
        <f t="shared" si="657"/>
        <v>0.06</v>
      </c>
      <c r="FU1471" s="116">
        <f t="shared" si="658"/>
        <v>1</v>
      </c>
      <c r="FV1471" s="116">
        <f t="shared" si="659"/>
        <v>26</v>
      </c>
      <c r="FW1471" s="116">
        <f t="shared" si="660"/>
        <v>0</v>
      </c>
      <c r="FX1471" s="116">
        <f t="shared" si="661"/>
        <v>1</v>
      </c>
      <c r="FY1471" s="116">
        <f t="shared" si="662"/>
        <v>6</v>
      </c>
      <c r="FZ1471" s="116">
        <f t="shared" si="663"/>
        <v>2.9000000000000001E-2</v>
      </c>
      <c r="GA1471" s="116">
        <f t="shared" si="664"/>
        <v>1</v>
      </c>
      <c r="GB1471" s="116">
        <f t="shared" si="665"/>
        <v>12</v>
      </c>
      <c r="GC1471" s="116">
        <f t="shared" si="666"/>
        <v>0.1158</v>
      </c>
      <c r="GD1471" s="116">
        <f t="shared" si="667"/>
        <v>1</v>
      </c>
      <c r="GE1471" s="116">
        <f t="shared" si="668"/>
        <v>26</v>
      </c>
    </row>
    <row r="1472" spans="164:187" ht="16.5" x14ac:dyDescent="0.2">
      <c r="FH1472" s="116">
        <v>1467</v>
      </c>
      <c r="FI1472" s="116">
        <f t="shared" si="653"/>
        <v>24</v>
      </c>
      <c r="FJ1472" s="116">
        <f t="shared" si="646"/>
        <v>19</v>
      </c>
      <c r="FK1472" s="116" t="str">
        <f t="shared" si="654"/>
        <v>吕布专属武器-魂珠-3 6级</v>
      </c>
      <c r="FL1472" s="116">
        <f t="shared" si="655"/>
        <v>3</v>
      </c>
      <c r="FM1472" s="116">
        <f t="shared" si="656"/>
        <v>6</v>
      </c>
      <c r="FN1472" s="116" t="str">
        <f t="shared" si="647"/>
        <v>金币</v>
      </c>
      <c r="FO1472" s="116">
        <f t="shared" si="648"/>
        <v>8000</v>
      </c>
      <c r="FP1472" s="116" t="str">
        <f t="shared" si="649"/>
        <v>专属强化石1</v>
      </c>
      <c r="FQ1472" s="116">
        <f t="shared" si="650"/>
        <v>10</v>
      </c>
      <c r="FR1472" s="116" t="str">
        <f t="shared" si="651"/>
        <v>专属强化石2</v>
      </c>
      <c r="FS1472" s="116">
        <f t="shared" si="652"/>
        <v>5</v>
      </c>
      <c r="FT1472" s="116">
        <f t="shared" si="657"/>
        <v>0.04</v>
      </c>
      <c r="FU1472" s="116">
        <f t="shared" si="658"/>
        <v>1</v>
      </c>
      <c r="FV1472" s="116">
        <f t="shared" si="659"/>
        <v>34</v>
      </c>
      <c r="FW1472" s="116">
        <f t="shared" si="660"/>
        <v>0</v>
      </c>
      <c r="FX1472" s="116">
        <f t="shared" si="661"/>
        <v>1</v>
      </c>
      <c r="FY1472" s="116">
        <f t="shared" si="662"/>
        <v>8</v>
      </c>
      <c r="FZ1472" s="116">
        <f t="shared" si="663"/>
        <v>2.23E-2</v>
      </c>
      <c r="GA1472" s="116">
        <f t="shared" si="664"/>
        <v>1</v>
      </c>
      <c r="GB1472" s="116">
        <f t="shared" si="665"/>
        <v>16</v>
      </c>
      <c r="GC1472" s="116">
        <f t="shared" si="666"/>
        <v>8.9099999999999999E-2</v>
      </c>
      <c r="GD1472" s="116">
        <f t="shared" si="667"/>
        <v>1</v>
      </c>
      <c r="GE1472" s="116">
        <f t="shared" si="668"/>
        <v>34</v>
      </c>
    </row>
    <row r="1473" spans="164:187" ht="16.5" x14ac:dyDescent="0.2">
      <c r="FH1473" s="116">
        <v>1468</v>
      </c>
      <c r="FI1473" s="116">
        <f t="shared" si="653"/>
        <v>25</v>
      </c>
      <c r="FJ1473" s="116">
        <f t="shared" si="646"/>
        <v>19</v>
      </c>
      <c r="FK1473" s="116" t="str">
        <f t="shared" si="654"/>
        <v>吕布专属武器-魂珠-3 7级</v>
      </c>
      <c r="FL1473" s="116">
        <f t="shared" si="655"/>
        <v>3</v>
      </c>
      <c r="FM1473" s="116">
        <f t="shared" si="656"/>
        <v>7</v>
      </c>
      <c r="FN1473" s="116" t="str">
        <f t="shared" si="647"/>
        <v>金币</v>
      </c>
      <c r="FO1473" s="116">
        <f t="shared" si="648"/>
        <v>9000</v>
      </c>
      <c r="FP1473" s="116" t="str">
        <f t="shared" si="649"/>
        <v>专属强化石1</v>
      </c>
      <c r="FQ1473" s="116">
        <f t="shared" si="650"/>
        <v>12</v>
      </c>
      <c r="FR1473" s="116" t="str">
        <f t="shared" si="651"/>
        <v>专属强化石2</v>
      </c>
      <c r="FS1473" s="116">
        <f t="shared" si="652"/>
        <v>6</v>
      </c>
      <c r="FT1473" s="116">
        <f t="shared" si="657"/>
        <v>0.03</v>
      </c>
      <c r="FU1473" s="116">
        <f t="shared" si="658"/>
        <v>1</v>
      </c>
      <c r="FV1473" s="116">
        <f t="shared" si="659"/>
        <v>45</v>
      </c>
      <c r="FW1473" s="116">
        <f t="shared" si="660"/>
        <v>0</v>
      </c>
      <c r="FX1473" s="116">
        <f t="shared" si="661"/>
        <v>1</v>
      </c>
      <c r="FY1473" s="116">
        <f t="shared" si="662"/>
        <v>11</v>
      </c>
      <c r="FZ1473" s="116">
        <f t="shared" si="663"/>
        <v>1.6500000000000001E-2</v>
      </c>
      <c r="GA1473" s="116">
        <f t="shared" si="664"/>
        <v>1</v>
      </c>
      <c r="GB1473" s="116">
        <f t="shared" si="665"/>
        <v>21</v>
      </c>
      <c r="GC1473" s="116">
        <f t="shared" si="666"/>
        <v>6.6199999999999995E-2</v>
      </c>
      <c r="GD1473" s="116">
        <f t="shared" si="667"/>
        <v>1</v>
      </c>
      <c r="GE1473" s="116">
        <f t="shared" si="668"/>
        <v>45</v>
      </c>
    </row>
    <row r="1474" spans="164:187" ht="16.5" x14ac:dyDescent="0.2">
      <c r="FH1474" s="116">
        <v>1469</v>
      </c>
      <c r="FI1474" s="116">
        <f t="shared" si="653"/>
        <v>26</v>
      </c>
      <c r="FJ1474" s="116">
        <f t="shared" si="646"/>
        <v>19</v>
      </c>
      <c r="FK1474" s="116" t="str">
        <f t="shared" si="654"/>
        <v>吕布专属武器-魂珠-3 8级</v>
      </c>
      <c r="FL1474" s="116">
        <f t="shared" si="655"/>
        <v>3</v>
      </c>
      <c r="FM1474" s="116">
        <f t="shared" si="656"/>
        <v>8</v>
      </c>
      <c r="FN1474" s="116" t="str">
        <f t="shared" si="647"/>
        <v>金币</v>
      </c>
      <c r="FO1474" s="116">
        <f t="shared" si="648"/>
        <v>10000</v>
      </c>
      <c r="FP1474" s="116" t="str">
        <f t="shared" si="649"/>
        <v>专属强化石1</v>
      </c>
      <c r="FQ1474" s="116">
        <f t="shared" si="650"/>
        <v>16</v>
      </c>
      <c r="FR1474" s="116" t="str">
        <f t="shared" si="651"/>
        <v>专属强化石2</v>
      </c>
      <c r="FS1474" s="116">
        <f t="shared" si="652"/>
        <v>8</v>
      </c>
      <c r="FT1474" s="116">
        <f t="shared" si="657"/>
        <v>0.03</v>
      </c>
      <c r="FU1474" s="116">
        <f t="shared" si="658"/>
        <v>1</v>
      </c>
      <c r="FV1474" s="116">
        <f t="shared" si="659"/>
        <v>55</v>
      </c>
      <c r="FW1474" s="116">
        <f t="shared" si="660"/>
        <v>0</v>
      </c>
      <c r="FX1474" s="116">
        <f t="shared" si="661"/>
        <v>1</v>
      </c>
      <c r="FY1474" s="116">
        <f t="shared" si="662"/>
        <v>13</v>
      </c>
      <c r="FZ1474" s="116">
        <f t="shared" si="663"/>
        <v>1.3599999999999999E-2</v>
      </c>
      <c r="GA1474" s="116">
        <f t="shared" si="664"/>
        <v>1</v>
      </c>
      <c r="GB1474" s="116">
        <f t="shared" si="665"/>
        <v>26</v>
      </c>
      <c r="GC1474" s="116">
        <f t="shared" si="666"/>
        <v>5.45E-2</v>
      </c>
      <c r="GD1474" s="116">
        <f t="shared" si="667"/>
        <v>1</v>
      </c>
      <c r="GE1474" s="116">
        <f t="shared" si="668"/>
        <v>55</v>
      </c>
    </row>
    <row r="1475" spans="164:187" ht="16.5" x14ac:dyDescent="0.2">
      <c r="FH1475" s="116">
        <v>1470</v>
      </c>
      <c r="FI1475" s="116">
        <f t="shared" si="653"/>
        <v>27</v>
      </c>
      <c r="FJ1475" s="116">
        <f t="shared" si="646"/>
        <v>19</v>
      </c>
      <c r="FK1475" s="116" t="str">
        <f t="shared" si="654"/>
        <v>吕布专属武器-魂珠-3 9级</v>
      </c>
      <c r="FL1475" s="116">
        <f t="shared" si="655"/>
        <v>3</v>
      </c>
      <c r="FM1475" s="116">
        <f t="shared" si="656"/>
        <v>9</v>
      </c>
      <c r="FN1475" s="116" t="str">
        <f t="shared" si="647"/>
        <v>金币</v>
      </c>
      <c r="FO1475" s="116">
        <f t="shared" si="648"/>
        <v>11000</v>
      </c>
      <c r="FP1475" s="116" t="str">
        <f t="shared" si="649"/>
        <v>专属强化石1</v>
      </c>
      <c r="FQ1475" s="116">
        <f t="shared" si="650"/>
        <v>20</v>
      </c>
      <c r="FR1475" s="116" t="str">
        <f t="shared" si="651"/>
        <v>专属强化石2</v>
      </c>
      <c r="FS1475" s="116">
        <f t="shared" si="652"/>
        <v>10</v>
      </c>
      <c r="FT1475" s="116">
        <f t="shared" si="657"/>
        <v>0.02</v>
      </c>
      <c r="FU1475" s="116">
        <f t="shared" si="658"/>
        <v>1</v>
      </c>
      <c r="FV1475" s="116">
        <f t="shared" si="659"/>
        <v>71</v>
      </c>
      <c r="FW1475" s="116">
        <f t="shared" si="660"/>
        <v>0</v>
      </c>
      <c r="FX1475" s="116">
        <f t="shared" si="661"/>
        <v>1</v>
      </c>
      <c r="FY1475" s="116">
        <f t="shared" si="662"/>
        <v>17</v>
      </c>
      <c r="FZ1475" s="116">
        <f t="shared" si="663"/>
        <v>1.0500000000000001E-2</v>
      </c>
      <c r="GA1475" s="116">
        <f t="shared" si="664"/>
        <v>1</v>
      </c>
      <c r="GB1475" s="116">
        <f t="shared" si="665"/>
        <v>33</v>
      </c>
      <c r="GC1475" s="116">
        <f t="shared" si="666"/>
        <v>4.2099999999999999E-2</v>
      </c>
      <c r="GD1475" s="116">
        <f t="shared" si="667"/>
        <v>1</v>
      </c>
      <c r="GE1475" s="116">
        <f t="shared" si="668"/>
        <v>71</v>
      </c>
    </row>
    <row r="1476" spans="164:187" ht="16.5" x14ac:dyDescent="0.2">
      <c r="FH1476" s="116">
        <v>1471</v>
      </c>
      <c r="FI1476" s="116">
        <f t="shared" si="653"/>
        <v>0</v>
      </c>
      <c r="FJ1476" s="116">
        <f t="shared" si="646"/>
        <v>19</v>
      </c>
      <c r="FK1476" s="116" t="str">
        <f t="shared" si="654"/>
        <v>吕布专属武器-魂珠-4 0级</v>
      </c>
      <c r="FL1476" s="116">
        <f t="shared" si="655"/>
        <v>4</v>
      </c>
      <c r="FM1476" s="116">
        <f t="shared" si="656"/>
        <v>0</v>
      </c>
      <c r="FN1476" s="116" t="str">
        <f t="shared" si="647"/>
        <v/>
      </c>
      <c r="FO1476" s="116" t="str">
        <f t="shared" si="648"/>
        <v/>
      </c>
      <c r="FP1476" s="116" t="str">
        <f t="shared" si="649"/>
        <v/>
      </c>
      <c r="FQ1476" s="116" t="str">
        <f t="shared" si="650"/>
        <v/>
      </c>
      <c r="FR1476" s="116" t="str">
        <f t="shared" si="651"/>
        <v/>
      </c>
      <c r="FS1476" s="116" t="str">
        <f t="shared" si="652"/>
        <v/>
      </c>
      <c r="FT1476" s="116" t="str">
        <f t="shared" si="657"/>
        <v/>
      </c>
      <c r="FU1476" s="116" t="str">
        <f t="shared" si="658"/>
        <v/>
      </c>
      <c r="FV1476" s="116" t="str">
        <f t="shared" si="659"/>
        <v/>
      </c>
      <c r="FW1476" s="116" t="str">
        <f t="shared" si="660"/>
        <v/>
      </c>
      <c r="FX1476" s="116" t="str">
        <f t="shared" si="661"/>
        <v/>
      </c>
      <c r="FY1476" s="116" t="str">
        <f t="shared" si="662"/>
        <v/>
      </c>
      <c r="FZ1476" s="116" t="str">
        <f t="shared" si="663"/>
        <v/>
      </c>
      <c r="GA1476" s="116" t="str">
        <f t="shared" si="664"/>
        <v/>
      </c>
      <c r="GB1476" s="116" t="str">
        <f t="shared" si="665"/>
        <v/>
      </c>
      <c r="GC1476" s="116" t="str">
        <f t="shared" si="666"/>
        <v/>
      </c>
      <c r="GD1476" s="116" t="str">
        <f t="shared" si="667"/>
        <v/>
      </c>
      <c r="GE1476" s="116" t="str">
        <f t="shared" si="668"/>
        <v/>
      </c>
    </row>
    <row r="1477" spans="164:187" ht="16.5" x14ac:dyDescent="0.2">
      <c r="FH1477" s="116">
        <v>1472</v>
      </c>
      <c r="FI1477" s="116">
        <f t="shared" si="653"/>
        <v>28</v>
      </c>
      <c r="FJ1477" s="116">
        <f t="shared" si="646"/>
        <v>19</v>
      </c>
      <c r="FK1477" s="116" t="str">
        <f t="shared" si="654"/>
        <v>吕布专属武器-魂珠-4 1级</v>
      </c>
      <c r="FL1477" s="116">
        <f t="shared" si="655"/>
        <v>4</v>
      </c>
      <c r="FM1477" s="116">
        <f t="shared" si="656"/>
        <v>1</v>
      </c>
      <c r="FN1477" s="116" t="str">
        <f t="shared" si="647"/>
        <v>金币</v>
      </c>
      <c r="FO1477" s="116">
        <f t="shared" si="648"/>
        <v>4000</v>
      </c>
      <c r="FP1477" s="116" t="str">
        <f t="shared" si="649"/>
        <v>专属强化石2</v>
      </c>
      <c r="FQ1477" s="116">
        <f t="shared" si="650"/>
        <v>3</v>
      </c>
      <c r="FR1477" s="116" t="str">
        <f t="shared" si="651"/>
        <v>专属强化石3</v>
      </c>
      <c r="FS1477" s="116">
        <f t="shared" si="652"/>
        <v>1</v>
      </c>
      <c r="FT1477" s="116">
        <f t="shared" si="657"/>
        <v>0.19</v>
      </c>
      <c r="FU1477" s="116">
        <f t="shared" si="658"/>
        <v>1</v>
      </c>
      <c r="FV1477" s="116">
        <f t="shared" si="659"/>
        <v>8</v>
      </c>
      <c r="FW1477" s="116">
        <f t="shared" si="660"/>
        <v>0</v>
      </c>
      <c r="FX1477" s="116">
        <f t="shared" si="661"/>
        <v>1</v>
      </c>
      <c r="FY1477" s="116">
        <f t="shared" si="662"/>
        <v>2</v>
      </c>
      <c r="FZ1477" s="116">
        <f t="shared" si="663"/>
        <v>9.2600000000000002E-2</v>
      </c>
      <c r="GA1477" s="116">
        <f t="shared" si="664"/>
        <v>1</v>
      </c>
      <c r="GB1477" s="116">
        <f t="shared" si="665"/>
        <v>4</v>
      </c>
      <c r="GC1477" s="116">
        <f t="shared" si="666"/>
        <v>0.37019999999999997</v>
      </c>
      <c r="GD1477" s="116">
        <f t="shared" si="667"/>
        <v>1</v>
      </c>
      <c r="GE1477" s="116">
        <f t="shared" si="668"/>
        <v>8</v>
      </c>
    </row>
    <row r="1478" spans="164:187" ht="16.5" x14ac:dyDescent="0.2">
      <c r="FH1478" s="116">
        <v>1473</v>
      </c>
      <c r="FI1478" s="116">
        <f t="shared" si="653"/>
        <v>29</v>
      </c>
      <c r="FJ1478" s="116">
        <f t="shared" si="646"/>
        <v>19</v>
      </c>
      <c r="FK1478" s="116" t="str">
        <f t="shared" si="654"/>
        <v>吕布专属武器-魂珠-4 2级</v>
      </c>
      <c r="FL1478" s="116">
        <f t="shared" si="655"/>
        <v>4</v>
      </c>
      <c r="FM1478" s="116">
        <f t="shared" si="656"/>
        <v>2</v>
      </c>
      <c r="FN1478" s="116" t="str">
        <f t="shared" si="647"/>
        <v>金币</v>
      </c>
      <c r="FO1478" s="116">
        <f t="shared" si="648"/>
        <v>5000</v>
      </c>
      <c r="FP1478" s="116" t="str">
        <f t="shared" si="649"/>
        <v>专属强化石2</v>
      </c>
      <c r="FQ1478" s="116">
        <f t="shared" si="650"/>
        <v>3</v>
      </c>
      <c r="FR1478" s="116" t="str">
        <f t="shared" si="651"/>
        <v>专属强化石3</v>
      </c>
      <c r="FS1478" s="116">
        <f t="shared" si="652"/>
        <v>1</v>
      </c>
      <c r="FT1478" s="116">
        <f t="shared" si="657"/>
        <v>0.09</v>
      </c>
      <c r="FU1478" s="116">
        <f t="shared" si="658"/>
        <v>1</v>
      </c>
      <c r="FV1478" s="116">
        <f t="shared" si="659"/>
        <v>16</v>
      </c>
      <c r="FW1478" s="116">
        <f t="shared" si="660"/>
        <v>0</v>
      </c>
      <c r="FX1478" s="116">
        <f t="shared" si="661"/>
        <v>1</v>
      </c>
      <c r="FY1478" s="116">
        <f t="shared" si="662"/>
        <v>4</v>
      </c>
      <c r="FZ1478" s="116">
        <f t="shared" si="663"/>
        <v>4.6300000000000001E-2</v>
      </c>
      <c r="GA1478" s="116">
        <f t="shared" si="664"/>
        <v>1</v>
      </c>
      <c r="GB1478" s="116">
        <f t="shared" si="665"/>
        <v>8</v>
      </c>
      <c r="GC1478" s="116">
        <f t="shared" si="666"/>
        <v>0.18509999999999999</v>
      </c>
      <c r="GD1478" s="116">
        <f t="shared" si="667"/>
        <v>1</v>
      </c>
      <c r="GE1478" s="116">
        <f t="shared" si="668"/>
        <v>16</v>
      </c>
    </row>
    <row r="1479" spans="164:187" ht="16.5" x14ac:dyDescent="0.2">
      <c r="FH1479" s="116">
        <v>1474</v>
      </c>
      <c r="FI1479" s="116">
        <f t="shared" si="653"/>
        <v>30</v>
      </c>
      <c r="FJ1479" s="116">
        <f t="shared" ref="FJ1479:FJ1542" si="669">INT((FH1479-1)/80+1)</f>
        <v>19</v>
      </c>
      <c r="FK1479" s="116" t="str">
        <f t="shared" si="654"/>
        <v>吕布专属武器-魂珠-4 3级</v>
      </c>
      <c r="FL1479" s="116">
        <f t="shared" si="655"/>
        <v>4</v>
      </c>
      <c r="FM1479" s="116">
        <f t="shared" si="656"/>
        <v>3</v>
      </c>
      <c r="FN1479" s="116" t="str">
        <f t="shared" ref="FN1479:FN1542" si="670">IF($FM1479&gt;0,IF(INDEX($EC$6:$EC$77,$FI1479)&gt;=FN$3,INDEX(ED$6:ED$77,$FI1479),""),"")</f>
        <v>金币</v>
      </c>
      <c r="FO1479" s="116">
        <f t="shared" ref="FO1479:FO1542" si="671">IF($FM1479&gt;0,IF(INDEX($EC$6:$EC$77,$FI1479)&gt;=FO$3,INDEX(EE$6:EE$77,$FI1479),""),"")</f>
        <v>6000</v>
      </c>
      <c r="FP1479" s="116" t="str">
        <f t="shared" ref="FP1479:FP1542" si="672">IF($FM1479&gt;0,IF(INDEX($EC$6:$EC$77,$FI1479)&gt;=FP$3,INDEX(EF$6:EF$77,$FI1479),""),"")</f>
        <v>专属强化石2</v>
      </c>
      <c r="FQ1479" s="116">
        <f t="shared" ref="FQ1479:FQ1542" si="673">IF($FM1479&gt;0,IF(INDEX($EC$6:$EC$77,$FI1479)&gt;=FQ$3,INDEX(EG$6:EG$77,$FI1479),""),"")</f>
        <v>3</v>
      </c>
      <c r="FR1479" s="116" t="str">
        <f t="shared" ref="FR1479:FR1542" si="674">IF($FM1479&gt;0,IF(INDEX($EC$6:$EC$77,$FI1479)&gt;=FR$3,INDEX(EH$6:EH$77,$FI1479),""),"")</f>
        <v>专属强化石3</v>
      </c>
      <c r="FS1479" s="116">
        <f t="shared" ref="FS1479:FS1542" si="675">IF($FM1479&gt;0,IF(INDEX($EC$6:$EC$77,$FI1479)&gt;=FS$3,INDEX(EI$6:EI$77,$FI1479),""),"")</f>
        <v>1</v>
      </c>
      <c r="FT1479" s="116">
        <f t="shared" si="657"/>
        <v>0.06</v>
      </c>
      <c r="FU1479" s="116">
        <f t="shared" si="658"/>
        <v>1</v>
      </c>
      <c r="FV1479" s="116">
        <f t="shared" si="659"/>
        <v>24</v>
      </c>
      <c r="FW1479" s="116">
        <f t="shared" si="660"/>
        <v>0</v>
      </c>
      <c r="FX1479" s="116">
        <f t="shared" si="661"/>
        <v>1</v>
      </c>
      <c r="FY1479" s="116">
        <f t="shared" si="662"/>
        <v>6</v>
      </c>
      <c r="FZ1479" s="116">
        <f t="shared" si="663"/>
        <v>3.09E-2</v>
      </c>
      <c r="GA1479" s="116">
        <f t="shared" si="664"/>
        <v>1</v>
      </c>
      <c r="GB1479" s="116">
        <f t="shared" si="665"/>
        <v>11</v>
      </c>
      <c r="GC1479" s="116">
        <f t="shared" si="666"/>
        <v>0.1234</v>
      </c>
      <c r="GD1479" s="116">
        <f t="shared" si="667"/>
        <v>1</v>
      </c>
      <c r="GE1479" s="116">
        <f t="shared" si="668"/>
        <v>24</v>
      </c>
    </row>
    <row r="1480" spans="164:187" ht="16.5" x14ac:dyDescent="0.2">
      <c r="FH1480" s="116">
        <v>1475</v>
      </c>
      <c r="FI1480" s="116">
        <f t="shared" si="653"/>
        <v>31</v>
      </c>
      <c r="FJ1480" s="116">
        <f t="shared" si="669"/>
        <v>19</v>
      </c>
      <c r="FK1480" s="116" t="str">
        <f t="shared" si="654"/>
        <v>吕布专属武器-魂珠-4 4级</v>
      </c>
      <c r="FL1480" s="116">
        <f t="shared" si="655"/>
        <v>4</v>
      </c>
      <c r="FM1480" s="116">
        <f t="shared" si="656"/>
        <v>4</v>
      </c>
      <c r="FN1480" s="116" t="str">
        <f t="shared" si="670"/>
        <v>金币</v>
      </c>
      <c r="FO1480" s="116">
        <f t="shared" si="671"/>
        <v>7000</v>
      </c>
      <c r="FP1480" s="116" t="str">
        <f t="shared" si="672"/>
        <v>专属强化石2</v>
      </c>
      <c r="FQ1480" s="116">
        <f t="shared" si="673"/>
        <v>6</v>
      </c>
      <c r="FR1480" s="116" t="str">
        <f t="shared" si="674"/>
        <v>专属强化石3</v>
      </c>
      <c r="FS1480" s="116">
        <f t="shared" si="675"/>
        <v>2</v>
      </c>
      <c r="FT1480" s="116">
        <f t="shared" si="657"/>
        <v>7.0000000000000007E-2</v>
      </c>
      <c r="FU1480" s="116">
        <f t="shared" si="658"/>
        <v>1</v>
      </c>
      <c r="FV1480" s="116">
        <f t="shared" si="659"/>
        <v>20</v>
      </c>
      <c r="FW1480" s="116">
        <f t="shared" si="660"/>
        <v>0</v>
      </c>
      <c r="FX1480" s="116">
        <f t="shared" si="661"/>
        <v>1</v>
      </c>
      <c r="FY1480" s="116">
        <f t="shared" si="662"/>
        <v>5</v>
      </c>
      <c r="FZ1480" s="116">
        <f t="shared" si="663"/>
        <v>3.6999999999999998E-2</v>
      </c>
      <c r="GA1480" s="116">
        <f t="shared" si="664"/>
        <v>1</v>
      </c>
      <c r="GB1480" s="116">
        <f t="shared" si="665"/>
        <v>9</v>
      </c>
      <c r="GC1480" s="116">
        <f t="shared" si="666"/>
        <v>0.14810000000000001</v>
      </c>
      <c r="GD1480" s="116">
        <f t="shared" si="667"/>
        <v>1</v>
      </c>
      <c r="GE1480" s="116">
        <f t="shared" si="668"/>
        <v>20</v>
      </c>
    </row>
    <row r="1481" spans="164:187" ht="16.5" x14ac:dyDescent="0.2">
      <c r="FH1481" s="116">
        <v>1476</v>
      </c>
      <c r="FI1481" s="116">
        <f t="shared" si="653"/>
        <v>32</v>
      </c>
      <c r="FJ1481" s="116">
        <f t="shared" si="669"/>
        <v>19</v>
      </c>
      <c r="FK1481" s="116" t="str">
        <f t="shared" si="654"/>
        <v>吕布专属武器-魂珠-4 5级</v>
      </c>
      <c r="FL1481" s="116">
        <f t="shared" si="655"/>
        <v>4</v>
      </c>
      <c r="FM1481" s="116">
        <f t="shared" si="656"/>
        <v>5</v>
      </c>
      <c r="FN1481" s="116" t="str">
        <f t="shared" si="670"/>
        <v>金币</v>
      </c>
      <c r="FO1481" s="116">
        <f t="shared" si="671"/>
        <v>8000</v>
      </c>
      <c r="FP1481" s="116" t="str">
        <f t="shared" si="672"/>
        <v>专属强化石2</v>
      </c>
      <c r="FQ1481" s="116">
        <f t="shared" si="673"/>
        <v>6</v>
      </c>
      <c r="FR1481" s="116" t="str">
        <f t="shared" si="674"/>
        <v>专属强化石3</v>
      </c>
      <c r="FS1481" s="116">
        <f t="shared" si="675"/>
        <v>2</v>
      </c>
      <c r="FT1481" s="116">
        <f t="shared" si="657"/>
        <v>0.05</v>
      </c>
      <c r="FU1481" s="116">
        <f t="shared" si="658"/>
        <v>1</v>
      </c>
      <c r="FV1481" s="116">
        <f t="shared" si="659"/>
        <v>32</v>
      </c>
      <c r="FW1481" s="116">
        <f t="shared" si="660"/>
        <v>0</v>
      </c>
      <c r="FX1481" s="116">
        <f t="shared" si="661"/>
        <v>1</v>
      </c>
      <c r="FY1481" s="116">
        <f t="shared" si="662"/>
        <v>8</v>
      </c>
      <c r="FZ1481" s="116">
        <f t="shared" si="663"/>
        <v>2.3099999999999999E-2</v>
      </c>
      <c r="GA1481" s="116">
        <f t="shared" si="664"/>
        <v>1</v>
      </c>
      <c r="GB1481" s="116">
        <f t="shared" si="665"/>
        <v>15</v>
      </c>
      <c r="GC1481" s="116">
        <f t="shared" si="666"/>
        <v>9.2600000000000002E-2</v>
      </c>
      <c r="GD1481" s="116">
        <f t="shared" si="667"/>
        <v>1</v>
      </c>
      <c r="GE1481" s="116">
        <f t="shared" si="668"/>
        <v>32</v>
      </c>
    </row>
    <row r="1482" spans="164:187" ht="16.5" x14ac:dyDescent="0.2">
      <c r="FH1482" s="116">
        <v>1477</v>
      </c>
      <c r="FI1482" s="116">
        <f t="shared" si="653"/>
        <v>33</v>
      </c>
      <c r="FJ1482" s="116">
        <f t="shared" si="669"/>
        <v>19</v>
      </c>
      <c r="FK1482" s="116" t="str">
        <f t="shared" si="654"/>
        <v>吕布专属武器-魂珠-4 6级</v>
      </c>
      <c r="FL1482" s="116">
        <f t="shared" si="655"/>
        <v>4</v>
      </c>
      <c r="FM1482" s="116">
        <f t="shared" si="656"/>
        <v>6</v>
      </c>
      <c r="FN1482" s="116" t="str">
        <f t="shared" si="670"/>
        <v>金币</v>
      </c>
      <c r="FO1482" s="116">
        <f t="shared" si="671"/>
        <v>9000</v>
      </c>
      <c r="FP1482" s="116" t="str">
        <f t="shared" si="672"/>
        <v>专属强化石2</v>
      </c>
      <c r="FQ1482" s="116">
        <f t="shared" si="673"/>
        <v>6</v>
      </c>
      <c r="FR1482" s="116" t="str">
        <f t="shared" si="674"/>
        <v>专属强化石3</v>
      </c>
      <c r="FS1482" s="116">
        <f t="shared" si="675"/>
        <v>2</v>
      </c>
      <c r="FT1482" s="116">
        <f t="shared" si="657"/>
        <v>0.03</v>
      </c>
      <c r="FU1482" s="116">
        <f t="shared" si="658"/>
        <v>1</v>
      </c>
      <c r="FV1482" s="116">
        <f t="shared" si="659"/>
        <v>53</v>
      </c>
      <c r="FW1482" s="116">
        <f t="shared" si="660"/>
        <v>0</v>
      </c>
      <c r="FX1482" s="116">
        <f t="shared" si="661"/>
        <v>1</v>
      </c>
      <c r="FY1482" s="116">
        <f t="shared" si="662"/>
        <v>12</v>
      </c>
      <c r="FZ1482" s="116">
        <f t="shared" si="663"/>
        <v>1.4200000000000001E-2</v>
      </c>
      <c r="GA1482" s="116">
        <f t="shared" si="664"/>
        <v>1</v>
      </c>
      <c r="GB1482" s="116">
        <f t="shared" si="665"/>
        <v>25</v>
      </c>
      <c r="GC1482" s="116">
        <f t="shared" si="666"/>
        <v>5.7000000000000002E-2</v>
      </c>
      <c r="GD1482" s="116">
        <f t="shared" si="667"/>
        <v>1</v>
      </c>
      <c r="GE1482" s="116">
        <f t="shared" si="668"/>
        <v>53</v>
      </c>
    </row>
    <row r="1483" spans="164:187" ht="16.5" x14ac:dyDescent="0.2">
      <c r="FH1483" s="116">
        <v>1478</v>
      </c>
      <c r="FI1483" s="116">
        <f t="shared" si="653"/>
        <v>34</v>
      </c>
      <c r="FJ1483" s="116">
        <f t="shared" si="669"/>
        <v>19</v>
      </c>
      <c r="FK1483" s="116" t="str">
        <f t="shared" si="654"/>
        <v>吕布专属武器-魂珠-4 7级</v>
      </c>
      <c r="FL1483" s="116">
        <f t="shared" si="655"/>
        <v>4</v>
      </c>
      <c r="FM1483" s="116">
        <f t="shared" si="656"/>
        <v>7</v>
      </c>
      <c r="FN1483" s="116" t="str">
        <f t="shared" si="670"/>
        <v>金币</v>
      </c>
      <c r="FO1483" s="116">
        <f t="shared" si="671"/>
        <v>10000</v>
      </c>
      <c r="FP1483" s="116" t="str">
        <f t="shared" si="672"/>
        <v>专属强化石2</v>
      </c>
      <c r="FQ1483" s="116">
        <f t="shared" si="673"/>
        <v>10</v>
      </c>
      <c r="FR1483" s="116" t="str">
        <f t="shared" si="674"/>
        <v>专属强化石3</v>
      </c>
      <c r="FS1483" s="116">
        <f t="shared" si="675"/>
        <v>3</v>
      </c>
      <c r="FT1483" s="116">
        <f t="shared" si="657"/>
        <v>0.03</v>
      </c>
      <c r="FU1483" s="116">
        <f t="shared" si="658"/>
        <v>1</v>
      </c>
      <c r="FV1483" s="116">
        <f t="shared" si="659"/>
        <v>57</v>
      </c>
      <c r="FW1483" s="116">
        <f t="shared" si="660"/>
        <v>0</v>
      </c>
      <c r="FX1483" s="116">
        <f t="shared" si="661"/>
        <v>1</v>
      </c>
      <c r="FY1483" s="116">
        <f t="shared" si="662"/>
        <v>13</v>
      </c>
      <c r="FZ1483" s="116">
        <f t="shared" si="663"/>
        <v>1.32E-2</v>
      </c>
      <c r="GA1483" s="116">
        <f t="shared" si="664"/>
        <v>1</v>
      </c>
      <c r="GB1483" s="116">
        <f t="shared" si="665"/>
        <v>26</v>
      </c>
      <c r="GC1483" s="116">
        <f t="shared" si="666"/>
        <v>5.2900000000000003E-2</v>
      </c>
      <c r="GD1483" s="116">
        <f t="shared" si="667"/>
        <v>1</v>
      </c>
      <c r="GE1483" s="116">
        <f t="shared" si="668"/>
        <v>57</v>
      </c>
    </row>
    <row r="1484" spans="164:187" ht="16.5" x14ac:dyDescent="0.2">
      <c r="FH1484" s="116">
        <v>1479</v>
      </c>
      <c r="FI1484" s="116">
        <f t="shared" si="653"/>
        <v>35</v>
      </c>
      <c r="FJ1484" s="116">
        <f t="shared" si="669"/>
        <v>19</v>
      </c>
      <c r="FK1484" s="116" t="str">
        <f t="shared" si="654"/>
        <v>吕布专属武器-魂珠-4 8级</v>
      </c>
      <c r="FL1484" s="116">
        <f t="shared" si="655"/>
        <v>4</v>
      </c>
      <c r="FM1484" s="116">
        <f t="shared" si="656"/>
        <v>8</v>
      </c>
      <c r="FN1484" s="116" t="str">
        <f t="shared" si="670"/>
        <v>金币</v>
      </c>
      <c r="FO1484" s="116">
        <f t="shared" si="671"/>
        <v>11000</v>
      </c>
      <c r="FP1484" s="116" t="str">
        <f t="shared" si="672"/>
        <v>专属强化石2</v>
      </c>
      <c r="FQ1484" s="116">
        <f t="shared" si="673"/>
        <v>13</v>
      </c>
      <c r="FR1484" s="116" t="str">
        <f t="shared" si="674"/>
        <v>专属强化石3</v>
      </c>
      <c r="FS1484" s="116">
        <f t="shared" si="675"/>
        <v>4</v>
      </c>
      <c r="FT1484" s="116">
        <f t="shared" si="657"/>
        <v>0.02</v>
      </c>
      <c r="FU1484" s="116">
        <f t="shared" si="658"/>
        <v>1</v>
      </c>
      <c r="FV1484" s="116">
        <f t="shared" si="659"/>
        <v>69</v>
      </c>
      <c r="FW1484" s="116">
        <f t="shared" si="660"/>
        <v>0</v>
      </c>
      <c r="FX1484" s="116">
        <f t="shared" si="661"/>
        <v>1</v>
      </c>
      <c r="FY1484" s="116">
        <f t="shared" si="662"/>
        <v>16</v>
      </c>
      <c r="FZ1484" s="116">
        <f t="shared" si="663"/>
        <v>1.09E-2</v>
      </c>
      <c r="GA1484" s="116">
        <f t="shared" si="664"/>
        <v>1</v>
      </c>
      <c r="GB1484" s="116">
        <f t="shared" si="665"/>
        <v>32</v>
      </c>
      <c r="GC1484" s="116">
        <f t="shared" si="666"/>
        <v>4.36E-2</v>
      </c>
      <c r="GD1484" s="116">
        <f t="shared" si="667"/>
        <v>1</v>
      </c>
      <c r="GE1484" s="116">
        <f t="shared" si="668"/>
        <v>69</v>
      </c>
    </row>
    <row r="1485" spans="164:187" ht="16.5" x14ac:dyDescent="0.2">
      <c r="FH1485" s="116">
        <v>1480</v>
      </c>
      <c r="FI1485" s="116">
        <f t="shared" si="653"/>
        <v>36</v>
      </c>
      <c r="FJ1485" s="116">
        <f t="shared" si="669"/>
        <v>19</v>
      </c>
      <c r="FK1485" s="116" t="str">
        <f t="shared" si="654"/>
        <v>吕布专属武器-魂珠-4 9级</v>
      </c>
      <c r="FL1485" s="116">
        <f t="shared" si="655"/>
        <v>4</v>
      </c>
      <c r="FM1485" s="116">
        <f t="shared" si="656"/>
        <v>9</v>
      </c>
      <c r="FN1485" s="116" t="str">
        <f t="shared" si="670"/>
        <v>金币</v>
      </c>
      <c r="FO1485" s="116">
        <f t="shared" si="671"/>
        <v>12000</v>
      </c>
      <c r="FP1485" s="116" t="str">
        <f t="shared" si="672"/>
        <v>专属强化石2</v>
      </c>
      <c r="FQ1485" s="116">
        <f t="shared" si="673"/>
        <v>19</v>
      </c>
      <c r="FR1485" s="116" t="str">
        <f t="shared" si="674"/>
        <v>专属强化石3</v>
      </c>
      <c r="FS1485" s="116">
        <f t="shared" si="675"/>
        <v>6</v>
      </c>
      <c r="FT1485" s="116">
        <f t="shared" si="657"/>
        <v>0.02</v>
      </c>
      <c r="FU1485" s="116">
        <f t="shared" si="658"/>
        <v>1</v>
      </c>
      <c r="FV1485" s="116">
        <f t="shared" si="659"/>
        <v>74</v>
      </c>
      <c r="FW1485" s="116">
        <f t="shared" si="660"/>
        <v>0</v>
      </c>
      <c r="FX1485" s="116">
        <f t="shared" si="661"/>
        <v>1</v>
      </c>
      <c r="FY1485" s="116">
        <f t="shared" si="662"/>
        <v>17</v>
      </c>
      <c r="FZ1485" s="116">
        <f t="shared" si="663"/>
        <v>1.01E-2</v>
      </c>
      <c r="GA1485" s="116">
        <f t="shared" si="664"/>
        <v>1</v>
      </c>
      <c r="GB1485" s="116">
        <f t="shared" si="665"/>
        <v>35</v>
      </c>
      <c r="GC1485" s="116">
        <f t="shared" si="666"/>
        <v>4.0399999999999998E-2</v>
      </c>
      <c r="GD1485" s="116">
        <f t="shared" si="667"/>
        <v>1</v>
      </c>
      <c r="GE1485" s="116">
        <f t="shared" si="668"/>
        <v>74</v>
      </c>
    </row>
    <row r="1486" spans="164:187" ht="16.5" x14ac:dyDescent="0.2">
      <c r="FH1486" s="116">
        <v>1481</v>
      </c>
      <c r="FI1486" s="116">
        <f t="shared" si="653"/>
        <v>0</v>
      </c>
      <c r="FJ1486" s="116">
        <f t="shared" si="669"/>
        <v>19</v>
      </c>
      <c r="FK1486" s="116" t="str">
        <f t="shared" si="654"/>
        <v>吕布专属武器-魂珠-5 0级</v>
      </c>
      <c r="FL1486" s="116">
        <f t="shared" si="655"/>
        <v>5</v>
      </c>
      <c r="FM1486" s="116">
        <f t="shared" si="656"/>
        <v>0</v>
      </c>
      <c r="FN1486" s="116" t="str">
        <f t="shared" si="670"/>
        <v/>
      </c>
      <c r="FO1486" s="116" t="str">
        <f t="shared" si="671"/>
        <v/>
      </c>
      <c r="FP1486" s="116" t="str">
        <f t="shared" si="672"/>
        <v/>
      </c>
      <c r="FQ1486" s="116" t="str">
        <f t="shared" si="673"/>
        <v/>
      </c>
      <c r="FR1486" s="116" t="str">
        <f t="shared" si="674"/>
        <v/>
      </c>
      <c r="FS1486" s="116" t="str">
        <f t="shared" si="675"/>
        <v/>
      </c>
      <c r="FT1486" s="116" t="str">
        <f t="shared" si="657"/>
        <v/>
      </c>
      <c r="FU1486" s="116" t="str">
        <f t="shared" si="658"/>
        <v/>
      </c>
      <c r="FV1486" s="116" t="str">
        <f t="shared" si="659"/>
        <v/>
      </c>
      <c r="FW1486" s="116" t="str">
        <f t="shared" si="660"/>
        <v/>
      </c>
      <c r="FX1486" s="116" t="str">
        <f t="shared" si="661"/>
        <v/>
      </c>
      <c r="FY1486" s="116" t="str">
        <f t="shared" si="662"/>
        <v/>
      </c>
      <c r="FZ1486" s="116" t="str">
        <f t="shared" si="663"/>
        <v/>
      </c>
      <c r="GA1486" s="116" t="str">
        <f t="shared" si="664"/>
        <v/>
      </c>
      <c r="GB1486" s="116" t="str">
        <f t="shared" si="665"/>
        <v/>
      </c>
      <c r="GC1486" s="116" t="str">
        <f t="shared" si="666"/>
        <v/>
      </c>
      <c r="GD1486" s="116" t="str">
        <f t="shared" si="667"/>
        <v/>
      </c>
      <c r="GE1486" s="116" t="str">
        <f t="shared" si="668"/>
        <v/>
      </c>
    </row>
    <row r="1487" spans="164:187" ht="16.5" x14ac:dyDescent="0.2">
      <c r="FH1487" s="116">
        <v>1482</v>
      </c>
      <c r="FI1487" s="116">
        <f t="shared" si="653"/>
        <v>37</v>
      </c>
      <c r="FJ1487" s="116">
        <f t="shared" si="669"/>
        <v>19</v>
      </c>
      <c r="FK1487" s="116" t="str">
        <f t="shared" si="654"/>
        <v>吕布专属武器-魂珠-5 1级</v>
      </c>
      <c r="FL1487" s="116">
        <f t="shared" si="655"/>
        <v>5</v>
      </c>
      <c r="FM1487" s="116">
        <f t="shared" si="656"/>
        <v>1</v>
      </c>
      <c r="FN1487" s="116" t="str">
        <f t="shared" si="670"/>
        <v>金币</v>
      </c>
      <c r="FO1487" s="116">
        <f t="shared" si="671"/>
        <v>5000</v>
      </c>
      <c r="FP1487" s="116" t="str">
        <f t="shared" si="672"/>
        <v>专属强化石2</v>
      </c>
      <c r="FQ1487" s="116">
        <f t="shared" si="673"/>
        <v>4</v>
      </c>
      <c r="FR1487" s="116" t="str">
        <f t="shared" si="674"/>
        <v>专属强化石3</v>
      </c>
      <c r="FS1487" s="116">
        <f t="shared" si="675"/>
        <v>2</v>
      </c>
      <c r="FT1487" s="116">
        <f t="shared" si="657"/>
        <v>0.19</v>
      </c>
      <c r="FU1487" s="116">
        <f t="shared" si="658"/>
        <v>1</v>
      </c>
      <c r="FV1487" s="116">
        <f t="shared" si="659"/>
        <v>8</v>
      </c>
      <c r="FW1487" s="116">
        <f t="shared" si="660"/>
        <v>0</v>
      </c>
      <c r="FX1487" s="116">
        <f t="shared" si="661"/>
        <v>1</v>
      </c>
      <c r="FY1487" s="116">
        <f t="shared" si="662"/>
        <v>2</v>
      </c>
      <c r="FZ1487" s="116">
        <f t="shared" si="663"/>
        <v>9.2600000000000002E-2</v>
      </c>
      <c r="GA1487" s="116">
        <f t="shared" si="664"/>
        <v>1</v>
      </c>
      <c r="GB1487" s="116">
        <f t="shared" si="665"/>
        <v>4</v>
      </c>
      <c r="GC1487" s="116">
        <f t="shared" si="666"/>
        <v>0.37019999999999997</v>
      </c>
      <c r="GD1487" s="116">
        <f t="shared" si="667"/>
        <v>1</v>
      </c>
      <c r="GE1487" s="116">
        <f t="shared" si="668"/>
        <v>8</v>
      </c>
    </row>
    <row r="1488" spans="164:187" ht="16.5" x14ac:dyDescent="0.2">
      <c r="FH1488" s="116">
        <v>1483</v>
      </c>
      <c r="FI1488" s="116">
        <f t="shared" si="653"/>
        <v>38</v>
      </c>
      <c r="FJ1488" s="116">
        <f t="shared" si="669"/>
        <v>19</v>
      </c>
      <c r="FK1488" s="116" t="str">
        <f t="shared" si="654"/>
        <v>吕布专属武器-魂珠-5 2级</v>
      </c>
      <c r="FL1488" s="116">
        <f t="shared" si="655"/>
        <v>5</v>
      </c>
      <c r="FM1488" s="116">
        <f t="shared" si="656"/>
        <v>2</v>
      </c>
      <c r="FN1488" s="116" t="str">
        <f t="shared" si="670"/>
        <v>金币</v>
      </c>
      <c r="FO1488" s="116">
        <f t="shared" si="671"/>
        <v>6000</v>
      </c>
      <c r="FP1488" s="116" t="str">
        <f t="shared" si="672"/>
        <v>专属强化石2</v>
      </c>
      <c r="FQ1488" s="116">
        <f t="shared" si="673"/>
        <v>4</v>
      </c>
      <c r="FR1488" s="116" t="str">
        <f t="shared" si="674"/>
        <v>专属强化石3</v>
      </c>
      <c r="FS1488" s="116">
        <f t="shared" si="675"/>
        <v>2</v>
      </c>
      <c r="FT1488" s="116">
        <f t="shared" si="657"/>
        <v>0.09</v>
      </c>
      <c r="FU1488" s="116">
        <f t="shared" si="658"/>
        <v>1</v>
      </c>
      <c r="FV1488" s="116">
        <f t="shared" si="659"/>
        <v>16</v>
      </c>
      <c r="FW1488" s="116">
        <f t="shared" si="660"/>
        <v>0</v>
      </c>
      <c r="FX1488" s="116">
        <f t="shared" si="661"/>
        <v>1</v>
      </c>
      <c r="FY1488" s="116">
        <f t="shared" si="662"/>
        <v>4</v>
      </c>
      <c r="FZ1488" s="116">
        <f t="shared" si="663"/>
        <v>4.6300000000000001E-2</v>
      </c>
      <c r="GA1488" s="116">
        <f t="shared" si="664"/>
        <v>1</v>
      </c>
      <c r="GB1488" s="116">
        <f t="shared" si="665"/>
        <v>8</v>
      </c>
      <c r="GC1488" s="116">
        <f t="shared" si="666"/>
        <v>0.18509999999999999</v>
      </c>
      <c r="GD1488" s="116">
        <f t="shared" si="667"/>
        <v>1</v>
      </c>
      <c r="GE1488" s="116">
        <f t="shared" si="668"/>
        <v>16</v>
      </c>
    </row>
    <row r="1489" spans="164:187" ht="16.5" x14ac:dyDescent="0.2">
      <c r="FH1489" s="116">
        <v>1484</v>
      </c>
      <c r="FI1489" s="116">
        <f t="shared" si="653"/>
        <v>39</v>
      </c>
      <c r="FJ1489" s="116">
        <f t="shared" si="669"/>
        <v>19</v>
      </c>
      <c r="FK1489" s="116" t="str">
        <f t="shared" si="654"/>
        <v>吕布专属武器-魂珠-5 3级</v>
      </c>
      <c r="FL1489" s="116">
        <f t="shared" si="655"/>
        <v>5</v>
      </c>
      <c r="FM1489" s="116">
        <f t="shared" si="656"/>
        <v>3</v>
      </c>
      <c r="FN1489" s="116" t="str">
        <f t="shared" si="670"/>
        <v>金币</v>
      </c>
      <c r="FO1489" s="116">
        <f t="shared" si="671"/>
        <v>7000</v>
      </c>
      <c r="FP1489" s="116" t="str">
        <f t="shared" si="672"/>
        <v>专属强化石2</v>
      </c>
      <c r="FQ1489" s="116">
        <f t="shared" si="673"/>
        <v>4</v>
      </c>
      <c r="FR1489" s="116" t="str">
        <f t="shared" si="674"/>
        <v>专属强化石3</v>
      </c>
      <c r="FS1489" s="116">
        <f t="shared" si="675"/>
        <v>2</v>
      </c>
      <c r="FT1489" s="116">
        <f t="shared" si="657"/>
        <v>0.06</v>
      </c>
      <c r="FU1489" s="116">
        <f t="shared" si="658"/>
        <v>1</v>
      </c>
      <c r="FV1489" s="116">
        <f t="shared" si="659"/>
        <v>24</v>
      </c>
      <c r="FW1489" s="116">
        <f t="shared" si="660"/>
        <v>0</v>
      </c>
      <c r="FX1489" s="116">
        <f t="shared" si="661"/>
        <v>1</v>
      </c>
      <c r="FY1489" s="116">
        <f t="shared" si="662"/>
        <v>6</v>
      </c>
      <c r="FZ1489" s="116">
        <f t="shared" si="663"/>
        <v>3.09E-2</v>
      </c>
      <c r="GA1489" s="116">
        <f t="shared" si="664"/>
        <v>1</v>
      </c>
      <c r="GB1489" s="116">
        <f t="shared" si="665"/>
        <v>11</v>
      </c>
      <c r="GC1489" s="116">
        <f t="shared" si="666"/>
        <v>0.1234</v>
      </c>
      <c r="GD1489" s="116">
        <f t="shared" si="667"/>
        <v>1</v>
      </c>
      <c r="GE1489" s="116">
        <f t="shared" si="668"/>
        <v>24</v>
      </c>
    </row>
    <row r="1490" spans="164:187" ht="16.5" x14ac:dyDescent="0.2">
      <c r="FH1490" s="116">
        <v>1485</v>
      </c>
      <c r="FI1490" s="116">
        <f t="shared" si="653"/>
        <v>40</v>
      </c>
      <c r="FJ1490" s="116">
        <f t="shared" si="669"/>
        <v>19</v>
      </c>
      <c r="FK1490" s="116" t="str">
        <f t="shared" si="654"/>
        <v>吕布专属武器-魂珠-5 4级</v>
      </c>
      <c r="FL1490" s="116">
        <f t="shared" si="655"/>
        <v>5</v>
      </c>
      <c r="FM1490" s="116">
        <f t="shared" si="656"/>
        <v>4</v>
      </c>
      <c r="FN1490" s="116" t="str">
        <f t="shared" si="670"/>
        <v>金币</v>
      </c>
      <c r="FO1490" s="116">
        <f t="shared" si="671"/>
        <v>8000</v>
      </c>
      <c r="FP1490" s="116" t="str">
        <f t="shared" si="672"/>
        <v>专属强化石2</v>
      </c>
      <c r="FQ1490" s="116">
        <f t="shared" si="673"/>
        <v>6</v>
      </c>
      <c r="FR1490" s="116" t="str">
        <f t="shared" si="674"/>
        <v>专属强化石3</v>
      </c>
      <c r="FS1490" s="116">
        <f t="shared" si="675"/>
        <v>3</v>
      </c>
      <c r="FT1490" s="116">
        <f t="shared" si="657"/>
        <v>0.06</v>
      </c>
      <c r="FU1490" s="116">
        <f t="shared" si="658"/>
        <v>1</v>
      </c>
      <c r="FV1490" s="116">
        <f t="shared" si="659"/>
        <v>27</v>
      </c>
      <c r="FW1490" s="116">
        <f t="shared" si="660"/>
        <v>0</v>
      </c>
      <c r="FX1490" s="116">
        <f t="shared" si="661"/>
        <v>1</v>
      </c>
      <c r="FY1490" s="116">
        <f t="shared" si="662"/>
        <v>6</v>
      </c>
      <c r="FZ1490" s="116">
        <f t="shared" si="663"/>
        <v>2.7799999999999998E-2</v>
      </c>
      <c r="GA1490" s="116">
        <f t="shared" si="664"/>
        <v>1</v>
      </c>
      <c r="GB1490" s="116">
        <f t="shared" si="665"/>
        <v>13</v>
      </c>
      <c r="GC1490" s="116">
        <f t="shared" si="666"/>
        <v>0.1111</v>
      </c>
      <c r="GD1490" s="116">
        <f t="shared" si="667"/>
        <v>1</v>
      </c>
      <c r="GE1490" s="116">
        <f t="shared" si="668"/>
        <v>27</v>
      </c>
    </row>
    <row r="1491" spans="164:187" ht="16.5" x14ac:dyDescent="0.2">
      <c r="FH1491" s="116">
        <v>1486</v>
      </c>
      <c r="FI1491" s="116">
        <f t="shared" si="653"/>
        <v>41</v>
      </c>
      <c r="FJ1491" s="116">
        <f t="shared" si="669"/>
        <v>19</v>
      </c>
      <c r="FK1491" s="116" t="str">
        <f t="shared" si="654"/>
        <v>吕布专属武器-魂珠-5 5级</v>
      </c>
      <c r="FL1491" s="116">
        <f t="shared" si="655"/>
        <v>5</v>
      </c>
      <c r="FM1491" s="116">
        <f t="shared" si="656"/>
        <v>5</v>
      </c>
      <c r="FN1491" s="116" t="str">
        <f t="shared" si="670"/>
        <v>金币</v>
      </c>
      <c r="FO1491" s="116">
        <f t="shared" si="671"/>
        <v>9000</v>
      </c>
      <c r="FP1491" s="116" t="str">
        <f t="shared" si="672"/>
        <v>专属强化石2</v>
      </c>
      <c r="FQ1491" s="116">
        <f t="shared" si="673"/>
        <v>6</v>
      </c>
      <c r="FR1491" s="116" t="str">
        <f t="shared" si="674"/>
        <v>专属强化石3</v>
      </c>
      <c r="FS1491" s="116">
        <f t="shared" si="675"/>
        <v>3</v>
      </c>
      <c r="FT1491" s="116">
        <f t="shared" si="657"/>
        <v>0.03</v>
      </c>
      <c r="FU1491" s="116">
        <f t="shared" si="658"/>
        <v>1</v>
      </c>
      <c r="FV1491" s="116">
        <f t="shared" si="659"/>
        <v>43</v>
      </c>
      <c r="FW1491" s="116">
        <f t="shared" si="660"/>
        <v>0</v>
      </c>
      <c r="FX1491" s="116">
        <f t="shared" si="661"/>
        <v>1</v>
      </c>
      <c r="FY1491" s="116">
        <f t="shared" si="662"/>
        <v>10</v>
      </c>
      <c r="FZ1491" s="116">
        <f t="shared" si="663"/>
        <v>1.7399999999999999E-2</v>
      </c>
      <c r="GA1491" s="116">
        <f t="shared" si="664"/>
        <v>1</v>
      </c>
      <c r="GB1491" s="116">
        <f t="shared" si="665"/>
        <v>20</v>
      </c>
      <c r="GC1491" s="116">
        <f t="shared" si="666"/>
        <v>6.9400000000000003E-2</v>
      </c>
      <c r="GD1491" s="116">
        <f t="shared" si="667"/>
        <v>1</v>
      </c>
      <c r="GE1491" s="116">
        <f t="shared" si="668"/>
        <v>43</v>
      </c>
    </row>
    <row r="1492" spans="164:187" ht="16.5" x14ac:dyDescent="0.2">
      <c r="FH1492" s="116">
        <v>1487</v>
      </c>
      <c r="FI1492" s="116">
        <f t="shared" si="653"/>
        <v>42</v>
      </c>
      <c r="FJ1492" s="116">
        <f t="shared" si="669"/>
        <v>19</v>
      </c>
      <c r="FK1492" s="116" t="str">
        <f t="shared" si="654"/>
        <v>吕布专属武器-魂珠-5 6级</v>
      </c>
      <c r="FL1492" s="116">
        <f t="shared" si="655"/>
        <v>5</v>
      </c>
      <c r="FM1492" s="116">
        <f t="shared" si="656"/>
        <v>6</v>
      </c>
      <c r="FN1492" s="116" t="str">
        <f t="shared" si="670"/>
        <v>金币</v>
      </c>
      <c r="FO1492" s="116">
        <f t="shared" si="671"/>
        <v>10000</v>
      </c>
      <c r="FP1492" s="116" t="str">
        <f t="shared" si="672"/>
        <v>专属强化石2</v>
      </c>
      <c r="FQ1492" s="116">
        <f t="shared" si="673"/>
        <v>9</v>
      </c>
      <c r="FR1492" s="116" t="str">
        <f t="shared" si="674"/>
        <v>专属强化石3</v>
      </c>
      <c r="FS1492" s="116">
        <f t="shared" si="675"/>
        <v>5</v>
      </c>
      <c r="FT1492" s="116">
        <f t="shared" si="657"/>
        <v>0.04</v>
      </c>
      <c r="FU1492" s="116">
        <f t="shared" si="658"/>
        <v>1</v>
      </c>
      <c r="FV1492" s="116">
        <f t="shared" si="659"/>
        <v>42</v>
      </c>
      <c r="FW1492" s="116">
        <f t="shared" si="660"/>
        <v>0</v>
      </c>
      <c r="FX1492" s="116">
        <f t="shared" si="661"/>
        <v>1</v>
      </c>
      <c r="FY1492" s="116">
        <f t="shared" si="662"/>
        <v>10</v>
      </c>
      <c r="FZ1492" s="116">
        <f t="shared" si="663"/>
        <v>1.78E-2</v>
      </c>
      <c r="GA1492" s="116">
        <f t="shared" si="664"/>
        <v>1</v>
      </c>
      <c r="GB1492" s="116">
        <f t="shared" si="665"/>
        <v>20</v>
      </c>
      <c r="GC1492" s="116">
        <f t="shared" si="666"/>
        <v>7.1199999999999999E-2</v>
      </c>
      <c r="GD1492" s="116">
        <f t="shared" si="667"/>
        <v>1</v>
      </c>
      <c r="GE1492" s="116">
        <f t="shared" si="668"/>
        <v>42</v>
      </c>
    </row>
    <row r="1493" spans="164:187" ht="16.5" x14ac:dyDescent="0.2">
      <c r="FH1493" s="116">
        <v>1488</v>
      </c>
      <c r="FI1493" s="116">
        <f t="shared" si="653"/>
        <v>43</v>
      </c>
      <c r="FJ1493" s="116">
        <f t="shared" si="669"/>
        <v>19</v>
      </c>
      <c r="FK1493" s="116" t="str">
        <f t="shared" si="654"/>
        <v>吕布专属武器-魂珠-5 7级</v>
      </c>
      <c r="FL1493" s="116">
        <f t="shared" si="655"/>
        <v>5</v>
      </c>
      <c r="FM1493" s="116">
        <f t="shared" si="656"/>
        <v>7</v>
      </c>
      <c r="FN1493" s="116" t="str">
        <f t="shared" si="670"/>
        <v>金币</v>
      </c>
      <c r="FO1493" s="116">
        <f t="shared" si="671"/>
        <v>11000</v>
      </c>
      <c r="FP1493" s="116" t="str">
        <f t="shared" si="672"/>
        <v>专属强化石2</v>
      </c>
      <c r="FQ1493" s="116">
        <f t="shared" si="673"/>
        <v>9</v>
      </c>
      <c r="FR1493" s="116" t="str">
        <f t="shared" si="674"/>
        <v>专属强化石3</v>
      </c>
      <c r="FS1493" s="116">
        <f t="shared" si="675"/>
        <v>5</v>
      </c>
      <c r="FT1493" s="116">
        <f t="shared" si="657"/>
        <v>0.02</v>
      </c>
      <c r="FU1493" s="116">
        <f t="shared" si="658"/>
        <v>1</v>
      </c>
      <c r="FV1493" s="116">
        <f t="shared" si="659"/>
        <v>68</v>
      </c>
      <c r="FW1493" s="116">
        <f t="shared" si="660"/>
        <v>0</v>
      </c>
      <c r="FX1493" s="116">
        <f t="shared" si="661"/>
        <v>1</v>
      </c>
      <c r="FY1493" s="116">
        <f t="shared" si="662"/>
        <v>16</v>
      </c>
      <c r="FZ1493" s="116">
        <f t="shared" si="663"/>
        <v>1.0999999999999999E-2</v>
      </c>
      <c r="GA1493" s="116">
        <f t="shared" si="664"/>
        <v>1</v>
      </c>
      <c r="GB1493" s="116">
        <f t="shared" si="665"/>
        <v>32</v>
      </c>
      <c r="GC1493" s="116">
        <f t="shared" si="666"/>
        <v>4.41E-2</v>
      </c>
      <c r="GD1493" s="116">
        <f t="shared" si="667"/>
        <v>1</v>
      </c>
      <c r="GE1493" s="116">
        <f t="shared" si="668"/>
        <v>68</v>
      </c>
    </row>
    <row r="1494" spans="164:187" ht="16.5" x14ac:dyDescent="0.2">
      <c r="FH1494" s="116">
        <v>1489</v>
      </c>
      <c r="FI1494" s="116">
        <f t="shared" ref="FI1494:FI1557" si="676">IF(FM1494&gt;0,(FL1494-1)*9+FM1494,0)</f>
        <v>44</v>
      </c>
      <c r="FJ1494" s="116">
        <f t="shared" si="669"/>
        <v>19</v>
      </c>
      <c r="FK1494" s="116" t="str">
        <f t="shared" ref="FK1494:FK1557" si="677">INDEX($FC$6:$FC$26,FJ1494)&amp;"专属武器-魂珠-"&amp;FL1494&amp;" "&amp;FM1494&amp;"级"</f>
        <v>吕布专属武器-魂珠-5 8级</v>
      </c>
      <c r="FL1494" s="116">
        <f t="shared" ref="FL1494:FL1557" si="678">INT((FH1494-(FJ1494-1)*80-1)/10)+1</f>
        <v>5</v>
      </c>
      <c r="FM1494" s="116">
        <f t="shared" ref="FM1494:FM1557" si="679">FH1494-(FJ1494-1)*80-(FL1494-1)*10-1</f>
        <v>8</v>
      </c>
      <c r="FN1494" s="116" t="str">
        <f t="shared" si="670"/>
        <v>金币</v>
      </c>
      <c r="FO1494" s="116">
        <f t="shared" si="671"/>
        <v>12000</v>
      </c>
      <c r="FP1494" s="116" t="str">
        <f t="shared" si="672"/>
        <v>专属强化石2</v>
      </c>
      <c r="FQ1494" s="116">
        <f t="shared" si="673"/>
        <v>13</v>
      </c>
      <c r="FR1494" s="116" t="str">
        <f t="shared" si="674"/>
        <v>专属强化石3</v>
      </c>
      <c r="FS1494" s="116">
        <f t="shared" si="675"/>
        <v>7</v>
      </c>
      <c r="FT1494" s="116">
        <f t="shared" ref="FT1494:FT1557" si="680">IF($FM1494&gt;0,INDEX(EJ$6:EJ$77,$FI1494),"")</f>
        <v>0.02</v>
      </c>
      <c r="FU1494" s="116">
        <f t="shared" ref="FU1494:FU1557" si="681">IF($FM1494&gt;0,INDEX(EK$6:EK$77,$FI1494),"")</f>
        <v>1</v>
      </c>
      <c r="FV1494" s="116">
        <f t="shared" ref="FV1494:FV1557" si="682">IF($FM1494&gt;0,INDEX(EL$6:EL$77,$FI1494),"")</f>
        <v>79</v>
      </c>
      <c r="FW1494" s="116">
        <f t="shared" ref="FW1494:FW1557" si="683">IF($FM1494&gt;0,INDEX(EP$6:EP$77,$FI1494),"")</f>
        <v>0</v>
      </c>
      <c r="FX1494" s="116">
        <f t="shared" ref="FX1494:FX1557" si="684">IF($FM1494&gt;0,INDEX(EQ$6:EQ$77,$FI1494),"")</f>
        <v>1</v>
      </c>
      <c r="FY1494" s="116">
        <f t="shared" ref="FY1494:FY1557" si="685">IF($FM1494&gt;0,INDEX(ER$6:ER$77,$FI1494),"")</f>
        <v>18</v>
      </c>
      <c r="FZ1494" s="116">
        <f t="shared" ref="FZ1494:FZ1557" si="686">IF($FM1494&gt;0,INDEX(ES$6:ES$77,$FI1494),"")</f>
        <v>9.4999999999999998E-3</v>
      </c>
      <c r="GA1494" s="116">
        <f t="shared" ref="GA1494:GA1557" si="687">IF($FM1494&gt;0,INDEX(ET$6:ET$77,$FI1494),"")</f>
        <v>1</v>
      </c>
      <c r="GB1494" s="116">
        <f t="shared" ref="GB1494:GB1557" si="688">IF($FM1494&gt;0,INDEX(EU$6:EU$77,$FI1494),"")</f>
        <v>37</v>
      </c>
      <c r="GC1494" s="116">
        <f t="shared" ref="GC1494:GC1557" si="689">IF($FM1494&gt;0,INDEX(EV$6:EV$77,$FI1494),"")</f>
        <v>3.8100000000000002E-2</v>
      </c>
      <c r="GD1494" s="116">
        <f t="shared" ref="GD1494:GD1557" si="690">IF($FM1494&gt;0,INDEX(EW$6:EW$77,$FI1494),"")</f>
        <v>1</v>
      </c>
      <c r="GE1494" s="116">
        <f t="shared" ref="GE1494:GE1557" si="691">IF($FM1494&gt;0,INDEX(EX$6:EX$77,$FI1494),"")</f>
        <v>79</v>
      </c>
    </row>
    <row r="1495" spans="164:187" ht="16.5" x14ac:dyDescent="0.2">
      <c r="FH1495" s="116">
        <v>1490</v>
      </c>
      <c r="FI1495" s="116">
        <f t="shared" si="676"/>
        <v>45</v>
      </c>
      <c r="FJ1495" s="116">
        <f t="shared" si="669"/>
        <v>19</v>
      </c>
      <c r="FK1495" s="116" t="str">
        <f t="shared" si="677"/>
        <v>吕布专属武器-魂珠-5 9级</v>
      </c>
      <c r="FL1495" s="116">
        <f t="shared" si="678"/>
        <v>5</v>
      </c>
      <c r="FM1495" s="116">
        <f t="shared" si="679"/>
        <v>9</v>
      </c>
      <c r="FN1495" s="116" t="str">
        <f t="shared" si="670"/>
        <v>金币</v>
      </c>
      <c r="FO1495" s="116">
        <f t="shared" si="671"/>
        <v>13000</v>
      </c>
      <c r="FP1495" s="116" t="str">
        <f t="shared" si="672"/>
        <v>专属强化石2</v>
      </c>
      <c r="FQ1495" s="116">
        <f t="shared" si="673"/>
        <v>17</v>
      </c>
      <c r="FR1495" s="116" t="str">
        <f t="shared" si="674"/>
        <v>专属强化石3</v>
      </c>
      <c r="FS1495" s="116">
        <f t="shared" si="675"/>
        <v>9</v>
      </c>
      <c r="FT1495" s="116">
        <f t="shared" si="680"/>
        <v>0.02</v>
      </c>
      <c r="FU1495" s="116">
        <f t="shared" si="681"/>
        <v>1</v>
      </c>
      <c r="FV1495" s="116">
        <f t="shared" si="682"/>
        <v>99</v>
      </c>
      <c r="FW1495" s="116">
        <f t="shared" si="683"/>
        <v>0</v>
      </c>
      <c r="FX1495" s="116">
        <f t="shared" si="684"/>
        <v>1</v>
      </c>
      <c r="FY1495" s="116">
        <f t="shared" si="685"/>
        <v>23</v>
      </c>
      <c r="FZ1495" s="116">
        <f t="shared" si="686"/>
        <v>7.6E-3</v>
      </c>
      <c r="GA1495" s="116">
        <f t="shared" si="687"/>
        <v>1</v>
      </c>
      <c r="GB1495" s="116">
        <f t="shared" si="688"/>
        <v>46</v>
      </c>
      <c r="GC1495" s="116">
        <f t="shared" si="689"/>
        <v>3.0300000000000001E-2</v>
      </c>
      <c r="GD1495" s="116">
        <f t="shared" si="690"/>
        <v>1</v>
      </c>
      <c r="GE1495" s="116">
        <f t="shared" si="691"/>
        <v>99</v>
      </c>
    </row>
    <row r="1496" spans="164:187" ht="16.5" x14ac:dyDescent="0.2">
      <c r="FH1496" s="116">
        <v>1491</v>
      </c>
      <c r="FI1496" s="116">
        <f t="shared" si="676"/>
        <v>0</v>
      </c>
      <c r="FJ1496" s="116">
        <f t="shared" si="669"/>
        <v>19</v>
      </c>
      <c r="FK1496" s="116" t="str">
        <f t="shared" si="677"/>
        <v>吕布专属武器-魂珠-6 0级</v>
      </c>
      <c r="FL1496" s="116">
        <f t="shared" si="678"/>
        <v>6</v>
      </c>
      <c r="FM1496" s="116">
        <f t="shared" si="679"/>
        <v>0</v>
      </c>
      <c r="FN1496" s="116" t="str">
        <f t="shared" si="670"/>
        <v/>
      </c>
      <c r="FO1496" s="116" t="str">
        <f t="shared" si="671"/>
        <v/>
      </c>
      <c r="FP1496" s="116" t="str">
        <f t="shared" si="672"/>
        <v/>
      </c>
      <c r="FQ1496" s="116" t="str">
        <f t="shared" si="673"/>
        <v/>
      </c>
      <c r="FR1496" s="116" t="str">
        <f t="shared" si="674"/>
        <v/>
      </c>
      <c r="FS1496" s="116" t="str">
        <f t="shared" si="675"/>
        <v/>
      </c>
      <c r="FT1496" s="116" t="str">
        <f t="shared" si="680"/>
        <v/>
      </c>
      <c r="FU1496" s="116" t="str">
        <f t="shared" si="681"/>
        <v/>
      </c>
      <c r="FV1496" s="116" t="str">
        <f t="shared" si="682"/>
        <v/>
      </c>
      <c r="FW1496" s="116" t="str">
        <f t="shared" si="683"/>
        <v/>
      </c>
      <c r="FX1496" s="116" t="str">
        <f t="shared" si="684"/>
        <v/>
      </c>
      <c r="FY1496" s="116" t="str">
        <f t="shared" si="685"/>
        <v/>
      </c>
      <c r="FZ1496" s="116" t="str">
        <f t="shared" si="686"/>
        <v/>
      </c>
      <c r="GA1496" s="116" t="str">
        <f t="shared" si="687"/>
        <v/>
      </c>
      <c r="GB1496" s="116" t="str">
        <f t="shared" si="688"/>
        <v/>
      </c>
      <c r="GC1496" s="116" t="str">
        <f t="shared" si="689"/>
        <v/>
      </c>
      <c r="GD1496" s="116" t="str">
        <f t="shared" si="690"/>
        <v/>
      </c>
      <c r="GE1496" s="116" t="str">
        <f t="shared" si="691"/>
        <v/>
      </c>
    </row>
    <row r="1497" spans="164:187" ht="16.5" x14ac:dyDescent="0.2">
      <c r="FH1497" s="116">
        <v>1492</v>
      </c>
      <c r="FI1497" s="116">
        <f t="shared" si="676"/>
        <v>46</v>
      </c>
      <c r="FJ1497" s="116">
        <f t="shared" si="669"/>
        <v>19</v>
      </c>
      <c r="FK1497" s="116" t="str">
        <f t="shared" si="677"/>
        <v>吕布专属武器-魂珠-6 1级</v>
      </c>
      <c r="FL1497" s="116">
        <f t="shared" si="678"/>
        <v>6</v>
      </c>
      <c r="FM1497" s="116">
        <f t="shared" si="679"/>
        <v>1</v>
      </c>
      <c r="FN1497" s="116" t="str">
        <f t="shared" si="670"/>
        <v>金币</v>
      </c>
      <c r="FO1497" s="116">
        <f t="shared" si="671"/>
        <v>6000</v>
      </c>
      <c r="FP1497" s="116" t="str">
        <f t="shared" si="672"/>
        <v>专属强化石3</v>
      </c>
      <c r="FQ1497" s="116">
        <f t="shared" si="673"/>
        <v>5</v>
      </c>
      <c r="FR1497" s="116" t="str">
        <f t="shared" si="674"/>
        <v>专属强化石4</v>
      </c>
      <c r="FS1497" s="116">
        <f t="shared" si="675"/>
        <v>1</v>
      </c>
      <c r="FT1497" s="116">
        <f t="shared" si="680"/>
        <v>0.14000000000000001</v>
      </c>
      <c r="FU1497" s="116">
        <f t="shared" si="681"/>
        <v>1</v>
      </c>
      <c r="FV1497" s="116">
        <f t="shared" si="682"/>
        <v>10</v>
      </c>
      <c r="FW1497" s="116">
        <f t="shared" si="683"/>
        <v>0</v>
      </c>
      <c r="FX1497" s="116">
        <f t="shared" si="684"/>
        <v>1</v>
      </c>
      <c r="FY1497" s="116">
        <f t="shared" si="685"/>
        <v>2</v>
      </c>
      <c r="FZ1497" s="116">
        <f t="shared" si="686"/>
        <v>7.2099999999999997E-2</v>
      </c>
      <c r="GA1497" s="116">
        <f t="shared" si="687"/>
        <v>1</v>
      </c>
      <c r="GB1497" s="116">
        <f t="shared" si="688"/>
        <v>5</v>
      </c>
      <c r="GC1497" s="116">
        <f t="shared" si="689"/>
        <v>0.28860000000000002</v>
      </c>
      <c r="GD1497" s="116">
        <f t="shared" si="690"/>
        <v>1</v>
      </c>
      <c r="GE1497" s="116">
        <f t="shared" si="691"/>
        <v>10</v>
      </c>
    </row>
    <row r="1498" spans="164:187" ht="16.5" x14ac:dyDescent="0.2">
      <c r="FH1498" s="116">
        <v>1493</v>
      </c>
      <c r="FI1498" s="116">
        <f t="shared" si="676"/>
        <v>47</v>
      </c>
      <c r="FJ1498" s="116">
        <f t="shared" si="669"/>
        <v>19</v>
      </c>
      <c r="FK1498" s="116" t="str">
        <f t="shared" si="677"/>
        <v>吕布专属武器-魂珠-6 2级</v>
      </c>
      <c r="FL1498" s="116">
        <f t="shared" si="678"/>
        <v>6</v>
      </c>
      <c r="FM1498" s="116">
        <f t="shared" si="679"/>
        <v>2</v>
      </c>
      <c r="FN1498" s="116" t="str">
        <f t="shared" si="670"/>
        <v>金币</v>
      </c>
      <c r="FO1498" s="116">
        <f t="shared" si="671"/>
        <v>7000</v>
      </c>
      <c r="FP1498" s="116" t="str">
        <f t="shared" si="672"/>
        <v>专属强化石3</v>
      </c>
      <c r="FQ1498" s="116">
        <f t="shared" si="673"/>
        <v>9</v>
      </c>
      <c r="FR1498" s="116" t="str">
        <f t="shared" si="674"/>
        <v>专属强化石4</v>
      </c>
      <c r="FS1498" s="116">
        <f t="shared" si="675"/>
        <v>2</v>
      </c>
      <c r="FT1498" s="116">
        <f t="shared" si="680"/>
        <v>0.14000000000000001</v>
      </c>
      <c r="FU1498" s="116">
        <f t="shared" si="681"/>
        <v>1</v>
      </c>
      <c r="FV1498" s="116">
        <f t="shared" si="682"/>
        <v>10</v>
      </c>
      <c r="FW1498" s="116">
        <f t="shared" si="683"/>
        <v>0</v>
      </c>
      <c r="FX1498" s="116">
        <f t="shared" si="684"/>
        <v>1</v>
      </c>
      <c r="FY1498" s="116">
        <f t="shared" si="685"/>
        <v>2</v>
      </c>
      <c r="FZ1498" s="116">
        <f t="shared" si="686"/>
        <v>7.2099999999999997E-2</v>
      </c>
      <c r="GA1498" s="116">
        <f t="shared" si="687"/>
        <v>1</v>
      </c>
      <c r="GB1498" s="116">
        <f t="shared" si="688"/>
        <v>5</v>
      </c>
      <c r="GC1498" s="116">
        <f t="shared" si="689"/>
        <v>0.28860000000000002</v>
      </c>
      <c r="GD1498" s="116">
        <f t="shared" si="690"/>
        <v>1</v>
      </c>
      <c r="GE1498" s="116">
        <f t="shared" si="691"/>
        <v>10</v>
      </c>
    </row>
    <row r="1499" spans="164:187" ht="16.5" x14ac:dyDescent="0.2">
      <c r="FH1499" s="116">
        <v>1494</v>
      </c>
      <c r="FI1499" s="116">
        <f t="shared" si="676"/>
        <v>48</v>
      </c>
      <c r="FJ1499" s="116">
        <f t="shared" si="669"/>
        <v>19</v>
      </c>
      <c r="FK1499" s="116" t="str">
        <f t="shared" si="677"/>
        <v>吕布专属武器-魂珠-6 3级</v>
      </c>
      <c r="FL1499" s="116">
        <f t="shared" si="678"/>
        <v>6</v>
      </c>
      <c r="FM1499" s="116">
        <f t="shared" si="679"/>
        <v>3</v>
      </c>
      <c r="FN1499" s="116" t="str">
        <f t="shared" si="670"/>
        <v>金币</v>
      </c>
      <c r="FO1499" s="116">
        <f t="shared" si="671"/>
        <v>8000</v>
      </c>
      <c r="FP1499" s="116" t="str">
        <f t="shared" si="672"/>
        <v>专属强化石3</v>
      </c>
      <c r="FQ1499" s="116">
        <f t="shared" si="673"/>
        <v>9</v>
      </c>
      <c r="FR1499" s="116" t="str">
        <f t="shared" si="674"/>
        <v>专属强化石4</v>
      </c>
      <c r="FS1499" s="116">
        <f t="shared" si="675"/>
        <v>2</v>
      </c>
      <c r="FT1499" s="116">
        <f t="shared" si="680"/>
        <v>0.1</v>
      </c>
      <c r="FU1499" s="116">
        <f t="shared" si="681"/>
        <v>1</v>
      </c>
      <c r="FV1499" s="116">
        <f t="shared" si="682"/>
        <v>16</v>
      </c>
      <c r="FW1499" s="116">
        <f t="shared" si="683"/>
        <v>0</v>
      </c>
      <c r="FX1499" s="116">
        <f t="shared" si="684"/>
        <v>1</v>
      </c>
      <c r="FY1499" s="116">
        <f t="shared" si="685"/>
        <v>4</v>
      </c>
      <c r="FZ1499" s="116">
        <f t="shared" si="686"/>
        <v>4.8099999999999997E-2</v>
      </c>
      <c r="GA1499" s="116">
        <f t="shared" si="687"/>
        <v>1</v>
      </c>
      <c r="GB1499" s="116">
        <f t="shared" si="688"/>
        <v>7</v>
      </c>
      <c r="GC1499" s="116">
        <f t="shared" si="689"/>
        <v>0.19239999999999999</v>
      </c>
      <c r="GD1499" s="116">
        <f t="shared" si="690"/>
        <v>1</v>
      </c>
      <c r="GE1499" s="116">
        <f t="shared" si="691"/>
        <v>16</v>
      </c>
    </row>
    <row r="1500" spans="164:187" ht="16.5" x14ac:dyDescent="0.2">
      <c r="FH1500" s="116">
        <v>1495</v>
      </c>
      <c r="FI1500" s="116">
        <f t="shared" si="676"/>
        <v>49</v>
      </c>
      <c r="FJ1500" s="116">
        <f t="shared" si="669"/>
        <v>19</v>
      </c>
      <c r="FK1500" s="116" t="str">
        <f t="shared" si="677"/>
        <v>吕布专属武器-魂珠-6 4级</v>
      </c>
      <c r="FL1500" s="116">
        <f t="shared" si="678"/>
        <v>6</v>
      </c>
      <c r="FM1500" s="116">
        <f t="shared" si="679"/>
        <v>4</v>
      </c>
      <c r="FN1500" s="116" t="str">
        <f t="shared" si="670"/>
        <v>金币</v>
      </c>
      <c r="FO1500" s="116">
        <f t="shared" si="671"/>
        <v>9000</v>
      </c>
      <c r="FP1500" s="116" t="str">
        <f t="shared" si="672"/>
        <v>专属强化石3</v>
      </c>
      <c r="FQ1500" s="116">
        <f t="shared" si="673"/>
        <v>14</v>
      </c>
      <c r="FR1500" s="116" t="str">
        <f t="shared" si="674"/>
        <v>专属强化石4</v>
      </c>
      <c r="FS1500" s="116">
        <f t="shared" si="675"/>
        <v>3</v>
      </c>
      <c r="FT1500" s="116">
        <f t="shared" si="680"/>
        <v>0.09</v>
      </c>
      <c r="FU1500" s="116">
        <f t="shared" si="681"/>
        <v>1</v>
      </c>
      <c r="FV1500" s="116">
        <f t="shared" si="682"/>
        <v>17</v>
      </c>
      <c r="FW1500" s="116">
        <f t="shared" si="683"/>
        <v>0</v>
      </c>
      <c r="FX1500" s="116">
        <f t="shared" si="684"/>
        <v>1</v>
      </c>
      <c r="FY1500" s="116">
        <f t="shared" si="685"/>
        <v>4</v>
      </c>
      <c r="FZ1500" s="116">
        <f t="shared" si="686"/>
        <v>4.3299999999999998E-2</v>
      </c>
      <c r="GA1500" s="116">
        <f t="shared" si="687"/>
        <v>1</v>
      </c>
      <c r="GB1500" s="116">
        <f t="shared" si="688"/>
        <v>8</v>
      </c>
      <c r="GC1500" s="116">
        <f t="shared" si="689"/>
        <v>0.1731</v>
      </c>
      <c r="GD1500" s="116">
        <f t="shared" si="690"/>
        <v>1</v>
      </c>
      <c r="GE1500" s="116">
        <f t="shared" si="691"/>
        <v>17</v>
      </c>
    </row>
    <row r="1501" spans="164:187" ht="16.5" x14ac:dyDescent="0.2">
      <c r="FH1501" s="116">
        <v>1496</v>
      </c>
      <c r="FI1501" s="116">
        <f t="shared" si="676"/>
        <v>50</v>
      </c>
      <c r="FJ1501" s="116">
        <f t="shared" si="669"/>
        <v>19</v>
      </c>
      <c r="FK1501" s="116" t="str">
        <f t="shared" si="677"/>
        <v>吕布专属武器-魂珠-6 5级</v>
      </c>
      <c r="FL1501" s="116">
        <f t="shared" si="678"/>
        <v>6</v>
      </c>
      <c r="FM1501" s="116">
        <f t="shared" si="679"/>
        <v>5</v>
      </c>
      <c r="FN1501" s="116" t="str">
        <f t="shared" si="670"/>
        <v>金币</v>
      </c>
      <c r="FO1501" s="116">
        <f t="shared" si="671"/>
        <v>10000</v>
      </c>
      <c r="FP1501" s="116" t="str">
        <f t="shared" si="672"/>
        <v>专属强化石3</v>
      </c>
      <c r="FQ1501" s="116">
        <f t="shared" si="673"/>
        <v>14</v>
      </c>
      <c r="FR1501" s="116" t="str">
        <f t="shared" si="674"/>
        <v>专属强化石4</v>
      </c>
      <c r="FS1501" s="116">
        <f t="shared" si="675"/>
        <v>3</v>
      </c>
      <c r="FT1501" s="116">
        <f t="shared" si="680"/>
        <v>0.05</v>
      </c>
      <c r="FU1501" s="116">
        <f t="shared" si="681"/>
        <v>1</v>
      </c>
      <c r="FV1501" s="116">
        <f t="shared" si="682"/>
        <v>28</v>
      </c>
      <c r="FW1501" s="116">
        <f t="shared" si="683"/>
        <v>0</v>
      </c>
      <c r="FX1501" s="116">
        <f t="shared" si="684"/>
        <v>1</v>
      </c>
      <c r="FY1501" s="116">
        <f t="shared" si="685"/>
        <v>6</v>
      </c>
      <c r="FZ1501" s="116">
        <f t="shared" si="686"/>
        <v>2.7099999999999999E-2</v>
      </c>
      <c r="GA1501" s="116">
        <f t="shared" si="687"/>
        <v>1</v>
      </c>
      <c r="GB1501" s="116">
        <f t="shared" si="688"/>
        <v>13</v>
      </c>
      <c r="GC1501" s="116">
        <f t="shared" si="689"/>
        <v>0.1082</v>
      </c>
      <c r="GD1501" s="116">
        <f t="shared" si="690"/>
        <v>1</v>
      </c>
      <c r="GE1501" s="116">
        <f t="shared" si="691"/>
        <v>28</v>
      </c>
    </row>
    <row r="1502" spans="164:187" ht="16.5" x14ac:dyDescent="0.2">
      <c r="FH1502" s="116">
        <v>1497</v>
      </c>
      <c r="FI1502" s="116">
        <f t="shared" si="676"/>
        <v>51</v>
      </c>
      <c r="FJ1502" s="116">
        <f t="shared" si="669"/>
        <v>19</v>
      </c>
      <c r="FK1502" s="116" t="str">
        <f t="shared" si="677"/>
        <v>吕布专属武器-魂珠-6 6级</v>
      </c>
      <c r="FL1502" s="116">
        <f t="shared" si="678"/>
        <v>6</v>
      </c>
      <c r="FM1502" s="116">
        <f t="shared" si="679"/>
        <v>6</v>
      </c>
      <c r="FN1502" s="116" t="str">
        <f t="shared" si="670"/>
        <v>金币</v>
      </c>
      <c r="FO1502" s="116">
        <f t="shared" si="671"/>
        <v>11000</v>
      </c>
      <c r="FP1502" s="116" t="str">
        <f t="shared" si="672"/>
        <v>专属强化石3</v>
      </c>
      <c r="FQ1502" s="116">
        <f t="shared" si="673"/>
        <v>19</v>
      </c>
      <c r="FR1502" s="116" t="str">
        <f t="shared" si="674"/>
        <v>专属强化石4</v>
      </c>
      <c r="FS1502" s="116">
        <f t="shared" si="675"/>
        <v>4</v>
      </c>
      <c r="FT1502" s="116">
        <f t="shared" si="680"/>
        <v>0.04</v>
      </c>
      <c r="FU1502" s="116">
        <f t="shared" si="681"/>
        <v>1</v>
      </c>
      <c r="FV1502" s="116">
        <f t="shared" si="682"/>
        <v>34</v>
      </c>
      <c r="FW1502" s="116">
        <f t="shared" si="683"/>
        <v>0</v>
      </c>
      <c r="FX1502" s="116">
        <f t="shared" si="684"/>
        <v>1</v>
      </c>
      <c r="FY1502" s="116">
        <f t="shared" si="685"/>
        <v>8</v>
      </c>
      <c r="FZ1502" s="116">
        <f t="shared" si="686"/>
        <v>2.2200000000000001E-2</v>
      </c>
      <c r="GA1502" s="116">
        <f t="shared" si="687"/>
        <v>1</v>
      </c>
      <c r="GB1502" s="116">
        <f t="shared" si="688"/>
        <v>16</v>
      </c>
      <c r="GC1502" s="116">
        <f t="shared" si="689"/>
        <v>8.8800000000000004E-2</v>
      </c>
      <c r="GD1502" s="116">
        <f t="shared" si="690"/>
        <v>1</v>
      </c>
      <c r="GE1502" s="116">
        <f t="shared" si="691"/>
        <v>34</v>
      </c>
    </row>
    <row r="1503" spans="164:187" ht="16.5" x14ac:dyDescent="0.2">
      <c r="FH1503" s="116">
        <v>1498</v>
      </c>
      <c r="FI1503" s="116">
        <f t="shared" si="676"/>
        <v>52</v>
      </c>
      <c r="FJ1503" s="116">
        <f t="shared" si="669"/>
        <v>19</v>
      </c>
      <c r="FK1503" s="116" t="str">
        <f t="shared" si="677"/>
        <v>吕布专属武器-魂珠-6 7级</v>
      </c>
      <c r="FL1503" s="116">
        <f t="shared" si="678"/>
        <v>6</v>
      </c>
      <c r="FM1503" s="116">
        <f t="shared" si="679"/>
        <v>7</v>
      </c>
      <c r="FN1503" s="116" t="str">
        <f t="shared" si="670"/>
        <v>金币</v>
      </c>
      <c r="FO1503" s="116">
        <f t="shared" si="671"/>
        <v>12000</v>
      </c>
      <c r="FP1503" s="116" t="str">
        <f t="shared" si="672"/>
        <v>专属强化石3</v>
      </c>
      <c r="FQ1503" s="116">
        <f t="shared" si="673"/>
        <v>24</v>
      </c>
      <c r="FR1503" s="116" t="str">
        <f t="shared" si="674"/>
        <v>专属强化石4</v>
      </c>
      <c r="FS1503" s="116">
        <f t="shared" si="675"/>
        <v>5</v>
      </c>
      <c r="FT1503" s="116">
        <f t="shared" si="680"/>
        <v>0.03</v>
      </c>
      <c r="FU1503" s="116">
        <f t="shared" si="681"/>
        <v>1</v>
      </c>
      <c r="FV1503" s="116">
        <f t="shared" si="682"/>
        <v>44</v>
      </c>
      <c r="FW1503" s="116">
        <f t="shared" si="683"/>
        <v>0</v>
      </c>
      <c r="FX1503" s="116">
        <f t="shared" si="684"/>
        <v>1</v>
      </c>
      <c r="FY1503" s="116">
        <f t="shared" si="685"/>
        <v>10</v>
      </c>
      <c r="FZ1503" s="116">
        <f t="shared" si="686"/>
        <v>1.72E-2</v>
      </c>
      <c r="GA1503" s="116">
        <f t="shared" si="687"/>
        <v>1</v>
      </c>
      <c r="GB1503" s="116">
        <f t="shared" si="688"/>
        <v>20</v>
      </c>
      <c r="GC1503" s="116">
        <f t="shared" si="689"/>
        <v>6.8699999999999997E-2</v>
      </c>
      <c r="GD1503" s="116">
        <f t="shared" si="690"/>
        <v>1</v>
      </c>
      <c r="GE1503" s="116">
        <f t="shared" si="691"/>
        <v>44</v>
      </c>
    </row>
    <row r="1504" spans="164:187" ht="16.5" x14ac:dyDescent="0.2">
      <c r="FH1504" s="116">
        <v>1499</v>
      </c>
      <c r="FI1504" s="116">
        <f t="shared" si="676"/>
        <v>53</v>
      </c>
      <c r="FJ1504" s="116">
        <f t="shared" si="669"/>
        <v>19</v>
      </c>
      <c r="FK1504" s="116" t="str">
        <f t="shared" si="677"/>
        <v>吕布专属武器-魂珠-6 8级</v>
      </c>
      <c r="FL1504" s="116">
        <f t="shared" si="678"/>
        <v>6</v>
      </c>
      <c r="FM1504" s="116">
        <f t="shared" si="679"/>
        <v>8</v>
      </c>
      <c r="FN1504" s="116" t="str">
        <f t="shared" si="670"/>
        <v>金币</v>
      </c>
      <c r="FO1504" s="116">
        <f t="shared" si="671"/>
        <v>13000</v>
      </c>
      <c r="FP1504" s="116" t="str">
        <f t="shared" si="672"/>
        <v>专属强化石3</v>
      </c>
      <c r="FQ1504" s="116">
        <f t="shared" si="673"/>
        <v>33</v>
      </c>
      <c r="FR1504" s="116" t="str">
        <f t="shared" si="674"/>
        <v>专属强化石4</v>
      </c>
      <c r="FS1504" s="116">
        <f t="shared" si="675"/>
        <v>7</v>
      </c>
      <c r="FT1504" s="116">
        <f t="shared" si="680"/>
        <v>0.03</v>
      </c>
      <c r="FU1504" s="116">
        <f t="shared" si="681"/>
        <v>1</v>
      </c>
      <c r="FV1504" s="116">
        <f t="shared" si="682"/>
        <v>50</v>
      </c>
      <c r="FW1504" s="116">
        <f t="shared" si="683"/>
        <v>0</v>
      </c>
      <c r="FX1504" s="116">
        <f t="shared" si="684"/>
        <v>1</v>
      </c>
      <c r="FY1504" s="116">
        <f t="shared" si="685"/>
        <v>12</v>
      </c>
      <c r="FZ1504" s="116">
        <f t="shared" si="686"/>
        <v>1.49E-2</v>
      </c>
      <c r="GA1504" s="116">
        <f t="shared" si="687"/>
        <v>1</v>
      </c>
      <c r="GB1504" s="116">
        <f t="shared" si="688"/>
        <v>24</v>
      </c>
      <c r="GC1504" s="116">
        <f t="shared" si="689"/>
        <v>5.9400000000000001E-2</v>
      </c>
      <c r="GD1504" s="116">
        <f t="shared" si="690"/>
        <v>1</v>
      </c>
      <c r="GE1504" s="116">
        <f t="shared" si="691"/>
        <v>50</v>
      </c>
    </row>
    <row r="1505" spans="164:187" ht="16.5" x14ac:dyDescent="0.2">
      <c r="FH1505" s="116">
        <v>1500</v>
      </c>
      <c r="FI1505" s="116">
        <f t="shared" si="676"/>
        <v>54</v>
      </c>
      <c r="FJ1505" s="116">
        <f t="shared" si="669"/>
        <v>19</v>
      </c>
      <c r="FK1505" s="116" t="str">
        <f t="shared" si="677"/>
        <v>吕布专属武器-魂珠-6 9级</v>
      </c>
      <c r="FL1505" s="116">
        <f t="shared" si="678"/>
        <v>6</v>
      </c>
      <c r="FM1505" s="116">
        <f t="shared" si="679"/>
        <v>9</v>
      </c>
      <c r="FN1505" s="116" t="str">
        <f t="shared" si="670"/>
        <v>金币</v>
      </c>
      <c r="FO1505" s="116">
        <f t="shared" si="671"/>
        <v>14000</v>
      </c>
      <c r="FP1505" s="116" t="str">
        <f t="shared" si="672"/>
        <v>专属强化石3</v>
      </c>
      <c r="FQ1505" s="116">
        <f t="shared" si="673"/>
        <v>38</v>
      </c>
      <c r="FR1505" s="116" t="str">
        <f t="shared" si="674"/>
        <v>专属强化石4</v>
      </c>
      <c r="FS1505" s="116">
        <f t="shared" si="675"/>
        <v>8</v>
      </c>
      <c r="FT1505" s="116">
        <f t="shared" si="680"/>
        <v>0.02</v>
      </c>
      <c r="FU1505" s="116">
        <f t="shared" si="681"/>
        <v>1</v>
      </c>
      <c r="FV1505" s="116">
        <f t="shared" si="682"/>
        <v>71</v>
      </c>
      <c r="FW1505" s="116">
        <f t="shared" si="683"/>
        <v>0</v>
      </c>
      <c r="FX1505" s="116">
        <f t="shared" si="684"/>
        <v>1</v>
      </c>
      <c r="FY1505" s="116">
        <f t="shared" si="685"/>
        <v>17</v>
      </c>
      <c r="FZ1505" s="116">
        <f t="shared" si="686"/>
        <v>1.0500000000000001E-2</v>
      </c>
      <c r="GA1505" s="116">
        <f t="shared" si="687"/>
        <v>1</v>
      </c>
      <c r="GB1505" s="116">
        <f t="shared" si="688"/>
        <v>33</v>
      </c>
      <c r="GC1505" s="116">
        <f t="shared" si="689"/>
        <v>4.2000000000000003E-2</v>
      </c>
      <c r="GD1505" s="116">
        <f t="shared" si="690"/>
        <v>1</v>
      </c>
      <c r="GE1505" s="116">
        <f t="shared" si="691"/>
        <v>71</v>
      </c>
    </row>
    <row r="1506" spans="164:187" ht="16.5" x14ac:dyDescent="0.2">
      <c r="FH1506" s="116">
        <v>1501</v>
      </c>
      <c r="FI1506" s="116">
        <f t="shared" si="676"/>
        <v>0</v>
      </c>
      <c r="FJ1506" s="116">
        <f t="shared" si="669"/>
        <v>19</v>
      </c>
      <c r="FK1506" s="116" t="str">
        <f t="shared" si="677"/>
        <v>吕布专属武器-魂珠-7 0级</v>
      </c>
      <c r="FL1506" s="116">
        <f t="shared" si="678"/>
        <v>7</v>
      </c>
      <c r="FM1506" s="116">
        <f t="shared" si="679"/>
        <v>0</v>
      </c>
      <c r="FN1506" s="116" t="str">
        <f t="shared" si="670"/>
        <v/>
      </c>
      <c r="FO1506" s="116" t="str">
        <f t="shared" si="671"/>
        <v/>
      </c>
      <c r="FP1506" s="116" t="str">
        <f t="shared" si="672"/>
        <v/>
      </c>
      <c r="FQ1506" s="116" t="str">
        <f t="shared" si="673"/>
        <v/>
      </c>
      <c r="FR1506" s="116" t="str">
        <f t="shared" si="674"/>
        <v/>
      </c>
      <c r="FS1506" s="116" t="str">
        <f t="shared" si="675"/>
        <v/>
      </c>
      <c r="FT1506" s="116" t="str">
        <f t="shared" si="680"/>
        <v/>
      </c>
      <c r="FU1506" s="116" t="str">
        <f t="shared" si="681"/>
        <v/>
      </c>
      <c r="FV1506" s="116" t="str">
        <f t="shared" si="682"/>
        <v/>
      </c>
      <c r="FW1506" s="116" t="str">
        <f t="shared" si="683"/>
        <v/>
      </c>
      <c r="FX1506" s="116" t="str">
        <f t="shared" si="684"/>
        <v/>
      </c>
      <c r="FY1506" s="116" t="str">
        <f t="shared" si="685"/>
        <v/>
      </c>
      <c r="FZ1506" s="116" t="str">
        <f t="shared" si="686"/>
        <v/>
      </c>
      <c r="GA1506" s="116" t="str">
        <f t="shared" si="687"/>
        <v/>
      </c>
      <c r="GB1506" s="116" t="str">
        <f t="shared" si="688"/>
        <v/>
      </c>
      <c r="GC1506" s="116" t="str">
        <f t="shared" si="689"/>
        <v/>
      </c>
      <c r="GD1506" s="116" t="str">
        <f t="shared" si="690"/>
        <v/>
      </c>
      <c r="GE1506" s="116" t="str">
        <f t="shared" si="691"/>
        <v/>
      </c>
    </row>
    <row r="1507" spans="164:187" ht="16.5" x14ac:dyDescent="0.2">
      <c r="FH1507" s="116">
        <v>1502</v>
      </c>
      <c r="FI1507" s="116">
        <f t="shared" si="676"/>
        <v>55</v>
      </c>
      <c r="FJ1507" s="116">
        <f t="shared" si="669"/>
        <v>19</v>
      </c>
      <c r="FK1507" s="116" t="str">
        <f t="shared" si="677"/>
        <v>吕布专属武器-魂珠-7 1级</v>
      </c>
      <c r="FL1507" s="116">
        <f t="shared" si="678"/>
        <v>7</v>
      </c>
      <c r="FM1507" s="116">
        <f t="shared" si="679"/>
        <v>1</v>
      </c>
      <c r="FN1507" s="116" t="str">
        <f t="shared" si="670"/>
        <v>金币</v>
      </c>
      <c r="FO1507" s="116">
        <f t="shared" si="671"/>
        <v>7000</v>
      </c>
      <c r="FP1507" s="116" t="str">
        <f t="shared" si="672"/>
        <v>专属强化石3</v>
      </c>
      <c r="FQ1507" s="116">
        <f t="shared" si="673"/>
        <v>6</v>
      </c>
      <c r="FR1507" s="116" t="str">
        <f t="shared" si="674"/>
        <v>专属强化石4</v>
      </c>
      <c r="FS1507" s="116">
        <f t="shared" si="675"/>
        <v>2</v>
      </c>
      <c r="FT1507" s="116">
        <f t="shared" si="680"/>
        <v>0.17</v>
      </c>
      <c r="FU1507" s="116">
        <f t="shared" si="681"/>
        <v>1</v>
      </c>
      <c r="FV1507" s="116">
        <f t="shared" si="682"/>
        <v>9</v>
      </c>
      <c r="FW1507" s="116">
        <f t="shared" si="683"/>
        <v>0</v>
      </c>
      <c r="FX1507" s="116">
        <f t="shared" si="684"/>
        <v>1</v>
      </c>
      <c r="FY1507" s="116">
        <f t="shared" si="685"/>
        <v>2</v>
      </c>
      <c r="FZ1507" s="116">
        <f t="shared" si="686"/>
        <v>8.6599999999999996E-2</v>
      </c>
      <c r="GA1507" s="116">
        <f t="shared" si="687"/>
        <v>1</v>
      </c>
      <c r="GB1507" s="116">
        <f t="shared" si="688"/>
        <v>4</v>
      </c>
      <c r="GC1507" s="116">
        <f t="shared" si="689"/>
        <v>0.3463</v>
      </c>
      <c r="GD1507" s="116">
        <f t="shared" si="690"/>
        <v>1</v>
      </c>
      <c r="GE1507" s="116">
        <f t="shared" si="691"/>
        <v>9</v>
      </c>
    </row>
    <row r="1508" spans="164:187" ht="16.5" x14ac:dyDescent="0.2">
      <c r="FH1508" s="116">
        <v>1503</v>
      </c>
      <c r="FI1508" s="116">
        <f t="shared" si="676"/>
        <v>56</v>
      </c>
      <c r="FJ1508" s="116">
        <f t="shared" si="669"/>
        <v>19</v>
      </c>
      <c r="FK1508" s="116" t="str">
        <f t="shared" si="677"/>
        <v>吕布专属武器-魂珠-7 2级</v>
      </c>
      <c r="FL1508" s="116">
        <f t="shared" si="678"/>
        <v>7</v>
      </c>
      <c r="FM1508" s="116">
        <f t="shared" si="679"/>
        <v>2</v>
      </c>
      <c r="FN1508" s="116" t="str">
        <f t="shared" si="670"/>
        <v>金币</v>
      </c>
      <c r="FO1508" s="116">
        <f t="shared" si="671"/>
        <v>8000</v>
      </c>
      <c r="FP1508" s="116" t="str">
        <f t="shared" si="672"/>
        <v>专属强化石3</v>
      </c>
      <c r="FQ1508" s="116">
        <f t="shared" si="673"/>
        <v>6</v>
      </c>
      <c r="FR1508" s="116" t="str">
        <f t="shared" si="674"/>
        <v>专属强化石4</v>
      </c>
      <c r="FS1508" s="116">
        <f t="shared" si="675"/>
        <v>2</v>
      </c>
      <c r="FT1508" s="116">
        <f t="shared" si="680"/>
        <v>0.09</v>
      </c>
      <c r="FU1508" s="116">
        <f t="shared" si="681"/>
        <v>1</v>
      </c>
      <c r="FV1508" s="116">
        <f t="shared" si="682"/>
        <v>17</v>
      </c>
      <c r="FW1508" s="116">
        <f t="shared" si="683"/>
        <v>0</v>
      </c>
      <c r="FX1508" s="116">
        <f t="shared" si="684"/>
        <v>1</v>
      </c>
      <c r="FY1508" s="116">
        <f t="shared" si="685"/>
        <v>4</v>
      </c>
      <c r="FZ1508" s="116">
        <f t="shared" si="686"/>
        <v>4.3299999999999998E-2</v>
      </c>
      <c r="GA1508" s="116">
        <f t="shared" si="687"/>
        <v>1</v>
      </c>
      <c r="GB1508" s="116">
        <f t="shared" si="688"/>
        <v>8</v>
      </c>
      <c r="GC1508" s="116">
        <f t="shared" si="689"/>
        <v>0.1731</v>
      </c>
      <c r="GD1508" s="116">
        <f t="shared" si="690"/>
        <v>1</v>
      </c>
      <c r="GE1508" s="116">
        <f t="shared" si="691"/>
        <v>17</v>
      </c>
    </row>
    <row r="1509" spans="164:187" ht="16.5" x14ac:dyDescent="0.2">
      <c r="FH1509" s="116">
        <v>1504</v>
      </c>
      <c r="FI1509" s="116">
        <f t="shared" si="676"/>
        <v>57</v>
      </c>
      <c r="FJ1509" s="116">
        <f t="shared" si="669"/>
        <v>19</v>
      </c>
      <c r="FK1509" s="116" t="str">
        <f t="shared" si="677"/>
        <v>吕布专属武器-魂珠-7 3级</v>
      </c>
      <c r="FL1509" s="116">
        <f t="shared" si="678"/>
        <v>7</v>
      </c>
      <c r="FM1509" s="116">
        <f t="shared" si="679"/>
        <v>3</v>
      </c>
      <c r="FN1509" s="116" t="str">
        <f t="shared" si="670"/>
        <v>金币</v>
      </c>
      <c r="FO1509" s="116">
        <f t="shared" si="671"/>
        <v>9000</v>
      </c>
      <c r="FP1509" s="116" t="str">
        <f t="shared" si="672"/>
        <v>专属强化石3</v>
      </c>
      <c r="FQ1509" s="116">
        <f t="shared" si="673"/>
        <v>8</v>
      </c>
      <c r="FR1509" s="116" t="str">
        <f t="shared" si="674"/>
        <v>专属强化石4</v>
      </c>
      <c r="FS1509" s="116">
        <f t="shared" si="675"/>
        <v>3</v>
      </c>
      <c r="FT1509" s="116">
        <f t="shared" si="680"/>
        <v>0.09</v>
      </c>
      <c r="FU1509" s="116">
        <f t="shared" si="681"/>
        <v>1</v>
      </c>
      <c r="FV1509" s="116">
        <f t="shared" si="682"/>
        <v>17</v>
      </c>
      <c r="FW1509" s="116">
        <f t="shared" si="683"/>
        <v>0</v>
      </c>
      <c r="FX1509" s="116">
        <f t="shared" si="684"/>
        <v>1</v>
      </c>
      <c r="FY1509" s="116">
        <f t="shared" si="685"/>
        <v>4</v>
      </c>
      <c r="FZ1509" s="116">
        <f t="shared" si="686"/>
        <v>4.3299999999999998E-2</v>
      </c>
      <c r="GA1509" s="116">
        <f t="shared" si="687"/>
        <v>1</v>
      </c>
      <c r="GB1509" s="116">
        <f t="shared" si="688"/>
        <v>8</v>
      </c>
      <c r="GC1509" s="116">
        <f t="shared" si="689"/>
        <v>0.1731</v>
      </c>
      <c r="GD1509" s="116">
        <f t="shared" si="690"/>
        <v>1</v>
      </c>
      <c r="GE1509" s="116">
        <f t="shared" si="691"/>
        <v>17</v>
      </c>
    </row>
    <row r="1510" spans="164:187" ht="16.5" x14ac:dyDescent="0.2">
      <c r="FH1510" s="116">
        <v>1505</v>
      </c>
      <c r="FI1510" s="116">
        <f t="shared" si="676"/>
        <v>58</v>
      </c>
      <c r="FJ1510" s="116">
        <f t="shared" si="669"/>
        <v>19</v>
      </c>
      <c r="FK1510" s="116" t="str">
        <f t="shared" si="677"/>
        <v>吕布专属武器-魂珠-7 4级</v>
      </c>
      <c r="FL1510" s="116">
        <f t="shared" si="678"/>
        <v>7</v>
      </c>
      <c r="FM1510" s="116">
        <f t="shared" si="679"/>
        <v>4</v>
      </c>
      <c r="FN1510" s="116" t="str">
        <f t="shared" si="670"/>
        <v>金币</v>
      </c>
      <c r="FO1510" s="116">
        <f t="shared" si="671"/>
        <v>10000</v>
      </c>
      <c r="FP1510" s="116" t="str">
        <f t="shared" si="672"/>
        <v>专属强化石3</v>
      </c>
      <c r="FQ1510" s="116">
        <f t="shared" si="673"/>
        <v>11</v>
      </c>
      <c r="FR1510" s="116" t="str">
        <f t="shared" si="674"/>
        <v>专属强化石4</v>
      </c>
      <c r="FS1510" s="116">
        <f t="shared" si="675"/>
        <v>4</v>
      </c>
      <c r="FT1510" s="116">
        <f t="shared" si="680"/>
        <v>7.0000000000000007E-2</v>
      </c>
      <c r="FU1510" s="116">
        <f t="shared" si="681"/>
        <v>1</v>
      </c>
      <c r="FV1510" s="116">
        <f t="shared" si="682"/>
        <v>22</v>
      </c>
      <c r="FW1510" s="116">
        <f t="shared" si="683"/>
        <v>0</v>
      </c>
      <c r="FX1510" s="116">
        <f t="shared" si="684"/>
        <v>1</v>
      </c>
      <c r="FY1510" s="116">
        <f t="shared" si="685"/>
        <v>5</v>
      </c>
      <c r="FZ1510" s="116">
        <f t="shared" si="686"/>
        <v>3.4599999999999999E-2</v>
      </c>
      <c r="GA1510" s="116">
        <f t="shared" si="687"/>
        <v>1</v>
      </c>
      <c r="GB1510" s="116">
        <f t="shared" si="688"/>
        <v>10</v>
      </c>
      <c r="GC1510" s="116">
        <f t="shared" si="689"/>
        <v>0.13850000000000001</v>
      </c>
      <c r="GD1510" s="116">
        <f t="shared" si="690"/>
        <v>1</v>
      </c>
      <c r="GE1510" s="116">
        <f t="shared" si="691"/>
        <v>22</v>
      </c>
    </row>
    <row r="1511" spans="164:187" ht="16.5" x14ac:dyDescent="0.2">
      <c r="FH1511" s="116">
        <v>1506</v>
      </c>
      <c r="FI1511" s="116">
        <f t="shared" si="676"/>
        <v>59</v>
      </c>
      <c r="FJ1511" s="116">
        <f t="shared" si="669"/>
        <v>19</v>
      </c>
      <c r="FK1511" s="116" t="str">
        <f t="shared" si="677"/>
        <v>吕布专属武器-魂珠-7 5级</v>
      </c>
      <c r="FL1511" s="116">
        <f t="shared" si="678"/>
        <v>7</v>
      </c>
      <c r="FM1511" s="116">
        <f t="shared" si="679"/>
        <v>5</v>
      </c>
      <c r="FN1511" s="116" t="str">
        <f t="shared" si="670"/>
        <v>金币</v>
      </c>
      <c r="FO1511" s="116">
        <f t="shared" si="671"/>
        <v>11000</v>
      </c>
      <c r="FP1511" s="116" t="str">
        <f t="shared" si="672"/>
        <v>专属强化石3</v>
      </c>
      <c r="FQ1511" s="116">
        <f t="shared" si="673"/>
        <v>11</v>
      </c>
      <c r="FR1511" s="116" t="str">
        <f t="shared" si="674"/>
        <v>专属强化石4</v>
      </c>
      <c r="FS1511" s="116">
        <f t="shared" si="675"/>
        <v>4</v>
      </c>
      <c r="FT1511" s="116">
        <f t="shared" si="680"/>
        <v>0.04</v>
      </c>
      <c r="FU1511" s="116">
        <f t="shared" si="681"/>
        <v>1</v>
      </c>
      <c r="FV1511" s="116">
        <f t="shared" si="682"/>
        <v>35</v>
      </c>
      <c r="FW1511" s="116">
        <f t="shared" si="683"/>
        <v>0</v>
      </c>
      <c r="FX1511" s="116">
        <f t="shared" si="684"/>
        <v>1</v>
      </c>
      <c r="FY1511" s="116">
        <f t="shared" si="685"/>
        <v>8</v>
      </c>
      <c r="FZ1511" s="116">
        <f t="shared" si="686"/>
        <v>2.1600000000000001E-2</v>
      </c>
      <c r="GA1511" s="116">
        <f t="shared" si="687"/>
        <v>1</v>
      </c>
      <c r="GB1511" s="116">
        <f t="shared" si="688"/>
        <v>16</v>
      </c>
      <c r="GC1511" s="116">
        <f t="shared" si="689"/>
        <v>8.6599999999999996E-2</v>
      </c>
      <c r="GD1511" s="116">
        <f t="shared" si="690"/>
        <v>1</v>
      </c>
      <c r="GE1511" s="116">
        <f t="shared" si="691"/>
        <v>35</v>
      </c>
    </row>
    <row r="1512" spans="164:187" ht="16.5" x14ac:dyDescent="0.2">
      <c r="FH1512" s="116">
        <v>1507</v>
      </c>
      <c r="FI1512" s="116">
        <f t="shared" si="676"/>
        <v>60</v>
      </c>
      <c r="FJ1512" s="116">
        <f t="shared" si="669"/>
        <v>19</v>
      </c>
      <c r="FK1512" s="116" t="str">
        <f t="shared" si="677"/>
        <v>吕布专属武器-魂珠-7 6级</v>
      </c>
      <c r="FL1512" s="116">
        <f t="shared" si="678"/>
        <v>7</v>
      </c>
      <c r="FM1512" s="116">
        <f t="shared" si="679"/>
        <v>6</v>
      </c>
      <c r="FN1512" s="116" t="str">
        <f t="shared" si="670"/>
        <v>金币</v>
      </c>
      <c r="FO1512" s="116">
        <f t="shared" si="671"/>
        <v>12000</v>
      </c>
      <c r="FP1512" s="116" t="str">
        <f t="shared" si="672"/>
        <v>专属强化石3</v>
      </c>
      <c r="FQ1512" s="116">
        <f t="shared" si="673"/>
        <v>14</v>
      </c>
      <c r="FR1512" s="116" t="str">
        <f t="shared" si="674"/>
        <v>专属强化石4</v>
      </c>
      <c r="FS1512" s="116">
        <f t="shared" si="675"/>
        <v>5</v>
      </c>
      <c r="FT1512" s="116">
        <f t="shared" si="680"/>
        <v>0.03</v>
      </c>
      <c r="FU1512" s="116">
        <f t="shared" si="681"/>
        <v>1</v>
      </c>
      <c r="FV1512" s="116">
        <f t="shared" si="682"/>
        <v>45</v>
      </c>
      <c r="FW1512" s="116">
        <f t="shared" si="683"/>
        <v>0</v>
      </c>
      <c r="FX1512" s="116">
        <f t="shared" si="684"/>
        <v>1</v>
      </c>
      <c r="FY1512" s="116">
        <f t="shared" si="685"/>
        <v>11</v>
      </c>
      <c r="FZ1512" s="116">
        <f t="shared" si="686"/>
        <v>1.66E-2</v>
      </c>
      <c r="GA1512" s="116">
        <f t="shared" si="687"/>
        <v>1</v>
      </c>
      <c r="GB1512" s="116">
        <f t="shared" si="688"/>
        <v>21</v>
      </c>
      <c r="GC1512" s="116">
        <f t="shared" si="689"/>
        <v>6.6600000000000006E-2</v>
      </c>
      <c r="GD1512" s="116">
        <f t="shared" si="690"/>
        <v>1</v>
      </c>
      <c r="GE1512" s="116">
        <f t="shared" si="691"/>
        <v>45</v>
      </c>
    </row>
    <row r="1513" spans="164:187" ht="16.5" x14ac:dyDescent="0.2">
      <c r="FH1513" s="116">
        <v>1508</v>
      </c>
      <c r="FI1513" s="116">
        <f t="shared" si="676"/>
        <v>61</v>
      </c>
      <c r="FJ1513" s="116">
        <f t="shared" si="669"/>
        <v>19</v>
      </c>
      <c r="FK1513" s="116" t="str">
        <f t="shared" si="677"/>
        <v>吕布专属武器-魂珠-7 7级</v>
      </c>
      <c r="FL1513" s="116">
        <f t="shared" si="678"/>
        <v>7</v>
      </c>
      <c r="FM1513" s="116">
        <f t="shared" si="679"/>
        <v>7</v>
      </c>
      <c r="FN1513" s="116" t="str">
        <f t="shared" si="670"/>
        <v>金币</v>
      </c>
      <c r="FO1513" s="116">
        <f t="shared" si="671"/>
        <v>13000</v>
      </c>
      <c r="FP1513" s="116" t="str">
        <f t="shared" si="672"/>
        <v>专属强化石3</v>
      </c>
      <c r="FQ1513" s="116">
        <f t="shared" si="673"/>
        <v>20</v>
      </c>
      <c r="FR1513" s="116" t="str">
        <f t="shared" si="674"/>
        <v>专属强化石4</v>
      </c>
      <c r="FS1513" s="116">
        <f t="shared" si="675"/>
        <v>7</v>
      </c>
      <c r="FT1513" s="116">
        <f t="shared" si="680"/>
        <v>0.03</v>
      </c>
      <c r="FU1513" s="116">
        <f t="shared" si="681"/>
        <v>1</v>
      </c>
      <c r="FV1513" s="116">
        <f t="shared" si="682"/>
        <v>52</v>
      </c>
      <c r="FW1513" s="116">
        <f t="shared" si="683"/>
        <v>0</v>
      </c>
      <c r="FX1513" s="116">
        <f t="shared" si="684"/>
        <v>1</v>
      </c>
      <c r="FY1513" s="116">
        <f t="shared" si="685"/>
        <v>12</v>
      </c>
      <c r="FZ1513" s="116">
        <f t="shared" si="686"/>
        <v>1.44E-2</v>
      </c>
      <c r="GA1513" s="116">
        <f t="shared" si="687"/>
        <v>1</v>
      </c>
      <c r="GB1513" s="116">
        <f t="shared" si="688"/>
        <v>24</v>
      </c>
      <c r="GC1513" s="116">
        <f t="shared" si="689"/>
        <v>5.7700000000000001E-2</v>
      </c>
      <c r="GD1513" s="116">
        <f t="shared" si="690"/>
        <v>1</v>
      </c>
      <c r="GE1513" s="116">
        <f t="shared" si="691"/>
        <v>52</v>
      </c>
    </row>
    <row r="1514" spans="164:187" ht="16.5" x14ac:dyDescent="0.2">
      <c r="FH1514" s="116">
        <v>1509</v>
      </c>
      <c r="FI1514" s="116">
        <f t="shared" si="676"/>
        <v>62</v>
      </c>
      <c r="FJ1514" s="116">
        <f t="shared" si="669"/>
        <v>19</v>
      </c>
      <c r="FK1514" s="116" t="str">
        <f t="shared" si="677"/>
        <v>吕布专属武器-魂珠-7 8级</v>
      </c>
      <c r="FL1514" s="116">
        <f t="shared" si="678"/>
        <v>7</v>
      </c>
      <c r="FM1514" s="116">
        <f t="shared" si="679"/>
        <v>8</v>
      </c>
      <c r="FN1514" s="116" t="str">
        <f t="shared" si="670"/>
        <v>金币</v>
      </c>
      <c r="FO1514" s="116">
        <f t="shared" si="671"/>
        <v>14000</v>
      </c>
      <c r="FP1514" s="116" t="str">
        <f t="shared" si="672"/>
        <v>专属强化石3</v>
      </c>
      <c r="FQ1514" s="116">
        <f t="shared" si="673"/>
        <v>23</v>
      </c>
      <c r="FR1514" s="116" t="str">
        <f t="shared" si="674"/>
        <v>专属强化石4</v>
      </c>
      <c r="FS1514" s="116">
        <f t="shared" si="675"/>
        <v>8</v>
      </c>
      <c r="FT1514" s="116">
        <f t="shared" si="680"/>
        <v>0.02</v>
      </c>
      <c r="FU1514" s="116">
        <f t="shared" si="681"/>
        <v>1</v>
      </c>
      <c r="FV1514" s="116">
        <f t="shared" si="682"/>
        <v>74</v>
      </c>
      <c r="FW1514" s="116">
        <f t="shared" si="683"/>
        <v>0</v>
      </c>
      <c r="FX1514" s="116">
        <f t="shared" si="684"/>
        <v>1</v>
      </c>
      <c r="FY1514" s="116">
        <f t="shared" si="685"/>
        <v>17</v>
      </c>
      <c r="FZ1514" s="116">
        <f t="shared" si="686"/>
        <v>1.0200000000000001E-2</v>
      </c>
      <c r="GA1514" s="116">
        <f t="shared" si="687"/>
        <v>1</v>
      </c>
      <c r="GB1514" s="116">
        <f t="shared" si="688"/>
        <v>34</v>
      </c>
      <c r="GC1514" s="116">
        <f t="shared" si="689"/>
        <v>4.07E-2</v>
      </c>
      <c r="GD1514" s="116">
        <f t="shared" si="690"/>
        <v>1</v>
      </c>
      <c r="GE1514" s="116">
        <f t="shared" si="691"/>
        <v>74</v>
      </c>
    </row>
    <row r="1515" spans="164:187" ht="16.5" x14ac:dyDescent="0.2">
      <c r="FH1515" s="116">
        <v>1510</v>
      </c>
      <c r="FI1515" s="116">
        <f t="shared" si="676"/>
        <v>63</v>
      </c>
      <c r="FJ1515" s="116">
        <f t="shared" si="669"/>
        <v>19</v>
      </c>
      <c r="FK1515" s="116" t="str">
        <f t="shared" si="677"/>
        <v>吕布专属武器-魂珠-7 9级</v>
      </c>
      <c r="FL1515" s="116">
        <f t="shared" si="678"/>
        <v>7</v>
      </c>
      <c r="FM1515" s="116">
        <f t="shared" si="679"/>
        <v>9</v>
      </c>
      <c r="FN1515" s="116" t="str">
        <f t="shared" si="670"/>
        <v>金币</v>
      </c>
      <c r="FO1515" s="116">
        <f t="shared" si="671"/>
        <v>15000</v>
      </c>
      <c r="FP1515" s="116" t="str">
        <f t="shared" si="672"/>
        <v>专属强化石3</v>
      </c>
      <c r="FQ1515" s="116">
        <f t="shared" si="673"/>
        <v>28</v>
      </c>
      <c r="FR1515" s="116" t="str">
        <f t="shared" si="674"/>
        <v>专属强化石4</v>
      </c>
      <c r="FS1515" s="116">
        <f t="shared" si="675"/>
        <v>10</v>
      </c>
      <c r="FT1515" s="116">
        <f t="shared" si="680"/>
        <v>0.02</v>
      </c>
      <c r="FU1515" s="116">
        <f t="shared" si="681"/>
        <v>1</v>
      </c>
      <c r="FV1515" s="116">
        <f t="shared" si="682"/>
        <v>95</v>
      </c>
      <c r="FW1515" s="116">
        <f t="shared" si="683"/>
        <v>0</v>
      </c>
      <c r="FX1515" s="116">
        <f t="shared" si="684"/>
        <v>1</v>
      </c>
      <c r="FY1515" s="116">
        <f t="shared" si="685"/>
        <v>22</v>
      </c>
      <c r="FZ1515" s="116">
        <f t="shared" si="686"/>
        <v>7.9000000000000008E-3</v>
      </c>
      <c r="GA1515" s="116">
        <f t="shared" si="687"/>
        <v>1</v>
      </c>
      <c r="GB1515" s="116">
        <f t="shared" si="688"/>
        <v>44</v>
      </c>
      <c r="GC1515" s="116">
        <f t="shared" si="689"/>
        <v>3.15E-2</v>
      </c>
      <c r="GD1515" s="116">
        <f t="shared" si="690"/>
        <v>1</v>
      </c>
      <c r="GE1515" s="116">
        <f t="shared" si="691"/>
        <v>95</v>
      </c>
    </row>
    <row r="1516" spans="164:187" ht="16.5" x14ac:dyDescent="0.2">
      <c r="FH1516" s="116">
        <v>1511</v>
      </c>
      <c r="FI1516" s="116">
        <f t="shared" si="676"/>
        <v>0</v>
      </c>
      <c r="FJ1516" s="116">
        <f t="shared" si="669"/>
        <v>19</v>
      </c>
      <c r="FK1516" s="116" t="str">
        <f t="shared" si="677"/>
        <v>吕布专属武器-魂珠-8 0级</v>
      </c>
      <c r="FL1516" s="116">
        <f t="shared" si="678"/>
        <v>8</v>
      </c>
      <c r="FM1516" s="116">
        <f t="shared" si="679"/>
        <v>0</v>
      </c>
      <c r="FN1516" s="116" t="str">
        <f t="shared" si="670"/>
        <v/>
      </c>
      <c r="FO1516" s="116" t="str">
        <f t="shared" si="671"/>
        <v/>
      </c>
      <c r="FP1516" s="116" t="str">
        <f t="shared" si="672"/>
        <v/>
      </c>
      <c r="FQ1516" s="116" t="str">
        <f t="shared" si="673"/>
        <v/>
      </c>
      <c r="FR1516" s="116" t="str">
        <f t="shared" si="674"/>
        <v/>
      </c>
      <c r="FS1516" s="116" t="str">
        <f t="shared" si="675"/>
        <v/>
      </c>
      <c r="FT1516" s="116" t="str">
        <f t="shared" si="680"/>
        <v/>
      </c>
      <c r="FU1516" s="116" t="str">
        <f t="shared" si="681"/>
        <v/>
      </c>
      <c r="FV1516" s="116" t="str">
        <f t="shared" si="682"/>
        <v/>
      </c>
      <c r="FW1516" s="116" t="str">
        <f t="shared" si="683"/>
        <v/>
      </c>
      <c r="FX1516" s="116" t="str">
        <f t="shared" si="684"/>
        <v/>
      </c>
      <c r="FY1516" s="116" t="str">
        <f t="shared" si="685"/>
        <v/>
      </c>
      <c r="FZ1516" s="116" t="str">
        <f t="shared" si="686"/>
        <v/>
      </c>
      <c r="GA1516" s="116" t="str">
        <f t="shared" si="687"/>
        <v/>
      </c>
      <c r="GB1516" s="116" t="str">
        <f t="shared" si="688"/>
        <v/>
      </c>
      <c r="GC1516" s="116" t="str">
        <f t="shared" si="689"/>
        <v/>
      </c>
      <c r="GD1516" s="116" t="str">
        <f t="shared" si="690"/>
        <v/>
      </c>
      <c r="GE1516" s="116" t="str">
        <f t="shared" si="691"/>
        <v/>
      </c>
    </row>
    <row r="1517" spans="164:187" ht="16.5" x14ac:dyDescent="0.2">
      <c r="FH1517" s="116">
        <v>1512</v>
      </c>
      <c r="FI1517" s="116">
        <f t="shared" si="676"/>
        <v>64</v>
      </c>
      <c r="FJ1517" s="116">
        <f t="shared" si="669"/>
        <v>19</v>
      </c>
      <c r="FK1517" s="116" t="str">
        <f t="shared" si="677"/>
        <v>吕布专属武器-魂珠-8 1级</v>
      </c>
      <c r="FL1517" s="116">
        <f t="shared" si="678"/>
        <v>8</v>
      </c>
      <c r="FM1517" s="116">
        <f t="shared" si="679"/>
        <v>1</v>
      </c>
      <c r="FN1517" s="116" t="str">
        <f t="shared" si="670"/>
        <v>金币</v>
      </c>
      <c r="FO1517" s="116">
        <f t="shared" si="671"/>
        <v>8000</v>
      </c>
      <c r="FP1517" s="116" t="str">
        <f t="shared" si="672"/>
        <v>专属强化石4</v>
      </c>
      <c r="FQ1517" s="116">
        <f t="shared" si="673"/>
        <v>5</v>
      </c>
      <c r="FR1517" s="116" t="str">
        <f t="shared" si="674"/>
        <v/>
      </c>
      <c r="FS1517" s="116" t="str">
        <f t="shared" si="675"/>
        <v/>
      </c>
      <c r="FT1517" s="116">
        <f t="shared" si="680"/>
        <v>0.1</v>
      </c>
      <c r="FU1517" s="116">
        <f t="shared" si="681"/>
        <v>1</v>
      </c>
      <c r="FV1517" s="116">
        <f t="shared" si="682"/>
        <v>15</v>
      </c>
      <c r="FW1517" s="116">
        <f t="shared" si="683"/>
        <v>0</v>
      </c>
      <c r="FX1517" s="116">
        <f t="shared" si="684"/>
        <v>1</v>
      </c>
      <c r="FY1517" s="116">
        <f t="shared" si="685"/>
        <v>4</v>
      </c>
      <c r="FZ1517" s="116">
        <f t="shared" si="686"/>
        <v>4.9200000000000001E-2</v>
      </c>
      <c r="GA1517" s="116">
        <f t="shared" si="687"/>
        <v>1</v>
      </c>
      <c r="GB1517" s="116">
        <f t="shared" si="688"/>
        <v>7</v>
      </c>
      <c r="GC1517" s="116">
        <f t="shared" si="689"/>
        <v>0.1968</v>
      </c>
      <c r="GD1517" s="116">
        <f t="shared" si="690"/>
        <v>1</v>
      </c>
      <c r="GE1517" s="116">
        <f t="shared" si="691"/>
        <v>15</v>
      </c>
    </row>
    <row r="1518" spans="164:187" ht="16.5" x14ac:dyDescent="0.2">
      <c r="FH1518" s="116">
        <v>1513</v>
      </c>
      <c r="FI1518" s="116">
        <f t="shared" si="676"/>
        <v>65</v>
      </c>
      <c r="FJ1518" s="116">
        <f t="shared" si="669"/>
        <v>19</v>
      </c>
      <c r="FK1518" s="116" t="str">
        <f t="shared" si="677"/>
        <v>吕布专属武器-魂珠-8 2级</v>
      </c>
      <c r="FL1518" s="116">
        <f t="shared" si="678"/>
        <v>8</v>
      </c>
      <c r="FM1518" s="116">
        <f t="shared" si="679"/>
        <v>2</v>
      </c>
      <c r="FN1518" s="116" t="str">
        <f t="shared" si="670"/>
        <v>金币</v>
      </c>
      <c r="FO1518" s="116">
        <f t="shared" si="671"/>
        <v>9000</v>
      </c>
      <c r="FP1518" s="116" t="str">
        <f t="shared" si="672"/>
        <v>专属强化石4</v>
      </c>
      <c r="FQ1518" s="116">
        <f t="shared" si="673"/>
        <v>8</v>
      </c>
      <c r="FR1518" s="116" t="str">
        <f t="shared" si="674"/>
        <v/>
      </c>
      <c r="FS1518" s="116" t="str">
        <f t="shared" si="675"/>
        <v/>
      </c>
      <c r="FT1518" s="116">
        <f t="shared" si="680"/>
        <v>0.08</v>
      </c>
      <c r="FU1518" s="116">
        <f t="shared" si="681"/>
        <v>1</v>
      </c>
      <c r="FV1518" s="116">
        <f t="shared" si="682"/>
        <v>19</v>
      </c>
      <c r="FW1518" s="116">
        <f t="shared" si="683"/>
        <v>0</v>
      </c>
      <c r="FX1518" s="116">
        <f t="shared" si="684"/>
        <v>1</v>
      </c>
      <c r="FY1518" s="116">
        <f t="shared" si="685"/>
        <v>4</v>
      </c>
      <c r="FZ1518" s="116">
        <f t="shared" si="686"/>
        <v>3.9399999999999998E-2</v>
      </c>
      <c r="GA1518" s="116">
        <f t="shared" si="687"/>
        <v>1</v>
      </c>
      <c r="GB1518" s="116">
        <f t="shared" si="688"/>
        <v>9</v>
      </c>
      <c r="GC1518" s="116">
        <f t="shared" si="689"/>
        <v>0.15740000000000001</v>
      </c>
      <c r="GD1518" s="116">
        <f t="shared" si="690"/>
        <v>1</v>
      </c>
      <c r="GE1518" s="116">
        <f t="shared" si="691"/>
        <v>19</v>
      </c>
    </row>
    <row r="1519" spans="164:187" ht="16.5" x14ac:dyDescent="0.2">
      <c r="FH1519" s="116">
        <v>1514</v>
      </c>
      <c r="FI1519" s="116">
        <f t="shared" si="676"/>
        <v>66</v>
      </c>
      <c r="FJ1519" s="116">
        <f t="shared" si="669"/>
        <v>19</v>
      </c>
      <c r="FK1519" s="116" t="str">
        <f t="shared" si="677"/>
        <v>吕布专属武器-魂珠-8 3级</v>
      </c>
      <c r="FL1519" s="116">
        <f t="shared" si="678"/>
        <v>8</v>
      </c>
      <c r="FM1519" s="116">
        <f t="shared" si="679"/>
        <v>3</v>
      </c>
      <c r="FN1519" s="116" t="str">
        <f t="shared" si="670"/>
        <v>金币</v>
      </c>
      <c r="FO1519" s="116">
        <f t="shared" si="671"/>
        <v>10000</v>
      </c>
      <c r="FP1519" s="116" t="str">
        <f t="shared" si="672"/>
        <v>专属强化石4</v>
      </c>
      <c r="FQ1519" s="116">
        <f t="shared" si="673"/>
        <v>10</v>
      </c>
      <c r="FR1519" s="116" t="str">
        <f t="shared" si="674"/>
        <v/>
      </c>
      <c r="FS1519" s="116" t="str">
        <f t="shared" si="675"/>
        <v/>
      </c>
      <c r="FT1519" s="116">
        <f t="shared" si="680"/>
        <v>7.0000000000000007E-2</v>
      </c>
      <c r="FU1519" s="116">
        <f t="shared" si="681"/>
        <v>1</v>
      </c>
      <c r="FV1519" s="116">
        <f t="shared" si="682"/>
        <v>23</v>
      </c>
      <c r="FW1519" s="116">
        <f t="shared" si="683"/>
        <v>0</v>
      </c>
      <c r="FX1519" s="116">
        <f t="shared" si="684"/>
        <v>1</v>
      </c>
      <c r="FY1519" s="116">
        <f t="shared" si="685"/>
        <v>5</v>
      </c>
      <c r="FZ1519" s="116">
        <f t="shared" si="686"/>
        <v>3.2800000000000003E-2</v>
      </c>
      <c r="GA1519" s="116">
        <f t="shared" si="687"/>
        <v>1</v>
      </c>
      <c r="GB1519" s="116">
        <f t="shared" si="688"/>
        <v>11</v>
      </c>
      <c r="GC1519" s="116">
        <f t="shared" si="689"/>
        <v>0.13120000000000001</v>
      </c>
      <c r="GD1519" s="116">
        <f t="shared" si="690"/>
        <v>1</v>
      </c>
      <c r="GE1519" s="116">
        <f t="shared" si="691"/>
        <v>23</v>
      </c>
    </row>
    <row r="1520" spans="164:187" ht="16.5" x14ac:dyDescent="0.2">
      <c r="FH1520" s="116">
        <v>1515</v>
      </c>
      <c r="FI1520" s="116">
        <f t="shared" si="676"/>
        <v>67</v>
      </c>
      <c r="FJ1520" s="116">
        <f t="shared" si="669"/>
        <v>19</v>
      </c>
      <c r="FK1520" s="116" t="str">
        <f t="shared" si="677"/>
        <v>吕布专属武器-魂珠-8 4级</v>
      </c>
      <c r="FL1520" s="116">
        <f t="shared" si="678"/>
        <v>8</v>
      </c>
      <c r="FM1520" s="116">
        <f t="shared" si="679"/>
        <v>4</v>
      </c>
      <c r="FN1520" s="116" t="str">
        <f t="shared" si="670"/>
        <v>金币</v>
      </c>
      <c r="FO1520" s="116">
        <f t="shared" si="671"/>
        <v>11000</v>
      </c>
      <c r="FP1520" s="116" t="str">
        <f t="shared" si="672"/>
        <v>专属强化石4</v>
      </c>
      <c r="FQ1520" s="116">
        <f t="shared" si="673"/>
        <v>12</v>
      </c>
      <c r="FR1520" s="116" t="str">
        <f t="shared" si="674"/>
        <v/>
      </c>
      <c r="FS1520" s="116" t="str">
        <f t="shared" si="675"/>
        <v/>
      </c>
      <c r="FT1520" s="116">
        <f t="shared" si="680"/>
        <v>0.05</v>
      </c>
      <c r="FU1520" s="116">
        <f t="shared" si="681"/>
        <v>1</v>
      </c>
      <c r="FV1520" s="116">
        <f t="shared" si="682"/>
        <v>32</v>
      </c>
      <c r="FW1520" s="116">
        <f t="shared" si="683"/>
        <v>0</v>
      </c>
      <c r="FX1520" s="116">
        <f t="shared" si="684"/>
        <v>1</v>
      </c>
      <c r="FY1520" s="116">
        <f t="shared" si="685"/>
        <v>7</v>
      </c>
      <c r="FZ1520" s="116">
        <f t="shared" si="686"/>
        <v>2.3599999999999999E-2</v>
      </c>
      <c r="GA1520" s="116">
        <f t="shared" si="687"/>
        <v>1</v>
      </c>
      <c r="GB1520" s="116">
        <f t="shared" si="688"/>
        <v>15</v>
      </c>
      <c r="GC1520" s="116">
        <f t="shared" si="689"/>
        <v>9.4399999999999998E-2</v>
      </c>
      <c r="GD1520" s="116">
        <f t="shared" si="690"/>
        <v>1</v>
      </c>
      <c r="GE1520" s="116">
        <f t="shared" si="691"/>
        <v>32</v>
      </c>
    </row>
    <row r="1521" spans="164:187" ht="16.5" x14ac:dyDescent="0.2">
      <c r="FH1521" s="116">
        <v>1516</v>
      </c>
      <c r="FI1521" s="116">
        <f t="shared" si="676"/>
        <v>68</v>
      </c>
      <c r="FJ1521" s="116">
        <f t="shared" si="669"/>
        <v>19</v>
      </c>
      <c r="FK1521" s="116" t="str">
        <f t="shared" si="677"/>
        <v>吕布专属武器-魂珠-8 5级</v>
      </c>
      <c r="FL1521" s="116">
        <f t="shared" si="678"/>
        <v>8</v>
      </c>
      <c r="FM1521" s="116">
        <f t="shared" si="679"/>
        <v>5</v>
      </c>
      <c r="FN1521" s="116" t="str">
        <f t="shared" si="670"/>
        <v>金币</v>
      </c>
      <c r="FO1521" s="116">
        <f t="shared" si="671"/>
        <v>12000</v>
      </c>
      <c r="FP1521" s="116" t="str">
        <f t="shared" si="672"/>
        <v>专属强化石4</v>
      </c>
      <c r="FQ1521" s="116">
        <f t="shared" si="673"/>
        <v>15</v>
      </c>
      <c r="FR1521" s="116" t="str">
        <f t="shared" si="674"/>
        <v/>
      </c>
      <c r="FS1521" s="116" t="str">
        <f t="shared" si="675"/>
        <v/>
      </c>
      <c r="FT1521" s="116">
        <f t="shared" si="680"/>
        <v>0.04</v>
      </c>
      <c r="FU1521" s="116">
        <f t="shared" si="681"/>
        <v>1</v>
      </c>
      <c r="FV1521" s="116">
        <f t="shared" si="682"/>
        <v>41</v>
      </c>
      <c r="FW1521" s="116">
        <f t="shared" si="683"/>
        <v>0</v>
      </c>
      <c r="FX1521" s="116">
        <f t="shared" si="684"/>
        <v>1</v>
      </c>
      <c r="FY1521" s="116">
        <f t="shared" si="685"/>
        <v>9</v>
      </c>
      <c r="FZ1521" s="116">
        <f t="shared" si="686"/>
        <v>1.84E-2</v>
      </c>
      <c r="GA1521" s="116">
        <f t="shared" si="687"/>
        <v>1</v>
      </c>
      <c r="GB1521" s="116">
        <f t="shared" si="688"/>
        <v>19</v>
      </c>
      <c r="GC1521" s="116">
        <f t="shared" si="689"/>
        <v>7.3800000000000004E-2</v>
      </c>
      <c r="GD1521" s="116">
        <f t="shared" si="690"/>
        <v>1</v>
      </c>
      <c r="GE1521" s="116">
        <f t="shared" si="691"/>
        <v>41</v>
      </c>
    </row>
    <row r="1522" spans="164:187" ht="16.5" x14ac:dyDescent="0.2">
      <c r="FH1522" s="116">
        <v>1517</v>
      </c>
      <c r="FI1522" s="116">
        <f t="shared" si="676"/>
        <v>69</v>
      </c>
      <c r="FJ1522" s="116">
        <f t="shared" si="669"/>
        <v>19</v>
      </c>
      <c r="FK1522" s="116" t="str">
        <f t="shared" si="677"/>
        <v>吕布专属武器-魂珠-8 6级</v>
      </c>
      <c r="FL1522" s="116">
        <f t="shared" si="678"/>
        <v>8</v>
      </c>
      <c r="FM1522" s="116">
        <f t="shared" si="679"/>
        <v>6</v>
      </c>
      <c r="FN1522" s="116" t="str">
        <f t="shared" si="670"/>
        <v>金币</v>
      </c>
      <c r="FO1522" s="116">
        <f t="shared" si="671"/>
        <v>13000</v>
      </c>
      <c r="FP1522" s="116" t="str">
        <f t="shared" si="672"/>
        <v>专属强化石4</v>
      </c>
      <c r="FQ1522" s="116">
        <f t="shared" si="673"/>
        <v>18</v>
      </c>
      <c r="FR1522" s="116" t="str">
        <f t="shared" si="674"/>
        <v/>
      </c>
      <c r="FS1522" s="116" t="str">
        <f t="shared" si="675"/>
        <v/>
      </c>
      <c r="FT1522" s="116">
        <f t="shared" si="680"/>
        <v>0.03</v>
      </c>
      <c r="FU1522" s="116">
        <f t="shared" si="681"/>
        <v>1</v>
      </c>
      <c r="FV1522" s="116">
        <f t="shared" si="682"/>
        <v>55</v>
      </c>
      <c r="FW1522" s="116">
        <f t="shared" si="683"/>
        <v>0</v>
      </c>
      <c r="FX1522" s="116">
        <f t="shared" si="684"/>
        <v>1</v>
      </c>
      <c r="FY1522" s="116">
        <f t="shared" si="685"/>
        <v>13</v>
      </c>
      <c r="FZ1522" s="116">
        <f t="shared" si="686"/>
        <v>1.3599999999999999E-2</v>
      </c>
      <c r="GA1522" s="116">
        <f t="shared" si="687"/>
        <v>1</v>
      </c>
      <c r="GB1522" s="116">
        <f t="shared" si="688"/>
        <v>26</v>
      </c>
      <c r="GC1522" s="116">
        <f t="shared" si="689"/>
        <v>5.45E-2</v>
      </c>
      <c r="GD1522" s="116">
        <f t="shared" si="690"/>
        <v>1</v>
      </c>
      <c r="GE1522" s="116">
        <f t="shared" si="691"/>
        <v>55</v>
      </c>
    </row>
    <row r="1523" spans="164:187" ht="16.5" x14ac:dyDescent="0.2">
      <c r="FH1523" s="116">
        <v>1518</v>
      </c>
      <c r="FI1523" s="116">
        <f t="shared" si="676"/>
        <v>70</v>
      </c>
      <c r="FJ1523" s="116">
        <f t="shared" si="669"/>
        <v>19</v>
      </c>
      <c r="FK1523" s="116" t="str">
        <f t="shared" si="677"/>
        <v>吕布专属武器-魂珠-8 7级</v>
      </c>
      <c r="FL1523" s="116">
        <f t="shared" si="678"/>
        <v>8</v>
      </c>
      <c r="FM1523" s="116">
        <f t="shared" si="679"/>
        <v>7</v>
      </c>
      <c r="FN1523" s="116" t="str">
        <f t="shared" si="670"/>
        <v>金币</v>
      </c>
      <c r="FO1523" s="116">
        <f t="shared" si="671"/>
        <v>14000</v>
      </c>
      <c r="FP1523" s="116" t="str">
        <f t="shared" si="672"/>
        <v>专属强化石4</v>
      </c>
      <c r="FQ1523" s="116">
        <f t="shared" si="673"/>
        <v>25</v>
      </c>
      <c r="FR1523" s="116" t="str">
        <f t="shared" si="674"/>
        <v/>
      </c>
      <c r="FS1523" s="116" t="str">
        <f t="shared" si="675"/>
        <v/>
      </c>
      <c r="FT1523" s="116">
        <f t="shared" si="680"/>
        <v>0.02</v>
      </c>
      <c r="FU1523" s="116">
        <f t="shared" si="681"/>
        <v>1</v>
      </c>
      <c r="FV1523" s="116">
        <f t="shared" si="682"/>
        <v>64</v>
      </c>
      <c r="FW1523" s="116">
        <f t="shared" si="683"/>
        <v>0</v>
      </c>
      <c r="FX1523" s="116">
        <f t="shared" si="684"/>
        <v>1</v>
      </c>
      <c r="FY1523" s="116">
        <f t="shared" si="685"/>
        <v>15</v>
      </c>
      <c r="FZ1523" s="116">
        <f t="shared" si="686"/>
        <v>1.17E-2</v>
      </c>
      <c r="GA1523" s="116">
        <f t="shared" si="687"/>
        <v>1</v>
      </c>
      <c r="GB1523" s="116">
        <f t="shared" si="688"/>
        <v>30</v>
      </c>
      <c r="GC1523" s="116">
        <f t="shared" si="689"/>
        <v>4.6800000000000001E-2</v>
      </c>
      <c r="GD1523" s="116">
        <f t="shared" si="690"/>
        <v>1</v>
      </c>
      <c r="GE1523" s="116">
        <f t="shared" si="691"/>
        <v>64</v>
      </c>
    </row>
    <row r="1524" spans="164:187" ht="16.5" x14ac:dyDescent="0.2">
      <c r="FH1524" s="116">
        <v>1519</v>
      </c>
      <c r="FI1524" s="116">
        <f t="shared" si="676"/>
        <v>71</v>
      </c>
      <c r="FJ1524" s="116">
        <f t="shared" si="669"/>
        <v>19</v>
      </c>
      <c r="FK1524" s="116" t="str">
        <f t="shared" si="677"/>
        <v>吕布专属武器-魂珠-8 8级</v>
      </c>
      <c r="FL1524" s="116">
        <f t="shared" si="678"/>
        <v>8</v>
      </c>
      <c r="FM1524" s="116">
        <f t="shared" si="679"/>
        <v>8</v>
      </c>
      <c r="FN1524" s="116" t="str">
        <f t="shared" si="670"/>
        <v>金币</v>
      </c>
      <c r="FO1524" s="116">
        <f t="shared" si="671"/>
        <v>15000</v>
      </c>
      <c r="FP1524" s="116" t="str">
        <f t="shared" si="672"/>
        <v>专属强化石4</v>
      </c>
      <c r="FQ1524" s="116">
        <f t="shared" si="673"/>
        <v>30</v>
      </c>
      <c r="FR1524" s="116" t="str">
        <f t="shared" si="674"/>
        <v/>
      </c>
      <c r="FS1524" s="116" t="str">
        <f t="shared" si="675"/>
        <v/>
      </c>
      <c r="FT1524" s="116">
        <f t="shared" si="680"/>
        <v>0.02</v>
      </c>
      <c r="FU1524" s="116">
        <f t="shared" si="681"/>
        <v>1</v>
      </c>
      <c r="FV1524" s="116">
        <f t="shared" si="682"/>
        <v>86</v>
      </c>
      <c r="FW1524" s="116">
        <f t="shared" si="683"/>
        <v>0</v>
      </c>
      <c r="FX1524" s="116">
        <f t="shared" si="684"/>
        <v>1</v>
      </c>
      <c r="FY1524" s="116">
        <f t="shared" si="685"/>
        <v>20</v>
      </c>
      <c r="FZ1524" s="116">
        <f t="shared" si="686"/>
        <v>8.6999999999999994E-3</v>
      </c>
      <c r="GA1524" s="116">
        <f t="shared" si="687"/>
        <v>1</v>
      </c>
      <c r="GB1524" s="116">
        <f t="shared" si="688"/>
        <v>40</v>
      </c>
      <c r="GC1524" s="116">
        <f t="shared" si="689"/>
        <v>3.4700000000000002E-2</v>
      </c>
      <c r="GD1524" s="116">
        <f t="shared" si="690"/>
        <v>1</v>
      </c>
      <c r="GE1524" s="116">
        <f t="shared" si="691"/>
        <v>86</v>
      </c>
    </row>
    <row r="1525" spans="164:187" ht="16.5" x14ac:dyDescent="0.2">
      <c r="FH1525" s="116">
        <v>1520</v>
      </c>
      <c r="FI1525" s="116">
        <f t="shared" si="676"/>
        <v>72</v>
      </c>
      <c r="FJ1525" s="116">
        <f t="shared" si="669"/>
        <v>19</v>
      </c>
      <c r="FK1525" s="116" t="str">
        <f t="shared" si="677"/>
        <v>吕布专属武器-魂珠-8 9级</v>
      </c>
      <c r="FL1525" s="116">
        <f t="shared" si="678"/>
        <v>8</v>
      </c>
      <c r="FM1525" s="116">
        <f t="shared" si="679"/>
        <v>9</v>
      </c>
      <c r="FN1525" s="116" t="str">
        <f t="shared" si="670"/>
        <v>金币</v>
      </c>
      <c r="FO1525" s="116">
        <f t="shared" si="671"/>
        <v>16000</v>
      </c>
      <c r="FP1525" s="116" t="str">
        <f t="shared" si="672"/>
        <v>专属强化石4</v>
      </c>
      <c r="FQ1525" s="116">
        <f t="shared" si="673"/>
        <v>30</v>
      </c>
      <c r="FR1525" s="116" t="str">
        <f t="shared" si="674"/>
        <v/>
      </c>
      <c r="FS1525" s="116" t="str">
        <f t="shared" si="675"/>
        <v/>
      </c>
      <c r="FT1525" s="116">
        <f t="shared" si="680"/>
        <v>0.01</v>
      </c>
      <c r="FU1525" s="116">
        <f t="shared" si="681"/>
        <v>1</v>
      </c>
      <c r="FV1525" s="116">
        <f t="shared" si="682"/>
        <v>140</v>
      </c>
      <c r="FW1525" s="116">
        <f t="shared" si="683"/>
        <v>0</v>
      </c>
      <c r="FX1525" s="116">
        <f t="shared" si="684"/>
        <v>1</v>
      </c>
      <c r="FY1525" s="116">
        <f t="shared" si="685"/>
        <v>33</v>
      </c>
      <c r="FZ1525" s="116">
        <f t="shared" si="686"/>
        <v>5.4000000000000003E-3</v>
      </c>
      <c r="GA1525" s="116">
        <f t="shared" si="687"/>
        <v>1</v>
      </c>
      <c r="GB1525" s="116">
        <f t="shared" si="688"/>
        <v>65</v>
      </c>
      <c r="GC1525" s="116">
        <f t="shared" si="689"/>
        <v>2.1499999999999998E-2</v>
      </c>
      <c r="GD1525" s="116">
        <f t="shared" si="690"/>
        <v>1</v>
      </c>
      <c r="GE1525" s="116">
        <f t="shared" si="691"/>
        <v>140</v>
      </c>
    </row>
    <row r="1526" spans="164:187" ht="16.5" x14ac:dyDescent="0.2">
      <c r="FH1526" s="116">
        <v>1521</v>
      </c>
      <c r="FI1526" s="116">
        <f t="shared" si="676"/>
        <v>0</v>
      </c>
      <c r="FJ1526" s="116">
        <f t="shared" si="669"/>
        <v>20</v>
      </c>
      <c r="FK1526" s="116" t="str">
        <f t="shared" si="677"/>
        <v>燕青专属武器-魂珠-1 0级</v>
      </c>
      <c r="FL1526" s="116">
        <f t="shared" si="678"/>
        <v>1</v>
      </c>
      <c r="FM1526" s="116">
        <f t="shared" si="679"/>
        <v>0</v>
      </c>
      <c r="FN1526" s="116" t="str">
        <f t="shared" si="670"/>
        <v/>
      </c>
      <c r="FO1526" s="116" t="str">
        <f t="shared" si="671"/>
        <v/>
      </c>
      <c r="FP1526" s="116" t="str">
        <f t="shared" si="672"/>
        <v/>
      </c>
      <c r="FQ1526" s="116" t="str">
        <f t="shared" si="673"/>
        <v/>
      </c>
      <c r="FR1526" s="116" t="str">
        <f t="shared" si="674"/>
        <v/>
      </c>
      <c r="FS1526" s="116" t="str">
        <f t="shared" si="675"/>
        <v/>
      </c>
      <c r="FT1526" s="116" t="str">
        <f t="shared" si="680"/>
        <v/>
      </c>
      <c r="FU1526" s="116" t="str">
        <f t="shared" si="681"/>
        <v/>
      </c>
      <c r="FV1526" s="116" t="str">
        <f t="shared" si="682"/>
        <v/>
      </c>
      <c r="FW1526" s="116" t="str">
        <f t="shared" si="683"/>
        <v/>
      </c>
      <c r="FX1526" s="116" t="str">
        <f t="shared" si="684"/>
        <v/>
      </c>
      <c r="FY1526" s="116" t="str">
        <f t="shared" si="685"/>
        <v/>
      </c>
      <c r="FZ1526" s="116" t="str">
        <f t="shared" si="686"/>
        <v/>
      </c>
      <c r="GA1526" s="116" t="str">
        <f t="shared" si="687"/>
        <v/>
      </c>
      <c r="GB1526" s="116" t="str">
        <f t="shared" si="688"/>
        <v/>
      </c>
      <c r="GC1526" s="116" t="str">
        <f t="shared" si="689"/>
        <v/>
      </c>
      <c r="GD1526" s="116" t="str">
        <f t="shared" si="690"/>
        <v/>
      </c>
      <c r="GE1526" s="116" t="str">
        <f t="shared" si="691"/>
        <v/>
      </c>
    </row>
    <row r="1527" spans="164:187" ht="16.5" x14ac:dyDescent="0.2">
      <c r="FH1527" s="116">
        <v>1522</v>
      </c>
      <c r="FI1527" s="116">
        <f t="shared" si="676"/>
        <v>1</v>
      </c>
      <c r="FJ1527" s="116">
        <f t="shared" si="669"/>
        <v>20</v>
      </c>
      <c r="FK1527" s="116" t="str">
        <f t="shared" si="677"/>
        <v>燕青专属武器-魂珠-1 1级</v>
      </c>
      <c r="FL1527" s="116">
        <f t="shared" si="678"/>
        <v>1</v>
      </c>
      <c r="FM1527" s="116">
        <f t="shared" si="679"/>
        <v>1</v>
      </c>
      <c r="FN1527" s="116" t="str">
        <f t="shared" si="670"/>
        <v>金币</v>
      </c>
      <c r="FO1527" s="116">
        <f t="shared" si="671"/>
        <v>1000</v>
      </c>
      <c r="FP1527" s="116" t="str">
        <f t="shared" si="672"/>
        <v>专属强化石1</v>
      </c>
      <c r="FQ1527" s="116">
        <f t="shared" si="673"/>
        <v>1</v>
      </c>
      <c r="FR1527" s="116" t="str">
        <f t="shared" si="674"/>
        <v/>
      </c>
      <c r="FS1527" s="116" t="str">
        <f t="shared" si="675"/>
        <v/>
      </c>
      <c r="FT1527" s="116">
        <f t="shared" si="680"/>
        <v>0.24</v>
      </c>
      <c r="FU1527" s="116">
        <f t="shared" si="681"/>
        <v>1</v>
      </c>
      <c r="FV1527" s="116">
        <f t="shared" si="682"/>
        <v>6</v>
      </c>
      <c r="FW1527" s="116">
        <f t="shared" si="683"/>
        <v>0</v>
      </c>
      <c r="FX1527" s="116">
        <f t="shared" si="684"/>
        <v>1</v>
      </c>
      <c r="FY1527" s="116">
        <f t="shared" si="685"/>
        <v>1</v>
      </c>
      <c r="FZ1527" s="116">
        <f t="shared" si="686"/>
        <v>0.11990000000000001</v>
      </c>
      <c r="GA1527" s="116">
        <f t="shared" si="687"/>
        <v>1</v>
      </c>
      <c r="GB1527" s="116">
        <f t="shared" si="688"/>
        <v>3</v>
      </c>
      <c r="GC1527" s="116">
        <f t="shared" si="689"/>
        <v>0.47960000000000003</v>
      </c>
      <c r="GD1527" s="116">
        <f t="shared" si="690"/>
        <v>1</v>
      </c>
      <c r="GE1527" s="116">
        <f t="shared" si="691"/>
        <v>6</v>
      </c>
    </row>
    <row r="1528" spans="164:187" ht="16.5" x14ac:dyDescent="0.2">
      <c r="FH1528" s="116">
        <v>1523</v>
      </c>
      <c r="FI1528" s="116">
        <f t="shared" si="676"/>
        <v>2</v>
      </c>
      <c r="FJ1528" s="116">
        <f t="shared" si="669"/>
        <v>20</v>
      </c>
      <c r="FK1528" s="116" t="str">
        <f t="shared" si="677"/>
        <v>燕青专属武器-魂珠-1 2级</v>
      </c>
      <c r="FL1528" s="116">
        <f t="shared" si="678"/>
        <v>1</v>
      </c>
      <c r="FM1528" s="116">
        <f t="shared" si="679"/>
        <v>2</v>
      </c>
      <c r="FN1528" s="116" t="str">
        <f t="shared" si="670"/>
        <v>金币</v>
      </c>
      <c r="FO1528" s="116">
        <f t="shared" si="671"/>
        <v>2000</v>
      </c>
      <c r="FP1528" s="116" t="str">
        <f t="shared" si="672"/>
        <v>专属强化石1</v>
      </c>
      <c r="FQ1528" s="116">
        <f t="shared" si="673"/>
        <v>2</v>
      </c>
      <c r="FR1528" s="116" t="str">
        <f t="shared" si="674"/>
        <v/>
      </c>
      <c r="FS1528" s="116" t="str">
        <f t="shared" si="675"/>
        <v/>
      </c>
      <c r="FT1528" s="116">
        <f t="shared" si="680"/>
        <v>0.24</v>
      </c>
      <c r="FU1528" s="116">
        <f t="shared" si="681"/>
        <v>1</v>
      </c>
      <c r="FV1528" s="116">
        <f t="shared" si="682"/>
        <v>6</v>
      </c>
      <c r="FW1528" s="116">
        <f t="shared" si="683"/>
        <v>0</v>
      </c>
      <c r="FX1528" s="116">
        <f t="shared" si="684"/>
        <v>1</v>
      </c>
      <c r="FY1528" s="116">
        <f t="shared" si="685"/>
        <v>1</v>
      </c>
      <c r="FZ1528" s="116">
        <f t="shared" si="686"/>
        <v>0.11990000000000001</v>
      </c>
      <c r="GA1528" s="116">
        <f t="shared" si="687"/>
        <v>1</v>
      </c>
      <c r="GB1528" s="116">
        <f t="shared" si="688"/>
        <v>3</v>
      </c>
      <c r="GC1528" s="116">
        <f t="shared" si="689"/>
        <v>0.47960000000000003</v>
      </c>
      <c r="GD1528" s="116">
        <f t="shared" si="690"/>
        <v>1</v>
      </c>
      <c r="GE1528" s="116">
        <f t="shared" si="691"/>
        <v>6</v>
      </c>
    </row>
    <row r="1529" spans="164:187" ht="16.5" x14ac:dyDescent="0.2">
      <c r="FH1529" s="116">
        <v>1524</v>
      </c>
      <c r="FI1529" s="116">
        <f t="shared" si="676"/>
        <v>3</v>
      </c>
      <c r="FJ1529" s="116">
        <f t="shared" si="669"/>
        <v>20</v>
      </c>
      <c r="FK1529" s="116" t="str">
        <f t="shared" si="677"/>
        <v>燕青专属武器-魂珠-1 3级</v>
      </c>
      <c r="FL1529" s="116">
        <f t="shared" si="678"/>
        <v>1</v>
      </c>
      <c r="FM1529" s="116">
        <f t="shared" si="679"/>
        <v>3</v>
      </c>
      <c r="FN1529" s="116" t="str">
        <f t="shared" si="670"/>
        <v>金币</v>
      </c>
      <c r="FO1529" s="116">
        <f t="shared" si="671"/>
        <v>3000</v>
      </c>
      <c r="FP1529" s="116" t="str">
        <f t="shared" si="672"/>
        <v>专属强化石1</v>
      </c>
      <c r="FQ1529" s="116">
        <f t="shared" si="673"/>
        <v>3</v>
      </c>
      <c r="FR1529" s="116" t="str">
        <f t="shared" si="674"/>
        <v/>
      </c>
      <c r="FS1529" s="116" t="str">
        <f t="shared" si="675"/>
        <v/>
      </c>
      <c r="FT1529" s="116">
        <f t="shared" si="680"/>
        <v>0.24</v>
      </c>
      <c r="FU1529" s="116">
        <f t="shared" si="681"/>
        <v>1</v>
      </c>
      <c r="FV1529" s="116">
        <f t="shared" si="682"/>
        <v>6</v>
      </c>
      <c r="FW1529" s="116">
        <f t="shared" si="683"/>
        <v>0</v>
      </c>
      <c r="FX1529" s="116">
        <f t="shared" si="684"/>
        <v>1</v>
      </c>
      <c r="FY1529" s="116">
        <f t="shared" si="685"/>
        <v>1</v>
      </c>
      <c r="FZ1529" s="116">
        <f t="shared" si="686"/>
        <v>0.11990000000000001</v>
      </c>
      <c r="GA1529" s="116">
        <f t="shared" si="687"/>
        <v>1</v>
      </c>
      <c r="GB1529" s="116">
        <f t="shared" si="688"/>
        <v>3</v>
      </c>
      <c r="GC1529" s="116">
        <f t="shared" si="689"/>
        <v>0.47960000000000003</v>
      </c>
      <c r="GD1529" s="116">
        <f t="shared" si="690"/>
        <v>1</v>
      </c>
      <c r="GE1529" s="116">
        <f t="shared" si="691"/>
        <v>6</v>
      </c>
    </row>
    <row r="1530" spans="164:187" ht="16.5" x14ac:dyDescent="0.2">
      <c r="FH1530" s="116">
        <v>1525</v>
      </c>
      <c r="FI1530" s="116">
        <f t="shared" si="676"/>
        <v>4</v>
      </c>
      <c r="FJ1530" s="116">
        <f t="shared" si="669"/>
        <v>20</v>
      </c>
      <c r="FK1530" s="116" t="str">
        <f t="shared" si="677"/>
        <v>燕青专属武器-魂珠-1 4级</v>
      </c>
      <c r="FL1530" s="116">
        <f t="shared" si="678"/>
        <v>1</v>
      </c>
      <c r="FM1530" s="116">
        <f t="shared" si="679"/>
        <v>4</v>
      </c>
      <c r="FN1530" s="116" t="str">
        <f t="shared" si="670"/>
        <v>金币</v>
      </c>
      <c r="FO1530" s="116">
        <f t="shared" si="671"/>
        <v>4000</v>
      </c>
      <c r="FP1530" s="116" t="str">
        <f t="shared" si="672"/>
        <v>专属强化石1</v>
      </c>
      <c r="FQ1530" s="116">
        <f t="shared" si="673"/>
        <v>4</v>
      </c>
      <c r="FR1530" s="116" t="str">
        <f t="shared" si="674"/>
        <v/>
      </c>
      <c r="FS1530" s="116" t="str">
        <f t="shared" si="675"/>
        <v/>
      </c>
      <c r="FT1530" s="116">
        <f t="shared" si="680"/>
        <v>0.19</v>
      </c>
      <c r="FU1530" s="116">
        <f t="shared" si="681"/>
        <v>1</v>
      </c>
      <c r="FV1530" s="116">
        <f t="shared" si="682"/>
        <v>8</v>
      </c>
      <c r="FW1530" s="116">
        <f t="shared" si="683"/>
        <v>0</v>
      </c>
      <c r="FX1530" s="116">
        <f t="shared" si="684"/>
        <v>1</v>
      </c>
      <c r="FY1530" s="116">
        <f t="shared" si="685"/>
        <v>2</v>
      </c>
      <c r="FZ1530" s="116">
        <f t="shared" si="686"/>
        <v>9.5899999999999999E-2</v>
      </c>
      <c r="GA1530" s="116">
        <f t="shared" si="687"/>
        <v>1</v>
      </c>
      <c r="GB1530" s="116">
        <f t="shared" si="688"/>
        <v>4</v>
      </c>
      <c r="GC1530" s="116">
        <f t="shared" si="689"/>
        <v>0.38369999999999999</v>
      </c>
      <c r="GD1530" s="116">
        <f t="shared" si="690"/>
        <v>1</v>
      </c>
      <c r="GE1530" s="116">
        <f t="shared" si="691"/>
        <v>8</v>
      </c>
    </row>
    <row r="1531" spans="164:187" ht="16.5" x14ac:dyDescent="0.2">
      <c r="FH1531" s="116">
        <v>1526</v>
      </c>
      <c r="FI1531" s="116">
        <f t="shared" si="676"/>
        <v>5</v>
      </c>
      <c r="FJ1531" s="116">
        <f t="shared" si="669"/>
        <v>20</v>
      </c>
      <c r="FK1531" s="116" t="str">
        <f t="shared" si="677"/>
        <v>燕青专属武器-魂珠-1 5级</v>
      </c>
      <c r="FL1531" s="116">
        <f t="shared" si="678"/>
        <v>1</v>
      </c>
      <c r="FM1531" s="116">
        <f t="shared" si="679"/>
        <v>5</v>
      </c>
      <c r="FN1531" s="116" t="str">
        <f t="shared" si="670"/>
        <v>金币</v>
      </c>
      <c r="FO1531" s="116">
        <f t="shared" si="671"/>
        <v>5000</v>
      </c>
      <c r="FP1531" s="116" t="str">
        <f t="shared" si="672"/>
        <v>专属强化石1</v>
      </c>
      <c r="FQ1531" s="116">
        <f t="shared" si="673"/>
        <v>5</v>
      </c>
      <c r="FR1531" s="116" t="str">
        <f t="shared" si="674"/>
        <v/>
      </c>
      <c r="FS1531" s="116" t="str">
        <f t="shared" si="675"/>
        <v/>
      </c>
      <c r="FT1531" s="116">
        <f t="shared" si="680"/>
        <v>0.15</v>
      </c>
      <c r="FU1531" s="116">
        <f t="shared" si="681"/>
        <v>1</v>
      </c>
      <c r="FV1531" s="116">
        <f t="shared" si="682"/>
        <v>10</v>
      </c>
      <c r="FW1531" s="116">
        <f t="shared" si="683"/>
        <v>0</v>
      </c>
      <c r="FX1531" s="116">
        <f t="shared" si="684"/>
        <v>1</v>
      </c>
      <c r="FY1531" s="116">
        <f t="shared" si="685"/>
        <v>2</v>
      </c>
      <c r="FZ1531" s="116">
        <f t="shared" si="686"/>
        <v>7.4899999999999994E-2</v>
      </c>
      <c r="GA1531" s="116">
        <f t="shared" si="687"/>
        <v>1</v>
      </c>
      <c r="GB1531" s="116">
        <f t="shared" si="688"/>
        <v>5</v>
      </c>
      <c r="GC1531" s="116">
        <f t="shared" si="689"/>
        <v>0.29980000000000001</v>
      </c>
      <c r="GD1531" s="116">
        <f t="shared" si="690"/>
        <v>1</v>
      </c>
      <c r="GE1531" s="116">
        <f t="shared" si="691"/>
        <v>10</v>
      </c>
    </row>
    <row r="1532" spans="164:187" ht="16.5" x14ac:dyDescent="0.2">
      <c r="FH1532" s="116">
        <v>1527</v>
      </c>
      <c r="FI1532" s="116">
        <f t="shared" si="676"/>
        <v>6</v>
      </c>
      <c r="FJ1532" s="116">
        <f t="shared" si="669"/>
        <v>20</v>
      </c>
      <c r="FK1532" s="116" t="str">
        <f t="shared" si="677"/>
        <v>燕青专属武器-魂珠-1 6级</v>
      </c>
      <c r="FL1532" s="116">
        <f t="shared" si="678"/>
        <v>1</v>
      </c>
      <c r="FM1532" s="116">
        <f t="shared" si="679"/>
        <v>6</v>
      </c>
      <c r="FN1532" s="116" t="str">
        <f t="shared" si="670"/>
        <v>金币</v>
      </c>
      <c r="FO1532" s="116">
        <f t="shared" si="671"/>
        <v>6000</v>
      </c>
      <c r="FP1532" s="116" t="str">
        <f t="shared" si="672"/>
        <v>专属强化石1</v>
      </c>
      <c r="FQ1532" s="116">
        <f t="shared" si="673"/>
        <v>6</v>
      </c>
      <c r="FR1532" s="116" t="str">
        <f t="shared" si="674"/>
        <v/>
      </c>
      <c r="FS1532" s="116" t="str">
        <f t="shared" si="675"/>
        <v/>
      </c>
      <c r="FT1532" s="116">
        <f t="shared" si="680"/>
        <v>0.11</v>
      </c>
      <c r="FU1532" s="116">
        <f t="shared" si="681"/>
        <v>1</v>
      </c>
      <c r="FV1532" s="116">
        <f t="shared" si="682"/>
        <v>14</v>
      </c>
      <c r="FW1532" s="116">
        <f t="shared" si="683"/>
        <v>0</v>
      </c>
      <c r="FX1532" s="116">
        <f t="shared" si="684"/>
        <v>1</v>
      </c>
      <c r="FY1532" s="116">
        <f t="shared" si="685"/>
        <v>3</v>
      </c>
      <c r="FZ1532" s="116">
        <f t="shared" si="686"/>
        <v>5.5300000000000002E-2</v>
      </c>
      <c r="GA1532" s="116">
        <f t="shared" si="687"/>
        <v>1</v>
      </c>
      <c r="GB1532" s="116">
        <f t="shared" si="688"/>
        <v>6</v>
      </c>
      <c r="GC1532" s="116">
        <f t="shared" si="689"/>
        <v>0.22140000000000001</v>
      </c>
      <c r="GD1532" s="116">
        <f t="shared" si="690"/>
        <v>1</v>
      </c>
      <c r="GE1532" s="116">
        <f t="shared" si="691"/>
        <v>14</v>
      </c>
    </row>
    <row r="1533" spans="164:187" ht="16.5" x14ac:dyDescent="0.2">
      <c r="FH1533" s="116">
        <v>1528</v>
      </c>
      <c r="FI1533" s="116">
        <f t="shared" si="676"/>
        <v>7</v>
      </c>
      <c r="FJ1533" s="116">
        <f t="shared" si="669"/>
        <v>20</v>
      </c>
      <c r="FK1533" s="116" t="str">
        <f t="shared" si="677"/>
        <v>燕青专属武器-魂珠-1 7级</v>
      </c>
      <c r="FL1533" s="116">
        <f t="shared" si="678"/>
        <v>1</v>
      </c>
      <c r="FM1533" s="116">
        <f t="shared" si="679"/>
        <v>7</v>
      </c>
      <c r="FN1533" s="116" t="str">
        <f t="shared" si="670"/>
        <v>金币</v>
      </c>
      <c r="FO1533" s="116">
        <f t="shared" si="671"/>
        <v>7000</v>
      </c>
      <c r="FP1533" s="116" t="str">
        <f t="shared" si="672"/>
        <v>专属强化石1</v>
      </c>
      <c r="FQ1533" s="116">
        <f t="shared" si="673"/>
        <v>7</v>
      </c>
      <c r="FR1533" s="116" t="str">
        <f t="shared" si="674"/>
        <v/>
      </c>
      <c r="FS1533" s="116" t="str">
        <f t="shared" si="675"/>
        <v/>
      </c>
      <c r="FT1533" s="116">
        <f t="shared" si="680"/>
        <v>0.08</v>
      </c>
      <c r="FU1533" s="116">
        <f t="shared" si="681"/>
        <v>1</v>
      </c>
      <c r="FV1533" s="116">
        <f t="shared" si="682"/>
        <v>19</v>
      </c>
      <c r="FW1533" s="116">
        <f t="shared" si="683"/>
        <v>0</v>
      </c>
      <c r="FX1533" s="116">
        <f t="shared" si="684"/>
        <v>1</v>
      </c>
      <c r="FY1533" s="116">
        <f t="shared" si="685"/>
        <v>4</v>
      </c>
      <c r="FZ1533" s="116">
        <f t="shared" si="686"/>
        <v>0.04</v>
      </c>
      <c r="GA1533" s="116">
        <f t="shared" si="687"/>
        <v>1</v>
      </c>
      <c r="GB1533" s="116">
        <f t="shared" si="688"/>
        <v>9</v>
      </c>
      <c r="GC1533" s="116">
        <f t="shared" si="689"/>
        <v>0.15989999999999999</v>
      </c>
      <c r="GD1533" s="116">
        <f t="shared" si="690"/>
        <v>1</v>
      </c>
      <c r="GE1533" s="116">
        <f t="shared" si="691"/>
        <v>19</v>
      </c>
    </row>
    <row r="1534" spans="164:187" ht="16.5" x14ac:dyDescent="0.2">
      <c r="FH1534" s="116">
        <v>1529</v>
      </c>
      <c r="FI1534" s="116">
        <f t="shared" si="676"/>
        <v>8</v>
      </c>
      <c r="FJ1534" s="116">
        <f t="shared" si="669"/>
        <v>20</v>
      </c>
      <c r="FK1534" s="116" t="str">
        <f t="shared" si="677"/>
        <v>燕青专属武器-魂珠-1 8级</v>
      </c>
      <c r="FL1534" s="116">
        <f t="shared" si="678"/>
        <v>1</v>
      </c>
      <c r="FM1534" s="116">
        <f t="shared" si="679"/>
        <v>8</v>
      </c>
      <c r="FN1534" s="116" t="str">
        <f t="shared" si="670"/>
        <v>金币</v>
      </c>
      <c r="FO1534" s="116">
        <f t="shared" si="671"/>
        <v>8000</v>
      </c>
      <c r="FP1534" s="116" t="str">
        <f t="shared" si="672"/>
        <v>专属强化石1</v>
      </c>
      <c r="FQ1534" s="116">
        <f t="shared" si="673"/>
        <v>8</v>
      </c>
      <c r="FR1534" s="116" t="str">
        <f t="shared" si="674"/>
        <v/>
      </c>
      <c r="FS1534" s="116" t="str">
        <f t="shared" si="675"/>
        <v/>
      </c>
      <c r="FT1534" s="116">
        <f t="shared" si="680"/>
        <v>0.06</v>
      </c>
      <c r="FU1534" s="116">
        <f t="shared" si="681"/>
        <v>1</v>
      </c>
      <c r="FV1534" s="116">
        <f t="shared" si="682"/>
        <v>27</v>
      </c>
      <c r="FW1534" s="116">
        <f t="shared" si="683"/>
        <v>0</v>
      </c>
      <c r="FX1534" s="116">
        <f t="shared" si="684"/>
        <v>1</v>
      </c>
      <c r="FY1534" s="116">
        <f t="shared" si="685"/>
        <v>6</v>
      </c>
      <c r="FZ1534" s="116">
        <f t="shared" si="686"/>
        <v>2.8199999999999999E-2</v>
      </c>
      <c r="GA1534" s="116">
        <f t="shared" si="687"/>
        <v>1</v>
      </c>
      <c r="GB1534" s="116">
        <f t="shared" si="688"/>
        <v>12</v>
      </c>
      <c r="GC1534" s="116">
        <f t="shared" si="689"/>
        <v>0.1128</v>
      </c>
      <c r="GD1534" s="116">
        <f t="shared" si="690"/>
        <v>1</v>
      </c>
      <c r="GE1534" s="116">
        <f t="shared" si="691"/>
        <v>27</v>
      </c>
    </row>
    <row r="1535" spans="164:187" ht="16.5" x14ac:dyDescent="0.2">
      <c r="FH1535" s="116">
        <v>1530</v>
      </c>
      <c r="FI1535" s="116">
        <f t="shared" si="676"/>
        <v>9</v>
      </c>
      <c r="FJ1535" s="116">
        <f t="shared" si="669"/>
        <v>20</v>
      </c>
      <c r="FK1535" s="116" t="str">
        <f t="shared" si="677"/>
        <v>燕青专属武器-魂珠-1 9级</v>
      </c>
      <c r="FL1535" s="116">
        <f t="shared" si="678"/>
        <v>1</v>
      </c>
      <c r="FM1535" s="116">
        <f t="shared" si="679"/>
        <v>9</v>
      </c>
      <c r="FN1535" s="116" t="str">
        <f t="shared" si="670"/>
        <v>金币</v>
      </c>
      <c r="FO1535" s="116">
        <f t="shared" si="671"/>
        <v>9000</v>
      </c>
      <c r="FP1535" s="116" t="str">
        <f t="shared" si="672"/>
        <v>专属强化石1</v>
      </c>
      <c r="FQ1535" s="116">
        <f t="shared" si="673"/>
        <v>10</v>
      </c>
      <c r="FR1535" s="116" t="str">
        <f t="shared" si="674"/>
        <v/>
      </c>
      <c r="FS1535" s="116" t="str">
        <f t="shared" si="675"/>
        <v/>
      </c>
      <c r="FT1535" s="116">
        <f t="shared" si="680"/>
        <v>0.04</v>
      </c>
      <c r="FU1535" s="116">
        <f t="shared" si="681"/>
        <v>1</v>
      </c>
      <c r="FV1535" s="116">
        <f t="shared" si="682"/>
        <v>34</v>
      </c>
      <c r="FW1535" s="116">
        <f t="shared" si="683"/>
        <v>0</v>
      </c>
      <c r="FX1535" s="116">
        <f t="shared" si="684"/>
        <v>1</v>
      </c>
      <c r="FY1535" s="116">
        <f t="shared" si="685"/>
        <v>8</v>
      </c>
      <c r="FZ1535" s="116">
        <f t="shared" si="686"/>
        <v>2.18E-2</v>
      </c>
      <c r="GA1535" s="116">
        <f t="shared" si="687"/>
        <v>1</v>
      </c>
      <c r="GB1535" s="116">
        <f t="shared" si="688"/>
        <v>16</v>
      </c>
      <c r="GC1535" s="116">
        <f t="shared" si="689"/>
        <v>8.72E-2</v>
      </c>
      <c r="GD1535" s="116">
        <f t="shared" si="690"/>
        <v>1</v>
      </c>
      <c r="GE1535" s="116">
        <f t="shared" si="691"/>
        <v>34</v>
      </c>
    </row>
    <row r="1536" spans="164:187" ht="16.5" x14ac:dyDescent="0.2">
      <c r="FH1536" s="116">
        <v>1531</v>
      </c>
      <c r="FI1536" s="116">
        <f t="shared" si="676"/>
        <v>0</v>
      </c>
      <c r="FJ1536" s="116">
        <f t="shared" si="669"/>
        <v>20</v>
      </c>
      <c r="FK1536" s="116" t="str">
        <f t="shared" si="677"/>
        <v>燕青专属武器-魂珠-2 0级</v>
      </c>
      <c r="FL1536" s="116">
        <f t="shared" si="678"/>
        <v>2</v>
      </c>
      <c r="FM1536" s="116">
        <f t="shared" si="679"/>
        <v>0</v>
      </c>
      <c r="FN1536" s="116" t="str">
        <f t="shared" si="670"/>
        <v/>
      </c>
      <c r="FO1536" s="116" t="str">
        <f t="shared" si="671"/>
        <v/>
      </c>
      <c r="FP1536" s="116" t="str">
        <f t="shared" si="672"/>
        <v/>
      </c>
      <c r="FQ1536" s="116" t="str">
        <f t="shared" si="673"/>
        <v/>
      </c>
      <c r="FR1536" s="116" t="str">
        <f t="shared" si="674"/>
        <v/>
      </c>
      <c r="FS1536" s="116" t="str">
        <f t="shared" si="675"/>
        <v/>
      </c>
      <c r="FT1536" s="116" t="str">
        <f t="shared" si="680"/>
        <v/>
      </c>
      <c r="FU1536" s="116" t="str">
        <f t="shared" si="681"/>
        <v/>
      </c>
      <c r="FV1536" s="116" t="str">
        <f t="shared" si="682"/>
        <v/>
      </c>
      <c r="FW1536" s="116" t="str">
        <f t="shared" si="683"/>
        <v/>
      </c>
      <c r="FX1536" s="116" t="str">
        <f t="shared" si="684"/>
        <v/>
      </c>
      <c r="FY1536" s="116" t="str">
        <f t="shared" si="685"/>
        <v/>
      </c>
      <c r="FZ1536" s="116" t="str">
        <f t="shared" si="686"/>
        <v/>
      </c>
      <c r="GA1536" s="116" t="str">
        <f t="shared" si="687"/>
        <v/>
      </c>
      <c r="GB1536" s="116" t="str">
        <f t="shared" si="688"/>
        <v/>
      </c>
      <c r="GC1536" s="116" t="str">
        <f t="shared" si="689"/>
        <v/>
      </c>
      <c r="GD1536" s="116" t="str">
        <f t="shared" si="690"/>
        <v/>
      </c>
      <c r="GE1536" s="116" t="str">
        <f t="shared" si="691"/>
        <v/>
      </c>
    </row>
    <row r="1537" spans="164:187" ht="16.5" x14ac:dyDescent="0.2">
      <c r="FH1537" s="116">
        <v>1532</v>
      </c>
      <c r="FI1537" s="116">
        <f t="shared" si="676"/>
        <v>10</v>
      </c>
      <c r="FJ1537" s="116">
        <f t="shared" si="669"/>
        <v>20</v>
      </c>
      <c r="FK1537" s="116" t="str">
        <f t="shared" si="677"/>
        <v>燕青专属武器-魂珠-2 1级</v>
      </c>
      <c r="FL1537" s="116">
        <f t="shared" si="678"/>
        <v>2</v>
      </c>
      <c r="FM1537" s="116">
        <f t="shared" si="679"/>
        <v>1</v>
      </c>
      <c r="FN1537" s="116" t="str">
        <f t="shared" si="670"/>
        <v>金币</v>
      </c>
      <c r="FO1537" s="116">
        <f t="shared" si="671"/>
        <v>2000</v>
      </c>
      <c r="FP1537" s="116" t="str">
        <f t="shared" si="672"/>
        <v>专属强化石1</v>
      </c>
      <c r="FQ1537" s="116">
        <f t="shared" si="673"/>
        <v>3</v>
      </c>
      <c r="FR1537" s="116" t="str">
        <f t="shared" si="674"/>
        <v>专属强化石2</v>
      </c>
      <c r="FS1537" s="116">
        <f t="shared" si="675"/>
        <v>1</v>
      </c>
      <c r="FT1537" s="116">
        <f t="shared" si="680"/>
        <v>0.28999999999999998</v>
      </c>
      <c r="FU1537" s="116">
        <f t="shared" si="681"/>
        <v>1</v>
      </c>
      <c r="FV1537" s="116">
        <f t="shared" si="682"/>
        <v>5</v>
      </c>
      <c r="FW1537" s="116">
        <f t="shared" si="683"/>
        <v>0</v>
      </c>
      <c r="FX1537" s="116">
        <f t="shared" si="684"/>
        <v>1</v>
      </c>
      <c r="FY1537" s="116">
        <f t="shared" si="685"/>
        <v>1</v>
      </c>
      <c r="FZ1537" s="116">
        <f t="shared" si="686"/>
        <v>0.14480000000000001</v>
      </c>
      <c r="GA1537" s="116">
        <f t="shared" si="687"/>
        <v>1</v>
      </c>
      <c r="GB1537" s="116">
        <f t="shared" si="688"/>
        <v>2</v>
      </c>
      <c r="GC1537" s="116">
        <f t="shared" si="689"/>
        <v>0.57920000000000005</v>
      </c>
      <c r="GD1537" s="116">
        <f t="shared" si="690"/>
        <v>1</v>
      </c>
      <c r="GE1537" s="116">
        <f t="shared" si="691"/>
        <v>5</v>
      </c>
    </row>
    <row r="1538" spans="164:187" ht="16.5" x14ac:dyDescent="0.2">
      <c r="FH1538" s="116">
        <v>1533</v>
      </c>
      <c r="FI1538" s="116">
        <f t="shared" si="676"/>
        <v>11</v>
      </c>
      <c r="FJ1538" s="116">
        <f t="shared" si="669"/>
        <v>20</v>
      </c>
      <c r="FK1538" s="116" t="str">
        <f t="shared" si="677"/>
        <v>燕青专属武器-魂珠-2 2级</v>
      </c>
      <c r="FL1538" s="116">
        <f t="shared" si="678"/>
        <v>2</v>
      </c>
      <c r="FM1538" s="116">
        <f t="shared" si="679"/>
        <v>2</v>
      </c>
      <c r="FN1538" s="116" t="str">
        <f t="shared" si="670"/>
        <v>金币</v>
      </c>
      <c r="FO1538" s="116">
        <f t="shared" si="671"/>
        <v>3000</v>
      </c>
      <c r="FP1538" s="116" t="str">
        <f t="shared" si="672"/>
        <v>专属强化石1</v>
      </c>
      <c r="FQ1538" s="116">
        <f t="shared" si="673"/>
        <v>3</v>
      </c>
      <c r="FR1538" s="116" t="str">
        <f t="shared" si="674"/>
        <v>专属强化石2</v>
      </c>
      <c r="FS1538" s="116">
        <f t="shared" si="675"/>
        <v>1</v>
      </c>
      <c r="FT1538" s="116">
        <f t="shared" si="680"/>
        <v>0.14000000000000001</v>
      </c>
      <c r="FU1538" s="116">
        <f t="shared" si="681"/>
        <v>1</v>
      </c>
      <c r="FV1538" s="116">
        <f t="shared" si="682"/>
        <v>10</v>
      </c>
      <c r="FW1538" s="116">
        <f t="shared" si="683"/>
        <v>0</v>
      </c>
      <c r="FX1538" s="116">
        <f t="shared" si="684"/>
        <v>1</v>
      </c>
      <c r="FY1538" s="116">
        <f t="shared" si="685"/>
        <v>2</v>
      </c>
      <c r="FZ1538" s="116">
        <f t="shared" si="686"/>
        <v>7.2400000000000006E-2</v>
      </c>
      <c r="GA1538" s="116">
        <f t="shared" si="687"/>
        <v>1</v>
      </c>
      <c r="GB1538" s="116">
        <f t="shared" si="688"/>
        <v>5</v>
      </c>
      <c r="GC1538" s="116">
        <f t="shared" si="689"/>
        <v>0.28960000000000002</v>
      </c>
      <c r="GD1538" s="116">
        <f t="shared" si="690"/>
        <v>1</v>
      </c>
      <c r="GE1538" s="116">
        <f t="shared" si="691"/>
        <v>10</v>
      </c>
    </row>
    <row r="1539" spans="164:187" ht="16.5" x14ac:dyDescent="0.2">
      <c r="FH1539" s="116">
        <v>1534</v>
      </c>
      <c r="FI1539" s="116">
        <f t="shared" si="676"/>
        <v>12</v>
      </c>
      <c r="FJ1539" s="116">
        <f t="shared" si="669"/>
        <v>20</v>
      </c>
      <c r="FK1539" s="116" t="str">
        <f t="shared" si="677"/>
        <v>燕青专属武器-魂珠-2 3级</v>
      </c>
      <c r="FL1539" s="116">
        <f t="shared" si="678"/>
        <v>2</v>
      </c>
      <c r="FM1539" s="116">
        <f t="shared" si="679"/>
        <v>3</v>
      </c>
      <c r="FN1539" s="116" t="str">
        <f t="shared" si="670"/>
        <v>金币</v>
      </c>
      <c r="FO1539" s="116">
        <f t="shared" si="671"/>
        <v>4000</v>
      </c>
      <c r="FP1539" s="116" t="str">
        <f t="shared" si="672"/>
        <v>专属强化石1</v>
      </c>
      <c r="FQ1539" s="116">
        <f t="shared" si="673"/>
        <v>6</v>
      </c>
      <c r="FR1539" s="116" t="str">
        <f t="shared" si="674"/>
        <v>专属强化石2</v>
      </c>
      <c r="FS1539" s="116">
        <f t="shared" si="675"/>
        <v>2</v>
      </c>
      <c r="FT1539" s="116">
        <f t="shared" si="680"/>
        <v>0.19</v>
      </c>
      <c r="FU1539" s="116">
        <f t="shared" si="681"/>
        <v>1</v>
      </c>
      <c r="FV1539" s="116">
        <f t="shared" si="682"/>
        <v>8</v>
      </c>
      <c r="FW1539" s="116">
        <f t="shared" si="683"/>
        <v>0</v>
      </c>
      <c r="FX1539" s="116">
        <f t="shared" si="684"/>
        <v>1</v>
      </c>
      <c r="FY1539" s="116">
        <f t="shared" si="685"/>
        <v>2</v>
      </c>
      <c r="FZ1539" s="116">
        <f t="shared" si="686"/>
        <v>9.6500000000000002E-2</v>
      </c>
      <c r="GA1539" s="116">
        <f t="shared" si="687"/>
        <v>1</v>
      </c>
      <c r="GB1539" s="116">
        <f t="shared" si="688"/>
        <v>4</v>
      </c>
      <c r="GC1539" s="116">
        <f t="shared" si="689"/>
        <v>0.3861</v>
      </c>
      <c r="GD1539" s="116">
        <f t="shared" si="690"/>
        <v>1</v>
      </c>
      <c r="GE1539" s="116">
        <f t="shared" si="691"/>
        <v>8</v>
      </c>
    </row>
    <row r="1540" spans="164:187" ht="16.5" x14ac:dyDescent="0.2">
      <c r="FH1540" s="116">
        <v>1535</v>
      </c>
      <c r="FI1540" s="116">
        <f t="shared" si="676"/>
        <v>13</v>
      </c>
      <c r="FJ1540" s="116">
        <f t="shared" si="669"/>
        <v>20</v>
      </c>
      <c r="FK1540" s="116" t="str">
        <f t="shared" si="677"/>
        <v>燕青专属武器-魂珠-2 4级</v>
      </c>
      <c r="FL1540" s="116">
        <f t="shared" si="678"/>
        <v>2</v>
      </c>
      <c r="FM1540" s="116">
        <f t="shared" si="679"/>
        <v>4</v>
      </c>
      <c r="FN1540" s="116" t="str">
        <f t="shared" si="670"/>
        <v>金币</v>
      </c>
      <c r="FO1540" s="116">
        <f t="shared" si="671"/>
        <v>5000</v>
      </c>
      <c r="FP1540" s="116" t="str">
        <f t="shared" si="672"/>
        <v>专属强化石1</v>
      </c>
      <c r="FQ1540" s="116">
        <f t="shared" si="673"/>
        <v>6</v>
      </c>
      <c r="FR1540" s="116" t="str">
        <f t="shared" si="674"/>
        <v>专属强化石2</v>
      </c>
      <c r="FS1540" s="116">
        <f t="shared" si="675"/>
        <v>2</v>
      </c>
      <c r="FT1540" s="116">
        <f t="shared" si="680"/>
        <v>0.12</v>
      </c>
      <c r="FU1540" s="116">
        <f t="shared" si="681"/>
        <v>1</v>
      </c>
      <c r="FV1540" s="116">
        <f t="shared" si="682"/>
        <v>13</v>
      </c>
      <c r="FW1540" s="116">
        <f t="shared" si="683"/>
        <v>0</v>
      </c>
      <c r="FX1540" s="116">
        <f t="shared" si="684"/>
        <v>1</v>
      </c>
      <c r="FY1540" s="116">
        <f t="shared" si="685"/>
        <v>3</v>
      </c>
      <c r="FZ1540" s="116">
        <f t="shared" si="686"/>
        <v>5.79E-2</v>
      </c>
      <c r="GA1540" s="116">
        <f t="shared" si="687"/>
        <v>1</v>
      </c>
      <c r="GB1540" s="116">
        <f t="shared" si="688"/>
        <v>6</v>
      </c>
      <c r="GC1540" s="116">
        <f t="shared" si="689"/>
        <v>0.23169999999999999</v>
      </c>
      <c r="GD1540" s="116">
        <f t="shared" si="690"/>
        <v>1</v>
      </c>
      <c r="GE1540" s="116">
        <f t="shared" si="691"/>
        <v>13</v>
      </c>
    </row>
    <row r="1541" spans="164:187" ht="16.5" x14ac:dyDescent="0.2">
      <c r="FH1541" s="116">
        <v>1536</v>
      </c>
      <c r="FI1541" s="116">
        <f t="shared" si="676"/>
        <v>14</v>
      </c>
      <c r="FJ1541" s="116">
        <f t="shared" si="669"/>
        <v>20</v>
      </c>
      <c r="FK1541" s="116" t="str">
        <f t="shared" si="677"/>
        <v>燕青专属武器-魂珠-2 5级</v>
      </c>
      <c r="FL1541" s="116">
        <f t="shared" si="678"/>
        <v>2</v>
      </c>
      <c r="FM1541" s="116">
        <f t="shared" si="679"/>
        <v>5</v>
      </c>
      <c r="FN1541" s="116" t="str">
        <f t="shared" si="670"/>
        <v>金币</v>
      </c>
      <c r="FO1541" s="116">
        <f t="shared" si="671"/>
        <v>6000</v>
      </c>
      <c r="FP1541" s="116" t="str">
        <f t="shared" si="672"/>
        <v>专属强化石1</v>
      </c>
      <c r="FQ1541" s="116">
        <f t="shared" si="673"/>
        <v>9</v>
      </c>
      <c r="FR1541" s="116" t="str">
        <f t="shared" si="674"/>
        <v>专属强化石2</v>
      </c>
      <c r="FS1541" s="116">
        <f t="shared" si="675"/>
        <v>3</v>
      </c>
      <c r="FT1541" s="116">
        <f t="shared" si="680"/>
        <v>0.11</v>
      </c>
      <c r="FU1541" s="116">
        <f t="shared" si="681"/>
        <v>1</v>
      </c>
      <c r="FV1541" s="116">
        <f t="shared" si="682"/>
        <v>14</v>
      </c>
      <c r="FW1541" s="116">
        <f t="shared" si="683"/>
        <v>0</v>
      </c>
      <c r="FX1541" s="116">
        <f t="shared" si="684"/>
        <v>1</v>
      </c>
      <c r="FY1541" s="116">
        <f t="shared" si="685"/>
        <v>3</v>
      </c>
      <c r="FZ1541" s="116">
        <f t="shared" si="686"/>
        <v>5.4300000000000001E-2</v>
      </c>
      <c r="GA1541" s="116">
        <f t="shared" si="687"/>
        <v>1</v>
      </c>
      <c r="GB1541" s="116">
        <f t="shared" si="688"/>
        <v>6</v>
      </c>
      <c r="GC1541" s="116">
        <f t="shared" si="689"/>
        <v>0.2172</v>
      </c>
      <c r="GD1541" s="116">
        <f t="shared" si="690"/>
        <v>1</v>
      </c>
      <c r="GE1541" s="116">
        <f t="shared" si="691"/>
        <v>14</v>
      </c>
    </row>
    <row r="1542" spans="164:187" ht="16.5" x14ac:dyDescent="0.2">
      <c r="FH1542" s="116">
        <v>1537</v>
      </c>
      <c r="FI1542" s="116">
        <f t="shared" si="676"/>
        <v>15</v>
      </c>
      <c r="FJ1542" s="116">
        <f t="shared" si="669"/>
        <v>20</v>
      </c>
      <c r="FK1542" s="116" t="str">
        <f t="shared" si="677"/>
        <v>燕青专属武器-魂珠-2 6级</v>
      </c>
      <c r="FL1542" s="116">
        <f t="shared" si="678"/>
        <v>2</v>
      </c>
      <c r="FM1542" s="116">
        <f t="shared" si="679"/>
        <v>6</v>
      </c>
      <c r="FN1542" s="116" t="str">
        <f t="shared" si="670"/>
        <v>金币</v>
      </c>
      <c r="FO1542" s="116">
        <f t="shared" si="671"/>
        <v>7000</v>
      </c>
      <c r="FP1542" s="116" t="str">
        <f t="shared" si="672"/>
        <v>专属强化石1</v>
      </c>
      <c r="FQ1542" s="116">
        <f t="shared" si="673"/>
        <v>12</v>
      </c>
      <c r="FR1542" s="116" t="str">
        <f t="shared" si="674"/>
        <v>专属强化石2</v>
      </c>
      <c r="FS1542" s="116">
        <f t="shared" si="675"/>
        <v>4</v>
      </c>
      <c r="FT1542" s="116">
        <f t="shared" si="680"/>
        <v>0.09</v>
      </c>
      <c r="FU1542" s="116">
        <f t="shared" si="681"/>
        <v>1</v>
      </c>
      <c r="FV1542" s="116">
        <f t="shared" si="682"/>
        <v>17</v>
      </c>
      <c r="FW1542" s="116">
        <f t="shared" si="683"/>
        <v>0</v>
      </c>
      <c r="FX1542" s="116">
        <f t="shared" si="684"/>
        <v>1</v>
      </c>
      <c r="FY1542" s="116">
        <f t="shared" si="685"/>
        <v>4</v>
      </c>
      <c r="FZ1542" s="116">
        <f t="shared" si="686"/>
        <v>4.4600000000000001E-2</v>
      </c>
      <c r="GA1542" s="116">
        <f t="shared" si="687"/>
        <v>1</v>
      </c>
      <c r="GB1542" s="116">
        <f t="shared" si="688"/>
        <v>8</v>
      </c>
      <c r="GC1542" s="116">
        <f t="shared" si="689"/>
        <v>0.1782</v>
      </c>
      <c r="GD1542" s="116">
        <f t="shared" si="690"/>
        <v>1</v>
      </c>
      <c r="GE1542" s="116">
        <f t="shared" si="691"/>
        <v>17</v>
      </c>
    </row>
    <row r="1543" spans="164:187" ht="16.5" x14ac:dyDescent="0.2">
      <c r="FH1543" s="116">
        <v>1538</v>
      </c>
      <c r="FI1543" s="116">
        <f t="shared" si="676"/>
        <v>16</v>
      </c>
      <c r="FJ1543" s="116">
        <f t="shared" ref="FJ1543:FJ1606" si="692">INT((FH1543-1)/80+1)</f>
        <v>20</v>
      </c>
      <c r="FK1543" s="116" t="str">
        <f t="shared" si="677"/>
        <v>燕青专属武器-魂珠-2 7级</v>
      </c>
      <c r="FL1543" s="116">
        <f t="shared" si="678"/>
        <v>2</v>
      </c>
      <c r="FM1543" s="116">
        <f t="shared" si="679"/>
        <v>7</v>
      </c>
      <c r="FN1543" s="116" t="str">
        <f t="shared" ref="FN1543:FN1606" si="693">IF($FM1543&gt;0,IF(INDEX($EC$6:$EC$77,$FI1543)&gt;=FN$3,INDEX(ED$6:ED$77,$FI1543),""),"")</f>
        <v>金币</v>
      </c>
      <c r="FO1543" s="116">
        <f t="shared" ref="FO1543:FO1606" si="694">IF($FM1543&gt;0,IF(INDEX($EC$6:$EC$77,$FI1543)&gt;=FO$3,INDEX(EE$6:EE$77,$FI1543),""),"")</f>
        <v>8000</v>
      </c>
      <c r="FP1543" s="116" t="str">
        <f t="shared" ref="FP1543:FP1606" si="695">IF($FM1543&gt;0,IF(INDEX($EC$6:$EC$77,$FI1543)&gt;=FP$3,INDEX(EF$6:EF$77,$FI1543),""),"")</f>
        <v>专属强化石1</v>
      </c>
      <c r="FQ1543" s="116">
        <f t="shared" ref="FQ1543:FQ1606" si="696">IF($FM1543&gt;0,IF(INDEX($EC$6:$EC$77,$FI1543)&gt;=FQ$3,INDEX(EG$6:EG$77,$FI1543),""),"")</f>
        <v>15</v>
      </c>
      <c r="FR1543" s="116" t="str">
        <f t="shared" ref="FR1543:FR1606" si="697">IF($FM1543&gt;0,IF(INDEX($EC$6:$EC$77,$FI1543)&gt;=FR$3,INDEX(EH$6:EH$77,$FI1543),""),"")</f>
        <v>专属强化石2</v>
      </c>
      <c r="FS1543" s="116">
        <f t="shared" ref="FS1543:FS1606" si="698">IF($FM1543&gt;0,IF(INDEX($EC$6:$EC$77,$FI1543)&gt;=FS$3,INDEX(EI$6:EI$77,$FI1543),""),"")</f>
        <v>5</v>
      </c>
      <c r="FT1543" s="116">
        <f t="shared" si="680"/>
        <v>7.0000000000000007E-2</v>
      </c>
      <c r="FU1543" s="116">
        <f t="shared" si="681"/>
        <v>1</v>
      </c>
      <c r="FV1543" s="116">
        <f t="shared" si="682"/>
        <v>22</v>
      </c>
      <c r="FW1543" s="116">
        <f t="shared" si="683"/>
        <v>0</v>
      </c>
      <c r="FX1543" s="116">
        <f t="shared" si="684"/>
        <v>1</v>
      </c>
      <c r="FY1543" s="116">
        <f t="shared" si="685"/>
        <v>5</v>
      </c>
      <c r="FZ1543" s="116">
        <f t="shared" si="686"/>
        <v>3.4500000000000003E-2</v>
      </c>
      <c r="GA1543" s="116">
        <f t="shared" si="687"/>
        <v>1</v>
      </c>
      <c r="GB1543" s="116">
        <f t="shared" si="688"/>
        <v>10</v>
      </c>
      <c r="GC1543" s="116">
        <f t="shared" si="689"/>
        <v>0.13789999999999999</v>
      </c>
      <c r="GD1543" s="116">
        <f t="shared" si="690"/>
        <v>1</v>
      </c>
      <c r="GE1543" s="116">
        <f t="shared" si="691"/>
        <v>22</v>
      </c>
    </row>
    <row r="1544" spans="164:187" ht="16.5" x14ac:dyDescent="0.2">
      <c r="FH1544" s="116">
        <v>1539</v>
      </c>
      <c r="FI1544" s="116">
        <f t="shared" si="676"/>
        <v>17</v>
      </c>
      <c r="FJ1544" s="116">
        <f t="shared" si="692"/>
        <v>20</v>
      </c>
      <c r="FK1544" s="116" t="str">
        <f t="shared" si="677"/>
        <v>燕青专属武器-魂珠-2 8级</v>
      </c>
      <c r="FL1544" s="116">
        <f t="shared" si="678"/>
        <v>2</v>
      </c>
      <c r="FM1544" s="116">
        <f t="shared" si="679"/>
        <v>8</v>
      </c>
      <c r="FN1544" s="116" t="str">
        <f t="shared" si="693"/>
        <v>金币</v>
      </c>
      <c r="FO1544" s="116">
        <f t="shared" si="694"/>
        <v>9000</v>
      </c>
      <c r="FP1544" s="116" t="str">
        <f t="shared" si="695"/>
        <v>专属强化石1</v>
      </c>
      <c r="FQ1544" s="116">
        <f t="shared" si="696"/>
        <v>18</v>
      </c>
      <c r="FR1544" s="116" t="str">
        <f t="shared" si="697"/>
        <v>专属强化石2</v>
      </c>
      <c r="FS1544" s="116">
        <f t="shared" si="698"/>
        <v>6</v>
      </c>
      <c r="FT1544" s="116">
        <f t="shared" si="680"/>
        <v>0.05</v>
      </c>
      <c r="FU1544" s="116">
        <f t="shared" si="681"/>
        <v>1</v>
      </c>
      <c r="FV1544" s="116">
        <f t="shared" si="682"/>
        <v>29</v>
      </c>
      <c r="FW1544" s="116">
        <f t="shared" si="683"/>
        <v>0</v>
      </c>
      <c r="FX1544" s="116">
        <f t="shared" si="684"/>
        <v>1</v>
      </c>
      <c r="FY1544" s="116">
        <f t="shared" si="685"/>
        <v>7</v>
      </c>
      <c r="FZ1544" s="116">
        <f t="shared" si="686"/>
        <v>2.5600000000000001E-2</v>
      </c>
      <c r="GA1544" s="116">
        <f t="shared" si="687"/>
        <v>1</v>
      </c>
      <c r="GB1544" s="116">
        <f t="shared" si="688"/>
        <v>14</v>
      </c>
      <c r="GC1544" s="116">
        <f t="shared" si="689"/>
        <v>0.1022</v>
      </c>
      <c r="GD1544" s="116">
        <f t="shared" si="690"/>
        <v>1</v>
      </c>
      <c r="GE1544" s="116">
        <f t="shared" si="691"/>
        <v>29</v>
      </c>
    </row>
    <row r="1545" spans="164:187" ht="16.5" x14ac:dyDescent="0.2">
      <c r="FH1545" s="116">
        <v>1540</v>
      </c>
      <c r="FI1545" s="116">
        <f t="shared" si="676"/>
        <v>18</v>
      </c>
      <c r="FJ1545" s="116">
        <f t="shared" si="692"/>
        <v>20</v>
      </c>
      <c r="FK1545" s="116" t="str">
        <f t="shared" si="677"/>
        <v>燕青专属武器-魂珠-2 9级</v>
      </c>
      <c r="FL1545" s="116">
        <f t="shared" si="678"/>
        <v>2</v>
      </c>
      <c r="FM1545" s="116">
        <f t="shared" si="679"/>
        <v>9</v>
      </c>
      <c r="FN1545" s="116" t="str">
        <f t="shared" si="693"/>
        <v>金币</v>
      </c>
      <c r="FO1545" s="116">
        <f t="shared" si="694"/>
        <v>10000</v>
      </c>
      <c r="FP1545" s="116" t="str">
        <f t="shared" si="695"/>
        <v>专属强化石1</v>
      </c>
      <c r="FQ1545" s="116">
        <f t="shared" si="696"/>
        <v>24</v>
      </c>
      <c r="FR1545" s="116" t="str">
        <f t="shared" si="697"/>
        <v>专属强化石2</v>
      </c>
      <c r="FS1545" s="116">
        <f t="shared" si="698"/>
        <v>8</v>
      </c>
      <c r="FT1545" s="116">
        <f t="shared" si="680"/>
        <v>0.04</v>
      </c>
      <c r="FU1545" s="116">
        <f t="shared" si="681"/>
        <v>1</v>
      </c>
      <c r="FV1545" s="116">
        <f t="shared" si="682"/>
        <v>36</v>
      </c>
      <c r="FW1545" s="116">
        <f t="shared" si="683"/>
        <v>0</v>
      </c>
      <c r="FX1545" s="116">
        <f t="shared" si="684"/>
        <v>1</v>
      </c>
      <c r="FY1545" s="116">
        <f t="shared" si="685"/>
        <v>8</v>
      </c>
      <c r="FZ1545" s="116">
        <f t="shared" si="686"/>
        <v>2.1100000000000001E-2</v>
      </c>
      <c r="GA1545" s="116">
        <f t="shared" si="687"/>
        <v>1</v>
      </c>
      <c r="GB1545" s="116">
        <f t="shared" si="688"/>
        <v>17</v>
      </c>
      <c r="GC1545" s="116">
        <f t="shared" si="689"/>
        <v>8.4199999999999997E-2</v>
      </c>
      <c r="GD1545" s="116">
        <f t="shared" si="690"/>
        <v>1</v>
      </c>
      <c r="GE1545" s="116">
        <f t="shared" si="691"/>
        <v>36</v>
      </c>
    </row>
    <row r="1546" spans="164:187" ht="16.5" x14ac:dyDescent="0.2">
      <c r="FH1546" s="116">
        <v>1541</v>
      </c>
      <c r="FI1546" s="116">
        <f t="shared" si="676"/>
        <v>0</v>
      </c>
      <c r="FJ1546" s="116">
        <f t="shared" si="692"/>
        <v>20</v>
      </c>
      <c r="FK1546" s="116" t="str">
        <f t="shared" si="677"/>
        <v>燕青专属武器-魂珠-3 0级</v>
      </c>
      <c r="FL1546" s="116">
        <f t="shared" si="678"/>
        <v>3</v>
      </c>
      <c r="FM1546" s="116">
        <f t="shared" si="679"/>
        <v>0</v>
      </c>
      <c r="FN1546" s="116" t="str">
        <f t="shared" si="693"/>
        <v/>
      </c>
      <c r="FO1546" s="116" t="str">
        <f t="shared" si="694"/>
        <v/>
      </c>
      <c r="FP1546" s="116" t="str">
        <f t="shared" si="695"/>
        <v/>
      </c>
      <c r="FQ1546" s="116" t="str">
        <f t="shared" si="696"/>
        <v/>
      </c>
      <c r="FR1546" s="116" t="str">
        <f t="shared" si="697"/>
        <v/>
      </c>
      <c r="FS1546" s="116" t="str">
        <f t="shared" si="698"/>
        <v/>
      </c>
      <c r="FT1546" s="116" t="str">
        <f t="shared" si="680"/>
        <v/>
      </c>
      <c r="FU1546" s="116" t="str">
        <f t="shared" si="681"/>
        <v/>
      </c>
      <c r="FV1546" s="116" t="str">
        <f t="shared" si="682"/>
        <v/>
      </c>
      <c r="FW1546" s="116" t="str">
        <f t="shared" si="683"/>
        <v/>
      </c>
      <c r="FX1546" s="116" t="str">
        <f t="shared" si="684"/>
        <v/>
      </c>
      <c r="FY1546" s="116" t="str">
        <f t="shared" si="685"/>
        <v/>
      </c>
      <c r="FZ1546" s="116" t="str">
        <f t="shared" si="686"/>
        <v/>
      </c>
      <c r="GA1546" s="116" t="str">
        <f t="shared" si="687"/>
        <v/>
      </c>
      <c r="GB1546" s="116" t="str">
        <f t="shared" si="688"/>
        <v/>
      </c>
      <c r="GC1546" s="116" t="str">
        <f t="shared" si="689"/>
        <v/>
      </c>
      <c r="GD1546" s="116" t="str">
        <f t="shared" si="690"/>
        <v/>
      </c>
      <c r="GE1546" s="116" t="str">
        <f t="shared" si="691"/>
        <v/>
      </c>
    </row>
    <row r="1547" spans="164:187" ht="16.5" x14ac:dyDescent="0.2">
      <c r="FH1547" s="116">
        <v>1542</v>
      </c>
      <c r="FI1547" s="116">
        <f t="shared" si="676"/>
        <v>19</v>
      </c>
      <c r="FJ1547" s="116">
        <f t="shared" si="692"/>
        <v>20</v>
      </c>
      <c r="FK1547" s="116" t="str">
        <f t="shared" si="677"/>
        <v>燕青专属武器-魂珠-3 1级</v>
      </c>
      <c r="FL1547" s="116">
        <f t="shared" si="678"/>
        <v>3</v>
      </c>
      <c r="FM1547" s="116">
        <f t="shared" si="679"/>
        <v>1</v>
      </c>
      <c r="FN1547" s="116" t="str">
        <f t="shared" si="693"/>
        <v>金币</v>
      </c>
      <c r="FO1547" s="116">
        <f t="shared" si="694"/>
        <v>3000</v>
      </c>
      <c r="FP1547" s="116" t="str">
        <f t="shared" si="695"/>
        <v>专属强化石1</v>
      </c>
      <c r="FQ1547" s="116">
        <f t="shared" si="696"/>
        <v>4</v>
      </c>
      <c r="FR1547" s="116" t="str">
        <f t="shared" si="697"/>
        <v>专属强化石2</v>
      </c>
      <c r="FS1547" s="116">
        <f t="shared" si="698"/>
        <v>2</v>
      </c>
      <c r="FT1547" s="116">
        <f t="shared" si="680"/>
        <v>0.23</v>
      </c>
      <c r="FU1547" s="116">
        <f t="shared" si="681"/>
        <v>1</v>
      </c>
      <c r="FV1547" s="116">
        <f t="shared" si="682"/>
        <v>6</v>
      </c>
      <c r="FW1547" s="116">
        <f t="shared" si="683"/>
        <v>0</v>
      </c>
      <c r="FX1547" s="116">
        <f t="shared" si="684"/>
        <v>1</v>
      </c>
      <c r="FY1547" s="116">
        <f t="shared" si="685"/>
        <v>2</v>
      </c>
      <c r="FZ1547" s="116">
        <f t="shared" si="686"/>
        <v>0.1158</v>
      </c>
      <c r="GA1547" s="116">
        <f t="shared" si="687"/>
        <v>1</v>
      </c>
      <c r="GB1547" s="116">
        <f t="shared" si="688"/>
        <v>3</v>
      </c>
      <c r="GC1547" s="116">
        <f t="shared" si="689"/>
        <v>0.46329999999999999</v>
      </c>
      <c r="GD1547" s="116">
        <f t="shared" si="690"/>
        <v>1</v>
      </c>
      <c r="GE1547" s="116">
        <f t="shared" si="691"/>
        <v>6</v>
      </c>
    </row>
    <row r="1548" spans="164:187" ht="16.5" x14ac:dyDescent="0.2">
      <c r="FH1548" s="116">
        <v>1543</v>
      </c>
      <c r="FI1548" s="116">
        <f t="shared" si="676"/>
        <v>20</v>
      </c>
      <c r="FJ1548" s="116">
        <f t="shared" si="692"/>
        <v>20</v>
      </c>
      <c r="FK1548" s="116" t="str">
        <f t="shared" si="677"/>
        <v>燕青专属武器-魂珠-3 2级</v>
      </c>
      <c r="FL1548" s="116">
        <f t="shared" si="678"/>
        <v>3</v>
      </c>
      <c r="FM1548" s="116">
        <f t="shared" si="679"/>
        <v>2</v>
      </c>
      <c r="FN1548" s="116" t="str">
        <f t="shared" si="693"/>
        <v>金币</v>
      </c>
      <c r="FO1548" s="116">
        <f t="shared" si="694"/>
        <v>4000</v>
      </c>
      <c r="FP1548" s="116" t="str">
        <f t="shared" si="695"/>
        <v>专属强化石1</v>
      </c>
      <c r="FQ1548" s="116">
        <f t="shared" si="696"/>
        <v>4</v>
      </c>
      <c r="FR1548" s="116" t="str">
        <f t="shared" si="697"/>
        <v>专属强化石2</v>
      </c>
      <c r="FS1548" s="116">
        <f t="shared" si="698"/>
        <v>2</v>
      </c>
      <c r="FT1548" s="116">
        <f t="shared" si="680"/>
        <v>0.12</v>
      </c>
      <c r="FU1548" s="116">
        <f t="shared" si="681"/>
        <v>1</v>
      </c>
      <c r="FV1548" s="116">
        <f t="shared" si="682"/>
        <v>13</v>
      </c>
      <c r="FW1548" s="116">
        <f t="shared" si="683"/>
        <v>0</v>
      </c>
      <c r="FX1548" s="116">
        <f t="shared" si="684"/>
        <v>1</v>
      </c>
      <c r="FY1548" s="116">
        <f t="shared" si="685"/>
        <v>3</v>
      </c>
      <c r="FZ1548" s="116">
        <f t="shared" si="686"/>
        <v>5.79E-2</v>
      </c>
      <c r="GA1548" s="116">
        <f t="shared" si="687"/>
        <v>1</v>
      </c>
      <c r="GB1548" s="116">
        <f t="shared" si="688"/>
        <v>6</v>
      </c>
      <c r="GC1548" s="116">
        <f t="shared" si="689"/>
        <v>0.23169999999999999</v>
      </c>
      <c r="GD1548" s="116">
        <f t="shared" si="690"/>
        <v>1</v>
      </c>
      <c r="GE1548" s="116">
        <f t="shared" si="691"/>
        <v>13</v>
      </c>
    </row>
    <row r="1549" spans="164:187" ht="16.5" x14ac:dyDescent="0.2">
      <c r="FH1549" s="116">
        <v>1544</v>
      </c>
      <c r="FI1549" s="116">
        <f t="shared" si="676"/>
        <v>21</v>
      </c>
      <c r="FJ1549" s="116">
        <f t="shared" si="692"/>
        <v>20</v>
      </c>
      <c r="FK1549" s="116" t="str">
        <f t="shared" si="677"/>
        <v>燕青专属武器-魂珠-3 3级</v>
      </c>
      <c r="FL1549" s="116">
        <f t="shared" si="678"/>
        <v>3</v>
      </c>
      <c r="FM1549" s="116">
        <f t="shared" si="679"/>
        <v>3</v>
      </c>
      <c r="FN1549" s="116" t="str">
        <f t="shared" si="693"/>
        <v>金币</v>
      </c>
      <c r="FO1549" s="116">
        <f t="shared" si="694"/>
        <v>5000</v>
      </c>
      <c r="FP1549" s="116" t="str">
        <f t="shared" si="695"/>
        <v>专属强化石1</v>
      </c>
      <c r="FQ1549" s="116">
        <f t="shared" si="696"/>
        <v>6</v>
      </c>
      <c r="FR1549" s="116" t="str">
        <f t="shared" si="697"/>
        <v>专属强化石2</v>
      </c>
      <c r="FS1549" s="116">
        <f t="shared" si="698"/>
        <v>3</v>
      </c>
      <c r="FT1549" s="116">
        <f t="shared" si="680"/>
        <v>0.12</v>
      </c>
      <c r="FU1549" s="116">
        <f t="shared" si="681"/>
        <v>1</v>
      </c>
      <c r="FV1549" s="116">
        <f t="shared" si="682"/>
        <v>13</v>
      </c>
      <c r="FW1549" s="116">
        <f t="shared" si="683"/>
        <v>0</v>
      </c>
      <c r="FX1549" s="116">
        <f t="shared" si="684"/>
        <v>1</v>
      </c>
      <c r="FY1549" s="116">
        <f t="shared" si="685"/>
        <v>3</v>
      </c>
      <c r="FZ1549" s="116">
        <f t="shared" si="686"/>
        <v>5.79E-2</v>
      </c>
      <c r="GA1549" s="116">
        <f t="shared" si="687"/>
        <v>1</v>
      </c>
      <c r="GB1549" s="116">
        <f t="shared" si="688"/>
        <v>6</v>
      </c>
      <c r="GC1549" s="116">
        <f t="shared" si="689"/>
        <v>0.23169999999999999</v>
      </c>
      <c r="GD1549" s="116">
        <f t="shared" si="690"/>
        <v>1</v>
      </c>
      <c r="GE1549" s="116">
        <f t="shared" si="691"/>
        <v>13</v>
      </c>
    </row>
    <row r="1550" spans="164:187" ht="16.5" x14ac:dyDescent="0.2">
      <c r="FH1550" s="116">
        <v>1545</v>
      </c>
      <c r="FI1550" s="116">
        <f t="shared" si="676"/>
        <v>22</v>
      </c>
      <c r="FJ1550" s="116">
        <f t="shared" si="692"/>
        <v>20</v>
      </c>
      <c r="FK1550" s="116" t="str">
        <f t="shared" si="677"/>
        <v>燕青专属武器-魂珠-3 4级</v>
      </c>
      <c r="FL1550" s="116">
        <f t="shared" si="678"/>
        <v>3</v>
      </c>
      <c r="FM1550" s="116">
        <f t="shared" si="679"/>
        <v>4</v>
      </c>
      <c r="FN1550" s="116" t="str">
        <f t="shared" si="693"/>
        <v>金币</v>
      </c>
      <c r="FO1550" s="116">
        <f t="shared" si="694"/>
        <v>6000</v>
      </c>
      <c r="FP1550" s="116" t="str">
        <f t="shared" si="695"/>
        <v>专属强化石1</v>
      </c>
      <c r="FQ1550" s="116">
        <f t="shared" si="696"/>
        <v>6</v>
      </c>
      <c r="FR1550" s="116" t="str">
        <f t="shared" si="697"/>
        <v>专属强化石2</v>
      </c>
      <c r="FS1550" s="116">
        <f t="shared" si="698"/>
        <v>3</v>
      </c>
      <c r="FT1550" s="116">
        <f t="shared" si="680"/>
        <v>7.0000000000000007E-2</v>
      </c>
      <c r="FU1550" s="116">
        <f t="shared" si="681"/>
        <v>1</v>
      </c>
      <c r="FV1550" s="116">
        <f t="shared" si="682"/>
        <v>22</v>
      </c>
      <c r="FW1550" s="116">
        <f t="shared" si="683"/>
        <v>0</v>
      </c>
      <c r="FX1550" s="116">
        <f t="shared" si="684"/>
        <v>1</v>
      </c>
      <c r="FY1550" s="116">
        <f t="shared" si="685"/>
        <v>5</v>
      </c>
      <c r="FZ1550" s="116">
        <f t="shared" si="686"/>
        <v>3.4700000000000002E-2</v>
      </c>
      <c r="GA1550" s="116">
        <f t="shared" si="687"/>
        <v>1</v>
      </c>
      <c r="GB1550" s="116">
        <f t="shared" si="688"/>
        <v>10</v>
      </c>
      <c r="GC1550" s="116">
        <f t="shared" si="689"/>
        <v>0.13900000000000001</v>
      </c>
      <c r="GD1550" s="116">
        <f t="shared" si="690"/>
        <v>1</v>
      </c>
      <c r="GE1550" s="116">
        <f t="shared" si="691"/>
        <v>22</v>
      </c>
    </row>
    <row r="1551" spans="164:187" ht="16.5" x14ac:dyDescent="0.2">
      <c r="FH1551" s="116">
        <v>1546</v>
      </c>
      <c r="FI1551" s="116">
        <f t="shared" si="676"/>
        <v>23</v>
      </c>
      <c r="FJ1551" s="116">
        <f t="shared" si="692"/>
        <v>20</v>
      </c>
      <c r="FK1551" s="116" t="str">
        <f t="shared" si="677"/>
        <v>燕青专属武器-魂珠-3 5级</v>
      </c>
      <c r="FL1551" s="116">
        <f t="shared" si="678"/>
        <v>3</v>
      </c>
      <c r="FM1551" s="116">
        <f t="shared" si="679"/>
        <v>5</v>
      </c>
      <c r="FN1551" s="116" t="str">
        <f t="shared" si="693"/>
        <v>金币</v>
      </c>
      <c r="FO1551" s="116">
        <f t="shared" si="694"/>
        <v>7000</v>
      </c>
      <c r="FP1551" s="116" t="str">
        <f t="shared" si="695"/>
        <v>专属强化石1</v>
      </c>
      <c r="FQ1551" s="116">
        <f t="shared" si="696"/>
        <v>8</v>
      </c>
      <c r="FR1551" s="116" t="str">
        <f t="shared" si="697"/>
        <v>专属强化石2</v>
      </c>
      <c r="FS1551" s="116">
        <f t="shared" si="698"/>
        <v>4</v>
      </c>
      <c r="FT1551" s="116">
        <f t="shared" si="680"/>
        <v>0.06</v>
      </c>
      <c r="FU1551" s="116">
        <f t="shared" si="681"/>
        <v>1</v>
      </c>
      <c r="FV1551" s="116">
        <f t="shared" si="682"/>
        <v>26</v>
      </c>
      <c r="FW1551" s="116">
        <f t="shared" si="683"/>
        <v>0</v>
      </c>
      <c r="FX1551" s="116">
        <f t="shared" si="684"/>
        <v>1</v>
      </c>
      <c r="FY1551" s="116">
        <f t="shared" si="685"/>
        <v>6</v>
      </c>
      <c r="FZ1551" s="116">
        <f t="shared" si="686"/>
        <v>2.9000000000000001E-2</v>
      </c>
      <c r="GA1551" s="116">
        <f t="shared" si="687"/>
        <v>1</v>
      </c>
      <c r="GB1551" s="116">
        <f t="shared" si="688"/>
        <v>12</v>
      </c>
      <c r="GC1551" s="116">
        <f t="shared" si="689"/>
        <v>0.1158</v>
      </c>
      <c r="GD1551" s="116">
        <f t="shared" si="690"/>
        <v>1</v>
      </c>
      <c r="GE1551" s="116">
        <f t="shared" si="691"/>
        <v>26</v>
      </c>
    </row>
    <row r="1552" spans="164:187" ht="16.5" x14ac:dyDescent="0.2">
      <c r="FH1552" s="116">
        <v>1547</v>
      </c>
      <c r="FI1552" s="116">
        <f t="shared" si="676"/>
        <v>24</v>
      </c>
      <c r="FJ1552" s="116">
        <f t="shared" si="692"/>
        <v>20</v>
      </c>
      <c r="FK1552" s="116" t="str">
        <f t="shared" si="677"/>
        <v>燕青专属武器-魂珠-3 6级</v>
      </c>
      <c r="FL1552" s="116">
        <f t="shared" si="678"/>
        <v>3</v>
      </c>
      <c r="FM1552" s="116">
        <f t="shared" si="679"/>
        <v>6</v>
      </c>
      <c r="FN1552" s="116" t="str">
        <f t="shared" si="693"/>
        <v>金币</v>
      </c>
      <c r="FO1552" s="116">
        <f t="shared" si="694"/>
        <v>8000</v>
      </c>
      <c r="FP1552" s="116" t="str">
        <f t="shared" si="695"/>
        <v>专属强化石1</v>
      </c>
      <c r="FQ1552" s="116">
        <f t="shared" si="696"/>
        <v>10</v>
      </c>
      <c r="FR1552" s="116" t="str">
        <f t="shared" si="697"/>
        <v>专属强化石2</v>
      </c>
      <c r="FS1552" s="116">
        <f t="shared" si="698"/>
        <v>5</v>
      </c>
      <c r="FT1552" s="116">
        <f t="shared" si="680"/>
        <v>0.04</v>
      </c>
      <c r="FU1552" s="116">
        <f t="shared" si="681"/>
        <v>1</v>
      </c>
      <c r="FV1552" s="116">
        <f t="shared" si="682"/>
        <v>34</v>
      </c>
      <c r="FW1552" s="116">
        <f t="shared" si="683"/>
        <v>0</v>
      </c>
      <c r="FX1552" s="116">
        <f t="shared" si="684"/>
        <v>1</v>
      </c>
      <c r="FY1552" s="116">
        <f t="shared" si="685"/>
        <v>8</v>
      </c>
      <c r="FZ1552" s="116">
        <f t="shared" si="686"/>
        <v>2.23E-2</v>
      </c>
      <c r="GA1552" s="116">
        <f t="shared" si="687"/>
        <v>1</v>
      </c>
      <c r="GB1552" s="116">
        <f t="shared" si="688"/>
        <v>16</v>
      </c>
      <c r="GC1552" s="116">
        <f t="shared" si="689"/>
        <v>8.9099999999999999E-2</v>
      </c>
      <c r="GD1552" s="116">
        <f t="shared" si="690"/>
        <v>1</v>
      </c>
      <c r="GE1552" s="116">
        <f t="shared" si="691"/>
        <v>34</v>
      </c>
    </row>
    <row r="1553" spans="164:187" ht="16.5" x14ac:dyDescent="0.2">
      <c r="FH1553" s="116">
        <v>1548</v>
      </c>
      <c r="FI1553" s="116">
        <f t="shared" si="676"/>
        <v>25</v>
      </c>
      <c r="FJ1553" s="116">
        <f t="shared" si="692"/>
        <v>20</v>
      </c>
      <c r="FK1553" s="116" t="str">
        <f t="shared" si="677"/>
        <v>燕青专属武器-魂珠-3 7级</v>
      </c>
      <c r="FL1553" s="116">
        <f t="shared" si="678"/>
        <v>3</v>
      </c>
      <c r="FM1553" s="116">
        <f t="shared" si="679"/>
        <v>7</v>
      </c>
      <c r="FN1553" s="116" t="str">
        <f t="shared" si="693"/>
        <v>金币</v>
      </c>
      <c r="FO1553" s="116">
        <f t="shared" si="694"/>
        <v>9000</v>
      </c>
      <c r="FP1553" s="116" t="str">
        <f t="shared" si="695"/>
        <v>专属强化石1</v>
      </c>
      <c r="FQ1553" s="116">
        <f t="shared" si="696"/>
        <v>12</v>
      </c>
      <c r="FR1553" s="116" t="str">
        <f t="shared" si="697"/>
        <v>专属强化石2</v>
      </c>
      <c r="FS1553" s="116">
        <f t="shared" si="698"/>
        <v>6</v>
      </c>
      <c r="FT1553" s="116">
        <f t="shared" si="680"/>
        <v>0.03</v>
      </c>
      <c r="FU1553" s="116">
        <f t="shared" si="681"/>
        <v>1</v>
      </c>
      <c r="FV1553" s="116">
        <f t="shared" si="682"/>
        <v>45</v>
      </c>
      <c r="FW1553" s="116">
        <f t="shared" si="683"/>
        <v>0</v>
      </c>
      <c r="FX1553" s="116">
        <f t="shared" si="684"/>
        <v>1</v>
      </c>
      <c r="FY1553" s="116">
        <f t="shared" si="685"/>
        <v>11</v>
      </c>
      <c r="FZ1553" s="116">
        <f t="shared" si="686"/>
        <v>1.6500000000000001E-2</v>
      </c>
      <c r="GA1553" s="116">
        <f t="shared" si="687"/>
        <v>1</v>
      </c>
      <c r="GB1553" s="116">
        <f t="shared" si="688"/>
        <v>21</v>
      </c>
      <c r="GC1553" s="116">
        <f t="shared" si="689"/>
        <v>6.6199999999999995E-2</v>
      </c>
      <c r="GD1553" s="116">
        <f t="shared" si="690"/>
        <v>1</v>
      </c>
      <c r="GE1553" s="116">
        <f t="shared" si="691"/>
        <v>45</v>
      </c>
    </row>
    <row r="1554" spans="164:187" ht="16.5" x14ac:dyDescent="0.2">
      <c r="FH1554" s="116">
        <v>1549</v>
      </c>
      <c r="FI1554" s="116">
        <f t="shared" si="676"/>
        <v>26</v>
      </c>
      <c r="FJ1554" s="116">
        <f t="shared" si="692"/>
        <v>20</v>
      </c>
      <c r="FK1554" s="116" t="str">
        <f t="shared" si="677"/>
        <v>燕青专属武器-魂珠-3 8级</v>
      </c>
      <c r="FL1554" s="116">
        <f t="shared" si="678"/>
        <v>3</v>
      </c>
      <c r="FM1554" s="116">
        <f t="shared" si="679"/>
        <v>8</v>
      </c>
      <c r="FN1554" s="116" t="str">
        <f t="shared" si="693"/>
        <v>金币</v>
      </c>
      <c r="FO1554" s="116">
        <f t="shared" si="694"/>
        <v>10000</v>
      </c>
      <c r="FP1554" s="116" t="str">
        <f t="shared" si="695"/>
        <v>专属强化石1</v>
      </c>
      <c r="FQ1554" s="116">
        <f t="shared" si="696"/>
        <v>16</v>
      </c>
      <c r="FR1554" s="116" t="str">
        <f t="shared" si="697"/>
        <v>专属强化石2</v>
      </c>
      <c r="FS1554" s="116">
        <f t="shared" si="698"/>
        <v>8</v>
      </c>
      <c r="FT1554" s="116">
        <f t="shared" si="680"/>
        <v>0.03</v>
      </c>
      <c r="FU1554" s="116">
        <f t="shared" si="681"/>
        <v>1</v>
      </c>
      <c r="FV1554" s="116">
        <f t="shared" si="682"/>
        <v>55</v>
      </c>
      <c r="FW1554" s="116">
        <f t="shared" si="683"/>
        <v>0</v>
      </c>
      <c r="FX1554" s="116">
        <f t="shared" si="684"/>
        <v>1</v>
      </c>
      <c r="FY1554" s="116">
        <f t="shared" si="685"/>
        <v>13</v>
      </c>
      <c r="FZ1554" s="116">
        <f t="shared" si="686"/>
        <v>1.3599999999999999E-2</v>
      </c>
      <c r="GA1554" s="116">
        <f t="shared" si="687"/>
        <v>1</v>
      </c>
      <c r="GB1554" s="116">
        <f t="shared" si="688"/>
        <v>26</v>
      </c>
      <c r="GC1554" s="116">
        <f t="shared" si="689"/>
        <v>5.45E-2</v>
      </c>
      <c r="GD1554" s="116">
        <f t="shared" si="690"/>
        <v>1</v>
      </c>
      <c r="GE1554" s="116">
        <f t="shared" si="691"/>
        <v>55</v>
      </c>
    </row>
    <row r="1555" spans="164:187" ht="16.5" x14ac:dyDescent="0.2">
      <c r="FH1555" s="116">
        <v>1550</v>
      </c>
      <c r="FI1555" s="116">
        <f t="shared" si="676"/>
        <v>27</v>
      </c>
      <c r="FJ1555" s="116">
        <f t="shared" si="692"/>
        <v>20</v>
      </c>
      <c r="FK1555" s="116" t="str">
        <f t="shared" si="677"/>
        <v>燕青专属武器-魂珠-3 9级</v>
      </c>
      <c r="FL1555" s="116">
        <f t="shared" si="678"/>
        <v>3</v>
      </c>
      <c r="FM1555" s="116">
        <f t="shared" si="679"/>
        <v>9</v>
      </c>
      <c r="FN1555" s="116" t="str">
        <f t="shared" si="693"/>
        <v>金币</v>
      </c>
      <c r="FO1555" s="116">
        <f t="shared" si="694"/>
        <v>11000</v>
      </c>
      <c r="FP1555" s="116" t="str">
        <f t="shared" si="695"/>
        <v>专属强化石1</v>
      </c>
      <c r="FQ1555" s="116">
        <f t="shared" si="696"/>
        <v>20</v>
      </c>
      <c r="FR1555" s="116" t="str">
        <f t="shared" si="697"/>
        <v>专属强化石2</v>
      </c>
      <c r="FS1555" s="116">
        <f t="shared" si="698"/>
        <v>10</v>
      </c>
      <c r="FT1555" s="116">
        <f t="shared" si="680"/>
        <v>0.02</v>
      </c>
      <c r="FU1555" s="116">
        <f t="shared" si="681"/>
        <v>1</v>
      </c>
      <c r="FV1555" s="116">
        <f t="shared" si="682"/>
        <v>71</v>
      </c>
      <c r="FW1555" s="116">
        <f t="shared" si="683"/>
        <v>0</v>
      </c>
      <c r="FX1555" s="116">
        <f t="shared" si="684"/>
        <v>1</v>
      </c>
      <c r="FY1555" s="116">
        <f t="shared" si="685"/>
        <v>17</v>
      </c>
      <c r="FZ1555" s="116">
        <f t="shared" si="686"/>
        <v>1.0500000000000001E-2</v>
      </c>
      <c r="GA1555" s="116">
        <f t="shared" si="687"/>
        <v>1</v>
      </c>
      <c r="GB1555" s="116">
        <f t="shared" si="688"/>
        <v>33</v>
      </c>
      <c r="GC1555" s="116">
        <f t="shared" si="689"/>
        <v>4.2099999999999999E-2</v>
      </c>
      <c r="GD1555" s="116">
        <f t="shared" si="690"/>
        <v>1</v>
      </c>
      <c r="GE1555" s="116">
        <f t="shared" si="691"/>
        <v>71</v>
      </c>
    </row>
    <row r="1556" spans="164:187" ht="16.5" x14ac:dyDescent="0.2">
      <c r="FH1556" s="116">
        <v>1551</v>
      </c>
      <c r="FI1556" s="116">
        <f t="shared" si="676"/>
        <v>0</v>
      </c>
      <c r="FJ1556" s="116">
        <f t="shared" si="692"/>
        <v>20</v>
      </c>
      <c r="FK1556" s="116" t="str">
        <f t="shared" si="677"/>
        <v>燕青专属武器-魂珠-4 0级</v>
      </c>
      <c r="FL1556" s="116">
        <f t="shared" si="678"/>
        <v>4</v>
      </c>
      <c r="FM1556" s="116">
        <f t="shared" si="679"/>
        <v>0</v>
      </c>
      <c r="FN1556" s="116" t="str">
        <f t="shared" si="693"/>
        <v/>
      </c>
      <c r="FO1556" s="116" t="str">
        <f t="shared" si="694"/>
        <v/>
      </c>
      <c r="FP1556" s="116" t="str">
        <f t="shared" si="695"/>
        <v/>
      </c>
      <c r="FQ1556" s="116" t="str">
        <f t="shared" si="696"/>
        <v/>
      </c>
      <c r="FR1556" s="116" t="str">
        <f t="shared" si="697"/>
        <v/>
      </c>
      <c r="FS1556" s="116" t="str">
        <f t="shared" si="698"/>
        <v/>
      </c>
      <c r="FT1556" s="116" t="str">
        <f t="shared" si="680"/>
        <v/>
      </c>
      <c r="FU1556" s="116" t="str">
        <f t="shared" si="681"/>
        <v/>
      </c>
      <c r="FV1556" s="116" t="str">
        <f t="shared" si="682"/>
        <v/>
      </c>
      <c r="FW1556" s="116" t="str">
        <f t="shared" si="683"/>
        <v/>
      </c>
      <c r="FX1556" s="116" t="str">
        <f t="shared" si="684"/>
        <v/>
      </c>
      <c r="FY1556" s="116" t="str">
        <f t="shared" si="685"/>
        <v/>
      </c>
      <c r="FZ1556" s="116" t="str">
        <f t="shared" si="686"/>
        <v/>
      </c>
      <c r="GA1556" s="116" t="str">
        <f t="shared" si="687"/>
        <v/>
      </c>
      <c r="GB1556" s="116" t="str">
        <f t="shared" si="688"/>
        <v/>
      </c>
      <c r="GC1556" s="116" t="str">
        <f t="shared" si="689"/>
        <v/>
      </c>
      <c r="GD1556" s="116" t="str">
        <f t="shared" si="690"/>
        <v/>
      </c>
      <c r="GE1556" s="116" t="str">
        <f t="shared" si="691"/>
        <v/>
      </c>
    </row>
    <row r="1557" spans="164:187" ht="16.5" x14ac:dyDescent="0.2">
      <c r="FH1557" s="116">
        <v>1552</v>
      </c>
      <c r="FI1557" s="116">
        <f t="shared" si="676"/>
        <v>28</v>
      </c>
      <c r="FJ1557" s="116">
        <f t="shared" si="692"/>
        <v>20</v>
      </c>
      <c r="FK1557" s="116" t="str">
        <f t="shared" si="677"/>
        <v>燕青专属武器-魂珠-4 1级</v>
      </c>
      <c r="FL1557" s="116">
        <f t="shared" si="678"/>
        <v>4</v>
      </c>
      <c r="FM1557" s="116">
        <f t="shared" si="679"/>
        <v>1</v>
      </c>
      <c r="FN1557" s="116" t="str">
        <f t="shared" si="693"/>
        <v>金币</v>
      </c>
      <c r="FO1557" s="116">
        <f t="shared" si="694"/>
        <v>4000</v>
      </c>
      <c r="FP1557" s="116" t="str">
        <f t="shared" si="695"/>
        <v>专属强化石2</v>
      </c>
      <c r="FQ1557" s="116">
        <f t="shared" si="696"/>
        <v>3</v>
      </c>
      <c r="FR1557" s="116" t="str">
        <f t="shared" si="697"/>
        <v>专属强化石3</v>
      </c>
      <c r="FS1557" s="116">
        <f t="shared" si="698"/>
        <v>1</v>
      </c>
      <c r="FT1557" s="116">
        <f t="shared" si="680"/>
        <v>0.19</v>
      </c>
      <c r="FU1557" s="116">
        <f t="shared" si="681"/>
        <v>1</v>
      </c>
      <c r="FV1557" s="116">
        <f t="shared" si="682"/>
        <v>8</v>
      </c>
      <c r="FW1557" s="116">
        <f t="shared" si="683"/>
        <v>0</v>
      </c>
      <c r="FX1557" s="116">
        <f t="shared" si="684"/>
        <v>1</v>
      </c>
      <c r="FY1557" s="116">
        <f t="shared" si="685"/>
        <v>2</v>
      </c>
      <c r="FZ1557" s="116">
        <f t="shared" si="686"/>
        <v>9.2600000000000002E-2</v>
      </c>
      <c r="GA1557" s="116">
        <f t="shared" si="687"/>
        <v>1</v>
      </c>
      <c r="GB1557" s="116">
        <f t="shared" si="688"/>
        <v>4</v>
      </c>
      <c r="GC1557" s="116">
        <f t="shared" si="689"/>
        <v>0.37019999999999997</v>
      </c>
      <c r="GD1557" s="116">
        <f t="shared" si="690"/>
        <v>1</v>
      </c>
      <c r="GE1557" s="116">
        <f t="shared" si="691"/>
        <v>8</v>
      </c>
    </row>
    <row r="1558" spans="164:187" ht="16.5" x14ac:dyDescent="0.2">
      <c r="FH1558" s="116">
        <v>1553</v>
      </c>
      <c r="FI1558" s="116">
        <f t="shared" ref="FI1558:FI1621" si="699">IF(FM1558&gt;0,(FL1558-1)*9+FM1558,0)</f>
        <v>29</v>
      </c>
      <c r="FJ1558" s="116">
        <f t="shared" si="692"/>
        <v>20</v>
      </c>
      <c r="FK1558" s="116" t="str">
        <f t="shared" ref="FK1558:FK1621" si="700">INDEX($FC$6:$FC$26,FJ1558)&amp;"专属武器-魂珠-"&amp;FL1558&amp;" "&amp;FM1558&amp;"级"</f>
        <v>燕青专属武器-魂珠-4 2级</v>
      </c>
      <c r="FL1558" s="116">
        <f t="shared" ref="FL1558:FL1621" si="701">INT((FH1558-(FJ1558-1)*80-1)/10)+1</f>
        <v>4</v>
      </c>
      <c r="FM1558" s="116">
        <f t="shared" ref="FM1558:FM1621" si="702">FH1558-(FJ1558-1)*80-(FL1558-1)*10-1</f>
        <v>2</v>
      </c>
      <c r="FN1558" s="116" t="str">
        <f t="shared" si="693"/>
        <v>金币</v>
      </c>
      <c r="FO1558" s="116">
        <f t="shared" si="694"/>
        <v>5000</v>
      </c>
      <c r="FP1558" s="116" t="str">
        <f t="shared" si="695"/>
        <v>专属强化石2</v>
      </c>
      <c r="FQ1558" s="116">
        <f t="shared" si="696"/>
        <v>3</v>
      </c>
      <c r="FR1558" s="116" t="str">
        <f t="shared" si="697"/>
        <v>专属强化石3</v>
      </c>
      <c r="FS1558" s="116">
        <f t="shared" si="698"/>
        <v>1</v>
      </c>
      <c r="FT1558" s="116">
        <f t="shared" ref="FT1558:FT1621" si="703">IF($FM1558&gt;0,INDEX(EJ$6:EJ$77,$FI1558),"")</f>
        <v>0.09</v>
      </c>
      <c r="FU1558" s="116">
        <f t="shared" ref="FU1558:FU1621" si="704">IF($FM1558&gt;0,INDEX(EK$6:EK$77,$FI1558),"")</f>
        <v>1</v>
      </c>
      <c r="FV1558" s="116">
        <f t="shared" ref="FV1558:FV1621" si="705">IF($FM1558&gt;0,INDEX(EL$6:EL$77,$FI1558),"")</f>
        <v>16</v>
      </c>
      <c r="FW1558" s="116">
        <f t="shared" ref="FW1558:FW1621" si="706">IF($FM1558&gt;0,INDEX(EP$6:EP$77,$FI1558),"")</f>
        <v>0</v>
      </c>
      <c r="FX1558" s="116">
        <f t="shared" ref="FX1558:FX1621" si="707">IF($FM1558&gt;0,INDEX(EQ$6:EQ$77,$FI1558),"")</f>
        <v>1</v>
      </c>
      <c r="FY1558" s="116">
        <f t="shared" ref="FY1558:FY1621" si="708">IF($FM1558&gt;0,INDEX(ER$6:ER$77,$FI1558),"")</f>
        <v>4</v>
      </c>
      <c r="FZ1558" s="116">
        <f t="shared" ref="FZ1558:FZ1621" si="709">IF($FM1558&gt;0,INDEX(ES$6:ES$77,$FI1558),"")</f>
        <v>4.6300000000000001E-2</v>
      </c>
      <c r="GA1558" s="116">
        <f t="shared" ref="GA1558:GA1621" si="710">IF($FM1558&gt;0,INDEX(ET$6:ET$77,$FI1558),"")</f>
        <v>1</v>
      </c>
      <c r="GB1558" s="116">
        <f t="shared" ref="GB1558:GB1621" si="711">IF($FM1558&gt;0,INDEX(EU$6:EU$77,$FI1558),"")</f>
        <v>8</v>
      </c>
      <c r="GC1558" s="116">
        <f t="shared" ref="GC1558:GC1621" si="712">IF($FM1558&gt;0,INDEX(EV$6:EV$77,$FI1558),"")</f>
        <v>0.18509999999999999</v>
      </c>
      <c r="GD1558" s="116">
        <f t="shared" ref="GD1558:GD1621" si="713">IF($FM1558&gt;0,INDEX(EW$6:EW$77,$FI1558),"")</f>
        <v>1</v>
      </c>
      <c r="GE1558" s="116">
        <f t="shared" ref="GE1558:GE1621" si="714">IF($FM1558&gt;0,INDEX(EX$6:EX$77,$FI1558),"")</f>
        <v>16</v>
      </c>
    </row>
    <row r="1559" spans="164:187" ht="16.5" x14ac:dyDescent="0.2">
      <c r="FH1559" s="116">
        <v>1554</v>
      </c>
      <c r="FI1559" s="116">
        <f t="shared" si="699"/>
        <v>30</v>
      </c>
      <c r="FJ1559" s="116">
        <f t="shared" si="692"/>
        <v>20</v>
      </c>
      <c r="FK1559" s="116" t="str">
        <f t="shared" si="700"/>
        <v>燕青专属武器-魂珠-4 3级</v>
      </c>
      <c r="FL1559" s="116">
        <f t="shared" si="701"/>
        <v>4</v>
      </c>
      <c r="FM1559" s="116">
        <f t="shared" si="702"/>
        <v>3</v>
      </c>
      <c r="FN1559" s="116" t="str">
        <f t="shared" si="693"/>
        <v>金币</v>
      </c>
      <c r="FO1559" s="116">
        <f t="shared" si="694"/>
        <v>6000</v>
      </c>
      <c r="FP1559" s="116" t="str">
        <f t="shared" si="695"/>
        <v>专属强化石2</v>
      </c>
      <c r="FQ1559" s="116">
        <f t="shared" si="696"/>
        <v>3</v>
      </c>
      <c r="FR1559" s="116" t="str">
        <f t="shared" si="697"/>
        <v>专属强化石3</v>
      </c>
      <c r="FS1559" s="116">
        <f t="shared" si="698"/>
        <v>1</v>
      </c>
      <c r="FT1559" s="116">
        <f t="shared" si="703"/>
        <v>0.06</v>
      </c>
      <c r="FU1559" s="116">
        <f t="shared" si="704"/>
        <v>1</v>
      </c>
      <c r="FV1559" s="116">
        <f t="shared" si="705"/>
        <v>24</v>
      </c>
      <c r="FW1559" s="116">
        <f t="shared" si="706"/>
        <v>0</v>
      </c>
      <c r="FX1559" s="116">
        <f t="shared" si="707"/>
        <v>1</v>
      </c>
      <c r="FY1559" s="116">
        <f t="shared" si="708"/>
        <v>6</v>
      </c>
      <c r="FZ1559" s="116">
        <f t="shared" si="709"/>
        <v>3.09E-2</v>
      </c>
      <c r="GA1559" s="116">
        <f t="shared" si="710"/>
        <v>1</v>
      </c>
      <c r="GB1559" s="116">
        <f t="shared" si="711"/>
        <v>11</v>
      </c>
      <c r="GC1559" s="116">
        <f t="shared" si="712"/>
        <v>0.1234</v>
      </c>
      <c r="GD1559" s="116">
        <f t="shared" si="713"/>
        <v>1</v>
      </c>
      <c r="GE1559" s="116">
        <f t="shared" si="714"/>
        <v>24</v>
      </c>
    </row>
    <row r="1560" spans="164:187" ht="16.5" x14ac:dyDescent="0.2">
      <c r="FH1560" s="116">
        <v>1555</v>
      </c>
      <c r="FI1560" s="116">
        <f t="shared" si="699"/>
        <v>31</v>
      </c>
      <c r="FJ1560" s="116">
        <f t="shared" si="692"/>
        <v>20</v>
      </c>
      <c r="FK1560" s="116" t="str">
        <f t="shared" si="700"/>
        <v>燕青专属武器-魂珠-4 4级</v>
      </c>
      <c r="FL1560" s="116">
        <f t="shared" si="701"/>
        <v>4</v>
      </c>
      <c r="FM1560" s="116">
        <f t="shared" si="702"/>
        <v>4</v>
      </c>
      <c r="FN1560" s="116" t="str">
        <f t="shared" si="693"/>
        <v>金币</v>
      </c>
      <c r="FO1560" s="116">
        <f t="shared" si="694"/>
        <v>7000</v>
      </c>
      <c r="FP1560" s="116" t="str">
        <f t="shared" si="695"/>
        <v>专属强化石2</v>
      </c>
      <c r="FQ1560" s="116">
        <f t="shared" si="696"/>
        <v>6</v>
      </c>
      <c r="FR1560" s="116" t="str">
        <f t="shared" si="697"/>
        <v>专属强化石3</v>
      </c>
      <c r="FS1560" s="116">
        <f t="shared" si="698"/>
        <v>2</v>
      </c>
      <c r="FT1560" s="116">
        <f t="shared" si="703"/>
        <v>7.0000000000000007E-2</v>
      </c>
      <c r="FU1560" s="116">
        <f t="shared" si="704"/>
        <v>1</v>
      </c>
      <c r="FV1560" s="116">
        <f t="shared" si="705"/>
        <v>20</v>
      </c>
      <c r="FW1560" s="116">
        <f t="shared" si="706"/>
        <v>0</v>
      </c>
      <c r="FX1560" s="116">
        <f t="shared" si="707"/>
        <v>1</v>
      </c>
      <c r="FY1560" s="116">
        <f t="shared" si="708"/>
        <v>5</v>
      </c>
      <c r="FZ1560" s="116">
        <f t="shared" si="709"/>
        <v>3.6999999999999998E-2</v>
      </c>
      <c r="GA1560" s="116">
        <f t="shared" si="710"/>
        <v>1</v>
      </c>
      <c r="GB1560" s="116">
        <f t="shared" si="711"/>
        <v>9</v>
      </c>
      <c r="GC1560" s="116">
        <f t="shared" si="712"/>
        <v>0.14810000000000001</v>
      </c>
      <c r="GD1560" s="116">
        <f t="shared" si="713"/>
        <v>1</v>
      </c>
      <c r="GE1560" s="116">
        <f t="shared" si="714"/>
        <v>20</v>
      </c>
    </row>
    <row r="1561" spans="164:187" ht="16.5" x14ac:dyDescent="0.2">
      <c r="FH1561" s="116">
        <v>1556</v>
      </c>
      <c r="FI1561" s="116">
        <f t="shared" si="699"/>
        <v>32</v>
      </c>
      <c r="FJ1561" s="116">
        <f t="shared" si="692"/>
        <v>20</v>
      </c>
      <c r="FK1561" s="116" t="str">
        <f t="shared" si="700"/>
        <v>燕青专属武器-魂珠-4 5级</v>
      </c>
      <c r="FL1561" s="116">
        <f t="shared" si="701"/>
        <v>4</v>
      </c>
      <c r="FM1561" s="116">
        <f t="shared" si="702"/>
        <v>5</v>
      </c>
      <c r="FN1561" s="116" t="str">
        <f t="shared" si="693"/>
        <v>金币</v>
      </c>
      <c r="FO1561" s="116">
        <f t="shared" si="694"/>
        <v>8000</v>
      </c>
      <c r="FP1561" s="116" t="str">
        <f t="shared" si="695"/>
        <v>专属强化石2</v>
      </c>
      <c r="FQ1561" s="116">
        <f t="shared" si="696"/>
        <v>6</v>
      </c>
      <c r="FR1561" s="116" t="str">
        <f t="shared" si="697"/>
        <v>专属强化石3</v>
      </c>
      <c r="FS1561" s="116">
        <f t="shared" si="698"/>
        <v>2</v>
      </c>
      <c r="FT1561" s="116">
        <f t="shared" si="703"/>
        <v>0.05</v>
      </c>
      <c r="FU1561" s="116">
        <f t="shared" si="704"/>
        <v>1</v>
      </c>
      <c r="FV1561" s="116">
        <f t="shared" si="705"/>
        <v>32</v>
      </c>
      <c r="FW1561" s="116">
        <f t="shared" si="706"/>
        <v>0</v>
      </c>
      <c r="FX1561" s="116">
        <f t="shared" si="707"/>
        <v>1</v>
      </c>
      <c r="FY1561" s="116">
        <f t="shared" si="708"/>
        <v>8</v>
      </c>
      <c r="FZ1561" s="116">
        <f t="shared" si="709"/>
        <v>2.3099999999999999E-2</v>
      </c>
      <c r="GA1561" s="116">
        <f t="shared" si="710"/>
        <v>1</v>
      </c>
      <c r="GB1561" s="116">
        <f t="shared" si="711"/>
        <v>15</v>
      </c>
      <c r="GC1561" s="116">
        <f t="shared" si="712"/>
        <v>9.2600000000000002E-2</v>
      </c>
      <c r="GD1561" s="116">
        <f t="shared" si="713"/>
        <v>1</v>
      </c>
      <c r="GE1561" s="116">
        <f t="shared" si="714"/>
        <v>32</v>
      </c>
    </row>
    <row r="1562" spans="164:187" ht="16.5" x14ac:dyDescent="0.2">
      <c r="FH1562" s="116">
        <v>1557</v>
      </c>
      <c r="FI1562" s="116">
        <f t="shared" si="699"/>
        <v>33</v>
      </c>
      <c r="FJ1562" s="116">
        <f t="shared" si="692"/>
        <v>20</v>
      </c>
      <c r="FK1562" s="116" t="str">
        <f t="shared" si="700"/>
        <v>燕青专属武器-魂珠-4 6级</v>
      </c>
      <c r="FL1562" s="116">
        <f t="shared" si="701"/>
        <v>4</v>
      </c>
      <c r="FM1562" s="116">
        <f t="shared" si="702"/>
        <v>6</v>
      </c>
      <c r="FN1562" s="116" t="str">
        <f t="shared" si="693"/>
        <v>金币</v>
      </c>
      <c r="FO1562" s="116">
        <f t="shared" si="694"/>
        <v>9000</v>
      </c>
      <c r="FP1562" s="116" t="str">
        <f t="shared" si="695"/>
        <v>专属强化石2</v>
      </c>
      <c r="FQ1562" s="116">
        <f t="shared" si="696"/>
        <v>6</v>
      </c>
      <c r="FR1562" s="116" t="str">
        <f t="shared" si="697"/>
        <v>专属强化石3</v>
      </c>
      <c r="FS1562" s="116">
        <f t="shared" si="698"/>
        <v>2</v>
      </c>
      <c r="FT1562" s="116">
        <f t="shared" si="703"/>
        <v>0.03</v>
      </c>
      <c r="FU1562" s="116">
        <f t="shared" si="704"/>
        <v>1</v>
      </c>
      <c r="FV1562" s="116">
        <f t="shared" si="705"/>
        <v>53</v>
      </c>
      <c r="FW1562" s="116">
        <f t="shared" si="706"/>
        <v>0</v>
      </c>
      <c r="FX1562" s="116">
        <f t="shared" si="707"/>
        <v>1</v>
      </c>
      <c r="FY1562" s="116">
        <f t="shared" si="708"/>
        <v>12</v>
      </c>
      <c r="FZ1562" s="116">
        <f t="shared" si="709"/>
        <v>1.4200000000000001E-2</v>
      </c>
      <c r="GA1562" s="116">
        <f t="shared" si="710"/>
        <v>1</v>
      </c>
      <c r="GB1562" s="116">
        <f t="shared" si="711"/>
        <v>25</v>
      </c>
      <c r="GC1562" s="116">
        <f t="shared" si="712"/>
        <v>5.7000000000000002E-2</v>
      </c>
      <c r="GD1562" s="116">
        <f t="shared" si="713"/>
        <v>1</v>
      </c>
      <c r="GE1562" s="116">
        <f t="shared" si="714"/>
        <v>53</v>
      </c>
    </row>
    <row r="1563" spans="164:187" ht="16.5" x14ac:dyDescent="0.2">
      <c r="FH1563" s="116">
        <v>1558</v>
      </c>
      <c r="FI1563" s="116">
        <f t="shared" si="699"/>
        <v>34</v>
      </c>
      <c r="FJ1563" s="116">
        <f t="shared" si="692"/>
        <v>20</v>
      </c>
      <c r="FK1563" s="116" t="str">
        <f t="shared" si="700"/>
        <v>燕青专属武器-魂珠-4 7级</v>
      </c>
      <c r="FL1563" s="116">
        <f t="shared" si="701"/>
        <v>4</v>
      </c>
      <c r="FM1563" s="116">
        <f t="shared" si="702"/>
        <v>7</v>
      </c>
      <c r="FN1563" s="116" t="str">
        <f t="shared" si="693"/>
        <v>金币</v>
      </c>
      <c r="FO1563" s="116">
        <f t="shared" si="694"/>
        <v>10000</v>
      </c>
      <c r="FP1563" s="116" t="str">
        <f t="shared" si="695"/>
        <v>专属强化石2</v>
      </c>
      <c r="FQ1563" s="116">
        <f t="shared" si="696"/>
        <v>10</v>
      </c>
      <c r="FR1563" s="116" t="str">
        <f t="shared" si="697"/>
        <v>专属强化石3</v>
      </c>
      <c r="FS1563" s="116">
        <f t="shared" si="698"/>
        <v>3</v>
      </c>
      <c r="FT1563" s="116">
        <f t="shared" si="703"/>
        <v>0.03</v>
      </c>
      <c r="FU1563" s="116">
        <f t="shared" si="704"/>
        <v>1</v>
      </c>
      <c r="FV1563" s="116">
        <f t="shared" si="705"/>
        <v>57</v>
      </c>
      <c r="FW1563" s="116">
        <f t="shared" si="706"/>
        <v>0</v>
      </c>
      <c r="FX1563" s="116">
        <f t="shared" si="707"/>
        <v>1</v>
      </c>
      <c r="FY1563" s="116">
        <f t="shared" si="708"/>
        <v>13</v>
      </c>
      <c r="FZ1563" s="116">
        <f t="shared" si="709"/>
        <v>1.32E-2</v>
      </c>
      <c r="GA1563" s="116">
        <f t="shared" si="710"/>
        <v>1</v>
      </c>
      <c r="GB1563" s="116">
        <f t="shared" si="711"/>
        <v>26</v>
      </c>
      <c r="GC1563" s="116">
        <f t="shared" si="712"/>
        <v>5.2900000000000003E-2</v>
      </c>
      <c r="GD1563" s="116">
        <f t="shared" si="713"/>
        <v>1</v>
      </c>
      <c r="GE1563" s="116">
        <f t="shared" si="714"/>
        <v>57</v>
      </c>
    </row>
    <row r="1564" spans="164:187" ht="16.5" x14ac:dyDescent="0.2">
      <c r="FH1564" s="116">
        <v>1559</v>
      </c>
      <c r="FI1564" s="116">
        <f t="shared" si="699"/>
        <v>35</v>
      </c>
      <c r="FJ1564" s="116">
        <f t="shared" si="692"/>
        <v>20</v>
      </c>
      <c r="FK1564" s="116" t="str">
        <f t="shared" si="700"/>
        <v>燕青专属武器-魂珠-4 8级</v>
      </c>
      <c r="FL1564" s="116">
        <f t="shared" si="701"/>
        <v>4</v>
      </c>
      <c r="FM1564" s="116">
        <f t="shared" si="702"/>
        <v>8</v>
      </c>
      <c r="FN1564" s="116" t="str">
        <f t="shared" si="693"/>
        <v>金币</v>
      </c>
      <c r="FO1564" s="116">
        <f t="shared" si="694"/>
        <v>11000</v>
      </c>
      <c r="FP1564" s="116" t="str">
        <f t="shared" si="695"/>
        <v>专属强化石2</v>
      </c>
      <c r="FQ1564" s="116">
        <f t="shared" si="696"/>
        <v>13</v>
      </c>
      <c r="FR1564" s="116" t="str">
        <f t="shared" si="697"/>
        <v>专属强化石3</v>
      </c>
      <c r="FS1564" s="116">
        <f t="shared" si="698"/>
        <v>4</v>
      </c>
      <c r="FT1564" s="116">
        <f t="shared" si="703"/>
        <v>0.02</v>
      </c>
      <c r="FU1564" s="116">
        <f t="shared" si="704"/>
        <v>1</v>
      </c>
      <c r="FV1564" s="116">
        <f t="shared" si="705"/>
        <v>69</v>
      </c>
      <c r="FW1564" s="116">
        <f t="shared" si="706"/>
        <v>0</v>
      </c>
      <c r="FX1564" s="116">
        <f t="shared" si="707"/>
        <v>1</v>
      </c>
      <c r="FY1564" s="116">
        <f t="shared" si="708"/>
        <v>16</v>
      </c>
      <c r="FZ1564" s="116">
        <f t="shared" si="709"/>
        <v>1.09E-2</v>
      </c>
      <c r="GA1564" s="116">
        <f t="shared" si="710"/>
        <v>1</v>
      </c>
      <c r="GB1564" s="116">
        <f t="shared" si="711"/>
        <v>32</v>
      </c>
      <c r="GC1564" s="116">
        <f t="shared" si="712"/>
        <v>4.36E-2</v>
      </c>
      <c r="GD1564" s="116">
        <f t="shared" si="713"/>
        <v>1</v>
      </c>
      <c r="GE1564" s="116">
        <f t="shared" si="714"/>
        <v>69</v>
      </c>
    </row>
    <row r="1565" spans="164:187" ht="16.5" x14ac:dyDescent="0.2">
      <c r="FH1565" s="116">
        <v>1560</v>
      </c>
      <c r="FI1565" s="116">
        <f t="shared" si="699"/>
        <v>36</v>
      </c>
      <c r="FJ1565" s="116">
        <f t="shared" si="692"/>
        <v>20</v>
      </c>
      <c r="FK1565" s="116" t="str">
        <f t="shared" si="700"/>
        <v>燕青专属武器-魂珠-4 9级</v>
      </c>
      <c r="FL1565" s="116">
        <f t="shared" si="701"/>
        <v>4</v>
      </c>
      <c r="FM1565" s="116">
        <f t="shared" si="702"/>
        <v>9</v>
      </c>
      <c r="FN1565" s="116" t="str">
        <f t="shared" si="693"/>
        <v>金币</v>
      </c>
      <c r="FO1565" s="116">
        <f t="shared" si="694"/>
        <v>12000</v>
      </c>
      <c r="FP1565" s="116" t="str">
        <f t="shared" si="695"/>
        <v>专属强化石2</v>
      </c>
      <c r="FQ1565" s="116">
        <f t="shared" si="696"/>
        <v>19</v>
      </c>
      <c r="FR1565" s="116" t="str">
        <f t="shared" si="697"/>
        <v>专属强化石3</v>
      </c>
      <c r="FS1565" s="116">
        <f t="shared" si="698"/>
        <v>6</v>
      </c>
      <c r="FT1565" s="116">
        <f t="shared" si="703"/>
        <v>0.02</v>
      </c>
      <c r="FU1565" s="116">
        <f t="shared" si="704"/>
        <v>1</v>
      </c>
      <c r="FV1565" s="116">
        <f t="shared" si="705"/>
        <v>74</v>
      </c>
      <c r="FW1565" s="116">
        <f t="shared" si="706"/>
        <v>0</v>
      </c>
      <c r="FX1565" s="116">
        <f t="shared" si="707"/>
        <v>1</v>
      </c>
      <c r="FY1565" s="116">
        <f t="shared" si="708"/>
        <v>17</v>
      </c>
      <c r="FZ1565" s="116">
        <f t="shared" si="709"/>
        <v>1.01E-2</v>
      </c>
      <c r="GA1565" s="116">
        <f t="shared" si="710"/>
        <v>1</v>
      </c>
      <c r="GB1565" s="116">
        <f t="shared" si="711"/>
        <v>35</v>
      </c>
      <c r="GC1565" s="116">
        <f t="shared" si="712"/>
        <v>4.0399999999999998E-2</v>
      </c>
      <c r="GD1565" s="116">
        <f t="shared" si="713"/>
        <v>1</v>
      </c>
      <c r="GE1565" s="116">
        <f t="shared" si="714"/>
        <v>74</v>
      </c>
    </row>
    <row r="1566" spans="164:187" ht="16.5" x14ac:dyDescent="0.2">
      <c r="FH1566" s="116">
        <v>1561</v>
      </c>
      <c r="FI1566" s="116">
        <f t="shared" si="699"/>
        <v>0</v>
      </c>
      <c r="FJ1566" s="116">
        <f t="shared" si="692"/>
        <v>20</v>
      </c>
      <c r="FK1566" s="116" t="str">
        <f t="shared" si="700"/>
        <v>燕青专属武器-魂珠-5 0级</v>
      </c>
      <c r="FL1566" s="116">
        <f t="shared" si="701"/>
        <v>5</v>
      </c>
      <c r="FM1566" s="116">
        <f t="shared" si="702"/>
        <v>0</v>
      </c>
      <c r="FN1566" s="116" t="str">
        <f t="shared" si="693"/>
        <v/>
      </c>
      <c r="FO1566" s="116" t="str">
        <f t="shared" si="694"/>
        <v/>
      </c>
      <c r="FP1566" s="116" t="str">
        <f t="shared" si="695"/>
        <v/>
      </c>
      <c r="FQ1566" s="116" t="str">
        <f t="shared" si="696"/>
        <v/>
      </c>
      <c r="FR1566" s="116" t="str">
        <f t="shared" si="697"/>
        <v/>
      </c>
      <c r="FS1566" s="116" t="str">
        <f t="shared" si="698"/>
        <v/>
      </c>
      <c r="FT1566" s="116" t="str">
        <f t="shared" si="703"/>
        <v/>
      </c>
      <c r="FU1566" s="116" t="str">
        <f t="shared" si="704"/>
        <v/>
      </c>
      <c r="FV1566" s="116" t="str">
        <f t="shared" si="705"/>
        <v/>
      </c>
      <c r="FW1566" s="116" t="str">
        <f t="shared" si="706"/>
        <v/>
      </c>
      <c r="FX1566" s="116" t="str">
        <f t="shared" si="707"/>
        <v/>
      </c>
      <c r="FY1566" s="116" t="str">
        <f t="shared" si="708"/>
        <v/>
      </c>
      <c r="FZ1566" s="116" t="str">
        <f t="shared" si="709"/>
        <v/>
      </c>
      <c r="GA1566" s="116" t="str">
        <f t="shared" si="710"/>
        <v/>
      </c>
      <c r="GB1566" s="116" t="str">
        <f t="shared" si="711"/>
        <v/>
      </c>
      <c r="GC1566" s="116" t="str">
        <f t="shared" si="712"/>
        <v/>
      </c>
      <c r="GD1566" s="116" t="str">
        <f t="shared" si="713"/>
        <v/>
      </c>
      <c r="GE1566" s="116" t="str">
        <f t="shared" si="714"/>
        <v/>
      </c>
    </row>
    <row r="1567" spans="164:187" ht="16.5" x14ac:dyDescent="0.2">
      <c r="FH1567" s="116">
        <v>1562</v>
      </c>
      <c r="FI1567" s="116">
        <f t="shared" si="699"/>
        <v>37</v>
      </c>
      <c r="FJ1567" s="116">
        <f t="shared" si="692"/>
        <v>20</v>
      </c>
      <c r="FK1567" s="116" t="str">
        <f t="shared" si="700"/>
        <v>燕青专属武器-魂珠-5 1级</v>
      </c>
      <c r="FL1567" s="116">
        <f t="shared" si="701"/>
        <v>5</v>
      </c>
      <c r="FM1567" s="116">
        <f t="shared" si="702"/>
        <v>1</v>
      </c>
      <c r="FN1567" s="116" t="str">
        <f t="shared" si="693"/>
        <v>金币</v>
      </c>
      <c r="FO1567" s="116">
        <f t="shared" si="694"/>
        <v>5000</v>
      </c>
      <c r="FP1567" s="116" t="str">
        <f t="shared" si="695"/>
        <v>专属强化石2</v>
      </c>
      <c r="FQ1567" s="116">
        <f t="shared" si="696"/>
        <v>4</v>
      </c>
      <c r="FR1567" s="116" t="str">
        <f t="shared" si="697"/>
        <v>专属强化石3</v>
      </c>
      <c r="FS1567" s="116">
        <f t="shared" si="698"/>
        <v>2</v>
      </c>
      <c r="FT1567" s="116">
        <f t="shared" si="703"/>
        <v>0.19</v>
      </c>
      <c r="FU1567" s="116">
        <f t="shared" si="704"/>
        <v>1</v>
      </c>
      <c r="FV1567" s="116">
        <f t="shared" si="705"/>
        <v>8</v>
      </c>
      <c r="FW1567" s="116">
        <f t="shared" si="706"/>
        <v>0</v>
      </c>
      <c r="FX1567" s="116">
        <f t="shared" si="707"/>
        <v>1</v>
      </c>
      <c r="FY1567" s="116">
        <f t="shared" si="708"/>
        <v>2</v>
      </c>
      <c r="FZ1567" s="116">
        <f t="shared" si="709"/>
        <v>9.2600000000000002E-2</v>
      </c>
      <c r="GA1567" s="116">
        <f t="shared" si="710"/>
        <v>1</v>
      </c>
      <c r="GB1567" s="116">
        <f t="shared" si="711"/>
        <v>4</v>
      </c>
      <c r="GC1567" s="116">
        <f t="shared" si="712"/>
        <v>0.37019999999999997</v>
      </c>
      <c r="GD1567" s="116">
        <f t="shared" si="713"/>
        <v>1</v>
      </c>
      <c r="GE1567" s="116">
        <f t="shared" si="714"/>
        <v>8</v>
      </c>
    </row>
    <row r="1568" spans="164:187" ht="16.5" x14ac:dyDescent="0.2">
      <c r="FH1568" s="116">
        <v>1563</v>
      </c>
      <c r="FI1568" s="116">
        <f t="shared" si="699"/>
        <v>38</v>
      </c>
      <c r="FJ1568" s="116">
        <f t="shared" si="692"/>
        <v>20</v>
      </c>
      <c r="FK1568" s="116" t="str">
        <f t="shared" si="700"/>
        <v>燕青专属武器-魂珠-5 2级</v>
      </c>
      <c r="FL1568" s="116">
        <f t="shared" si="701"/>
        <v>5</v>
      </c>
      <c r="FM1568" s="116">
        <f t="shared" si="702"/>
        <v>2</v>
      </c>
      <c r="FN1568" s="116" t="str">
        <f t="shared" si="693"/>
        <v>金币</v>
      </c>
      <c r="FO1568" s="116">
        <f t="shared" si="694"/>
        <v>6000</v>
      </c>
      <c r="FP1568" s="116" t="str">
        <f t="shared" si="695"/>
        <v>专属强化石2</v>
      </c>
      <c r="FQ1568" s="116">
        <f t="shared" si="696"/>
        <v>4</v>
      </c>
      <c r="FR1568" s="116" t="str">
        <f t="shared" si="697"/>
        <v>专属强化石3</v>
      </c>
      <c r="FS1568" s="116">
        <f t="shared" si="698"/>
        <v>2</v>
      </c>
      <c r="FT1568" s="116">
        <f t="shared" si="703"/>
        <v>0.09</v>
      </c>
      <c r="FU1568" s="116">
        <f t="shared" si="704"/>
        <v>1</v>
      </c>
      <c r="FV1568" s="116">
        <f t="shared" si="705"/>
        <v>16</v>
      </c>
      <c r="FW1568" s="116">
        <f t="shared" si="706"/>
        <v>0</v>
      </c>
      <c r="FX1568" s="116">
        <f t="shared" si="707"/>
        <v>1</v>
      </c>
      <c r="FY1568" s="116">
        <f t="shared" si="708"/>
        <v>4</v>
      </c>
      <c r="FZ1568" s="116">
        <f t="shared" si="709"/>
        <v>4.6300000000000001E-2</v>
      </c>
      <c r="GA1568" s="116">
        <f t="shared" si="710"/>
        <v>1</v>
      </c>
      <c r="GB1568" s="116">
        <f t="shared" si="711"/>
        <v>8</v>
      </c>
      <c r="GC1568" s="116">
        <f t="shared" si="712"/>
        <v>0.18509999999999999</v>
      </c>
      <c r="GD1568" s="116">
        <f t="shared" si="713"/>
        <v>1</v>
      </c>
      <c r="GE1568" s="116">
        <f t="shared" si="714"/>
        <v>16</v>
      </c>
    </row>
    <row r="1569" spans="164:187" ht="16.5" x14ac:dyDescent="0.2">
      <c r="FH1569" s="116">
        <v>1564</v>
      </c>
      <c r="FI1569" s="116">
        <f t="shared" si="699"/>
        <v>39</v>
      </c>
      <c r="FJ1569" s="116">
        <f t="shared" si="692"/>
        <v>20</v>
      </c>
      <c r="FK1569" s="116" t="str">
        <f t="shared" si="700"/>
        <v>燕青专属武器-魂珠-5 3级</v>
      </c>
      <c r="FL1569" s="116">
        <f t="shared" si="701"/>
        <v>5</v>
      </c>
      <c r="FM1569" s="116">
        <f t="shared" si="702"/>
        <v>3</v>
      </c>
      <c r="FN1569" s="116" t="str">
        <f t="shared" si="693"/>
        <v>金币</v>
      </c>
      <c r="FO1569" s="116">
        <f t="shared" si="694"/>
        <v>7000</v>
      </c>
      <c r="FP1569" s="116" t="str">
        <f t="shared" si="695"/>
        <v>专属强化石2</v>
      </c>
      <c r="FQ1569" s="116">
        <f t="shared" si="696"/>
        <v>4</v>
      </c>
      <c r="FR1569" s="116" t="str">
        <f t="shared" si="697"/>
        <v>专属强化石3</v>
      </c>
      <c r="FS1569" s="116">
        <f t="shared" si="698"/>
        <v>2</v>
      </c>
      <c r="FT1569" s="116">
        <f t="shared" si="703"/>
        <v>0.06</v>
      </c>
      <c r="FU1569" s="116">
        <f t="shared" si="704"/>
        <v>1</v>
      </c>
      <c r="FV1569" s="116">
        <f t="shared" si="705"/>
        <v>24</v>
      </c>
      <c r="FW1569" s="116">
        <f t="shared" si="706"/>
        <v>0</v>
      </c>
      <c r="FX1569" s="116">
        <f t="shared" si="707"/>
        <v>1</v>
      </c>
      <c r="FY1569" s="116">
        <f t="shared" si="708"/>
        <v>6</v>
      </c>
      <c r="FZ1569" s="116">
        <f t="shared" si="709"/>
        <v>3.09E-2</v>
      </c>
      <c r="GA1569" s="116">
        <f t="shared" si="710"/>
        <v>1</v>
      </c>
      <c r="GB1569" s="116">
        <f t="shared" si="711"/>
        <v>11</v>
      </c>
      <c r="GC1569" s="116">
        <f t="shared" si="712"/>
        <v>0.1234</v>
      </c>
      <c r="GD1569" s="116">
        <f t="shared" si="713"/>
        <v>1</v>
      </c>
      <c r="GE1569" s="116">
        <f t="shared" si="714"/>
        <v>24</v>
      </c>
    </row>
    <row r="1570" spans="164:187" ht="16.5" x14ac:dyDescent="0.2">
      <c r="FH1570" s="116">
        <v>1565</v>
      </c>
      <c r="FI1570" s="116">
        <f t="shared" si="699"/>
        <v>40</v>
      </c>
      <c r="FJ1570" s="116">
        <f t="shared" si="692"/>
        <v>20</v>
      </c>
      <c r="FK1570" s="116" t="str">
        <f t="shared" si="700"/>
        <v>燕青专属武器-魂珠-5 4级</v>
      </c>
      <c r="FL1570" s="116">
        <f t="shared" si="701"/>
        <v>5</v>
      </c>
      <c r="FM1570" s="116">
        <f t="shared" si="702"/>
        <v>4</v>
      </c>
      <c r="FN1570" s="116" t="str">
        <f t="shared" si="693"/>
        <v>金币</v>
      </c>
      <c r="FO1570" s="116">
        <f t="shared" si="694"/>
        <v>8000</v>
      </c>
      <c r="FP1570" s="116" t="str">
        <f t="shared" si="695"/>
        <v>专属强化石2</v>
      </c>
      <c r="FQ1570" s="116">
        <f t="shared" si="696"/>
        <v>6</v>
      </c>
      <c r="FR1570" s="116" t="str">
        <f t="shared" si="697"/>
        <v>专属强化石3</v>
      </c>
      <c r="FS1570" s="116">
        <f t="shared" si="698"/>
        <v>3</v>
      </c>
      <c r="FT1570" s="116">
        <f t="shared" si="703"/>
        <v>0.06</v>
      </c>
      <c r="FU1570" s="116">
        <f t="shared" si="704"/>
        <v>1</v>
      </c>
      <c r="FV1570" s="116">
        <f t="shared" si="705"/>
        <v>27</v>
      </c>
      <c r="FW1570" s="116">
        <f t="shared" si="706"/>
        <v>0</v>
      </c>
      <c r="FX1570" s="116">
        <f t="shared" si="707"/>
        <v>1</v>
      </c>
      <c r="FY1570" s="116">
        <f t="shared" si="708"/>
        <v>6</v>
      </c>
      <c r="FZ1570" s="116">
        <f t="shared" si="709"/>
        <v>2.7799999999999998E-2</v>
      </c>
      <c r="GA1570" s="116">
        <f t="shared" si="710"/>
        <v>1</v>
      </c>
      <c r="GB1570" s="116">
        <f t="shared" si="711"/>
        <v>13</v>
      </c>
      <c r="GC1570" s="116">
        <f t="shared" si="712"/>
        <v>0.1111</v>
      </c>
      <c r="GD1570" s="116">
        <f t="shared" si="713"/>
        <v>1</v>
      </c>
      <c r="GE1570" s="116">
        <f t="shared" si="714"/>
        <v>27</v>
      </c>
    </row>
    <row r="1571" spans="164:187" ht="16.5" x14ac:dyDescent="0.2">
      <c r="FH1571" s="116">
        <v>1566</v>
      </c>
      <c r="FI1571" s="116">
        <f t="shared" si="699"/>
        <v>41</v>
      </c>
      <c r="FJ1571" s="116">
        <f t="shared" si="692"/>
        <v>20</v>
      </c>
      <c r="FK1571" s="116" t="str">
        <f t="shared" si="700"/>
        <v>燕青专属武器-魂珠-5 5级</v>
      </c>
      <c r="FL1571" s="116">
        <f t="shared" si="701"/>
        <v>5</v>
      </c>
      <c r="FM1571" s="116">
        <f t="shared" si="702"/>
        <v>5</v>
      </c>
      <c r="FN1571" s="116" t="str">
        <f t="shared" si="693"/>
        <v>金币</v>
      </c>
      <c r="FO1571" s="116">
        <f t="shared" si="694"/>
        <v>9000</v>
      </c>
      <c r="FP1571" s="116" t="str">
        <f t="shared" si="695"/>
        <v>专属强化石2</v>
      </c>
      <c r="FQ1571" s="116">
        <f t="shared" si="696"/>
        <v>6</v>
      </c>
      <c r="FR1571" s="116" t="str">
        <f t="shared" si="697"/>
        <v>专属强化石3</v>
      </c>
      <c r="FS1571" s="116">
        <f t="shared" si="698"/>
        <v>3</v>
      </c>
      <c r="FT1571" s="116">
        <f t="shared" si="703"/>
        <v>0.03</v>
      </c>
      <c r="FU1571" s="116">
        <f t="shared" si="704"/>
        <v>1</v>
      </c>
      <c r="FV1571" s="116">
        <f t="shared" si="705"/>
        <v>43</v>
      </c>
      <c r="FW1571" s="116">
        <f t="shared" si="706"/>
        <v>0</v>
      </c>
      <c r="FX1571" s="116">
        <f t="shared" si="707"/>
        <v>1</v>
      </c>
      <c r="FY1571" s="116">
        <f t="shared" si="708"/>
        <v>10</v>
      </c>
      <c r="FZ1571" s="116">
        <f t="shared" si="709"/>
        <v>1.7399999999999999E-2</v>
      </c>
      <c r="GA1571" s="116">
        <f t="shared" si="710"/>
        <v>1</v>
      </c>
      <c r="GB1571" s="116">
        <f t="shared" si="711"/>
        <v>20</v>
      </c>
      <c r="GC1571" s="116">
        <f t="shared" si="712"/>
        <v>6.9400000000000003E-2</v>
      </c>
      <c r="GD1571" s="116">
        <f t="shared" si="713"/>
        <v>1</v>
      </c>
      <c r="GE1571" s="116">
        <f t="shared" si="714"/>
        <v>43</v>
      </c>
    </row>
    <row r="1572" spans="164:187" ht="16.5" x14ac:dyDescent="0.2">
      <c r="FH1572" s="116">
        <v>1567</v>
      </c>
      <c r="FI1572" s="116">
        <f t="shared" si="699"/>
        <v>42</v>
      </c>
      <c r="FJ1572" s="116">
        <f t="shared" si="692"/>
        <v>20</v>
      </c>
      <c r="FK1572" s="116" t="str">
        <f t="shared" si="700"/>
        <v>燕青专属武器-魂珠-5 6级</v>
      </c>
      <c r="FL1572" s="116">
        <f t="shared" si="701"/>
        <v>5</v>
      </c>
      <c r="FM1572" s="116">
        <f t="shared" si="702"/>
        <v>6</v>
      </c>
      <c r="FN1572" s="116" t="str">
        <f t="shared" si="693"/>
        <v>金币</v>
      </c>
      <c r="FO1572" s="116">
        <f t="shared" si="694"/>
        <v>10000</v>
      </c>
      <c r="FP1572" s="116" t="str">
        <f t="shared" si="695"/>
        <v>专属强化石2</v>
      </c>
      <c r="FQ1572" s="116">
        <f t="shared" si="696"/>
        <v>9</v>
      </c>
      <c r="FR1572" s="116" t="str">
        <f t="shared" si="697"/>
        <v>专属强化石3</v>
      </c>
      <c r="FS1572" s="116">
        <f t="shared" si="698"/>
        <v>5</v>
      </c>
      <c r="FT1572" s="116">
        <f t="shared" si="703"/>
        <v>0.04</v>
      </c>
      <c r="FU1572" s="116">
        <f t="shared" si="704"/>
        <v>1</v>
      </c>
      <c r="FV1572" s="116">
        <f t="shared" si="705"/>
        <v>42</v>
      </c>
      <c r="FW1572" s="116">
        <f t="shared" si="706"/>
        <v>0</v>
      </c>
      <c r="FX1572" s="116">
        <f t="shared" si="707"/>
        <v>1</v>
      </c>
      <c r="FY1572" s="116">
        <f t="shared" si="708"/>
        <v>10</v>
      </c>
      <c r="FZ1572" s="116">
        <f t="shared" si="709"/>
        <v>1.78E-2</v>
      </c>
      <c r="GA1572" s="116">
        <f t="shared" si="710"/>
        <v>1</v>
      </c>
      <c r="GB1572" s="116">
        <f t="shared" si="711"/>
        <v>20</v>
      </c>
      <c r="GC1572" s="116">
        <f t="shared" si="712"/>
        <v>7.1199999999999999E-2</v>
      </c>
      <c r="GD1572" s="116">
        <f t="shared" si="713"/>
        <v>1</v>
      </c>
      <c r="GE1572" s="116">
        <f t="shared" si="714"/>
        <v>42</v>
      </c>
    </row>
    <row r="1573" spans="164:187" ht="16.5" x14ac:dyDescent="0.2">
      <c r="FH1573" s="116">
        <v>1568</v>
      </c>
      <c r="FI1573" s="116">
        <f t="shared" si="699"/>
        <v>43</v>
      </c>
      <c r="FJ1573" s="116">
        <f t="shared" si="692"/>
        <v>20</v>
      </c>
      <c r="FK1573" s="116" t="str">
        <f t="shared" si="700"/>
        <v>燕青专属武器-魂珠-5 7级</v>
      </c>
      <c r="FL1573" s="116">
        <f t="shared" si="701"/>
        <v>5</v>
      </c>
      <c r="FM1573" s="116">
        <f t="shared" si="702"/>
        <v>7</v>
      </c>
      <c r="FN1573" s="116" t="str">
        <f t="shared" si="693"/>
        <v>金币</v>
      </c>
      <c r="FO1573" s="116">
        <f t="shared" si="694"/>
        <v>11000</v>
      </c>
      <c r="FP1573" s="116" t="str">
        <f t="shared" si="695"/>
        <v>专属强化石2</v>
      </c>
      <c r="FQ1573" s="116">
        <f t="shared" si="696"/>
        <v>9</v>
      </c>
      <c r="FR1573" s="116" t="str">
        <f t="shared" si="697"/>
        <v>专属强化石3</v>
      </c>
      <c r="FS1573" s="116">
        <f t="shared" si="698"/>
        <v>5</v>
      </c>
      <c r="FT1573" s="116">
        <f t="shared" si="703"/>
        <v>0.02</v>
      </c>
      <c r="FU1573" s="116">
        <f t="shared" si="704"/>
        <v>1</v>
      </c>
      <c r="FV1573" s="116">
        <f t="shared" si="705"/>
        <v>68</v>
      </c>
      <c r="FW1573" s="116">
        <f t="shared" si="706"/>
        <v>0</v>
      </c>
      <c r="FX1573" s="116">
        <f t="shared" si="707"/>
        <v>1</v>
      </c>
      <c r="FY1573" s="116">
        <f t="shared" si="708"/>
        <v>16</v>
      </c>
      <c r="FZ1573" s="116">
        <f t="shared" si="709"/>
        <v>1.0999999999999999E-2</v>
      </c>
      <c r="GA1573" s="116">
        <f t="shared" si="710"/>
        <v>1</v>
      </c>
      <c r="GB1573" s="116">
        <f t="shared" si="711"/>
        <v>32</v>
      </c>
      <c r="GC1573" s="116">
        <f t="shared" si="712"/>
        <v>4.41E-2</v>
      </c>
      <c r="GD1573" s="116">
        <f t="shared" si="713"/>
        <v>1</v>
      </c>
      <c r="GE1573" s="116">
        <f t="shared" si="714"/>
        <v>68</v>
      </c>
    </row>
    <row r="1574" spans="164:187" ht="16.5" x14ac:dyDescent="0.2">
      <c r="FH1574" s="116">
        <v>1569</v>
      </c>
      <c r="FI1574" s="116">
        <f t="shared" si="699"/>
        <v>44</v>
      </c>
      <c r="FJ1574" s="116">
        <f t="shared" si="692"/>
        <v>20</v>
      </c>
      <c r="FK1574" s="116" t="str">
        <f t="shared" si="700"/>
        <v>燕青专属武器-魂珠-5 8级</v>
      </c>
      <c r="FL1574" s="116">
        <f t="shared" si="701"/>
        <v>5</v>
      </c>
      <c r="FM1574" s="116">
        <f t="shared" si="702"/>
        <v>8</v>
      </c>
      <c r="FN1574" s="116" t="str">
        <f t="shared" si="693"/>
        <v>金币</v>
      </c>
      <c r="FO1574" s="116">
        <f t="shared" si="694"/>
        <v>12000</v>
      </c>
      <c r="FP1574" s="116" t="str">
        <f t="shared" si="695"/>
        <v>专属强化石2</v>
      </c>
      <c r="FQ1574" s="116">
        <f t="shared" si="696"/>
        <v>13</v>
      </c>
      <c r="FR1574" s="116" t="str">
        <f t="shared" si="697"/>
        <v>专属强化石3</v>
      </c>
      <c r="FS1574" s="116">
        <f t="shared" si="698"/>
        <v>7</v>
      </c>
      <c r="FT1574" s="116">
        <f t="shared" si="703"/>
        <v>0.02</v>
      </c>
      <c r="FU1574" s="116">
        <f t="shared" si="704"/>
        <v>1</v>
      </c>
      <c r="FV1574" s="116">
        <f t="shared" si="705"/>
        <v>79</v>
      </c>
      <c r="FW1574" s="116">
        <f t="shared" si="706"/>
        <v>0</v>
      </c>
      <c r="FX1574" s="116">
        <f t="shared" si="707"/>
        <v>1</v>
      </c>
      <c r="FY1574" s="116">
        <f t="shared" si="708"/>
        <v>18</v>
      </c>
      <c r="FZ1574" s="116">
        <f t="shared" si="709"/>
        <v>9.4999999999999998E-3</v>
      </c>
      <c r="GA1574" s="116">
        <f t="shared" si="710"/>
        <v>1</v>
      </c>
      <c r="GB1574" s="116">
        <f t="shared" si="711"/>
        <v>37</v>
      </c>
      <c r="GC1574" s="116">
        <f t="shared" si="712"/>
        <v>3.8100000000000002E-2</v>
      </c>
      <c r="GD1574" s="116">
        <f t="shared" si="713"/>
        <v>1</v>
      </c>
      <c r="GE1574" s="116">
        <f t="shared" si="714"/>
        <v>79</v>
      </c>
    </row>
    <row r="1575" spans="164:187" ht="16.5" x14ac:dyDescent="0.2">
      <c r="FH1575" s="116">
        <v>1570</v>
      </c>
      <c r="FI1575" s="116">
        <f t="shared" si="699"/>
        <v>45</v>
      </c>
      <c r="FJ1575" s="116">
        <f t="shared" si="692"/>
        <v>20</v>
      </c>
      <c r="FK1575" s="116" t="str">
        <f t="shared" si="700"/>
        <v>燕青专属武器-魂珠-5 9级</v>
      </c>
      <c r="FL1575" s="116">
        <f t="shared" si="701"/>
        <v>5</v>
      </c>
      <c r="FM1575" s="116">
        <f t="shared" si="702"/>
        <v>9</v>
      </c>
      <c r="FN1575" s="116" t="str">
        <f t="shared" si="693"/>
        <v>金币</v>
      </c>
      <c r="FO1575" s="116">
        <f t="shared" si="694"/>
        <v>13000</v>
      </c>
      <c r="FP1575" s="116" t="str">
        <f t="shared" si="695"/>
        <v>专属强化石2</v>
      </c>
      <c r="FQ1575" s="116">
        <f t="shared" si="696"/>
        <v>17</v>
      </c>
      <c r="FR1575" s="116" t="str">
        <f t="shared" si="697"/>
        <v>专属强化石3</v>
      </c>
      <c r="FS1575" s="116">
        <f t="shared" si="698"/>
        <v>9</v>
      </c>
      <c r="FT1575" s="116">
        <f t="shared" si="703"/>
        <v>0.02</v>
      </c>
      <c r="FU1575" s="116">
        <f t="shared" si="704"/>
        <v>1</v>
      </c>
      <c r="FV1575" s="116">
        <f t="shared" si="705"/>
        <v>99</v>
      </c>
      <c r="FW1575" s="116">
        <f t="shared" si="706"/>
        <v>0</v>
      </c>
      <c r="FX1575" s="116">
        <f t="shared" si="707"/>
        <v>1</v>
      </c>
      <c r="FY1575" s="116">
        <f t="shared" si="708"/>
        <v>23</v>
      </c>
      <c r="FZ1575" s="116">
        <f t="shared" si="709"/>
        <v>7.6E-3</v>
      </c>
      <c r="GA1575" s="116">
        <f t="shared" si="710"/>
        <v>1</v>
      </c>
      <c r="GB1575" s="116">
        <f t="shared" si="711"/>
        <v>46</v>
      </c>
      <c r="GC1575" s="116">
        <f t="shared" si="712"/>
        <v>3.0300000000000001E-2</v>
      </c>
      <c r="GD1575" s="116">
        <f t="shared" si="713"/>
        <v>1</v>
      </c>
      <c r="GE1575" s="116">
        <f t="shared" si="714"/>
        <v>99</v>
      </c>
    </row>
    <row r="1576" spans="164:187" ht="16.5" x14ac:dyDescent="0.2">
      <c r="FH1576" s="116">
        <v>1571</v>
      </c>
      <c r="FI1576" s="116">
        <f t="shared" si="699"/>
        <v>0</v>
      </c>
      <c r="FJ1576" s="116">
        <f t="shared" si="692"/>
        <v>20</v>
      </c>
      <c r="FK1576" s="116" t="str">
        <f t="shared" si="700"/>
        <v>燕青专属武器-魂珠-6 0级</v>
      </c>
      <c r="FL1576" s="116">
        <f t="shared" si="701"/>
        <v>6</v>
      </c>
      <c r="FM1576" s="116">
        <f t="shared" si="702"/>
        <v>0</v>
      </c>
      <c r="FN1576" s="116" t="str">
        <f t="shared" si="693"/>
        <v/>
      </c>
      <c r="FO1576" s="116" t="str">
        <f t="shared" si="694"/>
        <v/>
      </c>
      <c r="FP1576" s="116" t="str">
        <f t="shared" si="695"/>
        <v/>
      </c>
      <c r="FQ1576" s="116" t="str">
        <f t="shared" si="696"/>
        <v/>
      </c>
      <c r="FR1576" s="116" t="str">
        <f t="shared" si="697"/>
        <v/>
      </c>
      <c r="FS1576" s="116" t="str">
        <f t="shared" si="698"/>
        <v/>
      </c>
      <c r="FT1576" s="116" t="str">
        <f t="shared" si="703"/>
        <v/>
      </c>
      <c r="FU1576" s="116" t="str">
        <f t="shared" si="704"/>
        <v/>
      </c>
      <c r="FV1576" s="116" t="str">
        <f t="shared" si="705"/>
        <v/>
      </c>
      <c r="FW1576" s="116" t="str">
        <f t="shared" si="706"/>
        <v/>
      </c>
      <c r="FX1576" s="116" t="str">
        <f t="shared" si="707"/>
        <v/>
      </c>
      <c r="FY1576" s="116" t="str">
        <f t="shared" si="708"/>
        <v/>
      </c>
      <c r="FZ1576" s="116" t="str">
        <f t="shared" si="709"/>
        <v/>
      </c>
      <c r="GA1576" s="116" t="str">
        <f t="shared" si="710"/>
        <v/>
      </c>
      <c r="GB1576" s="116" t="str">
        <f t="shared" si="711"/>
        <v/>
      </c>
      <c r="GC1576" s="116" t="str">
        <f t="shared" si="712"/>
        <v/>
      </c>
      <c r="GD1576" s="116" t="str">
        <f t="shared" si="713"/>
        <v/>
      </c>
      <c r="GE1576" s="116" t="str">
        <f t="shared" si="714"/>
        <v/>
      </c>
    </row>
    <row r="1577" spans="164:187" ht="16.5" x14ac:dyDescent="0.2">
      <c r="FH1577" s="116">
        <v>1572</v>
      </c>
      <c r="FI1577" s="116">
        <f t="shared" si="699"/>
        <v>46</v>
      </c>
      <c r="FJ1577" s="116">
        <f t="shared" si="692"/>
        <v>20</v>
      </c>
      <c r="FK1577" s="116" t="str">
        <f t="shared" si="700"/>
        <v>燕青专属武器-魂珠-6 1级</v>
      </c>
      <c r="FL1577" s="116">
        <f t="shared" si="701"/>
        <v>6</v>
      </c>
      <c r="FM1577" s="116">
        <f t="shared" si="702"/>
        <v>1</v>
      </c>
      <c r="FN1577" s="116" t="str">
        <f t="shared" si="693"/>
        <v>金币</v>
      </c>
      <c r="FO1577" s="116">
        <f t="shared" si="694"/>
        <v>6000</v>
      </c>
      <c r="FP1577" s="116" t="str">
        <f t="shared" si="695"/>
        <v>专属强化石3</v>
      </c>
      <c r="FQ1577" s="116">
        <f t="shared" si="696"/>
        <v>5</v>
      </c>
      <c r="FR1577" s="116" t="str">
        <f t="shared" si="697"/>
        <v>专属强化石4</v>
      </c>
      <c r="FS1577" s="116">
        <f t="shared" si="698"/>
        <v>1</v>
      </c>
      <c r="FT1577" s="116">
        <f t="shared" si="703"/>
        <v>0.14000000000000001</v>
      </c>
      <c r="FU1577" s="116">
        <f t="shared" si="704"/>
        <v>1</v>
      </c>
      <c r="FV1577" s="116">
        <f t="shared" si="705"/>
        <v>10</v>
      </c>
      <c r="FW1577" s="116">
        <f t="shared" si="706"/>
        <v>0</v>
      </c>
      <c r="FX1577" s="116">
        <f t="shared" si="707"/>
        <v>1</v>
      </c>
      <c r="FY1577" s="116">
        <f t="shared" si="708"/>
        <v>2</v>
      </c>
      <c r="FZ1577" s="116">
        <f t="shared" si="709"/>
        <v>7.2099999999999997E-2</v>
      </c>
      <c r="GA1577" s="116">
        <f t="shared" si="710"/>
        <v>1</v>
      </c>
      <c r="GB1577" s="116">
        <f t="shared" si="711"/>
        <v>5</v>
      </c>
      <c r="GC1577" s="116">
        <f t="shared" si="712"/>
        <v>0.28860000000000002</v>
      </c>
      <c r="GD1577" s="116">
        <f t="shared" si="713"/>
        <v>1</v>
      </c>
      <c r="GE1577" s="116">
        <f t="shared" si="714"/>
        <v>10</v>
      </c>
    </row>
    <row r="1578" spans="164:187" ht="16.5" x14ac:dyDescent="0.2">
      <c r="FH1578" s="116">
        <v>1573</v>
      </c>
      <c r="FI1578" s="116">
        <f t="shared" si="699"/>
        <v>47</v>
      </c>
      <c r="FJ1578" s="116">
        <f t="shared" si="692"/>
        <v>20</v>
      </c>
      <c r="FK1578" s="116" t="str">
        <f t="shared" si="700"/>
        <v>燕青专属武器-魂珠-6 2级</v>
      </c>
      <c r="FL1578" s="116">
        <f t="shared" si="701"/>
        <v>6</v>
      </c>
      <c r="FM1578" s="116">
        <f t="shared" si="702"/>
        <v>2</v>
      </c>
      <c r="FN1578" s="116" t="str">
        <f t="shared" si="693"/>
        <v>金币</v>
      </c>
      <c r="FO1578" s="116">
        <f t="shared" si="694"/>
        <v>7000</v>
      </c>
      <c r="FP1578" s="116" t="str">
        <f t="shared" si="695"/>
        <v>专属强化石3</v>
      </c>
      <c r="FQ1578" s="116">
        <f t="shared" si="696"/>
        <v>9</v>
      </c>
      <c r="FR1578" s="116" t="str">
        <f t="shared" si="697"/>
        <v>专属强化石4</v>
      </c>
      <c r="FS1578" s="116">
        <f t="shared" si="698"/>
        <v>2</v>
      </c>
      <c r="FT1578" s="116">
        <f t="shared" si="703"/>
        <v>0.14000000000000001</v>
      </c>
      <c r="FU1578" s="116">
        <f t="shared" si="704"/>
        <v>1</v>
      </c>
      <c r="FV1578" s="116">
        <f t="shared" si="705"/>
        <v>10</v>
      </c>
      <c r="FW1578" s="116">
        <f t="shared" si="706"/>
        <v>0</v>
      </c>
      <c r="FX1578" s="116">
        <f t="shared" si="707"/>
        <v>1</v>
      </c>
      <c r="FY1578" s="116">
        <f t="shared" si="708"/>
        <v>2</v>
      </c>
      <c r="FZ1578" s="116">
        <f t="shared" si="709"/>
        <v>7.2099999999999997E-2</v>
      </c>
      <c r="GA1578" s="116">
        <f t="shared" si="710"/>
        <v>1</v>
      </c>
      <c r="GB1578" s="116">
        <f t="shared" si="711"/>
        <v>5</v>
      </c>
      <c r="GC1578" s="116">
        <f t="shared" si="712"/>
        <v>0.28860000000000002</v>
      </c>
      <c r="GD1578" s="116">
        <f t="shared" si="713"/>
        <v>1</v>
      </c>
      <c r="GE1578" s="116">
        <f t="shared" si="714"/>
        <v>10</v>
      </c>
    </row>
    <row r="1579" spans="164:187" ht="16.5" x14ac:dyDescent="0.2">
      <c r="FH1579" s="116">
        <v>1574</v>
      </c>
      <c r="FI1579" s="116">
        <f t="shared" si="699"/>
        <v>48</v>
      </c>
      <c r="FJ1579" s="116">
        <f t="shared" si="692"/>
        <v>20</v>
      </c>
      <c r="FK1579" s="116" t="str">
        <f t="shared" si="700"/>
        <v>燕青专属武器-魂珠-6 3级</v>
      </c>
      <c r="FL1579" s="116">
        <f t="shared" si="701"/>
        <v>6</v>
      </c>
      <c r="FM1579" s="116">
        <f t="shared" si="702"/>
        <v>3</v>
      </c>
      <c r="FN1579" s="116" t="str">
        <f t="shared" si="693"/>
        <v>金币</v>
      </c>
      <c r="FO1579" s="116">
        <f t="shared" si="694"/>
        <v>8000</v>
      </c>
      <c r="FP1579" s="116" t="str">
        <f t="shared" si="695"/>
        <v>专属强化石3</v>
      </c>
      <c r="FQ1579" s="116">
        <f t="shared" si="696"/>
        <v>9</v>
      </c>
      <c r="FR1579" s="116" t="str">
        <f t="shared" si="697"/>
        <v>专属强化石4</v>
      </c>
      <c r="FS1579" s="116">
        <f t="shared" si="698"/>
        <v>2</v>
      </c>
      <c r="FT1579" s="116">
        <f t="shared" si="703"/>
        <v>0.1</v>
      </c>
      <c r="FU1579" s="116">
        <f t="shared" si="704"/>
        <v>1</v>
      </c>
      <c r="FV1579" s="116">
        <f t="shared" si="705"/>
        <v>16</v>
      </c>
      <c r="FW1579" s="116">
        <f t="shared" si="706"/>
        <v>0</v>
      </c>
      <c r="FX1579" s="116">
        <f t="shared" si="707"/>
        <v>1</v>
      </c>
      <c r="FY1579" s="116">
        <f t="shared" si="708"/>
        <v>4</v>
      </c>
      <c r="FZ1579" s="116">
        <f t="shared" si="709"/>
        <v>4.8099999999999997E-2</v>
      </c>
      <c r="GA1579" s="116">
        <f t="shared" si="710"/>
        <v>1</v>
      </c>
      <c r="GB1579" s="116">
        <f t="shared" si="711"/>
        <v>7</v>
      </c>
      <c r="GC1579" s="116">
        <f t="shared" si="712"/>
        <v>0.19239999999999999</v>
      </c>
      <c r="GD1579" s="116">
        <f t="shared" si="713"/>
        <v>1</v>
      </c>
      <c r="GE1579" s="116">
        <f t="shared" si="714"/>
        <v>16</v>
      </c>
    </row>
    <row r="1580" spans="164:187" ht="16.5" x14ac:dyDescent="0.2">
      <c r="FH1580" s="116">
        <v>1575</v>
      </c>
      <c r="FI1580" s="116">
        <f t="shared" si="699"/>
        <v>49</v>
      </c>
      <c r="FJ1580" s="116">
        <f t="shared" si="692"/>
        <v>20</v>
      </c>
      <c r="FK1580" s="116" t="str">
        <f t="shared" si="700"/>
        <v>燕青专属武器-魂珠-6 4级</v>
      </c>
      <c r="FL1580" s="116">
        <f t="shared" si="701"/>
        <v>6</v>
      </c>
      <c r="FM1580" s="116">
        <f t="shared" si="702"/>
        <v>4</v>
      </c>
      <c r="FN1580" s="116" t="str">
        <f t="shared" si="693"/>
        <v>金币</v>
      </c>
      <c r="FO1580" s="116">
        <f t="shared" si="694"/>
        <v>9000</v>
      </c>
      <c r="FP1580" s="116" t="str">
        <f t="shared" si="695"/>
        <v>专属强化石3</v>
      </c>
      <c r="FQ1580" s="116">
        <f t="shared" si="696"/>
        <v>14</v>
      </c>
      <c r="FR1580" s="116" t="str">
        <f t="shared" si="697"/>
        <v>专属强化石4</v>
      </c>
      <c r="FS1580" s="116">
        <f t="shared" si="698"/>
        <v>3</v>
      </c>
      <c r="FT1580" s="116">
        <f t="shared" si="703"/>
        <v>0.09</v>
      </c>
      <c r="FU1580" s="116">
        <f t="shared" si="704"/>
        <v>1</v>
      </c>
      <c r="FV1580" s="116">
        <f t="shared" si="705"/>
        <v>17</v>
      </c>
      <c r="FW1580" s="116">
        <f t="shared" si="706"/>
        <v>0</v>
      </c>
      <c r="FX1580" s="116">
        <f t="shared" si="707"/>
        <v>1</v>
      </c>
      <c r="FY1580" s="116">
        <f t="shared" si="708"/>
        <v>4</v>
      </c>
      <c r="FZ1580" s="116">
        <f t="shared" si="709"/>
        <v>4.3299999999999998E-2</v>
      </c>
      <c r="GA1580" s="116">
        <f t="shared" si="710"/>
        <v>1</v>
      </c>
      <c r="GB1580" s="116">
        <f t="shared" si="711"/>
        <v>8</v>
      </c>
      <c r="GC1580" s="116">
        <f t="shared" si="712"/>
        <v>0.1731</v>
      </c>
      <c r="GD1580" s="116">
        <f t="shared" si="713"/>
        <v>1</v>
      </c>
      <c r="GE1580" s="116">
        <f t="shared" si="714"/>
        <v>17</v>
      </c>
    </row>
    <row r="1581" spans="164:187" ht="16.5" x14ac:dyDescent="0.2">
      <c r="FH1581" s="116">
        <v>1576</v>
      </c>
      <c r="FI1581" s="116">
        <f t="shared" si="699"/>
        <v>50</v>
      </c>
      <c r="FJ1581" s="116">
        <f t="shared" si="692"/>
        <v>20</v>
      </c>
      <c r="FK1581" s="116" t="str">
        <f t="shared" si="700"/>
        <v>燕青专属武器-魂珠-6 5级</v>
      </c>
      <c r="FL1581" s="116">
        <f t="shared" si="701"/>
        <v>6</v>
      </c>
      <c r="FM1581" s="116">
        <f t="shared" si="702"/>
        <v>5</v>
      </c>
      <c r="FN1581" s="116" t="str">
        <f t="shared" si="693"/>
        <v>金币</v>
      </c>
      <c r="FO1581" s="116">
        <f t="shared" si="694"/>
        <v>10000</v>
      </c>
      <c r="FP1581" s="116" t="str">
        <f t="shared" si="695"/>
        <v>专属强化石3</v>
      </c>
      <c r="FQ1581" s="116">
        <f t="shared" si="696"/>
        <v>14</v>
      </c>
      <c r="FR1581" s="116" t="str">
        <f t="shared" si="697"/>
        <v>专属强化石4</v>
      </c>
      <c r="FS1581" s="116">
        <f t="shared" si="698"/>
        <v>3</v>
      </c>
      <c r="FT1581" s="116">
        <f t="shared" si="703"/>
        <v>0.05</v>
      </c>
      <c r="FU1581" s="116">
        <f t="shared" si="704"/>
        <v>1</v>
      </c>
      <c r="FV1581" s="116">
        <f t="shared" si="705"/>
        <v>28</v>
      </c>
      <c r="FW1581" s="116">
        <f t="shared" si="706"/>
        <v>0</v>
      </c>
      <c r="FX1581" s="116">
        <f t="shared" si="707"/>
        <v>1</v>
      </c>
      <c r="FY1581" s="116">
        <f t="shared" si="708"/>
        <v>6</v>
      </c>
      <c r="FZ1581" s="116">
        <f t="shared" si="709"/>
        <v>2.7099999999999999E-2</v>
      </c>
      <c r="GA1581" s="116">
        <f t="shared" si="710"/>
        <v>1</v>
      </c>
      <c r="GB1581" s="116">
        <f t="shared" si="711"/>
        <v>13</v>
      </c>
      <c r="GC1581" s="116">
        <f t="shared" si="712"/>
        <v>0.1082</v>
      </c>
      <c r="GD1581" s="116">
        <f t="shared" si="713"/>
        <v>1</v>
      </c>
      <c r="GE1581" s="116">
        <f t="shared" si="714"/>
        <v>28</v>
      </c>
    </row>
    <row r="1582" spans="164:187" ht="16.5" x14ac:dyDescent="0.2">
      <c r="FH1582" s="116">
        <v>1577</v>
      </c>
      <c r="FI1582" s="116">
        <f t="shared" si="699"/>
        <v>51</v>
      </c>
      <c r="FJ1582" s="116">
        <f t="shared" si="692"/>
        <v>20</v>
      </c>
      <c r="FK1582" s="116" t="str">
        <f t="shared" si="700"/>
        <v>燕青专属武器-魂珠-6 6级</v>
      </c>
      <c r="FL1582" s="116">
        <f t="shared" si="701"/>
        <v>6</v>
      </c>
      <c r="FM1582" s="116">
        <f t="shared" si="702"/>
        <v>6</v>
      </c>
      <c r="FN1582" s="116" t="str">
        <f t="shared" si="693"/>
        <v>金币</v>
      </c>
      <c r="FO1582" s="116">
        <f t="shared" si="694"/>
        <v>11000</v>
      </c>
      <c r="FP1582" s="116" t="str">
        <f t="shared" si="695"/>
        <v>专属强化石3</v>
      </c>
      <c r="FQ1582" s="116">
        <f t="shared" si="696"/>
        <v>19</v>
      </c>
      <c r="FR1582" s="116" t="str">
        <f t="shared" si="697"/>
        <v>专属强化石4</v>
      </c>
      <c r="FS1582" s="116">
        <f t="shared" si="698"/>
        <v>4</v>
      </c>
      <c r="FT1582" s="116">
        <f t="shared" si="703"/>
        <v>0.04</v>
      </c>
      <c r="FU1582" s="116">
        <f t="shared" si="704"/>
        <v>1</v>
      </c>
      <c r="FV1582" s="116">
        <f t="shared" si="705"/>
        <v>34</v>
      </c>
      <c r="FW1582" s="116">
        <f t="shared" si="706"/>
        <v>0</v>
      </c>
      <c r="FX1582" s="116">
        <f t="shared" si="707"/>
        <v>1</v>
      </c>
      <c r="FY1582" s="116">
        <f t="shared" si="708"/>
        <v>8</v>
      </c>
      <c r="FZ1582" s="116">
        <f t="shared" si="709"/>
        <v>2.2200000000000001E-2</v>
      </c>
      <c r="GA1582" s="116">
        <f t="shared" si="710"/>
        <v>1</v>
      </c>
      <c r="GB1582" s="116">
        <f t="shared" si="711"/>
        <v>16</v>
      </c>
      <c r="GC1582" s="116">
        <f t="shared" si="712"/>
        <v>8.8800000000000004E-2</v>
      </c>
      <c r="GD1582" s="116">
        <f t="shared" si="713"/>
        <v>1</v>
      </c>
      <c r="GE1582" s="116">
        <f t="shared" si="714"/>
        <v>34</v>
      </c>
    </row>
    <row r="1583" spans="164:187" ht="16.5" x14ac:dyDescent="0.2">
      <c r="FH1583" s="116">
        <v>1578</v>
      </c>
      <c r="FI1583" s="116">
        <f t="shared" si="699"/>
        <v>52</v>
      </c>
      <c r="FJ1583" s="116">
        <f t="shared" si="692"/>
        <v>20</v>
      </c>
      <c r="FK1583" s="116" t="str">
        <f t="shared" si="700"/>
        <v>燕青专属武器-魂珠-6 7级</v>
      </c>
      <c r="FL1583" s="116">
        <f t="shared" si="701"/>
        <v>6</v>
      </c>
      <c r="FM1583" s="116">
        <f t="shared" si="702"/>
        <v>7</v>
      </c>
      <c r="FN1583" s="116" t="str">
        <f t="shared" si="693"/>
        <v>金币</v>
      </c>
      <c r="FO1583" s="116">
        <f t="shared" si="694"/>
        <v>12000</v>
      </c>
      <c r="FP1583" s="116" t="str">
        <f t="shared" si="695"/>
        <v>专属强化石3</v>
      </c>
      <c r="FQ1583" s="116">
        <f t="shared" si="696"/>
        <v>24</v>
      </c>
      <c r="FR1583" s="116" t="str">
        <f t="shared" si="697"/>
        <v>专属强化石4</v>
      </c>
      <c r="FS1583" s="116">
        <f t="shared" si="698"/>
        <v>5</v>
      </c>
      <c r="FT1583" s="116">
        <f t="shared" si="703"/>
        <v>0.03</v>
      </c>
      <c r="FU1583" s="116">
        <f t="shared" si="704"/>
        <v>1</v>
      </c>
      <c r="FV1583" s="116">
        <f t="shared" si="705"/>
        <v>44</v>
      </c>
      <c r="FW1583" s="116">
        <f t="shared" si="706"/>
        <v>0</v>
      </c>
      <c r="FX1583" s="116">
        <f t="shared" si="707"/>
        <v>1</v>
      </c>
      <c r="FY1583" s="116">
        <f t="shared" si="708"/>
        <v>10</v>
      </c>
      <c r="FZ1583" s="116">
        <f t="shared" si="709"/>
        <v>1.72E-2</v>
      </c>
      <c r="GA1583" s="116">
        <f t="shared" si="710"/>
        <v>1</v>
      </c>
      <c r="GB1583" s="116">
        <f t="shared" si="711"/>
        <v>20</v>
      </c>
      <c r="GC1583" s="116">
        <f t="shared" si="712"/>
        <v>6.8699999999999997E-2</v>
      </c>
      <c r="GD1583" s="116">
        <f t="shared" si="713"/>
        <v>1</v>
      </c>
      <c r="GE1583" s="116">
        <f t="shared" si="714"/>
        <v>44</v>
      </c>
    </row>
    <row r="1584" spans="164:187" ht="16.5" x14ac:dyDescent="0.2">
      <c r="FH1584" s="116">
        <v>1579</v>
      </c>
      <c r="FI1584" s="116">
        <f t="shared" si="699"/>
        <v>53</v>
      </c>
      <c r="FJ1584" s="116">
        <f t="shared" si="692"/>
        <v>20</v>
      </c>
      <c r="FK1584" s="116" t="str">
        <f t="shared" si="700"/>
        <v>燕青专属武器-魂珠-6 8级</v>
      </c>
      <c r="FL1584" s="116">
        <f t="shared" si="701"/>
        <v>6</v>
      </c>
      <c r="FM1584" s="116">
        <f t="shared" si="702"/>
        <v>8</v>
      </c>
      <c r="FN1584" s="116" t="str">
        <f t="shared" si="693"/>
        <v>金币</v>
      </c>
      <c r="FO1584" s="116">
        <f t="shared" si="694"/>
        <v>13000</v>
      </c>
      <c r="FP1584" s="116" t="str">
        <f t="shared" si="695"/>
        <v>专属强化石3</v>
      </c>
      <c r="FQ1584" s="116">
        <f t="shared" si="696"/>
        <v>33</v>
      </c>
      <c r="FR1584" s="116" t="str">
        <f t="shared" si="697"/>
        <v>专属强化石4</v>
      </c>
      <c r="FS1584" s="116">
        <f t="shared" si="698"/>
        <v>7</v>
      </c>
      <c r="FT1584" s="116">
        <f t="shared" si="703"/>
        <v>0.03</v>
      </c>
      <c r="FU1584" s="116">
        <f t="shared" si="704"/>
        <v>1</v>
      </c>
      <c r="FV1584" s="116">
        <f t="shared" si="705"/>
        <v>50</v>
      </c>
      <c r="FW1584" s="116">
        <f t="shared" si="706"/>
        <v>0</v>
      </c>
      <c r="FX1584" s="116">
        <f t="shared" si="707"/>
        <v>1</v>
      </c>
      <c r="FY1584" s="116">
        <f t="shared" si="708"/>
        <v>12</v>
      </c>
      <c r="FZ1584" s="116">
        <f t="shared" si="709"/>
        <v>1.49E-2</v>
      </c>
      <c r="GA1584" s="116">
        <f t="shared" si="710"/>
        <v>1</v>
      </c>
      <c r="GB1584" s="116">
        <f t="shared" si="711"/>
        <v>24</v>
      </c>
      <c r="GC1584" s="116">
        <f t="shared" si="712"/>
        <v>5.9400000000000001E-2</v>
      </c>
      <c r="GD1584" s="116">
        <f t="shared" si="713"/>
        <v>1</v>
      </c>
      <c r="GE1584" s="116">
        <f t="shared" si="714"/>
        <v>50</v>
      </c>
    </row>
    <row r="1585" spans="164:187" ht="16.5" x14ac:dyDescent="0.2">
      <c r="FH1585" s="116">
        <v>1580</v>
      </c>
      <c r="FI1585" s="116">
        <f t="shared" si="699"/>
        <v>54</v>
      </c>
      <c r="FJ1585" s="116">
        <f t="shared" si="692"/>
        <v>20</v>
      </c>
      <c r="FK1585" s="116" t="str">
        <f t="shared" si="700"/>
        <v>燕青专属武器-魂珠-6 9级</v>
      </c>
      <c r="FL1585" s="116">
        <f t="shared" si="701"/>
        <v>6</v>
      </c>
      <c r="FM1585" s="116">
        <f t="shared" si="702"/>
        <v>9</v>
      </c>
      <c r="FN1585" s="116" t="str">
        <f t="shared" si="693"/>
        <v>金币</v>
      </c>
      <c r="FO1585" s="116">
        <f t="shared" si="694"/>
        <v>14000</v>
      </c>
      <c r="FP1585" s="116" t="str">
        <f t="shared" si="695"/>
        <v>专属强化石3</v>
      </c>
      <c r="FQ1585" s="116">
        <f t="shared" si="696"/>
        <v>38</v>
      </c>
      <c r="FR1585" s="116" t="str">
        <f t="shared" si="697"/>
        <v>专属强化石4</v>
      </c>
      <c r="FS1585" s="116">
        <f t="shared" si="698"/>
        <v>8</v>
      </c>
      <c r="FT1585" s="116">
        <f t="shared" si="703"/>
        <v>0.02</v>
      </c>
      <c r="FU1585" s="116">
        <f t="shared" si="704"/>
        <v>1</v>
      </c>
      <c r="FV1585" s="116">
        <f t="shared" si="705"/>
        <v>71</v>
      </c>
      <c r="FW1585" s="116">
        <f t="shared" si="706"/>
        <v>0</v>
      </c>
      <c r="FX1585" s="116">
        <f t="shared" si="707"/>
        <v>1</v>
      </c>
      <c r="FY1585" s="116">
        <f t="shared" si="708"/>
        <v>17</v>
      </c>
      <c r="FZ1585" s="116">
        <f t="shared" si="709"/>
        <v>1.0500000000000001E-2</v>
      </c>
      <c r="GA1585" s="116">
        <f t="shared" si="710"/>
        <v>1</v>
      </c>
      <c r="GB1585" s="116">
        <f t="shared" si="711"/>
        <v>33</v>
      </c>
      <c r="GC1585" s="116">
        <f t="shared" si="712"/>
        <v>4.2000000000000003E-2</v>
      </c>
      <c r="GD1585" s="116">
        <f t="shared" si="713"/>
        <v>1</v>
      </c>
      <c r="GE1585" s="116">
        <f t="shared" si="714"/>
        <v>71</v>
      </c>
    </row>
    <row r="1586" spans="164:187" ht="16.5" x14ac:dyDescent="0.2">
      <c r="FH1586" s="116">
        <v>1581</v>
      </c>
      <c r="FI1586" s="116">
        <f t="shared" si="699"/>
        <v>0</v>
      </c>
      <c r="FJ1586" s="116">
        <f t="shared" si="692"/>
        <v>20</v>
      </c>
      <c r="FK1586" s="116" t="str">
        <f t="shared" si="700"/>
        <v>燕青专属武器-魂珠-7 0级</v>
      </c>
      <c r="FL1586" s="116">
        <f t="shared" si="701"/>
        <v>7</v>
      </c>
      <c r="FM1586" s="116">
        <f t="shared" si="702"/>
        <v>0</v>
      </c>
      <c r="FN1586" s="116" t="str">
        <f t="shared" si="693"/>
        <v/>
      </c>
      <c r="FO1586" s="116" t="str">
        <f t="shared" si="694"/>
        <v/>
      </c>
      <c r="FP1586" s="116" t="str">
        <f t="shared" si="695"/>
        <v/>
      </c>
      <c r="FQ1586" s="116" t="str">
        <f t="shared" si="696"/>
        <v/>
      </c>
      <c r="FR1586" s="116" t="str">
        <f t="shared" si="697"/>
        <v/>
      </c>
      <c r="FS1586" s="116" t="str">
        <f t="shared" si="698"/>
        <v/>
      </c>
      <c r="FT1586" s="116" t="str">
        <f t="shared" si="703"/>
        <v/>
      </c>
      <c r="FU1586" s="116" t="str">
        <f t="shared" si="704"/>
        <v/>
      </c>
      <c r="FV1586" s="116" t="str">
        <f t="shared" si="705"/>
        <v/>
      </c>
      <c r="FW1586" s="116" t="str">
        <f t="shared" si="706"/>
        <v/>
      </c>
      <c r="FX1586" s="116" t="str">
        <f t="shared" si="707"/>
        <v/>
      </c>
      <c r="FY1586" s="116" t="str">
        <f t="shared" si="708"/>
        <v/>
      </c>
      <c r="FZ1586" s="116" t="str">
        <f t="shared" si="709"/>
        <v/>
      </c>
      <c r="GA1586" s="116" t="str">
        <f t="shared" si="710"/>
        <v/>
      </c>
      <c r="GB1586" s="116" t="str">
        <f t="shared" si="711"/>
        <v/>
      </c>
      <c r="GC1586" s="116" t="str">
        <f t="shared" si="712"/>
        <v/>
      </c>
      <c r="GD1586" s="116" t="str">
        <f t="shared" si="713"/>
        <v/>
      </c>
      <c r="GE1586" s="116" t="str">
        <f t="shared" si="714"/>
        <v/>
      </c>
    </row>
    <row r="1587" spans="164:187" ht="16.5" x14ac:dyDescent="0.2">
      <c r="FH1587" s="116">
        <v>1582</v>
      </c>
      <c r="FI1587" s="116">
        <f t="shared" si="699"/>
        <v>55</v>
      </c>
      <c r="FJ1587" s="116">
        <f t="shared" si="692"/>
        <v>20</v>
      </c>
      <c r="FK1587" s="116" t="str">
        <f t="shared" si="700"/>
        <v>燕青专属武器-魂珠-7 1级</v>
      </c>
      <c r="FL1587" s="116">
        <f t="shared" si="701"/>
        <v>7</v>
      </c>
      <c r="FM1587" s="116">
        <f t="shared" si="702"/>
        <v>1</v>
      </c>
      <c r="FN1587" s="116" t="str">
        <f t="shared" si="693"/>
        <v>金币</v>
      </c>
      <c r="FO1587" s="116">
        <f t="shared" si="694"/>
        <v>7000</v>
      </c>
      <c r="FP1587" s="116" t="str">
        <f t="shared" si="695"/>
        <v>专属强化石3</v>
      </c>
      <c r="FQ1587" s="116">
        <f t="shared" si="696"/>
        <v>6</v>
      </c>
      <c r="FR1587" s="116" t="str">
        <f t="shared" si="697"/>
        <v>专属强化石4</v>
      </c>
      <c r="FS1587" s="116">
        <f t="shared" si="698"/>
        <v>2</v>
      </c>
      <c r="FT1587" s="116">
        <f t="shared" si="703"/>
        <v>0.17</v>
      </c>
      <c r="FU1587" s="116">
        <f t="shared" si="704"/>
        <v>1</v>
      </c>
      <c r="FV1587" s="116">
        <f t="shared" si="705"/>
        <v>9</v>
      </c>
      <c r="FW1587" s="116">
        <f t="shared" si="706"/>
        <v>0</v>
      </c>
      <c r="FX1587" s="116">
        <f t="shared" si="707"/>
        <v>1</v>
      </c>
      <c r="FY1587" s="116">
        <f t="shared" si="708"/>
        <v>2</v>
      </c>
      <c r="FZ1587" s="116">
        <f t="shared" si="709"/>
        <v>8.6599999999999996E-2</v>
      </c>
      <c r="GA1587" s="116">
        <f t="shared" si="710"/>
        <v>1</v>
      </c>
      <c r="GB1587" s="116">
        <f t="shared" si="711"/>
        <v>4</v>
      </c>
      <c r="GC1587" s="116">
        <f t="shared" si="712"/>
        <v>0.3463</v>
      </c>
      <c r="GD1587" s="116">
        <f t="shared" si="713"/>
        <v>1</v>
      </c>
      <c r="GE1587" s="116">
        <f t="shared" si="714"/>
        <v>9</v>
      </c>
    </row>
    <row r="1588" spans="164:187" ht="16.5" x14ac:dyDescent="0.2">
      <c r="FH1588" s="116">
        <v>1583</v>
      </c>
      <c r="FI1588" s="116">
        <f t="shared" si="699"/>
        <v>56</v>
      </c>
      <c r="FJ1588" s="116">
        <f t="shared" si="692"/>
        <v>20</v>
      </c>
      <c r="FK1588" s="116" t="str">
        <f t="shared" si="700"/>
        <v>燕青专属武器-魂珠-7 2级</v>
      </c>
      <c r="FL1588" s="116">
        <f t="shared" si="701"/>
        <v>7</v>
      </c>
      <c r="FM1588" s="116">
        <f t="shared" si="702"/>
        <v>2</v>
      </c>
      <c r="FN1588" s="116" t="str">
        <f t="shared" si="693"/>
        <v>金币</v>
      </c>
      <c r="FO1588" s="116">
        <f t="shared" si="694"/>
        <v>8000</v>
      </c>
      <c r="FP1588" s="116" t="str">
        <f t="shared" si="695"/>
        <v>专属强化石3</v>
      </c>
      <c r="FQ1588" s="116">
        <f t="shared" si="696"/>
        <v>6</v>
      </c>
      <c r="FR1588" s="116" t="str">
        <f t="shared" si="697"/>
        <v>专属强化石4</v>
      </c>
      <c r="FS1588" s="116">
        <f t="shared" si="698"/>
        <v>2</v>
      </c>
      <c r="FT1588" s="116">
        <f t="shared" si="703"/>
        <v>0.09</v>
      </c>
      <c r="FU1588" s="116">
        <f t="shared" si="704"/>
        <v>1</v>
      </c>
      <c r="FV1588" s="116">
        <f t="shared" si="705"/>
        <v>17</v>
      </c>
      <c r="FW1588" s="116">
        <f t="shared" si="706"/>
        <v>0</v>
      </c>
      <c r="FX1588" s="116">
        <f t="shared" si="707"/>
        <v>1</v>
      </c>
      <c r="FY1588" s="116">
        <f t="shared" si="708"/>
        <v>4</v>
      </c>
      <c r="FZ1588" s="116">
        <f t="shared" si="709"/>
        <v>4.3299999999999998E-2</v>
      </c>
      <c r="GA1588" s="116">
        <f t="shared" si="710"/>
        <v>1</v>
      </c>
      <c r="GB1588" s="116">
        <f t="shared" si="711"/>
        <v>8</v>
      </c>
      <c r="GC1588" s="116">
        <f t="shared" si="712"/>
        <v>0.1731</v>
      </c>
      <c r="GD1588" s="116">
        <f t="shared" si="713"/>
        <v>1</v>
      </c>
      <c r="GE1588" s="116">
        <f t="shared" si="714"/>
        <v>17</v>
      </c>
    </row>
    <row r="1589" spans="164:187" ht="16.5" x14ac:dyDescent="0.2">
      <c r="FH1589" s="116">
        <v>1584</v>
      </c>
      <c r="FI1589" s="116">
        <f t="shared" si="699"/>
        <v>57</v>
      </c>
      <c r="FJ1589" s="116">
        <f t="shared" si="692"/>
        <v>20</v>
      </c>
      <c r="FK1589" s="116" t="str">
        <f t="shared" si="700"/>
        <v>燕青专属武器-魂珠-7 3级</v>
      </c>
      <c r="FL1589" s="116">
        <f t="shared" si="701"/>
        <v>7</v>
      </c>
      <c r="FM1589" s="116">
        <f t="shared" si="702"/>
        <v>3</v>
      </c>
      <c r="FN1589" s="116" t="str">
        <f t="shared" si="693"/>
        <v>金币</v>
      </c>
      <c r="FO1589" s="116">
        <f t="shared" si="694"/>
        <v>9000</v>
      </c>
      <c r="FP1589" s="116" t="str">
        <f t="shared" si="695"/>
        <v>专属强化石3</v>
      </c>
      <c r="FQ1589" s="116">
        <f t="shared" si="696"/>
        <v>8</v>
      </c>
      <c r="FR1589" s="116" t="str">
        <f t="shared" si="697"/>
        <v>专属强化石4</v>
      </c>
      <c r="FS1589" s="116">
        <f t="shared" si="698"/>
        <v>3</v>
      </c>
      <c r="FT1589" s="116">
        <f t="shared" si="703"/>
        <v>0.09</v>
      </c>
      <c r="FU1589" s="116">
        <f t="shared" si="704"/>
        <v>1</v>
      </c>
      <c r="FV1589" s="116">
        <f t="shared" si="705"/>
        <v>17</v>
      </c>
      <c r="FW1589" s="116">
        <f t="shared" si="706"/>
        <v>0</v>
      </c>
      <c r="FX1589" s="116">
        <f t="shared" si="707"/>
        <v>1</v>
      </c>
      <c r="FY1589" s="116">
        <f t="shared" si="708"/>
        <v>4</v>
      </c>
      <c r="FZ1589" s="116">
        <f t="shared" si="709"/>
        <v>4.3299999999999998E-2</v>
      </c>
      <c r="GA1589" s="116">
        <f t="shared" si="710"/>
        <v>1</v>
      </c>
      <c r="GB1589" s="116">
        <f t="shared" si="711"/>
        <v>8</v>
      </c>
      <c r="GC1589" s="116">
        <f t="shared" si="712"/>
        <v>0.1731</v>
      </c>
      <c r="GD1589" s="116">
        <f t="shared" si="713"/>
        <v>1</v>
      </c>
      <c r="GE1589" s="116">
        <f t="shared" si="714"/>
        <v>17</v>
      </c>
    </row>
    <row r="1590" spans="164:187" ht="16.5" x14ac:dyDescent="0.2">
      <c r="FH1590" s="116">
        <v>1585</v>
      </c>
      <c r="FI1590" s="116">
        <f t="shared" si="699"/>
        <v>58</v>
      </c>
      <c r="FJ1590" s="116">
        <f t="shared" si="692"/>
        <v>20</v>
      </c>
      <c r="FK1590" s="116" t="str">
        <f t="shared" si="700"/>
        <v>燕青专属武器-魂珠-7 4级</v>
      </c>
      <c r="FL1590" s="116">
        <f t="shared" si="701"/>
        <v>7</v>
      </c>
      <c r="FM1590" s="116">
        <f t="shared" si="702"/>
        <v>4</v>
      </c>
      <c r="FN1590" s="116" t="str">
        <f t="shared" si="693"/>
        <v>金币</v>
      </c>
      <c r="FO1590" s="116">
        <f t="shared" si="694"/>
        <v>10000</v>
      </c>
      <c r="FP1590" s="116" t="str">
        <f t="shared" si="695"/>
        <v>专属强化石3</v>
      </c>
      <c r="FQ1590" s="116">
        <f t="shared" si="696"/>
        <v>11</v>
      </c>
      <c r="FR1590" s="116" t="str">
        <f t="shared" si="697"/>
        <v>专属强化石4</v>
      </c>
      <c r="FS1590" s="116">
        <f t="shared" si="698"/>
        <v>4</v>
      </c>
      <c r="FT1590" s="116">
        <f t="shared" si="703"/>
        <v>7.0000000000000007E-2</v>
      </c>
      <c r="FU1590" s="116">
        <f t="shared" si="704"/>
        <v>1</v>
      </c>
      <c r="FV1590" s="116">
        <f t="shared" si="705"/>
        <v>22</v>
      </c>
      <c r="FW1590" s="116">
        <f t="shared" si="706"/>
        <v>0</v>
      </c>
      <c r="FX1590" s="116">
        <f t="shared" si="707"/>
        <v>1</v>
      </c>
      <c r="FY1590" s="116">
        <f t="shared" si="708"/>
        <v>5</v>
      </c>
      <c r="FZ1590" s="116">
        <f t="shared" si="709"/>
        <v>3.4599999999999999E-2</v>
      </c>
      <c r="GA1590" s="116">
        <f t="shared" si="710"/>
        <v>1</v>
      </c>
      <c r="GB1590" s="116">
        <f t="shared" si="711"/>
        <v>10</v>
      </c>
      <c r="GC1590" s="116">
        <f t="shared" si="712"/>
        <v>0.13850000000000001</v>
      </c>
      <c r="GD1590" s="116">
        <f t="shared" si="713"/>
        <v>1</v>
      </c>
      <c r="GE1590" s="116">
        <f t="shared" si="714"/>
        <v>22</v>
      </c>
    </row>
    <row r="1591" spans="164:187" ht="16.5" x14ac:dyDescent="0.2">
      <c r="FH1591" s="116">
        <v>1586</v>
      </c>
      <c r="FI1591" s="116">
        <f t="shared" si="699"/>
        <v>59</v>
      </c>
      <c r="FJ1591" s="116">
        <f t="shared" si="692"/>
        <v>20</v>
      </c>
      <c r="FK1591" s="116" t="str">
        <f t="shared" si="700"/>
        <v>燕青专属武器-魂珠-7 5级</v>
      </c>
      <c r="FL1591" s="116">
        <f t="shared" si="701"/>
        <v>7</v>
      </c>
      <c r="FM1591" s="116">
        <f t="shared" si="702"/>
        <v>5</v>
      </c>
      <c r="FN1591" s="116" t="str">
        <f t="shared" si="693"/>
        <v>金币</v>
      </c>
      <c r="FO1591" s="116">
        <f t="shared" si="694"/>
        <v>11000</v>
      </c>
      <c r="FP1591" s="116" t="str">
        <f t="shared" si="695"/>
        <v>专属强化石3</v>
      </c>
      <c r="FQ1591" s="116">
        <f t="shared" si="696"/>
        <v>11</v>
      </c>
      <c r="FR1591" s="116" t="str">
        <f t="shared" si="697"/>
        <v>专属强化石4</v>
      </c>
      <c r="FS1591" s="116">
        <f t="shared" si="698"/>
        <v>4</v>
      </c>
      <c r="FT1591" s="116">
        <f t="shared" si="703"/>
        <v>0.04</v>
      </c>
      <c r="FU1591" s="116">
        <f t="shared" si="704"/>
        <v>1</v>
      </c>
      <c r="FV1591" s="116">
        <f t="shared" si="705"/>
        <v>35</v>
      </c>
      <c r="FW1591" s="116">
        <f t="shared" si="706"/>
        <v>0</v>
      </c>
      <c r="FX1591" s="116">
        <f t="shared" si="707"/>
        <v>1</v>
      </c>
      <c r="FY1591" s="116">
        <f t="shared" si="708"/>
        <v>8</v>
      </c>
      <c r="FZ1591" s="116">
        <f t="shared" si="709"/>
        <v>2.1600000000000001E-2</v>
      </c>
      <c r="GA1591" s="116">
        <f t="shared" si="710"/>
        <v>1</v>
      </c>
      <c r="GB1591" s="116">
        <f t="shared" si="711"/>
        <v>16</v>
      </c>
      <c r="GC1591" s="116">
        <f t="shared" si="712"/>
        <v>8.6599999999999996E-2</v>
      </c>
      <c r="GD1591" s="116">
        <f t="shared" si="713"/>
        <v>1</v>
      </c>
      <c r="GE1591" s="116">
        <f t="shared" si="714"/>
        <v>35</v>
      </c>
    </row>
    <row r="1592" spans="164:187" ht="16.5" x14ac:dyDescent="0.2">
      <c r="FH1592" s="116">
        <v>1587</v>
      </c>
      <c r="FI1592" s="116">
        <f t="shared" si="699"/>
        <v>60</v>
      </c>
      <c r="FJ1592" s="116">
        <f t="shared" si="692"/>
        <v>20</v>
      </c>
      <c r="FK1592" s="116" t="str">
        <f t="shared" si="700"/>
        <v>燕青专属武器-魂珠-7 6级</v>
      </c>
      <c r="FL1592" s="116">
        <f t="shared" si="701"/>
        <v>7</v>
      </c>
      <c r="FM1592" s="116">
        <f t="shared" si="702"/>
        <v>6</v>
      </c>
      <c r="FN1592" s="116" t="str">
        <f t="shared" si="693"/>
        <v>金币</v>
      </c>
      <c r="FO1592" s="116">
        <f t="shared" si="694"/>
        <v>12000</v>
      </c>
      <c r="FP1592" s="116" t="str">
        <f t="shared" si="695"/>
        <v>专属强化石3</v>
      </c>
      <c r="FQ1592" s="116">
        <f t="shared" si="696"/>
        <v>14</v>
      </c>
      <c r="FR1592" s="116" t="str">
        <f t="shared" si="697"/>
        <v>专属强化石4</v>
      </c>
      <c r="FS1592" s="116">
        <f t="shared" si="698"/>
        <v>5</v>
      </c>
      <c r="FT1592" s="116">
        <f t="shared" si="703"/>
        <v>0.03</v>
      </c>
      <c r="FU1592" s="116">
        <f t="shared" si="704"/>
        <v>1</v>
      </c>
      <c r="FV1592" s="116">
        <f t="shared" si="705"/>
        <v>45</v>
      </c>
      <c r="FW1592" s="116">
        <f t="shared" si="706"/>
        <v>0</v>
      </c>
      <c r="FX1592" s="116">
        <f t="shared" si="707"/>
        <v>1</v>
      </c>
      <c r="FY1592" s="116">
        <f t="shared" si="708"/>
        <v>11</v>
      </c>
      <c r="FZ1592" s="116">
        <f t="shared" si="709"/>
        <v>1.66E-2</v>
      </c>
      <c r="GA1592" s="116">
        <f t="shared" si="710"/>
        <v>1</v>
      </c>
      <c r="GB1592" s="116">
        <f t="shared" si="711"/>
        <v>21</v>
      </c>
      <c r="GC1592" s="116">
        <f t="shared" si="712"/>
        <v>6.6600000000000006E-2</v>
      </c>
      <c r="GD1592" s="116">
        <f t="shared" si="713"/>
        <v>1</v>
      </c>
      <c r="GE1592" s="116">
        <f t="shared" si="714"/>
        <v>45</v>
      </c>
    </row>
    <row r="1593" spans="164:187" ht="16.5" x14ac:dyDescent="0.2">
      <c r="FH1593" s="116">
        <v>1588</v>
      </c>
      <c r="FI1593" s="116">
        <f t="shared" si="699"/>
        <v>61</v>
      </c>
      <c r="FJ1593" s="116">
        <f t="shared" si="692"/>
        <v>20</v>
      </c>
      <c r="FK1593" s="116" t="str">
        <f t="shared" si="700"/>
        <v>燕青专属武器-魂珠-7 7级</v>
      </c>
      <c r="FL1593" s="116">
        <f t="shared" si="701"/>
        <v>7</v>
      </c>
      <c r="FM1593" s="116">
        <f t="shared" si="702"/>
        <v>7</v>
      </c>
      <c r="FN1593" s="116" t="str">
        <f t="shared" si="693"/>
        <v>金币</v>
      </c>
      <c r="FO1593" s="116">
        <f t="shared" si="694"/>
        <v>13000</v>
      </c>
      <c r="FP1593" s="116" t="str">
        <f t="shared" si="695"/>
        <v>专属强化石3</v>
      </c>
      <c r="FQ1593" s="116">
        <f t="shared" si="696"/>
        <v>20</v>
      </c>
      <c r="FR1593" s="116" t="str">
        <f t="shared" si="697"/>
        <v>专属强化石4</v>
      </c>
      <c r="FS1593" s="116">
        <f t="shared" si="698"/>
        <v>7</v>
      </c>
      <c r="FT1593" s="116">
        <f t="shared" si="703"/>
        <v>0.03</v>
      </c>
      <c r="FU1593" s="116">
        <f t="shared" si="704"/>
        <v>1</v>
      </c>
      <c r="FV1593" s="116">
        <f t="shared" si="705"/>
        <v>52</v>
      </c>
      <c r="FW1593" s="116">
        <f t="shared" si="706"/>
        <v>0</v>
      </c>
      <c r="FX1593" s="116">
        <f t="shared" si="707"/>
        <v>1</v>
      </c>
      <c r="FY1593" s="116">
        <f t="shared" si="708"/>
        <v>12</v>
      </c>
      <c r="FZ1593" s="116">
        <f t="shared" si="709"/>
        <v>1.44E-2</v>
      </c>
      <c r="GA1593" s="116">
        <f t="shared" si="710"/>
        <v>1</v>
      </c>
      <c r="GB1593" s="116">
        <f t="shared" si="711"/>
        <v>24</v>
      </c>
      <c r="GC1593" s="116">
        <f t="shared" si="712"/>
        <v>5.7700000000000001E-2</v>
      </c>
      <c r="GD1593" s="116">
        <f t="shared" si="713"/>
        <v>1</v>
      </c>
      <c r="GE1593" s="116">
        <f t="shared" si="714"/>
        <v>52</v>
      </c>
    </row>
    <row r="1594" spans="164:187" ht="16.5" x14ac:dyDescent="0.2">
      <c r="FH1594" s="116">
        <v>1589</v>
      </c>
      <c r="FI1594" s="116">
        <f t="shared" si="699"/>
        <v>62</v>
      </c>
      <c r="FJ1594" s="116">
        <f t="shared" si="692"/>
        <v>20</v>
      </c>
      <c r="FK1594" s="116" t="str">
        <f t="shared" si="700"/>
        <v>燕青专属武器-魂珠-7 8级</v>
      </c>
      <c r="FL1594" s="116">
        <f t="shared" si="701"/>
        <v>7</v>
      </c>
      <c r="FM1594" s="116">
        <f t="shared" si="702"/>
        <v>8</v>
      </c>
      <c r="FN1594" s="116" t="str">
        <f t="shared" si="693"/>
        <v>金币</v>
      </c>
      <c r="FO1594" s="116">
        <f t="shared" si="694"/>
        <v>14000</v>
      </c>
      <c r="FP1594" s="116" t="str">
        <f t="shared" si="695"/>
        <v>专属强化石3</v>
      </c>
      <c r="FQ1594" s="116">
        <f t="shared" si="696"/>
        <v>23</v>
      </c>
      <c r="FR1594" s="116" t="str">
        <f t="shared" si="697"/>
        <v>专属强化石4</v>
      </c>
      <c r="FS1594" s="116">
        <f t="shared" si="698"/>
        <v>8</v>
      </c>
      <c r="FT1594" s="116">
        <f t="shared" si="703"/>
        <v>0.02</v>
      </c>
      <c r="FU1594" s="116">
        <f t="shared" si="704"/>
        <v>1</v>
      </c>
      <c r="FV1594" s="116">
        <f t="shared" si="705"/>
        <v>74</v>
      </c>
      <c r="FW1594" s="116">
        <f t="shared" si="706"/>
        <v>0</v>
      </c>
      <c r="FX1594" s="116">
        <f t="shared" si="707"/>
        <v>1</v>
      </c>
      <c r="FY1594" s="116">
        <f t="shared" si="708"/>
        <v>17</v>
      </c>
      <c r="FZ1594" s="116">
        <f t="shared" si="709"/>
        <v>1.0200000000000001E-2</v>
      </c>
      <c r="GA1594" s="116">
        <f t="shared" si="710"/>
        <v>1</v>
      </c>
      <c r="GB1594" s="116">
        <f t="shared" si="711"/>
        <v>34</v>
      </c>
      <c r="GC1594" s="116">
        <f t="shared" si="712"/>
        <v>4.07E-2</v>
      </c>
      <c r="GD1594" s="116">
        <f t="shared" si="713"/>
        <v>1</v>
      </c>
      <c r="GE1594" s="116">
        <f t="shared" si="714"/>
        <v>74</v>
      </c>
    </row>
    <row r="1595" spans="164:187" ht="16.5" x14ac:dyDescent="0.2">
      <c r="FH1595" s="116">
        <v>1590</v>
      </c>
      <c r="FI1595" s="116">
        <f t="shared" si="699"/>
        <v>63</v>
      </c>
      <c r="FJ1595" s="116">
        <f t="shared" si="692"/>
        <v>20</v>
      </c>
      <c r="FK1595" s="116" t="str">
        <f t="shared" si="700"/>
        <v>燕青专属武器-魂珠-7 9级</v>
      </c>
      <c r="FL1595" s="116">
        <f t="shared" si="701"/>
        <v>7</v>
      </c>
      <c r="FM1595" s="116">
        <f t="shared" si="702"/>
        <v>9</v>
      </c>
      <c r="FN1595" s="116" t="str">
        <f t="shared" si="693"/>
        <v>金币</v>
      </c>
      <c r="FO1595" s="116">
        <f t="shared" si="694"/>
        <v>15000</v>
      </c>
      <c r="FP1595" s="116" t="str">
        <f t="shared" si="695"/>
        <v>专属强化石3</v>
      </c>
      <c r="FQ1595" s="116">
        <f t="shared" si="696"/>
        <v>28</v>
      </c>
      <c r="FR1595" s="116" t="str">
        <f t="shared" si="697"/>
        <v>专属强化石4</v>
      </c>
      <c r="FS1595" s="116">
        <f t="shared" si="698"/>
        <v>10</v>
      </c>
      <c r="FT1595" s="116">
        <f t="shared" si="703"/>
        <v>0.02</v>
      </c>
      <c r="FU1595" s="116">
        <f t="shared" si="704"/>
        <v>1</v>
      </c>
      <c r="FV1595" s="116">
        <f t="shared" si="705"/>
        <v>95</v>
      </c>
      <c r="FW1595" s="116">
        <f t="shared" si="706"/>
        <v>0</v>
      </c>
      <c r="FX1595" s="116">
        <f t="shared" si="707"/>
        <v>1</v>
      </c>
      <c r="FY1595" s="116">
        <f t="shared" si="708"/>
        <v>22</v>
      </c>
      <c r="FZ1595" s="116">
        <f t="shared" si="709"/>
        <v>7.9000000000000008E-3</v>
      </c>
      <c r="GA1595" s="116">
        <f t="shared" si="710"/>
        <v>1</v>
      </c>
      <c r="GB1595" s="116">
        <f t="shared" si="711"/>
        <v>44</v>
      </c>
      <c r="GC1595" s="116">
        <f t="shared" si="712"/>
        <v>3.15E-2</v>
      </c>
      <c r="GD1595" s="116">
        <f t="shared" si="713"/>
        <v>1</v>
      </c>
      <c r="GE1595" s="116">
        <f t="shared" si="714"/>
        <v>95</v>
      </c>
    </row>
    <row r="1596" spans="164:187" ht="16.5" x14ac:dyDescent="0.2">
      <c r="FH1596" s="116">
        <v>1591</v>
      </c>
      <c r="FI1596" s="116">
        <f t="shared" si="699"/>
        <v>0</v>
      </c>
      <c r="FJ1596" s="116">
        <f t="shared" si="692"/>
        <v>20</v>
      </c>
      <c r="FK1596" s="116" t="str">
        <f t="shared" si="700"/>
        <v>燕青专属武器-魂珠-8 0级</v>
      </c>
      <c r="FL1596" s="116">
        <f t="shared" si="701"/>
        <v>8</v>
      </c>
      <c r="FM1596" s="116">
        <f t="shared" si="702"/>
        <v>0</v>
      </c>
      <c r="FN1596" s="116" t="str">
        <f t="shared" si="693"/>
        <v/>
      </c>
      <c r="FO1596" s="116" t="str">
        <f t="shared" si="694"/>
        <v/>
      </c>
      <c r="FP1596" s="116" t="str">
        <f t="shared" si="695"/>
        <v/>
      </c>
      <c r="FQ1596" s="116" t="str">
        <f t="shared" si="696"/>
        <v/>
      </c>
      <c r="FR1596" s="116" t="str">
        <f t="shared" si="697"/>
        <v/>
      </c>
      <c r="FS1596" s="116" t="str">
        <f t="shared" si="698"/>
        <v/>
      </c>
      <c r="FT1596" s="116" t="str">
        <f t="shared" si="703"/>
        <v/>
      </c>
      <c r="FU1596" s="116" t="str">
        <f t="shared" si="704"/>
        <v/>
      </c>
      <c r="FV1596" s="116" t="str">
        <f t="shared" si="705"/>
        <v/>
      </c>
      <c r="FW1596" s="116" t="str">
        <f t="shared" si="706"/>
        <v/>
      </c>
      <c r="FX1596" s="116" t="str">
        <f t="shared" si="707"/>
        <v/>
      </c>
      <c r="FY1596" s="116" t="str">
        <f t="shared" si="708"/>
        <v/>
      </c>
      <c r="FZ1596" s="116" t="str">
        <f t="shared" si="709"/>
        <v/>
      </c>
      <c r="GA1596" s="116" t="str">
        <f t="shared" si="710"/>
        <v/>
      </c>
      <c r="GB1596" s="116" t="str">
        <f t="shared" si="711"/>
        <v/>
      </c>
      <c r="GC1596" s="116" t="str">
        <f t="shared" si="712"/>
        <v/>
      </c>
      <c r="GD1596" s="116" t="str">
        <f t="shared" si="713"/>
        <v/>
      </c>
      <c r="GE1596" s="116" t="str">
        <f t="shared" si="714"/>
        <v/>
      </c>
    </row>
    <row r="1597" spans="164:187" ht="16.5" x14ac:dyDescent="0.2">
      <c r="FH1597" s="116">
        <v>1592</v>
      </c>
      <c r="FI1597" s="116">
        <f t="shared" si="699"/>
        <v>64</v>
      </c>
      <c r="FJ1597" s="116">
        <f t="shared" si="692"/>
        <v>20</v>
      </c>
      <c r="FK1597" s="116" t="str">
        <f t="shared" si="700"/>
        <v>燕青专属武器-魂珠-8 1级</v>
      </c>
      <c r="FL1597" s="116">
        <f t="shared" si="701"/>
        <v>8</v>
      </c>
      <c r="FM1597" s="116">
        <f t="shared" si="702"/>
        <v>1</v>
      </c>
      <c r="FN1597" s="116" t="str">
        <f t="shared" si="693"/>
        <v>金币</v>
      </c>
      <c r="FO1597" s="116">
        <f t="shared" si="694"/>
        <v>8000</v>
      </c>
      <c r="FP1597" s="116" t="str">
        <f t="shared" si="695"/>
        <v>专属强化石4</v>
      </c>
      <c r="FQ1597" s="116">
        <f t="shared" si="696"/>
        <v>5</v>
      </c>
      <c r="FR1597" s="116" t="str">
        <f t="shared" si="697"/>
        <v/>
      </c>
      <c r="FS1597" s="116" t="str">
        <f t="shared" si="698"/>
        <v/>
      </c>
      <c r="FT1597" s="116">
        <f t="shared" si="703"/>
        <v>0.1</v>
      </c>
      <c r="FU1597" s="116">
        <f t="shared" si="704"/>
        <v>1</v>
      </c>
      <c r="FV1597" s="116">
        <f t="shared" si="705"/>
        <v>15</v>
      </c>
      <c r="FW1597" s="116">
        <f t="shared" si="706"/>
        <v>0</v>
      </c>
      <c r="FX1597" s="116">
        <f t="shared" si="707"/>
        <v>1</v>
      </c>
      <c r="FY1597" s="116">
        <f t="shared" si="708"/>
        <v>4</v>
      </c>
      <c r="FZ1597" s="116">
        <f t="shared" si="709"/>
        <v>4.9200000000000001E-2</v>
      </c>
      <c r="GA1597" s="116">
        <f t="shared" si="710"/>
        <v>1</v>
      </c>
      <c r="GB1597" s="116">
        <f t="shared" si="711"/>
        <v>7</v>
      </c>
      <c r="GC1597" s="116">
        <f t="shared" si="712"/>
        <v>0.1968</v>
      </c>
      <c r="GD1597" s="116">
        <f t="shared" si="713"/>
        <v>1</v>
      </c>
      <c r="GE1597" s="116">
        <f t="shared" si="714"/>
        <v>15</v>
      </c>
    </row>
    <row r="1598" spans="164:187" ht="16.5" x14ac:dyDescent="0.2">
      <c r="FH1598" s="116">
        <v>1593</v>
      </c>
      <c r="FI1598" s="116">
        <f t="shared" si="699"/>
        <v>65</v>
      </c>
      <c r="FJ1598" s="116">
        <f t="shared" si="692"/>
        <v>20</v>
      </c>
      <c r="FK1598" s="116" t="str">
        <f t="shared" si="700"/>
        <v>燕青专属武器-魂珠-8 2级</v>
      </c>
      <c r="FL1598" s="116">
        <f t="shared" si="701"/>
        <v>8</v>
      </c>
      <c r="FM1598" s="116">
        <f t="shared" si="702"/>
        <v>2</v>
      </c>
      <c r="FN1598" s="116" t="str">
        <f t="shared" si="693"/>
        <v>金币</v>
      </c>
      <c r="FO1598" s="116">
        <f t="shared" si="694"/>
        <v>9000</v>
      </c>
      <c r="FP1598" s="116" t="str">
        <f t="shared" si="695"/>
        <v>专属强化石4</v>
      </c>
      <c r="FQ1598" s="116">
        <f t="shared" si="696"/>
        <v>8</v>
      </c>
      <c r="FR1598" s="116" t="str">
        <f t="shared" si="697"/>
        <v/>
      </c>
      <c r="FS1598" s="116" t="str">
        <f t="shared" si="698"/>
        <v/>
      </c>
      <c r="FT1598" s="116">
        <f t="shared" si="703"/>
        <v>0.08</v>
      </c>
      <c r="FU1598" s="116">
        <f t="shared" si="704"/>
        <v>1</v>
      </c>
      <c r="FV1598" s="116">
        <f t="shared" si="705"/>
        <v>19</v>
      </c>
      <c r="FW1598" s="116">
        <f t="shared" si="706"/>
        <v>0</v>
      </c>
      <c r="FX1598" s="116">
        <f t="shared" si="707"/>
        <v>1</v>
      </c>
      <c r="FY1598" s="116">
        <f t="shared" si="708"/>
        <v>4</v>
      </c>
      <c r="FZ1598" s="116">
        <f t="shared" si="709"/>
        <v>3.9399999999999998E-2</v>
      </c>
      <c r="GA1598" s="116">
        <f t="shared" si="710"/>
        <v>1</v>
      </c>
      <c r="GB1598" s="116">
        <f t="shared" si="711"/>
        <v>9</v>
      </c>
      <c r="GC1598" s="116">
        <f t="shared" si="712"/>
        <v>0.15740000000000001</v>
      </c>
      <c r="GD1598" s="116">
        <f t="shared" si="713"/>
        <v>1</v>
      </c>
      <c r="GE1598" s="116">
        <f t="shared" si="714"/>
        <v>19</v>
      </c>
    </row>
    <row r="1599" spans="164:187" ht="16.5" x14ac:dyDescent="0.2">
      <c r="FH1599" s="116">
        <v>1594</v>
      </c>
      <c r="FI1599" s="116">
        <f t="shared" si="699"/>
        <v>66</v>
      </c>
      <c r="FJ1599" s="116">
        <f t="shared" si="692"/>
        <v>20</v>
      </c>
      <c r="FK1599" s="116" t="str">
        <f t="shared" si="700"/>
        <v>燕青专属武器-魂珠-8 3级</v>
      </c>
      <c r="FL1599" s="116">
        <f t="shared" si="701"/>
        <v>8</v>
      </c>
      <c r="FM1599" s="116">
        <f t="shared" si="702"/>
        <v>3</v>
      </c>
      <c r="FN1599" s="116" t="str">
        <f t="shared" si="693"/>
        <v>金币</v>
      </c>
      <c r="FO1599" s="116">
        <f t="shared" si="694"/>
        <v>10000</v>
      </c>
      <c r="FP1599" s="116" t="str">
        <f t="shared" si="695"/>
        <v>专属强化石4</v>
      </c>
      <c r="FQ1599" s="116">
        <f t="shared" si="696"/>
        <v>10</v>
      </c>
      <c r="FR1599" s="116" t="str">
        <f t="shared" si="697"/>
        <v/>
      </c>
      <c r="FS1599" s="116" t="str">
        <f t="shared" si="698"/>
        <v/>
      </c>
      <c r="FT1599" s="116">
        <f t="shared" si="703"/>
        <v>7.0000000000000007E-2</v>
      </c>
      <c r="FU1599" s="116">
        <f t="shared" si="704"/>
        <v>1</v>
      </c>
      <c r="FV1599" s="116">
        <f t="shared" si="705"/>
        <v>23</v>
      </c>
      <c r="FW1599" s="116">
        <f t="shared" si="706"/>
        <v>0</v>
      </c>
      <c r="FX1599" s="116">
        <f t="shared" si="707"/>
        <v>1</v>
      </c>
      <c r="FY1599" s="116">
        <f t="shared" si="708"/>
        <v>5</v>
      </c>
      <c r="FZ1599" s="116">
        <f t="shared" si="709"/>
        <v>3.2800000000000003E-2</v>
      </c>
      <c r="GA1599" s="116">
        <f t="shared" si="710"/>
        <v>1</v>
      </c>
      <c r="GB1599" s="116">
        <f t="shared" si="711"/>
        <v>11</v>
      </c>
      <c r="GC1599" s="116">
        <f t="shared" si="712"/>
        <v>0.13120000000000001</v>
      </c>
      <c r="GD1599" s="116">
        <f t="shared" si="713"/>
        <v>1</v>
      </c>
      <c r="GE1599" s="116">
        <f t="shared" si="714"/>
        <v>23</v>
      </c>
    </row>
    <row r="1600" spans="164:187" ht="16.5" x14ac:dyDescent="0.2">
      <c r="FH1600" s="116">
        <v>1595</v>
      </c>
      <c r="FI1600" s="116">
        <f t="shared" si="699"/>
        <v>67</v>
      </c>
      <c r="FJ1600" s="116">
        <f t="shared" si="692"/>
        <v>20</v>
      </c>
      <c r="FK1600" s="116" t="str">
        <f t="shared" si="700"/>
        <v>燕青专属武器-魂珠-8 4级</v>
      </c>
      <c r="FL1600" s="116">
        <f t="shared" si="701"/>
        <v>8</v>
      </c>
      <c r="FM1600" s="116">
        <f t="shared" si="702"/>
        <v>4</v>
      </c>
      <c r="FN1600" s="116" t="str">
        <f t="shared" si="693"/>
        <v>金币</v>
      </c>
      <c r="FO1600" s="116">
        <f t="shared" si="694"/>
        <v>11000</v>
      </c>
      <c r="FP1600" s="116" t="str">
        <f t="shared" si="695"/>
        <v>专属强化石4</v>
      </c>
      <c r="FQ1600" s="116">
        <f t="shared" si="696"/>
        <v>12</v>
      </c>
      <c r="FR1600" s="116" t="str">
        <f t="shared" si="697"/>
        <v/>
      </c>
      <c r="FS1600" s="116" t="str">
        <f t="shared" si="698"/>
        <v/>
      </c>
      <c r="FT1600" s="116">
        <f t="shared" si="703"/>
        <v>0.05</v>
      </c>
      <c r="FU1600" s="116">
        <f t="shared" si="704"/>
        <v>1</v>
      </c>
      <c r="FV1600" s="116">
        <f t="shared" si="705"/>
        <v>32</v>
      </c>
      <c r="FW1600" s="116">
        <f t="shared" si="706"/>
        <v>0</v>
      </c>
      <c r="FX1600" s="116">
        <f t="shared" si="707"/>
        <v>1</v>
      </c>
      <c r="FY1600" s="116">
        <f t="shared" si="708"/>
        <v>7</v>
      </c>
      <c r="FZ1600" s="116">
        <f t="shared" si="709"/>
        <v>2.3599999999999999E-2</v>
      </c>
      <c r="GA1600" s="116">
        <f t="shared" si="710"/>
        <v>1</v>
      </c>
      <c r="GB1600" s="116">
        <f t="shared" si="711"/>
        <v>15</v>
      </c>
      <c r="GC1600" s="116">
        <f t="shared" si="712"/>
        <v>9.4399999999999998E-2</v>
      </c>
      <c r="GD1600" s="116">
        <f t="shared" si="713"/>
        <v>1</v>
      </c>
      <c r="GE1600" s="116">
        <f t="shared" si="714"/>
        <v>32</v>
      </c>
    </row>
    <row r="1601" spans="164:187" ht="16.5" x14ac:dyDescent="0.2">
      <c r="FH1601" s="116">
        <v>1596</v>
      </c>
      <c r="FI1601" s="116">
        <f t="shared" si="699"/>
        <v>68</v>
      </c>
      <c r="FJ1601" s="116">
        <f t="shared" si="692"/>
        <v>20</v>
      </c>
      <c r="FK1601" s="116" t="str">
        <f t="shared" si="700"/>
        <v>燕青专属武器-魂珠-8 5级</v>
      </c>
      <c r="FL1601" s="116">
        <f t="shared" si="701"/>
        <v>8</v>
      </c>
      <c r="FM1601" s="116">
        <f t="shared" si="702"/>
        <v>5</v>
      </c>
      <c r="FN1601" s="116" t="str">
        <f t="shared" si="693"/>
        <v>金币</v>
      </c>
      <c r="FO1601" s="116">
        <f t="shared" si="694"/>
        <v>12000</v>
      </c>
      <c r="FP1601" s="116" t="str">
        <f t="shared" si="695"/>
        <v>专属强化石4</v>
      </c>
      <c r="FQ1601" s="116">
        <f t="shared" si="696"/>
        <v>15</v>
      </c>
      <c r="FR1601" s="116" t="str">
        <f t="shared" si="697"/>
        <v/>
      </c>
      <c r="FS1601" s="116" t="str">
        <f t="shared" si="698"/>
        <v/>
      </c>
      <c r="FT1601" s="116">
        <f t="shared" si="703"/>
        <v>0.04</v>
      </c>
      <c r="FU1601" s="116">
        <f t="shared" si="704"/>
        <v>1</v>
      </c>
      <c r="FV1601" s="116">
        <f t="shared" si="705"/>
        <v>41</v>
      </c>
      <c r="FW1601" s="116">
        <f t="shared" si="706"/>
        <v>0</v>
      </c>
      <c r="FX1601" s="116">
        <f t="shared" si="707"/>
        <v>1</v>
      </c>
      <c r="FY1601" s="116">
        <f t="shared" si="708"/>
        <v>9</v>
      </c>
      <c r="FZ1601" s="116">
        <f t="shared" si="709"/>
        <v>1.84E-2</v>
      </c>
      <c r="GA1601" s="116">
        <f t="shared" si="710"/>
        <v>1</v>
      </c>
      <c r="GB1601" s="116">
        <f t="shared" si="711"/>
        <v>19</v>
      </c>
      <c r="GC1601" s="116">
        <f t="shared" si="712"/>
        <v>7.3800000000000004E-2</v>
      </c>
      <c r="GD1601" s="116">
        <f t="shared" si="713"/>
        <v>1</v>
      </c>
      <c r="GE1601" s="116">
        <f t="shared" si="714"/>
        <v>41</v>
      </c>
    </row>
    <row r="1602" spans="164:187" ht="16.5" x14ac:dyDescent="0.2">
      <c r="FH1602" s="116">
        <v>1597</v>
      </c>
      <c r="FI1602" s="116">
        <f t="shared" si="699"/>
        <v>69</v>
      </c>
      <c r="FJ1602" s="116">
        <f t="shared" si="692"/>
        <v>20</v>
      </c>
      <c r="FK1602" s="116" t="str">
        <f t="shared" si="700"/>
        <v>燕青专属武器-魂珠-8 6级</v>
      </c>
      <c r="FL1602" s="116">
        <f t="shared" si="701"/>
        <v>8</v>
      </c>
      <c r="FM1602" s="116">
        <f t="shared" si="702"/>
        <v>6</v>
      </c>
      <c r="FN1602" s="116" t="str">
        <f t="shared" si="693"/>
        <v>金币</v>
      </c>
      <c r="FO1602" s="116">
        <f t="shared" si="694"/>
        <v>13000</v>
      </c>
      <c r="FP1602" s="116" t="str">
        <f t="shared" si="695"/>
        <v>专属强化石4</v>
      </c>
      <c r="FQ1602" s="116">
        <f t="shared" si="696"/>
        <v>18</v>
      </c>
      <c r="FR1602" s="116" t="str">
        <f t="shared" si="697"/>
        <v/>
      </c>
      <c r="FS1602" s="116" t="str">
        <f t="shared" si="698"/>
        <v/>
      </c>
      <c r="FT1602" s="116">
        <f t="shared" si="703"/>
        <v>0.03</v>
      </c>
      <c r="FU1602" s="116">
        <f t="shared" si="704"/>
        <v>1</v>
      </c>
      <c r="FV1602" s="116">
        <f t="shared" si="705"/>
        <v>55</v>
      </c>
      <c r="FW1602" s="116">
        <f t="shared" si="706"/>
        <v>0</v>
      </c>
      <c r="FX1602" s="116">
        <f t="shared" si="707"/>
        <v>1</v>
      </c>
      <c r="FY1602" s="116">
        <f t="shared" si="708"/>
        <v>13</v>
      </c>
      <c r="FZ1602" s="116">
        <f t="shared" si="709"/>
        <v>1.3599999999999999E-2</v>
      </c>
      <c r="GA1602" s="116">
        <f t="shared" si="710"/>
        <v>1</v>
      </c>
      <c r="GB1602" s="116">
        <f t="shared" si="711"/>
        <v>26</v>
      </c>
      <c r="GC1602" s="116">
        <f t="shared" si="712"/>
        <v>5.45E-2</v>
      </c>
      <c r="GD1602" s="116">
        <f t="shared" si="713"/>
        <v>1</v>
      </c>
      <c r="GE1602" s="116">
        <f t="shared" si="714"/>
        <v>55</v>
      </c>
    </row>
    <row r="1603" spans="164:187" ht="16.5" x14ac:dyDescent="0.2">
      <c r="FH1603" s="116">
        <v>1598</v>
      </c>
      <c r="FI1603" s="116">
        <f t="shared" si="699"/>
        <v>70</v>
      </c>
      <c r="FJ1603" s="116">
        <f t="shared" si="692"/>
        <v>20</v>
      </c>
      <c r="FK1603" s="116" t="str">
        <f t="shared" si="700"/>
        <v>燕青专属武器-魂珠-8 7级</v>
      </c>
      <c r="FL1603" s="116">
        <f t="shared" si="701"/>
        <v>8</v>
      </c>
      <c r="FM1603" s="116">
        <f t="shared" si="702"/>
        <v>7</v>
      </c>
      <c r="FN1603" s="116" t="str">
        <f t="shared" si="693"/>
        <v>金币</v>
      </c>
      <c r="FO1603" s="116">
        <f t="shared" si="694"/>
        <v>14000</v>
      </c>
      <c r="FP1603" s="116" t="str">
        <f t="shared" si="695"/>
        <v>专属强化石4</v>
      </c>
      <c r="FQ1603" s="116">
        <f t="shared" si="696"/>
        <v>25</v>
      </c>
      <c r="FR1603" s="116" t="str">
        <f t="shared" si="697"/>
        <v/>
      </c>
      <c r="FS1603" s="116" t="str">
        <f t="shared" si="698"/>
        <v/>
      </c>
      <c r="FT1603" s="116">
        <f t="shared" si="703"/>
        <v>0.02</v>
      </c>
      <c r="FU1603" s="116">
        <f t="shared" si="704"/>
        <v>1</v>
      </c>
      <c r="FV1603" s="116">
        <f t="shared" si="705"/>
        <v>64</v>
      </c>
      <c r="FW1603" s="116">
        <f t="shared" si="706"/>
        <v>0</v>
      </c>
      <c r="FX1603" s="116">
        <f t="shared" si="707"/>
        <v>1</v>
      </c>
      <c r="FY1603" s="116">
        <f t="shared" si="708"/>
        <v>15</v>
      </c>
      <c r="FZ1603" s="116">
        <f t="shared" si="709"/>
        <v>1.17E-2</v>
      </c>
      <c r="GA1603" s="116">
        <f t="shared" si="710"/>
        <v>1</v>
      </c>
      <c r="GB1603" s="116">
        <f t="shared" si="711"/>
        <v>30</v>
      </c>
      <c r="GC1603" s="116">
        <f t="shared" si="712"/>
        <v>4.6800000000000001E-2</v>
      </c>
      <c r="GD1603" s="116">
        <f t="shared" si="713"/>
        <v>1</v>
      </c>
      <c r="GE1603" s="116">
        <f t="shared" si="714"/>
        <v>64</v>
      </c>
    </row>
    <row r="1604" spans="164:187" ht="16.5" x14ac:dyDescent="0.2">
      <c r="FH1604" s="116">
        <v>1599</v>
      </c>
      <c r="FI1604" s="116">
        <f t="shared" si="699"/>
        <v>71</v>
      </c>
      <c r="FJ1604" s="116">
        <f t="shared" si="692"/>
        <v>20</v>
      </c>
      <c r="FK1604" s="116" t="str">
        <f t="shared" si="700"/>
        <v>燕青专属武器-魂珠-8 8级</v>
      </c>
      <c r="FL1604" s="116">
        <f t="shared" si="701"/>
        <v>8</v>
      </c>
      <c r="FM1604" s="116">
        <f t="shared" si="702"/>
        <v>8</v>
      </c>
      <c r="FN1604" s="116" t="str">
        <f t="shared" si="693"/>
        <v>金币</v>
      </c>
      <c r="FO1604" s="116">
        <f t="shared" si="694"/>
        <v>15000</v>
      </c>
      <c r="FP1604" s="116" t="str">
        <f t="shared" si="695"/>
        <v>专属强化石4</v>
      </c>
      <c r="FQ1604" s="116">
        <f t="shared" si="696"/>
        <v>30</v>
      </c>
      <c r="FR1604" s="116" t="str">
        <f t="shared" si="697"/>
        <v/>
      </c>
      <c r="FS1604" s="116" t="str">
        <f t="shared" si="698"/>
        <v/>
      </c>
      <c r="FT1604" s="116">
        <f t="shared" si="703"/>
        <v>0.02</v>
      </c>
      <c r="FU1604" s="116">
        <f t="shared" si="704"/>
        <v>1</v>
      </c>
      <c r="FV1604" s="116">
        <f t="shared" si="705"/>
        <v>86</v>
      </c>
      <c r="FW1604" s="116">
        <f t="shared" si="706"/>
        <v>0</v>
      </c>
      <c r="FX1604" s="116">
        <f t="shared" si="707"/>
        <v>1</v>
      </c>
      <c r="FY1604" s="116">
        <f t="shared" si="708"/>
        <v>20</v>
      </c>
      <c r="FZ1604" s="116">
        <f t="shared" si="709"/>
        <v>8.6999999999999994E-3</v>
      </c>
      <c r="GA1604" s="116">
        <f t="shared" si="710"/>
        <v>1</v>
      </c>
      <c r="GB1604" s="116">
        <f t="shared" si="711"/>
        <v>40</v>
      </c>
      <c r="GC1604" s="116">
        <f t="shared" si="712"/>
        <v>3.4700000000000002E-2</v>
      </c>
      <c r="GD1604" s="116">
        <f t="shared" si="713"/>
        <v>1</v>
      </c>
      <c r="GE1604" s="116">
        <f t="shared" si="714"/>
        <v>86</v>
      </c>
    </row>
    <row r="1605" spans="164:187" ht="16.5" x14ac:dyDescent="0.2">
      <c r="FH1605" s="116">
        <v>1600</v>
      </c>
      <c r="FI1605" s="116">
        <f t="shared" si="699"/>
        <v>72</v>
      </c>
      <c r="FJ1605" s="116">
        <f t="shared" si="692"/>
        <v>20</v>
      </c>
      <c r="FK1605" s="116" t="str">
        <f t="shared" si="700"/>
        <v>燕青专属武器-魂珠-8 9级</v>
      </c>
      <c r="FL1605" s="116">
        <f t="shared" si="701"/>
        <v>8</v>
      </c>
      <c r="FM1605" s="116">
        <f t="shared" si="702"/>
        <v>9</v>
      </c>
      <c r="FN1605" s="116" t="str">
        <f t="shared" si="693"/>
        <v>金币</v>
      </c>
      <c r="FO1605" s="116">
        <f t="shared" si="694"/>
        <v>16000</v>
      </c>
      <c r="FP1605" s="116" t="str">
        <f t="shared" si="695"/>
        <v>专属强化石4</v>
      </c>
      <c r="FQ1605" s="116">
        <f t="shared" si="696"/>
        <v>30</v>
      </c>
      <c r="FR1605" s="116" t="str">
        <f t="shared" si="697"/>
        <v/>
      </c>
      <c r="FS1605" s="116" t="str">
        <f t="shared" si="698"/>
        <v/>
      </c>
      <c r="FT1605" s="116">
        <f t="shared" si="703"/>
        <v>0.01</v>
      </c>
      <c r="FU1605" s="116">
        <f t="shared" si="704"/>
        <v>1</v>
      </c>
      <c r="FV1605" s="116">
        <f t="shared" si="705"/>
        <v>140</v>
      </c>
      <c r="FW1605" s="116">
        <f t="shared" si="706"/>
        <v>0</v>
      </c>
      <c r="FX1605" s="116">
        <f t="shared" si="707"/>
        <v>1</v>
      </c>
      <c r="FY1605" s="116">
        <f t="shared" si="708"/>
        <v>33</v>
      </c>
      <c r="FZ1605" s="116">
        <f t="shared" si="709"/>
        <v>5.4000000000000003E-3</v>
      </c>
      <c r="GA1605" s="116">
        <f t="shared" si="710"/>
        <v>1</v>
      </c>
      <c r="GB1605" s="116">
        <f t="shared" si="711"/>
        <v>65</v>
      </c>
      <c r="GC1605" s="116">
        <f t="shared" si="712"/>
        <v>2.1499999999999998E-2</v>
      </c>
      <c r="GD1605" s="116">
        <f t="shared" si="713"/>
        <v>1</v>
      </c>
      <c r="GE1605" s="116">
        <f t="shared" si="714"/>
        <v>140</v>
      </c>
    </row>
    <row r="1606" spans="164:187" ht="16.5" x14ac:dyDescent="0.2">
      <c r="FH1606" s="116">
        <v>1601</v>
      </c>
      <c r="FI1606" s="116">
        <f t="shared" si="699"/>
        <v>0</v>
      </c>
      <c r="FJ1606" s="116">
        <f t="shared" si="692"/>
        <v>21</v>
      </c>
      <c r="FK1606" s="116" t="str">
        <f t="shared" si="700"/>
        <v>秦琼专属武器-魂珠-1 0级</v>
      </c>
      <c r="FL1606" s="116">
        <f t="shared" si="701"/>
        <v>1</v>
      </c>
      <c r="FM1606" s="116">
        <f t="shared" si="702"/>
        <v>0</v>
      </c>
      <c r="FN1606" s="116" t="str">
        <f t="shared" si="693"/>
        <v/>
      </c>
      <c r="FO1606" s="116" t="str">
        <f t="shared" si="694"/>
        <v/>
      </c>
      <c r="FP1606" s="116" t="str">
        <f t="shared" si="695"/>
        <v/>
      </c>
      <c r="FQ1606" s="116" t="str">
        <f t="shared" si="696"/>
        <v/>
      </c>
      <c r="FR1606" s="116" t="str">
        <f t="shared" si="697"/>
        <v/>
      </c>
      <c r="FS1606" s="116" t="str">
        <f t="shared" si="698"/>
        <v/>
      </c>
      <c r="FT1606" s="116" t="str">
        <f t="shared" si="703"/>
        <v/>
      </c>
      <c r="FU1606" s="116" t="str">
        <f t="shared" si="704"/>
        <v/>
      </c>
      <c r="FV1606" s="116" t="str">
        <f t="shared" si="705"/>
        <v/>
      </c>
      <c r="FW1606" s="116" t="str">
        <f t="shared" si="706"/>
        <v/>
      </c>
      <c r="FX1606" s="116" t="str">
        <f t="shared" si="707"/>
        <v/>
      </c>
      <c r="FY1606" s="116" t="str">
        <f t="shared" si="708"/>
        <v/>
      </c>
      <c r="FZ1606" s="116" t="str">
        <f t="shared" si="709"/>
        <v/>
      </c>
      <c r="GA1606" s="116" t="str">
        <f t="shared" si="710"/>
        <v/>
      </c>
      <c r="GB1606" s="116" t="str">
        <f t="shared" si="711"/>
        <v/>
      </c>
      <c r="GC1606" s="116" t="str">
        <f t="shared" si="712"/>
        <v/>
      </c>
      <c r="GD1606" s="116" t="str">
        <f t="shared" si="713"/>
        <v/>
      </c>
      <c r="GE1606" s="116" t="str">
        <f t="shared" si="714"/>
        <v/>
      </c>
    </row>
    <row r="1607" spans="164:187" ht="16.5" x14ac:dyDescent="0.2">
      <c r="FH1607" s="116">
        <v>1602</v>
      </c>
      <c r="FI1607" s="116">
        <f t="shared" si="699"/>
        <v>1</v>
      </c>
      <c r="FJ1607" s="116">
        <f t="shared" ref="FJ1607:FJ1670" si="715">INT((FH1607-1)/80+1)</f>
        <v>21</v>
      </c>
      <c r="FK1607" s="116" t="str">
        <f t="shared" si="700"/>
        <v>秦琼专属武器-魂珠-1 1级</v>
      </c>
      <c r="FL1607" s="116">
        <f t="shared" si="701"/>
        <v>1</v>
      </c>
      <c r="FM1607" s="116">
        <f t="shared" si="702"/>
        <v>1</v>
      </c>
      <c r="FN1607" s="116" t="str">
        <f t="shared" ref="FN1607:FN1670" si="716">IF($FM1607&gt;0,IF(INDEX($EC$6:$EC$77,$FI1607)&gt;=FN$3,INDEX(ED$6:ED$77,$FI1607),""),"")</f>
        <v>金币</v>
      </c>
      <c r="FO1607" s="116">
        <f t="shared" ref="FO1607:FO1670" si="717">IF($FM1607&gt;0,IF(INDEX($EC$6:$EC$77,$FI1607)&gt;=FO$3,INDEX(EE$6:EE$77,$FI1607),""),"")</f>
        <v>1000</v>
      </c>
      <c r="FP1607" s="116" t="str">
        <f t="shared" ref="FP1607:FP1670" si="718">IF($FM1607&gt;0,IF(INDEX($EC$6:$EC$77,$FI1607)&gt;=FP$3,INDEX(EF$6:EF$77,$FI1607),""),"")</f>
        <v>专属强化石1</v>
      </c>
      <c r="FQ1607" s="116">
        <f t="shared" ref="FQ1607:FQ1670" si="719">IF($FM1607&gt;0,IF(INDEX($EC$6:$EC$77,$FI1607)&gt;=FQ$3,INDEX(EG$6:EG$77,$FI1607),""),"")</f>
        <v>1</v>
      </c>
      <c r="FR1607" s="116" t="str">
        <f t="shared" ref="FR1607:FR1670" si="720">IF($FM1607&gt;0,IF(INDEX($EC$6:$EC$77,$FI1607)&gt;=FR$3,INDEX(EH$6:EH$77,$FI1607),""),"")</f>
        <v/>
      </c>
      <c r="FS1607" s="116" t="str">
        <f t="shared" ref="FS1607:FS1670" si="721">IF($FM1607&gt;0,IF(INDEX($EC$6:$EC$77,$FI1607)&gt;=FS$3,INDEX(EI$6:EI$77,$FI1607),""),"")</f>
        <v/>
      </c>
      <c r="FT1607" s="116">
        <f t="shared" si="703"/>
        <v>0.24</v>
      </c>
      <c r="FU1607" s="116">
        <f t="shared" si="704"/>
        <v>1</v>
      </c>
      <c r="FV1607" s="116">
        <f t="shared" si="705"/>
        <v>6</v>
      </c>
      <c r="FW1607" s="116">
        <f t="shared" si="706"/>
        <v>0</v>
      </c>
      <c r="FX1607" s="116">
        <f t="shared" si="707"/>
        <v>1</v>
      </c>
      <c r="FY1607" s="116">
        <f t="shared" si="708"/>
        <v>1</v>
      </c>
      <c r="FZ1607" s="116">
        <f t="shared" si="709"/>
        <v>0.11990000000000001</v>
      </c>
      <c r="GA1607" s="116">
        <f t="shared" si="710"/>
        <v>1</v>
      </c>
      <c r="GB1607" s="116">
        <f t="shared" si="711"/>
        <v>3</v>
      </c>
      <c r="GC1607" s="116">
        <f t="shared" si="712"/>
        <v>0.47960000000000003</v>
      </c>
      <c r="GD1607" s="116">
        <f t="shared" si="713"/>
        <v>1</v>
      </c>
      <c r="GE1607" s="116">
        <f t="shared" si="714"/>
        <v>6</v>
      </c>
    </row>
    <row r="1608" spans="164:187" ht="16.5" x14ac:dyDescent="0.2">
      <c r="FH1608" s="116">
        <v>1603</v>
      </c>
      <c r="FI1608" s="116">
        <f t="shared" si="699"/>
        <v>2</v>
      </c>
      <c r="FJ1608" s="116">
        <f t="shared" si="715"/>
        <v>21</v>
      </c>
      <c r="FK1608" s="116" t="str">
        <f t="shared" si="700"/>
        <v>秦琼专属武器-魂珠-1 2级</v>
      </c>
      <c r="FL1608" s="116">
        <f t="shared" si="701"/>
        <v>1</v>
      </c>
      <c r="FM1608" s="116">
        <f t="shared" si="702"/>
        <v>2</v>
      </c>
      <c r="FN1608" s="116" t="str">
        <f t="shared" si="716"/>
        <v>金币</v>
      </c>
      <c r="FO1608" s="116">
        <f t="shared" si="717"/>
        <v>2000</v>
      </c>
      <c r="FP1608" s="116" t="str">
        <f t="shared" si="718"/>
        <v>专属强化石1</v>
      </c>
      <c r="FQ1608" s="116">
        <f t="shared" si="719"/>
        <v>2</v>
      </c>
      <c r="FR1608" s="116" t="str">
        <f t="shared" si="720"/>
        <v/>
      </c>
      <c r="FS1608" s="116" t="str">
        <f t="shared" si="721"/>
        <v/>
      </c>
      <c r="FT1608" s="116">
        <f t="shared" si="703"/>
        <v>0.24</v>
      </c>
      <c r="FU1608" s="116">
        <f t="shared" si="704"/>
        <v>1</v>
      </c>
      <c r="FV1608" s="116">
        <f t="shared" si="705"/>
        <v>6</v>
      </c>
      <c r="FW1608" s="116">
        <f t="shared" si="706"/>
        <v>0</v>
      </c>
      <c r="FX1608" s="116">
        <f t="shared" si="707"/>
        <v>1</v>
      </c>
      <c r="FY1608" s="116">
        <f t="shared" si="708"/>
        <v>1</v>
      </c>
      <c r="FZ1608" s="116">
        <f t="shared" si="709"/>
        <v>0.11990000000000001</v>
      </c>
      <c r="GA1608" s="116">
        <f t="shared" si="710"/>
        <v>1</v>
      </c>
      <c r="GB1608" s="116">
        <f t="shared" si="711"/>
        <v>3</v>
      </c>
      <c r="GC1608" s="116">
        <f t="shared" si="712"/>
        <v>0.47960000000000003</v>
      </c>
      <c r="GD1608" s="116">
        <f t="shared" si="713"/>
        <v>1</v>
      </c>
      <c r="GE1608" s="116">
        <f t="shared" si="714"/>
        <v>6</v>
      </c>
    </row>
    <row r="1609" spans="164:187" ht="16.5" x14ac:dyDescent="0.2">
      <c r="FH1609" s="116">
        <v>1604</v>
      </c>
      <c r="FI1609" s="116">
        <f t="shared" si="699"/>
        <v>3</v>
      </c>
      <c r="FJ1609" s="116">
        <f t="shared" si="715"/>
        <v>21</v>
      </c>
      <c r="FK1609" s="116" t="str">
        <f t="shared" si="700"/>
        <v>秦琼专属武器-魂珠-1 3级</v>
      </c>
      <c r="FL1609" s="116">
        <f t="shared" si="701"/>
        <v>1</v>
      </c>
      <c r="FM1609" s="116">
        <f t="shared" si="702"/>
        <v>3</v>
      </c>
      <c r="FN1609" s="116" t="str">
        <f t="shared" si="716"/>
        <v>金币</v>
      </c>
      <c r="FO1609" s="116">
        <f t="shared" si="717"/>
        <v>3000</v>
      </c>
      <c r="FP1609" s="116" t="str">
        <f t="shared" si="718"/>
        <v>专属强化石1</v>
      </c>
      <c r="FQ1609" s="116">
        <f t="shared" si="719"/>
        <v>3</v>
      </c>
      <c r="FR1609" s="116" t="str">
        <f t="shared" si="720"/>
        <v/>
      </c>
      <c r="FS1609" s="116" t="str">
        <f t="shared" si="721"/>
        <v/>
      </c>
      <c r="FT1609" s="116">
        <f t="shared" si="703"/>
        <v>0.24</v>
      </c>
      <c r="FU1609" s="116">
        <f t="shared" si="704"/>
        <v>1</v>
      </c>
      <c r="FV1609" s="116">
        <f t="shared" si="705"/>
        <v>6</v>
      </c>
      <c r="FW1609" s="116">
        <f t="shared" si="706"/>
        <v>0</v>
      </c>
      <c r="FX1609" s="116">
        <f t="shared" si="707"/>
        <v>1</v>
      </c>
      <c r="FY1609" s="116">
        <f t="shared" si="708"/>
        <v>1</v>
      </c>
      <c r="FZ1609" s="116">
        <f t="shared" si="709"/>
        <v>0.11990000000000001</v>
      </c>
      <c r="GA1609" s="116">
        <f t="shared" si="710"/>
        <v>1</v>
      </c>
      <c r="GB1609" s="116">
        <f t="shared" si="711"/>
        <v>3</v>
      </c>
      <c r="GC1609" s="116">
        <f t="shared" si="712"/>
        <v>0.47960000000000003</v>
      </c>
      <c r="GD1609" s="116">
        <f t="shared" si="713"/>
        <v>1</v>
      </c>
      <c r="GE1609" s="116">
        <f t="shared" si="714"/>
        <v>6</v>
      </c>
    </row>
    <row r="1610" spans="164:187" ht="16.5" x14ac:dyDescent="0.2">
      <c r="FH1610" s="116">
        <v>1605</v>
      </c>
      <c r="FI1610" s="116">
        <f t="shared" si="699"/>
        <v>4</v>
      </c>
      <c r="FJ1610" s="116">
        <f t="shared" si="715"/>
        <v>21</v>
      </c>
      <c r="FK1610" s="116" t="str">
        <f t="shared" si="700"/>
        <v>秦琼专属武器-魂珠-1 4级</v>
      </c>
      <c r="FL1610" s="116">
        <f t="shared" si="701"/>
        <v>1</v>
      </c>
      <c r="FM1610" s="116">
        <f t="shared" si="702"/>
        <v>4</v>
      </c>
      <c r="FN1610" s="116" t="str">
        <f t="shared" si="716"/>
        <v>金币</v>
      </c>
      <c r="FO1610" s="116">
        <f t="shared" si="717"/>
        <v>4000</v>
      </c>
      <c r="FP1610" s="116" t="str">
        <f t="shared" si="718"/>
        <v>专属强化石1</v>
      </c>
      <c r="FQ1610" s="116">
        <f t="shared" si="719"/>
        <v>4</v>
      </c>
      <c r="FR1610" s="116" t="str">
        <f t="shared" si="720"/>
        <v/>
      </c>
      <c r="FS1610" s="116" t="str">
        <f t="shared" si="721"/>
        <v/>
      </c>
      <c r="FT1610" s="116">
        <f t="shared" si="703"/>
        <v>0.19</v>
      </c>
      <c r="FU1610" s="116">
        <f t="shared" si="704"/>
        <v>1</v>
      </c>
      <c r="FV1610" s="116">
        <f t="shared" si="705"/>
        <v>8</v>
      </c>
      <c r="FW1610" s="116">
        <f t="shared" si="706"/>
        <v>0</v>
      </c>
      <c r="FX1610" s="116">
        <f t="shared" si="707"/>
        <v>1</v>
      </c>
      <c r="FY1610" s="116">
        <f t="shared" si="708"/>
        <v>2</v>
      </c>
      <c r="FZ1610" s="116">
        <f t="shared" si="709"/>
        <v>9.5899999999999999E-2</v>
      </c>
      <c r="GA1610" s="116">
        <f t="shared" si="710"/>
        <v>1</v>
      </c>
      <c r="GB1610" s="116">
        <f t="shared" si="711"/>
        <v>4</v>
      </c>
      <c r="GC1610" s="116">
        <f t="shared" si="712"/>
        <v>0.38369999999999999</v>
      </c>
      <c r="GD1610" s="116">
        <f t="shared" si="713"/>
        <v>1</v>
      </c>
      <c r="GE1610" s="116">
        <f t="shared" si="714"/>
        <v>8</v>
      </c>
    </row>
    <row r="1611" spans="164:187" ht="16.5" x14ac:dyDescent="0.2">
      <c r="FH1611" s="116">
        <v>1606</v>
      </c>
      <c r="FI1611" s="116">
        <f t="shared" si="699"/>
        <v>5</v>
      </c>
      <c r="FJ1611" s="116">
        <f t="shared" si="715"/>
        <v>21</v>
      </c>
      <c r="FK1611" s="116" t="str">
        <f t="shared" si="700"/>
        <v>秦琼专属武器-魂珠-1 5级</v>
      </c>
      <c r="FL1611" s="116">
        <f t="shared" si="701"/>
        <v>1</v>
      </c>
      <c r="FM1611" s="116">
        <f t="shared" si="702"/>
        <v>5</v>
      </c>
      <c r="FN1611" s="116" t="str">
        <f t="shared" si="716"/>
        <v>金币</v>
      </c>
      <c r="FO1611" s="116">
        <f t="shared" si="717"/>
        <v>5000</v>
      </c>
      <c r="FP1611" s="116" t="str">
        <f t="shared" si="718"/>
        <v>专属强化石1</v>
      </c>
      <c r="FQ1611" s="116">
        <f t="shared" si="719"/>
        <v>5</v>
      </c>
      <c r="FR1611" s="116" t="str">
        <f t="shared" si="720"/>
        <v/>
      </c>
      <c r="FS1611" s="116" t="str">
        <f t="shared" si="721"/>
        <v/>
      </c>
      <c r="FT1611" s="116">
        <f t="shared" si="703"/>
        <v>0.15</v>
      </c>
      <c r="FU1611" s="116">
        <f t="shared" si="704"/>
        <v>1</v>
      </c>
      <c r="FV1611" s="116">
        <f t="shared" si="705"/>
        <v>10</v>
      </c>
      <c r="FW1611" s="116">
        <f t="shared" si="706"/>
        <v>0</v>
      </c>
      <c r="FX1611" s="116">
        <f t="shared" si="707"/>
        <v>1</v>
      </c>
      <c r="FY1611" s="116">
        <f t="shared" si="708"/>
        <v>2</v>
      </c>
      <c r="FZ1611" s="116">
        <f t="shared" si="709"/>
        <v>7.4899999999999994E-2</v>
      </c>
      <c r="GA1611" s="116">
        <f t="shared" si="710"/>
        <v>1</v>
      </c>
      <c r="GB1611" s="116">
        <f t="shared" si="711"/>
        <v>5</v>
      </c>
      <c r="GC1611" s="116">
        <f t="shared" si="712"/>
        <v>0.29980000000000001</v>
      </c>
      <c r="GD1611" s="116">
        <f t="shared" si="713"/>
        <v>1</v>
      </c>
      <c r="GE1611" s="116">
        <f t="shared" si="714"/>
        <v>10</v>
      </c>
    </row>
    <row r="1612" spans="164:187" ht="16.5" x14ac:dyDescent="0.2">
      <c r="FH1612" s="116">
        <v>1607</v>
      </c>
      <c r="FI1612" s="116">
        <f t="shared" si="699"/>
        <v>6</v>
      </c>
      <c r="FJ1612" s="116">
        <f t="shared" si="715"/>
        <v>21</v>
      </c>
      <c r="FK1612" s="116" t="str">
        <f t="shared" si="700"/>
        <v>秦琼专属武器-魂珠-1 6级</v>
      </c>
      <c r="FL1612" s="116">
        <f t="shared" si="701"/>
        <v>1</v>
      </c>
      <c r="FM1612" s="116">
        <f t="shared" si="702"/>
        <v>6</v>
      </c>
      <c r="FN1612" s="116" t="str">
        <f t="shared" si="716"/>
        <v>金币</v>
      </c>
      <c r="FO1612" s="116">
        <f t="shared" si="717"/>
        <v>6000</v>
      </c>
      <c r="FP1612" s="116" t="str">
        <f t="shared" si="718"/>
        <v>专属强化石1</v>
      </c>
      <c r="FQ1612" s="116">
        <f t="shared" si="719"/>
        <v>6</v>
      </c>
      <c r="FR1612" s="116" t="str">
        <f t="shared" si="720"/>
        <v/>
      </c>
      <c r="FS1612" s="116" t="str">
        <f t="shared" si="721"/>
        <v/>
      </c>
      <c r="FT1612" s="116">
        <f t="shared" si="703"/>
        <v>0.11</v>
      </c>
      <c r="FU1612" s="116">
        <f t="shared" si="704"/>
        <v>1</v>
      </c>
      <c r="FV1612" s="116">
        <f t="shared" si="705"/>
        <v>14</v>
      </c>
      <c r="FW1612" s="116">
        <f t="shared" si="706"/>
        <v>0</v>
      </c>
      <c r="FX1612" s="116">
        <f t="shared" si="707"/>
        <v>1</v>
      </c>
      <c r="FY1612" s="116">
        <f t="shared" si="708"/>
        <v>3</v>
      </c>
      <c r="FZ1612" s="116">
        <f t="shared" si="709"/>
        <v>5.5300000000000002E-2</v>
      </c>
      <c r="GA1612" s="116">
        <f t="shared" si="710"/>
        <v>1</v>
      </c>
      <c r="GB1612" s="116">
        <f t="shared" si="711"/>
        <v>6</v>
      </c>
      <c r="GC1612" s="116">
        <f t="shared" si="712"/>
        <v>0.22140000000000001</v>
      </c>
      <c r="GD1612" s="116">
        <f t="shared" si="713"/>
        <v>1</v>
      </c>
      <c r="GE1612" s="116">
        <f t="shared" si="714"/>
        <v>14</v>
      </c>
    </row>
    <row r="1613" spans="164:187" ht="16.5" x14ac:dyDescent="0.2">
      <c r="FH1613" s="116">
        <v>1608</v>
      </c>
      <c r="FI1613" s="116">
        <f t="shared" si="699"/>
        <v>7</v>
      </c>
      <c r="FJ1613" s="116">
        <f t="shared" si="715"/>
        <v>21</v>
      </c>
      <c r="FK1613" s="116" t="str">
        <f t="shared" si="700"/>
        <v>秦琼专属武器-魂珠-1 7级</v>
      </c>
      <c r="FL1613" s="116">
        <f t="shared" si="701"/>
        <v>1</v>
      </c>
      <c r="FM1613" s="116">
        <f t="shared" si="702"/>
        <v>7</v>
      </c>
      <c r="FN1613" s="116" t="str">
        <f t="shared" si="716"/>
        <v>金币</v>
      </c>
      <c r="FO1613" s="116">
        <f t="shared" si="717"/>
        <v>7000</v>
      </c>
      <c r="FP1613" s="116" t="str">
        <f t="shared" si="718"/>
        <v>专属强化石1</v>
      </c>
      <c r="FQ1613" s="116">
        <f t="shared" si="719"/>
        <v>7</v>
      </c>
      <c r="FR1613" s="116" t="str">
        <f t="shared" si="720"/>
        <v/>
      </c>
      <c r="FS1613" s="116" t="str">
        <f t="shared" si="721"/>
        <v/>
      </c>
      <c r="FT1613" s="116">
        <f t="shared" si="703"/>
        <v>0.08</v>
      </c>
      <c r="FU1613" s="116">
        <f t="shared" si="704"/>
        <v>1</v>
      </c>
      <c r="FV1613" s="116">
        <f t="shared" si="705"/>
        <v>19</v>
      </c>
      <c r="FW1613" s="116">
        <f t="shared" si="706"/>
        <v>0</v>
      </c>
      <c r="FX1613" s="116">
        <f t="shared" si="707"/>
        <v>1</v>
      </c>
      <c r="FY1613" s="116">
        <f t="shared" si="708"/>
        <v>4</v>
      </c>
      <c r="FZ1613" s="116">
        <f t="shared" si="709"/>
        <v>0.04</v>
      </c>
      <c r="GA1613" s="116">
        <f t="shared" si="710"/>
        <v>1</v>
      </c>
      <c r="GB1613" s="116">
        <f t="shared" si="711"/>
        <v>9</v>
      </c>
      <c r="GC1613" s="116">
        <f t="shared" si="712"/>
        <v>0.15989999999999999</v>
      </c>
      <c r="GD1613" s="116">
        <f t="shared" si="713"/>
        <v>1</v>
      </c>
      <c r="GE1613" s="116">
        <f t="shared" si="714"/>
        <v>19</v>
      </c>
    </row>
    <row r="1614" spans="164:187" ht="16.5" x14ac:dyDescent="0.2">
      <c r="FH1614" s="116">
        <v>1609</v>
      </c>
      <c r="FI1614" s="116">
        <f t="shared" si="699"/>
        <v>8</v>
      </c>
      <c r="FJ1614" s="116">
        <f t="shared" si="715"/>
        <v>21</v>
      </c>
      <c r="FK1614" s="116" t="str">
        <f t="shared" si="700"/>
        <v>秦琼专属武器-魂珠-1 8级</v>
      </c>
      <c r="FL1614" s="116">
        <f t="shared" si="701"/>
        <v>1</v>
      </c>
      <c r="FM1614" s="116">
        <f t="shared" si="702"/>
        <v>8</v>
      </c>
      <c r="FN1614" s="116" t="str">
        <f t="shared" si="716"/>
        <v>金币</v>
      </c>
      <c r="FO1614" s="116">
        <f t="shared" si="717"/>
        <v>8000</v>
      </c>
      <c r="FP1614" s="116" t="str">
        <f t="shared" si="718"/>
        <v>专属强化石1</v>
      </c>
      <c r="FQ1614" s="116">
        <f t="shared" si="719"/>
        <v>8</v>
      </c>
      <c r="FR1614" s="116" t="str">
        <f t="shared" si="720"/>
        <v/>
      </c>
      <c r="FS1614" s="116" t="str">
        <f t="shared" si="721"/>
        <v/>
      </c>
      <c r="FT1614" s="116">
        <f t="shared" si="703"/>
        <v>0.06</v>
      </c>
      <c r="FU1614" s="116">
        <f t="shared" si="704"/>
        <v>1</v>
      </c>
      <c r="FV1614" s="116">
        <f t="shared" si="705"/>
        <v>27</v>
      </c>
      <c r="FW1614" s="116">
        <f t="shared" si="706"/>
        <v>0</v>
      </c>
      <c r="FX1614" s="116">
        <f t="shared" si="707"/>
        <v>1</v>
      </c>
      <c r="FY1614" s="116">
        <f t="shared" si="708"/>
        <v>6</v>
      </c>
      <c r="FZ1614" s="116">
        <f t="shared" si="709"/>
        <v>2.8199999999999999E-2</v>
      </c>
      <c r="GA1614" s="116">
        <f t="shared" si="710"/>
        <v>1</v>
      </c>
      <c r="GB1614" s="116">
        <f t="shared" si="711"/>
        <v>12</v>
      </c>
      <c r="GC1614" s="116">
        <f t="shared" si="712"/>
        <v>0.1128</v>
      </c>
      <c r="GD1614" s="116">
        <f t="shared" si="713"/>
        <v>1</v>
      </c>
      <c r="GE1614" s="116">
        <f t="shared" si="714"/>
        <v>27</v>
      </c>
    </row>
    <row r="1615" spans="164:187" ht="16.5" x14ac:dyDescent="0.2">
      <c r="FH1615" s="116">
        <v>1610</v>
      </c>
      <c r="FI1615" s="116">
        <f t="shared" si="699"/>
        <v>9</v>
      </c>
      <c r="FJ1615" s="116">
        <f t="shared" si="715"/>
        <v>21</v>
      </c>
      <c r="FK1615" s="116" t="str">
        <f t="shared" si="700"/>
        <v>秦琼专属武器-魂珠-1 9级</v>
      </c>
      <c r="FL1615" s="116">
        <f t="shared" si="701"/>
        <v>1</v>
      </c>
      <c r="FM1615" s="116">
        <f t="shared" si="702"/>
        <v>9</v>
      </c>
      <c r="FN1615" s="116" t="str">
        <f t="shared" si="716"/>
        <v>金币</v>
      </c>
      <c r="FO1615" s="116">
        <f t="shared" si="717"/>
        <v>9000</v>
      </c>
      <c r="FP1615" s="116" t="str">
        <f t="shared" si="718"/>
        <v>专属强化石1</v>
      </c>
      <c r="FQ1615" s="116">
        <f t="shared" si="719"/>
        <v>10</v>
      </c>
      <c r="FR1615" s="116" t="str">
        <f t="shared" si="720"/>
        <v/>
      </c>
      <c r="FS1615" s="116" t="str">
        <f t="shared" si="721"/>
        <v/>
      </c>
      <c r="FT1615" s="116">
        <f t="shared" si="703"/>
        <v>0.04</v>
      </c>
      <c r="FU1615" s="116">
        <f t="shared" si="704"/>
        <v>1</v>
      </c>
      <c r="FV1615" s="116">
        <f t="shared" si="705"/>
        <v>34</v>
      </c>
      <c r="FW1615" s="116">
        <f t="shared" si="706"/>
        <v>0</v>
      </c>
      <c r="FX1615" s="116">
        <f t="shared" si="707"/>
        <v>1</v>
      </c>
      <c r="FY1615" s="116">
        <f t="shared" si="708"/>
        <v>8</v>
      </c>
      <c r="FZ1615" s="116">
        <f t="shared" si="709"/>
        <v>2.18E-2</v>
      </c>
      <c r="GA1615" s="116">
        <f t="shared" si="710"/>
        <v>1</v>
      </c>
      <c r="GB1615" s="116">
        <f t="shared" si="711"/>
        <v>16</v>
      </c>
      <c r="GC1615" s="116">
        <f t="shared" si="712"/>
        <v>8.72E-2</v>
      </c>
      <c r="GD1615" s="116">
        <f t="shared" si="713"/>
        <v>1</v>
      </c>
      <c r="GE1615" s="116">
        <f t="shared" si="714"/>
        <v>34</v>
      </c>
    </row>
    <row r="1616" spans="164:187" ht="16.5" x14ac:dyDescent="0.2">
      <c r="FH1616" s="116">
        <v>1611</v>
      </c>
      <c r="FI1616" s="116">
        <f t="shared" si="699"/>
        <v>0</v>
      </c>
      <c r="FJ1616" s="116">
        <f t="shared" si="715"/>
        <v>21</v>
      </c>
      <c r="FK1616" s="116" t="str">
        <f t="shared" si="700"/>
        <v>秦琼专属武器-魂珠-2 0级</v>
      </c>
      <c r="FL1616" s="116">
        <f t="shared" si="701"/>
        <v>2</v>
      </c>
      <c r="FM1616" s="116">
        <f t="shared" si="702"/>
        <v>0</v>
      </c>
      <c r="FN1616" s="116" t="str">
        <f t="shared" si="716"/>
        <v/>
      </c>
      <c r="FO1616" s="116" t="str">
        <f t="shared" si="717"/>
        <v/>
      </c>
      <c r="FP1616" s="116" t="str">
        <f t="shared" si="718"/>
        <v/>
      </c>
      <c r="FQ1616" s="116" t="str">
        <f t="shared" si="719"/>
        <v/>
      </c>
      <c r="FR1616" s="116" t="str">
        <f t="shared" si="720"/>
        <v/>
      </c>
      <c r="FS1616" s="116" t="str">
        <f t="shared" si="721"/>
        <v/>
      </c>
      <c r="FT1616" s="116" t="str">
        <f t="shared" si="703"/>
        <v/>
      </c>
      <c r="FU1616" s="116" t="str">
        <f t="shared" si="704"/>
        <v/>
      </c>
      <c r="FV1616" s="116" t="str">
        <f t="shared" si="705"/>
        <v/>
      </c>
      <c r="FW1616" s="116" t="str">
        <f t="shared" si="706"/>
        <v/>
      </c>
      <c r="FX1616" s="116" t="str">
        <f t="shared" si="707"/>
        <v/>
      </c>
      <c r="FY1616" s="116" t="str">
        <f t="shared" si="708"/>
        <v/>
      </c>
      <c r="FZ1616" s="116" t="str">
        <f t="shared" si="709"/>
        <v/>
      </c>
      <c r="GA1616" s="116" t="str">
        <f t="shared" si="710"/>
        <v/>
      </c>
      <c r="GB1616" s="116" t="str">
        <f t="shared" si="711"/>
        <v/>
      </c>
      <c r="GC1616" s="116" t="str">
        <f t="shared" si="712"/>
        <v/>
      </c>
      <c r="GD1616" s="116" t="str">
        <f t="shared" si="713"/>
        <v/>
      </c>
      <c r="GE1616" s="116" t="str">
        <f t="shared" si="714"/>
        <v/>
      </c>
    </row>
    <row r="1617" spans="164:187" ht="16.5" x14ac:dyDescent="0.2">
      <c r="FH1617" s="116">
        <v>1612</v>
      </c>
      <c r="FI1617" s="116">
        <f t="shared" si="699"/>
        <v>10</v>
      </c>
      <c r="FJ1617" s="116">
        <f t="shared" si="715"/>
        <v>21</v>
      </c>
      <c r="FK1617" s="116" t="str">
        <f t="shared" si="700"/>
        <v>秦琼专属武器-魂珠-2 1级</v>
      </c>
      <c r="FL1617" s="116">
        <f t="shared" si="701"/>
        <v>2</v>
      </c>
      <c r="FM1617" s="116">
        <f t="shared" si="702"/>
        <v>1</v>
      </c>
      <c r="FN1617" s="116" t="str">
        <f t="shared" si="716"/>
        <v>金币</v>
      </c>
      <c r="FO1617" s="116">
        <f t="shared" si="717"/>
        <v>2000</v>
      </c>
      <c r="FP1617" s="116" t="str">
        <f t="shared" si="718"/>
        <v>专属强化石1</v>
      </c>
      <c r="FQ1617" s="116">
        <f t="shared" si="719"/>
        <v>3</v>
      </c>
      <c r="FR1617" s="116" t="str">
        <f t="shared" si="720"/>
        <v>专属强化石2</v>
      </c>
      <c r="FS1617" s="116">
        <f t="shared" si="721"/>
        <v>1</v>
      </c>
      <c r="FT1617" s="116">
        <f t="shared" si="703"/>
        <v>0.28999999999999998</v>
      </c>
      <c r="FU1617" s="116">
        <f t="shared" si="704"/>
        <v>1</v>
      </c>
      <c r="FV1617" s="116">
        <f t="shared" si="705"/>
        <v>5</v>
      </c>
      <c r="FW1617" s="116">
        <f t="shared" si="706"/>
        <v>0</v>
      </c>
      <c r="FX1617" s="116">
        <f t="shared" si="707"/>
        <v>1</v>
      </c>
      <c r="FY1617" s="116">
        <f t="shared" si="708"/>
        <v>1</v>
      </c>
      <c r="FZ1617" s="116">
        <f t="shared" si="709"/>
        <v>0.14480000000000001</v>
      </c>
      <c r="GA1617" s="116">
        <f t="shared" si="710"/>
        <v>1</v>
      </c>
      <c r="GB1617" s="116">
        <f t="shared" si="711"/>
        <v>2</v>
      </c>
      <c r="GC1617" s="116">
        <f t="shared" si="712"/>
        <v>0.57920000000000005</v>
      </c>
      <c r="GD1617" s="116">
        <f t="shared" si="713"/>
        <v>1</v>
      </c>
      <c r="GE1617" s="116">
        <f t="shared" si="714"/>
        <v>5</v>
      </c>
    </row>
    <row r="1618" spans="164:187" ht="16.5" x14ac:dyDescent="0.2">
      <c r="FH1618" s="116">
        <v>1613</v>
      </c>
      <c r="FI1618" s="116">
        <f t="shared" si="699"/>
        <v>11</v>
      </c>
      <c r="FJ1618" s="116">
        <f t="shared" si="715"/>
        <v>21</v>
      </c>
      <c r="FK1618" s="116" t="str">
        <f t="shared" si="700"/>
        <v>秦琼专属武器-魂珠-2 2级</v>
      </c>
      <c r="FL1618" s="116">
        <f t="shared" si="701"/>
        <v>2</v>
      </c>
      <c r="FM1618" s="116">
        <f t="shared" si="702"/>
        <v>2</v>
      </c>
      <c r="FN1618" s="116" t="str">
        <f t="shared" si="716"/>
        <v>金币</v>
      </c>
      <c r="FO1618" s="116">
        <f t="shared" si="717"/>
        <v>3000</v>
      </c>
      <c r="FP1618" s="116" t="str">
        <f t="shared" si="718"/>
        <v>专属强化石1</v>
      </c>
      <c r="FQ1618" s="116">
        <f t="shared" si="719"/>
        <v>3</v>
      </c>
      <c r="FR1618" s="116" t="str">
        <f t="shared" si="720"/>
        <v>专属强化石2</v>
      </c>
      <c r="FS1618" s="116">
        <f t="shared" si="721"/>
        <v>1</v>
      </c>
      <c r="FT1618" s="116">
        <f t="shared" si="703"/>
        <v>0.14000000000000001</v>
      </c>
      <c r="FU1618" s="116">
        <f t="shared" si="704"/>
        <v>1</v>
      </c>
      <c r="FV1618" s="116">
        <f t="shared" si="705"/>
        <v>10</v>
      </c>
      <c r="FW1618" s="116">
        <f t="shared" si="706"/>
        <v>0</v>
      </c>
      <c r="FX1618" s="116">
        <f t="shared" si="707"/>
        <v>1</v>
      </c>
      <c r="FY1618" s="116">
        <f t="shared" si="708"/>
        <v>2</v>
      </c>
      <c r="FZ1618" s="116">
        <f t="shared" si="709"/>
        <v>7.2400000000000006E-2</v>
      </c>
      <c r="GA1618" s="116">
        <f t="shared" si="710"/>
        <v>1</v>
      </c>
      <c r="GB1618" s="116">
        <f t="shared" si="711"/>
        <v>5</v>
      </c>
      <c r="GC1618" s="116">
        <f t="shared" si="712"/>
        <v>0.28960000000000002</v>
      </c>
      <c r="GD1618" s="116">
        <f t="shared" si="713"/>
        <v>1</v>
      </c>
      <c r="GE1618" s="116">
        <f t="shared" si="714"/>
        <v>10</v>
      </c>
    </row>
    <row r="1619" spans="164:187" ht="16.5" x14ac:dyDescent="0.2">
      <c r="FH1619" s="116">
        <v>1614</v>
      </c>
      <c r="FI1619" s="116">
        <f t="shared" si="699"/>
        <v>12</v>
      </c>
      <c r="FJ1619" s="116">
        <f t="shared" si="715"/>
        <v>21</v>
      </c>
      <c r="FK1619" s="116" t="str">
        <f t="shared" si="700"/>
        <v>秦琼专属武器-魂珠-2 3级</v>
      </c>
      <c r="FL1619" s="116">
        <f t="shared" si="701"/>
        <v>2</v>
      </c>
      <c r="FM1619" s="116">
        <f t="shared" si="702"/>
        <v>3</v>
      </c>
      <c r="FN1619" s="116" t="str">
        <f t="shared" si="716"/>
        <v>金币</v>
      </c>
      <c r="FO1619" s="116">
        <f t="shared" si="717"/>
        <v>4000</v>
      </c>
      <c r="FP1619" s="116" t="str">
        <f t="shared" si="718"/>
        <v>专属强化石1</v>
      </c>
      <c r="FQ1619" s="116">
        <f t="shared" si="719"/>
        <v>6</v>
      </c>
      <c r="FR1619" s="116" t="str">
        <f t="shared" si="720"/>
        <v>专属强化石2</v>
      </c>
      <c r="FS1619" s="116">
        <f t="shared" si="721"/>
        <v>2</v>
      </c>
      <c r="FT1619" s="116">
        <f t="shared" si="703"/>
        <v>0.19</v>
      </c>
      <c r="FU1619" s="116">
        <f t="shared" si="704"/>
        <v>1</v>
      </c>
      <c r="FV1619" s="116">
        <f t="shared" si="705"/>
        <v>8</v>
      </c>
      <c r="FW1619" s="116">
        <f t="shared" si="706"/>
        <v>0</v>
      </c>
      <c r="FX1619" s="116">
        <f t="shared" si="707"/>
        <v>1</v>
      </c>
      <c r="FY1619" s="116">
        <f t="shared" si="708"/>
        <v>2</v>
      </c>
      <c r="FZ1619" s="116">
        <f t="shared" si="709"/>
        <v>9.6500000000000002E-2</v>
      </c>
      <c r="GA1619" s="116">
        <f t="shared" si="710"/>
        <v>1</v>
      </c>
      <c r="GB1619" s="116">
        <f t="shared" si="711"/>
        <v>4</v>
      </c>
      <c r="GC1619" s="116">
        <f t="shared" si="712"/>
        <v>0.3861</v>
      </c>
      <c r="GD1619" s="116">
        <f t="shared" si="713"/>
        <v>1</v>
      </c>
      <c r="GE1619" s="116">
        <f t="shared" si="714"/>
        <v>8</v>
      </c>
    </row>
    <row r="1620" spans="164:187" ht="16.5" x14ac:dyDescent="0.2">
      <c r="FH1620" s="116">
        <v>1615</v>
      </c>
      <c r="FI1620" s="116">
        <f t="shared" si="699"/>
        <v>13</v>
      </c>
      <c r="FJ1620" s="116">
        <f t="shared" si="715"/>
        <v>21</v>
      </c>
      <c r="FK1620" s="116" t="str">
        <f t="shared" si="700"/>
        <v>秦琼专属武器-魂珠-2 4级</v>
      </c>
      <c r="FL1620" s="116">
        <f t="shared" si="701"/>
        <v>2</v>
      </c>
      <c r="FM1620" s="116">
        <f t="shared" si="702"/>
        <v>4</v>
      </c>
      <c r="FN1620" s="116" t="str">
        <f t="shared" si="716"/>
        <v>金币</v>
      </c>
      <c r="FO1620" s="116">
        <f t="shared" si="717"/>
        <v>5000</v>
      </c>
      <c r="FP1620" s="116" t="str">
        <f t="shared" si="718"/>
        <v>专属强化石1</v>
      </c>
      <c r="FQ1620" s="116">
        <f t="shared" si="719"/>
        <v>6</v>
      </c>
      <c r="FR1620" s="116" t="str">
        <f t="shared" si="720"/>
        <v>专属强化石2</v>
      </c>
      <c r="FS1620" s="116">
        <f t="shared" si="721"/>
        <v>2</v>
      </c>
      <c r="FT1620" s="116">
        <f t="shared" si="703"/>
        <v>0.12</v>
      </c>
      <c r="FU1620" s="116">
        <f t="shared" si="704"/>
        <v>1</v>
      </c>
      <c r="FV1620" s="116">
        <f t="shared" si="705"/>
        <v>13</v>
      </c>
      <c r="FW1620" s="116">
        <f t="shared" si="706"/>
        <v>0</v>
      </c>
      <c r="FX1620" s="116">
        <f t="shared" si="707"/>
        <v>1</v>
      </c>
      <c r="FY1620" s="116">
        <f t="shared" si="708"/>
        <v>3</v>
      </c>
      <c r="FZ1620" s="116">
        <f t="shared" si="709"/>
        <v>5.79E-2</v>
      </c>
      <c r="GA1620" s="116">
        <f t="shared" si="710"/>
        <v>1</v>
      </c>
      <c r="GB1620" s="116">
        <f t="shared" si="711"/>
        <v>6</v>
      </c>
      <c r="GC1620" s="116">
        <f t="shared" si="712"/>
        <v>0.23169999999999999</v>
      </c>
      <c r="GD1620" s="116">
        <f t="shared" si="713"/>
        <v>1</v>
      </c>
      <c r="GE1620" s="116">
        <f t="shared" si="714"/>
        <v>13</v>
      </c>
    </row>
    <row r="1621" spans="164:187" ht="16.5" x14ac:dyDescent="0.2">
      <c r="FH1621" s="116">
        <v>1616</v>
      </c>
      <c r="FI1621" s="116">
        <f t="shared" si="699"/>
        <v>14</v>
      </c>
      <c r="FJ1621" s="116">
        <f t="shared" si="715"/>
        <v>21</v>
      </c>
      <c r="FK1621" s="116" t="str">
        <f t="shared" si="700"/>
        <v>秦琼专属武器-魂珠-2 5级</v>
      </c>
      <c r="FL1621" s="116">
        <f t="shared" si="701"/>
        <v>2</v>
      </c>
      <c r="FM1621" s="116">
        <f t="shared" si="702"/>
        <v>5</v>
      </c>
      <c r="FN1621" s="116" t="str">
        <f t="shared" si="716"/>
        <v>金币</v>
      </c>
      <c r="FO1621" s="116">
        <f t="shared" si="717"/>
        <v>6000</v>
      </c>
      <c r="FP1621" s="116" t="str">
        <f t="shared" si="718"/>
        <v>专属强化石1</v>
      </c>
      <c r="FQ1621" s="116">
        <f t="shared" si="719"/>
        <v>9</v>
      </c>
      <c r="FR1621" s="116" t="str">
        <f t="shared" si="720"/>
        <v>专属强化石2</v>
      </c>
      <c r="FS1621" s="116">
        <f t="shared" si="721"/>
        <v>3</v>
      </c>
      <c r="FT1621" s="116">
        <f t="shared" si="703"/>
        <v>0.11</v>
      </c>
      <c r="FU1621" s="116">
        <f t="shared" si="704"/>
        <v>1</v>
      </c>
      <c r="FV1621" s="116">
        <f t="shared" si="705"/>
        <v>14</v>
      </c>
      <c r="FW1621" s="116">
        <f t="shared" si="706"/>
        <v>0</v>
      </c>
      <c r="FX1621" s="116">
        <f t="shared" si="707"/>
        <v>1</v>
      </c>
      <c r="FY1621" s="116">
        <f t="shared" si="708"/>
        <v>3</v>
      </c>
      <c r="FZ1621" s="116">
        <f t="shared" si="709"/>
        <v>5.4300000000000001E-2</v>
      </c>
      <c r="GA1621" s="116">
        <f t="shared" si="710"/>
        <v>1</v>
      </c>
      <c r="GB1621" s="116">
        <f t="shared" si="711"/>
        <v>6</v>
      </c>
      <c r="GC1621" s="116">
        <f t="shared" si="712"/>
        <v>0.2172</v>
      </c>
      <c r="GD1621" s="116">
        <f t="shared" si="713"/>
        <v>1</v>
      </c>
      <c r="GE1621" s="116">
        <f t="shared" si="714"/>
        <v>14</v>
      </c>
    </row>
    <row r="1622" spans="164:187" ht="16.5" x14ac:dyDescent="0.2">
      <c r="FH1622" s="116">
        <v>1617</v>
      </c>
      <c r="FI1622" s="116">
        <f t="shared" ref="FI1622:FI1685" si="722">IF(FM1622&gt;0,(FL1622-1)*9+FM1622,0)</f>
        <v>15</v>
      </c>
      <c r="FJ1622" s="116">
        <f t="shared" si="715"/>
        <v>21</v>
      </c>
      <c r="FK1622" s="116" t="str">
        <f t="shared" ref="FK1622:FK1685" si="723">INDEX($FC$6:$FC$26,FJ1622)&amp;"专属武器-魂珠-"&amp;FL1622&amp;" "&amp;FM1622&amp;"级"</f>
        <v>秦琼专属武器-魂珠-2 6级</v>
      </c>
      <c r="FL1622" s="116">
        <f t="shared" ref="FL1622:FL1685" si="724">INT((FH1622-(FJ1622-1)*80-1)/10)+1</f>
        <v>2</v>
      </c>
      <c r="FM1622" s="116">
        <f t="shared" ref="FM1622:FM1685" si="725">FH1622-(FJ1622-1)*80-(FL1622-1)*10-1</f>
        <v>6</v>
      </c>
      <c r="FN1622" s="116" t="str">
        <f t="shared" si="716"/>
        <v>金币</v>
      </c>
      <c r="FO1622" s="116">
        <f t="shared" si="717"/>
        <v>7000</v>
      </c>
      <c r="FP1622" s="116" t="str">
        <f t="shared" si="718"/>
        <v>专属强化石1</v>
      </c>
      <c r="FQ1622" s="116">
        <f t="shared" si="719"/>
        <v>12</v>
      </c>
      <c r="FR1622" s="116" t="str">
        <f t="shared" si="720"/>
        <v>专属强化石2</v>
      </c>
      <c r="FS1622" s="116">
        <f t="shared" si="721"/>
        <v>4</v>
      </c>
      <c r="FT1622" s="116">
        <f t="shared" ref="FT1622:FT1685" si="726">IF($FM1622&gt;0,INDEX(EJ$6:EJ$77,$FI1622),"")</f>
        <v>0.09</v>
      </c>
      <c r="FU1622" s="116">
        <f t="shared" ref="FU1622:FU1685" si="727">IF($FM1622&gt;0,INDEX(EK$6:EK$77,$FI1622),"")</f>
        <v>1</v>
      </c>
      <c r="FV1622" s="116">
        <f t="shared" ref="FV1622:FV1685" si="728">IF($FM1622&gt;0,INDEX(EL$6:EL$77,$FI1622),"")</f>
        <v>17</v>
      </c>
      <c r="FW1622" s="116">
        <f t="shared" ref="FW1622:FW1685" si="729">IF($FM1622&gt;0,INDEX(EP$6:EP$77,$FI1622),"")</f>
        <v>0</v>
      </c>
      <c r="FX1622" s="116">
        <f t="shared" ref="FX1622:FX1685" si="730">IF($FM1622&gt;0,INDEX(EQ$6:EQ$77,$FI1622),"")</f>
        <v>1</v>
      </c>
      <c r="FY1622" s="116">
        <f t="shared" ref="FY1622:FY1685" si="731">IF($FM1622&gt;0,INDEX(ER$6:ER$77,$FI1622),"")</f>
        <v>4</v>
      </c>
      <c r="FZ1622" s="116">
        <f t="shared" ref="FZ1622:FZ1685" si="732">IF($FM1622&gt;0,INDEX(ES$6:ES$77,$FI1622),"")</f>
        <v>4.4600000000000001E-2</v>
      </c>
      <c r="GA1622" s="116">
        <f t="shared" ref="GA1622:GA1685" si="733">IF($FM1622&gt;0,INDEX(ET$6:ET$77,$FI1622),"")</f>
        <v>1</v>
      </c>
      <c r="GB1622" s="116">
        <f t="shared" ref="GB1622:GB1685" si="734">IF($FM1622&gt;0,INDEX(EU$6:EU$77,$FI1622),"")</f>
        <v>8</v>
      </c>
      <c r="GC1622" s="116">
        <f t="shared" ref="GC1622:GC1685" si="735">IF($FM1622&gt;0,INDEX(EV$6:EV$77,$FI1622),"")</f>
        <v>0.1782</v>
      </c>
      <c r="GD1622" s="116">
        <f t="shared" ref="GD1622:GD1685" si="736">IF($FM1622&gt;0,INDEX(EW$6:EW$77,$FI1622),"")</f>
        <v>1</v>
      </c>
      <c r="GE1622" s="116">
        <f t="shared" ref="GE1622:GE1685" si="737">IF($FM1622&gt;0,INDEX(EX$6:EX$77,$FI1622),"")</f>
        <v>17</v>
      </c>
    </row>
    <row r="1623" spans="164:187" ht="16.5" x14ac:dyDescent="0.2">
      <c r="FH1623" s="116">
        <v>1618</v>
      </c>
      <c r="FI1623" s="116">
        <f t="shared" si="722"/>
        <v>16</v>
      </c>
      <c r="FJ1623" s="116">
        <f t="shared" si="715"/>
        <v>21</v>
      </c>
      <c r="FK1623" s="116" t="str">
        <f t="shared" si="723"/>
        <v>秦琼专属武器-魂珠-2 7级</v>
      </c>
      <c r="FL1623" s="116">
        <f t="shared" si="724"/>
        <v>2</v>
      </c>
      <c r="FM1623" s="116">
        <f t="shared" si="725"/>
        <v>7</v>
      </c>
      <c r="FN1623" s="116" t="str">
        <f t="shared" si="716"/>
        <v>金币</v>
      </c>
      <c r="FO1623" s="116">
        <f t="shared" si="717"/>
        <v>8000</v>
      </c>
      <c r="FP1623" s="116" t="str">
        <f t="shared" si="718"/>
        <v>专属强化石1</v>
      </c>
      <c r="FQ1623" s="116">
        <f t="shared" si="719"/>
        <v>15</v>
      </c>
      <c r="FR1623" s="116" t="str">
        <f t="shared" si="720"/>
        <v>专属强化石2</v>
      </c>
      <c r="FS1623" s="116">
        <f t="shared" si="721"/>
        <v>5</v>
      </c>
      <c r="FT1623" s="116">
        <f t="shared" si="726"/>
        <v>7.0000000000000007E-2</v>
      </c>
      <c r="FU1623" s="116">
        <f t="shared" si="727"/>
        <v>1</v>
      </c>
      <c r="FV1623" s="116">
        <f t="shared" si="728"/>
        <v>22</v>
      </c>
      <c r="FW1623" s="116">
        <f t="shared" si="729"/>
        <v>0</v>
      </c>
      <c r="FX1623" s="116">
        <f t="shared" si="730"/>
        <v>1</v>
      </c>
      <c r="FY1623" s="116">
        <f t="shared" si="731"/>
        <v>5</v>
      </c>
      <c r="FZ1623" s="116">
        <f t="shared" si="732"/>
        <v>3.4500000000000003E-2</v>
      </c>
      <c r="GA1623" s="116">
        <f t="shared" si="733"/>
        <v>1</v>
      </c>
      <c r="GB1623" s="116">
        <f t="shared" si="734"/>
        <v>10</v>
      </c>
      <c r="GC1623" s="116">
        <f t="shared" si="735"/>
        <v>0.13789999999999999</v>
      </c>
      <c r="GD1623" s="116">
        <f t="shared" si="736"/>
        <v>1</v>
      </c>
      <c r="GE1623" s="116">
        <f t="shared" si="737"/>
        <v>22</v>
      </c>
    </row>
    <row r="1624" spans="164:187" ht="16.5" x14ac:dyDescent="0.2">
      <c r="FH1624" s="116">
        <v>1619</v>
      </c>
      <c r="FI1624" s="116">
        <f t="shared" si="722"/>
        <v>17</v>
      </c>
      <c r="FJ1624" s="116">
        <f t="shared" si="715"/>
        <v>21</v>
      </c>
      <c r="FK1624" s="116" t="str">
        <f t="shared" si="723"/>
        <v>秦琼专属武器-魂珠-2 8级</v>
      </c>
      <c r="FL1624" s="116">
        <f t="shared" si="724"/>
        <v>2</v>
      </c>
      <c r="FM1624" s="116">
        <f t="shared" si="725"/>
        <v>8</v>
      </c>
      <c r="FN1624" s="116" t="str">
        <f t="shared" si="716"/>
        <v>金币</v>
      </c>
      <c r="FO1624" s="116">
        <f t="shared" si="717"/>
        <v>9000</v>
      </c>
      <c r="FP1624" s="116" t="str">
        <f t="shared" si="718"/>
        <v>专属强化石1</v>
      </c>
      <c r="FQ1624" s="116">
        <f t="shared" si="719"/>
        <v>18</v>
      </c>
      <c r="FR1624" s="116" t="str">
        <f t="shared" si="720"/>
        <v>专属强化石2</v>
      </c>
      <c r="FS1624" s="116">
        <f t="shared" si="721"/>
        <v>6</v>
      </c>
      <c r="FT1624" s="116">
        <f t="shared" si="726"/>
        <v>0.05</v>
      </c>
      <c r="FU1624" s="116">
        <f t="shared" si="727"/>
        <v>1</v>
      </c>
      <c r="FV1624" s="116">
        <f t="shared" si="728"/>
        <v>29</v>
      </c>
      <c r="FW1624" s="116">
        <f t="shared" si="729"/>
        <v>0</v>
      </c>
      <c r="FX1624" s="116">
        <f t="shared" si="730"/>
        <v>1</v>
      </c>
      <c r="FY1624" s="116">
        <f t="shared" si="731"/>
        <v>7</v>
      </c>
      <c r="FZ1624" s="116">
        <f t="shared" si="732"/>
        <v>2.5600000000000001E-2</v>
      </c>
      <c r="GA1624" s="116">
        <f t="shared" si="733"/>
        <v>1</v>
      </c>
      <c r="GB1624" s="116">
        <f t="shared" si="734"/>
        <v>14</v>
      </c>
      <c r="GC1624" s="116">
        <f t="shared" si="735"/>
        <v>0.1022</v>
      </c>
      <c r="GD1624" s="116">
        <f t="shared" si="736"/>
        <v>1</v>
      </c>
      <c r="GE1624" s="116">
        <f t="shared" si="737"/>
        <v>29</v>
      </c>
    </row>
    <row r="1625" spans="164:187" ht="16.5" x14ac:dyDescent="0.2">
      <c r="FH1625" s="116">
        <v>1620</v>
      </c>
      <c r="FI1625" s="116">
        <f t="shared" si="722"/>
        <v>18</v>
      </c>
      <c r="FJ1625" s="116">
        <f t="shared" si="715"/>
        <v>21</v>
      </c>
      <c r="FK1625" s="116" t="str">
        <f t="shared" si="723"/>
        <v>秦琼专属武器-魂珠-2 9级</v>
      </c>
      <c r="FL1625" s="116">
        <f t="shared" si="724"/>
        <v>2</v>
      </c>
      <c r="FM1625" s="116">
        <f t="shared" si="725"/>
        <v>9</v>
      </c>
      <c r="FN1625" s="116" t="str">
        <f t="shared" si="716"/>
        <v>金币</v>
      </c>
      <c r="FO1625" s="116">
        <f t="shared" si="717"/>
        <v>10000</v>
      </c>
      <c r="FP1625" s="116" t="str">
        <f t="shared" si="718"/>
        <v>专属强化石1</v>
      </c>
      <c r="FQ1625" s="116">
        <f t="shared" si="719"/>
        <v>24</v>
      </c>
      <c r="FR1625" s="116" t="str">
        <f t="shared" si="720"/>
        <v>专属强化石2</v>
      </c>
      <c r="FS1625" s="116">
        <f t="shared" si="721"/>
        <v>8</v>
      </c>
      <c r="FT1625" s="116">
        <f t="shared" si="726"/>
        <v>0.04</v>
      </c>
      <c r="FU1625" s="116">
        <f t="shared" si="727"/>
        <v>1</v>
      </c>
      <c r="FV1625" s="116">
        <f t="shared" si="728"/>
        <v>36</v>
      </c>
      <c r="FW1625" s="116">
        <f t="shared" si="729"/>
        <v>0</v>
      </c>
      <c r="FX1625" s="116">
        <f t="shared" si="730"/>
        <v>1</v>
      </c>
      <c r="FY1625" s="116">
        <f t="shared" si="731"/>
        <v>8</v>
      </c>
      <c r="FZ1625" s="116">
        <f t="shared" si="732"/>
        <v>2.1100000000000001E-2</v>
      </c>
      <c r="GA1625" s="116">
        <f t="shared" si="733"/>
        <v>1</v>
      </c>
      <c r="GB1625" s="116">
        <f t="shared" si="734"/>
        <v>17</v>
      </c>
      <c r="GC1625" s="116">
        <f t="shared" si="735"/>
        <v>8.4199999999999997E-2</v>
      </c>
      <c r="GD1625" s="116">
        <f t="shared" si="736"/>
        <v>1</v>
      </c>
      <c r="GE1625" s="116">
        <f t="shared" si="737"/>
        <v>36</v>
      </c>
    </row>
    <row r="1626" spans="164:187" ht="16.5" x14ac:dyDescent="0.2">
      <c r="FH1626" s="116">
        <v>1621</v>
      </c>
      <c r="FI1626" s="116">
        <f t="shared" si="722"/>
        <v>0</v>
      </c>
      <c r="FJ1626" s="116">
        <f t="shared" si="715"/>
        <v>21</v>
      </c>
      <c r="FK1626" s="116" t="str">
        <f t="shared" si="723"/>
        <v>秦琼专属武器-魂珠-3 0级</v>
      </c>
      <c r="FL1626" s="116">
        <f t="shared" si="724"/>
        <v>3</v>
      </c>
      <c r="FM1626" s="116">
        <f t="shared" si="725"/>
        <v>0</v>
      </c>
      <c r="FN1626" s="116" t="str">
        <f t="shared" si="716"/>
        <v/>
      </c>
      <c r="FO1626" s="116" t="str">
        <f t="shared" si="717"/>
        <v/>
      </c>
      <c r="FP1626" s="116" t="str">
        <f t="shared" si="718"/>
        <v/>
      </c>
      <c r="FQ1626" s="116" t="str">
        <f t="shared" si="719"/>
        <v/>
      </c>
      <c r="FR1626" s="116" t="str">
        <f t="shared" si="720"/>
        <v/>
      </c>
      <c r="FS1626" s="116" t="str">
        <f t="shared" si="721"/>
        <v/>
      </c>
      <c r="FT1626" s="116" t="str">
        <f t="shared" si="726"/>
        <v/>
      </c>
      <c r="FU1626" s="116" t="str">
        <f t="shared" si="727"/>
        <v/>
      </c>
      <c r="FV1626" s="116" t="str">
        <f t="shared" si="728"/>
        <v/>
      </c>
      <c r="FW1626" s="116" t="str">
        <f t="shared" si="729"/>
        <v/>
      </c>
      <c r="FX1626" s="116" t="str">
        <f t="shared" si="730"/>
        <v/>
      </c>
      <c r="FY1626" s="116" t="str">
        <f t="shared" si="731"/>
        <v/>
      </c>
      <c r="FZ1626" s="116" t="str">
        <f t="shared" si="732"/>
        <v/>
      </c>
      <c r="GA1626" s="116" t="str">
        <f t="shared" si="733"/>
        <v/>
      </c>
      <c r="GB1626" s="116" t="str">
        <f t="shared" si="734"/>
        <v/>
      </c>
      <c r="GC1626" s="116" t="str">
        <f t="shared" si="735"/>
        <v/>
      </c>
      <c r="GD1626" s="116" t="str">
        <f t="shared" si="736"/>
        <v/>
      </c>
      <c r="GE1626" s="116" t="str">
        <f t="shared" si="737"/>
        <v/>
      </c>
    </row>
    <row r="1627" spans="164:187" ht="16.5" x14ac:dyDescent="0.2">
      <c r="FH1627" s="116">
        <v>1622</v>
      </c>
      <c r="FI1627" s="116">
        <f t="shared" si="722"/>
        <v>19</v>
      </c>
      <c r="FJ1627" s="116">
        <f t="shared" si="715"/>
        <v>21</v>
      </c>
      <c r="FK1627" s="116" t="str">
        <f t="shared" si="723"/>
        <v>秦琼专属武器-魂珠-3 1级</v>
      </c>
      <c r="FL1627" s="116">
        <f t="shared" si="724"/>
        <v>3</v>
      </c>
      <c r="FM1627" s="116">
        <f t="shared" si="725"/>
        <v>1</v>
      </c>
      <c r="FN1627" s="116" t="str">
        <f t="shared" si="716"/>
        <v>金币</v>
      </c>
      <c r="FO1627" s="116">
        <f t="shared" si="717"/>
        <v>3000</v>
      </c>
      <c r="FP1627" s="116" t="str">
        <f t="shared" si="718"/>
        <v>专属强化石1</v>
      </c>
      <c r="FQ1627" s="116">
        <f t="shared" si="719"/>
        <v>4</v>
      </c>
      <c r="FR1627" s="116" t="str">
        <f t="shared" si="720"/>
        <v>专属强化石2</v>
      </c>
      <c r="FS1627" s="116">
        <f t="shared" si="721"/>
        <v>2</v>
      </c>
      <c r="FT1627" s="116">
        <f t="shared" si="726"/>
        <v>0.23</v>
      </c>
      <c r="FU1627" s="116">
        <f t="shared" si="727"/>
        <v>1</v>
      </c>
      <c r="FV1627" s="116">
        <f t="shared" si="728"/>
        <v>6</v>
      </c>
      <c r="FW1627" s="116">
        <f t="shared" si="729"/>
        <v>0</v>
      </c>
      <c r="FX1627" s="116">
        <f t="shared" si="730"/>
        <v>1</v>
      </c>
      <c r="FY1627" s="116">
        <f t="shared" si="731"/>
        <v>2</v>
      </c>
      <c r="FZ1627" s="116">
        <f t="shared" si="732"/>
        <v>0.1158</v>
      </c>
      <c r="GA1627" s="116">
        <f t="shared" si="733"/>
        <v>1</v>
      </c>
      <c r="GB1627" s="116">
        <f t="shared" si="734"/>
        <v>3</v>
      </c>
      <c r="GC1627" s="116">
        <f t="shared" si="735"/>
        <v>0.46329999999999999</v>
      </c>
      <c r="GD1627" s="116">
        <f t="shared" si="736"/>
        <v>1</v>
      </c>
      <c r="GE1627" s="116">
        <f t="shared" si="737"/>
        <v>6</v>
      </c>
    </row>
    <row r="1628" spans="164:187" ht="16.5" x14ac:dyDescent="0.2">
      <c r="FH1628" s="116">
        <v>1623</v>
      </c>
      <c r="FI1628" s="116">
        <f t="shared" si="722"/>
        <v>20</v>
      </c>
      <c r="FJ1628" s="116">
        <f t="shared" si="715"/>
        <v>21</v>
      </c>
      <c r="FK1628" s="116" t="str">
        <f t="shared" si="723"/>
        <v>秦琼专属武器-魂珠-3 2级</v>
      </c>
      <c r="FL1628" s="116">
        <f t="shared" si="724"/>
        <v>3</v>
      </c>
      <c r="FM1628" s="116">
        <f t="shared" si="725"/>
        <v>2</v>
      </c>
      <c r="FN1628" s="116" t="str">
        <f t="shared" si="716"/>
        <v>金币</v>
      </c>
      <c r="FO1628" s="116">
        <f t="shared" si="717"/>
        <v>4000</v>
      </c>
      <c r="FP1628" s="116" t="str">
        <f t="shared" si="718"/>
        <v>专属强化石1</v>
      </c>
      <c r="FQ1628" s="116">
        <f t="shared" si="719"/>
        <v>4</v>
      </c>
      <c r="FR1628" s="116" t="str">
        <f t="shared" si="720"/>
        <v>专属强化石2</v>
      </c>
      <c r="FS1628" s="116">
        <f t="shared" si="721"/>
        <v>2</v>
      </c>
      <c r="FT1628" s="116">
        <f t="shared" si="726"/>
        <v>0.12</v>
      </c>
      <c r="FU1628" s="116">
        <f t="shared" si="727"/>
        <v>1</v>
      </c>
      <c r="FV1628" s="116">
        <f t="shared" si="728"/>
        <v>13</v>
      </c>
      <c r="FW1628" s="116">
        <f t="shared" si="729"/>
        <v>0</v>
      </c>
      <c r="FX1628" s="116">
        <f t="shared" si="730"/>
        <v>1</v>
      </c>
      <c r="FY1628" s="116">
        <f t="shared" si="731"/>
        <v>3</v>
      </c>
      <c r="FZ1628" s="116">
        <f t="shared" si="732"/>
        <v>5.79E-2</v>
      </c>
      <c r="GA1628" s="116">
        <f t="shared" si="733"/>
        <v>1</v>
      </c>
      <c r="GB1628" s="116">
        <f t="shared" si="734"/>
        <v>6</v>
      </c>
      <c r="GC1628" s="116">
        <f t="shared" si="735"/>
        <v>0.23169999999999999</v>
      </c>
      <c r="GD1628" s="116">
        <f t="shared" si="736"/>
        <v>1</v>
      </c>
      <c r="GE1628" s="116">
        <f t="shared" si="737"/>
        <v>13</v>
      </c>
    </row>
    <row r="1629" spans="164:187" ht="16.5" x14ac:dyDescent="0.2">
      <c r="FH1629" s="116">
        <v>1624</v>
      </c>
      <c r="FI1629" s="116">
        <f t="shared" si="722"/>
        <v>21</v>
      </c>
      <c r="FJ1629" s="116">
        <f t="shared" si="715"/>
        <v>21</v>
      </c>
      <c r="FK1629" s="116" t="str">
        <f t="shared" si="723"/>
        <v>秦琼专属武器-魂珠-3 3级</v>
      </c>
      <c r="FL1629" s="116">
        <f t="shared" si="724"/>
        <v>3</v>
      </c>
      <c r="FM1629" s="116">
        <f t="shared" si="725"/>
        <v>3</v>
      </c>
      <c r="FN1629" s="116" t="str">
        <f t="shared" si="716"/>
        <v>金币</v>
      </c>
      <c r="FO1629" s="116">
        <f t="shared" si="717"/>
        <v>5000</v>
      </c>
      <c r="FP1629" s="116" t="str">
        <f t="shared" si="718"/>
        <v>专属强化石1</v>
      </c>
      <c r="FQ1629" s="116">
        <f t="shared" si="719"/>
        <v>6</v>
      </c>
      <c r="FR1629" s="116" t="str">
        <f t="shared" si="720"/>
        <v>专属强化石2</v>
      </c>
      <c r="FS1629" s="116">
        <f t="shared" si="721"/>
        <v>3</v>
      </c>
      <c r="FT1629" s="116">
        <f t="shared" si="726"/>
        <v>0.12</v>
      </c>
      <c r="FU1629" s="116">
        <f t="shared" si="727"/>
        <v>1</v>
      </c>
      <c r="FV1629" s="116">
        <f t="shared" si="728"/>
        <v>13</v>
      </c>
      <c r="FW1629" s="116">
        <f t="shared" si="729"/>
        <v>0</v>
      </c>
      <c r="FX1629" s="116">
        <f t="shared" si="730"/>
        <v>1</v>
      </c>
      <c r="FY1629" s="116">
        <f t="shared" si="731"/>
        <v>3</v>
      </c>
      <c r="FZ1629" s="116">
        <f t="shared" si="732"/>
        <v>5.79E-2</v>
      </c>
      <c r="GA1629" s="116">
        <f t="shared" si="733"/>
        <v>1</v>
      </c>
      <c r="GB1629" s="116">
        <f t="shared" si="734"/>
        <v>6</v>
      </c>
      <c r="GC1629" s="116">
        <f t="shared" si="735"/>
        <v>0.23169999999999999</v>
      </c>
      <c r="GD1629" s="116">
        <f t="shared" si="736"/>
        <v>1</v>
      </c>
      <c r="GE1629" s="116">
        <f t="shared" si="737"/>
        <v>13</v>
      </c>
    </row>
    <row r="1630" spans="164:187" ht="16.5" x14ac:dyDescent="0.2">
      <c r="FH1630" s="116">
        <v>1625</v>
      </c>
      <c r="FI1630" s="116">
        <f t="shared" si="722"/>
        <v>22</v>
      </c>
      <c r="FJ1630" s="116">
        <f t="shared" si="715"/>
        <v>21</v>
      </c>
      <c r="FK1630" s="116" t="str">
        <f t="shared" si="723"/>
        <v>秦琼专属武器-魂珠-3 4级</v>
      </c>
      <c r="FL1630" s="116">
        <f t="shared" si="724"/>
        <v>3</v>
      </c>
      <c r="FM1630" s="116">
        <f t="shared" si="725"/>
        <v>4</v>
      </c>
      <c r="FN1630" s="116" t="str">
        <f t="shared" si="716"/>
        <v>金币</v>
      </c>
      <c r="FO1630" s="116">
        <f t="shared" si="717"/>
        <v>6000</v>
      </c>
      <c r="FP1630" s="116" t="str">
        <f t="shared" si="718"/>
        <v>专属强化石1</v>
      </c>
      <c r="FQ1630" s="116">
        <f t="shared" si="719"/>
        <v>6</v>
      </c>
      <c r="FR1630" s="116" t="str">
        <f t="shared" si="720"/>
        <v>专属强化石2</v>
      </c>
      <c r="FS1630" s="116">
        <f t="shared" si="721"/>
        <v>3</v>
      </c>
      <c r="FT1630" s="116">
        <f t="shared" si="726"/>
        <v>7.0000000000000007E-2</v>
      </c>
      <c r="FU1630" s="116">
        <f t="shared" si="727"/>
        <v>1</v>
      </c>
      <c r="FV1630" s="116">
        <f t="shared" si="728"/>
        <v>22</v>
      </c>
      <c r="FW1630" s="116">
        <f t="shared" si="729"/>
        <v>0</v>
      </c>
      <c r="FX1630" s="116">
        <f t="shared" si="730"/>
        <v>1</v>
      </c>
      <c r="FY1630" s="116">
        <f t="shared" si="731"/>
        <v>5</v>
      </c>
      <c r="FZ1630" s="116">
        <f t="shared" si="732"/>
        <v>3.4700000000000002E-2</v>
      </c>
      <c r="GA1630" s="116">
        <f t="shared" si="733"/>
        <v>1</v>
      </c>
      <c r="GB1630" s="116">
        <f t="shared" si="734"/>
        <v>10</v>
      </c>
      <c r="GC1630" s="116">
        <f t="shared" si="735"/>
        <v>0.13900000000000001</v>
      </c>
      <c r="GD1630" s="116">
        <f t="shared" si="736"/>
        <v>1</v>
      </c>
      <c r="GE1630" s="116">
        <f t="shared" si="737"/>
        <v>22</v>
      </c>
    </row>
    <row r="1631" spans="164:187" ht="16.5" x14ac:dyDescent="0.2">
      <c r="FH1631" s="116">
        <v>1626</v>
      </c>
      <c r="FI1631" s="116">
        <f t="shared" si="722"/>
        <v>23</v>
      </c>
      <c r="FJ1631" s="116">
        <f t="shared" si="715"/>
        <v>21</v>
      </c>
      <c r="FK1631" s="116" t="str">
        <f t="shared" si="723"/>
        <v>秦琼专属武器-魂珠-3 5级</v>
      </c>
      <c r="FL1631" s="116">
        <f t="shared" si="724"/>
        <v>3</v>
      </c>
      <c r="FM1631" s="116">
        <f t="shared" si="725"/>
        <v>5</v>
      </c>
      <c r="FN1631" s="116" t="str">
        <f t="shared" si="716"/>
        <v>金币</v>
      </c>
      <c r="FO1631" s="116">
        <f t="shared" si="717"/>
        <v>7000</v>
      </c>
      <c r="FP1631" s="116" t="str">
        <f t="shared" si="718"/>
        <v>专属强化石1</v>
      </c>
      <c r="FQ1631" s="116">
        <f t="shared" si="719"/>
        <v>8</v>
      </c>
      <c r="FR1631" s="116" t="str">
        <f t="shared" si="720"/>
        <v>专属强化石2</v>
      </c>
      <c r="FS1631" s="116">
        <f t="shared" si="721"/>
        <v>4</v>
      </c>
      <c r="FT1631" s="116">
        <f t="shared" si="726"/>
        <v>0.06</v>
      </c>
      <c r="FU1631" s="116">
        <f t="shared" si="727"/>
        <v>1</v>
      </c>
      <c r="FV1631" s="116">
        <f t="shared" si="728"/>
        <v>26</v>
      </c>
      <c r="FW1631" s="116">
        <f t="shared" si="729"/>
        <v>0</v>
      </c>
      <c r="FX1631" s="116">
        <f t="shared" si="730"/>
        <v>1</v>
      </c>
      <c r="FY1631" s="116">
        <f t="shared" si="731"/>
        <v>6</v>
      </c>
      <c r="FZ1631" s="116">
        <f t="shared" si="732"/>
        <v>2.9000000000000001E-2</v>
      </c>
      <c r="GA1631" s="116">
        <f t="shared" si="733"/>
        <v>1</v>
      </c>
      <c r="GB1631" s="116">
        <f t="shared" si="734"/>
        <v>12</v>
      </c>
      <c r="GC1631" s="116">
        <f t="shared" si="735"/>
        <v>0.1158</v>
      </c>
      <c r="GD1631" s="116">
        <f t="shared" si="736"/>
        <v>1</v>
      </c>
      <c r="GE1631" s="116">
        <f t="shared" si="737"/>
        <v>26</v>
      </c>
    </row>
    <row r="1632" spans="164:187" ht="16.5" x14ac:dyDescent="0.2">
      <c r="FH1632" s="116">
        <v>1627</v>
      </c>
      <c r="FI1632" s="116">
        <f t="shared" si="722"/>
        <v>24</v>
      </c>
      <c r="FJ1632" s="116">
        <f t="shared" si="715"/>
        <v>21</v>
      </c>
      <c r="FK1632" s="116" t="str">
        <f t="shared" si="723"/>
        <v>秦琼专属武器-魂珠-3 6级</v>
      </c>
      <c r="FL1632" s="116">
        <f t="shared" si="724"/>
        <v>3</v>
      </c>
      <c r="FM1632" s="116">
        <f t="shared" si="725"/>
        <v>6</v>
      </c>
      <c r="FN1632" s="116" t="str">
        <f t="shared" si="716"/>
        <v>金币</v>
      </c>
      <c r="FO1632" s="116">
        <f t="shared" si="717"/>
        <v>8000</v>
      </c>
      <c r="FP1632" s="116" t="str">
        <f t="shared" si="718"/>
        <v>专属强化石1</v>
      </c>
      <c r="FQ1632" s="116">
        <f t="shared" si="719"/>
        <v>10</v>
      </c>
      <c r="FR1632" s="116" t="str">
        <f t="shared" si="720"/>
        <v>专属强化石2</v>
      </c>
      <c r="FS1632" s="116">
        <f t="shared" si="721"/>
        <v>5</v>
      </c>
      <c r="FT1632" s="116">
        <f t="shared" si="726"/>
        <v>0.04</v>
      </c>
      <c r="FU1632" s="116">
        <f t="shared" si="727"/>
        <v>1</v>
      </c>
      <c r="FV1632" s="116">
        <f t="shared" si="728"/>
        <v>34</v>
      </c>
      <c r="FW1632" s="116">
        <f t="shared" si="729"/>
        <v>0</v>
      </c>
      <c r="FX1632" s="116">
        <f t="shared" si="730"/>
        <v>1</v>
      </c>
      <c r="FY1632" s="116">
        <f t="shared" si="731"/>
        <v>8</v>
      </c>
      <c r="FZ1632" s="116">
        <f t="shared" si="732"/>
        <v>2.23E-2</v>
      </c>
      <c r="GA1632" s="116">
        <f t="shared" si="733"/>
        <v>1</v>
      </c>
      <c r="GB1632" s="116">
        <f t="shared" si="734"/>
        <v>16</v>
      </c>
      <c r="GC1632" s="116">
        <f t="shared" si="735"/>
        <v>8.9099999999999999E-2</v>
      </c>
      <c r="GD1632" s="116">
        <f t="shared" si="736"/>
        <v>1</v>
      </c>
      <c r="GE1632" s="116">
        <f t="shared" si="737"/>
        <v>34</v>
      </c>
    </row>
    <row r="1633" spans="164:187" ht="16.5" x14ac:dyDescent="0.2">
      <c r="FH1633" s="116">
        <v>1628</v>
      </c>
      <c r="FI1633" s="116">
        <f t="shared" si="722"/>
        <v>25</v>
      </c>
      <c r="FJ1633" s="116">
        <f t="shared" si="715"/>
        <v>21</v>
      </c>
      <c r="FK1633" s="116" t="str">
        <f t="shared" si="723"/>
        <v>秦琼专属武器-魂珠-3 7级</v>
      </c>
      <c r="FL1633" s="116">
        <f t="shared" si="724"/>
        <v>3</v>
      </c>
      <c r="FM1633" s="116">
        <f t="shared" si="725"/>
        <v>7</v>
      </c>
      <c r="FN1633" s="116" t="str">
        <f t="shared" si="716"/>
        <v>金币</v>
      </c>
      <c r="FO1633" s="116">
        <f t="shared" si="717"/>
        <v>9000</v>
      </c>
      <c r="FP1633" s="116" t="str">
        <f t="shared" si="718"/>
        <v>专属强化石1</v>
      </c>
      <c r="FQ1633" s="116">
        <f t="shared" si="719"/>
        <v>12</v>
      </c>
      <c r="FR1633" s="116" t="str">
        <f t="shared" si="720"/>
        <v>专属强化石2</v>
      </c>
      <c r="FS1633" s="116">
        <f t="shared" si="721"/>
        <v>6</v>
      </c>
      <c r="FT1633" s="116">
        <f t="shared" si="726"/>
        <v>0.03</v>
      </c>
      <c r="FU1633" s="116">
        <f t="shared" si="727"/>
        <v>1</v>
      </c>
      <c r="FV1633" s="116">
        <f t="shared" si="728"/>
        <v>45</v>
      </c>
      <c r="FW1633" s="116">
        <f t="shared" si="729"/>
        <v>0</v>
      </c>
      <c r="FX1633" s="116">
        <f t="shared" si="730"/>
        <v>1</v>
      </c>
      <c r="FY1633" s="116">
        <f t="shared" si="731"/>
        <v>11</v>
      </c>
      <c r="FZ1633" s="116">
        <f t="shared" si="732"/>
        <v>1.6500000000000001E-2</v>
      </c>
      <c r="GA1633" s="116">
        <f t="shared" si="733"/>
        <v>1</v>
      </c>
      <c r="GB1633" s="116">
        <f t="shared" si="734"/>
        <v>21</v>
      </c>
      <c r="GC1633" s="116">
        <f t="shared" si="735"/>
        <v>6.6199999999999995E-2</v>
      </c>
      <c r="GD1633" s="116">
        <f t="shared" si="736"/>
        <v>1</v>
      </c>
      <c r="GE1633" s="116">
        <f t="shared" si="737"/>
        <v>45</v>
      </c>
    </row>
    <row r="1634" spans="164:187" ht="16.5" x14ac:dyDescent="0.2">
      <c r="FH1634" s="116">
        <v>1629</v>
      </c>
      <c r="FI1634" s="116">
        <f t="shared" si="722"/>
        <v>26</v>
      </c>
      <c r="FJ1634" s="116">
        <f t="shared" si="715"/>
        <v>21</v>
      </c>
      <c r="FK1634" s="116" t="str">
        <f t="shared" si="723"/>
        <v>秦琼专属武器-魂珠-3 8级</v>
      </c>
      <c r="FL1634" s="116">
        <f t="shared" si="724"/>
        <v>3</v>
      </c>
      <c r="FM1634" s="116">
        <f t="shared" si="725"/>
        <v>8</v>
      </c>
      <c r="FN1634" s="116" t="str">
        <f t="shared" si="716"/>
        <v>金币</v>
      </c>
      <c r="FO1634" s="116">
        <f t="shared" si="717"/>
        <v>10000</v>
      </c>
      <c r="FP1634" s="116" t="str">
        <f t="shared" si="718"/>
        <v>专属强化石1</v>
      </c>
      <c r="FQ1634" s="116">
        <f t="shared" si="719"/>
        <v>16</v>
      </c>
      <c r="FR1634" s="116" t="str">
        <f t="shared" si="720"/>
        <v>专属强化石2</v>
      </c>
      <c r="FS1634" s="116">
        <f t="shared" si="721"/>
        <v>8</v>
      </c>
      <c r="FT1634" s="116">
        <f t="shared" si="726"/>
        <v>0.03</v>
      </c>
      <c r="FU1634" s="116">
        <f t="shared" si="727"/>
        <v>1</v>
      </c>
      <c r="FV1634" s="116">
        <f t="shared" si="728"/>
        <v>55</v>
      </c>
      <c r="FW1634" s="116">
        <f t="shared" si="729"/>
        <v>0</v>
      </c>
      <c r="FX1634" s="116">
        <f t="shared" si="730"/>
        <v>1</v>
      </c>
      <c r="FY1634" s="116">
        <f t="shared" si="731"/>
        <v>13</v>
      </c>
      <c r="FZ1634" s="116">
        <f t="shared" si="732"/>
        <v>1.3599999999999999E-2</v>
      </c>
      <c r="GA1634" s="116">
        <f t="shared" si="733"/>
        <v>1</v>
      </c>
      <c r="GB1634" s="116">
        <f t="shared" si="734"/>
        <v>26</v>
      </c>
      <c r="GC1634" s="116">
        <f t="shared" si="735"/>
        <v>5.45E-2</v>
      </c>
      <c r="GD1634" s="116">
        <f t="shared" si="736"/>
        <v>1</v>
      </c>
      <c r="GE1634" s="116">
        <f t="shared" si="737"/>
        <v>55</v>
      </c>
    </row>
    <row r="1635" spans="164:187" ht="16.5" x14ac:dyDescent="0.2">
      <c r="FH1635" s="116">
        <v>1630</v>
      </c>
      <c r="FI1635" s="116">
        <f t="shared" si="722"/>
        <v>27</v>
      </c>
      <c r="FJ1635" s="116">
        <f t="shared" si="715"/>
        <v>21</v>
      </c>
      <c r="FK1635" s="116" t="str">
        <f t="shared" si="723"/>
        <v>秦琼专属武器-魂珠-3 9级</v>
      </c>
      <c r="FL1635" s="116">
        <f t="shared" si="724"/>
        <v>3</v>
      </c>
      <c r="FM1635" s="116">
        <f t="shared" si="725"/>
        <v>9</v>
      </c>
      <c r="FN1635" s="116" t="str">
        <f t="shared" si="716"/>
        <v>金币</v>
      </c>
      <c r="FO1635" s="116">
        <f t="shared" si="717"/>
        <v>11000</v>
      </c>
      <c r="FP1635" s="116" t="str">
        <f t="shared" si="718"/>
        <v>专属强化石1</v>
      </c>
      <c r="FQ1635" s="116">
        <f t="shared" si="719"/>
        <v>20</v>
      </c>
      <c r="FR1635" s="116" t="str">
        <f t="shared" si="720"/>
        <v>专属强化石2</v>
      </c>
      <c r="FS1635" s="116">
        <f t="shared" si="721"/>
        <v>10</v>
      </c>
      <c r="FT1635" s="116">
        <f t="shared" si="726"/>
        <v>0.02</v>
      </c>
      <c r="FU1635" s="116">
        <f t="shared" si="727"/>
        <v>1</v>
      </c>
      <c r="FV1635" s="116">
        <f t="shared" si="728"/>
        <v>71</v>
      </c>
      <c r="FW1635" s="116">
        <f t="shared" si="729"/>
        <v>0</v>
      </c>
      <c r="FX1635" s="116">
        <f t="shared" si="730"/>
        <v>1</v>
      </c>
      <c r="FY1635" s="116">
        <f t="shared" si="731"/>
        <v>17</v>
      </c>
      <c r="FZ1635" s="116">
        <f t="shared" si="732"/>
        <v>1.0500000000000001E-2</v>
      </c>
      <c r="GA1635" s="116">
        <f t="shared" si="733"/>
        <v>1</v>
      </c>
      <c r="GB1635" s="116">
        <f t="shared" si="734"/>
        <v>33</v>
      </c>
      <c r="GC1635" s="116">
        <f t="shared" si="735"/>
        <v>4.2099999999999999E-2</v>
      </c>
      <c r="GD1635" s="116">
        <f t="shared" si="736"/>
        <v>1</v>
      </c>
      <c r="GE1635" s="116">
        <f t="shared" si="737"/>
        <v>71</v>
      </c>
    </row>
    <row r="1636" spans="164:187" ht="16.5" x14ac:dyDescent="0.2">
      <c r="FH1636" s="116">
        <v>1631</v>
      </c>
      <c r="FI1636" s="116">
        <f t="shared" si="722"/>
        <v>0</v>
      </c>
      <c r="FJ1636" s="116">
        <f t="shared" si="715"/>
        <v>21</v>
      </c>
      <c r="FK1636" s="116" t="str">
        <f t="shared" si="723"/>
        <v>秦琼专属武器-魂珠-4 0级</v>
      </c>
      <c r="FL1636" s="116">
        <f t="shared" si="724"/>
        <v>4</v>
      </c>
      <c r="FM1636" s="116">
        <f t="shared" si="725"/>
        <v>0</v>
      </c>
      <c r="FN1636" s="116" t="str">
        <f t="shared" si="716"/>
        <v/>
      </c>
      <c r="FO1636" s="116" t="str">
        <f t="shared" si="717"/>
        <v/>
      </c>
      <c r="FP1636" s="116" t="str">
        <f t="shared" si="718"/>
        <v/>
      </c>
      <c r="FQ1636" s="116" t="str">
        <f t="shared" si="719"/>
        <v/>
      </c>
      <c r="FR1636" s="116" t="str">
        <f t="shared" si="720"/>
        <v/>
      </c>
      <c r="FS1636" s="116" t="str">
        <f t="shared" si="721"/>
        <v/>
      </c>
      <c r="FT1636" s="116" t="str">
        <f t="shared" si="726"/>
        <v/>
      </c>
      <c r="FU1636" s="116" t="str">
        <f t="shared" si="727"/>
        <v/>
      </c>
      <c r="FV1636" s="116" t="str">
        <f t="shared" si="728"/>
        <v/>
      </c>
      <c r="FW1636" s="116" t="str">
        <f t="shared" si="729"/>
        <v/>
      </c>
      <c r="FX1636" s="116" t="str">
        <f t="shared" si="730"/>
        <v/>
      </c>
      <c r="FY1636" s="116" t="str">
        <f t="shared" si="731"/>
        <v/>
      </c>
      <c r="FZ1636" s="116" t="str">
        <f t="shared" si="732"/>
        <v/>
      </c>
      <c r="GA1636" s="116" t="str">
        <f t="shared" si="733"/>
        <v/>
      </c>
      <c r="GB1636" s="116" t="str">
        <f t="shared" si="734"/>
        <v/>
      </c>
      <c r="GC1636" s="116" t="str">
        <f t="shared" si="735"/>
        <v/>
      </c>
      <c r="GD1636" s="116" t="str">
        <f t="shared" si="736"/>
        <v/>
      </c>
      <c r="GE1636" s="116" t="str">
        <f t="shared" si="737"/>
        <v/>
      </c>
    </row>
    <row r="1637" spans="164:187" ht="16.5" x14ac:dyDescent="0.2">
      <c r="FH1637" s="116">
        <v>1632</v>
      </c>
      <c r="FI1637" s="116">
        <f t="shared" si="722"/>
        <v>28</v>
      </c>
      <c r="FJ1637" s="116">
        <f t="shared" si="715"/>
        <v>21</v>
      </c>
      <c r="FK1637" s="116" t="str">
        <f t="shared" si="723"/>
        <v>秦琼专属武器-魂珠-4 1级</v>
      </c>
      <c r="FL1637" s="116">
        <f t="shared" si="724"/>
        <v>4</v>
      </c>
      <c r="FM1637" s="116">
        <f t="shared" si="725"/>
        <v>1</v>
      </c>
      <c r="FN1637" s="116" t="str">
        <f t="shared" si="716"/>
        <v>金币</v>
      </c>
      <c r="FO1637" s="116">
        <f t="shared" si="717"/>
        <v>4000</v>
      </c>
      <c r="FP1637" s="116" t="str">
        <f t="shared" si="718"/>
        <v>专属强化石2</v>
      </c>
      <c r="FQ1637" s="116">
        <f t="shared" si="719"/>
        <v>3</v>
      </c>
      <c r="FR1637" s="116" t="str">
        <f t="shared" si="720"/>
        <v>专属强化石3</v>
      </c>
      <c r="FS1637" s="116">
        <f t="shared" si="721"/>
        <v>1</v>
      </c>
      <c r="FT1637" s="116">
        <f t="shared" si="726"/>
        <v>0.19</v>
      </c>
      <c r="FU1637" s="116">
        <f t="shared" si="727"/>
        <v>1</v>
      </c>
      <c r="FV1637" s="116">
        <f t="shared" si="728"/>
        <v>8</v>
      </c>
      <c r="FW1637" s="116">
        <f t="shared" si="729"/>
        <v>0</v>
      </c>
      <c r="FX1637" s="116">
        <f t="shared" si="730"/>
        <v>1</v>
      </c>
      <c r="FY1637" s="116">
        <f t="shared" si="731"/>
        <v>2</v>
      </c>
      <c r="FZ1637" s="116">
        <f t="shared" si="732"/>
        <v>9.2600000000000002E-2</v>
      </c>
      <c r="GA1637" s="116">
        <f t="shared" si="733"/>
        <v>1</v>
      </c>
      <c r="GB1637" s="116">
        <f t="shared" si="734"/>
        <v>4</v>
      </c>
      <c r="GC1637" s="116">
        <f t="shared" si="735"/>
        <v>0.37019999999999997</v>
      </c>
      <c r="GD1637" s="116">
        <f t="shared" si="736"/>
        <v>1</v>
      </c>
      <c r="GE1637" s="116">
        <f t="shared" si="737"/>
        <v>8</v>
      </c>
    </row>
    <row r="1638" spans="164:187" ht="16.5" x14ac:dyDescent="0.2">
      <c r="FH1638" s="116">
        <v>1633</v>
      </c>
      <c r="FI1638" s="116">
        <f t="shared" si="722"/>
        <v>29</v>
      </c>
      <c r="FJ1638" s="116">
        <f t="shared" si="715"/>
        <v>21</v>
      </c>
      <c r="FK1638" s="116" t="str">
        <f t="shared" si="723"/>
        <v>秦琼专属武器-魂珠-4 2级</v>
      </c>
      <c r="FL1638" s="116">
        <f t="shared" si="724"/>
        <v>4</v>
      </c>
      <c r="FM1638" s="116">
        <f t="shared" si="725"/>
        <v>2</v>
      </c>
      <c r="FN1638" s="116" t="str">
        <f t="shared" si="716"/>
        <v>金币</v>
      </c>
      <c r="FO1638" s="116">
        <f t="shared" si="717"/>
        <v>5000</v>
      </c>
      <c r="FP1638" s="116" t="str">
        <f t="shared" si="718"/>
        <v>专属强化石2</v>
      </c>
      <c r="FQ1638" s="116">
        <f t="shared" si="719"/>
        <v>3</v>
      </c>
      <c r="FR1638" s="116" t="str">
        <f t="shared" si="720"/>
        <v>专属强化石3</v>
      </c>
      <c r="FS1638" s="116">
        <f t="shared" si="721"/>
        <v>1</v>
      </c>
      <c r="FT1638" s="116">
        <f t="shared" si="726"/>
        <v>0.09</v>
      </c>
      <c r="FU1638" s="116">
        <f t="shared" si="727"/>
        <v>1</v>
      </c>
      <c r="FV1638" s="116">
        <f t="shared" si="728"/>
        <v>16</v>
      </c>
      <c r="FW1638" s="116">
        <f t="shared" si="729"/>
        <v>0</v>
      </c>
      <c r="FX1638" s="116">
        <f t="shared" si="730"/>
        <v>1</v>
      </c>
      <c r="FY1638" s="116">
        <f t="shared" si="731"/>
        <v>4</v>
      </c>
      <c r="FZ1638" s="116">
        <f t="shared" si="732"/>
        <v>4.6300000000000001E-2</v>
      </c>
      <c r="GA1638" s="116">
        <f t="shared" si="733"/>
        <v>1</v>
      </c>
      <c r="GB1638" s="116">
        <f t="shared" si="734"/>
        <v>8</v>
      </c>
      <c r="GC1638" s="116">
        <f t="shared" si="735"/>
        <v>0.18509999999999999</v>
      </c>
      <c r="GD1638" s="116">
        <f t="shared" si="736"/>
        <v>1</v>
      </c>
      <c r="GE1638" s="116">
        <f t="shared" si="737"/>
        <v>16</v>
      </c>
    </row>
    <row r="1639" spans="164:187" ht="16.5" x14ac:dyDescent="0.2">
      <c r="FH1639" s="116">
        <v>1634</v>
      </c>
      <c r="FI1639" s="116">
        <f t="shared" si="722"/>
        <v>30</v>
      </c>
      <c r="FJ1639" s="116">
        <f t="shared" si="715"/>
        <v>21</v>
      </c>
      <c r="FK1639" s="116" t="str">
        <f t="shared" si="723"/>
        <v>秦琼专属武器-魂珠-4 3级</v>
      </c>
      <c r="FL1639" s="116">
        <f t="shared" si="724"/>
        <v>4</v>
      </c>
      <c r="FM1639" s="116">
        <f t="shared" si="725"/>
        <v>3</v>
      </c>
      <c r="FN1639" s="116" t="str">
        <f t="shared" si="716"/>
        <v>金币</v>
      </c>
      <c r="FO1639" s="116">
        <f t="shared" si="717"/>
        <v>6000</v>
      </c>
      <c r="FP1639" s="116" t="str">
        <f t="shared" si="718"/>
        <v>专属强化石2</v>
      </c>
      <c r="FQ1639" s="116">
        <f t="shared" si="719"/>
        <v>3</v>
      </c>
      <c r="FR1639" s="116" t="str">
        <f t="shared" si="720"/>
        <v>专属强化石3</v>
      </c>
      <c r="FS1639" s="116">
        <f t="shared" si="721"/>
        <v>1</v>
      </c>
      <c r="FT1639" s="116">
        <f t="shared" si="726"/>
        <v>0.06</v>
      </c>
      <c r="FU1639" s="116">
        <f t="shared" si="727"/>
        <v>1</v>
      </c>
      <c r="FV1639" s="116">
        <f t="shared" si="728"/>
        <v>24</v>
      </c>
      <c r="FW1639" s="116">
        <f t="shared" si="729"/>
        <v>0</v>
      </c>
      <c r="FX1639" s="116">
        <f t="shared" si="730"/>
        <v>1</v>
      </c>
      <c r="FY1639" s="116">
        <f t="shared" si="731"/>
        <v>6</v>
      </c>
      <c r="FZ1639" s="116">
        <f t="shared" si="732"/>
        <v>3.09E-2</v>
      </c>
      <c r="GA1639" s="116">
        <f t="shared" si="733"/>
        <v>1</v>
      </c>
      <c r="GB1639" s="116">
        <f t="shared" si="734"/>
        <v>11</v>
      </c>
      <c r="GC1639" s="116">
        <f t="shared" si="735"/>
        <v>0.1234</v>
      </c>
      <c r="GD1639" s="116">
        <f t="shared" si="736"/>
        <v>1</v>
      </c>
      <c r="GE1639" s="116">
        <f t="shared" si="737"/>
        <v>24</v>
      </c>
    </row>
    <row r="1640" spans="164:187" ht="16.5" x14ac:dyDescent="0.2">
      <c r="FH1640" s="116">
        <v>1635</v>
      </c>
      <c r="FI1640" s="116">
        <f t="shared" si="722"/>
        <v>31</v>
      </c>
      <c r="FJ1640" s="116">
        <f t="shared" si="715"/>
        <v>21</v>
      </c>
      <c r="FK1640" s="116" t="str">
        <f t="shared" si="723"/>
        <v>秦琼专属武器-魂珠-4 4级</v>
      </c>
      <c r="FL1640" s="116">
        <f t="shared" si="724"/>
        <v>4</v>
      </c>
      <c r="FM1640" s="116">
        <f t="shared" si="725"/>
        <v>4</v>
      </c>
      <c r="FN1640" s="116" t="str">
        <f t="shared" si="716"/>
        <v>金币</v>
      </c>
      <c r="FO1640" s="116">
        <f t="shared" si="717"/>
        <v>7000</v>
      </c>
      <c r="FP1640" s="116" t="str">
        <f t="shared" si="718"/>
        <v>专属强化石2</v>
      </c>
      <c r="FQ1640" s="116">
        <f t="shared" si="719"/>
        <v>6</v>
      </c>
      <c r="FR1640" s="116" t="str">
        <f t="shared" si="720"/>
        <v>专属强化石3</v>
      </c>
      <c r="FS1640" s="116">
        <f t="shared" si="721"/>
        <v>2</v>
      </c>
      <c r="FT1640" s="116">
        <f t="shared" si="726"/>
        <v>7.0000000000000007E-2</v>
      </c>
      <c r="FU1640" s="116">
        <f t="shared" si="727"/>
        <v>1</v>
      </c>
      <c r="FV1640" s="116">
        <f t="shared" si="728"/>
        <v>20</v>
      </c>
      <c r="FW1640" s="116">
        <f t="shared" si="729"/>
        <v>0</v>
      </c>
      <c r="FX1640" s="116">
        <f t="shared" si="730"/>
        <v>1</v>
      </c>
      <c r="FY1640" s="116">
        <f t="shared" si="731"/>
        <v>5</v>
      </c>
      <c r="FZ1640" s="116">
        <f t="shared" si="732"/>
        <v>3.6999999999999998E-2</v>
      </c>
      <c r="GA1640" s="116">
        <f t="shared" si="733"/>
        <v>1</v>
      </c>
      <c r="GB1640" s="116">
        <f t="shared" si="734"/>
        <v>9</v>
      </c>
      <c r="GC1640" s="116">
        <f t="shared" si="735"/>
        <v>0.14810000000000001</v>
      </c>
      <c r="GD1640" s="116">
        <f t="shared" si="736"/>
        <v>1</v>
      </c>
      <c r="GE1640" s="116">
        <f t="shared" si="737"/>
        <v>20</v>
      </c>
    </row>
    <row r="1641" spans="164:187" ht="16.5" x14ac:dyDescent="0.2">
      <c r="FH1641" s="116">
        <v>1636</v>
      </c>
      <c r="FI1641" s="116">
        <f t="shared" si="722"/>
        <v>32</v>
      </c>
      <c r="FJ1641" s="116">
        <f t="shared" si="715"/>
        <v>21</v>
      </c>
      <c r="FK1641" s="116" t="str">
        <f t="shared" si="723"/>
        <v>秦琼专属武器-魂珠-4 5级</v>
      </c>
      <c r="FL1641" s="116">
        <f t="shared" si="724"/>
        <v>4</v>
      </c>
      <c r="FM1641" s="116">
        <f t="shared" si="725"/>
        <v>5</v>
      </c>
      <c r="FN1641" s="116" t="str">
        <f t="shared" si="716"/>
        <v>金币</v>
      </c>
      <c r="FO1641" s="116">
        <f t="shared" si="717"/>
        <v>8000</v>
      </c>
      <c r="FP1641" s="116" t="str">
        <f t="shared" si="718"/>
        <v>专属强化石2</v>
      </c>
      <c r="FQ1641" s="116">
        <f t="shared" si="719"/>
        <v>6</v>
      </c>
      <c r="FR1641" s="116" t="str">
        <f t="shared" si="720"/>
        <v>专属强化石3</v>
      </c>
      <c r="FS1641" s="116">
        <f t="shared" si="721"/>
        <v>2</v>
      </c>
      <c r="FT1641" s="116">
        <f t="shared" si="726"/>
        <v>0.05</v>
      </c>
      <c r="FU1641" s="116">
        <f t="shared" si="727"/>
        <v>1</v>
      </c>
      <c r="FV1641" s="116">
        <f t="shared" si="728"/>
        <v>32</v>
      </c>
      <c r="FW1641" s="116">
        <f t="shared" si="729"/>
        <v>0</v>
      </c>
      <c r="FX1641" s="116">
        <f t="shared" si="730"/>
        <v>1</v>
      </c>
      <c r="FY1641" s="116">
        <f t="shared" si="731"/>
        <v>8</v>
      </c>
      <c r="FZ1641" s="116">
        <f t="shared" si="732"/>
        <v>2.3099999999999999E-2</v>
      </c>
      <c r="GA1641" s="116">
        <f t="shared" si="733"/>
        <v>1</v>
      </c>
      <c r="GB1641" s="116">
        <f t="shared" si="734"/>
        <v>15</v>
      </c>
      <c r="GC1641" s="116">
        <f t="shared" si="735"/>
        <v>9.2600000000000002E-2</v>
      </c>
      <c r="GD1641" s="116">
        <f t="shared" si="736"/>
        <v>1</v>
      </c>
      <c r="GE1641" s="116">
        <f t="shared" si="737"/>
        <v>32</v>
      </c>
    </row>
    <row r="1642" spans="164:187" ht="16.5" x14ac:dyDescent="0.2">
      <c r="FH1642" s="116">
        <v>1637</v>
      </c>
      <c r="FI1642" s="116">
        <f t="shared" si="722"/>
        <v>33</v>
      </c>
      <c r="FJ1642" s="116">
        <f t="shared" si="715"/>
        <v>21</v>
      </c>
      <c r="FK1642" s="116" t="str">
        <f t="shared" si="723"/>
        <v>秦琼专属武器-魂珠-4 6级</v>
      </c>
      <c r="FL1642" s="116">
        <f t="shared" si="724"/>
        <v>4</v>
      </c>
      <c r="FM1642" s="116">
        <f t="shared" si="725"/>
        <v>6</v>
      </c>
      <c r="FN1642" s="116" t="str">
        <f t="shared" si="716"/>
        <v>金币</v>
      </c>
      <c r="FO1642" s="116">
        <f t="shared" si="717"/>
        <v>9000</v>
      </c>
      <c r="FP1642" s="116" t="str">
        <f t="shared" si="718"/>
        <v>专属强化石2</v>
      </c>
      <c r="FQ1642" s="116">
        <f t="shared" si="719"/>
        <v>6</v>
      </c>
      <c r="FR1642" s="116" t="str">
        <f t="shared" si="720"/>
        <v>专属强化石3</v>
      </c>
      <c r="FS1642" s="116">
        <f t="shared" si="721"/>
        <v>2</v>
      </c>
      <c r="FT1642" s="116">
        <f t="shared" si="726"/>
        <v>0.03</v>
      </c>
      <c r="FU1642" s="116">
        <f t="shared" si="727"/>
        <v>1</v>
      </c>
      <c r="FV1642" s="116">
        <f t="shared" si="728"/>
        <v>53</v>
      </c>
      <c r="FW1642" s="116">
        <f t="shared" si="729"/>
        <v>0</v>
      </c>
      <c r="FX1642" s="116">
        <f t="shared" si="730"/>
        <v>1</v>
      </c>
      <c r="FY1642" s="116">
        <f t="shared" si="731"/>
        <v>12</v>
      </c>
      <c r="FZ1642" s="116">
        <f t="shared" si="732"/>
        <v>1.4200000000000001E-2</v>
      </c>
      <c r="GA1642" s="116">
        <f t="shared" si="733"/>
        <v>1</v>
      </c>
      <c r="GB1642" s="116">
        <f t="shared" si="734"/>
        <v>25</v>
      </c>
      <c r="GC1642" s="116">
        <f t="shared" si="735"/>
        <v>5.7000000000000002E-2</v>
      </c>
      <c r="GD1642" s="116">
        <f t="shared" si="736"/>
        <v>1</v>
      </c>
      <c r="GE1642" s="116">
        <f t="shared" si="737"/>
        <v>53</v>
      </c>
    </row>
    <row r="1643" spans="164:187" ht="16.5" x14ac:dyDescent="0.2">
      <c r="FH1643" s="116">
        <v>1638</v>
      </c>
      <c r="FI1643" s="116">
        <f t="shared" si="722"/>
        <v>34</v>
      </c>
      <c r="FJ1643" s="116">
        <f t="shared" si="715"/>
        <v>21</v>
      </c>
      <c r="FK1643" s="116" t="str">
        <f t="shared" si="723"/>
        <v>秦琼专属武器-魂珠-4 7级</v>
      </c>
      <c r="FL1643" s="116">
        <f t="shared" si="724"/>
        <v>4</v>
      </c>
      <c r="FM1643" s="116">
        <f t="shared" si="725"/>
        <v>7</v>
      </c>
      <c r="FN1643" s="116" t="str">
        <f t="shared" si="716"/>
        <v>金币</v>
      </c>
      <c r="FO1643" s="116">
        <f t="shared" si="717"/>
        <v>10000</v>
      </c>
      <c r="FP1643" s="116" t="str">
        <f t="shared" si="718"/>
        <v>专属强化石2</v>
      </c>
      <c r="FQ1643" s="116">
        <f t="shared" si="719"/>
        <v>10</v>
      </c>
      <c r="FR1643" s="116" t="str">
        <f t="shared" si="720"/>
        <v>专属强化石3</v>
      </c>
      <c r="FS1643" s="116">
        <f t="shared" si="721"/>
        <v>3</v>
      </c>
      <c r="FT1643" s="116">
        <f t="shared" si="726"/>
        <v>0.03</v>
      </c>
      <c r="FU1643" s="116">
        <f t="shared" si="727"/>
        <v>1</v>
      </c>
      <c r="FV1643" s="116">
        <f t="shared" si="728"/>
        <v>57</v>
      </c>
      <c r="FW1643" s="116">
        <f t="shared" si="729"/>
        <v>0</v>
      </c>
      <c r="FX1643" s="116">
        <f t="shared" si="730"/>
        <v>1</v>
      </c>
      <c r="FY1643" s="116">
        <f t="shared" si="731"/>
        <v>13</v>
      </c>
      <c r="FZ1643" s="116">
        <f t="shared" si="732"/>
        <v>1.32E-2</v>
      </c>
      <c r="GA1643" s="116">
        <f t="shared" si="733"/>
        <v>1</v>
      </c>
      <c r="GB1643" s="116">
        <f t="shared" si="734"/>
        <v>26</v>
      </c>
      <c r="GC1643" s="116">
        <f t="shared" si="735"/>
        <v>5.2900000000000003E-2</v>
      </c>
      <c r="GD1643" s="116">
        <f t="shared" si="736"/>
        <v>1</v>
      </c>
      <c r="GE1643" s="116">
        <f t="shared" si="737"/>
        <v>57</v>
      </c>
    </row>
    <row r="1644" spans="164:187" ht="16.5" x14ac:dyDescent="0.2">
      <c r="FH1644" s="116">
        <v>1639</v>
      </c>
      <c r="FI1644" s="116">
        <f t="shared" si="722"/>
        <v>35</v>
      </c>
      <c r="FJ1644" s="116">
        <f t="shared" si="715"/>
        <v>21</v>
      </c>
      <c r="FK1644" s="116" t="str">
        <f t="shared" si="723"/>
        <v>秦琼专属武器-魂珠-4 8级</v>
      </c>
      <c r="FL1644" s="116">
        <f t="shared" si="724"/>
        <v>4</v>
      </c>
      <c r="FM1644" s="116">
        <f t="shared" si="725"/>
        <v>8</v>
      </c>
      <c r="FN1644" s="116" t="str">
        <f t="shared" si="716"/>
        <v>金币</v>
      </c>
      <c r="FO1644" s="116">
        <f t="shared" si="717"/>
        <v>11000</v>
      </c>
      <c r="FP1644" s="116" t="str">
        <f t="shared" si="718"/>
        <v>专属强化石2</v>
      </c>
      <c r="FQ1644" s="116">
        <f t="shared" si="719"/>
        <v>13</v>
      </c>
      <c r="FR1644" s="116" t="str">
        <f t="shared" si="720"/>
        <v>专属强化石3</v>
      </c>
      <c r="FS1644" s="116">
        <f t="shared" si="721"/>
        <v>4</v>
      </c>
      <c r="FT1644" s="116">
        <f t="shared" si="726"/>
        <v>0.02</v>
      </c>
      <c r="FU1644" s="116">
        <f t="shared" si="727"/>
        <v>1</v>
      </c>
      <c r="FV1644" s="116">
        <f t="shared" si="728"/>
        <v>69</v>
      </c>
      <c r="FW1644" s="116">
        <f t="shared" si="729"/>
        <v>0</v>
      </c>
      <c r="FX1644" s="116">
        <f t="shared" si="730"/>
        <v>1</v>
      </c>
      <c r="FY1644" s="116">
        <f t="shared" si="731"/>
        <v>16</v>
      </c>
      <c r="FZ1644" s="116">
        <f t="shared" si="732"/>
        <v>1.09E-2</v>
      </c>
      <c r="GA1644" s="116">
        <f t="shared" si="733"/>
        <v>1</v>
      </c>
      <c r="GB1644" s="116">
        <f t="shared" si="734"/>
        <v>32</v>
      </c>
      <c r="GC1644" s="116">
        <f t="shared" si="735"/>
        <v>4.36E-2</v>
      </c>
      <c r="GD1644" s="116">
        <f t="shared" si="736"/>
        <v>1</v>
      </c>
      <c r="GE1644" s="116">
        <f t="shared" si="737"/>
        <v>69</v>
      </c>
    </row>
    <row r="1645" spans="164:187" ht="16.5" x14ac:dyDescent="0.2">
      <c r="FH1645" s="116">
        <v>1640</v>
      </c>
      <c r="FI1645" s="116">
        <f t="shared" si="722"/>
        <v>36</v>
      </c>
      <c r="FJ1645" s="116">
        <f t="shared" si="715"/>
        <v>21</v>
      </c>
      <c r="FK1645" s="116" t="str">
        <f t="shared" si="723"/>
        <v>秦琼专属武器-魂珠-4 9级</v>
      </c>
      <c r="FL1645" s="116">
        <f t="shared" si="724"/>
        <v>4</v>
      </c>
      <c r="FM1645" s="116">
        <f t="shared" si="725"/>
        <v>9</v>
      </c>
      <c r="FN1645" s="116" t="str">
        <f t="shared" si="716"/>
        <v>金币</v>
      </c>
      <c r="FO1645" s="116">
        <f t="shared" si="717"/>
        <v>12000</v>
      </c>
      <c r="FP1645" s="116" t="str">
        <f t="shared" si="718"/>
        <v>专属强化石2</v>
      </c>
      <c r="FQ1645" s="116">
        <f t="shared" si="719"/>
        <v>19</v>
      </c>
      <c r="FR1645" s="116" t="str">
        <f t="shared" si="720"/>
        <v>专属强化石3</v>
      </c>
      <c r="FS1645" s="116">
        <f t="shared" si="721"/>
        <v>6</v>
      </c>
      <c r="FT1645" s="116">
        <f t="shared" si="726"/>
        <v>0.02</v>
      </c>
      <c r="FU1645" s="116">
        <f t="shared" si="727"/>
        <v>1</v>
      </c>
      <c r="FV1645" s="116">
        <f t="shared" si="728"/>
        <v>74</v>
      </c>
      <c r="FW1645" s="116">
        <f t="shared" si="729"/>
        <v>0</v>
      </c>
      <c r="FX1645" s="116">
        <f t="shared" si="730"/>
        <v>1</v>
      </c>
      <c r="FY1645" s="116">
        <f t="shared" si="731"/>
        <v>17</v>
      </c>
      <c r="FZ1645" s="116">
        <f t="shared" si="732"/>
        <v>1.01E-2</v>
      </c>
      <c r="GA1645" s="116">
        <f t="shared" si="733"/>
        <v>1</v>
      </c>
      <c r="GB1645" s="116">
        <f t="shared" si="734"/>
        <v>35</v>
      </c>
      <c r="GC1645" s="116">
        <f t="shared" si="735"/>
        <v>4.0399999999999998E-2</v>
      </c>
      <c r="GD1645" s="116">
        <f t="shared" si="736"/>
        <v>1</v>
      </c>
      <c r="GE1645" s="116">
        <f t="shared" si="737"/>
        <v>74</v>
      </c>
    </row>
    <row r="1646" spans="164:187" ht="16.5" x14ac:dyDescent="0.2">
      <c r="FH1646" s="116">
        <v>1641</v>
      </c>
      <c r="FI1646" s="116">
        <f t="shared" si="722"/>
        <v>0</v>
      </c>
      <c r="FJ1646" s="116">
        <f t="shared" si="715"/>
        <v>21</v>
      </c>
      <c r="FK1646" s="116" t="str">
        <f t="shared" si="723"/>
        <v>秦琼专属武器-魂珠-5 0级</v>
      </c>
      <c r="FL1646" s="116">
        <f t="shared" si="724"/>
        <v>5</v>
      </c>
      <c r="FM1646" s="116">
        <f t="shared" si="725"/>
        <v>0</v>
      </c>
      <c r="FN1646" s="116" t="str">
        <f t="shared" si="716"/>
        <v/>
      </c>
      <c r="FO1646" s="116" t="str">
        <f t="shared" si="717"/>
        <v/>
      </c>
      <c r="FP1646" s="116" t="str">
        <f t="shared" si="718"/>
        <v/>
      </c>
      <c r="FQ1646" s="116" t="str">
        <f t="shared" si="719"/>
        <v/>
      </c>
      <c r="FR1646" s="116" t="str">
        <f t="shared" si="720"/>
        <v/>
      </c>
      <c r="FS1646" s="116" t="str">
        <f t="shared" si="721"/>
        <v/>
      </c>
      <c r="FT1646" s="116" t="str">
        <f t="shared" si="726"/>
        <v/>
      </c>
      <c r="FU1646" s="116" t="str">
        <f t="shared" si="727"/>
        <v/>
      </c>
      <c r="FV1646" s="116" t="str">
        <f t="shared" si="728"/>
        <v/>
      </c>
      <c r="FW1646" s="116" t="str">
        <f t="shared" si="729"/>
        <v/>
      </c>
      <c r="FX1646" s="116" t="str">
        <f t="shared" si="730"/>
        <v/>
      </c>
      <c r="FY1646" s="116" t="str">
        <f t="shared" si="731"/>
        <v/>
      </c>
      <c r="FZ1646" s="116" t="str">
        <f t="shared" si="732"/>
        <v/>
      </c>
      <c r="GA1646" s="116" t="str">
        <f t="shared" si="733"/>
        <v/>
      </c>
      <c r="GB1646" s="116" t="str">
        <f t="shared" si="734"/>
        <v/>
      </c>
      <c r="GC1646" s="116" t="str">
        <f t="shared" si="735"/>
        <v/>
      </c>
      <c r="GD1646" s="116" t="str">
        <f t="shared" si="736"/>
        <v/>
      </c>
      <c r="GE1646" s="116" t="str">
        <f t="shared" si="737"/>
        <v/>
      </c>
    </row>
    <row r="1647" spans="164:187" ht="16.5" x14ac:dyDescent="0.2">
      <c r="FH1647" s="116">
        <v>1642</v>
      </c>
      <c r="FI1647" s="116">
        <f t="shared" si="722"/>
        <v>37</v>
      </c>
      <c r="FJ1647" s="116">
        <f t="shared" si="715"/>
        <v>21</v>
      </c>
      <c r="FK1647" s="116" t="str">
        <f t="shared" si="723"/>
        <v>秦琼专属武器-魂珠-5 1级</v>
      </c>
      <c r="FL1647" s="116">
        <f t="shared" si="724"/>
        <v>5</v>
      </c>
      <c r="FM1647" s="116">
        <f t="shared" si="725"/>
        <v>1</v>
      </c>
      <c r="FN1647" s="116" t="str">
        <f t="shared" si="716"/>
        <v>金币</v>
      </c>
      <c r="FO1647" s="116">
        <f t="shared" si="717"/>
        <v>5000</v>
      </c>
      <c r="FP1647" s="116" t="str">
        <f t="shared" si="718"/>
        <v>专属强化石2</v>
      </c>
      <c r="FQ1647" s="116">
        <f t="shared" si="719"/>
        <v>4</v>
      </c>
      <c r="FR1647" s="116" t="str">
        <f t="shared" si="720"/>
        <v>专属强化石3</v>
      </c>
      <c r="FS1647" s="116">
        <f t="shared" si="721"/>
        <v>2</v>
      </c>
      <c r="FT1647" s="116">
        <f t="shared" si="726"/>
        <v>0.19</v>
      </c>
      <c r="FU1647" s="116">
        <f t="shared" si="727"/>
        <v>1</v>
      </c>
      <c r="FV1647" s="116">
        <f t="shared" si="728"/>
        <v>8</v>
      </c>
      <c r="FW1647" s="116">
        <f t="shared" si="729"/>
        <v>0</v>
      </c>
      <c r="FX1647" s="116">
        <f t="shared" si="730"/>
        <v>1</v>
      </c>
      <c r="FY1647" s="116">
        <f t="shared" si="731"/>
        <v>2</v>
      </c>
      <c r="FZ1647" s="116">
        <f t="shared" si="732"/>
        <v>9.2600000000000002E-2</v>
      </c>
      <c r="GA1647" s="116">
        <f t="shared" si="733"/>
        <v>1</v>
      </c>
      <c r="GB1647" s="116">
        <f t="shared" si="734"/>
        <v>4</v>
      </c>
      <c r="GC1647" s="116">
        <f t="shared" si="735"/>
        <v>0.37019999999999997</v>
      </c>
      <c r="GD1647" s="116">
        <f t="shared" si="736"/>
        <v>1</v>
      </c>
      <c r="GE1647" s="116">
        <f t="shared" si="737"/>
        <v>8</v>
      </c>
    </row>
    <row r="1648" spans="164:187" ht="16.5" x14ac:dyDescent="0.2">
      <c r="FH1648" s="116">
        <v>1643</v>
      </c>
      <c r="FI1648" s="116">
        <f t="shared" si="722"/>
        <v>38</v>
      </c>
      <c r="FJ1648" s="116">
        <f t="shared" si="715"/>
        <v>21</v>
      </c>
      <c r="FK1648" s="116" t="str">
        <f t="shared" si="723"/>
        <v>秦琼专属武器-魂珠-5 2级</v>
      </c>
      <c r="FL1648" s="116">
        <f t="shared" si="724"/>
        <v>5</v>
      </c>
      <c r="FM1648" s="116">
        <f t="shared" si="725"/>
        <v>2</v>
      </c>
      <c r="FN1648" s="116" t="str">
        <f t="shared" si="716"/>
        <v>金币</v>
      </c>
      <c r="FO1648" s="116">
        <f t="shared" si="717"/>
        <v>6000</v>
      </c>
      <c r="FP1648" s="116" t="str">
        <f t="shared" si="718"/>
        <v>专属强化石2</v>
      </c>
      <c r="FQ1648" s="116">
        <f t="shared" si="719"/>
        <v>4</v>
      </c>
      <c r="FR1648" s="116" t="str">
        <f t="shared" si="720"/>
        <v>专属强化石3</v>
      </c>
      <c r="FS1648" s="116">
        <f t="shared" si="721"/>
        <v>2</v>
      </c>
      <c r="FT1648" s="116">
        <f t="shared" si="726"/>
        <v>0.09</v>
      </c>
      <c r="FU1648" s="116">
        <f t="shared" si="727"/>
        <v>1</v>
      </c>
      <c r="FV1648" s="116">
        <f t="shared" si="728"/>
        <v>16</v>
      </c>
      <c r="FW1648" s="116">
        <f t="shared" si="729"/>
        <v>0</v>
      </c>
      <c r="FX1648" s="116">
        <f t="shared" si="730"/>
        <v>1</v>
      </c>
      <c r="FY1648" s="116">
        <f t="shared" si="731"/>
        <v>4</v>
      </c>
      <c r="FZ1648" s="116">
        <f t="shared" si="732"/>
        <v>4.6300000000000001E-2</v>
      </c>
      <c r="GA1648" s="116">
        <f t="shared" si="733"/>
        <v>1</v>
      </c>
      <c r="GB1648" s="116">
        <f t="shared" si="734"/>
        <v>8</v>
      </c>
      <c r="GC1648" s="116">
        <f t="shared" si="735"/>
        <v>0.18509999999999999</v>
      </c>
      <c r="GD1648" s="116">
        <f t="shared" si="736"/>
        <v>1</v>
      </c>
      <c r="GE1648" s="116">
        <f t="shared" si="737"/>
        <v>16</v>
      </c>
    </row>
    <row r="1649" spans="164:187" ht="16.5" x14ac:dyDescent="0.2">
      <c r="FH1649" s="116">
        <v>1644</v>
      </c>
      <c r="FI1649" s="116">
        <f t="shared" si="722"/>
        <v>39</v>
      </c>
      <c r="FJ1649" s="116">
        <f t="shared" si="715"/>
        <v>21</v>
      </c>
      <c r="FK1649" s="116" t="str">
        <f t="shared" si="723"/>
        <v>秦琼专属武器-魂珠-5 3级</v>
      </c>
      <c r="FL1649" s="116">
        <f t="shared" si="724"/>
        <v>5</v>
      </c>
      <c r="FM1649" s="116">
        <f t="shared" si="725"/>
        <v>3</v>
      </c>
      <c r="FN1649" s="116" t="str">
        <f t="shared" si="716"/>
        <v>金币</v>
      </c>
      <c r="FO1649" s="116">
        <f t="shared" si="717"/>
        <v>7000</v>
      </c>
      <c r="FP1649" s="116" t="str">
        <f t="shared" si="718"/>
        <v>专属强化石2</v>
      </c>
      <c r="FQ1649" s="116">
        <f t="shared" si="719"/>
        <v>4</v>
      </c>
      <c r="FR1649" s="116" t="str">
        <f t="shared" si="720"/>
        <v>专属强化石3</v>
      </c>
      <c r="FS1649" s="116">
        <f t="shared" si="721"/>
        <v>2</v>
      </c>
      <c r="FT1649" s="116">
        <f t="shared" si="726"/>
        <v>0.06</v>
      </c>
      <c r="FU1649" s="116">
        <f t="shared" si="727"/>
        <v>1</v>
      </c>
      <c r="FV1649" s="116">
        <f t="shared" si="728"/>
        <v>24</v>
      </c>
      <c r="FW1649" s="116">
        <f t="shared" si="729"/>
        <v>0</v>
      </c>
      <c r="FX1649" s="116">
        <f t="shared" si="730"/>
        <v>1</v>
      </c>
      <c r="FY1649" s="116">
        <f t="shared" si="731"/>
        <v>6</v>
      </c>
      <c r="FZ1649" s="116">
        <f t="shared" si="732"/>
        <v>3.09E-2</v>
      </c>
      <c r="GA1649" s="116">
        <f t="shared" si="733"/>
        <v>1</v>
      </c>
      <c r="GB1649" s="116">
        <f t="shared" si="734"/>
        <v>11</v>
      </c>
      <c r="GC1649" s="116">
        <f t="shared" si="735"/>
        <v>0.1234</v>
      </c>
      <c r="GD1649" s="116">
        <f t="shared" si="736"/>
        <v>1</v>
      </c>
      <c r="GE1649" s="116">
        <f t="shared" si="737"/>
        <v>24</v>
      </c>
    </row>
    <row r="1650" spans="164:187" ht="16.5" x14ac:dyDescent="0.2">
      <c r="FH1650" s="116">
        <v>1645</v>
      </c>
      <c r="FI1650" s="116">
        <f t="shared" si="722"/>
        <v>40</v>
      </c>
      <c r="FJ1650" s="116">
        <f t="shared" si="715"/>
        <v>21</v>
      </c>
      <c r="FK1650" s="116" t="str">
        <f t="shared" si="723"/>
        <v>秦琼专属武器-魂珠-5 4级</v>
      </c>
      <c r="FL1650" s="116">
        <f t="shared" si="724"/>
        <v>5</v>
      </c>
      <c r="FM1650" s="116">
        <f t="shared" si="725"/>
        <v>4</v>
      </c>
      <c r="FN1650" s="116" t="str">
        <f t="shared" si="716"/>
        <v>金币</v>
      </c>
      <c r="FO1650" s="116">
        <f t="shared" si="717"/>
        <v>8000</v>
      </c>
      <c r="FP1650" s="116" t="str">
        <f t="shared" si="718"/>
        <v>专属强化石2</v>
      </c>
      <c r="FQ1650" s="116">
        <f t="shared" si="719"/>
        <v>6</v>
      </c>
      <c r="FR1650" s="116" t="str">
        <f t="shared" si="720"/>
        <v>专属强化石3</v>
      </c>
      <c r="FS1650" s="116">
        <f t="shared" si="721"/>
        <v>3</v>
      </c>
      <c r="FT1650" s="116">
        <f t="shared" si="726"/>
        <v>0.06</v>
      </c>
      <c r="FU1650" s="116">
        <f t="shared" si="727"/>
        <v>1</v>
      </c>
      <c r="FV1650" s="116">
        <f t="shared" si="728"/>
        <v>27</v>
      </c>
      <c r="FW1650" s="116">
        <f t="shared" si="729"/>
        <v>0</v>
      </c>
      <c r="FX1650" s="116">
        <f t="shared" si="730"/>
        <v>1</v>
      </c>
      <c r="FY1650" s="116">
        <f t="shared" si="731"/>
        <v>6</v>
      </c>
      <c r="FZ1650" s="116">
        <f t="shared" si="732"/>
        <v>2.7799999999999998E-2</v>
      </c>
      <c r="GA1650" s="116">
        <f t="shared" si="733"/>
        <v>1</v>
      </c>
      <c r="GB1650" s="116">
        <f t="shared" si="734"/>
        <v>13</v>
      </c>
      <c r="GC1650" s="116">
        <f t="shared" si="735"/>
        <v>0.1111</v>
      </c>
      <c r="GD1650" s="116">
        <f t="shared" si="736"/>
        <v>1</v>
      </c>
      <c r="GE1650" s="116">
        <f t="shared" si="737"/>
        <v>27</v>
      </c>
    </row>
    <row r="1651" spans="164:187" ht="16.5" x14ac:dyDescent="0.2">
      <c r="FH1651" s="116">
        <v>1646</v>
      </c>
      <c r="FI1651" s="116">
        <f t="shared" si="722"/>
        <v>41</v>
      </c>
      <c r="FJ1651" s="116">
        <f t="shared" si="715"/>
        <v>21</v>
      </c>
      <c r="FK1651" s="116" t="str">
        <f t="shared" si="723"/>
        <v>秦琼专属武器-魂珠-5 5级</v>
      </c>
      <c r="FL1651" s="116">
        <f t="shared" si="724"/>
        <v>5</v>
      </c>
      <c r="FM1651" s="116">
        <f t="shared" si="725"/>
        <v>5</v>
      </c>
      <c r="FN1651" s="116" t="str">
        <f t="shared" si="716"/>
        <v>金币</v>
      </c>
      <c r="FO1651" s="116">
        <f t="shared" si="717"/>
        <v>9000</v>
      </c>
      <c r="FP1651" s="116" t="str">
        <f t="shared" si="718"/>
        <v>专属强化石2</v>
      </c>
      <c r="FQ1651" s="116">
        <f t="shared" si="719"/>
        <v>6</v>
      </c>
      <c r="FR1651" s="116" t="str">
        <f t="shared" si="720"/>
        <v>专属强化石3</v>
      </c>
      <c r="FS1651" s="116">
        <f t="shared" si="721"/>
        <v>3</v>
      </c>
      <c r="FT1651" s="116">
        <f t="shared" si="726"/>
        <v>0.03</v>
      </c>
      <c r="FU1651" s="116">
        <f t="shared" si="727"/>
        <v>1</v>
      </c>
      <c r="FV1651" s="116">
        <f t="shared" si="728"/>
        <v>43</v>
      </c>
      <c r="FW1651" s="116">
        <f t="shared" si="729"/>
        <v>0</v>
      </c>
      <c r="FX1651" s="116">
        <f t="shared" si="730"/>
        <v>1</v>
      </c>
      <c r="FY1651" s="116">
        <f t="shared" si="731"/>
        <v>10</v>
      </c>
      <c r="FZ1651" s="116">
        <f t="shared" si="732"/>
        <v>1.7399999999999999E-2</v>
      </c>
      <c r="GA1651" s="116">
        <f t="shared" si="733"/>
        <v>1</v>
      </c>
      <c r="GB1651" s="116">
        <f t="shared" si="734"/>
        <v>20</v>
      </c>
      <c r="GC1651" s="116">
        <f t="shared" si="735"/>
        <v>6.9400000000000003E-2</v>
      </c>
      <c r="GD1651" s="116">
        <f t="shared" si="736"/>
        <v>1</v>
      </c>
      <c r="GE1651" s="116">
        <f t="shared" si="737"/>
        <v>43</v>
      </c>
    </row>
    <row r="1652" spans="164:187" ht="16.5" x14ac:dyDescent="0.2">
      <c r="FH1652" s="116">
        <v>1647</v>
      </c>
      <c r="FI1652" s="116">
        <f t="shared" si="722"/>
        <v>42</v>
      </c>
      <c r="FJ1652" s="116">
        <f t="shared" si="715"/>
        <v>21</v>
      </c>
      <c r="FK1652" s="116" t="str">
        <f t="shared" si="723"/>
        <v>秦琼专属武器-魂珠-5 6级</v>
      </c>
      <c r="FL1652" s="116">
        <f t="shared" si="724"/>
        <v>5</v>
      </c>
      <c r="FM1652" s="116">
        <f t="shared" si="725"/>
        <v>6</v>
      </c>
      <c r="FN1652" s="116" t="str">
        <f t="shared" si="716"/>
        <v>金币</v>
      </c>
      <c r="FO1652" s="116">
        <f t="shared" si="717"/>
        <v>10000</v>
      </c>
      <c r="FP1652" s="116" t="str">
        <f t="shared" si="718"/>
        <v>专属强化石2</v>
      </c>
      <c r="FQ1652" s="116">
        <f t="shared" si="719"/>
        <v>9</v>
      </c>
      <c r="FR1652" s="116" t="str">
        <f t="shared" si="720"/>
        <v>专属强化石3</v>
      </c>
      <c r="FS1652" s="116">
        <f t="shared" si="721"/>
        <v>5</v>
      </c>
      <c r="FT1652" s="116">
        <f t="shared" si="726"/>
        <v>0.04</v>
      </c>
      <c r="FU1652" s="116">
        <f t="shared" si="727"/>
        <v>1</v>
      </c>
      <c r="FV1652" s="116">
        <f t="shared" si="728"/>
        <v>42</v>
      </c>
      <c r="FW1652" s="116">
        <f t="shared" si="729"/>
        <v>0</v>
      </c>
      <c r="FX1652" s="116">
        <f t="shared" si="730"/>
        <v>1</v>
      </c>
      <c r="FY1652" s="116">
        <f t="shared" si="731"/>
        <v>10</v>
      </c>
      <c r="FZ1652" s="116">
        <f t="shared" si="732"/>
        <v>1.78E-2</v>
      </c>
      <c r="GA1652" s="116">
        <f t="shared" si="733"/>
        <v>1</v>
      </c>
      <c r="GB1652" s="116">
        <f t="shared" si="734"/>
        <v>20</v>
      </c>
      <c r="GC1652" s="116">
        <f t="shared" si="735"/>
        <v>7.1199999999999999E-2</v>
      </c>
      <c r="GD1652" s="116">
        <f t="shared" si="736"/>
        <v>1</v>
      </c>
      <c r="GE1652" s="116">
        <f t="shared" si="737"/>
        <v>42</v>
      </c>
    </row>
    <row r="1653" spans="164:187" ht="16.5" x14ac:dyDescent="0.2">
      <c r="FH1653" s="116">
        <v>1648</v>
      </c>
      <c r="FI1653" s="116">
        <f t="shared" si="722"/>
        <v>43</v>
      </c>
      <c r="FJ1653" s="116">
        <f t="shared" si="715"/>
        <v>21</v>
      </c>
      <c r="FK1653" s="116" t="str">
        <f t="shared" si="723"/>
        <v>秦琼专属武器-魂珠-5 7级</v>
      </c>
      <c r="FL1653" s="116">
        <f t="shared" si="724"/>
        <v>5</v>
      </c>
      <c r="FM1653" s="116">
        <f t="shared" si="725"/>
        <v>7</v>
      </c>
      <c r="FN1653" s="116" t="str">
        <f t="shared" si="716"/>
        <v>金币</v>
      </c>
      <c r="FO1653" s="116">
        <f t="shared" si="717"/>
        <v>11000</v>
      </c>
      <c r="FP1653" s="116" t="str">
        <f t="shared" si="718"/>
        <v>专属强化石2</v>
      </c>
      <c r="FQ1653" s="116">
        <f t="shared" si="719"/>
        <v>9</v>
      </c>
      <c r="FR1653" s="116" t="str">
        <f t="shared" si="720"/>
        <v>专属强化石3</v>
      </c>
      <c r="FS1653" s="116">
        <f t="shared" si="721"/>
        <v>5</v>
      </c>
      <c r="FT1653" s="116">
        <f t="shared" si="726"/>
        <v>0.02</v>
      </c>
      <c r="FU1653" s="116">
        <f t="shared" si="727"/>
        <v>1</v>
      </c>
      <c r="FV1653" s="116">
        <f t="shared" si="728"/>
        <v>68</v>
      </c>
      <c r="FW1653" s="116">
        <f t="shared" si="729"/>
        <v>0</v>
      </c>
      <c r="FX1653" s="116">
        <f t="shared" si="730"/>
        <v>1</v>
      </c>
      <c r="FY1653" s="116">
        <f t="shared" si="731"/>
        <v>16</v>
      </c>
      <c r="FZ1653" s="116">
        <f t="shared" si="732"/>
        <v>1.0999999999999999E-2</v>
      </c>
      <c r="GA1653" s="116">
        <f t="shared" si="733"/>
        <v>1</v>
      </c>
      <c r="GB1653" s="116">
        <f t="shared" si="734"/>
        <v>32</v>
      </c>
      <c r="GC1653" s="116">
        <f t="shared" si="735"/>
        <v>4.41E-2</v>
      </c>
      <c r="GD1653" s="116">
        <f t="shared" si="736"/>
        <v>1</v>
      </c>
      <c r="GE1653" s="116">
        <f t="shared" si="737"/>
        <v>68</v>
      </c>
    </row>
    <row r="1654" spans="164:187" ht="16.5" x14ac:dyDescent="0.2">
      <c r="FH1654" s="116">
        <v>1649</v>
      </c>
      <c r="FI1654" s="116">
        <f t="shared" si="722"/>
        <v>44</v>
      </c>
      <c r="FJ1654" s="116">
        <f t="shared" si="715"/>
        <v>21</v>
      </c>
      <c r="FK1654" s="116" t="str">
        <f t="shared" si="723"/>
        <v>秦琼专属武器-魂珠-5 8级</v>
      </c>
      <c r="FL1654" s="116">
        <f t="shared" si="724"/>
        <v>5</v>
      </c>
      <c r="FM1654" s="116">
        <f t="shared" si="725"/>
        <v>8</v>
      </c>
      <c r="FN1654" s="116" t="str">
        <f t="shared" si="716"/>
        <v>金币</v>
      </c>
      <c r="FO1654" s="116">
        <f t="shared" si="717"/>
        <v>12000</v>
      </c>
      <c r="FP1654" s="116" t="str">
        <f t="shared" si="718"/>
        <v>专属强化石2</v>
      </c>
      <c r="FQ1654" s="116">
        <f t="shared" si="719"/>
        <v>13</v>
      </c>
      <c r="FR1654" s="116" t="str">
        <f t="shared" si="720"/>
        <v>专属强化石3</v>
      </c>
      <c r="FS1654" s="116">
        <f t="shared" si="721"/>
        <v>7</v>
      </c>
      <c r="FT1654" s="116">
        <f t="shared" si="726"/>
        <v>0.02</v>
      </c>
      <c r="FU1654" s="116">
        <f t="shared" si="727"/>
        <v>1</v>
      </c>
      <c r="FV1654" s="116">
        <f t="shared" si="728"/>
        <v>79</v>
      </c>
      <c r="FW1654" s="116">
        <f t="shared" si="729"/>
        <v>0</v>
      </c>
      <c r="FX1654" s="116">
        <f t="shared" si="730"/>
        <v>1</v>
      </c>
      <c r="FY1654" s="116">
        <f t="shared" si="731"/>
        <v>18</v>
      </c>
      <c r="FZ1654" s="116">
        <f t="shared" si="732"/>
        <v>9.4999999999999998E-3</v>
      </c>
      <c r="GA1654" s="116">
        <f t="shared" si="733"/>
        <v>1</v>
      </c>
      <c r="GB1654" s="116">
        <f t="shared" si="734"/>
        <v>37</v>
      </c>
      <c r="GC1654" s="116">
        <f t="shared" si="735"/>
        <v>3.8100000000000002E-2</v>
      </c>
      <c r="GD1654" s="116">
        <f t="shared" si="736"/>
        <v>1</v>
      </c>
      <c r="GE1654" s="116">
        <f t="shared" si="737"/>
        <v>79</v>
      </c>
    </row>
    <row r="1655" spans="164:187" ht="16.5" x14ac:dyDescent="0.2">
      <c r="FH1655" s="116">
        <v>1650</v>
      </c>
      <c r="FI1655" s="116">
        <f t="shared" si="722"/>
        <v>45</v>
      </c>
      <c r="FJ1655" s="116">
        <f t="shared" si="715"/>
        <v>21</v>
      </c>
      <c r="FK1655" s="116" t="str">
        <f t="shared" si="723"/>
        <v>秦琼专属武器-魂珠-5 9级</v>
      </c>
      <c r="FL1655" s="116">
        <f t="shared" si="724"/>
        <v>5</v>
      </c>
      <c r="FM1655" s="116">
        <f t="shared" si="725"/>
        <v>9</v>
      </c>
      <c r="FN1655" s="116" t="str">
        <f t="shared" si="716"/>
        <v>金币</v>
      </c>
      <c r="FO1655" s="116">
        <f t="shared" si="717"/>
        <v>13000</v>
      </c>
      <c r="FP1655" s="116" t="str">
        <f t="shared" si="718"/>
        <v>专属强化石2</v>
      </c>
      <c r="FQ1655" s="116">
        <f t="shared" si="719"/>
        <v>17</v>
      </c>
      <c r="FR1655" s="116" t="str">
        <f t="shared" si="720"/>
        <v>专属强化石3</v>
      </c>
      <c r="FS1655" s="116">
        <f t="shared" si="721"/>
        <v>9</v>
      </c>
      <c r="FT1655" s="116">
        <f t="shared" si="726"/>
        <v>0.02</v>
      </c>
      <c r="FU1655" s="116">
        <f t="shared" si="727"/>
        <v>1</v>
      </c>
      <c r="FV1655" s="116">
        <f t="shared" si="728"/>
        <v>99</v>
      </c>
      <c r="FW1655" s="116">
        <f t="shared" si="729"/>
        <v>0</v>
      </c>
      <c r="FX1655" s="116">
        <f t="shared" si="730"/>
        <v>1</v>
      </c>
      <c r="FY1655" s="116">
        <f t="shared" si="731"/>
        <v>23</v>
      </c>
      <c r="FZ1655" s="116">
        <f t="shared" si="732"/>
        <v>7.6E-3</v>
      </c>
      <c r="GA1655" s="116">
        <f t="shared" si="733"/>
        <v>1</v>
      </c>
      <c r="GB1655" s="116">
        <f t="shared" si="734"/>
        <v>46</v>
      </c>
      <c r="GC1655" s="116">
        <f t="shared" si="735"/>
        <v>3.0300000000000001E-2</v>
      </c>
      <c r="GD1655" s="116">
        <f t="shared" si="736"/>
        <v>1</v>
      </c>
      <c r="GE1655" s="116">
        <f t="shared" si="737"/>
        <v>99</v>
      </c>
    </row>
    <row r="1656" spans="164:187" ht="16.5" x14ac:dyDescent="0.2">
      <c r="FH1656" s="116">
        <v>1651</v>
      </c>
      <c r="FI1656" s="116">
        <f t="shared" si="722"/>
        <v>0</v>
      </c>
      <c r="FJ1656" s="116">
        <f t="shared" si="715"/>
        <v>21</v>
      </c>
      <c r="FK1656" s="116" t="str">
        <f t="shared" si="723"/>
        <v>秦琼专属武器-魂珠-6 0级</v>
      </c>
      <c r="FL1656" s="116">
        <f t="shared" si="724"/>
        <v>6</v>
      </c>
      <c r="FM1656" s="116">
        <f t="shared" si="725"/>
        <v>0</v>
      </c>
      <c r="FN1656" s="116" t="str">
        <f t="shared" si="716"/>
        <v/>
      </c>
      <c r="FO1656" s="116" t="str">
        <f t="shared" si="717"/>
        <v/>
      </c>
      <c r="FP1656" s="116" t="str">
        <f t="shared" si="718"/>
        <v/>
      </c>
      <c r="FQ1656" s="116" t="str">
        <f t="shared" si="719"/>
        <v/>
      </c>
      <c r="FR1656" s="116" t="str">
        <f t="shared" si="720"/>
        <v/>
      </c>
      <c r="FS1656" s="116" t="str">
        <f t="shared" si="721"/>
        <v/>
      </c>
      <c r="FT1656" s="116" t="str">
        <f t="shared" si="726"/>
        <v/>
      </c>
      <c r="FU1656" s="116" t="str">
        <f t="shared" si="727"/>
        <v/>
      </c>
      <c r="FV1656" s="116" t="str">
        <f t="shared" si="728"/>
        <v/>
      </c>
      <c r="FW1656" s="116" t="str">
        <f t="shared" si="729"/>
        <v/>
      </c>
      <c r="FX1656" s="116" t="str">
        <f t="shared" si="730"/>
        <v/>
      </c>
      <c r="FY1656" s="116" t="str">
        <f t="shared" si="731"/>
        <v/>
      </c>
      <c r="FZ1656" s="116" t="str">
        <f t="shared" si="732"/>
        <v/>
      </c>
      <c r="GA1656" s="116" t="str">
        <f t="shared" si="733"/>
        <v/>
      </c>
      <c r="GB1656" s="116" t="str">
        <f t="shared" si="734"/>
        <v/>
      </c>
      <c r="GC1656" s="116" t="str">
        <f t="shared" si="735"/>
        <v/>
      </c>
      <c r="GD1656" s="116" t="str">
        <f t="shared" si="736"/>
        <v/>
      </c>
      <c r="GE1656" s="116" t="str">
        <f t="shared" si="737"/>
        <v/>
      </c>
    </row>
    <row r="1657" spans="164:187" ht="16.5" x14ac:dyDescent="0.2">
      <c r="FH1657" s="116">
        <v>1652</v>
      </c>
      <c r="FI1657" s="116">
        <f t="shared" si="722"/>
        <v>46</v>
      </c>
      <c r="FJ1657" s="116">
        <f t="shared" si="715"/>
        <v>21</v>
      </c>
      <c r="FK1657" s="116" t="str">
        <f t="shared" si="723"/>
        <v>秦琼专属武器-魂珠-6 1级</v>
      </c>
      <c r="FL1657" s="116">
        <f t="shared" si="724"/>
        <v>6</v>
      </c>
      <c r="FM1657" s="116">
        <f t="shared" si="725"/>
        <v>1</v>
      </c>
      <c r="FN1657" s="116" t="str">
        <f t="shared" si="716"/>
        <v>金币</v>
      </c>
      <c r="FO1657" s="116">
        <f t="shared" si="717"/>
        <v>6000</v>
      </c>
      <c r="FP1657" s="116" t="str">
        <f t="shared" si="718"/>
        <v>专属强化石3</v>
      </c>
      <c r="FQ1657" s="116">
        <f t="shared" si="719"/>
        <v>5</v>
      </c>
      <c r="FR1657" s="116" t="str">
        <f t="shared" si="720"/>
        <v>专属强化石4</v>
      </c>
      <c r="FS1657" s="116">
        <f t="shared" si="721"/>
        <v>1</v>
      </c>
      <c r="FT1657" s="116">
        <f t="shared" si="726"/>
        <v>0.14000000000000001</v>
      </c>
      <c r="FU1657" s="116">
        <f t="shared" si="727"/>
        <v>1</v>
      </c>
      <c r="FV1657" s="116">
        <f t="shared" si="728"/>
        <v>10</v>
      </c>
      <c r="FW1657" s="116">
        <f t="shared" si="729"/>
        <v>0</v>
      </c>
      <c r="FX1657" s="116">
        <f t="shared" si="730"/>
        <v>1</v>
      </c>
      <c r="FY1657" s="116">
        <f t="shared" si="731"/>
        <v>2</v>
      </c>
      <c r="FZ1657" s="116">
        <f t="shared" si="732"/>
        <v>7.2099999999999997E-2</v>
      </c>
      <c r="GA1657" s="116">
        <f t="shared" si="733"/>
        <v>1</v>
      </c>
      <c r="GB1657" s="116">
        <f t="shared" si="734"/>
        <v>5</v>
      </c>
      <c r="GC1657" s="116">
        <f t="shared" si="735"/>
        <v>0.28860000000000002</v>
      </c>
      <c r="GD1657" s="116">
        <f t="shared" si="736"/>
        <v>1</v>
      </c>
      <c r="GE1657" s="116">
        <f t="shared" si="737"/>
        <v>10</v>
      </c>
    </row>
    <row r="1658" spans="164:187" ht="16.5" x14ac:dyDescent="0.2">
      <c r="FH1658" s="116">
        <v>1653</v>
      </c>
      <c r="FI1658" s="116">
        <f t="shared" si="722"/>
        <v>47</v>
      </c>
      <c r="FJ1658" s="116">
        <f t="shared" si="715"/>
        <v>21</v>
      </c>
      <c r="FK1658" s="116" t="str">
        <f t="shared" si="723"/>
        <v>秦琼专属武器-魂珠-6 2级</v>
      </c>
      <c r="FL1658" s="116">
        <f t="shared" si="724"/>
        <v>6</v>
      </c>
      <c r="FM1658" s="116">
        <f t="shared" si="725"/>
        <v>2</v>
      </c>
      <c r="FN1658" s="116" t="str">
        <f t="shared" si="716"/>
        <v>金币</v>
      </c>
      <c r="FO1658" s="116">
        <f t="shared" si="717"/>
        <v>7000</v>
      </c>
      <c r="FP1658" s="116" t="str">
        <f t="shared" si="718"/>
        <v>专属强化石3</v>
      </c>
      <c r="FQ1658" s="116">
        <f t="shared" si="719"/>
        <v>9</v>
      </c>
      <c r="FR1658" s="116" t="str">
        <f t="shared" si="720"/>
        <v>专属强化石4</v>
      </c>
      <c r="FS1658" s="116">
        <f t="shared" si="721"/>
        <v>2</v>
      </c>
      <c r="FT1658" s="116">
        <f t="shared" si="726"/>
        <v>0.14000000000000001</v>
      </c>
      <c r="FU1658" s="116">
        <f t="shared" si="727"/>
        <v>1</v>
      </c>
      <c r="FV1658" s="116">
        <f t="shared" si="728"/>
        <v>10</v>
      </c>
      <c r="FW1658" s="116">
        <f t="shared" si="729"/>
        <v>0</v>
      </c>
      <c r="FX1658" s="116">
        <f t="shared" si="730"/>
        <v>1</v>
      </c>
      <c r="FY1658" s="116">
        <f t="shared" si="731"/>
        <v>2</v>
      </c>
      <c r="FZ1658" s="116">
        <f t="shared" si="732"/>
        <v>7.2099999999999997E-2</v>
      </c>
      <c r="GA1658" s="116">
        <f t="shared" si="733"/>
        <v>1</v>
      </c>
      <c r="GB1658" s="116">
        <f t="shared" si="734"/>
        <v>5</v>
      </c>
      <c r="GC1658" s="116">
        <f t="shared" si="735"/>
        <v>0.28860000000000002</v>
      </c>
      <c r="GD1658" s="116">
        <f t="shared" si="736"/>
        <v>1</v>
      </c>
      <c r="GE1658" s="116">
        <f t="shared" si="737"/>
        <v>10</v>
      </c>
    </row>
    <row r="1659" spans="164:187" ht="16.5" x14ac:dyDescent="0.2">
      <c r="FH1659" s="116">
        <v>1654</v>
      </c>
      <c r="FI1659" s="116">
        <f t="shared" si="722"/>
        <v>48</v>
      </c>
      <c r="FJ1659" s="116">
        <f t="shared" si="715"/>
        <v>21</v>
      </c>
      <c r="FK1659" s="116" t="str">
        <f t="shared" si="723"/>
        <v>秦琼专属武器-魂珠-6 3级</v>
      </c>
      <c r="FL1659" s="116">
        <f t="shared" si="724"/>
        <v>6</v>
      </c>
      <c r="FM1659" s="116">
        <f t="shared" si="725"/>
        <v>3</v>
      </c>
      <c r="FN1659" s="116" t="str">
        <f t="shared" si="716"/>
        <v>金币</v>
      </c>
      <c r="FO1659" s="116">
        <f t="shared" si="717"/>
        <v>8000</v>
      </c>
      <c r="FP1659" s="116" t="str">
        <f t="shared" si="718"/>
        <v>专属强化石3</v>
      </c>
      <c r="FQ1659" s="116">
        <f t="shared" si="719"/>
        <v>9</v>
      </c>
      <c r="FR1659" s="116" t="str">
        <f t="shared" si="720"/>
        <v>专属强化石4</v>
      </c>
      <c r="FS1659" s="116">
        <f t="shared" si="721"/>
        <v>2</v>
      </c>
      <c r="FT1659" s="116">
        <f t="shared" si="726"/>
        <v>0.1</v>
      </c>
      <c r="FU1659" s="116">
        <f t="shared" si="727"/>
        <v>1</v>
      </c>
      <c r="FV1659" s="116">
        <f t="shared" si="728"/>
        <v>16</v>
      </c>
      <c r="FW1659" s="116">
        <f t="shared" si="729"/>
        <v>0</v>
      </c>
      <c r="FX1659" s="116">
        <f t="shared" si="730"/>
        <v>1</v>
      </c>
      <c r="FY1659" s="116">
        <f t="shared" si="731"/>
        <v>4</v>
      </c>
      <c r="FZ1659" s="116">
        <f t="shared" si="732"/>
        <v>4.8099999999999997E-2</v>
      </c>
      <c r="GA1659" s="116">
        <f t="shared" si="733"/>
        <v>1</v>
      </c>
      <c r="GB1659" s="116">
        <f t="shared" si="734"/>
        <v>7</v>
      </c>
      <c r="GC1659" s="116">
        <f t="shared" si="735"/>
        <v>0.19239999999999999</v>
      </c>
      <c r="GD1659" s="116">
        <f t="shared" si="736"/>
        <v>1</v>
      </c>
      <c r="GE1659" s="116">
        <f t="shared" si="737"/>
        <v>16</v>
      </c>
    </row>
    <row r="1660" spans="164:187" ht="16.5" x14ac:dyDescent="0.2">
      <c r="FH1660" s="116">
        <v>1655</v>
      </c>
      <c r="FI1660" s="116">
        <f t="shared" si="722"/>
        <v>49</v>
      </c>
      <c r="FJ1660" s="116">
        <f t="shared" si="715"/>
        <v>21</v>
      </c>
      <c r="FK1660" s="116" t="str">
        <f t="shared" si="723"/>
        <v>秦琼专属武器-魂珠-6 4级</v>
      </c>
      <c r="FL1660" s="116">
        <f t="shared" si="724"/>
        <v>6</v>
      </c>
      <c r="FM1660" s="116">
        <f t="shared" si="725"/>
        <v>4</v>
      </c>
      <c r="FN1660" s="116" t="str">
        <f t="shared" si="716"/>
        <v>金币</v>
      </c>
      <c r="FO1660" s="116">
        <f t="shared" si="717"/>
        <v>9000</v>
      </c>
      <c r="FP1660" s="116" t="str">
        <f t="shared" si="718"/>
        <v>专属强化石3</v>
      </c>
      <c r="FQ1660" s="116">
        <f t="shared" si="719"/>
        <v>14</v>
      </c>
      <c r="FR1660" s="116" t="str">
        <f t="shared" si="720"/>
        <v>专属强化石4</v>
      </c>
      <c r="FS1660" s="116">
        <f t="shared" si="721"/>
        <v>3</v>
      </c>
      <c r="FT1660" s="116">
        <f t="shared" si="726"/>
        <v>0.09</v>
      </c>
      <c r="FU1660" s="116">
        <f t="shared" si="727"/>
        <v>1</v>
      </c>
      <c r="FV1660" s="116">
        <f t="shared" si="728"/>
        <v>17</v>
      </c>
      <c r="FW1660" s="116">
        <f t="shared" si="729"/>
        <v>0</v>
      </c>
      <c r="FX1660" s="116">
        <f t="shared" si="730"/>
        <v>1</v>
      </c>
      <c r="FY1660" s="116">
        <f t="shared" si="731"/>
        <v>4</v>
      </c>
      <c r="FZ1660" s="116">
        <f t="shared" si="732"/>
        <v>4.3299999999999998E-2</v>
      </c>
      <c r="GA1660" s="116">
        <f t="shared" si="733"/>
        <v>1</v>
      </c>
      <c r="GB1660" s="116">
        <f t="shared" si="734"/>
        <v>8</v>
      </c>
      <c r="GC1660" s="116">
        <f t="shared" si="735"/>
        <v>0.1731</v>
      </c>
      <c r="GD1660" s="116">
        <f t="shared" si="736"/>
        <v>1</v>
      </c>
      <c r="GE1660" s="116">
        <f t="shared" si="737"/>
        <v>17</v>
      </c>
    </row>
    <row r="1661" spans="164:187" ht="16.5" x14ac:dyDescent="0.2">
      <c r="FH1661" s="116">
        <v>1656</v>
      </c>
      <c r="FI1661" s="116">
        <f t="shared" si="722"/>
        <v>50</v>
      </c>
      <c r="FJ1661" s="116">
        <f t="shared" si="715"/>
        <v>21</v>
      </c>
      <c r="FK1661" s="116" t="str">
        <f t="shared" si="723"/>
        <v>秦琼专属武器-魂珠-6 5级</v>
      </c>
      <c r="FL1661" s="116">
        <f t="shared" si="724"/>
        <v>6</v>
      </c>
      <c r="FM1661" s="116">
        <f t="shared" si="725"/>
        <v>5</v>
      </c>
      <c r="FN1661" s="116" t="str">
        <f t="shared" si="716"/>
        <v>金币</v>
      </c>
      <c r="FO1661" s="116">
        <f t="shared" si="717"/>
        <v>10000</v>
      </c>
      <c r="FP1661" s="116" t="str">
        <f t="shared" si="718"/>
        <v>专属强化石3</v>
      </c>
      <c r="FQ1661" s="116">
        <f t="shared" si="719"/>
        <v>14</v>
      </c>
      <c r="FR1661" s="116" t="str">
        <f t="shared" si="720"/>
        <v>专属强化石4</v>
      </c>
      <c r="FS1661" s="116">
        <f t="shared" si="721"/>
        <v>3</v>
      </c>
      <c r="FT1661" s="116">
        <f t="shared" si="726"/>
        <v>0.05</v>
      </c>
      <c r="FU1661" s="116">
        <f t="shared" si="727"/>
        <v>1</v>
      </c>
      <c r="FV1661" s="116">
        <f t="shared" si="728"/>
        <v>28</v>
      </c>
      <c r="FW1661" s="116">
        <f t="shared" si="729"/>
        <v>0</v>
      </c>
      <c r="FX1661" s="116">
        <f t="shared" si="730"/>
        <v>1</v>
      </c>
      <c r="FY1661" s="116">
        <f t="shared" si="731"/>
        <v>6</v>
      </c>
      <c r="FZ1661" s="116">
        <f t="shared" si="732"/>
        <v>2.7099999999999999E-2</v>
      </c>
      <c r="GA1661" s="116">
        <f t="shared" si="733"/>
        <v>1</v>
      </c>
      <c r="GB1661" s="116">
        <f t="shared" si="734"/>
        <v>13</v>
      </c>
      <c r="GC1661" s="116">
        <f t="shared" si="735"/>
        <v>0.1082</v>
      </c>
      <c r="GD1661" s="116">
        <f t="shared" si="736"/>
        <v>1</v>
      </c>
      <c r="GE1661" s="116">
        <f t="shared" si="737"/>
        <v>28</v>
      </c>
    </row>
    <row r="1662" spans="164:187" ht="16.5" x14ac:dyDescent="0.2">
      <c r="FH1662" s="116">
        <v>1657</v>
      </c>
      <c r="FI1662" s="116">
        <f t="shared" si="722"/>
        <v>51</v>
      </c>
      <c r="FJ1662" s="116">
        <f t="shared" si="715"/>
        <v>21</v>
      </c>
      <c r="FK1662" s="116" t="str">
        <f t="shared" si="723"/>
        <v>秦琼专属武器-魂珠-6 6级</v>
      </c>
      <c r="FL1662" s="116">
        <f t="shared" si="724"/>
        <v>6</v>
      </c>
      <c r="FM1662" s="116">
        <f t="shared" si="725"/>
        <v>6</v>
      </c>
      <c r="FN1662" s="116" t="str">
        <f t="shared" si="716"/>
        <v>金币</v>
      </c>
      <c r="FO1662" s="116">
        <f t="shared" si="717"/>
        <v>11000</v>
      </c>
      <c r="FP1662" s="116" t="str">
        <f t="shared" si="718"/>
        <v>专属强化石3</v>
      </c>
      <c r="FQ1662" s="116">
        <f t="shared" si="719"/>
        <v>19</v>
      </c>
      <c r="FR1662" s="116" t="str">
        <f t="shared" si="720"/>
        <v>专属强化石4</v>
      </c>
      <c r="FS1662" s="116">
        <f t="shared" si="721"/>
        <v>4</v>
      </c>
      <c r="FT1662" s="116">
        <f t="shared" si="726"/>
        <v>0.04</v>
      </c>
      <c r="FU1662" s="116">
        <f t="shared" si="727"/>
        <v>1</v>
      </c>
      <c r="FV1662" s="116">
        <f t="shared" si="728"/>
        <v>34</v>
      </c>
      <c r="FW1662" s="116">
        <f t="shared" si="729"/>
        <v>0</v>
      </c>
      <c r="FX1662" s="116">
        <f t="shared" si="730"/>
        <v>1</v>
      </c>
      <c r="FY1662" s="116">
        <f t="shared" si="731"/>
        <v>8</v>
      </c>
      <c r="FZ1662" s="116">
        <f t="shared" si="732"/>
        <v>2.2200000000000001E-2</v>
      </c>
      <c r="GA1662" s="116">
        <f t="shared" si="733"/>
        <v>1</v>
      </c>
      <c r="GB1662" s="116">
        <f t="shared" si="734"/>
        <v>16</v>
      </c>
      <c r="GC1662" s="116">
        <f t="shared" si="735"/>
        <v>8.8800000000000004E-2</v>
      </c>
      <c r="GD1662" s="116">
        <f t="shared" si="736"/>
        <v>1</v>
      </c>
      <c r="GE1662" s="116">
        <f t="shared" si="737"/>
        <v>34</v>
      </c>
    </row>
    <row r="1663" spans="164:187" ht="16.5" x14ac:dyDescent="0.2">
      <c r="FH1663" s="116">
        <v>1658</v>
      </c>
      <c r="FI1663" s="116">
        <f t="shared" si="722"/>
        <v>52</v>
      </c>
      <c r="FJ1663" s="116">
        <f t="shared" si="715"/>
        <v>21</v>
      </c>
      <c r="FK1663" s="116" t="str">
        <f t="shared" si="723"/>
        <v>秦琼专属武器-魂珠-6 7级</v>
      </c>
      <c r="FL1663" s="116">
        <f t="shared" si="724"/>
        <v>6</v>
      </c>
      <c r="FM1663" s="116">
        <f t="shared" si="725"/>
        <v>7</v>
      </c>
      <c r="FN1663" s="116" t="str">
        <f t="shared" si="716"/>
        <v>金币</v>
      </c>
      <c r="FO1663" s="116">
        <f t="shared" si="717"/>
        <v>12000</v>
      </c>
      <c r="FP1663" s="116" t="str">
        <f t="shared" si="718"/>
        <v>专属强化石3</v>
      </c>
      <c r="FQ1663" s="116">
        <f t="shared" si="719"/>
        <v>24</v>
      </c>
      <c r="FR1663" s="116" t="str">
        <f t="shared" si="720"/>
        <v>专属强化石4</v>
      </c>
      <c r="FS1663" s="116">
        <f t="shared" si="721"/>
        <v>5</v>
      </c>
      <c r="FT1663" s="116">
        <f t="shared" si="726"/>
        <v>0.03</v>
      </c>
      <c r="FU1663" s="116">
        <f t="shared" si="727"/>
        <v>1</v>
      </c>
      <c r="FV1663" s="116">
        <f t="shared" si="728"/>
        <v>44</v>
      </c>
      <c r="FW1663" s="116">
        <f t="shared" si="729"/>
        <v>0</v>
      </c>
      <c r="FX1663" s="116">
        <f t="shared" si="730"/>
        <v>1</v>
      </c>
      <c r="FY1663" s="116">
        <f t="shared" si="731"/>
        <v>10</v>
      </c>
      <c r="FZ1663" s="116">
        <f t="shared" si="732"/>
        <v>1.72E-2</v>
      </c>
      <c r="GA1663" s="116">
        <f t="shared" si="733"/>
        <v>1</v>
      </c>
      <c r="GB1663" s="116">
        <f t="shared" si="734"/>
        <v>20</v>
      </c>
      <c r="GC1663" s="116">
        <f t="shared" si="735"/>
        <v>6.8699999999999997E-2</v>
      </c>
      <c r="GD1663" s="116">
        <f t="shared" si="736"/>
        <v>1</v>
      </c>
      <c r="GE1663" s="116">
        <f t="shared" si="737"/>
        <v>44</v>
      </c>
    </row>
    <row r="1664" spans="164:187" ht="16.5" x14ac:dyDescent="0.2">
      <c r="FH1664" s="116">
        <v>1659</v>
      </c>
      <c r="FI1664" s="116">
        <f t="shared" si="722"/>
        <v>53</v>
      </c>
      <c r="FJ1664" s="116">
        <f t="shared" si="715"/>
        <v>21</v>
      </c>
      <c r="FK1664" s="116" t="str">
        <f t="shared" si="723"/>
        <v>秦琼专属武器-魂珠-6 8级</v>
      </c>
      <c r="FL1664" s="116">
        <f t="shared" si="724"/>
        <v>6</v>
      </c>
      <c r="FM1664" s="116">
        <f t="shared" si="725"/>
        <v>8</v>
      </c>
      <c r="FN1664" s="116" t="str">
        <f t="shared" si="716"/>
        <v>金币</v>
      </c>
      <c r="FO1664" s="116">
        <f t="shared" si="717"/>
        <v>13000</v>
      </c>
      <c r="FP1664" s="116" t="str">
        <f t="shared" si="718"/>
        <v>专属强化石3</v>
      </c>
      <c r="FQ1664" s="116">
        <f t="shared" si="719"/>
        <v>33</v>
      </c>
      <c r="FR1664" s="116" t="str">
        <f t="shared" si="720"/>
        <v>专属强化石4</v>
      </c>
      <c r="FS1664" s="116">
        <f t="shared" si="721"/>
        <v>7</v>
      </c>
      <c r="FT1664" s="116">
        <f t="shared" si="726"/>
        <v>0.03</v>
      </c>
      <c r="FU1664" s="116">
        <f t="shared" si="727"/>
        <v>1</v>
      </c>
      <c r="FV1664" s="116">
        <f t="shared" si="728"/>
        <v>50</v>
      </c>
      <c r="FW1664" s="116">
        <f t="shared" si="729"/>
        <v>0</v>
      </c>
      <c r="FX1664" s="116">
        <f t="shared" si="730"/>
        <v>1</v>
      </c>
      <c r="FY1664" s="116">
        <f t="shared" si="731"/>
        <v>12</v>
      </c>
      <c r="FZ1664" s="116">
        <f t="shared" si="732"/>
        <v>1.49E-2</v>
      </c>
      <c r="GA1664" s="116">
        <f t="shared" si="733"/>
        <v>1</v>
      </c>
      <c r="GB1664" s="116">
        <f t="shared" si="734"/>
        <v>24</v>
      </c>
      <c r="GC1664" s="116">
        <f t="shared" si="735"/>
        <v>5.9400000000000001E-2</v>
      </c>
      <c r="GD1664" s="116">
        <f t="shared" si="736"/>
        <v>1</v>
      </c>
      <c r="GE1664" s="116">
        <f t="shared" si="737"/>
        <v>50</v>
      </c>
    </row>
    <row r="1665" spans="164:187" ht="16.5" x14ac:dyDescent="0.2">
      <c r="FH1665" s="116">
        <v>1660</v>
      </c>
      <c r="FI1665" s="116">
        <f t="shared" si="722"/>
        <v>54</v>
      </c>
      <c r="FJ1665" s="116">
        <f t="shared" si="715"/>
        <v>21</v>
      </c>
      <c r="FK1665" s="116" t="str">
        <f t="shared" si="723"/>
        <v>秦琼专属武器-魂珠-6 9级</v>
      </c>
      <c r="FL1665" s="116">
        <f t="shared" si="724"/>
        <v>6</v>
      </c>
      <c r="FM1665" s="116">
        <f t="shared" si="725"/>
        <v>9</v>
      </c>
      <c r="FN1665" s="116" t="str">
        <f t="shared" si="716"/>
        <v>金币</v>
      </c>
      <c r="FO1665" s="116">
        <f t="shared" si="717"/>
        <v>14000</v>
      </c>
      <c r="FP1665" s="116" t="str">
        <f t="shared" si="718"/>
        <v>专属强化石3</v>
      </c>
      <c r="FQ1665" s="116">
        <f t="shared" si="719"/>
        <v>38</v>
      </c>
      <c r="FR1665" s="116" t="str">
        <f t="shared" si="720"/>
        <v>专属强化石4</v>
      </c>
      <c r="FS1665" s="116">
        <f t="shared" si="721"/>
        <v>8</v>
      </c>
      <c r="FT1665" s="116">
        <f t="shared" si="726"/>
        <v>0.02</v>
      </c>
      <c r="FU1665" s="116">
        <f t="shared" si="727"/>
        <v>1</v>
      </c>
      <c r="FV1665" s="116">
        <f t="shared" si="728"/>
        <v>71</v>
      </c>
      <c r="FW1665" s="116">
        <f t="shared" si="729"/>
        <v>0</v>
      </c>
      <c r="FX1665" s="116">
        <f t="shared" si="730"/>
        <v>1</v>
      </c>
      <c r="FY1665" s="116">
        <f t="shared" si="731"/>
        <v>17</v>
      </c>
      <c r="FZ1665" s="116">
        <f t="shared" si="732"/>
        <v>1.0500000000000001E-2</v>
      </c>
      <c r="GA1665" s="116">
        <f t="shared" si="733"/>
        <v>1</v>
      </c>
      <c r="GB1665" s="116">
        <f t="shared" si="734"/>
        <v>33</v>
      </c>
      <c r="GC1665" s="116">
        <f t="shared" si="735"/>
        <v>4.2000000000000003E-2</v>
      </c>
      <c r="GD1665" s="116">
        <f t="shared" si="736"/>
        <v>1</v>
      </c>
      <c r="GE1665" s="116">
        <f t="shared" si="737"/>
        <v>71</v>
      </c>
    </row>
    <row r="1666" spans="164:187" ht="16.5" x14ac:dyDescent="0.2">
      <c r="FH1666" s="116">
        <v>1661</v>
      </c>
      <c r="FI1666" s="116">
        <f t="shared" si="722"/>
        <v>0</v>
      </c>
      <c r="FJ1666" s="116">
        <f t="shared" si="715"/>
        <v>21</v>
      </c>
      <c r="FK1666" s="116" t="str">
        <f t="shared" si="723"/>
        <v>秦琼专属武器-魂珠-7 0级</v>
      </c>
      <c r="FL1666" s="116">
        <f t="shared" si="724"/>
        <v>7</v>
      </c>
      <c r="FM1666" s="116">
        <f t="shared" si="725"/>
        <v>0</v>
      </c>
      <c r="FN1666" s="116" t="str">
        <f t="shared" si="716"/>
        <v/>
      </c>
      <c r="FO1666" s="116" t="str">
        <f t="shared" si="717"/>
        <v/>
      </c>
      <c r="FP1666" s="116" t="str">
        <f t="shared" si="718"/>
        <v/>
      </c>
      <c r="FQ1666" s="116" t="str">
        <f t="shared" si="719"/>
        <v/>
      </c>
      <c r="FR1666" s="116" t="str">
        <f t="shared" si="720"/>
        <v/>
      </c>
      <c r="FS1666" s="116" t="str">
        <f t="shared" si="721"/>
        <v/>
      </c>
      <c r="FT1666" s="116" t="str">
        <f t="shared" si="726"/>
        <v/>
      </c>
      <c r="FU1666" s="116" t="str">
        <f t="shared" si="727"/>
        <v/>
      </c>
      <c r="FV1666" s="116" t="str">
        <f t="shared" si="728"/>
        <v/>
      </c>
      <c r="FW1666" s="116" t="str">
        <f t="shared" si="729"/>
        <v/>
      </c>
      <c r="FX1666" s="116" t="str">
        <f t="shared" si="730"/>
        <v/>
      </c>
      <c r="FY1666" s="116" t="str">
        <f t="shared" si="731"/>
        <v/>
      </c>
      <c r="FZ1666" s="116" t="str">
        <f t="shared" si="732"/>
        <v/>
      </c>
      <c r="GA1666" s="116" t="str">
        <f t="shared" si="733"/>
        <v/>
      </c>
      <c r="GB1666" s="116" t="str">
        <f t="shared" si="734"/>
        <v/>
      </c>
      <c r="GC1666" s="116" t="str">
        <f t="shared" si="735"/>
        <v/>
      </c>
      <c r="GD1666" s="116" t="str">
        <f t="shared" si="736"/>
        <v/>
      </c>
      <c r="GE1666" s="116" t="str">
        <f t="shared" si="737"/>
        <v/>
      </c>
    </row>
    <row r="1667" spans="164:187" ht="16.5" x14ac:dyDescent="0.2">
      <c r="FH1667" s="116">
        <v>1662</v>
      </c>
      <c r="FI1667" s="116">
        <f t="shared" si="722"/>
        <v>55</v>
      </c>
      <c r="FJ1667" s="116">
        <f t="shared" si="715"/>
        <v>21</v>
      </c>
      <c r="FK1667" s="116" t="str">
        <f t="shared" si="723"/>
        <v>秦琼专属武器-魂珠-7 1级</v>
      </c>
      <c r="FL1667" s="116">
        <f t="shared" si="724"/>
        <v>7</v>
      </c>
      <c r="FM1667" s="116">
        <f t="shared" si="725"/>
        <v>1</v>
      </c>
      <c r="FN1667" s="116" t="str">
        <f t="shared" si="716"/>
        <v>金币</v>
      </c>
      <c r="FO1667" s="116">
        <f t="shared" si="717"/>
        <v>7000</v>
      </c>
      <c r="FP1667" s="116" t="str">
        <f t="shared" si="718"/>
        <v>专属强化石3</v>
      </c>
      <c r="FQ1667" s="116">
        <f t="shared" si="719"/>
        <v>6</v>
      </c>
      <c r="FR1667" s="116" t="str">
        <f t="shared" si="720"/>
        <v>专属强化石4</v>
      </c>
      <c r="FS1667" s="116">
        <f t="shared" si="721"/>
        <v>2</v>
      </c>
      <c r="FT1667" s="116">
        <f t="shared" si="726"/>
        <v>0.17</v>
      </c>
      <c r="FU1667" s="116">
        <f t="shared" si="727"/>
        <v>1</v>
      </c>
      <c r="FV1667" s="116">
        <f t="shared" si="728"/>
        <v>9</v>
      </c>
      <c r="FW1667" s="116">
        <f t="shared" si="729"/>
        <v>0</v>
      </c>
      <c r="FX1667" s="116">
        <f t="shared" si="730"/>
        <v>1</v>
      </c>
      <c r="FY1667" s="116">
        <f t="shared" si="731"/>
        <v>2</v>
      </c>
      <c r="FZ1667" s="116">
        <f t="shared" si="732"/>
        <v>8.6599999999999996E-2</v>
      </c>
      <c r="GA1667" s="116">
        <f t="shared" si="733"/>
        <v>1</v>
      </c>
      <c r="GB1667" s="116">
        <f t="shared" si="734"/>
        <v>4</v>
      </c>
      <c r="GC1667" s="116">
        <f t="shared" si="735"/>
        <v>0.3463</v>
      </c>
      <c r="GD1667" s="116">
        <f t="shared" si="736"/>
        <v>1</v>
      </c>
      <c r="GE1667" s="116">
        <f t="shared" si="737"/>
        <v>9</v>
      </c>
    </row>
    <row r="1668" spans="164:187" ht="16.5" x14ac:dyDescent="0.2">
      <c r="FH1668" s="116">
        <v>1663</v>
      </c>
      <c r="FI1668" s="116">
        <f t="shared" si="722"/>
        <v>56</v>
      </c>
      <c r="FJ1668" s="116">
        <f t="shared" si="715"/>
        <v>21</v>
      </c>
      <c r="FK1668" s="116" t="str">
        <f t="shared" si="723"/>
        <v>秦琼专属武器-魂珠-7 2级</v>
      </c>
      <c r="FL1668" s="116">
        <f t="shared" si="724"/>
        <v>7</v>
      </c>
      <c r="FM1668" s="116">
        <f t="shared" si="725"/>
        <v>2</v>
      </c>
      <c r="FN1668" s="116" t="str">
        <f t="shared" si="716"/>
        <v>金币</v>
      </c>
      <c r="FO1668" s="116">
        <f t="shared" si="717"/>
        <v>8000</v>
      </c>
      <c r="FP1668" s="116" t="str">
        <f t="shared" si="718"/>
        <v>专属强化石3</v>
      </c>
      <c r="FQ1668" s="116">
        <f t="shared" si="719"/>
        <v>6</v>
      </c>
      <c r="FR1668" s="116" t="str">
        <f t="shared" si="720"/>
        <v>专属强化石4</v>
      </c>
      <c r="FS1668" s="116">
        <f t="shared" si="721"/>
        <v>2</v>
      </c>
      <c r="FT1668" s="116">
        <f t="shared" si="726"/>
        <v>0.09</v>
      </c>
      <c r="FU1668" s="116">
        <f t="shared" si="727"/>
        <v>1</v>
      </c>
      <c r="FV1668" s="116">
        <f t="shared" si="728"/>
        <v>17</v>
      </c>
      <c r="FW1668" s="116">
        <f t="shared" si="729"/>
        <v>0</v>
      </c>
      <c r="FX1668" s="116">
        <f t="shared" si="730"/>
        <v>1</v>
      </c>
      <c r="FY1668" s="116">
        <f t="shared" si="731"/>
        <v>4</v>
      </c>
      <c r="FZ1668" s="116">
        <f t="shared" si="732"/>
        <v>4.3299999999999998E-2</v>
      </c>
      <c r="GA1668" s="116">
        <f t="shared" si="733"/>
        <v>1</v>
      </c>
      <c r="GB1668" s="116">
        <f t="shared" si="734"/>
        <v>8</v>
      </c>
      <c r="GC1668" s="116">
        <f t="shared" si="735"/>
        <v>0.1731</v>
      </c>
      <c r="GD1668" s="116">
        <f t="shared" si="736"/>
        <v>1</v>
      </c>
      <c r="GE1668" s="116">
        <f t="shared" si="737"/>
        <v>17</v>
      </c>
    </row>
    <row r="1669" spans="164:187" ht="16.5" x14ac:dyDescent="0.2">
      <c r="FH1669" s="116">
        <v>1664</v>
      </c>
      <c r="FI1669" s="116">
        <f t="shared" si="722"/>
        <v>57</v>
      </c>
      <c r="FJ1669" s="116">
        <f t="shared" si="715"/>
        <v>21</v>
      </c>
      <c r="FK1669" s="116" t="str">
        <f t="shared" si="723"/>
        <v>秦琼专属武器-魂珠-7 3级</v>
      </c>
      <c r="FL1669" s="116">
        <f t="shared" si="724"/>
        <v>7</v>
      </c>
      <c r="FM1669" s="116">
        <f t="shared" si="725"/>
        <v>3</v>
      </c>
      <c r="FN1669" s="116" t="str">
        <f t="shared" si="716"/>
        <v>金币</v>
      </c>
      <c r="FO1669" s="116">
        <f t="shared" si="717"/>
        <v>9000</v>
      </c>
      <c r="FP1669" s="116" t="str">
        <f t="shared" si="718"/>
        <v>专属强化石3</v>
      </c>
      <c r="FQ1669" s="116">
        <f t="shared" si="719"/>
        <v>8</v>
      </c>
      <c r="FR1669" s="116" t="str">
        <f t="shared" si="720"/>
        <v>专属强化石4</v>
      </c>
      <c r="FS1669" s="116">
        <f t="shared" si="721"/>
        <v>3</v>
      </c>
      <c r="FT1669" s="116">
        <f t="shared" si="726"/>
        <v>0.09</v>
      </c>
      <c r="FU1669" s="116">
        <f t="shared" si="727"/>
        <v>1</v>
      </c>
      <c r="FV1669" s="116">
        <f t="shared" si="728"/>
        <v>17</v>
      </c>
      <c r="FW1669" s="116">
        <f t="shared" si="729"/>
        <v>0</v>
      </c>
      <c r="FX1669" s="116">
        <f t="shared" si="730"/>
        <v>1</v>
      </c>
      <c r="FY1669" s="116">
        <f t="shared" si="731"/>
        <v>4</v>
      </c>
      <c r="FZ1669" s="116">
        <f t="shared" si="732"/>
        <v>4.3299999999999998E-2</v>
      </c>
      <c r="GA1669" s="116">
        <f t="shared" si="733"/>
        <v>1</v>
      </c>
      <c r="GB1669" s="116">
        <f t="shared" si="734"/>
        <v>8</v>
      </c>
      <c r="GC1669" s="116">
        <f t="shared" si="735"/>
        <v>0.1731</v>
      </c>
      <c r="GD1669" s="116">
        <f t="shared" si="736"/>
        <v>1</v>
      </c>
      <c r="GE1669" s="116">
        <f t="shared" si="737"/>
        <v>17</v>
      </c>
    </row>
    <row r="1670" spans="164:187" ht="16.5" x14ac:dyDescent="0.2">
      <c r="FH1670" s="116">
        <v>1665</v>
      </c>
      <c r="FI1670" s="116">
        <f t="shared" si="722"/>
        <v>58</v>
      </c>
      <c r="FJ1670" s="116">
        <f t="shared" si="715"/>
        <v>21</v>
      </c>
      <c r="FK1670" s="116" t="str">
        <f t="shared" si="723"/>
        <v>秦琼专属武器-魂珠-7 4级</v>
      </c>
      <c r="FL1670" s="116">
        <f t="shared" si="724"/>
        <v>7</v>
      </c>
      <c r="FM1670" s="116">
        <f t="shared" si="725"/>
        <v>4</v>
      </c>
      <c r="FN1670" s="116" t="str">
        <f t="shared" si="716"/>
        <v>金币</v>
      </c>
      <c r="FO1670" s="116">
        <f t="shared" si="717"/>
        <v>10000</v>
      </c>
      <c r="FP1670" s="116" t="str">
        <f t="shared" si="718"/>
        <v>专属强化石3</v>
      </c>
      <c r="FQ1670" s="116">
        <f t="shared" si="719"/>
        <v>11</v>
      </c>
      <c r="FR1670" s="116" t="str">
        <f t="shared" si="720"/>
        <v>专属强化石4</v>
      </c>
      <c r="FS1670" s="116">
        <f t="shared" si="721"/>
        <v>4</v>
      </c>
      <c r="FT1670" s="116">
        <f t="shared" si="726"/>
        <v>7.0000000000000007E-2</v>
      </c>
      <c r="FU1670" s="116">
        <f t="shared" si="727"/>
        <v>1</v>
      </c>
      <c r="FV1670" s="116">
        <f t="shared" si="728"/>
        <v>22</v>
      </c>
      <c r="FW1670" s="116">
        <f t="shared" si="729"/>
        <v>0</v>
      </c>
      <c r="FX1670" s="116">
        <f t="shared" si="730"/>
        <v>1</v>
      </c>
      <c r="FY1670" s="116">
        <f t="shared" si="731"/>
        <v>5</v>
      </c>
      <c r="FZ1670" s="116">
        <f t="shared" si="732"/>
        <v>3.4599999999999999E-2</v>
      </c>
      <c r="GA1670" s="116">
        <f t="shared" si="733"/>
        <v>1</v>
      </c>
      <c r="GB1670" s="116">
        <f t="shared" si="734"/>
        <v>10</v>
      </c>
      <c r="GC1670" s="116">
        <f t="shared" si="735"/>
        <v>0.13850000000000001</v>
      </c>
      <c r="GD1670" s="116">
        <f t="shared" si="736"/>
        <v>1</v>
      </c>
      <c r="GE1670" s="116">
        <f t="shared" si="737"/>
        <v>22</v>
      </c>
    </row>
    <row r="1671" spans="164:187" ht="16.5" x14ac:dyDescent="0.2">
      <c r="FH1671" s="116">
        <v>1666</v>
      </c>
      <c r="FI1671" s="116">
        <f t="shared" si="722"/>
        <v>59</v>
      </c>
      <c r="FJ1671" s="116">
        <f t="shared" ref="FJ1671:FJ1685" si="738">INT((FH1671-1)/80+1)</f>
        <v>21</v>
      </c>
      <c r="FK1671" s="116" t="str">
        <f t="shared" si="723"/>
        <v>秦琼专属武器-魂珠-7 5级</v>
      </c>
      <c r="FL1671" s="116">
        <f t="shared" si="724"/>
        <v>7</v>
      </c>
      <c r="FM1671" s="116">
        <f t="shared" si="725"/>
        <v>5</v>
      </c>
      <c r="FN1671" s="116" t="str">
        <f t="shared" ref="FN1671:FN1685" si="739">IF($FM1671&gt;0,IF(INDEX($EC$6:$EC$77,$FI1671)&gt;=FN$3,INDEX(ED$6:ED$77,$FI1671),""),"")</f>
        <v>金币</v>
      </c>
      <c r="FO1671" s="116">
        <f t="shared" ref="FO1671:FO1685" si="740">IF($FM1671&gt;0,IF(INDEX($EC$6:$EC$77,$FI1671)&gt;=FO$3,INDEX(EE$6:EE$77,$FI1671),""),"")</f>
        <v>11000</v>
      </c>
      <c r="FP1671" s="116" t="str">
        <f t="shared" ref="FP1671:FP1685" si="741">IF($FM1671&gt;0,IF(INDEX($EC$6:$EC$77,$FI1671)&gt;=FP$3,INDEX(EF$6:EF$77,$FI1671),""),"")</f>
        <v>专属强化石3</v>
      </c>
      <c r="FQ1671" s="116">
        <f t="shared" ref="FQ1671:FQ1685" si="742">IF($FM1671&gt;0,IF(INDEX($EC$6:$EC$77,$FI1671)&gt;=FQ$3,INDEX(EG$6:EG$77,$FI1671),""),"")</f>
        <v>11</v>
      </c>
      <c r="FR1671" s="116" t="str">
        <f t="shared" ref="FR1671:FR1685" si="743">IF($FM1671&gt;0,IF(INDEX($EC$6:$EC$77,$FI1671)&gt;=FR$3,INDEX(EH$6:EH$77,$FI1671),""),"")</f>
        <v>专属强化石4</v>
      </c>
      <c r="FS1671" s="116">
        <f t="shared" ref="FS1671:FS1685" si="744">IF($FM1671&gt;0,IF(INDEX($EC$6:$EC$77,$FI1671)&gt;=FS$3,INDEX(EI$6:EI$77,$FI1671),""),"")</f>
        <v>4</v>
      </c>
      <c r="FT1671" s="116">
        <f t="shared" si="726"/>
        <v>0.04</v>
      </c>
      <c r="FU1671" s="116">
        <f t="shared" si="727"/>
        <v>1</v>
      </c>
      <c r="FV1671" s="116">
        <f t="shared" si="728"/>
        <v>35</v>
      </c>
      <c r="FW1671" s="116">
        <f t="shared" si="729"/>
        <v>0</v>
      </c>
      <c r="FX1671" s="116">
        <f t="shared" si="730"/>
        <v>1</v>
      </c>
      <c r="FY1671" s="116">
        <f t="shared" si="731"/>
        <v>8</v>
      </c>
      <c r="FZ1671" s="116">
        <f t="shared" si="732"/>
        <v>2.1600000000000001E-2</v>
      </c>
      <c r="GA1671" s="116">
        <f t="shared" si="733"/>
        <v>1</v>
      </c>
      <c r="GB1671" s="116">
        <f t="shared" si="734"/>
        <v>16</v>
      </c>
      <c r="GC1671" s="116">
        <f t="shared" si="735"/>
        <v>8.6599999999999996E-2</v>
      </c>
      <c r="GD1671" s="116">
        <f t="shared" si="736"/>
        <v>1</v>
      </c>
      <c r="GE1671" s="116">
        <f t="shared" si="737"/>
        <v>35</v>
      </c>
    </row>
    <row r="1672" spans="164:187" ht="16.5" x14ac:dyDescent="0.2">
      <c r="FH1672" s="116">
        <v>1667</v>
      </c>
      <c r="FI1672" s="116">
        <f t="shared" si="722"/>
        <v>60</v>
      </c>
      <c r="FJ1672" s="116">
        <f t="shared" si="738"/>
        <v>21</v>
      </c>
      <c r="FK1672" s="116" t="str">
        <f t="shared" si="723"/>
        <v>秦琼专属武器-魂珠-7 6级</v>
      </c>
      <c r="FL1672" s="116">
        <f t="shared" si="724"/>
        <v>7</v>
      </c>
      <c r="FM1672" s="116">
        <f t="shared" si="725"/>
        <v>6</v>
      </c>
      <c r="FN1672" s="116" t="str">
        <f t="shared" si="739"/>
        <v>金币</v>
      </c>
      <c r="FO1672" s="116">
        <f t="shared" si="740"/>
        <v>12000</v>
      </c>
      <c r="FP1672" s="116" t="str">
        <f t="shared" si="741"/>
        <v>专属强化石3</v>
      </c>
      <c r="FQ1672" s="116">
        <f t="shared" si="742"/>
        <v>14</v>
      </c>
      <c r="FR1672" s="116" t="str">
        <f t="shared" si="743"/>
        <v>专属强化石4</v>
      </c>
      <c r="FS1672" s="116">
        <f t="shared" si="744"/>
        <v>5</v>
      </c>
      <c r="FT1672" s="116">
        <f t="shared" si="726"/>
        <v>0.03</v>
      </c>
      <c r="FU1672" s="116">
        <f t="shared" si="727"/>
        <v>1</v>
      </c>
      <c r="FV1672" s="116">
        <f t="shared" si="728"/>
        <v>45</v>
      </c>
      <c r="FW1672" s="116">
        <f t="shared" si="729"/>
        <v>0</v>
      </c>
      <c r="FX1672" s="116">
        <f t="shared" si="730"/>
        <v>1</v>
      </c>
      <c r="FY1672" s="116">
        <f t="shared" si="731"/>
        <v>11</v>
      </c>
      <c r="FZ1672" s="116">
        <f t="shared" si="732"/>
        <v>1.66E-2</v>
      </c>
      <c r="GA1672" s="116">
        <f t="shared" si="733"/>
        <v>1</v>
      </c>
      <c r="GB1672" s="116">
        <f t="shared" si="734"/>
        <v>21</v>
      </c>
      <c r="GC1672" s="116">
        <f t="shared" si="735"/>
        <v>6.6600000000000006E-2</v>
      </c>
      <c r="GD1672" s="116">
        <f t="shared" si="736"/>
        <v>1</v>
      </c>
      <c r="GE1672" s="116">
        <f t="shared" si="737"/>
        <v>45</v>
      </c>
    </row>
    <row r="1673" spans="164:187" ht="16.5" x14ac:dyDescent="0.2">
      <c r="FH1673" s="116">
        <v>1668</v>
      </c>
      <c r="FI1673" s="116">
        <f t="shared" si="722"/>
        <v>61</v>
      </c>
      <c r="FJ1673" s="116">
        <f t="shared" si="738"/>
        <v>21</v>
      </c>
      <c r="FK1673" s="116" t="str">
        <f t="shared" si="723"/>
        <v>秦琼专属武器-魂珠-7 7级</v>
      </c>
      <c r="FL1673" s="116">
        <f t="shared" si="724"/>
        <v>7</v>
      </c>
      <c r="FM1673" s="116">
        <f t="shared" si="725"/>
        <v>7</v>
      </c>
      <c r="FN1673" s="116" t="str">
        <f t="shared" si="739"/>
        <v>金币</v>
      </c>
      <c r="FO1673" s="116">
        <f t="shared" si="740"/>
        <v>13000</v>
      </c>
      <c r="FP1673" s="116" t="str">
        <f t="shared" si="741"/>
        <v>专属强化石3</v>
      </c>
      <c r="FQ1673" s="116">
        <f t="shared" si="742"/>
        <v>20</v>
      </c>
      <c r="FR1673" s="116" t="str">
        <f t="shared" si="743"/>
        <v>专属强化石4</v>
      </c>
      <c r="FS1673" s="116">
        <f t="shared" si="744"/>
        <v>7</v>
      </c>
      <c r="FT1673" s="116">
        <f t="shared" si="726"/>
        <v>0.03</v>
      </c>
      <c r="FU1673" s="116">
        <f t="shared" si="727"/>
        <v>1</v>
      </c>
      <c r="FV1673" s="116">
        <f t="shared" si="728"/>
        <v>52</v>
      </c>
      <c r="FW1673" s="116">
        <f t="shared" si="729"/>
        <v>0</v>
      </c>
      <c r="FX1673" s="116">
        <f t="shared" si="730"/>
        <v>1</v>
      </c>
      <c r="FY1673" s="116">
        <f t="shared" si="731"/>
        <v>12</v>
      </c>
      <c r="FZ1673" s="116">
        <f t="shared" si="732"/>
        <v>1.44E-2</v>
      </c>
      <c r="GA1673" s="116">
        <f t="shared" si="733"/>
        <v>1</v>
      </c>
      <c r="GB1673" s="116">
        <f t="shared" si="734"/>
        <v>24</v>
      </c>
      <c r="GC1673" s="116">
        <f t="shared" si="735"/>
        <v>5.7700000000000001E-2</v>
      </c>
      <c r="GD1673" s="116">
        <f t="shared" si="736"/>
        <v>1</v>
      </c>
      <c r="GE1673" s="116">
        <f t="shared" si="737"/>
        <v>52</v>
      </c>
    </row>
    <row r="1674" spans="164:187" ht="16.5" x14ac:dyDescent="0.2">
      <c r="FH1674" s="116">
        <v>1669</v>
      </c>
      <c r="FI1674" s="116">
        <f t="shared" si="722"/>
        <v>62</v>
      </c>
      <c r="FJ1674" s="116">
        <f t="shared" si="738"/>
        <v>21</v>
      </c>
      <c r="FK1674" s="116" t="str">
        <f t="shared" si="723"/>
        <v>秦琼专属武器-魂珠-7 8级</v>
      </c>
      <c r="FL1674" s="116">
        <f t="shared" si="724"/>
        <v>7</v>
      </c>
      <c r="FM1674" s="116">
        <f t="shared" si="725"/>
        <v>8</v>
      </c>
      <c r="FN1674" s="116" t="str">
        <f t="shared" si="739"/>
        <v>金币</v>
      </c>
      <c r="FO1674" s="116">
        <f t="shared" si="740"/>
        <v>14000</v>
      </c>
      <c r="FP1674" s="116" t="str">
        <f t="shared" si="741"/>
        <v>专属强化石3</v>
      </c>
      <c r="FQ1674" s="116">
        <f t="shared" si="742"/>
        <v>23</v>
      </c>
      <c r="FR1674" s="116" t="str">
        <f t="shared" si="743"/>
        <v>专属强化石4</v>
      </c>
      <c r="FS1674" s="116">
        <f t="shared" si="744"/>
        <v>8</v>
      </c>
      <c r="FT1674" s="116">
        <f t="shared" si="726"/>
        <v>0.02</v>
      </c>
      <c r="FU1674" s="116">
        <f t="shared" si="727"/>
        <v>1</v>
      </c>
      <c r="FV1674" s="116">
        <f t="shared" si="728"/>
        <v>74</v>
      </c>
      <c r="FW1674" s="116">
        <f t="shared" si="729"/>
        <v>0</v>
      </c>
      <c r="FX1674" s="116">
        <f t="shared" si="730"/>
        <v>1</v>
      </c>
      <c r="FY1674" s="116">
        <f t="shared" si="731"/>
        <v>17</v>
      </c>
      <c r="FZ1674" s="116">
        <f t="shared" si="732"/>
        <v>1.0200000000000001E-2</v>
      </c>
      <c r="GA1674" s="116">
        <f t="shared" si="733"/>
        <v>1</v>
      </c>
      <c r="GB1674" s="116">
        <f t="shared" si="734"/>
        <v>34</v>
      </c>
      <c r="GC1674" s="116">
        <f t="shared" si="735"/>
        <v>4.07E-2</v>
      </c>
      <c r="GD1674" s="116">
        <f t="shared" si="736"/>
        <v>1</v>
      </c>
      <c r="GE1674" s="116">
        <f t="shared" si="737"/>
        <v>74</v>
      </c>
    </row>
    <row r="1675" spans="164:187" ht="16.5" x14ac:dyDescent="0.2">
      <c r="FH1675" s="116">
        <v>1670</v>
      </c>
      <c r="FI1675" s="116">
        <f t="shared" si="722"/>
        <v>63</v>
      </c>
      <c r="FJ1675" s="116">
        <f t="shared" si="738"/>
        <v>21</v>
      </c>
      <c r="FK1675" s="116" t="str">
        <f t="shared" si="723"/>
        <v>秦琼专属武器-魂珠-7 9级</v>
      </c>
      <c r="FL1675" s="116">
        <f t="shared" si="724"/>
        <v>7</v>
      </c>
      <c r="FM1675" s="116">
        <f t="shared" si="725"/>
        <v>9</v>
      </c>
      <c r="FN1675" s="116" t="str">
        <f t="shared" si="739"/>
        <v>金币</v>
      </c>
      <c r="FO1675" s="116">
        <f t="shared" si="740"/>
        <v>15000</v>
      </c>
      <c r="FP1675" s="116" t="str">
        <f t="shared" si="741"/>
        <v>专属强化石3</v>
      </c>
      <c r="FQ1675" s="116">
        <f t="shared" si="742"/>
        <v>28</v>
      </c>
      <c r="FR1675" s="116" t="str">
        <f t="shared" si="743"/>
        <v>专属强化石4</v>
      </c>
      <c r="FS1675" s="116">
        <f t="shared" si="744"/>
        <v>10</v>
      </c>
      <c r="FT1675" s="116">
        <f t="shared" si="726"/>
        <v>0.02</v>
      </c>
      <c r="FU1675" s="116">
        <f t="shared" si="727"/>
        <v>1</v>
      </c>
      <c r="FV1675" s="116">
        <f t="shared" si="728"/>
        <v>95</v>
      </c>
      <c r="FW1675" s="116">
        <f t="shared" si="729"/>
        <v>0</v>
      </c>
      <c r="FX1675" s="116">
        <f t="shared" si="730"/>
        <v>1</v>
      </c>
      <c r="FY1675" s="116">
        <f t="shared" si="731"/>
        <v>22</v>
      </c>
      <c r="FZ1675" s="116">
        <f t="shared" si="732"/>
        <v>7.9000000000000008E-3</v>
      </c>
      <c r="GA1675" s="116">
        <f t="shared" si="733"/>
        <v>1</v>
      </c>
      <c r="GB1675" s="116">
        <f t="shared" si="734"/>
        <v>44</v>
      </c>
      <c r="GC1675" s="116">
        <f t="shared" si="735"/>
        <v>3.15E-2</v>
      </c>
      <c r="GD1675" s="116">
        <f t="shared" si="736"/>
        <v>1</v>
      </c>
      <c r="GE1675" s="116">
        <f t="shared" si="737"/>
        <v>95</v>
      </c>
    </row>
    <row r="1676" spans="164:187" ht="16.5" x14ac:dyDescent="0.2">
      <c r="FH1676" s="116">
        <v>1671</v>
      </c>
      <c r="FI1676" s="116">
        <f t="shared" si="722"/>
        <v>0</v>
      </c>
      <c r="FJ1676" s="116">
        <f t="shared" si="738"/>
        <v>21</v>
      </c>
      <c r="FK1676" s="116" t="str">
        <f t="shared" si="723"/>
        <v>秦琼专属武器-魂珠-8 0级</v>
      </c>
      <c r="FL1676" s="116">
        <f t="shared" si="724"/>
        <v>8</v>
      </c>
      <c r="FM1676" s="116">
        <f t="shared" si="725"/>
        <v>0</v>
      </c>
      <c r="FN1676" s="116" t="str">
        <f t="shared" si="739"/>
        <v/>
      </c>
      <c r="FO1676" s="116" t="str">
        <f t="shared" si="740"/>
        <v/>
      </c>
      <c r="FP1676" s="116" t="str">
        <f t="shared" si="741"/>
        <v/>
      </c>
      <c r="FQ1676" s="116" t="str">
        <f t="shared" si="742"/>
        <v/>
      </c>
      <c r="FR1676" s="116" t="str">
        <f t="shared" si="743"/>
        <v/>
      </c>
      <c r="FS1676" s="116" t="str">
        <f t="shared" si="744"/>
        <v/>
      </c>
      <c r="FT1676" s="116" t="str">
        <f t="shared" si="726"/>
        <v/>
      </c>
      <c r="FU1676" s="116" t="str">
        <f t="shared" si="727"/>
        <v/>
      </c>
      <c r="FV1676" s="116" t="str">
        <f t="shared" si="728"/>
        <v/>
      </c>
      <c r="FW1676" s="116" t="str">
        <f t="shared" si="729"/>
        <v/>
      </c>
      <c r="FX1676" s="116" t="str">
        <f t="shared" si="730"/>
        <v/>
      </c>
      <c r="FY1676" s="116" t="str">
        <f t="shared" si="731"/>
        <v/>
      </c>
      <c r="FZ1676" s="116" t="str">
        <f t="shared" si="732"/>
        <v/>
      </c>
      <c r="GA1676" s="116" t="str">
        <f t="shared" si="733"/>
        <v/>
      </c>
      <c r="GB1676" s="116" t="str">
        <f t="shared" si="734"/>
        <v/>
      </c>
      <c r="GC1676" s="116" t="str">
        <f t="shared" si="735"/>
        <v/>
      </c>
      <c r="GD1676" s="116" t="str">
        <f t="shared" si="736"/>
        <v/>
      </c>
      <c r="GE1676" s="116" t="str">
        <f t="shared" si="737"/>
        <v/>
      </c>
    </row>
    <row r="1677" spans="164:187" ht="16.5" x14ac:dyDescent="0.2">
      <c r="FH1677" s="116">
        <v>1672</v>
      </c>
      <c r="FI1677" s="116">
        <f t="shared" si="722"/>
        <v>64</v>
      </c>
      <c r="FJ1677" s="116">
        <f t="shared" si="738"/>
        <v>21</v>
      </c>
      <c r="FK1677" s="116" t="str">
        <f t="shared" si="723"/>
        <v>秦琼专属武器-魂珠-8 1级</v>
      </c>
      <c r="FL1677" s="116">
        <f t="shared" si="724"/>
        <v>8</v>
      </c>
      <c r="FM1677" s="116">
        <f t="shared" si="725"/>
        <v>1</v>
      </c>
      <c r="FN1677" s="116" t="str">
        <f t="shared" si="739"/>
        <v>金币</v>
      </c>
      <c r="FO1677" s="116">
        <f t="shared" si="740"/>
        <v>8000</v>
      </c>
      <c r="FP1677" s="116" t="str">
        <f t="shared" si="741"/>
        <v>专属强化石4</v>
      </c>
      <c r="FQ1677" s="116">
        <f t="shared" si="742"/>
        <v>5</v>
      </c>
      <c r="FR1677" s="116" t="str">
        <f t="shared" si="743"/>
        <v/>
      </c>
      <c r="FS1677" s="116" t="str">
        <f t="shared" si="744"/>
        <v/>
      </c>
      <c r="FT1677" s="116">
        <f t="shared" si="726"/>
        <v>0.1</v>
      </c>
      <c r="FU1677" s="116">
        <f t="shared" si="727"/>
        <v>1</v>
      </c>
      <c r="FV1677" s="116">
        <f t="shared" si="728"/>
        <v>15</v>
      </c>
      <c r="FW1677" s="116">
        <f t="shared" si="729"/>
        <v>0</v>
      </c>
      <c r="FX1677" s="116">
        <f t="shared" si="730"/>
        <v>1</v>
      </c>
      <c r="FY1677" s="116">
        <f t="shared" si="731"/>
        <v>4</v>
      </c>
      <c r="FZ1677" s="116">
        <f t="shared" si="732"/>
        <v>4.9200000000000001E-2</v>
      </c>
      <c r="GA1677" s="116">
        <f t="shared" si="733"/>
        <v>1</v>
      </c>
      <c r="GB1677" s="116">
        <f t="shared" si="734"/>
        <v>7</v>
      </c>
      <c r="GC1677" s="116">
        <f t="shared" si="735"/>
        <v>0.1968</v>
      </c>
      <c r="GD1677" s="116">
        <f t="shared" si="736"/>
        <v>1</v>
      </c>
      <c r="GE1677" s="116">
        <f t="shared" si="737"/>
        <v>15</v>
      </c>
    </row>
    <row r="1678" spans="164:187" ht="16.5" x14ac:dyDescent="0.2">
      <c r="FH1678" s="116">
        <v>1673</v>
      </c>
      <c r="FI1678" s="116">
        <f t="shared" si="722"/>
        <v>65</v>
      </c>
      <c r="FJ1678" s="116">
        <f t="shared" si="738"/>
        <v>21</v>
      </c>
      <c r="FK1678" s="116" t="str">
        <f t="shared" si="723"/>
        <v>秦琼专属武器-魂珠-8 2级</v>
      </c>
      <c r="FL1678" s="116">
        <f t="shared" si="724"/>
        <v>8</v>
      </c>
      <c r="FM1678" s="116">
        <f t="shared" si="725"/>
        <v>2</v>
      </c>
      <c r="FN1678" s="116" t="str">
        <f t="shared" si="739"/>
        <v>金币</v>
      </c>
      <c r="FO1678" s="116">
        <f t="shared" si="740"/>
        <v>9000</v>
      </c>
      <c r="FP1678" s="116" t="str">
        <f t="shared" si="741"/>
        <v>专属强化石4</v>
      </c>
      <c r="FQ1678" s="116">
        <f t="shared" si="742"/>
        <v>8</v>
      </c>
      <c r="FR1678" s="116" t="str">
        <f t="shared" si="743"/>
        <v/>
      </c>
      <c r="FS1678" s="116" t="str">
        <f t="shared" si="744"/>
        <v/>
      </c>
      <c r="FT1678" s="116">
        <f t="shared" si="726"/>
        <v>0.08</v>
      </c>
      <c r="FU1678" s="116">
        <f t="shared" si="727"/>
        <v>1</v>
      </c>
      <c r="FV1678" s="116">
        <f t="shared" si="728"/>
        <v>19</v>
      </c>
      <c r="FW1678" s="116">
        <f t="shared" si="729"/>
        <v>0</v>
      </c>
      <c r="FX1678" s="116">
        <f t="shared" si="730"/>
        <v>1</v>
      </c>
      <c r="FY1678" s="116">
        <f t="shared" si="731"/>
        <v>4</v>
      </c>
      <c r="FZ1678" s="116">
        <f t="shared" si="732"/>
        <v>3.9399999999999998E-2</v>
      </c>
      <c r="GA1678" s="116">
        <f t="shared" si="733"/>
        <v>1</v>
      </c>
      <c r="GB1678" s="116">
        <f t="shared" si="734"/>
        <v>9</v>
      </c>
      <c r="GC1678" s="116">
        <f t="shared" si="735"/>
        <v>0.15740000000000001</v>
      </c>
      <c r="GD1678" s="116">
        <f t="shared" si="736"/>
        <v>1</v>
      </c>
      <c r="GE1678" s="116">
        <f t="shared" si="737"/>
        <v>19</v>
      </c>
    </row>
    <row r="1679" spans="164:187" ht="16.5" x14ac:dyDescent="0.2">
      <c r="FH1679" s="116">
        <v>1674</v>
      </c>
      <c r="FI1679" s="116">
        <f t="shared" si="722"/>
        <v>66</v>
      </c>
      <c r="FJ1679" s="116">
        <f t="shared" si="738"/>
        <v>21</v>
      </c>
      <c r="FK1679" s="116" t="str">
        <f t="shared" si="723"/>
        <v>秦琼专属武器-魂珠-8 3级</v>
      </c>
      <c r="FL1679" s="116">
        <f t="shared" si="724"/>
        <v>8</v>
      </c>
      <c r="FM1679" s="116">
        <f t="shared" si="725"/>
        <v>3</v>
      </c>
      <c r="FN1679" s="116" t="str">
        <f t="shared" si="739"/>
        <v>金币</v>
      </c>
      <c r="FO1679" s="116">
        <f t="shared" si="740"/>
        <v>10000</v>
      </c>
      <c r="FP1679" s="116" t="str">
        <f t="shared" si="741"/>
        <v>专属强化石4</v>
      </c>
      <c r="FQ1679" s="116">
        <f t="shared" si="742"/>
        <v>10</v>
      </c>
      <c r="FR1679" s="116" t="str">
        <f t="shared" si="743"/>
        <v/>
      </c>
      <c r="FS1679" s="116" t="str">
        <f t="shared" si="744"/>
        <v/>
      </c>
      <c r="FT1679" s="116">
        <f t="shared" si="726"/>
        <v>7.0000000000000007E-2</v>
      </c>
      <c r="FU1679" s="116">
        <f t="shared" si="727"/>
        <v>1</v>
      </c>
      <c r="FV1679" s="116">
        <f t="shared" si="728"/>
        <v>23</v>
      </c>
      <c r="FW1679" s="116">
        <f t="shared" si="729"/>
        <v>0</v>
      </c>
      <c r="FX1679" s="116">
        <f t="shared" si="730"/>
        <v>1</v>
      </c>
      <c r="FY1679" s="116">
        <f t="shared" si="731"/>
        <v>5</v>
      </c>
      <c r="FZ1679" s="116">
        <f t="shared" si="732"/>
        <v>3.2800000000000003E-2</v>
      </c>
      <c r="GA1679" s="116">
        <f t="shared" si="733"/>
        <v>1</v>
      </c>
      <c r="GB1679" s="116">
        <f t="shared" si="734"/>
        <v>11</v>
      </c>
      <c r="GC1679" s="116">
        <f t="shared" si="735"/>
        <v>0.13120000000000001</v>
      </c>
      <c r="GD1679" s="116">
        <f t="shared" si="736"/>
        <v>1</v>
      </c>
      <c r="GE1679" s="116">
        <f t="shared" si="737"/>
        <v>23</v>
      </c>
    </row>
    <row r="1680" spans="164:187" ht="16.5" x14ac:dyDescent="0.2">
      <c r="FH1680" s="116">
        <v>1675</v>
      </c>
      <c r="FI1680" s="116">
        <f t="shared" si="722"/>
        <v>67</v>
      </c>
      <c r="FJ1680" s="116">
        <f t="shared" si="738"/>
        <v>21</v>
      </c>
      <c r="FK1680" s="116" t="str">
        <f t="shared" si="723"/>
        <v>秦琼专属武器-魂珠-8 4级</v>
      </c>
      <c r="FL1680" s="116">
        <f t="shared" si="724"/>
        <v>8</v>
      </c>
      <c r="FM1680" s="116">
        <f t="shared" si="725"/>
        <v>4</v>
      </c>
      <c r="FN1680" s="116" t="str">
        <f t="shared" si="739"/>
        <v>金币</v>
      </c>
      <c r="FO1680" s="116">
        <f t="shared" si="740"/>
        <v>11000</v>
      </c>
      <c r="FP1680" s="116" t="str">
        <f t="shared" si="741"/>
        <v>专属强化石4</v>
      </c>
      <c r="FQ1680" s="116">
        <f t="shared" si="742"/>
        <v>12</v>
      </c>
      <c r="FR1680" s="116" t="str">
        <f t="shared" si="743"/>
        <v/>
      </c>
      <c r="FS1680" s="116" t="str">
        <f t="shared" si="744"/>
        <v/>
      </c>
      <c r="FT1680" s="116">
        <f t="shared" si="726"/>
        <v>0.05</v>
      </c>
      <c r="FU1680" s="116">
        <f t="shared" si="727"/>
        <v>1</v>
      </c>
      <c r="FV1680" s="116">
        <f t="shared" si="728"/>
        <v>32</v>
      </c>
      <c r="FW1680" s="116">
        <f t="shared" si="729"/>
        <v>0</v>
      </c>
      <c r="FX1680" s="116">
        <f t="shared" si="730"/>
        <v>1</v>
      </c>
      <c r="FY1680" s="116">
        <f t="shared" si="731"/>
        <v>7</v>
      </c>
      <c r="FZ1680" s="116">
        <f t="shared" si="732"/>
        <v>2.3599999999999999E-2</v>
      </c>
      <c r="GA1680" s="116">
        <f t="shared" si="733"/>
        <v>1</v>
      </c>
      <c r="GB1680" s="116">
        <f t="shared" si="734"/>
        <v>15</v>
      </c>
      <c r="GC1680" s="116">
        <f t="shared" si="735"/>
        <v>9.4399999999999998E-2</v>
      </c>
      <c r="GD1680" s="116">
        <f t="shared" si="736"/>
        <v>1</v>
      </c>
      <c r="GE1680" s="116">
        <f t="shared" si="737"/>
        <v>32</v>
      </c>
    </row>
    <row r="1681" spans="164:187" ht="16.5" x14ac:dyDescent="0.2">
      <c r="FH1681" s="116">
        <v>1676</v>
      </c>
      <c r="FI1681" s="116">
        <f t="shared" si="722"/>
        <v>68</v>
      </c>
      <c r="FJ1681" s="116">
        <f t="shared" si="738"/>
        <v>21</v>
      </c>
      <c r="FK1681" s="116" t="str">
        <f t="shared" si="723"/>
        <v>秦琼专属武器-魂珠-8 5级</v>
      </c>
      <c r="FL1681" s="116">
        <f t="shared" si="724"/>
        <v>8</v>
      </c>
      <c r="FM1681" s="116">
        <f t="shared" si="725"/>
        <v>5</v>
      </c>
      <c r="FN1681" s="116" t="str">
        <f t="shared" si="739"/>
        <v>金币</v>
      </c>
      <c r="FO1681" s="116">
        <f t="shared" si="740"/>
        <v>12000</v>
      </c>
      <c r="FP1681" s="116" t="str">
        <f t="shared" si="741"/>
        <v>专属强化石4</v>
      </c>
      <c r="FQ1681" s="116">
        <f t="shared" si="742"/>
        <v>15</v>
      </c>
      <c r="FR1681" s="116" t="str">
        <f t="shared" si="743"/>
        <v/>
      </c>
      <c r="FS1681" s="116" t="str">
        <f t="shared" si="744"/>
        <v/>
      </c>
      <c r="FT1681" s="116">
        <f t="shared" si="726"/>
        <v>0.04</v>
      </c>
      <c r="FU1681" s="116">
        <f t="shared" si="727"/>
        <v>1</v>
      </c>
      <c r="FV1681" s="116">
        <f t="shared" si="728"/>
        <v>41</v>
      </c>
      <c r="FW1681" s="116">
        <f t="shared" si="729"/>
        <v>0</v>
      </c>
      <c r="FX1681" s="116">
        <f t="shared" si="730"/>
        <v>1</v>
      </c>
      <c r="FY1681" s="116">
        <f t="shared" si="731"/>
        <v>9</v>
      </c>
      <c r="FZ1681" s="116">
        <f t="shared" si="732"/>
        <v>1.84E-2</v>
      </c>
      <c r="GA1681" s="116">
        <f t="shared" si="733"/>
        <v>1</v>
      </c>
      <c r="GB1681" s="116">
        <f t="shared" si="734"/>
        <v>19</v>
      </c>
      <c r="GC1681" s="116">
        <f t="shared" si="735"/>
        <v>7.3800000000000004E-2</v>
      </c>
      <c r="GD1681" s="116">
        <f t="shared" si="736"/>
        <v>1</v>
      </c>
      <c r="GE1681" s="116">
        <f t="shared" si="737"/>
        <v>41</v>
      </c>
    </row>
    <row r="1682" spans="164:187" ht="16.5" x14ac:dyDescent="0.2">
      <c r="FH1682" s="116">
        <v>1677</v>
      </c>
      <c r="FI1682" s="116">
        <f t="shared" si="722"/>
        <v>69</v>
      </c>
      <c r="FJ1682" s="116">
        <f t="shared" si="738"/>
        <v>21</v>
      </c>
      <c r="FK1682" s="116" t="str">
        <f t="shared" si="723"/>
        <v>秦琼专属武器-魂珠-8 6级</v>
      </c>
      <c r="FL1682" s="116">
        <f t="shared" si="724"/>
        <v>8</v>
      </c>
      <c r="FM1682" s="116">
        <f t="shared" si="725"/>
        <v>6</v>
      </c>
      <c r="FN1682" s="116" t="str">
        <f t="shared" si="739"/>
        <v>金币</v>
      </c>
      <c r="FO1682" s="116">
        <f t="shared" si="740"/>
        <v>13000</v>
      </c>
      <c r="FP1682" s="116" t="str">
        <f t="shared" si="741"/>
        <v>专属强化石4</v>
      </c>
      <c r="FQ1682" s="116">
        <f t="shared" si="742"/>
        <v>18</v>
      </c>
      <c r="FR1682" s="116" t="str">
        <f t="shared" si="743"/>
        <v/>
      </c>
      <c r="FS1682" s="116" t="str">
        <f t="shared" si="744"/>
        <v/>
      </c>
      <c r="FT1682" s="116">
        <f t="shared" si="726"/>
        <v>0.03</v>
      </c>
      <c r="FU1682" s="116">
        <f t="shared" si="727"/>
        <v>1</v>
      </c>
      <c r="FV1682" s="116">
        <f t="shared" si="728"/>
        <v>55</v>
      </c>
      <c r="FW1682" s="116">
        <f t="shared" si="729"/>
        <v>0</v>
      </c>
      <c r="FX1682" s="116">
        <f t="shared" si="730"/>
        <v>1</v>
      </c>
      <c r="FY1682" s="116">
        <f t="shared" si="731"/>
        <v>13</v>
      </c>
      <c r="FZ1682" s="116">
        <f t="shared" si="732"/>
        <v>1.3599999999999999E-2</v>
      </c>
      <c r="GA1682" s="116">
        <f t="shared" si="733"/>
        <v>1</v>
      </c>
      <c r="GB1682" s="116">
        <f t="shared" si="734"/>
        <v>26</v>
      </c>
      <c r="GC1682" s="116">
        <f t="shared" si="735"/>
        <v>5.45E-2</v>
      </c>
      <c r="GD1682" s="116">
        <f t="shared" si="736"/>
        <v>1</v>
      </c>
      <c r="GE1682" s="116">
        <f t="shared" si="737"/>
        <v>55</v>
      </c>
    </row>
    <row r="1683" spans="164:187" ht="16.5" x14ac:dyDescent="0.2">
      <c r="FH1683" s="116">
        <v>1678</v>
      </c>
      <c r="FI1683" s="116">
        <f t="shared" si="722"/>
        <v>70</v>
      </c>
      <c r="FJ1683" s="116">
        <f t="shared" si="738"/>
        <v>21</v>
      </c>
      <c r="FK1683" s="116" t="str">
        <f t="shared" si="723"/>
        <v>秦琼专属武器-魂珠-8 7级</v>
      </c>
      <c r="FL1683" s="116">
        <f t="shared" si="724"/>
        <v>8</v>
      </c>
      <c r="FM1683" s="116">
        <f t="shared" si="725"/>
        <v>7</v>
      </c>
      <c r="FN1683" s="116" t="str">
        <f t="shared" si="739"/>
        <v>金币</v>
      </c>
      <c r="FO1683" s="116">
        <f t="shared" si="740"/>
        <v>14000</v>
      </c>
      <c r="FP1683" s="116" t="str">
        <f t="shared" si="741"/>
        <v>专属强化石4</v>
      </c>
      <c r="FQ1683" s="116">
        <f t="shared" si="742"/>
        <v>25</v>
      </c>
      <c r="FR1683" s="116" t="str">
        <f t="shared" si="743"/>
        <v/>
      </c>
      <c r="FS1683" s="116" t="str">
        <f t="shared" si="744"/>
        <v/>
      </c>
      <c r="FT1683" s="116">
        <f t="shared" si="726"/>
        <v>0.02</v>
      </c>
      <c r="FU1683" s="116">
        <f t="shared" si="727"/>
        <v>1</v>
      </c>
      <c r="FV1683" s="116">
        <f t="shared" si="728"/>
        <v>64</v>
      </c>
      <c r="FW1683" s="116">
        <f t="shared" si="729"/>
        <v>0</v>
      </c>
      <c r="FX1683" s="116">
        <f t="shared" si="730"/>
        <v>1</v>
      </c>
      <c r="FY1683" s="116">
        <f t="shared" si="731"/>
        <v>15</v>
      </c>
      <c r="FZ1683" s="116">
        <f t="shared" si="732"/>
        <v>1.17E-2</v>
      </c>
      <c r="GA1683" s="116">
        <f t="shared" si="733"/>
        <v>1</v>
      </c>
      <c r="GB1683" s="116">
        <f t="shared" si="734"/>
        <v>30</v>
      </c>
      <c r="GC1683" s="116">
        <f t="shared" si="735"/>
        <v>4.6800000000000001E-2</v>
      </c>
      <c r="GD1683" s="116">
        <f t="shared" si="736"/>
        <v>1</v>
      </c>
      <c r="GE1683" s="116">
        <f t="shared" si="737"/>
        <v>64</v>
      </c>
    </row>
    <row r="1684" spans="164:187" ht="16.5" x14ac:dyDescent="0.2">
      <c r="FH1684" s="116">
        <v>1679</v>
      </c>
      <c r="FI1684" s="116">
        <f t="shared" si="722"/>
        <v>71</v>
      </c>
      <c r="FJ1684" s="116">
        <f t="shared" si="738"/>
        <v>21</v>
      </c>
      <c r="FK1684" s="116" t="str">
        <f t="shared" si="723"/>
        <v>秦琼专属武器-魂珠-8 8级</v>
      </c>
      <c r="FL1684" s="116">
        <f t="shared" si="724"/>
        <v>8</v>
      </c>
      <c r="FM1684" s="116">
        <f t="shared" si="725"/>
        <v>8</v>
      </c>
      <c r="FN1684" s="116" t="str">
        <f t="shared" si="739"/>
        <v>金币</v>
      </c>
      <c r="FO1684" s="116">
        <f t="shared" si="740"/>
        <v>15000</v>
      </c>
      <c r="FP1684" s="116" t="str">
        <f t="shared" si="741"/>
        <v>专属强化石4</v>
      </c>
      <c r="FQ1684" s="116">
        <f t="shared" si="742"/>
        <v>30</v>
      </c>
      <c r="FR1684" s="116" t="str">
        <f t="shared" si="743"/>
        <v/>
      </c>
      <c r="FS1684" s="116" t="str">
        <f t="shared" si="744"/>
        <v/>
      </c>
      <c r="FT1684" s="116">
        <f t="shared" si="726"/>
        <v>0.02</v>
      </c>
      <c r="FU1684" s="116">
        <f t="shared" si="727"/>
        <v>1</v>
      </c>
      <c r="FV1684" s="116">
        <f t="shared" si="728"/>
        <v>86</v>
      </c>
      <c r="FW1684" s="116">
        <f t="shared" si="729"/>
        <v>0</v>
      </c>
      <c r="FX1684" s="116">
        <f t="shared" si="730"/>
        <v>1</v>
      </c>
      <c r="FY1684" s="116">
        <f t="shared" si="731"/>
        <v>20</v>
      </c>
      <c r="FZ1684" s="116">
        <f t="shared" si="732"/>
        <v>8.6999999999999994E-3</v>
      </c>
      <c r="GA1684" s="116">
        <f t="shared" si="733"/>
        <v>1</v>
      </c>
      <c r="GB1684" s="116">
        <f t="shared" si="734"/>
        <v>40</v>
      </c>
      <c r="GC1684" s="116">
        <f t="shared" si="735"/>
        <v>3.4700000000000002E-2</v>
      </c>
      <c r="GD1684" s="116">
        <f t="shared" si="736"/>
        <v>1</v>
      </c>
      <c r="GE1684" s="116">
        <f t="shared" si="737"/>
        <v>86</v>
      </c>
    </row>
    <row r="1685" spans="164:187" ht="16.5" x14ac:dyDescent="0.2">
      <c r="FH1685" s="116">
        <v>1680</v>
      </c>
      <c r="FI1685" s="116">
        <f t="shared" si="722"/>
        <v>72</v>
      </c>
      <c r="FJ1685" s="116">
        <f t="shared" si="738"/>
        <v>21</v>
      </c>
      <c r="FK1685" s="116" t="str">
        <f t="shared" si="723"/>
        <v>秦琼专属武器-魂珠-8 9级</v>
      </c>
      <c r="FL1685" s="116">
        <f t="shared" si="724"/>
        <v>8</v>
      </c>
      <c r="FM1685" s="116">
        <f t="shared" si="725"/>
        <v>9</v>
      </c>
      <c r="FN1685" s="116" t="str">
        <f t="shared" si="739"/>
        <v>金币</v>
      </c>
      <c r="FO1685" s="116">
        <f t="shared" si="740"/>
        <v>16000</v>
      </c>
      <c r="FP1685" s="116" t="str">
        <f t="shared" si="741"/>
        <v>专属强化石4</v>
      </c>
      <c r="FQ1685" s="116">
        <f t="shared" si="742"/>
        <v>30</v>
      </c>
      <c r="FR1685" s="116" t="str">
        <f t="shared" si="743"/>
        <v/>
      </c>
      <c r="FS1685" s="116" t="str">
        <f t="shared" si="744"/>
        <v/>
      </c>
      <c r="FT1685" s="116">
        <f t="shared" si="726"/>
        <v>0.01</v>
      </c>
      <c r="FU1685" s="116">
        <f t="shared" si="727"/>
        <v>1</v>
      </c>
      <c r="FV1685" s="116">
        <f t="shared" si="728"/>
        <v>140</v>
      </c>
      <c r="FW1685" s="116">
        <f t="shared" si="729"/>
        <v>0</v>
      </c>
      <c r="FX1685" s="116">
        <f t="shared" si="730"/>
        <v>1</v>
      </c>
      <c r="FY1685" s="116">
        <f t="shared" si="731"/>
        <v>33</v>
      </c>
      <c r="FZ1685" s="116">
        <f t="shared" si="732"/>
        <v>5.4000000000000003E-3</v>
      </c>
      <c r="GA1685" s="116">
        <f t="shared" si="733"/>
        <v>1</v>
      </c>
      <c r="GB1685" s="116">
        <f t="shared" si="734"/>
        <v>65</v>
      </c>
      <c r="GC1685" s="116">
        <f t="shared" si="735"/>
        <v>2.1499999999999998E-2</v>
      </c>
      <c r="GD1685" s="116">
        <f t="shared" si="736"/>
        <v>1</v>
      </c>
      <c r="GE1685" s="116">
        <f t="shared" si="737"/>
        <v>140</v>
      </c>
    </row>
  </sheetData>
  <mergeCells count="7">
    <mergeCell ref="CW4:CZ4"/>
    <mergeCell ref="DC4:DF4"/>
    <mergeCell ref="DK4:DN4"/>
    <mergeCell ref="DG4:DJ4"/>
    <mergeCell ref="CG4:CJ4"/>
    <mergeCell ref="CO4:CR4"/>
    <mergeCell ref="CK4:CN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Q174"/>
  <sheetViews>
    <sheetView workbookViewId="0">
      <selection activeCell="AB25" sqref="AB25"/>
    </sheetView>
  </sheetViews>
  <sheetFormatPr defaultRowHeight="14.25" x14ac:dyDescent="0.2"/>
  <cols>
    <col min="2" max="2" width="12.625" customWidth="1"/>
    <col min="5" max="5" width="10.875" customWidth="1"/>
    <col min="6" max="7" width="14.375" customWidth="1"/>
    <col min="8" max="8" width="12.875" customWidth="1"/>
    <col min="9" max="9" width="9.5" customWidth="1"/>
    <col min="10" max="10" width="10.125" customWidth="1"/>
    <col min="17" max="17" width="15.25" customWidth="1"/>
    <col min="18" max="19" width="11.875" customWidth="1"/>
    <col min="20" max="20" width="14.625" customWidth="1"/>
    <col min="21" max="22" width="13" customWidth="1"/>
    <col min="23" max="27" width="11.375" customWidth="1"/>
    <col min="28" max="28" width="14.375" customWidth="1"/>
    <col min="29" max="33" width="11.375" customWidth="1"/>
    <col min="37" max="37" width="12.75" customWidth="1"/>
    <col min="38" max="39" width="10.125" customWidth="1"/>
    <col min="42" max="42" width="20.5" customWidth="1"/>
    <col min="43" max="43" width="16.25" customWidth="1"/>
    <col min="44" max="44" width="16.625" customWidth="1"/>
    <col min="45" max="45" width="14.125" customWidth="1"/>
    <col min="46" max="46" width="13.625" customWidth="1"/>
    <col min="47" max="47" width="15.25" customWidth="1"/>
    <col min="48" max="49" width="18.875" customWidth="1"/>
    <col min="50" max="50" width="16.75" customWidth="1"/>
    <col min="51" max="51" width="17.125" customWidth="1"/>
    <col min="52" max="52" width="20.5" customWidth="1"/>
    <col min="53" max="53" width="22.875" customWidth="1"/>
    <col min="54" max="54" width="20.125" customWidth="1"/>
    <col min="55" max="55" width="24.875" customWidth="1"/>
    <col min="56" max="56" width="12" customWidth="1"/>
    <col min="62" max="62" width="10.625" customWidth="1"/>
    <col min="63" max="63" width="21.75" customWidth="1"/>
    <col min="64" max="64" width="12.125" customWidth="1"/>
    <col min="65" max="65" width="42.75" customWidth="1"/>
    <col min="66" max="66" width="20.25" customWidth="1"/>
    <col min="67" max="67" width="13.375" customWidth="1"/>
    <col min="68" max="68" width="13.5" customWidth="1"/>
    <col min="69" max="75" width="10.625" customWidth="1"/>
  </cols>
  <sheetData>
    <row r="4" spans="1:69" ht="17.25" x14ac:dyDescent="0.2">
      <c r="A4" s="12" t="s">
        <v>222</v>
      </c>
      <c r="B4" s="12" t="s">
        <v>958</v>
      </c>
      <c r="C4" s="12" t="s">
        <v>959</v>
      </c>
      <c r="E4" s="12" t="s">
        <v>973</v>
      </c>
      <c r="F4" s="12" t="s">
        <v>974</v>
      </c>
      <c r="G4" s="12" t="s">
        <v>988</v>
      </c>
      <c r="H4" s="12" t="s">
        <v>364</v>
      </c>
      <c r="I4" s="12" t="s">
        <v>1011</v>
      </c>
      <c r="J4" s="12" t="s">
        <v>1014</v>
      </c>
      <c r="M4" s="12" t="s">
        <v>991</v>
      </c>
      <c r="N4" s="12" t="s">
        <v>992</v>
      </c>
      <c r="O4" s="12" t="s">
        <v>993</v>
      </c>
      <c r="P4" s="12" t="s">
        <v>1004</v>
      </c>
      <c r="Q4" s="12" t="s">
        <v>996</v>
      </c>
      <c r="R4" s="12" t="s">
        <v>1001</v>
      </c>
      <c r="S4" s="12" t="s">
        <v>1000</v>
      </c>
      <c r="T4" s="12" t="s">
        <v>997</v>
      </c>
      <c r="U4" s="12" t="s">
        <v>1002</v>
      </c>
      <c r="V4" s="12" t="s">
        <v>1003</v>
      </c>
      <c r="X4" s="12" t="s">
        <v>1012</v>
      </c>
      <c r="Y4" s="12" t="s">
        <v>1009</v>
      </c>
      <c r="Z4" s="12" t="s">
        <v>1010</v>
      </c>
      <c r="AA4" s="12" t="s">
        <v>1016</v>
      </c>
      <c r="AB4" s="12" t="s">
        <v>996</v>
      </c>
      <c r="AC4" s="12" t="s">
        <v>1001</v>
      </c>
      <c r="AD4" s="12" t="s">
        <v>1000</v>
      </c>
      <c r="AI4" s="12" t="s">
        <v>989</v>
      </c>
      <c r="AJ4" s="12" t="s">
        <v>251</v>
      </c>
      <c r="AK4" s="12" t="s">
        <v>973</v>
      </c>
      <c r="AL4" s="12" t="s">
        <v>115</v>
      </c>
      <c r="AM4" s="12" t="s">
        <v>897</v>
      </c>
      <c r="AN4" s="12" t="s">
        <v>251</v>
      </c>
      <c r="AO4" s="12" t="s">
        <v>975</v>
      </c>
      <c r="AP4" s="12" t="s">
        <v>976</v>
      </c>
      <c r="AQ4" s="12" t="s">
        <v>977</v>
      </c>
      <c r="AR4" s="12" t="s">
        <v>978</v>
      </c>
      <c r="AS4" s="12" t="s">
        <v>1022</v>
      </c>
      <c r="AT4" s="12" t="s">
        <v>979</v>
      </c>
      <c r="AU4" s="12" t="s">
        <v>980</v>
      </c>
      <c r="AV4" s="12" t="s">
        <v>1005</v>
      </c>
      <c r="AW4" s="12" t="s">
        <v>1006</v>
      </c>
      <c r="AX4" s="12" t="s">
        <v>981</v>
      </c>
      <c r="AY4" s="12" t="s">
        <v>982</v>
      </c>
      <c r="AZ4" s="12" t="s">
        <v>983</v>
      </c>
      <c r="BA4" s="12" t="s">
        <v>984</v>
      </c>
      <c r="BB4" s="12" t="s">
        <v>985</v>
      </c>
      <c r="BC4" s="12" t="s">
        <v>986</v>
      </c>
      <c r="BD4" s="12" t="s">
        <v>987</v>
      </c>
      <c r="BG4" s="12" t="s">
        <v>1008</v>
      </c>
      <c r="BH4" s="12" t="s">
        <v>1013</v>
      </c>
      <c r="BI4" s="12" t="s">
        <v>1017</v>
      </c>
      <c r="BJ4" s="12" t="s">
        <v>1007</v>
      </c>
      <c r="BK4" s="12" t="s">
        <v>1015</v>
      </c>
      <c r="BM4" s="12" t="s">
        <v>1015</v>
      </c>
      <c r="BN4" s="12" t="s">
        <v>1018</v>
      </c>
      <c r="BO4" s="12" t="s">
        <v>1019</v>
      </c>
      <c r="BP4" s="12" t="s">
        <v>1020</v>
      </c>
      <c r="BQ4" s="12" t="s">
        <v>1021</v>
      </c>
    </row>
    <row r="5" spans="1:69" ht="16.5" x14ac:dyDescent="0.2">
      <c r="A5" s="111">
        <v>0</v>
      </c>
      <c r="B5" s="111">
        <v>0</v>
      </c>
      <c r="C5" s="111">
        <v>0</v>
      </c>
      <c r="E5" s="106">
        <v>0</v>
      </c>
      <c r="F5" s="106">
        <v>0</v>
      </c>
      <c r="G5" s="106">
        <v>0</v>
      </c>
      <c r="H5" s="106">
        <v>0</v>
      </c>
      <c r="I5" s="112">
        <v>0</v>
      </c>
      <c r="J5" s="112">
        <v>0</v>
      </c>
      <c r="M5" s="112">
        <v>0</v>
      </c>
      <c r="N5" s="112"/>
      <c r="O5" s="112"/>
      <c r="P5" s="112"/>
      <c r="Q5" s="112"/>
      <c r="R5" s="112"/>
      <c r="S5" s="112"/>
      <c r="T5" s="112"/>
      <c r="U5" s="112"/>
      <c r="V5" s="112"/>
      <c r="X5" s="112">
        <v>1</v>
      </c>
      <c r="Y5" s="112">
        <v>1</v>
      </c>
      <c r="Z5" s="112">
        <v>1</v>
      </c>
      <c r="AA5" s="50" t="s">
        <v>1023</v>
      </c>
      <c r="AB5" s="112" t="s">
        <v>995</v>
      </c>
      <c r="AC5" s="112">
        <v>1</v>
      </c>
      <c r="AD5" s="112">
        <v>1</v>
      </c>
      <c r="AI5" s="111">
        <v>1</v>
      </c>
      <c r="AJ5" s="14">
        <f>MATCH(AI5-1,$H$5:$H$22,1)</f>
        <v>1</v>
      </c>
      <c r="AK5" s="14">
        <f>AL5*100+AN5</f>
        <v>200201</v>
      </c>
      <c r="AL5" s="14">
        <f>INDEX($E$6:$E$22,AJ5)</f>
        <v>2002</v>
      </c>
      <c r="AM5" s="111" t="s">
        <v>990</v>
      </c>
      <c r="AN5" s="14">
        <f>AI5-INDEX($H$5:$H$22,AJ5)</f>
        <v>1</v>
      </c>
      <c r="AO5" s="14">
        <f>AK6</f>
        <v>200202</v>
      </c>
      <c r="AP5" s="14" t="str">
        <f>INDEX($F$6:$F$22,AJ5)&amp;"-"&amp;AN5</f>
        <v>许褚传记-1</v>
      </c>
      <c r="AQ5" s="14" t="str">
        <f>AP5</f>
        <v>许褚传记-1</v>
      </c>
      <c r="AR5" s="14">
        <f>INDEX($N$6:$N$13,AN5)</f>
        <v>30</v>
      </c>
      <c r="AS5" s="14" t="str">
        <f>IF(INDEX($O$6:$O$13,AN5)&gt;0,INDEX($O$6:$O$13,AN5),"")</f>
        <v/>
      </c>
      <c r="AT5" s="113">
        <v>3</v>
      </c>
      <c r="AU5" s="114" t="s">
        <v>994</v>
      </c>
      <c r="AV5" s="14" t="str">
        <f>"KP_KM_"&amp;INDEX($A$6:$A$22,AJ5)</f>
        <v>KP_KM_1102002</v>
      </c>
      <c r="AW5" s="14">
        <f>INDEX($A$6:$A$22,AJ5)</f>
        <v>1102002</v>
      </c>
      <c r="AX5" s="14" t="str">
        <f>INDEX($F$6:$F$22,AJ5)&amp;AN5&amp;"-1"</f>
        <v>许褚传记1-1</v>
      </c>
      <c r="AY5" s="14" t="str">
        <f>IF(INDEX($P$6:$P$13,AN5)&gt;=2,INDEX($F$6:$F$22,AJ5)&amp;AN5&amp;"-1","")</f>
        <v/>
      </c>
      <c r="AZ5" s="14" t="str">
        <f>INDEX($B$6:$B$22,AJ5)&amp;INDEX($Q$6:$Q$13,AN5)</f>
        <v>许褚碎片</v>
      </c>
      <c r="BA5" s="14">
        <f>IF(INDEX($R$6:$R$13,AN5)&lt;&gt;INDEX($S$6:$S$13,AN5),INDEX($R$6:$R$13,AN5)&amp;"~"&amp;INDEX($S$6:$S$13,AN5),INDEX($R$6:$R$13,AN5))</f>
        <v>1</v>
      </c>
      <c r="BB5" s="14" t="str">
        <f>IF(INDEX($P$6:$P$13,AN5)&gt;1,INDEX($B$6:$B$22,AJ5)&amp;INDEX($T$6:$T$13,AN5),"")</f>
        <v/>
      </c>
      <c r="BC5" s="14" t="str">
        <f>IF(INDEX($P$6:$P$13,AN5)&gt;1,IF(INDEX($U$6:$U$13,AN5)&lt;&gt;INDEX($V$6:$V$13,AN5),INDEX($U$6:$U$13,AN5)&amp;"~"&amp;INDEX($V$6:$V$13,AN5),INDEX($U$6:$U$13,AN5)),"")</f>
        <v/>
      </c>
      <c r="BD5" s="111"/>
      <c r="BG5" s="112">
        <v>1</v>
      </c>
      <c r="BH5" s="14">
        <f>MATCH(BG5-1,$J$5:$J$22,1)</f>
        <v>1</v>
      </c>
      <c r="BI5" s="14">
        <f>BG5-INDEX($J$5:$J$21,BH5)</f>
        <v>1</v>
      </c>
      <c r="BJ5" s="14">
        <f>3000+BG5</f>
        <v>3001</v>
      </c>
      <c r="BK5" s="14" t="str">
        <f>INDEX($F$6:$F$22,BH5)&amp;INDEX($AA$5:$AA$15,BI5)</f>
        <v>许褚传记1-1</v>
      </c>
      <c r="BM5" s="14" t="str">
        <f>BK5&amp;" "&amp;BN5</f>
        <v>许褚传记1-1 许褚碎片</v>
      </c>
      <c r="BN5" s="14" t="str">
        <f>INDEX($B$6:$B$22,BH5)&amp;INDEX($AB$5:$AB$15,BI5)</f>
        <v>许褚碎片</v>
      </c>
      <c r="BO5" s="14">
        <f>INDEX(AC$5:AC$15,$BI5)</f>
        <v>1</v>
      </c>
      <c r="BP5" s="14">
        <f>INDEX(AD$5:AD$15,$BI5)</f>
        <v>1</v>
      </c>
      <c r="BQ5" s="14">
        <v>10000</v>
      </c>
    </row>
    <row r="6" spans="1:69" ht="16.5" x14ac:dyDescent="0.2">
      <c r="A6" s="111">
        <v>1102002</v>
      </c>
      <c r="B6" s="111" t="s">
        <v>963</v>
      </c>
      <c r="C6" s="111">
        <v>3</v>
      </c>
      <c r="E6" s="111">
        <f>A6-1100000</f>
        <v>2002</v>
      </c>
      <c r="F6" s="111" t="str">
        <f>B6&amp;"传记"</f>
        <v>许褚传记</v>
      </c>
      <c r="G6" s="111">
        <v>5</v>
      </c>
      <c r="H6" s="111">
        <f>SUM(G$6:G6)</f>
        <v>5</v>
      </c>
      <c r="I6" s="112">
        <v>6</v>
      </c>
      <c r="J6" s="112">
        <f>SUM(I$5:I6)</f>
        <v>6</v>
      </c>
      <c r="M6" s="112">
        <v>1</v>
      </c>
      <c r="N6" s="112">
        <v>30</v>
      </c>
      <c r="O6" s="112"/>
      <c r="P6" s="112">
        <v>1</v>
      </c>
      <c r="Q6" s="112" t="s">
        <v>995</v>
      </c>
      <c r="R6" s="112">
        <v>1</v>
      </c>
      <c r="S6" s="112">
        <v>1</v>
      </c>
      <c r="T6" s="112"/>
      <c r="U6" s="112"/>
      <c r="V6" s="112"/>
      <c r="X6" s="112">
        <v>2</v>
      </c>
      <c r="Y6" s="112">
        <v>2</v>
      </c>
      <c r="Z6" s="112">
        <v>1</v>
      </c>
      <c r="AA6" s="50" t="s">
        <v>1024</v>
      </c>
      <c r="AB6" s="112" t="s">
        <v>995</v>
      </c>
      <c r="AC6" s="112">
        <v>1</v>
      </c>
      <c r="AD6" s="112">
        <v>1</v>
      </c>
      <c r="AI6" s="111">
        <v>2</v>
      </c>
      <c r="AJ6" s="14">
        <f t="shared" ref="AJ6:AJ69" si="0">MATCH(AI6-1,$H$5:$H$22,1)</f>
        <v>1</v>
      </c>
      <c r="AK6" s="14">
        <f t="shared" ref="AK6:AK69" si="1">AL6*100+AN6</f>
        <v>200202</v>
      </c>
      <c r="AL6" s="14">
        <f t="shared" ref="AL6:AL69" si="2">INDEX($E$6:$E$22,AJ6)</f>
        <v>2002</v>
      </c>
      <c r="AM6" s="111" t="s">
        <v>990</v>
      </c>
      <c r="AN6" s="14">
        <f t="shared" ref="AN6:AN69" si="3">AI6-INDEX($H$5:$H$22,AJ6)</f>
        <v>2</v>
      </c>
      <c r="AO6" s="14">
        <f t="shared" ref="AO6:AO8" si="4">AK7</f>
        <v>200203</v>
      </c>
      <c r="AP6" s="14" t="str">
        <f t="shared" ref="AP6:AP69" si="5">INDEX($F$6:$F$22,AJ6)&amp;"-"&amp;AN6</f>
        <v>许褚传记-2</v>
      </c>
      <c r="AQ6" s="14" t="str">
        <f t="shared" ref="AQ6:AQ69" si="6">AP6</f>
        <v>许褚传记-2</v>
      </c>
      <c r="AR6" s="14">
        <f t="shared" ref="AR6:AR69" si="7">INDEX($N$6:$N$13,AN6)</f>
        <v>40</v>
      </c>
      <c r="AS6" s="14" t="str">
        <f t="shared" ref="AS6:AS69" si="8">IF(INDEX($O$6:$O$13,AN6)&gt;0,INDEX($O$6:$O$13,AN6),"")</f>
        <v/>
      </c>
      <c r="AT6" s="113">
        <v>3</v>
      </c>
      <c r="AU6" s="114" t="s">
        <v>994</v>
      </c>
      <c r="AV6" s="14" t="str">
        <f t="shared" ref="AV6:AV69" si="9">"KP_KM_"&amp;INDEX($A$6:$A$22,AJ6)</f>
        <v>KP_KM_1102002</v>
      </c>
      <c r="AW6" s="14">
        <f t="shared" ref="AW6:AW69" si="10">INDEX($A$6:$A$22,AJ6)</f>
        <v>1102002</v>
      </c>
      <c r="AX6" s="14" t="str">
        <f t="shared" ref="AX6:AX69" si="11">INDEX($F$6:$F$22,AJ6)&amp;AN6&amp;"-1"</f>
        <v>许褚传记2-1</v>
      </c>
      <c r="AY6" s="14" t="str">
        <f t="shared" ref="AY6:AY69" si="12">IF(INDEX($P$6:$P$13,AN6)&gt;=2,INDEX($F$6:$F$22,AJ6)&amp;AN6&amp;"-1","")</f>
        <v/>
      </c>
      <c r="AZ6" s="14" t="str">
        <f t="shared" ref="AZ6:AZ69" si="13">INDEX($B$6:$B$22,AJ6)&amp;INDEX($Q$6:$Q$13,AN6)</f>
        <v>许褚碎片</v>
      </c>
      <c r="BA6" s="14">
        <f t="shared" ref="BA6:BA69" si="14">IF(INDEX($R$6:$R$13,AN6)&lt;&gt;INDEX($S$6:$S$13,AN6),INDEX($R$6:$R$13,AN6)&amp;"~"&amp;INDEX($S$6:$S$13,AN6),INDEX($R$6:$R$13,AN6))</f>
        <v>1</v>
      </c>
      <c r="BB6" s="14" t="str">
        <f t="shared" ref="BB6:BB69" si="15">IF(INDEX($P$6:$P$13,AN6)&gt;1,INDEX($B$6:$B$22,AJ6)&amp;INDEX($T$6:$T$13,AN6),"")</f>
        <v/>
      </c>
      <c r="BC6" s="14" t="str">
        <f t="shared" ref="BC6:BC69" si="16">IF(INDEX($P$6:$P$13,AN6)&gt;1,IF(INDEX($U$6:$U$13,AN6)&lt;&gt;INDEX($V$6:$V$13,AN6),INDEX($U$6:$U$13,AN6)&amp;"~"&amp;INDEX($V$6:$V$13,AN6),INDEX($U$6:$U$13,AN6)),"")</f>
        <v/>
      </c>
      <c r="BD6" s="111"/>
      <c r="BG6" s="112">
        <v>2</v>
      </c>
      <c r="BH6" s="14">
        <f t="shared" ref="BH6:BH69" si="17">MATCH(BG6-1,$J$5:$J$22,1)</f>
        <v>1</v>
      </c>
      <c r="BI6" s="14">
        <f t="shared" ref="BI6:BI69" si="18">BG6-INDEX($J$5:$J$21,BH6)</f>
        <v>2</v>
      </c>
      <c r="BJ6" s="14">
        <f t="shared" ref="BJ6:BJ69" si="19">3000+BG6</f>
        <v>3002</v>
      </c>
      <c r="BK6" s="14" t="str">
        <f t="shared" ref="BK6:BK69" si="20">INDEX($F$6:$F$22,BH6)&amp;INDEX($AA$5:$AA$15,BI6)</f>
        <v>许褚传记2-1</v>
      </c>
      <c r="BM6" s="14" t="str">
        <f t="shared" ref="BM6:BM69" si="21">BK6&amp;" "&amp;BN6</f>
        <v>许褚传记2-1 许褚碎片</v>
      </c>
      <c r="BN6" s="14" t="str">
        <f t="shared" ref="BN6:BN69" si="22">INDEX($B$6:$B$22,BH6)&amp;INDEX($AB$5:$AB$15,BI6)</f>
        <v>许褚碎片</v>
      </c>
      <c r="BO6" s="14">
        <f t="shared" ref="BO6:BO69" si="23">INDEX(AC$5:AC$15,$BI6)</f>
        <v>1</v>
      </c>
      <c r="BP6" s="14">
        <f t="shared" ref="BP6:BP69" si="24">INDEX(AD$5:AD$15,$BI6)</f>
        <v>1</v>
      </c>
      <c r="BQ6" s="14">
        <v>10000</v>
      </c>
    </row>
    <row r="7" spans="1:69" ht="16.5" x14ac:dyDescent="0.2">
      <c r="A7" s="111">
        <v>1102003</v>
      </c>
      <c r="B7" s="111" t="s">
        <v>960</v>
      </c>
      <c r="C7" s="111">
        <v>4</v>
      </c>
      <c r="E7" s="111">
        <f t="shared" ref="E7:E22" si="25">A7-1100000</f>
        <v>2003</v>
      </c>
      <c r="F7" s="111" t="str">
        <f t="shared" ref="F7:F22" si="26">B7&amp;"传记"</f>
        <v>典韦传记</v>
      </c>
      <c r="G7" s="111">
        <v>8</v>
      </c>
      <c r="H7" s="111">
        <f>SUM(G$6:G7)</f>
        <v>13</v>
      </c>
      <c r="I7" s="112">
        <v>11</v>
      </c>
      <c r="J7" s="112">
        <f>SUM(I$5:I7)</f>
        <v>17</v>
      </c>
      <c r="M7" s="112">
        <v>2</v>
      </c>
      <c r="N7" s="112">
        <v>40</v>
      </c>
      <c r="O7" s="112"/>
      <c r="P7" s="112">
        <v>1</v>
      </c>
      <c r="Q7" s="112" t="s">
        <v>995</v>
      </c>
      <c r="R7" s="112">
        <v>1</v>
      </c>
      <c r="S7" s="112">
        <v>1</v>
      </c>
      <c r="T7" s="112"/>
      <c r="U7" s="112"/>
      <c r="V7" s="112"/>
      <c r="X7" s="112">
        <v>3</v>
      </c>
      <c r="Y7" s="112">
        <v>3</v>
      </c>
      <c r="Z7" s="112">
        <v>1</v>
      </c>
      <c r="AA7" s="50" t="s">
        <v>1025</v>
      </c>
      <c r="AB7" s="112" t="s">
        <v>999</v>
      </c>
      <c r="AC7" s="112">
        <v>1</v>
      </c>
      <c r="AD7" s="112">
        <v>2</v>
      </c>
      <c r="AI7" s="111">
        <v>3</v>
      </c>
      <c r="AJ7" s="14">
        <f t="shared" si="0"/>
        <v>1</v>
      </c>
      <c r="AK7" s="14">
        <f t="shared" si="1"/>
        <v>200203</v>
      </c>
      <c r="AL7" s="14">
        <f t="shared" si="2"/>
        <v>2002</v>
      </c>
      <c r="AM7" s="111" t="s">
        <v>990</v>
      </c>
      <c r="AN7" s="14">
        <f t="shared" si="3"/>
        <v>3</v>
      </c>
      <c r="AO7" s="14">
        <f t="shared" si="4"/>
        <v>200204</v>
      </c>
      <c r="AP7" s="14" t="str">
        <f t="shared" si="5"/>
        <v>许褚传记-3</v>
      </c>
      <c r="AQ7" s="14" t="str">
        <f t="shared" si="6"/>
        <v>许褚传记-3</v>
      </c>
      <c r="AR7" s="14">
        <f t="shared" si="7"/>
        <v>55</v>
      </c>
      <c r="AS7" s="14" t="str">
        <f t="shared" si="8"/>
        <v/>
      </c>
      <c r="AT7" s="113">
        <v>3</v>
      </c>
      <c r="AU7" s="114" t="s">
        <v>994</v>
      </c>
      <c r="AV7" s="14" t="str">
        <f t="shared" si="9"/>
        <v>KP_KM_1102002</v>
      </c>
      <c r="AW7" s="14">
        <f t="shared" si="10"/>
        <v>1102002</v>
      </c>
      <c r="AX7" s="14" t="str">
        <f t="shared" si="11"/>
        <v>许褚传记3-1</v>
      </c>
      <c r="AY7" s="14" t="str">
        <f t="shared" si="12"/>
        <v/>
      </c>
      <c r="AZ7" s="14" t="str">
        <f t="shared" si="13"/>
        <v>许褚碎片</v>
      </c>
      <c r="BA7" s="14" t="str">
        <f t="shared" si="14"/>
        <v>1~2</v>
      </c>
      <c r="BB7" s="14" t="str">
        <f t="shared" si="15"/>
        <v/>
      </c>
      <c r="BC7" s="14" t="str">
        <f t="shared" si="16"/>
        <v/>
      </c>
      <c r="BD7" s="111"/>
      <c r="BG7" s="112">
        <v>3</v>
      </c>
      <c r="BH7" s="14">
        <f t="shared" si="17"/>
        <v>1</v>
      </c>
      <c r="BI7" s="14">
        <f t="shared" si="18"/>
        <v>3</v>
      </c>
      <c r="BJ7" s="14">
        <f t="shared" si="19"/>
        <v>3003</v>
      </c>
      <c r="BK7" s="14" t="str">
        <f t="shared" si="20"/>
        <v>许褚传记3-1</v>
      </c>
      <c r="BM7" s="14" t="str">
        <f t="shared" si="21"/>
        <v>许褚传记3-1 许褚碎片</v>
      </c>
      <c r="BN7" s="14" t="str">
        <f t="shared" si="22"/>
        <v>许褚碎片</v>
      </c>
      <c r="BO7" s="14">
        <f t="shared" si="23"/>
        <v>1</v>
      </c>
      <c r="BP7" s="14">
        <f t="shared" si="24"/>
        <v>2</v>
      </c>
      <c r="BQ7" s="14">
        <v>10000</v>
      </c>
    </row>
    <row r="8" spans="1:69" ht="16.5" x14ac:dyDescent="0.2">
      <c r="A8" s="111">
        <v>1102005</v>
      </c>
      <c r="B8" s="111" t="s">
        <v>964</v>
      </c>
      <c r="C8" s="111">
        <v>3</v>
      </c>
      <c r="E8" s="111">
        <f t="shared" si="25"/>
        <v>2005</v>
      </c>
      <c r="F8" s="111" t="str">
        <f t="shared" si="26"/>
        <v>李轩辕传记</v>
      </c>
      <c r="G8" s="111">
        <v>5</v>
      </c>
      <c r="H8" s="111">
        <f>SUM(G$6:G8)</f>
        <v>18</v>
      </c>
      <c r="I8" s="112">
        <v>6</v>
      </c>
      <c r="J8" s="112">
        <f>SUM(I$5:I8)</f>
        <v>23</v>
      </c>
      <c r="M8" s="112">
        <v>3</v>
      </c>
      <c r="N8" s="112">
        <v>55</v>
      </c>
      <c r="O8" s="112"/>
      <c r="P8" s="112">
        <v>1</v>
      </c>
      <c r="Q8" s="112" t="s">
        <v>999</v>
      </c>
      <c r="R8" s="112">
        <v>1</v>
      </c>
      <c r="S8" s="112">
        <v>2</v>
      </c>
      <c r="T8" s="112"/>
      <c r="U8" s="112"/>
      <c r="V8" s="112"/>
      <c r="X8" s="112">
        <v>4</v>
      </c>
      <c r="Y8" s="112">
        <v>4</v>
      </c>
      <c r="Z8" s="112">
        <v>1</v>
      </c>
      <c r="AA8" s="50" t="s">
        <v>1026</v>
      </c>
      <c r="AB8" s="112" t="s">
        <v>998</v>
      </c>
      <c r="AC8" s="112">
        <v>1</v>
      </c>
      <c r="AD8" s="112">
        <v>1</v>
      </c>
      <c r="AI8" s="111">
        <v>4</v>
      </c>
      <c r="AJ8" s="14">
        <f t="shared" si="0"/>
        <v>1</v>
      </c>
      <c r="AK8" s="14">
        <f t="shared" si="1"/>
        <v>200204</v>
      </c>
      <c r="AL8" s="14">
        <f t="shared" si="2"/>
        <v>2002</v>
      </c>
      <c r="AM8" s="111" t="s">
        <v>990</v>
      </c>
      <c r="AN8" s="14">
        <f t="shared" si="3"/>
        <v>4</v>
      </c>
      <c r="AO8" s="14">
        <f t="shared" si="4"/>
        <v>200205</v>
      </c>
      <c r="AP8" s="14" t="str">
        <f t="shared" si="5"/>
        <v>许褚传记-4</v>
      </c>
      <c r="AQ8" s="14" t="str">
        <f t="shared" si="6"/>
        <v>许褚传记-4</v>
      </c>
      <c r="AR8" s="14">
        <f t="shared" si="7"/>
        <v>70</v>
      </c>
      <c r="AS8" s="14" t="str">
        <f t="shared" si="8"/>
        <v/>
      </c>
      <c r="AT8" s="113">
        <v>3</v>
      </c>
      <c r="AU8" s="114" t="s">
        <v>994</v>
      </c>
      <c r="AV8" s="14" t="str">
        <f t="shared" si="9"/>
        <v>KP_KM_1102002</v>
      </c>
      <c r="AW8" s="14">
        <f t="shared" si="10"/>
        <v>1102002</v>
      </c>
      <c r="AX8" s="14" t="str">
        <f t="shared" si="11"/>
        <v>许褚传记4-1</v>
      </c>
      <c r="AY8" s="14" t="str">
        <f t="shared" si="12"/>
        <v/>
      </c>
      <c r="AZ8" s="14" t="str">
        <f t="shared" si="13"/>
        <v>许褚专属武器碎片</v>
      </c>
      <c r="BA8" s="14">
        <f t="shared" si="14"/>
        <v>1</v>
      </c>
      <c r="BB8" s="14" t="str">
        <f t="shared" si="15"/>
        <v/>
      </c>
      <c r="BC8" s="14" t="str">
        <f t="shared" si="16"/>
        <v/>
      </c>
      <c r="BD8" s="111"/>
      <c r="BG8" s="112">
        <v>4</v>
      </c>
      <c r="BH8" s="14">
        <f t="shared" si="17"/>
        <v>1</v>
      </c>
      <c r="BI8" s="14">
        <f t="shared" si="18"/>
        <v>4</v>
      </c>
      <c r="BJ8" s="14">
        <f t="shared" si="19"/>
        <v>3004</v>
      </c>
      <c r="BK8" s="14" t="str">
        <f t="shared" si="20"/>
        <v>许褚传记4-1</v>
      </c>
      <c r="BM8" s="14" t="str">
        <f t="shared" si="21"/>
        <v>许褚传记4-1 许褚专属武器碎片</v>
      </c>
      <c r="BN8" s="14" t="str">
        <f t="shared" si="22"/>
        <v>许褚专属武器碎片</v>
      </c>
      <c r="BO8" s="14">
        <f t="shared" si="23"/>
        <v>1</v>
      </c>
      <c r="BP8" s="14">
        <f t="shared" si="24"/>
        <v>1</v>
      </c>
      <c r="BQ8" s="14">
        <v>10000</v>
      </c>
    </row>
    <row r="9" spans="1:69" ht="16.5" x14ac:dyDescent="0.2">
      <c r="A9" s="111">
        <v>1102007</v>
      </c>
      <c r="B9" s="111" t="s">
        <v>965</v>
      </c>
      <c r="C9" s="111">
        <v>4</v>
      </c>
      <c r="E9" s="111">
        <f t="shared" si="25"/>
        <v>2007</v>
      </c>
      <c r="F9" s="111" t="str">
        <f t="shared" si="26"/>
        <v>天使缇娜传记</v>
      </c>
      <c r="G9" s="111">
        <v>8</v>
      </c>
      <c r="H9" s="111">
        <f>SUM(G$6:G9)</f>
        <v>26</v>
      </c>
      <c r="I9" s="112">
        <v>11</v>
      </c>
      <c r="J9" s="112">
        <f>SUM(I$5:I9)</f>
        <v>34</v>
      </c>
      <c r="M9" s="112">
        <v>4</v>
      </c>
      <c r="N9" s="112">
        <v>70</v>
      </c>
      <c r="O9" s="112"/>
      <c r="P9" s="112">
        <v>1</v>
      </c>
      <c r="Q9" s="112" t="s">
        <v>998</v>
      </c>
      <c r="R9" s="112">
        <v>1</v>
      </c>
      <c r="S9" s="112">
        <v>1</v>
      </c>
      <c r="T9" s="112"/>
      <c r="U9" s="112"/>
      <c r="V9" s="112"/>
      <c r="X9" s="112">
        <v>5</v>
      </c>
      <c r="Y9" s="112">
        <v>5</v>
      </c>
      <c r="Z9" s="112">
        <v>1</v>
      </c>
      <c r="AA9" s="50" t="s">
        <v>1027</v>
      </c>
      <c r="AB9" s="112" t="s">
        <v>995</v>
      </c>
      <c r="AC9" s="112">
        <v>1</v>
      </c>
      <c r="AD9" s="112">
        <v>2</v>
      </c>
      <c r="AI9" s="111">
        <v>5</v>
      </c>
      <c r="AJ9" s="14">
        <f t="shared" si="0"/>
        <v>1</v>
      </c>
      <c r="AK9" s="14">
        <f t="shared" si="1"/>
        <v>200205</v>
      </c>
      <c r="AL9" s="14">
        <f t="shared" si="2"/>
        <v>2002</v>
      </c>
      <c r="AM9" s="111" t="s">
        <v>990</v>
      </c>
      <c r="AN9" s="14">
        <f t="shared" si="3"/>
        <v>5</v>
      </c>
      <c r="AO9" s="14">
        <v>-1</v>
      </c>
      <c r="AP9" s="14" t="str">
        <f t="shared" si="5"/>
        <v>许褚传记-5</v>
      </c>
      <c r="AQ9" s="14" t="str">
        <f t="shared" si="6"/>
        <v>许褚传记-5</v>
      </c>
      <c r="AR9" s="14">
        <f t="shared" si="7"/>
        <v>80</v>
      </c>
      <c r="AS9" s="14" t="str">
        <f t="shared" si="8"/>
        <v/>
      </c>
      <c r="AT9" s="113">
        <v>3</v>
      </c>
      <c r="AU9" s="114" t="s">
        <v>994</v>
      </c>
      <c r="AV9" s="14" t="str">
        <f t="shared" si="9"/>
        <v>KP_KM_1102002</v>
      </c>
      <c r="AW9" s="14">
        <f t="shared" si="10"/>
        <v>1102002</v>
      </c>
      <c r="AX9" s="14" t="str">
        <f t="shared" si="11"/>
        <v>许褚传记5-1</v>
      </c>
      <c r="AY9" s="14" t="str">
        <f t="shared" si="12"/>
        <v>许褚传记5-1</v>
      </c>
      <c r="AZ9" s="14" t="str">
        <f t="shared" si="13"/>
        <v>许褚碎片</v>
      </c>
      <c r="BA9" s="14" t="str">
        <f t="shared" si="14"/>
        <v>1~2</v>
      </c>
      <c r="BB9" s="14" t="str">
        <f t="shared" si="15"/>
        <v>许褚专属武器碎片</v>
      </c>
      <c r="BC9" s="14">
        <f t="shared" si="16"/>
        <v>1</v>
      </c>
      <c r="BD9" s="111"/>
      <c r="BG9" s="112">
        <v>5</v>
      </c>
      <c r="BH9" s="14">
        <f t="shared" si="17"/>
        <v>1</v>
      </c>
      <c r="BI9" s="14">
        <f t="shared" si="18"/>
        <v>5</v>
      </c>
      <c r="BJ9" s="14">
        <f t="shared" si="19"/>
        <v>3005</v>
      </c>
      <c r="BK9" s="14" t="str">
        <f t="shared" si="20"/>
        <v>许褚传记5-1</v>
      </c>
      <c r="BM9" s="14" t="str">
        <f t="shared" si="21"/>
        <v>许褚传记5-1 许褚碎片</v>
      </c>
      <c r="BN9" s="14" t="str">
        <f t="shared" si="22"/>
        <v>许褚碎片</v>
      </c>
      <c r="BO9" s="14">
        <f t="shared" si="23"/>
        <v>1</v>
      </c>
      <c r="BP9" s="14">
        <f t="shared" si="24"/>
        <v>2</v>
      </c>
      <c r="BQ9" s="14">
        <v>10000</v>
      </c>
    </row>
    <row r="10" spans="1:69" ht="16.5" x14ac:dyDescent="0.2">
      <c r="A10" s="111">
        <v>1102008</v>
      </c>
      <c r="B10" s="111" t="s">
        <v>961</v>
      </c>
      <c r="C10" s="111">
        <v>4</v>
      </c>
      <c r="E10" s="111">
        <f t="shared" si="25"/>
        <v>2008</v>
      </c>
      <c r="F10" s="111" t="str">
        <f t="shared" si="26"/>
        <v>夏侯渊传记</v>
      </c>
      <c r="G10" s="111">
        <v>8</v>
      </c>
      <c r="H10" s="111">
        <f>SUM(G$6:G10)</f>
        <v>34</v>
      </c>
      <c r="I10" s="112">
        <v>11</v>
      </c>
      <c r="J10" s="112">
        <f>SUM(I$5:I10)</f>
        <v>45</v>
      </c>
      <c r="M10" s="112">
        <v>5</v>
      </c>
      <c r="N10" s="112">
        <v>80</v>
      </c>
      <c r="O10" s="112"/>
      <c r="P10" s="112">
        <v>2</v>
      </c>
      <c r="Q10" s="112" t="s">
        <v>995</v>
      </c>
      <c r="R10" s="112">
        <v>1</v>
      </c>
      <c r="S10" s="112">
        <v>2</v>
      </c>
      <c r="T10" s="112" t="s">
        <v>998</v>
      </c>
      <c r="U10" s="112">
        <v>1</v>
      </c>
      <c r="V10" s="112">
        <v>1</v>
      </c>
      <c r="X10" s="112">
        <v>6</v>
      </c>
      <c r="Y10" s="112">
        <v>5</v>
      </c>
      <c r="Z10" s="112">
        <v>2</v>
      </c>
      <c r="AA10" s="50" t="s">
        <v>1028</v>
      </c>
      <c r="AB10" s="112" t="s">
        <v>998</v>
      </c>
      <c r="AC10" s="112">
        <v>1</v>
      </c>
      <c r="AD10" s="112">
        <v>1</v>
      </c>
      <c r="AI10" s="111">
        <v>6</v>
      </c>
      <c r="AJ10" s="14">
        <f t="shared" si="0"/>
        <v>2</v>
      </c>
      <c r="AK10" s="14">
        <f t="shared" si="1"/>
        <v>200301</v>
      </c>
      <c r="AL10" s="14">
        <f t="shared" si="2"/>
        <v>2003</v>
      </c>
      <c r="AM10" s="111" t="s">
        <v>990</v>
      </c>
      <c r="AN10" s="14">
        <f t="shared" si="3"/>
        <v>1</v>
      </c>
      <c r="AO10" s="14">
        <f>IF(AJ11=AJ10,AK11,-1)</f>
        <v>200302</v>
      </c>
      <c r="AP10" s="14" t="str">
        <f t="shared" si="5"/>
        <v>典韦传记-1</v>
      </c>
      <c r="AQ10" s="14" t="str">
        <f t="shared" si="6"/>
        <v>典韦传记-1</v>
      </c>
      <c r="AR10" s="14">
        <f t="shared" si="7"/>
        <v>30</v>
      </c>
      <c r="AS10" s="14" t="str">
        <f t="shared" si="8"/>
        <v/>
      </c>
      <c r="AT10" s="113">
        <v>3</v>
      </c>
      <c r="AU10" s="114" t="s">
        <v>994</v>
      </c>
      <c r="AV10" s="14" t="str">
        <f t="shared" si="9"/>
        <v>KP_KM_1102003</v>
      </c>
      <c r="AW10" s="14">
        <f t="shared" si="10"/>
        <v>1102003</v>
      </c>
      <c r="AX10" s="14" t="str">
        <f t="shared" si="11"/>
        <v>典韦传记1-1</v>
      </c>
      <c r="AY10" s="14" t="str">
        <f t="shared" si="12"/>
        <v/>
      </c>
      <c r="AZ10" s="14" t="str">
        <f t="shared" si="13"/>
        <v>典韦碎片</v>
      </c>
      <c r="BA10" s="14">
        <f t="shared" si="14"/>
        <v>1</v>
      </c>
      <c r="BB10" s="14" t="str">
        <f t="shared" si="15"/>
        <v/>
      </c>
      <c r="BC10" s="14" t="str">
        <f t="shared" si="16"/>
        <v/>
      </c>
      <c r="BD10" s="111"/>
      <c r="BG10" s="112">
        <v>6</v>
      </c>
      <c r="BH10" s="14">
        <f t="shared" si="17"/>
        <v>1</v>
      </c>
      <c r="BI10" s="14">
        <f t="shared" si="18"/>
        <v>6</v>
      </c>
      <c r="BJ10" s="14">
        <f t="shared" si="19"/>
        <v>3006</v>
      </c>
      <c r="BK10" s="14" t="str">
        <f t="shared" si="20"/>
        <v>许褚传记5-2</v>
      </c>
      <c r="BM10" s="14" t="str">
        <f t="shared" si="21"/>
        <v>许褚传记5-2 许褚专属武器碎片</v>
      </c>
      <c r="BN10" s="14" t="str">
        <f t="shared" si="22"/>
        <v>许褚专属武器碎片</v>
      </c>
      <c r="BO10" s="14">
        <f t="shared" si="23"/>
        <v>1</v>
      </c>
      <c r="BP10" s="14">
        <f t="shared" si="24"/>
        <v>1</v>
      </c>
      <c r="BQ10" s="14">
        <v>10000</v>
      </c>
    </row>
    <row r="11" spans="1:69" ht="16.5" x14ac:dyDescent="0.2">
      <c r="A11" s="111">
        <v>1102009</v>
      </c>
      <c r="B11" s="111" t="s">
        <v>966</v>
      </c>
      <c r="C11" s="111">
        <v>3</v>
      </c>
      <c r="E11" s="111">
        <f t="shared" si="25"/>
        <v>2009</v>
      </c>
      <c r="F11" s="111" t="str">
        <f t="shared" si="26"/>
        <v>徐晃传记</v>
      </c>
      <c r="G11" s="111">
        <v>5</v>
      </c>
      <c r="H11" s="111">
        <f>SUM(G$6:G11)</f>
        <v>39</v>
      </c>
      <c r="I11" s="112">
        <v>6</v>
      </c>
      <c r="J11" s="112">
        <f>SUM(I$5:I11)</f>
        <v>51</v>
      </c>
      <c r="M11" s="112">
        <v>6</v>
      </c>
      <c r="N11" s="112">
        <v>90</v>
      </c>
      <c r="O11" s="112">
        <v>2</v>
      </c>
      <c r="P11" s="112">
        <v>2</v>
      </c>
      <c r="Q11" s="112" t="s">
        <v>995</v>
      </c>
      <c r="R11" s="112">
        <v>1</v>
      </c>
      <c r="S11" s="112">
        <v>2</v>
      </c>
      <c r="T11" s="112" t="s">
        <v>998</v>
      </c>
      <c r="U11" s="112">
        <v>1</v>
      </c>
      <c r="V11" s="112">
        <v>1</v>
      </c>
      <c r="X11" s="112">
        <v>7</v>
      </c>
      <c r="Y11" s="112">
        <v>6</v>
      </c>
      <c r="Z11" s="112">
        <v>1</v>
      </c>
      <c r="AA11" s="50" t="s">
        <v>1029</v>
      </c>
      <c r="AB11" s="112" t="s">
        <v>995</v>
      </c>
      <c r="AC11" s="112">
        <v>1</v>
      </c>
      <c r="AD11" s="112">
        <v>2</v>
      </c>
      <c r="AI11" s="111">
        <v>7</v>
      </c>
      <c r="AJ11" s="14">
        <f t="shared" si="0"/>
        <v>2</v>
      </c>
      <c r="AK11" s="14">
        <f t="shared" si="1"/>
        <v>200302</v>
      </c>
      <c r="AL11" s="14">
        <f t="shared" si="2"/>
        <v>2003</v>
      </c>
      <c r="AM11" s="111" t="s">
        <v>990</v>
      </c>
      <c r="AN11" s="14">
        <f t="shared" si="3"/>
        <v>2</v>
      </c>
      <c r="AO11" s="14">
        <f t="shared" ref="AO11:AO74" si="27">IF(AJ12=AJ11,AK12,-1)</f>
        <v>200303</v>
      </c>
      <c r="AP11" s="14" t="str">
        <f t="shared" si="5"/>
        <v>典韦传记-2</v>
      </c>
      <c r="AQ11" s="14" t="str">
        <f t="shared" si="6"/>
        <v>典韦传记-2</v>
      </c>
      <c r="AR11" s="14">
        <f t="shared" si="7"/>
        <v>40</v>
      </c>
      <c r="AS11" s="14" t="str">
        <f t="shared" si="8"/>
        <v/>
      </c>
      <c r="AT11" s="113">
        <v>3</v>
      </c>
      <c r="AU11" s="114" t="s">
        <v>994</v>
      </c>
      <c r="AV11" s="14" t="str">
        <f t="shared" si="9"/>
        <v>KP_KM_1102003</v>
      </c>
      <c r="AW11" s="14">
        <f t="shared" si="10"/>
        <v>1102003</v>
      </c>
      <c r="AX11" s="14" t="str">
        <f t="shared" si="11"/>
        <v>典韦传记2-1</v>
      </c>
      <c r="AY11" s="14" t="str">
        <f t="shared" si="12"/>
        <v/>
      </c>
      <c r="AZ11" s="14" t="str">
        <f t="shared" si="13"/>
        <v>典韦碎片</v>
      </c>
      <c r="BA11" s="14">
        <f t="shared" si="14"/>
        <v>1</v>
      </c>
      <c r="BB11" s="14" t="str">
        <f t="shared" si="15"/>
        <v/>
      </c>
      <c r="BC11" s="14" t="str">
        <f t="shared" si="16"/>
        <v/>
      </c>
      <c r="BD11" s="111"/>
      <c r="BG11" s="112">
        <v>7</v>
      </c>
      <c r="BH11" s="14">
        <f t="shared" si="17"/>
        <v>2</v>
      </c>
      <c r="BI11" s="14">
        <f t="shared" si="18"/>
        <v>1</v>
      </c>
      <c r="BJ11" s="14">
        <f t="shared" si="19"/>
        <v>3007</v>
      </c>
      <c r="BK11" s="14" t="str">
        <f t="shared" si="20"/>
        <v>典韦传记1-1</v>
      </c>
      <c r="BM11" s="14" t="str">
        <f t="shared" si="21"/>
        <v>典韦传记1-1 典韦碎片</v>
      </c>
      <c r="BN11" s="14" t="str">
        <f t="shared" si="22"/>
        <v>典韦碎片</v>
      </c>
      <c r="BO11" s="14">
        <f t="shared" si="23"/>
        <v>1</v>
      </c>
      <c r="BP11" s="14">
        <f t="shared" si="24"/>
        <v>1</v>
      </c>
      <c r="BQ11" s="14">
        <v>10000</v>
      </c>
    </row>
    <row r="12" spans="1:69" ht="16.5" x14ac:dyDescent="0.2">
      <c r="A12" s="111">
        <v>1102010</v>
      </c>
      <c r="B12" s="111" t="s">
        <v>967</v>
      </c>
      <c r="C12" s="111">
        <v>4</v>
      </c>
      <c r="E12" s="111">
        <f t="shared" si="25"/>
        <v>2010</v>
      </c>
      <c r="F12" s="111" t="str">
        <f t="shared" si="26"/>
        <v>张郃传记</v>
      </c>
      <c r="G12" s="111">
        <v>8</v>
      </c>
      <c r="H12" s="111">
        <f>SUM(G$6:G12)</f>
        <v>47</v>
      </c>
      <c r="I12" s="112">
        <v>11</v>
      </c>
      <c r="J12" s="112">
        <f>SUM(I$5:I12)</f>
        <v>62</v>
      </c>
      <c r="M12" s="112">
        <v>7</v>
      </c>
      <c r="N12" s="112">
        <v>100</v>
      </c>
      <c r="O12" s="112">
        <v>2</v>
      </c>
      <c r="P12" s="112">
        <v>2</v>
      </c>
      <c r="Q12" s="112" t="s">
        <v>995</v>
      </c>
      <c r="R12" s="112">
        <v>1</v>
      </c>
      <c r="S12" s="112">
        <v>2</v>
      </c>
      <c r="T12" s="112" t="s">
        <v>998</v>
      </c>
      <c r="U12" s="112">
        <v>1</v>
      </c>
      <c r="V12" s="112">
        <v>1</v>
      </c>
      <c r="X12" s="112">
        <v>8</v>
      </c>
      <c r="Y12" s="112">
        <v>6</v>
      </c>
      <c r="Z12" s="112">
        <v>2</v>
      </c>
      <c r="AA12" s="50" t="s">
        <v>1030</v>
      </c>
      <c r="AB12" s="112" t="s">
        <v>998</v>
      </c>
      <c r="AC12" s="112">
        <v>1</v>
      </c>
      <c r="AD12" s="112">
        <v>1</v>
      </c>
      <c r="AI12" s="111">
        <v>8</v>
      </c>
      <c r="AJ12" s="14">
        <f t="shared" si="0"/>
        <v>2</v>
      </c>
      <c r="AK12" s="14">
        <f t="shared" si="1"/>
        <v>200303</v>
      </c>
      <c r="AL12" s="14">
        <f t="shared" si="2"/>
        <v>2003</v>
      </c>
      <c r="AM12" s="111" t="s">
        <v>990</v>
      </c>
      <c r="AN12" s="14">
        <f t="shared" si="3"/>
        <v>3</v>
      </c>
      <c r="AO12" s="14">
        <f t="shared" si="27"/>
        <v>200304</v>
      </c>
      <c r="AP12" s="14" t="str">
        <f t="shared" si="5"/>
        <v>典韦传记-3</v>
      </c>
      <c r="AQ12" s="14" t="str">
        <f t="shared" si="6"/>
        <v>典韦传记-3</v>
      </c>
      <c r="AR12" s="14">
        <f t="shared" si="7"/>
        <v>55</v>
      </c>
      <c r="AS12" s="14" t="str">
        <f t="shared" si="8"/>
        <v/>
      </c>
      <c r="AT12" s="113">
        <v>3</v>
      </c>
      <c r="AU12" s="114" t="s">
        <v>994</v>
      </c>
      <c r="AV12" s="14" t="str">
        <f t="shared" si="9"/>
        <v>KP_KM_1102003</v>
      </c>
      <c r="AW12" s="14">
        <f t="shared" si="10"/>
        <v>1102003</v>
      </c>
      <c r="AX12" s="14" t="str">
        <f t="shared" si="11"/>
        <v>典韦传记3-1</v>
      </c>
      <c r="AY12" s="14" t="str">
        <f t="shared" si="12"/>
        <v/>
      </c>
      <c r="AZ12" s="14" t="str">
        <f t="shared" si="13"/>
        <v>典韦碎片</v>
      </c>
      <c r="BA12" s="14" t="str">
        <f t="shared" si="14"/>
        <v>1~2</v>
      </c>
      <c r="BB12" s="14" t="str">
        <f t="shared" si="15"/>
        <v/>
      </c>
      <c r="BC12" s="14" t="str">
        <f t="shared" si="16"/>
        <v/>
      </c>
      <c r="BD12" s="111"/>
      <c r="BG12" s="112">
        <v>8</v>
      </c>
      <c r="BH12" s="14">
        <f t="shared" si="17"/>
        <v>2</v>
      </c>
      <c r="BI12" s="14">
        <f t="shared" si="18"/>
        <v>2</v>
      </c>
      <c r="BJ12" s="14">
        <f t="shared" si="19"/>
        <v>3008</v>
      </c>
      <c r="BK12" s="14" t="str">
        <f t="shared" si="20"/>
        <v>典韦传记2-1</v>
      </c>
      <c r="BM12" s="14" t="str">
        <f t="shared" si="21"/>
        <v>典韦传记2-1 典韦碎片</v>
      </c>
      <c r="BN12" s="14" t="str">
        <f t="shared" si="22"/>
        <v>典韦碎片</v>
      </c>
      <c r="BO12" s="14">
        <f t="shared" si="23"/>
        <v>1</v>
      </c>
      <c r="BP12" s="14">
        <f t="shared" si="24"/>
        <v>1</v>
      </c>
      <c r="BQ12" s="14">
        <v>10000</v>
      </c>
    </row>
    <row r="13" spans="1:69" ht="16.5" x14ac:dyDescent="0.2">
      <c r="A13" s="111">
        <v>1102011</v>
      </c>
      <c r="B13" s="111" t="s">
        <v>968</v>
      </c>
      <c r="C13" s="111">
        <v>4</v>
      </c>
      <c r="E13" s="111">
        <f t="shared" si="25"/>
        <v>2011</v>
      </c>
      <c r="F13" s="111" t="str">
        <f t="shared" si="26"/>
        <v>张飞传记</v>
      </c>
      <c r="G13" s="111">
        <v>8</v>
      </c>
      <c r="H13" s="111">
        <f>SUM(G$6:G13)</f>
        <v>55</v>
      </c>
      <c r="I13" s="112">
        <v>11</v>
      </c>
      <c r="J13" s="112">
        <f>SUM(I$5:I13)</f>
        <v>73</v>
      </c>
      <c r="M13" s="112">
        <v>8</v>
      </c>
      <c r="N13" s="112">
        <v>120</v>
      </c>
      <c r="O13" s="112">
        <v>2</v>
      </c>
      <c r="P13" s="112">
        <v>1</v>
      </c>
      <c r="Q13" s="112" t="s">
        <v>995</v>
      </c>
      <c r="R13" s="112">
        <v>2</v>
      </c>
      <c r="S13" s="112">
        <v>2</v>
      </c>
      <c r="T13" s="112"/>
      <c r="U13" s="112"/>
      <c r="V13" s="112"/>
      <c r="X13" s="112">
        <v>9</v>
      </c>
      <c r="Y13" s="112">
        <v>7</v>
      </c>
      <c r="Z13" s="112">
        <v>1</v>
      </c>
      <c r="AA13" s="50" t="s">
        <v>1031</v>
      </c>
      <c r="AB13" s="112" t="s">
        <v>995</v>
      </c>
      <c r="AC13" s="112">
        <v>1</v>
      </c>
      <c r="AD13" s="112">
        <v>2</v>
      </c>
      <c r="AI13" s="111">
        <v>9</v>
      </c>
      <c r="AJ13" s="14">
        <f t="shared" si="0"/>
        <v>2</v>
      </c>
      <c r="AK13" s="14">
        <f t="shared" si="1"/>
        <v>200304</v>
      </c>
      <c r="AL13" s="14">
        <f t="shared" si="2"/>
        <v>2003</v>
      </c>
      <c r="AM13" s="111" t="s">
        <v>990</v>
      </c>
      <c r="AN13" s="14">
        <f t="shared" si="3"/>
        <v>4</v>
      </c>
      <c r="AO13" s="14">
        <f t="shared" si="27"/>
        <v>200305</v>
      </c>
      <c r="AP13" s="14" t="str">
        <f t="shared" si="5"/>
        <v>典韦传记-4</v>
      </c>
      <c r="AQ13" s="14" t="str">
        <f t="shared" si="6"/>
        <v>典韦传记-4</v>
      </c>
      <c r="AR13" s="14">
        <f t="shared" si="7"/>
        <v>70</v>
      </c>
      <c r="AS13" s="14" t="str">
        <f t="shared" si="8"/>
        <v/>
      </c>
      <c r="AT13" s="113">
        <v>3</v>
      </c>
      <c r="AU13" s="114" t="s">
        <v>994</v>
      </c>
      <c r="AV13" s="14" t="str">
        <f t="shared" si="9"/>
        <v>KP_KM_1102003</v>
      </c>
      <c r="AW13" s="14">
        <f t="shared" si="10"/>
        <v>1102003</v>
      </c>
      <c r="AX13" s="14" t="str">
        <f t="shared" si="11"/>
        <v>典韦传记4-1</v>
      </c>
      <c r="AY13" s="14" t="str">
        <f t="shared" si="12"/>
        <v/>
      </c>
      <c r="AZ13" s="14" t="str">
        <f t="shared" si="13"/>
        <v>典韦专属武器碎片</v>
      </c>
      <c r="BA13" s="14">
        <f t="shared" si="14"/>
        <v>1</v>
      </c>
      <c r="BB13" s="14" t="str">
        <f t="shared" si="15"/>
        <v/>
      </c>
      <c r="BC13" s="14" t="str">
        <f t="shared" si="16"/>
        <v/>
      </c>
      <c r="BD13" s="111"/>
      <c r="BG13" s="112">
        <v>9</v>
      </c>
      <c r="BH13" s="14">
        <f t="shared" si="17"/>
        <v>2</v>
      </c>
      <c r="BI13" s="14">
        <f t="shared" si="18"/>
        <v>3</v>
      </c>
      <c r="BJ13" s="14">
        <f t="shared" si="19"/>
        <v>3009</v>
      </c>
      <c r="BK13" s="14" t="str">
        <f t="shared" si="20"/>
        <v>典韦传记3-1</v>
      </c>
      <c r="BM13" s="14" t="str">
        <f t="shared" si="21"/>
        <v>典韦传记3-1 典韦碎片</v>
      </c>
      <c r="BN13" s="14" t="str">
        <f t="shared" si="22"/>
        <v>典韦碎片</v>
      </c>
      <c r="BO13" s="14">
        <f t="shared" si="23"/>
        <v>1</v>
      </c>
      <c r="BP13" s="14">
        <f t="shared" si="24"/>
        <v>2</v>
      </c>
      <c r="BQ13" s="14">
        <v>10000</v>
      </c>
    </row>
    <row r="14" spans="1:69" ht="16.5" x14ac:dyDescent="0.2">
      <c r="A14" s="111">
        <v>1102014</v>
      </c>
      <c r="B14" s="111" t="s">
        <v>969</v>
      </c>
      <c r="C14" s="111">
        <v>3</v>
      </c>
      <c r="E14" s="111">
        <f t="shared" si="25"/>
        <v>2014</v>
      </c>
      <c r="F14" s="111" t="str">
        <f t="shared" si="26"/>
        <v>石灵明传记</v>
      </c>
      <c r="G14" s="111">
        <v>5</v>
      </c>
      <c r="H14" s="111">
        <f>SUM(G$6:G14)</f>
        <v>60</v>
      </c>
      <c r="I14" s="112">
        <v>6</v>
      </c>
      <c r="J14" s="112">
        <f>SUM(I$5:I14)</f>
        <v>79</v>
      </c>
      <c r="X14" s="112">
        <v>10</v>
      </c>
      <c r="Y14" s="112">
        <v>7</v>
      </c>
      <c r="Z14" s="112">
        <v>2</v>
      </c>
      <c r="AA14" s="50" t="s">
        <v>1032</v>
      </c>
      <c r="AB14" s="112" t="s">
        <v>998</v>
      </c>
      <c r="AC14" s="112">
        <v>1</v>
      </c>
      <c r="AD14" s="112">
        <v>1</v>
      </c>
      <c r="AI14" s="111">
        <v>10</v>
      </c>
      <c r="AJ14" s="14">
        <f t="shared" si="0"/>
        <v>2</v>
      </c>
      <c r="AK14" s="14">
        <f t="shared" si="1"/>
        <v>200305</v>
      </c>
      <c r="AL14" s="14">
        <f t="shared" si="2"/>
        <v>2003</v>
      </c>
      <c r="AM14" s="111" t="s">
        <v>990</v>
      </c>
      <c r="AN14" s="14">
        <f t="shared" si="3"/>
        <v>5</v>
      </c>
      <c r="AO14" s="14">
        <f t="shared" si="27"/>
        <v>200306</v>
      </c>
      <c r="AP14" s="14" t="str">
        <f t="shared" si="5"/>
        <v>典韦传记-5</v>
      </c>
      <c r="AQ14" s="14" t="str">
        <f t="shared" si="6"/>
        <v>典韦传记-5</v>
      </c>
      <c r="AR14" s="14">
        <f t="shared" si="7"/>
        <v>80</v>
      </c>
      <c r="AS14" s="14" t="str">
        <f t="shared" si="8"/>
        <v/>
      </c>
      <c r="AT14" s="113">
        <v>3</v>
      </c>
      <c r="AU14" s="114" t="s">
        <v>994</v>
      </c>
      <c r="AV14" s="14" t="str">
        <f t="shared" si="9"/>
        <v>KP_KM_1102003</v>
      </c>
      <c r="AW14" s="14">
        <f t="shared" si="10"/>
        <v>1102003</v>
      </c>
      <c r="AX14" s="14" t="str">
        <f t="shared" si="11"/>
        <v>典韦传记5-1</v>
      </c>
      <c r="AY14" s="14" t="str">
        <f t="shared" si="12"/>
        <v>典韦传记5-1</v>
      </c>
      <c r="AZ14" s="14" t="str">
        <f t="shared" si="13"/>
        <v>典韦碎片</v>
      </c>
      <c r="BA14" s="14" t="str">
        <f t="shared" si="14"/>
        <v>1~2</v>
      </c>
      <c r="BB14" s="14" t="str">
        <f t="shared" si="15"/>
        <v>典韦专属武器碎片</v>
      </c>
      <c r="BC14" s="14">
        <f t="shared" si="16"/>
        <v>1</v>
      </c>
      <c r="BD14" s="111"/>
      <c r="BG14" s="112">
        <v>10</v>
      </c>
      <c r="BH14" s="14">
        <f t="shared" si="17"/>
        <v>2</v>
      </c>
      <c r="BI14" s="14">
        <f t="shared" si="18"/>
        <v>4</v>
      </c>
      <c r="BJ14" s="14">
        <f t="shared" si="19"/>
        <v>3010</v>
      </c>
      <c r="BK14" s="14" t="str">
        <f t="shared" si="20"/>
        <v>典韦传记4-1</v>
      </c>
      <c r="BM14" s="14" t="str">
        <f t="shared" si="21"/>
        <v>典韦传记4-1 典韦专属武器碎片</v>
      </c>
      <c r="BN14" s="14" t="str">
        <f t="shared" si="22"/>
        <v>典韦专属武器碎片</v>
      </c>
      <c r="BO14" s="14">
        <f t="shared" si="23"/>
        <v>1</v>
      </c>
      <c r="BP14" s="14">
        <f t="shared" si="24"/>
        <v>1</v>
      </c>
      <c r="BQ14" s="14">
        <v>10000</v>
      </c>
    </row>
    <row r="15" spans="1:69" ht="16.5" x14ac:dyDescent="0.2">
      <c r="A15" s="111">
        <v>1102016</v>
      </c>
      <c r="B15" s="111" t="s">
        <v>216</v>
      </c>
      <c r="C15" s="111">
        <v>4</v>
      </c>
      <c r="E15" s="111">
        <f t="shared" si="25"/>
        <v>2016</v>
      </c>
      <c r="F15" s="111" t="str">
        <f t="shared" si="26"/>
        <v>西方龙传记</v>
      </c>
      <c r="G15" s="111">
        <v>8</v>
      </c>
      <c r="H15" s="111">
        <f>SUM(G$6:G15)</f>
        <v>68</v>
      </c>
      <c r="I15" s="112">
        <v>11</v>
      </c>
      <c r="J15" s="112">
        <f>SUM(I$5:I15)</f>
        <v>90</v>
      </c>
      <c r="X15" s="112">
        <v>11</v>
      </c>
      <c r="Y15" s="112">
        <v>8</v>
      </c>
      <c r="Z15" s="112">
        <v>1</v>
      </c>
      <c r="AA15" s="50" t="s">
        <v>1033</v>
      </c>
      <c r="AB15" s="112" t="s">
        <v>995</v>
      </c>
      <c r="AC15" s="112">
        <v>2</v>
      </c>
      <c r="AD15" s="112">
        <v>2</v>
      </c>
      <c r="AI15" s="111">
        <v>11</v>
      </c>
      <c r="AJ15" s="14">
        <f t="shared" si="0"/>
        <v>2</v>
      </c>
      <c r="AK15" s="14">
        <f t="shared" si="1"/>
        <v>200306</v>
      </c>
      <c r="AL15" s="14">
        <f t="shared" si="2"/>
        <v>2003</v>
      </c>
      <c r="AM15" s="111" t="s">
        <v>990</v>
      </c>
      <c r="AN15" s="14">
        <f t="shared" si="3"/>
        <v>6</v>
      </c>
      <c r="AO15" s="14">
        <f t="shared" si="27"/>
        <v>200307</v>
      </c>
      <c r="AP15" s="14" t="str">
        <f t="shared" si="5"/>
        <v>典韦传记-6</v>
      </c>
      <c r="AQ15" s="14" t="str">
        <f t="shared" si="6"/>
        <v>典韦传记-6</v>
      </c>
      <c r="AR15" s="14">
        <f t="shared" si="7"/>
        <v>90</v>
      </c>
      <c r="AS15" s="14">
        <f t="shared" si="8"/>
        <v>2</v>
      </c>
      <c r="AT15" s="113">
        <v>3</v>
      </c>
      <c r="AU15" s="114" t="s">
        <v>994</v>
      </c>
      <c r="AV15" s="14" t="str">
        <f t="shared" si="9"/>
        <v>KP_KM_1102003</v>
      </c>
      <c r="AW15" s="14">
        <f t="shared" si="10"/>
        <v>1102003</v>
      </c>
      <c r="AX15" s="14" t="str">
        <f t="shared" si="11"/>
        <v>典韦传记6-1</v>
      </c>
      <c r="AY15" s="14" t="str">
        <f t="shared" si="12"/>
        <v>典韦传记6-1</v>
      </c>
      <c r="AZ15" s="14" t="str">
        <f t="shared" si="13"/>
        <v>典韦碎片</v>
      </c>
      <c r="BA15" s="14" t="str">
        <f t="shared" si="14"/>
        <v>1~2</v>
      </c>
      <c r="BB15" s="14" t="str">
        <f t="shared" si="15"/>
        <v>典韦专属武器碎片</v>
      </c>
      <c r="BC15" s="14">
        <f t="shared" si="16"/>
        <v>1</v>
      </c>
      <c r="BD15" s="111"/>
      <c r="BG15" s="112">
        <v>11</v>
      </c>
      <c r="BH15" s="14">
        <f t="shared" si="17"/>
        <v>2</v>
      </c>
      <c r="BI15" s="14">
        <f t="shared" si="18"/>
        <v>5</v>
      </c>
      <c r="BJ15" s="14">
        <f t="shared" si="19"/>
        <v>3011</v>
      </c>
      <c r="BK15" s="14" t="str">
        <f t="shared" si="20"/>
        <v>典韦传记5-1</v>
      </c>
      <c r="BM15" s="14" t="str">
        <f t="shared" si="21"/>
        <v>典韦传记5-1 典韦碎片</v>
      </c>
      <c r="BN15" s="14" t="str">
        <f t="shared" si="22"/>
        <v>典韦碎片</v>
      </c>
      <c r="BO15" s="14">
        <f t="shared" si="23"/>
        <v>1</v>
      </c>
      <c r="BP15" s="14">
        <f t="shared" si="24"/>
        <v>2</v>
      </c>
      <c r="BQ15" s="14">
        <v>10000</v>
      </c>
    </row>
    <row r="16" spans="1:69" ht="16.5" x14ac:dyDescent="0.2">
      <c r="A16" s="111">
        <v>1102017</v>
      </c>
      <c r="B16" s="111" t="s">
        <v>217</v>
      </c>
      <c r="C16" s="111">
        <v>3</v>
      </c>
      <c r="E16" s="111">
        <f t="shared" si="25"/>
        <v>2017</v>
      </c>
      <c r="F16" s="111" t="str">
        <f t="shared" si="26"/>
        <v>飞廉传记</v>
      </c>
      <c r="G16" s="111">
        <v>5</v>
      </c>
      <c r="H16" s="111">
        <f>SUM(G$6:G16)</f>
        <v>73</v>
      </c>
      <c r="I16" s="112">
        <v>6</v>
      </c>
      <c r="J16" s="112">
        <f>SUM(I$5:I16)</f>
        <v>96</v>
      </c>
      <c r="Y16" s="15"/>
      <c r="Z16" s="15"/>
      <c r="AA16" s="15"/>
      <c r="AB16" s="15"/>
      <c r="AC16" s="15"/>
      <c r="AD16" s="15"/>
      <c r="AI16" s="111">
        <v>12</v>
      </c>
      <c r="AJ16" s="14">
        <f t="shared" si="0"/>
        <v>2</v>
      </c>
      <c r="AK16" s="14">
        <f t="shared" si="1"/>
        <v>200307</v>
      </c>
      <c r="AL16" s="14">
        <f t="shared" si="2"/>
        <v>2003</v>
      </c>
      <c r="AM16" s="111" t="s">
        <v>990</v>
      </c>
      <c r="AN16" s="14">
        <f t="shared" si="3"/>
        <v>7</v>
      </c>
      <c r="AO16" s="14">
        <f t="shared" si="27"/>
        <v>200308</v>
      </c>
      <c r="AP16" s="14" t="str">
        <f t="shared" si="5"/>
        <v>典韦传记-7</v>
      </c>
      <c r="AQ16" s="14" t="str">
        <f t="shared" si="6"/>
        <v>典韦传记-7</v>
      </c>
      <c r="AR16" s="14">
        <f t="shared" si="7"/>
        <v>100</v>
      </c>
      <c r="AS16" s="14">
        <f t="shared" si="8"/>
        <v>2</v>
      </c>
      <c r="AT16" s="113">
        <v>3</v>
      </c>
      <c r="AU16" s="114" t="s">
        <v>994</v>
      </c>
      <c r="AV16" s="14" t="str">
        <f t="shared" si="9"/>
        <v>KP_KM_1102003</v>
      </c>
      <c r="AW16" s="14">
        <f t="shared" si="10"/>
        <v>1102003</v>
      </c>
      <c r="AX16" s="14" t="str">
        <f t="shared" si="11"/>
        <v>典韦传记7-1</v>
      </c>
      <c r="AY16" s="14" t="str">
        <f t="shared" si="12"/>
        <v>典韦传记7-1</v>
      </c>
      <c r="AZ16" s="14" t="str">
        <f t="shared" si="13"/>
        <v>典韦碎片</v>
      </c>
      <c r="BA16" s="14" t="str">
        <f t="shared" si="14"/>
        <v>1~2</v>
      </c>
      <c r="BB16" s="14" t="str">
        <f t="shared" si="15"/>
        <v>典韦专属武器碎片</v>
      </c>
      <c r="BC16" s="14">
        <f t="shared" si="16"/>
        <v>1</v>
      </c>
      <c r="BD16" s="111"/>
      <c r="BG16" s="112">
        <v>12</v>
      </c>
      <c r="BH16" s="14">
        <f t="shared" si="17"/>
        <v>2</v>
      </c>
      <c r="BI16" s="14">
        <f t="shared" si="18"/>
        <v>6</v>
      </c>
      <c r="BJ16" s="14">
        <f t="shared" si="19"/>
        <v>3012</v>
      </c>
      <c r="BK16" s="14" t="str">
        <f t="shared" si="20"/>
        <v>典韦传记5-2</v>
      </c>
      <c r="BM16" s="14" t="str">
        <f t="shared" si="21"/>
        <v>典韦传记5-2 典韦专属武器碎片</v>
      </c>
      <c r="BN16" s="14" t="str">
        <f t="shared" si="22"/>
        <v>典韦专属武器碎片</v>
      </c>
      <c r="BO16" s="14">
        <f t="shared" si="23"/>
        <v>1</v>
      </c>
      <c r="BP16" s="14">
        <f t="shared" si="24"/>
        <v>1</v>
      </c>
      <c r="BQ16" s="14">
        <v>10000</v>
      </c>
    </row>
    <row r="17" spans="1:69" ht="16.5" x14ac:dyDescent="0.2">
      <c r="A17" s="111">
        <v>1102020</v>
      </c>
      <c r="B17" s="111" t="s">
        <v>220</v>
      </c>
      <c r="C17" s="111">
        <v>3</v>
      </c>
      <c r="E17" s="111">
        <f t="shared" si="25"/>
        <v>2020</v>
      </c>
      <c r="F17" s="111" t="str">
        <f t="shared" si="26"/>
        <v>高顺传记</v>
      </c>
      <c r="G17" s="111">
        <v>5</v>
      </c>
      <c r="H17" s="111">
        <f>SUM(G$6:G17)</f>
        <v>78</v>
      </c>
      <c r="I17" s="112">
        <v>6</v>
      </c>
      <c r="J17" s="112">
        <f>SUM(I$5:I17)</f>
        <v>102</v>
      </c>
      <c r="AI17" s="111">
        <v>13</v>
      </c>
      <c r="AJ17" s="14">
        <f t="shared" si="0"/>
        <v>2</v>
      </c>
      <c r="AK17" s="14">
        <f t="shared" si="1"/>
        <v>200308</v>
      </c>
      <c r="AL17" s="14">
        <f t="shared" si="2"/>
        <v>2003</v>
      </c>
      <c r="AM17" s="111" t="s">
        <v>990</v>
      </c>
      <c r="AN17" s="14">
        <f t="shared" si="3"/>
        <v>8</v>
      </c>
      <c r="AO17" s="14">
        <f t="shared" si="27"/>
        <v>-1</v>
      </c>
      <c r="AP17" s="14" t="str">
        <f t="shared" si="5"/>
        <v>典韦传记-8</v>
      </c>
      <c r="AQ17" s="14" t="str">
        <f t="shared" si="6"/>
        <v>典韦传记-8</v>
      </c>
      <c r="AR17" s="14">
        <f t="shared" si="7"/>
        <v>120</v>
      </c>
      <c r="AS17" s="14">
        <f t="shared" si="8"/>
        <v>2</v>
      </c>
      <c r="AT17" s="113">
        <v>3</v>
      </c>
      <c r="AU17" s="114" t="s">
        <v>994</v>
      </c>
      <c r="AV17" s="14" t="str">
        <f t="shared" si="9"/>
        <v>KP_KM_1102003</v>
      </c>
      <c r="AW17" s="14">
        <f t="shared" si="10"/>
        <v>1102003</v>
      </c>
      <c r="AX17" s="14" t="str">
        <f t="shared" si="11"/>
        <v>典韦传记8-1</v>
      </c>
      <c r="AY17" s="14" t="str">
        <f t="shared" si="12"/>
        <v/>
      </c>
      <c r="AZ17" s="14" t="str">
        <f t="shared" si="13"/>
        <v>典韦碎片</v>
      </c>
      <c r="BA17" s="14">
        <f t="shared" si="14"/>
        <v>2</v>
      </c>
      <c r="BB17" s="14" t="str">
        <f t="shared" si="15"/>
        <v/>
      </c>
      <c r="BC17" s="14" t="str">
        <f t="shared" si="16"/>
        <v/>
      </c>
      <c r="BD17" s="111"/>
      <c r="BG17" s="112">
        <v>13</v>
      </c>
      <c r="BH17" s="14">
        <f t="shared" si="17"/>
        <v>2</v>
      </c>
      <c r="BI17" s="14">
        <f t="shared" si="18"/>
        <v>7</v>
      </c>
      <c r="BJ17" s="14">
        <f t="shared" si="19"/>
        <v>3013</v>
      </c>
      <c r="BK17" s="14" t="str">
        <f t="shared" si="20"/>
        <v>典韦传记6-1</v>
      </c>
      <c r="BM17" s="14" t="str">
        <f t="shared" si="21"/>
        <v>典韦传记6-1 典韦碎片</v>
      </c>
      <c r="BN17" s="14" t="str">
        <f t="shared" si="22"/>
        <v>典韦碎片</v>
      </c>
      <c r="BO17" s="14">
        <f t="shared" si="23"/>
        <v>1</v>
      </c>
      <c r="BP17" s="14">
        <f t="shared" si="24"/>
        <v>2</v>
      </c>
      <c r="BQ17" s="14">
        <v>10000</v>
      </c>
    </row>
    <row r="18" spans="1:69" ht="16.5" x14ac:dyDescent="0.2">
      <c r="A18" s="111">
        <v>1102021</v>
      </c>
      <c r="B18" s="111" t="s">
        <v>221</v>
      </c>
      <c r="C18" s="111">
        <v>3</v>
      </c>
      <c r="E18" s="111">
        <f t="shared" si="25"/>
        <v>2021</v>
      </c>
      <c r="F18" s="111" t="str">
        <f t="shared" si="26"/>
        <v>烈风螳螂传记</v>
      </c>
      <c r="G18" s="111">
        <v>5</v>
      </c>
      <c r="H18" s="111">
        <f>SUM(G$6:G18)</f>
        <v>83</v>
      </c>
      <c r="I18" s="112">
        <v>6</v>
      </c>
      <c r="J18" s="112">
        <f>SUM(I$5:I18)</f>
        <v>108</v>
      </c>
      <c r="AI18" s="111">
        <v>14</v>
      </c>
      <c r="AJ18" s="14">
        <f t="shared" si="0"/>
        <v>3</v>
      </c>
      <c r="AK18" s="14">
        <f t="shared" si="1"/>
        <v>200501</v>
      </c>
      <c r="AL18" s="14">
        <f t="shared" si="2"/>
        <v>2005</v>
      </c>
      <c r="AM18" s="111" t="s">
        <v>990</v>
      </c>
      <c r="AN18" s="14">
        <f t="shared" si="3"/>
        <v>1</v>
      </c>
      <c r="AO18" s="14">
        <f t="shared" si="27"/>
        <v>200502</v>
      </c>
      <c r="AP18" s="14" t="str">
        <f t="shared" si="5"/>
        <v>李轩辕传记-1</v>
      </c>
      <c r="AQ18" s="14" t="str">
        <f t="shared" si="6"/>
        <v>李轩辕传记-1</v>
      </c>
      <c r="AR18" s="14">
        <f t="shared" si="7"/>
        <v>30</v>
      </c>
      <c r="AS18" s="14" t="str">
        <f t="shared" si="8"/>
        <v/>
      </c>
      <c r="AT18" s="113">
        <v>3</v>
      </c>
      <c r="AU18" s="114" t="s">
        <v>994</v>
      </c>
      <c r="AV18" s="14" t="str">
        <f t="shared" si="9"/>
        <v>KP_KM_1102005</v>
      </c>
      <c r="AW18" s="14">
        <f t="shared" si="10"/>
        <v>1102005</v>
      </c>
      <c r="AX18" s="14" t="str">
        <f t="shared" si="11"/>
        <v>李轩辕传记1-1</v>
      </c>
      <c r="AY18" s="14" t="str">
        <f t="shared" si="12"/>
        <v/>
      </c>
      <c r="AZ18" s="14" t="str">
        <f t="shared" si="13"/>
        <v>李轩辕碎片</v>
      </c>
      <c r="BA18" s="14">
        <f t="shared" si="14"/>
        <v>1</v>
      </c>
      <c r="BB18" s="14" t="str">
        <f t="shared" si="15"/>
        <v/>
      </c>
      <c r="BC18" s="14" t="str">
        <f t="shared" si="16"/>
        <v/>
      </c>
      <c r="BD18" s="111"/>
      <c r="BG18" s="112">
        <v>14</v>
      </c>
      <c r="BH18" s="14">
        <f t="shared" si="17"/>
        <v>2</v>
      </c>
      <c r="BI18" s="14">
        <f t="shared" si="18"/>
        <v>8</v>
      </c>
      <c r="BJ18" s="14">
        <f t="shared" si="19"/>
        <v>3014</v>
      </c>
      <c r="BK18" s="14" t="str">
        <f t="shared" si="20"/>
        <v>典韦传记6-2</v>
      </c>
      <c r="BM18" s="14" t="str">
        <f t="shared" si="21"/>
        <v>典韦传记6-2 典韦专属武器碎片</v>
      </c>
      <c r="BN18" s="14" t="str">
        <f t="shared" si="22"/>
        <v>典韦专属武器碎片</v>
      </c>
      <c r="BO18" s="14">
        <f t="shared" si="23"/>
        <v>1</v>
      </c>
      <c r="BP18" s="14">
        <f t="shared" si="24"/>
        <v>1</v>
      </c>
      <c r="BQ18" s="14">
        <v>10000</v>
      </c>
    </row>
    <row r="19" spans="1:69" ht="16.5" x14ac:dyDescent="0.2">
      <c r="A19" s="111">
        <v>1102024</v>
      </c>
      <c r="B19" s="111" t="s">
        <v>970</v>
      </c>
      <c r="C19" s="111">
        <v>3</v>
      </c>
      <c r="E19" s="111">
        <f t="shared" si="25"/>
        <v>2024</v>
      </c>
      <c r="F19" s="111" t="str">
        <f t="shared" si="26"/>
        <v>朱仙传记</v>
      </c>
      <c r="G19" s="111">
        <v>5</v>
      </c>
      <c r="H19" s="111">
        <f>SUM(G$6:G19)</f>
        <v>88</v>
      </c>
      <c r="I19" s="112">
        <v>6</v>
      </c>
      <c r="J19" s="112">
        <f>SUM(I$5:I19)</f>
        <v>114</v>
      </c>
      <c r="AI19" s="111">
        <v>15</v>
      </c>
      <c r="AJ19" s="14">
        <f t="shared" si="0"/>
        <v>3</v>
      </c>
      <c r="AK19" s="14">
        <f t="shared" si="1"/>
        <v>200502</v>
      </c>
      <c r="AL19" s="14">
        <f t="shared" si="2"/>
        <v>2005</v>
      </c>
      <c r="AM19" s="111" t="s">
        <v>990</v>
      </c>
      <c r="AN19" s="14">
        <f t="shared" si="3"/>
        <v>2</v>
      </c>
      <c r="AO19" s="14">
        <f t="shared" si="27"/>
        <v>200503</v>
      </c>
      <c r="AP19" s="14" t="str">
        <f t="shared" si="5"/>
        <v>李轩辕传记-2</v>
      </c>
      <c r="AQ19" s="14" t="str">
        <f t="shared" si="6"/>
        <v>李轩辕传记-2</v>
      </c>
      <c r="AR19" s="14">
        <f t="shared" si="7"/>
        <v>40</v>
      </c>
      <c r="AS19" s="14" t="str">
        <f t="shared" si="8"/>
        <v/>
      </c>
      <c r="AT19" s="113">
        <v>3</v>
      </c>
      <c r="AU19" s="114" t="s">
        <v>994</v>
      </c>
      <c r="AV19" s="14" t="str">
        <f t="shared" si="9"/>
        <v>KP_KM_1102005</v>
      </c>
      <c r="AW19" s="14">
        <f t="shared" si="10"/>
        <v>1102005</v>
      </c>
      <c r="AX19" s="14" t="str">
        <f t="shared" si="11"/>
        <v>李轩辕传记2-1</v>
      </c>
      <c r="AY19" s="14" t="str">
        <f t="shared" si="12"/>
        <v/>
      </c>
      <c r="AZ19" s="14" t="str">
        <f t="shared" si="13"/>
        <v>李轩辕碎片</v>
      </c>
      <c r="BA19" s="14">
        <f t="shared" si="14"/>
        <v>1</v>
      </c>
      <c r="BB19" s="14" t="str">
        <f t="shared" si="15"/>
        <v/>
      </c>
      <c r="BC19" s="14" t="str">
        <f t="shared" si="16"/>
        <v/>
      </c>
      <c r="BD19" s="111"/>
      <c r="BG19" s="112">
        <v>15</v>
      </c>
      <c r="BH19" s="14">
        <f t="shared" si="17"/>
        <v>2</v>
      </c>
      <c r="BI19" s="14">
        <f t="shared" si="18"/>
        <v>9</v>
      </c>
      <c r="BJ19" s="14">
        <f t="shared" si="19"/>
        <v>3015</v>
      </c>
      <c r="BK19" s="14" t="str">
        <f t="shared" si="20"/>
        <v>典韦传记7-1</v>
      </c>
      <c r="BM19" s="14" t="str">
        <f t="shared" si="21"/>
        <v>典韦传记7-1 典韦碎片</v>
      </c>
      <c r="BN19" s="14" t="str">
        <f t="shared" si="22"/>
        <v>典韦碎片</v>
      </c>
      <c r="BO19" s="14">
        <f t="shared" si="23"/>
        <v>1</v>
      </c>
      <c r="BP19" s="14">
        <f t="shared" si="24"/>
        <v>2</v>
      </c>
      <c r="BQ19" s="14">
        <v>10000</v>
      </c>
    </row>
    <row r="20" spans="1:69" ht="16.5" x14ac:dyDescent="0.2">
      <c r="A20" s="111">
        <v>1102026</v>
      </c>
      <c r="B20" s="111" t="s">
        <v>962</v>
      </c>
      <c r="C20" s="111">
        <v>3</v>
      </c>
      <c r="E20" s="111">
        <f t="shared" si="25"/>
        <v>2026</v>
      </c>
      <c r="F20" s="111" t="str">
        <f t="shared" si="26"/>
        <v>雷震子传记</v>
      </c>
      <c r="G20" s="111">
        <v>5</v>
      </c>
      <c r="H20" s="111">
        <f>SUM(G$6:G20)</f>
        <v>93</v>
      </c>
      <c r="I20" s="112">
        <v>6</v>
      </c>
      <c r="J20" s="112">
        <f>SUM(I$5:I20)</f>
        <v>120</v>
      </c>
      <c r="AI20" s="111">
        <v>16</v>
      </c>
      <c r="AJ20" s="14">
        <f t="shared" si="0"/>
        <v>3</v>
      </c>
      <c r="AK20" s="14">
        <f t="shared" si="1"/>
        <v>200503</v>
      </c>
      <c r="AL20" s="14">
        <f t="shared" si="2"/>
        <v>2005</v>
      </c>
      <c r="AM20" s="111" t="s">
        <v>990</v>
      </c>
      <c r="AN20" s="14">
        <f t="shared" si="3"/>
        <v>3</v>
      </c>
      <c r="AO20" s="14">
        <f t="shared" si="27"/>
        <v>200504</v>
      </c>
      <c r="AP20" s="14" t="str">
        <f t="shared" si="5"/>
        <v>李轩辕传记-3</v>
      </c>
      <c r="AQ20" s="14" t="str">
        <f t="shared" si="6"/>
        <v>李轩辕传记-3</v>
      </c>
      <c r="AR20" s="14">
        <f t="shared" si="7"/>
        <v>55</v>
      </c>
      <c r="AS20" s="14" t="str">
        <f t="shared" si="8"/>
        <v/>
      </c>
      <c r="AT20" s="113">
        <v>3</v>
      </c>
      <c r="AU20" s="114" t="s">
        <v>994</v>
      </c>
      <c r="AV20" s="14" t="str">
        <f t="shared" si="9"/>
        <v>KP_KM_1102005</v>
      </c>
      <c r="AW20" s="14">
        <f t="shared" si="10"/>
        <v>1102005</v>
      </c>
      <c r="AX20" s="14" t="str">
        <f t="shared" si="11"/>
        <v>李轩辕传记3-1</v>
      </c>
      <c r="AY20" s="14" t="str">
        <f t="shared" si="12"/>
        <v/>
      </c>
      <c r="AZ20" s="14" t="str">
        <f t="shared" si="13"/>
        <v>李轩辕碎片</v>
      </c>
      <c r="BA20" s="14" t="str">
        <f t="shared" si="14"/>
        <v>1~2</v>
      </c>
      <c r="BB20" s="14" t="str">
        <f t="shared" si="15"/>
        <v/>
      </c>
      <c r="BC20" s="14" t="str">
        <f t="shared" si="16"/>
        <v/>
      </c>
      <c r="BD20" s="111"/>
      <c r="BG20" s="112">
        <v>16</v>
      </c>
      <c r="BH20" s="14">
        <f t="shared" si="17"/>
        <v>2</v>
      </c>
      <c r="BI20" s="14">
        <f t="shared" si="18"/>
        <v>10</v>
      </c>
      <c r="BJ20" s="14">
        <f t="shared" si="19"/>
        <v>3016</v>
      </c>
      <c r="BK20" s="14" t="str">
        <f t="shared" si="20"/>
        <v>典韦传记7-2</v>
      </c>
      <c r="BM20" s="14" t="str">
        <f t="shared" si="21"/>
        <v>典韦传记7-2 典韦专属武器碎片</v>
      </c>
      <c r="BN20" s="14" t="str">
        <f t="shared" si="22"/>
        <v>典韦专属武器碎片</v>
      </c>
      <c r="BO20" s="14">
        <f t="shared" si="23"/>
        <v>1</v>
      </c>
      <c r="BP20" s="14">
        <f t="shared" si="24"/>
        <v>1</v>
      </c>
      <c r="BQ20" s="14">
        <v>10000</v>
      </c>
    </row>
    <row r="21" spans="1:69" ht="16.5" x14ac:dyDescent="0.2">
      <c r="A21" s="111">
        <v>1102030</v>
      </c>
      <c r="B21" s="111" t="s">
        <v>971</v>
      </c>
      <c r="C21" s="111">
        <v>3</v>
      </c>
      <c r="E21" s="111">
        <f t="shared" si="25"/>
        <v>2030</v>
      </c>
      <c r="F21" s="111" t="str">
        <f t="shared" si="26"/>
        <v>燕青传记</v>
      </c>
      <c r="G21" s="111">
        <v>5</v>
      </c>
      <c r="H21" s="111">
        <f>SUM(G$6:G21)</f>
        <v>98</v>
      </c>
      <c r="I21" s="112">
        <v>6</v>
      </c>
      <c r="J21" s="112">
        <f>SUM(I$5:I21)</f>
        <v>126</v>
      </c>
      <c r="AI21" s="111">
        <v>17</v>
      </c>
      <c r="AJ21" s="14">
        <f t="shared" si="0"/>
        <v>3</v>
      </c>
      <c r="AK21" s="14">
        <f t="shared" si="1"/>
        <v>200504</v>
      </c>
      <c r="AL21" s="14">
        <f t="shared" si="2"/>
        <v>2005</v>
      </c>
      <c r="AM21" s="111" t="s">
        <v>990</v>
      </c>
      <c r="AN21" s="14">
        <f t="shared" si="3"/>
        <v>4</v>
      </c>
      <c r="AO21" s="14">
        <f t="shared" si="27"/>
        <v>200505</v>
      </c>
      <c r="AP21" s="14" t="str">
        <f t="shared" si="5"/>
        <v>李轩辕传记-4</v>
      </c>
      <c r="AQ21" s="14" t="str">
        <f t="shared" si="6"/>
        <v>李轩辕传记-4</v>
      </c>
      <c r="AR21" s="14">
        <f t="shared" si="7"/>
        <v>70</v>
      </c>
      <c r="AS21" s="14" t="str">
        <f t="shared" si="8"/>
        <v/>
      </c>
      <c r="AT21" s="113">
        <v>3</v>
      </c>
      <c r="AU21" s="114" t="s">
        <v>994</v>
      </c>
      <c r="AV21" s="14" t="str">
        <f t="shared" si="9"/>
        <v>KP_KM_1102005</v>
      </c>
      <c r="AW21" s="14">
        <f t="shared" si="10"/>
        <v>1102005</v>
      </c>
      <c r="AX21" s="14" t="str">
        <f t="shared" si="11"/>
        <v>李轩辕传记4-1</v>
      </c>
      <c r="AY21" s="14" t="str">
        <f t="shared" si="12"/>
        <v/>
      </c>
      <c r="AZ21" s="14" t="str">
        <f t="shared" si="13"/>
        <v>李轩辕专属武器碎片</v>
      </c>
      <c r="BA21" s="14">
        <f t="shared" si="14"/>
        <v>1</v>
      </c>
      <c r="BB21" s="14" t="str">
        <f t="shared" si="15"/>
        <v/>
      </c>
      <c r="BC21" s="14" t="str">
        <f t="shared" si="16"/>
        <v/>
      </c>
      <c r="BD21" s="111"/>
      <c r="BG21" s="112">
        <v>17</v>
      </c>
      <c r="BH21" s="14">
        <f t="shared" si="17"/>
        <v>2</v>
      </c>
      <c r="BI21" s="14">
        <f t="shared" si="18"/>
        <v>11</v>
      </c>
      <c r="BJ21" s="14">
        <f t="shared" si="19"/>
        <v>3017</v>
      </c>
      <c r="BK21" s="14" t="str">
        <f t="shared" si="20"/>
        <v>典韦传记8-1</v>
      </c>
      <c r="BM21" s="14" t="str">
        <f t="shared" si="21"/>
        <v>典韦传记8-1 典韦碎片</v>
      </c>
      <c r="BN21" s="14" t="str">
        <f t="shared" si="22"/>
        <v>典韦碎片</v>
      </c>
      <c r="BO21" s="14">
        <f t="shared" si="23"/>
        <v>2</v>
      </c>
      <c r="BP21" s="14">
        <f t="shared" si="24"/>
        <v>2</v>
      </c>
      <c r="BQ21" s="14">
        <v>10000</v>
      </c>
    </row>
    <row r="22" spans="1:69" ht="16.5" x14ac:dyDescent="0.2">
      <c r="A22" s="111">
        <v>1102031</v>
      </c>
      <c r="B22" s="111" t="s">
        <v>972</v>
      </c>
      <c r="C22" s="111">
        <v>4</v>
      </c>
      <c r="E22" s="111">
        <f t="shared" si="25"/>
        <v>2031</v>
      </c>
      <c r="F22" s="111" t="str">
        <f t="shared" si="26"/>
        <v>秦琼传记</v>
      </c>
      <c r="G22" s="111">
        <v>8</v>
      </c>
      <c r="H22" s="111">
        <f>SUM(G$6:G22)</f>
        <v>106</v>
      </c>
      <c r="I22" s="112">
        <v>11</v>
      </c>
      <c r="J22" s="112">
        <f>SUM(I$5:I22)</f>
        <v>137</v>
      </c>
      <c r="AI22" s="111">
        <v>18</v>
      </c>
      <c r="AJ22" s="14">
        <f t="shared" si="0"/>
        <v>3</v>
      </c>
      <c r="AK22" s="14">
        <f t="shared" si="1"/>
        <v>200505</v>
      </c>
      <c r="AL22" s="14">
        <f t="shared" si="2"/>
        <v>2005</v>
      </c>
      <c r="AM22" s="111" t="s">
        <v>990</v>
      </c>
      <c r="AN22" s="14">
        <f t="shared" si="3"/>
        <v>5</v>
      </c>
      <c r="AO22" s="14">
        <f t="shared" si="27"/>
        <v>-1</v>
      </c>
      <c r="AP22" s="14" t="str">
        <f t="shared" si="5"/>
        <v>李轩辕传记-5</v>
      </c>
      <c r="AQ22" s="14" t="str">
        <f t="shared" si="6"/>
        <v>李轩辕传记-5</v>
      </c>
      <c r="AR22" s="14">
        <f t="shared" si="7"/>
        <v>80</v>
      </c>
      <c r="AS22" s="14" t="str">
        <f t="shared" si="8"/>
        <v/>
      </c>
      <c r="AT22" s="113">
        <v>3</v>
      </c>
      <c r="AU22" s="114" t="s">
        <v>994</v>
      </c>
      <c r="AV22" s="14" t="str">
        <f t="shared" si="9"/>
        <v>KP_KM_1102005</v>
      </c>
      <c r="AW22" s="14">
        <f t="shared" si="10"/>
        <v>1102005</v>
      </c>
      <c r="AX22" s="14" t="str">
        <f t="shared" si="11"/>
        <v>李轩辕传记5-1</v>
      </c>
      <c r="AY22" s="14" t="str">
        <f t="shared" si="12"/>
        <v>李轩辕传记5-1</v>
      </c>
      <c r="AZ22" s="14" t="str">
        <f t="shared" si="13"/>
        <v>李轩辕碎片</v>
      </c>
      <c r="BA22" s="14" t="str">
        <f t="shared" si="14"/>
        <v>1~2</v>
      </c>
      <c r="BB22" s="14" t="str">
        <f t="shared" si="15"/>
        <v>李轩辕专属武器碎片</v>
      </c>
      <c r="BC22" s="14">
        <f t="shared" si="16"/>
        <v>1</v>
      </c>
      <c r="BD22" s="111"/>
      <c r="BG22" s="112">
        <v>18</v>
      </c>
      <c r="BH22" s="14">
        <f t="shared" si="17"/>
        <v>3</v>
      </c>
      <c r="BI22" s="14">
        <f t="shared" si="18"/>
        <v>1</v>
      </c>
      <c r="BJ22" s="14">
        <f t="shared" si="19"/>
        <v>3018</v>
      </c>
      <c r="BK22" s="14" t="str">
        <f t="shared" si="20"/>
        <v>李轩辕传记1-1</v>
      </c>
      <c r="BM22" s="14" t="str">
        <f t="shared" si="21"/>
        <v>李轩辕传记1-1 李轩辕碎片</v>
      </c>
      <c r="BN22" s="14" t="str">
        <f t="shared" si="22"/>
        <v>李轩辕碎片</v>
      </c>
      <c r="BO22" s="14">
        <f t="shared" si="23"/>
        <v>1</v>
      </c>
      <c r="BP22" s="14">
        <f t="shared" si="24"/>
        <v>1</v>
      </c>
      <c r="BQ22" s="14">
        <v>10000</v>
      </c>
    </row>
    <row r="23" spans="1:69" ht="16.5" x14ac:dyDescent="0.2">
      <c r="AI23" s="111">
        <v>19</v>
      </c>
      <c r="AJ23" s="14">
        <f t="shared" si="0"/>
        <v>4</v>
      </c>
      <c r="AK23" s="14">
        <f t="shared" si="1"/>
        <v>200701</v>
      </c>
      <c r="AL23" s="14">
        <f t="shared" si="2"/>
        <v>2007</v>
      </c>
      <c r="AM23" s="111" t="s">
        <v>990</v>
      </c>
      <c r="AN23" s="14">
        <f t="shared" si="3"/>
        <v>1</v>
      </c>
      <c r="AO23" s="14">
        <f t="shared" si="27"/>
        <v>200702</v>
      </c>
      <c r="AP23" s="14" t="str">
        <f t="shared" si="5"/>
        <v>天使缇娜传记-1</v>
      </c>
      <c r="AQ23" s="14" t="str">
        <f t="shared" si="6"/>
        <v>天使缇娜传记-1</v>
      </c>
      <c r="AR23" s="14">
        <f t="shared" si="7"/>
        <v>30</v>
      </c>
      <c r="AS23" s="14" t="str">
        <f t="shared" si="8"/>
        <v/>
      </c>
      <c r="AT23" s="113">
        <v>3</v>
      </c>
      <c r="AU23" s="114" t="s">
        <v>994</v>
      </c>
      <c r="AV23" s="14" t="str">
        <f t="shared" si="9"/>
        <v>KP_KM_1102007</v>
      </c>
      <c r="AW23" s="14">
        <f t="shared" si="10"/>
        <v>1102007</v>
      </c>
      <c r="AX23" s="14" t="str">
        <f t="shared" si="11"/>
        <v>天使缇娜传记1-1</v>
      </c>
      <c r="AY23" s="14" t="str">
        <f t="shared" si="12"/>
        <v/>
      </c>
      <c r="AZ23" s="14" t="str">
        <f t="shared" si="13"/>
        <v>天使缇娜碎片</v>
      </c>
      <c r="BA23" s="14">
        <f t="shared" si="14"/>
        <v>1</v>
      </c>
      <c r="BB23" s="14" t="str">
        <f t="shared" si="15"/>
        <v/>
      </c>
      <c r="BC23" s="14" t="str">
        <f t="shared" si="16"/>
        <v/>
      </c>
      <c r="BD23" s="111"/>
      <c r="BG23" s="112">
        <v>19</v>
      </c>
      <c r="BH23" s="14">
        <f t="shared" si="17"/>
        <v>3</v>
      </c>
      <c r="BI23" s="14">
        <f t="shared" si="18"/>
        <v>2</v>
      </c>
      <c r="BJ23" s="14">
        <f t="shared" si="19"/>
        <v>3019</v>
      </c>
      <c r="BK23" s="14" t="str">
        <f t="shared" si="20"/>
        <v>李轩辕传记2-1</v>
      </c>
      <c r="BM23" s="14" t="str">
        <f t="shared" si="21"/>
        <v>李轩辕传记2-1 李轩辕碎片</v>
      </c>
      <c r="BN23" s="14" t="str">
        <f t="shared" si="22"/>
        <v>李轩辕碎片</v>
      </c>
      <c r="BO23" s="14">
        <f t="shared" si="23"/>
        <v>1</v>
      </c>
      <c r="BP23" s="14">
        <f t="shared" si="24"/>
        <v>1</v>
      </c>
      <c r="BQ23" s="14">
        <v>10000</v>
      </c>
    </row>
    <row r="24" spans="1:69" ht="16.5" x14ac:dyDescent="0.2">
      <c r="AI24" s="111">
        <v>20</v>
      </c>
      <c r="AJ24" s="14">
        <f t="shared" si="0"/>
        <v>4</v>
      </c>
      <c r="AK24" s="14">
        <f t="shared" si="1"/>
        <v>200702</v>
      </c>
      <c r="AL24" s="14">
        <f t="shared" si="2"/>
        <v>2007</v>
      </c>
      <c r="AM24" s="111" t="s">
        <v>990</v>
      </c>
      <c r="AN24" s="14">
        <f t="shared" si="3"/>
        <v>2</v>
      </c>
      <c r="AO24" s="14">
        <f t="shared" si="27"/>
        <v>200703</v>
      </c>
      <c r="AP24" s="14" t="str">
        <f t="shared" si="5"/>
        <v>天使缇娜传记-2</v>
      </c>
      <c r="AQ24" s="14" t="str">
        <f t="shared" si="6"/>
        <v>天使缇娜传记-2</v>
      </c>
      <c r="AR24" s="14">
        <f t="shared" si="7"/>
        <v>40</v>
      </c>
      <c r="AS24" s="14" t="str">
        <f t="shared" si="8"/>
        <v/>
      </c>
      <c r="AT24" s="113">
        <v>3</v>
      </c>
      <c r="AU24" s="114" t="s">
        <v>994</v>
      </c>
      <c r="AV24" s="14" t="str">
        <f t="shared" si="9"/>
        <v>KP_KM_1102007</v>
      </c>
      <c r="AW24" s="14">
        <f t="shared" si="10"/>
        <v>1102007</v>
      </c>
      <c r="AX24" s="14" t="str">
        <f t="shared" si="11"/>
        <v>天使缇娜传记2-1</v>
      </c>
      <c r="AY24" s="14" t="str">
        <f t="shared" si="12"/>
        <v/>
      </c>
      <c r="AZ24" s="14" t="str">
        <f t="shared" si="13"/>
        <v>天使缇娜碎片</v>
      </c>
      <c r="BA24" s="14">
        <f t="shared" si="14"/>
        <v>1</v>
      </c>
      <c r="BB24" s="14" t="str">
        <f t="shared" si="15"/>
        <v/>
      </c>
      <c r="BC24" s="14" t="str">
        <f t="shared" si="16"/>
        <v/>
      </c>
      <c r="BD24" s="111"/>
      <c r="BG24" s="112">
        <v>20</v>
      </c>
      <c r="BH24" s="14">
        <f t="shared" si="17"/>
        <v>3</v>
      </c>
      <c r="BI24" s="14">
        <f t="shared" si="18"/>
        <v>3</v>
      </c>
      <c r="BJ24" s="14">
        <f t="shared" si="19"/>
        <v>3020</v>
      </c>
      <c r="BK24" s="14" t="str">
        <f t="shared" si="20"/>
        <v>李轩辕传记3-1</v>
      </c>
      <c r="BM24" s="14" t="str">
        <f t="shared" si="21"/>
        <v>李轩辕传记3-1 李轩辕碎片</v>
      </c>
      <c r="BN24" s="14" t="str">
        <f t="shared" si="22"/>
        <v>李轩辕碎片</v>
      </c>
      <c r="BO24" s="14">
        <f t="shared" si="23"/>
        <v>1</v>
      </c>
      <c r="BP24" s="14">
        <f t="shared" si="24"/>
        <v>2</v>
      </c>
      <c r="BQ24" s="14">
        <v>10000</v>
      </c>
    </row>
    <row r="25" spans="1:69" ht="16.5" x14ac:dyDescent="0.2">
      <c r="AI25" s="111">
        <v>21</v>
      </c>
      <c r="AJ25" s="14">
        <f t="shared" si="0"/>
        <v>4</v>
      </c>
      <c r="AK25" s="14">
        <f t="shared" si="1"/>
        <v>200703</v>
      </c>
      <c r="AL25" s="14">
        <f t="shared" si="2"/>
        <v>2007</v>
      </c>
      <c r="AM25" s="111" t="s">
        <v>990</v>
      </c>
      <c r="AN25" s="14">
        <f t="shared" si="3"/>
        <v>3</v>
      </c>
      <c r="AO25" s="14">
        <f t="shared" si="27"/>
        <v>200704</v>
      </c>
      <c r="AP25" s="14" t="str">
        <f t="shared" si="5"/>
        <v>天使缇娜传记-3</v>
      </c>
      <c r="AQ25" s="14" t="str">
        <f t="shared" si="6"/>
        <v>天使缇娜传记-3</v>
      </c>
      <c r="AR25" s="14">
        <f t="shared" si="7"/>
        <v>55</v>
      </c>
      <c r="AS25" s="14" t="str">
        <f t="shared" si="8"/>
        <v/>
      </c>
      <c r="AT25" s="113">
        <v>3</v>
      </c>
      <c r="AU25" s="114" t="s">
        <v>994</v>
      </c>
      <c r="AV25" s="14" t="str">
        <f t="shared" si="9"/>
        <v>KP_KM_1102007</v>
      </c>
      <c r="AW25" s="14">
        <f t="shared" si="10"/>
        <v>1102007</v>
      </c>
      <c r="AX25" s="14" t="str">
        <f t="shared" si="11"/>
        <v>天使缇娜传记3-1</v>
      </c>
      <c r="AY25" s="14" t="str">
        <f t="shared" si="12"/>
        <v/>
      </c>
      <c r="AZ25" s="14" t="str">
        <f t="shared" si="13"/>
        <v>天使缇娜碎片</v>
      </c>
      <c r="BA25" s="14" t="str">
        <f t="shared" si="14"/>
        <v>1~2</v>
      </c>
      <c r="BB25" s="14" t="str">
        <f t="shared" si="15"/>
        <v/>
      </c>
      <c r="BC25" s="14" t="str">
        <f t="shared" si="16"/>
        <v/>
      </c>
      <c r="BD25" s="111"/>
      <c r="BG25" s="112">
        <v>21</v>
      </c>
      <c r="BH25" s="14">
        <f t="shared" si="17"/>
        <v>3</v>
      </c>
      <c r="BI25" s="14">
        <f t="shared" si="18"/>
        <v>4</v>
      </c>
      <c r="BJ25" s="14">
        <f t="shared" si="19"/>
        <v>3021</v>
      </c>
      <c r="BK25" s="14" t="str">
        <f t="shared" si="20"/>
        <v>李轩辕传记4-1</v>
      </c>
      <c r="BM25" s="14" t="str">
        <f t="shared" si="21"/>
        <v>李轩辕传记4-1 李轩辕专属武器碎片</v>
      </c>
      <c r="BN25" s="14" t="str">
        <f t="shared" si="22"/>
        <v>李轩辕专属武器碎片</v>
      </c>
      <c r="BO25" s="14">
        <f t="shared" si="23"/>
        <v>1</v>
      </c>
      <c r="BP25" s="14">
        <f t="shared" si="24"/>
        <v>1</v>
      </c>
      <c r="BQ25" s="14">
        <v>10000</v>
      </c>
    </row>
    <row r="26" spans="1:69" ht="16.5" x14ac:dyDescent="0.2">
      <c r="AI26" s="111">
        <v>22</v>
      </c>
      <c r="AJ26" s="14">
        <f t="shared" si="0"/>
        <v>4</v>
      </c>
      <c r="AK26" s="14">
        <f t="shared" si="1"/>
        <v>200704</v>
      </c>
      <c r="AL26" s="14">
        <f t="shared" si="2"/>
        <v>2007</v>
      </c>
      <c r="AM26" s="111" t="s">
        <v>990</v>
      </c>
      <c r="AN26" s="14">
        <f t="shared" si="3"/>
        <v>4</v>
      </c>
      <c r="AO26" s="14">
        <f t="shared" si="27"/>
        <v>200705</v>
      </c>
      <c r="AP26" s="14" t="str">
        <f t="shared" si="5"/>
        <v>天使缇娜传记-4</v>
      </c>
      <c r="AQ26" s="14" t="str">
        <f t="shared" si="6"/>
        <v>天使缇娜传记-4</v>
      </c>
      <c r="AR26" s="14">
        <f t="shared" si="7"/>
        <v>70</v>
      </c>
      <c r="AS26" s="14" t="str">
        <f t="shared" si="8"/>
        <v/>
      </c>
      <c r="AT26" s="113">
        <v>3</v>
      </c>
      <c r="AU26" s="114" t="s">
        <v>994</v>
      </c>
      <c r="AV26" s="14" t="str">
        <f t="shared" si="9"/>
        <v>KP_KM_1102007</v>
      </c>
      <c r="AW26" s="14">
        <f t="shared" si="10"/>
        <v>1102007</v>
      </c>
      <c r="AX26" s="14" t="str">
        <f t="shared" si="11"/>
        <v>天使缇娜传记4-1</v>
      </c>
      <c r="AY26" s="14" t="str">
        <f t="shared" si="12"/>
        <v/>
      </c>
      <c r="AZ26" s="14" t="str">
        <f t="shared" si="13"/>
        <v>天使缇娜专属武器碎片</v>
      </c>
      <c r="BA26" s="14">
        <f t="shared" si="14"/>
        <v>1</v>
      </c>
      <c r="BB26" s="14" t="str">
        <f t="shared" si="15"/>
        <v/>
      </c>
      <c r="BC26" s="14" t="str">
        <f t="shared" si="16"/>
        <v/>
      </c>
      <c r="BD26" s="111"/>
      <c r="BG26" s="112">
        <v>22</v>
      </c>
      <c r="BH26" s="14">
        <f t="shared" si="17"/>
        <v>3</v>
      </c>
      <c r="BI26" s="14">
        <f t="shared" si="18"/>
        <v>5</v>
      </c>
      <c r="BJ26" s="14">
        <f t="shared" si="19"/>
        <v>3022</v>
      </c>
      <c r="BK26" s="14" t="str">
        <f t="shared" si="20"/>
        <v>李轩辕传记5-1</v>
      </c>
      <c r="BM26" s="14" t="str">
        <f t="shared" si="21"/>
        <v>李轩辕传记5-1 李轩辕碎片</v>
      </c>
      <c r="BN26" s="14" t="str">
        <f t="shared" si="22"/>
        <v>李轩辕碎片</v>
      </c>
      <c r="BO26" s="14">
        <f t="shared" si="23"/>
        <v>1</v>
      </c>
      <c r="BP26" s="14">
        <f t="shared" si="24"/>
        <v>2</v>
      </c>
      <c r="BQ26" s="14">
        <v>10000</v>
      </c>
    </row>
    <row r="27" spans="1:69" ht="16.5" x14ac:dyDescent="0.2">
      <c r="AI27" s="111">
        <v>23</v>
      </c>
      <c r="AJ27" s="14">
        <f t="shared" si="0"/>
        <v>4</v>
      </c>
      <c r="AK27" s="14">
        <f t="shared" si="1"/>
        <v>200705</v>
      </c>
      <c r="AL27" s="14">
        <f t="shared" si="2"/>
        <v>2007</v>
      </c>
      <c r="AM27" s="111" t="s">
        <v>990</v>
      </c>
      <c r="AN27" s="14">
        <f t="shared" si="3"/>
        <v>5</v>
      </c>
      <c r="AO27" s="14">
        <f t="shared" si="27"/>
        <v>200706</v>
      </c>
      <c r="AP27" s="14" t="str">
        <f t="shared" si="5"/>
        <v>天使缇娜传记-5</v>
      </c>
      <c r="AQ27" s="14" t="str">
        <f t="shared" si="6"/>
        <v>天使缇娜传记-5</v>
      </c>
      <c r="AR27" s="14">
        <f t="shared" si="7"/>
        <v>80</v>
      </c>
      <c r="AS27" s="14" t="str">
        <f t="shared" si="8"/>
        <v/>
      </c>
      <c r="AT27" s="113">
        <v>3</v>
      </c>
      <c r="AU27" s="114" t="s">
        <v>994</v>
      </c>
      <c r="AV27" s="14" t="str">
        <f t="shared" si="9"/>
        <v>KP_KM_1102007</v>
      </c>
      <c r="AW27" s="14">
        <f t="shared" si="10"/>
        <v>1102007</v>
      </c>
      <c r="AX27" s="14" t="str">
        <f t="shared" si="11"/>
        <v>天使缇娜传记5-1</v>
      </c>
      <c r="AY27" s="14" t="str">
        <f t="shared" si="12"/>
        <v>天使缇娜传记5-1</v>
      </c>
      <c r="AZ27" s="14" t="str">
        <f t="shared" si="13"/>
        <v>天使缇娜碎片</v>
      </c>
      <c r="BA27" s="14" t="str">
        <f t="shared" si="14"/>
        <v>1~2</v>
      </c>
      <c r="BB27" s="14" t="str">
        <f t="shared" si="15"/>
        <v>天使缇娜专属武器碎片</v>
      </c>
      <c r="BC27" s="14">
        <f t="shared" si="16"/>
        <v>1</v>
      </c>
      <c r="BD27" s="111"/>
      <c r="BG27" s="112">
        <v>23</v>
      </c>
      <c r="BH27" s="14">
        <f t="shared" si="17"/>
        <v>3</v>
      </c>
      <c r="BI27" s="14">
        <f t="shared" si="18"/>
        <v>6</v>
      </c>
      <c r="BJ27" s="14">
        <f t="shared" si="19"/>
        <v>3023</v>
      </c>
      <c r="BK27" s="14" t="str">
        <f t="shared" si="20"/>
        <v>李轩辕传记5-2</v>
      </c>
      <c r="BM27" s="14" t="str">
        <f t="shared" si="21"/>
        <v>李轩辕传记5-2 李轩辕专属武器碎片</v>
      </c>
      <c r="BN27" s="14" t="str">
        <f t="shared" si="22"/>
        <v>李轩辕专属武器碎片</v>
      </c>
      <c r="BO27" s="14">
        <f t="shared" si="23"/>
        <v>1</v>
      </c>
      <c r="BP27" s="14">
        <f t="shared" si="24"/>
        <v>1</v>
      </c>
      <c r="BQ27" s="14">
        <v>10000</v>
      </c>
    </row>
    <row r="28" spans="1:69" ht="16.5" x14ac:dyDescent="0.2">
      <c r="AI28" s="111">
        <v>24</v>
      </c>
      <c r="AJ28" s="14">
        <f t="shared" si="0"/>
        <v>4</v>
      </c>
      <c r="AK28" s="14">
        <f t="shared" si="1"/>
        <v>200706</v>
      </c>
      <c r="AL28" s="14">
        <f t="shared" si="2"/>
        <v>2007</v>
      </c>
      <c r="AM28" s="111" t="s">
        <v>990</v>
      </c>
      <c r="AN28" s="14">
        <f t="shared" si="3"/>
        <v>6</v>
      </c>
      <c r="AO28" s="14">
        <f t="shared" si="27"/>
        <v>200707</v>
      </c>
      <c r="AP28" s="14" t="str">
        <f t="shared" si="5"/>
        <v>天使缇娜传记-6</v>
      </c>
      <c r="AQ28" s="14" t="str">
        <f t="shared" si="6"/>
        <v>天使缇娜传记-6</v>
      </c>
      <c r="AR28" s="14">
        <f t="shared" si="7"/>
        <v>90</v>
      </c>
      <c r="AS28" s="14">
        <f t="shared" si="8"/>
        <v>2</v>
      </c>
      <c r="AT28" s="113">
        <v>3</v>
      </c>
      <c r="AU28" s="114" t="s">
        <v>994</v>
      </c>
      <c r="AV28" s="14" t="str">
        <f t="shared" si="9"/>
        <v>KP_KM_1102007</v>
      </c>
      <c r="AW28" s="14">
        <f t="shared" si="10"/>
        <v>1102007</v>
      </c>
      <c r="AX28" s="14" t="str">
        <f t="shared" si="11"/>
        <v>天使缇娜传记6-1</v>
      </c>
      <c r="AY28" s="14" t="str">
        <f t="shared" si="12"/>
        <v>天使缇娜传记6-1</v>
      </c>
      <c r="AZ28" s="14" t="str">
        <f t="shared" si="13"/>
        <v>天使缇娜碎片</v>
      </c>
      <c r="BA28" s="14" t="str">
        <f t="shared" si="14"/>
        <v>1~2</v>
      </c>
      <c r="BB28" s="14" t="str">
        <f t="shared" si="15"/>
        <v>天使缇娜专属武器碎片</v>
      </c>
      <c r="BC28" s="14">
        <f t="shared" si="16"/>
        <v>1</v>
      </c>
      <c r="BD28" s="111"/>
      <c r="BG28" s="112">
        <v>24</v>
      </c>
      <c r="BH28" s="14">
        <f t="shared" si="17"/>
        <v>4</v>
      </c>
      <c r="BI28" s="14">
        <f t="shared" si="18"/>
        <v>1</v>
      </c>
      <c r="BJ28" s="14">
        <f t="shared" si="19"/>
        <v>3024</v>
      </c>
      <c r="BK28" s="14" t="str">
        <f t="shared" si="20"/>
        <v>天使缇娜传记1-1</v>
      </c>
      <c r="BM28" s="14" t="str">
        <f t="shared" si="21"/>
        <v>天使缇娜传记1-1 天使缇娜碎片</v>
      </c>
      <c r="BN28" s="14" t="str">
        <f t="shared" si="22"/>
        <v>天使缇娜碎片</v>
      </c>
      <c r="BO28" s="14">
        <f t="shared" si="23"/>
        <v>1</v>
      </c>
      <c r="BP28" s="14">
        <f t="shared" si="24"/>
        <v>1</v>
      </c>
      <c r="BQ28" s="14">
        <v>10000</v>
      </c>
    </row>
    <row r="29" spans="1:69" ht="16.5" x14ac:dyDescent="0.2">
      <c r="AI29" s="111">
        <v>25</v>
      </c>
      <c r="AJ29" s="14">
        <f t="shared" si="0"/>
        <v>4</v>
      </c>
      <c r="AK29" s="14">
        <f t="shared" si="1"/>
        <v>200707</v>
      </c>
      <c r="AL29" s="14">
        <f t="shared" si="2"/>
        <v>2007</v>
      </c>
      <c r="AM29" s="111" t="s">
        <v>990</v>
      </c>
      <c r="AN29" s="14">
        <f t="shared" si="3"/>
        <v>7</v>
      </c>
      <c r="AO29" s="14">
        <f t="shared" si="27"/>
        <v>200708</v>
      </c>
      <c r="AP29" s="14" t="str">
        <f t="shared" si="5"/>
        <v>天使缇娜传记-7</v>
      </c>
      <c r="AQ29" s="14" t="str">
        <f t="shared" si="6"/>
        <v>天使缇娜传记-7</v>
      </c>
      <c r="AR29" s="14">
        <f t="shared" si="7"/>
        <v>100</v>
      </c>
      <c r="AS29" s="14">
        <f t="shared" si="8"/>
        <v>2</v>
      </c>
      <c r="AT29" s="113">
        <v>3</v>
      </c>
      <c r="AU29" s="114" t="s">
        <v>994</v>
      </c>
      <c r="AV29" s="14" t="str">
        <f t="shared" si="9"/>
        <v>KP_KM_1102007</v>
      </c>
      <c r="AW29" s="14">
        <f t="shared" si="10"/>
        <v>1102007</v>
      </c>
      <c r="AX29" s="14" t="str">
        <f t="shared" si="11"/>
        <v>天使缇娜传记7-1</v>
      </c>
      <c r="AY29" s="14" t="str">
        <f t="shared" si="12"/>
        <v>天使缇娜传记7-1</v>
      </c>
      <c r="AZ29" s="14" t="str">
        <f t="shared" si="13"/>
        <v>天使缇娜碎片</v>
      </c>
      <c r="BA29" s="14" t="str">
        <f t="shared" si="14"/>
        <v>1~2</v>
      </c>
      <c r="BB29" s="14" t="str">
        <f t="shared" si="15"/>
        <v>天使缇娜专属武器碎片</v>
      </c>
      <c r="BC29" s="14">
        <f t="shared" si="16"/>
        <v>1</v>
      </c>
      <c r="BD29" s="111"/>
      <c r="BG29" s="112">
        <v>25</v>
      </c>
      <c r="BH29" s="14">
        <f t="shared" si="17"/>
        <v>4</v>
      </c>
      <c r="BI29" s="14">
        <f t="shared" si="18"/>
        <v>2</v>
      </c>
      <c r="BJ29" s="14">
        <f t="shared" si="19"/>
        <v>3025</v>
      </c>
      <c r="BK29" s="14" t="str">
        <f t="shared" si="20"/>
        <v>天使缇娜传记2-1</v>
      </c>
      <c r="BM29" s="14" t="str">
        <f t="shared" si="21"/>
        <v>天使缇娜传记2-1 天使缇娜碎片</v>
      </c>
      <c r="BN29" s="14" t="str">
        <f t="shared" si="22"/>
        <v>天使缇娜碎片</v>
      </c>
      <c r="BO29" s="14">
        <f t="shared" si="23"/>
        <v>1</v>
      </c>
      <c r="BP29" s="14">
        <f t="shared" si="24"/>
        <v>1</v>
      </c>
      <c r="BQ29" s="14">
        <v>10000</v>
      </c>
    </row>
    <row r="30" spans="1:69" ht="16.5" x14ac:dyDescent="0.2">
      <c r="AI30" s="111">
        <v>26</v>
      </c>
      <c r="AJ30" s="14">
        <f t="shared" si="0"/>
        <v>4</v>
      </c>
      <c r="AK30" s="14">
        <f t="shared" si="1"/>
        <v>200708</v>
      </c>
      <c r="AL30" s="14">
        <f t="shared" si="2"/>
        <v>2007</v>
      </c>
      <c r="AM30" s="111" t="s">
        <v>990</v>
      </c>
      <c r="AN30" s="14">
        <f t="shared" si="3"/>
        <v>8</v>
      </c>
      <c r="AO30" s="14">
        <f t="shared" si="27"/>
        <v>-1</v>
      </c>
      <c r="AP30" s="14" t="str">
        <f t="shared" si="5"/>
        <v>天使缇娜传记-8</v>
      </c>
      <c r="AQ30" s="14" t="str">
        <f t="shared" si="6"/>
        <v>天使缇娜传记-8</v>
      </c>
      <c r="AR30" s="14">
        <f t="shared" si="7"/>
        <v>120</v>
      </c>
      <c r="AS30" s="14">
        <f t="shared" si="8"/>
        <v>2</v>
      </c>
      <c r="AT30" s="113">
        <v>3</v>
      </c>
      <c r="AU30" s="114" t="s">
        <v>994</v>
      </c>
      <c r="AV30" s="14" t="str">
        <f t="shared" si="9"/>
        <v>KP_KM_1102007</v>
      </c>
      <c r="AW30" s="14">
        <f t="shared" si="10"/>
        <v>1102007</v>
      </c>
      <c r="AX30" s="14" t="str">
        <f t="shared" si="11"/>
        <v>天使缇娜传记8-1</v>
      </c>
      <c r="AY30" s="14" t="str">
        <f t="shared" si="12"/>
        <v/>
      </c>
      <c r="AZ30" s="14" t="str">
        <f t="shared" si="13"/>
        <v>天使缇娜碎片</v>
      </c>
      <c r="BA30" s="14">
        <f t="shared" si="14"/>
        <v>2</v>
      </c>
      <c r="BB30" s="14" t="str">
        <f t="shared" si="15"/>
        <v/>
      </c>
      <c r="BC30" s="14" t="str">
        <f t="shared" si="16"/>
        <v/>
      </c>
      <c r="BD30" s="111"/>
      <c r="BG30" s="112">
        <v>26</v>
      </c>
      <c r="BH30" s="14">
        <f t="shared" si="17"/>
        <v>4</v>
      </c>
      <c r="BI30" s="14">
        <f t="shared" si="18"/>
        <v>3</v>
      </c>
      <c r="BJ30" s="14">
        <f t="shared" si="19"/>
        <v>3026</v>
      </c>
      <c r="BK30" s="14" t="str">
        <f t="shared" si="20"/>
        <v>天使缇娜传记3-1</v>
      </c>
      <c r="BM30" s="14" t="str">
        <f t="shared" si="21"/>
        <v>天使缇娜传记3-1 天使缇娜碎片</v>
      </c>
      <c r="BN30" s="14" t="str">
        <f t="shared" si="22"/>
        <v>天使缇娜碎片</v>
      </c>
      <c r="BO30" s="14">
        <f t="shared" si="23"/>
        <v>1</v>
      </c>
      <c r="BP30" s="14">
        <f t="shared" si="24"/>
        <v>2</v>
      </c>
      <c r="BQ30" s="14">
        <v>10000</v>
      </c>
    </row>
    <row r="31" spans="1:69" ht="16.5" x14ac:dyDescent="0.2">
      <c r="AI31" s="111">
        <v>27</v>
      </c>
      <c r="AJ31" s="14">
        <f t="shared" si="0"/>
        <v>5</v>
      </c>
      <c r="AK31" s="14">
        <f t="shared" si="1"/>
        <v>200801</v>
      </c>
      <c r="AL31" s="14">
        <f t="shared" si="2"/>
        <v>2008</v>
      </c>
      <c r="AM31" s="111" t="s">
        <v>990</v>
      </c>
      <c r="AN31" s="14">
        <f t="shared" si="3"/>
        <v>1</v>
      </c>
      <c r="AO31" s="14">
        <f t="shared" si="27"/>
        <v>200802</v>
      </c>
      <c r="AP31" s="14" t="str">
        <f t="shared" si="5"/>
        <v>夏侯渊传记-1</v>
      </c>
      <c r="AQ31" s="14" t="str">
        <f t="shared" si="6"/>
        <v>夏侯渊传记-1</v>
      </c>
      <c r="AR31" s="14">
        <f t="shared" si="7"/>
        <v>30</v>
      </c>
      <c r="AS31" s="14" t="str">
        <f t="shared" si="8"/>
        <v/>
      </c>
      <c r="AT31" s="113">
        <v>3</v>
      </c>
      <c r="AU31" s="114" t="s">
        <v>994</v>
      </c>
      <c r="AV31" s="14" t="str">
        <f t="shared" si="9"/>
        <v>KP_KM_1102008</v>
      </c>
      <c r="AW31" s="14">
        <f t="shared" si="10"/>
        <v>1102008</v>
      </c>
      <c r="AX31" s="14" t="str">
        <f t="shared" si="11"/>
        <v>夏侯渊传记1-1</v>
      </c>
      <c r="AY31" s="14" t="str">
        <f t="shared" si="12"/>
        <v/>
      </c>
      <c r="AZ31" s="14" t="str">
        <f t="shared" si="13"/>
        <v>夏侯渊碎片</v>
      </c>
      <c r="BA31" s="14">
        <f t="shared" si="14"/>
        <v>1</v>
      </c>
      <c r="BB31" s="14" t="str">
        <f t="shared" si="15"/>
        <v/>
      </c>
      <c r="BC31" s="14" t="str">
        <f t="shared" si="16"/>
        <v/>
      </c>
      <c r="BD31" s="111"/>
      <c r="BG31" s="112">
        <v>27</v>
      </c>
      <c r="BH31" s="14">
        <f t="shared" si="17"/>
        <v>4</v>
      </c>
      <c r="BI31" s="14">
        <f t="shared" si="18"/>
        <v>4</v>
      </c>
      <c r="BJ31" s="14">
        <f t="shared" si="19"/>
        <v>3027</v>
      </c>
      <c r="BK31" s="14" t="str">
        <f t="shared" si="20"/>
        <v>天使缇娜传记4-1</v>
      </c>
      <c r="BM31" s="14" t="str">
        <f t="shared" si="21"/>
        <v>天使缇娜传记4-1 天使缇娜专属武器碎片</v>
      </c>
      <c r="BN31" s="14" t="str">
        <f t="shared" si="22"/>
        <v>天使缇娜专属武器碎片</v>
      </c>
      <c r="BO31" s="14">
        <f t="shared" si="23"/>
        <v>1</v>
      </c>
      <c r="BP31" s="14">
        <f t="shared" si="24"/>
        <v>1</v>
      </c>
      <c r="BQ31" s="14">
        <v>10000</v>
      </c>
    </row>
    <row r="32" spans="1:69" ht="16.5" x14ac:dyDescent="0.2">
      <c r="AI32" s="111">
        <v>28</v>
      </c>
      <c r="AJ32" s="14">
        <f t="shared" si="0"/>
        <v>5</v>
      </c>
      <c r="AK32" s="14">
        <f t="shared" si="1"/>
        <v>200802</v>
      </c>
      <c r="AL32" s="14">
        <f t="shared" si="2"/>
        <v>2008</v>
      </c>
      <c r="AM32" s="111" t="s">
        <v>990</v>
      </c>
      <c r="AN32" s="14">
        <f t="shared" si="3"/>
        <v>2</v>
      </c>
      <c r="AO32" s="14">
        <f t="shared" si="27"/>
        <v>200803</v>
      </c>
      <c r="AP32" s="14" t="str">
        <f t="shared" si="5"/>
        <v>夏侯渊传记-2</v>
      </c>
      <c r="AQ32" s="14" t="str">
        <f t="shared" si="6"/>
        <v>夏侯渊传记-2</v>
      </c>
      <c r="AR32" s="14">
        <f t="shared" si="7"/>
        <v>40</v>
      </c>
      <c r="AS32" s="14" t="str">
        <f t="shared" si="8"/>
        <v/>
      </c>
      <c r="AT32" s="113">
        <v>3</v>
      </c>
      <c r="AU32" s="114" t="s">
        <v>994</v>
      </c>
      <c r="AV32" s="14" t="str">
        <f t="shared" si="9"/>
        <v>KP_KM_1102008</v>
      </c>
      <c r="AW32" s="14">
        <f t="shared" si="10"/>
        <v>1102008</v>
      </c>
      <c r="AX32" s="14" t="str">
        <f t="shared" si="11"/>
        <v>夏侯渊传记2-1</v>
      </c>
      <c r="AY32" s="14" t="str">
        <f t="shared" si="12"/>
        <v/>
      </c>
      <c r="AZ32" s="14" t="str">
        <f t="shared" si="13"/>
        <v>夏侯渊碎片</v>
      </c>
      <c r="BA32" s="14">
        <f t="shared" si="14"/>
        <v>1</v>
      </c>
      <c r="BB32" s="14" t="str">
        <f t="shared" si="15"/>
        <v/>
      </c>
      <c r="BC32" s="14" t="str">
        <f t="shared" si="16"/>
        <v/>
      </c>
      <c r="BD32" s="111"/>
      <c r="BG32" s="112">
        <v>28</v>
      </c>
      <c r="BH32" s="14">
        <f t="shared" si="17"/>
        <v>4</v>
      </c>
      <c r="BI32" s="14">
        <f t="shared" si="18"/>
        <v>5</v>
      </c>
      <c r="BJ32" s="14">
        <f t="shared" si="19"/>
        <v>3028</v>
      </c>
      <c r="BK32" s="14" t="str">
        <f t="shared" si="20"/>
        <v>天使缇娜传记5-1</v>
      </c>
      <c r="BM32" s="14" t="str">
        <f t="shared" si="21"/>
        <v>天使缇娜传记5-1 天使缇娜碎片</v>
      </c>
      <c r="BN32" s="14" t="str">
        <f t="shared" si="22"/>
        <v>天使缇娜碎片</v>
      </c>
      <c r="BO32" s="14">
        <f t="shared" si="23"/>
        <v>1</v>
      </c>
      <c r="BP32" s="14">
        <f t="shared" si="24"/>
        <v>2</v>
      </c>
      <c r="BQ32" s="14">
        <v>10000</v>
      </c>
    </row>
    <row r="33" spans="35:69" ht="16.5" x14ac:dyDescent="0.2">
      <c r="AI33" s="111">
        <v>29</v>
      </c>
      <c r="AJ33" s="14">
        <f t="shared" si="0"/>
        <v>5</v>
      </c>
      <c r="AK33" s="14">
        <f t="shared" si="1"/>
        <v>200803</v>
      </c>
      <c r="AL33" s="14">
        <f t="shared" si="2"/>
        <v>2008</v>
      </c>
      <c r="AM33" s="111" t="s">
        <v>990</v>
      </c>
      <c r="AN33" s="14">
        <f t="shared" si="3"/>
        <v>3</v>
      </c>
      <c r="AO33" s="14">
        <f t="shared" si="27"/>
        <v>200804</v>
      </c>
      <c r="AP33" s="14" t="str">
        <f t="shared" si="5"/>
        <v>夏侯渊传记-3</v>
      </c>
      <c r="AQ33" s="14" t="str">
        <f t="shared" si="6"/>
        <v>夏侯渊传记-3</v>
      </c>
      <c r="AR33" s="14">
        <f t="shared" si="7"/>
        <v>55</v>
      </c>
      <c r="AS33" s="14" t="str">
        <f t="shared" si="8"/>
        <v/>
      </c>
      <c r="AT33" s="113">
        <v>3</v>
      </c>
      <c r="AU33" s="114" t="s">
        <v>994</v>
      </c>
      <c r="AV33" s="14" t="str">
        <f t="shared" si="9"/>
        <v>KP_KM_1102008</v>
      </c>
      <c r="AW33" s="14">
        <f t="shared" si="10"/>
        <v>1102008</v>
      </c>
      <c r="AX33" s="14" t="str">
        <f t="shared" si="11"/>
        <v>夏侯渊传记3-1</v>
      </c>
      <c r="AY33" s="14" t="str">
        <f t="shared" si="12"/>
        <v/>
      </c>
      <c r="AZ33" s="14" t="str">
        <f t="shared" si="13"/>
        <v>夏侯渊碎片</v>
      </c>
      <c r="BA33" s="14" t="str">
        <f t="shared" si="14"/>
        <v>1~2</v>
      </c>
      <c r="BB33" s="14" t="str">
        <f t="shared" si="15"/>
        <v/>
      </c>
      <c r="BC33" s="14" t="str">
        <f t="shared" si="16"/>
        <v/>
      </c>
      <c r="BD33" s="111"/>
      <c r="BG33" s="112">
        <v>29</v>
      </c>
      <c r="BH33" s="14">
        <f t="shared" si="17"/>
        <v>4</v>
      </c>
      <c r="BI33" s="14">
        <f t="shared" si="18"/>
        <v>6</v>
      </c>
      <c r="BJ33" s="14">
        <f t="shared" si="19"/>
        <v>3029</v>
      </c>
      <c r="BK33" s="14" t="str">
        <f t="shared" si="20"/>
        <v>天使缇娜传记5-2</v>
      </c>
      <c r="BM33" s="14" t="str">
        <f t="shared" si="21"/>
        <v>天使缇娜传记5-2 天使缇娜专属武器碎片</v>
      </c>
      <c r="BN33" s="14" t="str">
        <f t="shared" si="22"/>
        <v>天使缇娜专属武器碎片</v>
      </c>
      <c r="BO33" s="14">
        <f t="shared" si="23"/>
        <v>1</v>
      </c>
      <c r="BP33" s="14">
        <f t="shared" si="24"/>
        <v>1</v>
      </c>
      <c r="BQ33" s="14">
        <v>10000</v>
      </c>
    </row>
    <row r="34" spans="35:69" ht="16.5" x14ac:dyDescent="0.2">
      <c r="AI34" s="111">
        <v>30</v>
      </c>
      <c r="AJ34" s="14">
        <f t="shared" si="0"/>
        <v>5</v>
      </c>
      <c r="AK34" s="14">
        <f t="shared" si="1"/>
        <v>200804</v>
      </c>
      <c r="AL34" s="14">
        <f t="shared" si="2"/>
        <v>2008</v>
      </c>
      <c r="AM34" s="111" t="s">
        <v>990</v>
      </c>
      <c r="AN34" s="14">
        <f t="shared" si="3"/>
        <v>4</v>
      </c>
      <c r="AO34" s="14">
        <f t="shared" si="27"/>
        <v>200805</v>
      </c>
      <c r="AP34" s="14" t="str">
        <f t="shared" si="5"/>
        <v>夏侯渊传记-4</v>
      </c>
      <c r="AQ34" s="14" t="str">
        <f t="shared" si="6"/>
        <v>夏侯渊传记-4</v>
      </c>
      <c r="AR34" s="14">
        <f t="shared" si="7"/>
        <v>70</v>
      </c>
      <c r="AS34" s="14" t="str">
        <f t="shared" si="8"/>
        <v/>
      </c>
      <c r="AT34" s="113">
        <v>3</v>
      </c>
      <c r="AU34" s="114" t="s">
        <v>994</v>
      </c>
      <c r="AV34" s="14" t="str">
        <f t="shared" si="9"/>
        <v>KP_KM_1102008</v>
      </c>
      <c r="AW34" s="14">
        <f t="shared" si="10"/>
        <v>1102008</v>
      </c>
      <c r="AX34" s="14" t="str">
        <f t="shared" si="11"/>
        <v>夏侯渊传记4-1</v>
      </c>
      <c r="AY34" s="14" t="str">
        <f t="shared" si="12"/>
        <v/>
      </c>
      <c r="AZ34" s="14" t="str">
        <f t="shared" si="13"/>
        <v>夏侯渊专属武器碎片</v>
      </c>
      <c r="BA34" s="14">
        <f t="shared" si="14"/>
        <v>1</v>
      </c>
      <c r="BB34" s="14" t="str">
        <f t="shared" si="15"/>
        <v/>
      </c>
      <c r="BC34" s="14" t="str">
        <f t="shared" si="16"/>
        <v/>
      </c>
      <c r="BD34" s="111"/>
      <c r="BG34" s="112">
        <v>30</v>
      </c>
      <c r="BH34" s="14">
        <f t="shared" si="17"/>
        <v>4</v>
      </c>
      <c r="BI34" s="14">
        <f t="shared" si="18"/>
        <v>7</v>
      </c>
      <c r="BJ34" s="14">
        <f t="shared" si="19"/>
        <v>3030</v>
      </c>
      <c r="BK34" s="14" t="str">
        <f t="shared" si="20"/>
        <v>天使缇娜传记6-1</v>
      </c>
      <c r="BM34" s="14" t="str">
        <f t="shared" si="21"/>
        <v>天使缇娜传记6-1 天使缇娜碎片</v>
      </c>
      <c r="BN34" s="14" t="str">
        <f t="shared" si="22"/>
        <v>天使缇娜碎片</v>
      </c>
      <c r="BO34" s="14">
        <f t="shared" si="23"/>
        <v>1</v>
      </c>
      <c r="BP34" s="14">
        <f t="shared" si="24"/>
        <v>2</v>
      </c>
      <c r="BQ34" s="14">
        <v>10000</v>
      </c>
    </row>
    <row r="35" spans="35:69" ht="16.5" x14ac:dyDescent="0.2">
      <c r="AI35" s="111">
        <v>31</v>
      </c>
      <c r="AJ35" s="14">
        <f t="shared" si="0"/>
        <v>5</v>
      </c>
      <c r="AK35" s="14">
        <f t="shared" si="1"/>
        <v>200805</v>
      </c>
      <c r="AL35" s="14">
        <f t="shared" si="2"/>
        <v>2008</v>
      </c>
      <c r="AM35" s="111" t="s">
        <v>990</v>
      </c>
      <c r="AN35" s="14">
        <f t="shared" si="3"/>
        <v>5</v>
      </c>
      <c r="AO35" s="14">
        <f t="shared" si="27"/>
        <v>200806</v>
      </c>
      <c r="AP35" s="14" t="str">
        <f t="shared" si="5"/>
        <v>夏侯渊传记-5</v>
      </c>
      <c r="AQ35" s="14" t="str">
        <f t="shared" si="6"/>
        <v>夏侯渊传记-5</v>
      </c>
      <c r="AR35" s="14">
        <f t="shared" si="7"/>
        <v>80</v>
      </c>
      <c r="AS35" s="14" t="str">
        <f t="shared" si="8"/>
        <v/>
      </c>
      <c r="AT35" s="113">
        <v>3</v>
      </c>
      <c r="AU35" s="114" t="s">
        <v>994</v>
      </c>
      <c r="AV35" s="14" t="str">
        <f t="shared" si="9"/>
        <v>KP_KM_1102008</v>
      </c>
      <c r="AW35" s="14">
        <f t="shared" si="10"/>
        <v>1102008</v>
      </c>
      <c r="AX35" s="14" t="str">
        <f t="shared" si="11"/>
        <v>夏侯渊传记5-1</v>
      </c>
      <c r="AY35" s="14" t="str">
        <f t="shared" si="12"/>
        <v>夏侯渊传记5-1</v>
      </c>
      <c r="AZ35" s="14" t="str">
        <f t="shared" si="13"/>
        <v>夏侯渊碎片</v>
      </c>
      <c r="BA35" s="14" t="str">
        <f t="shared" si="14"/>
        <v>1~2</v>
      </c>
      <c r="BB35" s="14" t="str">
        <f t="shared" si="15"/>
        <v>夏侯渊专属武器碎片</v>
      </c>
      <c r="BC35" s="14">
        <f t="shared" si="16"/>
        <v>1</v>
      </c>
      <c r="BD35" s="111"/>
      <c r="BG35" s="112">
        <v>31</v>
      </c>
      <c r="BH35" s="14">
        <f t="shared" si="17"/>
        <v>4</v>
      </c>
      <c r="BI35" s="14">
        <f t="shared" si="18"/>
        <v>8</v>
      </c>
      <c r="BJ35" s="14">
        <f t="shared" si="19"/>
        <v>3031</v>
      </c>
      <c r="BK35" s="14" t="str">
        <f t="shared" si="20"/>
        <v>天使缇娜传记6-2</v>
      </c>
      <c r="BM35" s="14" t="str">
        <f t="shared" si="21"/>
        <v>天使缇娜传记6-2 天使缇娜专属武器碎片</v>
      </c>
      <c r="BN35" s="14" t="str">
        <f t="shared" si="22"/>
        <v>天使缇娜专属武器碎片</v>
      </c>
      <c r="BO35" s="14">
        <f t="shared" si="23"/>
        <v>1</v>
      </c>
      <c r="BP35" s="14">
        <f t="shared" si="24"/>
        <v>1</v>
      </c>
      <c r="BQ35" s="14">
        <v>10000</v>
      </c>
    </row>
    <row r="36" spans="35:69" ht="16.5" x14ac:dyDescent="0.2">
      <c r="AI36" s="111">
        <v>32</v>
      </c>
      <c r="AJ36" s="14">
        <f t="shared" si="0"/>
        <v>5</v>
      </c>
      <c r="AK36" s="14">
        <f t="shared" si="1"/>
        <v>200806</v>
      </c>
      <c r="AL36" s="14">
        <f t="shared" si="2"/>
        <v>2008</v>
      </c>
      <c r="AM36" s="111" t="s">
        <v>990</v>
      </c>
      <c r="AN36" s="14">
        <f t="shared" si="3"/>
        <v>6</v>
      </c>
      <c r="AO36" s="14">
        <f t="shared" si="27"/>
        <v>200807</v>
      </c>
      <c r="AP36" s="14" t="str">
        <f t="shared" si="5"/>
        <v>夏侯渊传记-6</v>
      </c>
      <c r="AQ36" s="14" t="str">
        <f t="shared" si="6"/>
        <v>夏侯渊传记-6</v>
      </c>
      <c r="AR36" s="14">
        <f t="shared" si="7"/>
        <v>90</v>
      </c>
      <c r="AS36" s="14">
        <f t="shared" si="8"/>
        <v>2</v>
      </c>
      <c r="AT36" s="113">
        <v>3</v>
      </c>
      <c r="AU36" s="114" t="s">
        <v>994</v>
      </c>
      <c r="AV36" s="14" t="str">
        <f t="shared" si="9"/>
        <v>KP_KM_1102008</v>
      </c>
      <c r="AW36" s="14">
        <f t="shared" si="10"/>
        <v>1102008</v>
      </c>
      <c r="AX36" s="14" t="str">
        <f t="shared" si="11"/>
        <v>夏侯渊传记6-1</v>
      </c>
      <c r="AY36" s="14" t="str">
        <f t="shared" si="12"/>
        <v>夏侯渊传记6-1</v>
      </c>
      <c r="AZ36" s="14" t="str">
        <f t="shared" si="13"/>
        <v>夏侯渊碎片</v>
      </c>
      <c r="BA36" s="14" t="str">
        <f t="shared" si="14"/>
        <v>1~2</v>
      </c>
      <c r="BB36" s="14" t="str">
        <f t="shared" si="15"/>
        <v>夏侯渊专属武器碎片</v>
      </c>
      <c r="BC36" s="14">
        <f t="shared" si="16"/>
        <v>1</v>
      </c>
      <c r="BD36" s="111"/>
      <c r="BG36" s="112">
        <v>32</v>
      </c>
      <c r="BH36" s="14">
        <f t="shared" si="17"/>
        <v>4</v>
      </c>
      <c r="BI36" s="14">
        <f t="shared" si="18"/>
        <v>9</v>
      </c>
      <c r="BJ36" s="14">
        <f t="shared" si="19"/>
        <v>3032</v>
      </c>
      <c r="BK36" s="14" t="str">
        <f t="shared" si="20"/>
        <v>天使缇娜传记7-1</v>
      </c>
      <c r="BM36" s="14" t="str">
        <f t="shared" si="21"/>
        <v>天使缇娜传记7-1 天使缇娜碎片</v>
      </c>
      <c r="BN36" s="14" t="str">
        <f t="shared" si="22"/>
        <v>天使缇娜碎片</v>
      </c>
      <c r="BO36" s="14">
        <f t="shared" si="23"/>
        <v>1</v>
      </c>
      <c r="BP36" s="14">
        <f t="shared" si="24"/>
        <v>2</v>
      </c>
      <c r="BQ36" s="14">
        <v>10000</v>
      </c>
    </row>
    <row r="37" spans="35:69" ht="16.5" x14ac:dyDescent="0.2">
      <c r="AI37" s="111">
        <v>33</v>
      </c>
      <c r="AJ37" s="14">
        <f t="shared" si="0"/>
        <v>5</v>
      </c>
      <c r="AK37" s="14">
        <f t="shared" si="1"/>
        <v>200807</v>
      </c>
      <c r="AL37" s="14">
        <f t="shared" si="2"/>
        <v>2008</v>
      </c>
      <c r="AM37" s="111" t="s">
        <v>990</v>
      </c>
      <c r="AN37" s="14">
        <f t="shared" si="3"/>
        <v>7</v>
      </c>
      <c r="AO37" s="14">
        <f t="shared" si="27"/>
        <v>200808</v>
      </c>
      <c r="AP37" s="14" t="str">
        <f t="shared" si="5"/>
        <v>夏侯渊传记-7</v>
      </c>
      <c r="AQ37" s="14" t="str">
        <f t="shared" si="6"/>
        <v>夏侯渊传记-7</v>
      </c>
      <c r="AR37" s="14">
        <f t="shared" si="7"/>
        <v>100</v>
      </c>
      <c r="AS37" s="14">
        <f t="shared" si="8"/>
        <v>2</v>
      </c>
      <c r="AT37" s="113">
        <v>3</v>
      </c>
      <c r="AU37" s="114" t="s">
        <v>994</v>
      </c>
      <c r="AV37" s="14" t="str">
        <f t="shared" si="9"/>
        <v>KP_KM_1102008</v>
      </c>
      <c r="AW37" s="14">
        <f t="shared" si="10"/>
        <v>1102008</v>
      </c>
      <c r="AX37" s="14" t="str">
        <f t="shared" si="11"/>
        <v>夏侯渊传记7-1</v>
      </c>
      <c r="AY37" s="14" t="str">
        <f t="shared" si="12"/>
        <v>夏侯渊传记7-1</v>
      </c>
      <c r="AZ37" s="14" t="str">
        <f t="shared" si="13"/>
        <v>夏侯渊碎片</v>
      </c>
      <c r="BA37" s="14" t="str">
        <f t="shared" si="14"/>
        <v>1~2</v>
      </c>
      <c r="BB37" s="14" t="str">
        <f t="shared" si="15"/>
        <v>夏侯渊专属武器碎片</v>
      </c>
      <c r="BC37" s="14">
        <f t="shared" si="16"/>
        <v>1</v>
      </c>
      <c r="BD37" s="111"/>
      <c r="BG37" s="112">
        <v>33</v>
      </c>
      <c r="BH37" s="14">
        <f t="shared" si="17"/>
        <v>4</v>
      </c>
      <c r="BI37" s="14">
        <f t="shared" si="18"/>
        <v>10</v>
      </c>
      <c r="BJ37" s="14">
        <f t="shared" si="19"/>
        <v>3033</v>
      </c>
      <c r="BK37" s="14" t="str">
        <f t="shared" si="20"/>
        <v>天使缇娜传记7-2</v>
      </c>
      <c r="BM37" s="14" t="str">
        <f t="shared" si="21"/>
        <v>天使缇娜传记7-2 天使缇娜专属武器碎片</v>
      </c>
      <c r="BN37" s="14" t="str">
        <f t="shared" si="22"/>
        <v>天使缇娜专属武器碎片</v>
      </c>
      <c r="BO37" s="14">
        <f t="shared" si="23"/>
        <v>1</v>
      </c>
      <c r="BP37" s="14">
        <f t="shared" si="24"/>
        <v>1</v>
      </c>
      <c r="BQ37" s="14">
        <v>10000</v>
      </c>
    </row>
    <row r="38" spans="35:69" ht="16.5" x14ac:dyDescent="0.2">
      <c r="AI38" s="111">
        <v>34</v>
      </c>
      <c r="AJ38" s="14">
        <f t="shared" si="0"/>
        <v>5</v>
      </c>
      <c r="AK38" s="14">
        <f t="shared" si="1"/>
        <v>200808</v>
      </c>
      <c r="AL38" s="14">
        <f t="shared" si="2"/>
        <v>2008</v>
      </c>
      <c r="AM38" s="111" t="s">
        <v>990</v>
      </c>
      <c r="AN38" s="14">
        <f t="shared" si="3"/>
        <v>8</v>
      </c>
      <c r="AO38" s="14">
        <f t="shared" si="27"/>
        <v>-1</v>
      </c>
      <c r="AP38" s="14" t="str">
        <f t="shared" si="5"/>
        <v>夏侯渊传记-8</v>
      </c>
      <c r="AQ38" s="14" t="str">
        <f t="shared" si="6"/>
        <v>夏侯渊传记-8</v>
      </c>
      <c r="AR38" s="14">
        <f t="shared" si="7"/>
        <v>120</v>
      </c>
      <c r="AS38" s="14">
        <f t="shared" si="8"/>
        <v>2</v>
      </c>
      <c r="AT38" s="113">
        <v>3</v>
      </c>
      <c r="AU38" s="114" t="s">
        <v>994</v>
      </c>
      <c r="AV38" s="14" t="str">
        <f t="shared" si="9"/>
        <v>KP_KM_1102008</v>
      </c>
      <c r="AW38" s="14">
        <f t="shared" si="10"/>
        <v>1102008</v>
      </c>
      <c r="AX38" s="14" t="str">
        <f t="shared" si="11"/>
        <v>夏侯渊传记8-1</v>
      </c>
      <c r="AY38" s="14" t="str">
        <f t="shared" si="12"/>
        <v/>
      </c>
      <c r="AZ38" s="14" t="str">
        <f t="shared" si="13"/>
        <v>夏侯渊碎片</v>
      </c>
      <c r="BA38" s="14">
        <f t="shared" si="14"/>
        <v>2</v>
      </c>
      <c r="BB38" s="14" t="str">
        <f t="shared" si="15"/>
        <v/>
      </c>
      <c r="BC38" s="14" t="str">
        <f t="shared" si="16"/>
        <v/>
      </c>
      <c r="BD38" s="111"/>
      <c r="BG38" s="112">
        <v>34</v>
      </c>
      <c r="BH38" s="14">
        <f t="shared" si="17"/>
        <v>4</v>
      </c>
      <c r="BI38" s="14">
        <f t="shared" si="18"/>
        <v>11</v>
      </c>
      <c r="BJ38" s="14">
        <f t="shared" si="19"/>
        <v>3034</v>
      </c>
      <c r="BK38" s="14" t="str">
        <f t="shared" si="20"/>
        <v>天使缇娜传记8-1</v>
      </c>
      <c r="BM38" s="14" t="str">
        <f t="shared" si="21"/>
        <v>天使缇娜传记8-1 天使缇娜碎片</v>
      </c>
      <c r="BN38" s="14" t="str">
        <f t="shared" si="22"/>
        <v>天使缇娜碎片</v>
      </c>
      <c r="BO38" s="14">
        <f t="shared" si="23"/>
        <v>2</v>
      </c>
      <c r="BP38" s="14">
        <f t="shared" si="24"/>
        <v>2</v>
      </c>
      <c r="BQ38" s="14">
        <v>10000</v>
      </c>
    </row>
    <row r="39" spans="35:69" ht="16.5" x14ac:dyDescent="0.2">
      <c r="AI39" s="111">
        <v>35</v>
      </c>
      <c r="AJ39" s="14">
        <f t="shared" si="0"/>
        <v>6</v>
      </c>
      <c r="AK39" s="14">
        <f t="shared" si="1"/>
        <v>200901</v>
      </c>
      <c r="AL39" s="14">
        <f t="shared" si="2"/>
        <v>2009</v>
      </c>
      <c r="AM39" s="111" t="s">
        <v>990</v>
      </c>
      <c r="AN39" s="14">
        <f t="shared" si="3"/>
        <v>1</v>
      </c>
      <c r="AO39" s="14">
        <f t="shared" si="27"/>
        <v>200902</v>
      </c>
      <c r="AP39" s="14" t="str">
        <f t="shared" si="5"/>
        <v>徐晃传记-1</v>
      </c>
      <c r="AQ39" s="14" t="str">
        <f t="shared" si="6"/>
        <v>徐晃传记-1</v>
      </c>
      <c r="AR39" s="14">
        <f t="shared" si="7"/>
        <v>30</v>
      </c>
      <c r="AS39" s="14" t="str">
        <f t="shared" si="8"/>
        <v/>
      </c>
      <c r="AT39" s="113">
        <v>3</v>
      </c>
      <c r="AU39" s="114" t="s">
        <v>994</v>
      </c>
      <c r="AV39" s="14" t="str">
        <f t="shared" si="9"/>
        <v>KP_KM_1102009</v>
      </c>
      <c r="AW39" s="14">
        <f t="shared" si="10"/>
        <v>1102009</v>
      </c>
      <c r="AX39" s="14" t="str">
        <f t="shared" si="11"/>
        <v>徐晃传记1-1</v>
      </c>
      <c r="AY39" s="14" t="str">
        <f t="shared" si="12"/>
        <v/>
      </c>
      <c r="AZ39" s="14" t="str">
        <f t="shared" si="13"/>
        <v>徐晃碎片</v>
      </c>
      <c r="BA39" s="14">
        <f t="shared" si="14"/>
        <v>1</v>
      </c>
      <c r="BB39" s="14" t="str">
        <f t="shared" si="15"/>
        <v/>
      </c>
      <c r="BC39" s="14" t="str">
        <f t="shared" si="16"/>
        <v/>
      </c>
      <c r="BD39" s="111"/>
      <c r="BG39" s="112">
        <v>35</v>
      </c>
      <c r="BH39" s="14">
        <f t="shared" si="17"/>
        <v>5</v>
      </c>
      <c r="BI39" s="14">
        <f t="shared" si="18"/>
        <v>1</v>
      </c>
      <c r="BJ39" s="14">
        <f t="shared" si="19"/>
        <v>3035</v>
      </c>
      <c r="BK39" s="14" t="str">
        <f t="shared" si="20"/>
        <v>夏侯渊传记1-1</v>
      </c>
      <c r="BM39" s="14" t="str">
        <f t="shared" si="21"/>
        <v>夏侯渊传记1-1 夏侯渊碎片</v>
      </c>
      <c r="BN39" s="14" t="str">
        <f t="shared" si="22"/>
        <v>夏侯渊碎片</v>
      </c>
      <c r="BO39" s="14">
        <f t="shared" si="23"/>
        <v>1</v>
      </c>
      <c r="BP39" s="14">
        <f t="shared" si="24"/>
        <v>1</v>
      </c>
      <c r="BQ39" s="14">
        <v>10000</v>
      </c>
    </row>
    <row r="40" spans="35:69" ht="16.5" x14ac:dyDescent="0.2">
      <c r="AI40" s="111">
        <v>36</v>
      </c>
      <c r="AJ40" s="14">
        <f t="shared" si="0"/>
        <v>6</v>
      </c>
      <c r="AK40" s="14">
        <f t="shared" si="1"/>
        <v>200902</v>
      </c>
      <c r="AL40" s="14">
        <f t="shared" si="2"/>
        <v>2009</v>
      </c>
      <c r="AM40" s="111" t="s">
        <v>990</v>
      </c>
      <c r="AN40" s="14">
        <f t="shared" si="3"/>
        <v>2</v>
      </c>
      <c r="AO40" s="14">
        <f t="shared" si="27"/>
        <v>200903</v>
      </c>
      <c r="AP40" s="14" t="str">
        <f t="shared" si="5"/>
        <v>徐晃传记-2</v>
      </c>
      <c r="AQ40" s="14" t="str">
        <f t="shared" si="6"/>
        <v>徐晃传记-2</v>
      </c>
      <c r="AR40" s="14">
        <f t="shared" si="7"/>
        <v>40</v>
      </c>
      <c r="AS40" s="14" t="str">
        <f t="shared" si="8"/>
        <v/>
      </c>
      <c r="AT40" s="113">
        <v>3</v>
      </c>
      <c r="AU40" s="114" t="s">
        <v>994</v>
      </c>
      <c r="AV40" s="14" t="str">
        <f t="shared" si="9"/>
        <v>KP_KM_1102009</v>
      </c>
      <c r="AW40" s="14">
        <f t="shared" si="10"/>
        <v>1102009</v>
      </c>
      <c r="AX40" s="14" t="str">
        <f t="shared" si="11"/>
        <v>徐晃传记2-1</v>
      </c>
      <c r="AY40" s="14" t="str">
        <f t="shared" si="12"/>
        <v/>
      </c>
      <c r="AZ40" s="14" t="str">
        <f t="shared" si="13"/>
        <v>徐晃碎片</v>
      </c>
      <c r="BA40" s="14">
        <f t="shared" si="14"/>
        <v>1</v>
      </c>
      <c r="BB40" s="14" t="str">
        <f t="shared" si="15"/>
        <v/>
      </c>
      <c r="BC40" s="14" t="str">
        <f t="shared" si="16"/>
        <v/>
      </c>
      <c r="BD40" s="111"/>
      <c r="BG40" s="112">
        <v>36</v>
      </c>
      <c r="BH40" s="14">
        <f t="shared" si="17"/>
        <v>5</v>
      </c>
      <c r="BI40" s="14">
        <f t="shared" si="18"/>
        <v>2</v>
      </c>
      <c r="BJ40" s="14">
        <f t="shared" si="19"/>
        <v>3036</v>
      </c>
      <c r="BK40" s="14" t="str">
        <f t="shared" si="20"/>
        <v>夏侯渊传记2-1</v>
      </c>
      <c r="BM40" s="14" t="str">
        <f t="shared" si="21"/>
        <v>夏侯渊传记2-1 夏侯渊碎片</v>
      </c>
      <c r="BN40" s="14" t="str">
        <f t="shared" si="22"/>
        <v>夏侯渊碎片</v>
      </c>
      <c r="BO40" s="14">
        <f t="shared" si="23"/>
        <v>1</v>
      </c>
      <c r="BP40" s="14">
        <f t="shared" si="24"/>
        <v>1</v>
      </c>
      <c r="BQ40" s="14">
        <v>10000</v>
      </c>
    </row>
    <row r="41" spans="35:69" ht="16.5" x14ac:dyDescent="0.2">
      <c r="AI41" s="111">
        <v>37</v>
      </c>
      <c r="AJ41" s="14">
        <f t="shared" si="0"/>
        <v>6</v>
      </c>
      <c r="AK41" s="14">
        <f t="shared" si="1"/>
        <v>200903</v>
      </c>
      <c r="AL41" s="14">
        <f t="shared" si="2"/>
        <v>2009</v>
      </c>
      <c r="AM41" s="111" t="s">
        <v>990</v>
      </c>
      <c r="AN41" s="14">
        <f t="shared" si="3"/>
        <v>3</v>
      </c>
      <c r="AO41" s="14">
        <f t="shared" si="27"/>
        <v>200904</v>
      </c>
      <c r="AP41" s="14" t="str">
        <f t="shared" si="5"/>
        <v>徐晃传记-3</v>
      </c>
      <c r="AQ41" s="14" t="str">
        <f t="shared" si="6"/>
        <v>徐晃传记-3</v>
      </c>
      <c r="AR41" s="14">
        <f t="shared" si="7"/>
        <v>55</v>
      </c>
      <c r="AS41" s="14" t="str">
        <f t="shared" si="8"/>
        <v/>
      </c>
      <c r="AT41" s="113">
        <v>3</v>
      </c>
      <c r="AU41" s="114" t="s">
        <v>994</v>
      </c>
      <c r="AV41" s="14" t="str">
        <f t="shared" si="9"/>
        <v>KP_KM_1102009</v>
      </c>
      <c r="AW41" s="14">
        <f t="shared" si="10"/>
        <v>1102009</v>
      </c>
      <c r="AX41" s="14" t="str">
        <f t="shared" si="11"/>
        <v>徐晃传记3-1</v>
      </c>
      <c r="AY41" s="14" t="str">
        <f t="shared" si="12"/>
        <v/>
      </c>
      <c r="AZ41" s="14" t="str">
        <f t="shared" si="13"/>
        <v>徐晃碎片</v>
      </c>
      <c r="BA41" s="14" t="str">
        <f t="shared" si="14"/>
        <v>1~2</v>
      </c>
      <c r="BB41" s="14" t="str">
        <f t="shared" si="15"/>
        <v/>
      </c>
      <c r="BC41" s="14" t="str">
        <f t="shared" si="16"/>
        <v/>
      </c>
      <c r="BD41" s="111"/>
      <c r="BG41" s="112">
        <v>37</v>
      </c>
      <c r="BH41" s="14">
        <f t="shared" si="17"/>
        <v>5</v>
      </c>
      <c r="BI41" s="14">
        <f t="shared" si="18"/>
        <v>3</v>
      </c>
      <c r="BJ41" s="14">
        <f t="shared" si="19"/>
        <v>3037</v>
      </c>
      <c r="BK41" s="14" t="str">
        <f t="shared" si="20"/>
        <v>夏侯渊传记3-1</v>
      </c>
      <c r="BM41" s="14" t="str">
        <f t="shared" si="21"/>
        <v>夏侯渊传记3-1 夏侯渊碎片</v>
      </c>
      <c r="BN41" s="14" t="str">
        <f t="shared" si="22"/>
        <v>夏侯渊碎片</v>
      </c>
      <c r="BO41" s="14">
        <f t="shared" si="23"/>
        <v>1</v>
      </c>
      <c r="BP41" s="14">
        <f t="shared" si="24"/>
        <v>2</v>
      </c>
      <c r="BQ41" s="14">
        <v>10000</v>
      </c>
    </row>
    <row r="42" spans="35:69" ht="16.5" x14ac:dyDescent="0.2">
      <c r="AI42" s="111">
        <v>38</v>
      </c>
      <c r="AJ42" s="14">
        <f t="shared" si="0"/>
        <v>6</v>
      </c>
      <c r="AK42" s="14">
        <f t="shared" si="1"/>
        <v>200904</v>
      </c>
      <c r="AL42" s="14">
        <f t="shared" si="2"/>
        <v>2009</v>
      </c>
      <c r="AM42" s="111" t="s">
        <v>990</v>
      </c>
      <c r="AN42" s="14">
        <f t="shared" si="3"/>
        <v>4</v>
      </c>
      <c r="AO42" s="14">
        <f t="shared" si="27"/>
        <v>200905</v>
      </c>
      <c r="AP42" s="14" t="str">
        <f t="shared" si="5"/>
        <v>徐晃传记-4</v>
      </c>
      <c r="AQ42" s="14" t="str">
        <f t="shared" si="6"/>
        <v>徐晃传记-4</v>
      </c>
      <c r="AR42" s="14">
        <f t="shared" si="7"/>
        <v>70</v>
      </c>
      <c r="AS42" s="14" t="str">
        <f t="shared" si="8"/>
        <v/>
      </c>
      <c r="AT42" s="113">
        <v>3</v>
      </c>
      <c r="AU42" s="114" t="s">
        <v>994</v>
      </c>
      <c r="AV42" s="14" t="str">
        <f t="shared" si="9"/>
        <v>KP_KM_1102009</v>
      </c>
      <c r="AW42" s="14">
        <f t="shared" si="10"/>
        <v>1102009</v>
      </c>
      <c r="AX42" s="14" t="str">
        <f t="shared" si="11"/>
        <v>徐晃传记4-1</v>
      </c>
      <c r="AY42" s="14" t="str">
        <f t="shared" si="12"/>
        <v/>
      </c>
      <c r="AZ42" s="14" t="str">
        <f t="shared" si="13"/>
        <v>徐晃专属武器碎片</v>
      </c>
      <c r="BA42" s="14">
        <f t="shared" si="14"/>
        <v>1</v>
      </c>
      <c r="BB42" s="14" t="str">
        <f t="shared" si="15"/>
        <v/>
      </c>
      <c r="BC42" s="14" t="str">
        <f t="shared" si="16"/>
        <v/>
      </c>
      <c r="BD42" s="111"/>
      <c r="BG42" s="112">
        <v>38</v>
      </c>
      <c r="BH42" s="14">
        <f t="shared" si="17"/>
        <v>5</v>
      </c>
      <c r="BI42" s="14">
        <f t="shared" si="18"/>
        <v>4</v>
      </c>
      <c r="BJ42" s="14">
        <f t="shared" si="19"/>
        <v>3038</v>
      </c>
      <c r="BK42" s="14" t="str">
        <f t="shared" si="20"/>
        <v>夏侯渊传记4-1</v>
      </c>
      <c r="BM42" s="14" t="str">
        <f t="shared" si="21"/>
        <v>夏侯渊传记4-1 夏侯渊专属武器碎片</v>
      </c>
      <c r="BN42" s="14" t="str">
        <f t="shared" si="22"/>
        <v>夏侯渊专属武器碎片</v>
      </c>
      <c r="BO42" s="14">
        <f t="shared" si="23"/>
        <v>1</v>
      </c>
      <c r="BP42" s="14">
        <f t="shared" si="24"/>
        <v>1</v>
      </c>
      <c r="BQ42" s="14">
        <v>10000</v>
      </c>
    </row>
    <row r="43" spans="35:69" ht="16.5" x14ac:dyDescent="0.2">
      <c r="AI43" s="111">
        <v>39</v>
      </c>
      <c r="AJ43" s="14">
        <f t="shared" si="0"/>
        <v>6</v>
      </c>
      <c r="AK43" s="14">
        <f t="shared" si="1"/>
        <v>200905</v>
      </c>
      <c r="AL43" s="14">
        <f t="shared" si="2"/>
        <v>2009</v>
      </c>
      <c r="AM43" s="111" t="s">
        <v>990</v>
      </c>
      <c r="AN43" s="14">
        <f t="shared" si="3"/>
        <v>5</v>
      </c>
      <c r="AO43" s="14">
        <f t="shared" si="27"/>
        <v>-1</v>
      </c>
      <c r="AP43" s="14" t="str">
        <f t="shared" si="5"/>
        <v>徐晃传记-5</v>
      </c>
      <c r="AQ43" s="14" t="str">
        <f t="shared" si="6"/>
        <v>徐晃传记-5</v>
      </c>
      <c r="AR43" s="14">
        <f t="shared" si="7"/>
        <v>80</v>
      </c>
      <c r="AS43" s="14" t="str">
        <f t="shared" si="8"/>
        <v/>
      </c>
      <c r="AT43" s="113">
        <v>3</v>
      </c>
      <c r="AU43" s="114" t="s">
        <v>994</v>
      </c>
      <c r="AV43" s="14" t="str">
        <f t="shared" si="9"/>
        <v>KP_KM_1102009</v>
      </c>
      <c r="AW43" s="14">
        <f t="shared" si="10"/>
        <v>1102009</v>
      </c>
      <c r="AX43" s="14" t="str">
        <f t="shared" si="11"/>
        <v>徐晃传记5-1</v>
      </c>
      <c r="AY43" s="14" t="str">
        <f t="shared" si="12"/>
        <v>徐晃传记5-1</v>
      </c>
      <c r="AZ43" s="14" t="str">
        <f t="shared" si="13"/>
        <v>徐晃碎片</v>
      </c>
      <c r="BA43" s="14" t="str">
        <f t="shared" si="14"/>
        <v>1~2</v>
      </c>
      <c r="BB43" s="14" t="str">
        <f t="shared" si="15"/>
        <v>徐晃专属武器碎片</v>
      </c>
      <c r="BC43" s="14">
        <f t="shared" si="16"/>
        <v>1</v>
      </c>
      <c r="BD43" s="111"/>
      <c r="BG43" s="112">
        <v>39</v>
      </c>
      <c r="BH43" s="14">
        <f t="shared" si="17"/>
        <v>5</v>
      </c>
      <c r="BI43" s="14">
        <f t="shared" si="18"/>
        <v>5</v>
      </c>
      <c r="BJ43" s="14">
        <f t="shared" si="19"/>
        <v>3039</v>
      </c>
      <c r="BK43" s="14" t="str">
        <f t="shared" si="20"/>
        <v>夏侯渊传记5-1</v>
      </c>
      <c r="BM43" s="14" t="str">
        <f t="shared" si="21"/>
        <v>夏侯渊传记5-1 夏侯渊碎片</v>
      </c>
      <c r="BN43" s="14" t="str">
        <f t="shared" si="22"/>
        <v>夏侯渊碎片</v>
      </c>
      <c r="BO43" s="14">
        <f t="shared" si="23"/>
        <v>1</v>
      </c>
      <c r="BP43" s="14">
        <f t="shared" si="24"/>
        <v>2</v>
      </c>
      <c r="BQ43" s="14">
        <v>10000</v>
      </c>
    </row>
    <row r="44" spans="35:69" ht="16.5" x14ac:dyDescent="0.2">
      <c r="AI44" s="111">
        <v>40</v>
      </c>
      <c r="AJ44" s="14">
        <f t="shared" si="0"/>
        <v>7</v>
      </c>
      <c r="AK44" s="14">
        <f t="shared" si="1"/>
        <v>201001</v>
      </c>
      <c r="AL44" s="14">
        <f t="shared" si="2"/>
        <v>2010</v>
      </c>
      <c r="AM44" s="111" t="s">
        <v>990</v>
      </c>
      <c r="AN44" s="14">
        <f t="shared" si="3"/>
        <v>1</v>
      </c>
      <c r="AO44" s="14">
        <f t="shared" si="27"/>
        <v>201002</v>
      </c>
      <c r="AP44" s="14" t="str">
        <f t="shared" si="5"/>
        <v>张郃传记-1</v>
      </c>
      <c r="AQ44" s="14" t="str">
        <f t="shared" si="6"/>
        <v>张郃传记-1</v>
      </c>
      <c r="AR44" s="14">
        <f t="shared" si="7"/>
        <v>30</v>
      </c>
      <c r="AS44" s="14" t="str">
        <f t="shared" si="8"/>
        <v/>
      </c>
      <c r="AT44" s="113">
        <v>3</v>
      </c>
      <c r="AU44" s="114" t="s">
        <v>994</v>
      </c>
      <c r="AV44" s="14" t="str">
        <f t="shared" si="9"/>
        <v>KP_KM_1102010</v>
      </c>
      <c r="AW44" s="14">
        <f t="shared" si="10"/>
        <v>1102010</v>
      </c>
      <c r="AX44" s="14" t="str">
        <f t="shared" si="11"/>
        <v>张郃传记1-1</v>
      </c>
      <c r="AY44" s="14" t="str">
        <f t="shared" si="12"/>
        <v/>
      </c>
      <c r="AZ44" s="14" t="str">
        <f t="shared" si="13"/>
        <v>张郃碎片</v>
      </c>
      <c r="BA44" s="14">
        <f t="shared" si="14"/>
        <v>1</v>
      </c>
      <c r="BB44" s="14" t="str">
        <f t="shared" si="15"/>
        <v/>
      </c>
      <c r="BC44" s="14" t="str">
        <f t="shared" si="16"/>
        <v/>
      </c>
      <c r="BD44" s="111"/>
      <c r="BG44" s="112">
        <v>40</v>
      </c>
      <c r="BH44" s="14">
        <f t="shared" si="17"/>
        <v>5</v>
      </c>
      <c r="BI44" s="14">
        <f t="shared" si="18"/>
        <v>6</v>
      </c>
      <c r="BJ44" s="14">
        <f t="shared" si="19"/>
        <v>3040</v>
      </c>
      <c r="BK44" s="14" t="str">
        <f t="shared" si="20"/>
        <v>夏侯渊传记5-2</v>
      </c>
      <c r="BM44" s="14" t="str">
        <f t="shared" si="21"/>
        <v>夏侯渊传记5-2 夏侯渊专属武器碎片</v>
      </c>
      <c r="BN44" s="14" t="str">
        <f t="shared" si="22"/>
        <v>夏侯渊专属武器碎片</v>
      </c>
      <c r="BO44" s="14">
        <f t="shared" si="23"/>
        <v>1</v>
      </c>
      <c r="BP44" s="14">
        <f t="shared" si="24"/>
        <v>1</v>
      </c>
      <c r="BQ44" s="14">
        <v>10000</v>
      </c>
    </row>
    <row r="45" spans="35:69" ht="16.5" x14ac:dyDescent="0.2">
      <c r="AI45" s="111">
        <v>41</v>
      </c>
      <c r="AJ45" s="14">
        <f t="shared" si="0"/>
        <v>7</v>
      </c>
      <c r="AK45" s="14">
        <f t="shared" si="1"/>
        <v>201002</v>
      </c>
      <c r="AL45" s="14">
        <f t="shared" si="2"/>
        <v>2010</v>
      </c>
      <c r="AM45" s="111" t="s">
        <v>990</v>
      </c>
      <c r="AN45" s="14">
        <f t="shared" si="3"/>
        <v>2</v>
      </c>
      <c r="AO45" s="14">
        <f t="shared" si="27"/>
        <v>201003</v>
      </c>
      <c r="AP45" s="14" t="str">
        <f t="shared" si="5"/>
        <v>张郃传记-2</v>
      </c>
      <c r="AQ45" s="14" t="str">
        <f t="shared" si="6"/>
        <v>张郃传记-2</v>
      </c>
      <c r="AR45" s="14">
        <f t="shared" si="7"/>
        <v>40</v>
      </c>
      <c r="AS45" s="14" t="str">
        <f t="shared" si="8"/>
        <v/>
      </c>
      <c r="AT45" s="113">
        <v>3</v>
      </c>
      <c r="AU45" s="114" t="s">
        <v>994</v>
      </c>
      <c r="AV45" s="14" t="str">
        <f t="shared" si="9"/>
        <v>KP_KM_1102010</v>
      </c>
      <c r="AW45" s="14">
        <f t="shared" si="10"/>
        <v>1102010</v>
      </c>
      <c r="AX45" s="14" t="str">
        <f t="shared" si="11"/>
        <v>张郃传记2-1</v>
      </c>
      <c r="AY45" s="14" t="str">
        <f t="shared" si="12"/>
        <v/>
      </c>
      <c r="AZ45" s="14" t="str">
        <f t="shared" si="13"/>
        <v>张郃碎片</v>
      </c>
      <c r="BA45" s="14">
        <f t="shared" si="14"/>
        <v>1</v>
      </c>
      <c r="BB45" s="14" t="str">
        <f t="shared" si="15"/>
        <v/>
      </c>
      <c r="BC45" s="14" t="str">
        <f t="shared" si="16"/>
        <v/>
      </c>
      <c r="BD45" s="111"/>
      <c r="BG45" s="112">
        <v>41</v>
      </c>
      <c r="BH45" s="14">
        <f t="shared" si="17"/>
        <v>5</v>
      </c>
      <c r="BI45" s="14">
        <f t="shared" si="18"/>
        <v>7</v>
      </c>
      <c r="BJ45" s="14">
        <f t="shared" si="19"/>
        <v>3041</v>
      </c>
      <c r="BK45" s="14" t="str">
        <f t="shared" si="20"/>
        <v>夏侯渊传记6-1</v>
      </c>
      <c r="BM45" s="14" t="str">
        <f t="shared" si="21"/>
        <v>夏侯渊传记6-1 夏侯渊碎片</v>
      </c>
      <c r="BN45" s="14" t="str">
        <f t="shared" si="22"/>
        <v>夏侯渊碎片</v>
      </c>
      <c r="BO45" s="14">
        <f t="shared" si="23"/>
        <v>1</v>
      </c>
      <c r="BP45" s="14">
        <f t="shared" si="24"/>
        <v>2</v>
      </c>
      <c r="BQ45" s="14">
        <v>10000</v>
      </c>
    </row>
    <row r="46" spans="35:69" ht="16.5" x14ac:dyDescent="0.2">
      <c r="AI46" s="111">
        <v>42</v>
      </c>
      <c r="AJ46" s="14">
        <f t="shared" si="0"/>
        <v>7</v>
      </c>
      <c r="AK46" s="14">
        <f t="shared" si="1"/>
        <v>201003</v>
      </c>
      <c r="AL46" s="14">
        <f t="shared" si="2"/>
        <v>2010</v>
      </c>
      <c r="AM46" s="111" t="s">
        <v>990</v>
      </c>
      <c r="AN46" s="14">
        <f t="shared" si="3"/>
        <v>3</v>
      </c>
      <c r="AO46" s="14">
        <f t="shared" si="27"/>
        <v>201004</v>
      </c>
      <c r="AP46" s="14" t="str">
        <f t="shared" si="5"/>
        <v>张郃传记-3</v>
      </c>
      <c r="AQ46" s="14" t="str">
        <f t="shared" si="6"/>
        <v>张郃传记-3</v>
      </c>
      <c r="AR46" s="14">
        <f t="shared" si="7"/>
        <v>55</v>
      </c>
      <c r="AS46" s="14" t="str">
        <f t="shared" si="8"/>
        <v/>
      </c>
      <c r="AT46" s="113">
        <v>3</v>
      </c>
      <c r="AU46" s="114" t="s">
        <v>994</v>
      </c>
      <c r="AV46" s="14" t="str">
        <f t="shared" si="9"/>
        <v>KP_KM_1102010</v>
      </c>
      <c r="AW46" s="14">
        <f t="shared" si="10"/>
        <v>1102010</v>
      </c>
      <c r="AX46" s="14" t="str">
        <f t="shared" si="11"/>
        <v>张郃传记3-1</v>
      </c>
      <c r="AY46" s="14" t="str">
        <f t="shared" si="12"/>
        <v/>
      </c>
      <c r="AZ46" s="14" t="str">
        <f t="shared" si="13"/>
        <v>张郃碎片</v>
      </c>
      <c r="BA46" s="14" t="str">
        <f t="shared" si="14"/>
        <v>1~2</v>
      </c>
      <c r="BB46" s="14" t="str">
        <f t="shared" si="15"/>
        <v/>
      </c>
      <c r="BC46" s="14" t="str">
        <f t="shared" si="16"/>
        <v/>
      </c>
      <c r="BD46" s="111"/>
      <c r="BG46" s="112">
        <v>42</v>
      </c>
      <c r="BH46" s="14">
        <f t="shared" si="17"/>
        <v>5</v>
      </c>
      <c r="BI46" s="14">
        <f t="shared" si="18"/>
        <v>8</v>
      </c>
      <c r="BJ46" s="14">
        <f t="shared" si="19"/>
        <v>3042</v>
      </c>
      <c r="BK46" s="14" t="str">
        <f t="shared" si="20"/>
        <v>夏侯渊传记6-2</v>
      </c>
      <c r="BM46" s="14" t="str">
        <f t="shared" si="21"/>
        <v>夏侯渊传记6-2 夏侯渊专属武器碎片</v>
      </c>
      <c r="BN46" s="14" t="str">
        <f t="shared" si="22"/>
        <v>夏侯渊专属武器碎片</v>
      </c>
      <c r="BO46" s="14">
        <f t="shared" si="23"/>
        <v>1</v>
      </c>
      <c r="BP46" s="14">
        <f t="shared" si="24"/>
        <v>1</v>
      </c>
      <c r="BQ46" s="14">
        <v>10000</v>
      </c>
    </row>
    <row r="47" spans="35:69" ht="16.5" x14ac:dyDescent="0.2">
      <c r="AI47" s="111">
        <v>43</v>
      </c>
      <c r="AJ47" s="14">
        <f t="shared" si="0"/>
        <v>7</v>
      </c>
      <c r="AK47" s="14">
        <f t="shared" si="1"/>
        <v>201004</v>
      </c>
      <c r="AL47" s="14">
        <f t="shared" si="2"/>
        <v>2010</v>
      </c>
      <c r="AM47" s="111" t="s">
        <v>990</v>
      </c>
      <c r="AN47" s="14">
        <f t="shared" si="3"/>
        <v>4</v>
      </c>
      <c r="AO47" s="14">
        <f t="shared" si="27"/>
        <v>201005</v>
      </c>
      <c r="AP47" s="14" t="str">
        <f t="shared" si="5"/>
        <v>张郃传记-4</v>
      </c>
      <c r="AQ47" s="14" t="str">
        <f t="shared" si="6"/>
        <v>张郃传记-4</v>
      </c>
      <c r="AR47" s="14">
        <f t="shared" si="7"/>
        <v>70</v>
      </c>
      <c r="AS47" s="14" t="str">
        <f t="shared" si="8"/>
        <v/>
      </c>
      <c r="AT47" s="113">
        <v>3</v>
      </c>
      <c r="AU47" s="114" t="s">
        <v>994</v>
      </c>
      <c r="AV47" s="14" t="str">
        <f t="shared" si="9"/>
        <v>KP_KM_1102010</v>
      </c>
      <c r="AW47" s="14">
        <f t="shared" si="10"/>
        <v>1102010</v>
      </c>
      <c r="AX47" s="14" t="str">
        <f t="shared" si="11"/>
        <v>张郃传记4-1</v>
      </c>
      <c r="AY47" s="14" t="str">
        <f t="shared" si="12"/>
        <v/>
      </c>
      <c r="AZ47" s="14" t="str">
        <f t="shared" si="13"/>
        <v>张郃专属武器碎片</v>
      </c>
      <c r="BA47" s="14">
        <f t="shared" si="14"/>
        <v>1</v>
      </c>
      <c r="BB47" s="14" t="str">
        <f t="shared" si="15"/>
        <v/>
      </c>
      <c r="BC47" s="14" t="str">
        <f t="shared" si="16"/>
        <v/>
      </c>
      <c r="BD47" s="111"/>
      <c r="BG47" s="112">
        <v>43</v>
      </c>
      <c r="BH47" s="14">
        <f t="shared" si="17"/>
        <v>5</v>
      </c>
      <c r="BI47" s="14">
        <f t="shared" si="18"/>
        <v>9</v>
      </c>
      <c r="BJ47" s="14">
        <f t="shared" si="19"/>
        <v>3043</v>
      </c>
      <c r="BK47" s="14" t="str">
        <f t="shared" si="20"/>
        <v>夏侯渊传记7-1</v>
      </c>
      <c r="BM47" s="14" t="str">
        <f t="shared" si="21"/>
        <v>夏侯渊传记7-1 夏侯渊碎片</v>
      </c>
      <c r="BN47" s="14" t="str">
        <f t="shared" si="22"/>
        <v>夏侯渊碎片</v>
      </c>
      <c r="BO47" s="14">
        <f t="shared" si="23"/>
        <v>1</v>
      </c>
      <c r="BP47" s="14">
        <f t="shared" si="24"/>
        <v>2</v>
      </c>
      <c r="BQ47" s="14">
        <v>10000</v>
      </c>
    </row>
    <row r="48" spans="35:69" ht="16.5" x14ac:dyDescent="0.2">
      <c r="AI48" s="111">
        <v>44</v>
      </c>
      <c r="AJ48" s="14">
        <f t="shared" si="0"/>
        <v>7</v>
      </c>
      <c r="AK48" s="14">
        <f t="shared" si="1"/>
        <v>201005</v>
      </c>
      <c r="AL48" s="14">
        <f t="shared" si="2"/>
        <v>2010</v>
      </c>
      <c r="AM48" s="111" t="s">
        <v>990</v>
      </c>
      <c r="AN48" s="14">
        <f t="shared" si="3"/>
        <v>5</v>
      </c>
      <c r="AO48" s="14">
        <f t="shared" si="27"/>
        <v>201006</v>
      </c>
      <c r="AP48" s="14" t="str">
        <f t="shared" si="5"/>
        <v>张郃传记-5</v>
      </c>
      <c r="AQ48" s="14" t="str">
        <f t="shared" si="6"/>
        <v>张郃传记-5</v>
      </c>
      <c r="AR48" s="14">
        <f t="shared" si="7"/>
        <v>80</v>
      </c>
      <c r="AS48" s="14" t="str">
        <f t="shared" si="8"/>
        <v/>
      </c>
      <c r="AT48" s="113">
        <v>3</v>
      </c>
      <c r="AU48" s="114" t="s">
        <v>994</v>
      </c>
      <c r="AV48" s="14" t="str">
        <f t="shared" si="9"/>
        <v>KP_KM_1102010</v>
      </c>
      <c r="AW48" s="14">
        <f t="shared" si="10"/>
        <v>1102010</v>
      </c>
      <c r="AX48" s="14" t="str">
        <f t="shared" si="11"/>
        <v>张郃传记5-1</v>
      </c>
      <c r="AY48" s="14" t="str">
        <f t="shared" si="12"/>
        <v>张郃传记5-1</v>
      </c>
      <c r="AZ48" s="14" t="str">
        <f t="shared" si="13"/>
        <v>张郃碎片</v>
      </c>
      <c r="BA48" s="14" t="str">
        <f t="shared" si="14"/>
        <v>1~2</v>
      </c>
      <c r="BB48" s="14" t="str">
        <f t="shared" si="15"/>
        <v>张郃专属武器碎片</v>
      </c>
      <c r="BC48" s="14">
        <f t="shared" si="16"/>
        <v>1</v>
      </c>
      <c r="BD48" s="111"/>
      <c r="BG48" s="112">
        <v>44</v>
      </c>
      <c r="BH48" s="14">
        <f t="shared" si="17"/>
        <v>5</v>
      </c>
      <c r="BI48" s="14">
        <f t="shared" si="18"/>
        <v>10</v>
      </c>
      <c r="BJ48" s="14">
        <f t="shared" si="19"/>
        <v>3044</v>
      </c>
      <c r="BK48" s="14" t="str">
        <f t="shared" si="20"/>
        <v>夏侯渊传记7-2</v>
      </c>
      <c r="BM48" s="14" t="str">
        <f t="shared" si="21"/>
        <v>夏侯渊传记7-2 夏侯渊专属武器碎片</v>
      </c>
      <c r="BN48" s="14" t="str">
        <f t="shared" si="22"/>
        <v>夏侯渊专属武器碎片</v>
      </c>
      <c r="BO48" s="14">
        <f t="shared" si="23"/>
        <v>1</v>
      </c>
      <c r="BP48" s="14">
        <f t="shared" si="24"/>
        <v>1</v>
      </c>
      <c r="BQ48" s="14">
        <v>10000</v>
      </c>
    </row>
    <row r="49" spans="35:69" ht="16.5" x14ac:dyDescent="0.2">
      <c r="AI49" s="111">
        <v>45</v>
      </c>
      <c r="AJ49" s="14">
        <f t="shared" si="0"/>
        <v>7</v>
      </c>
      <c r="AK49" s="14">
        <f t="shared" si="1"/>
        <v>201006</v>
      </c>
      <c r="AL49" s="14">
        <f t="shared" si="2"/>
        <v>2010</v>
      </c>
      <c r="AM49" s="111" t="s">
        <v>990</v>
      </c>
      <c r="AN49" s="14">
        <f t="shared" si="3"/>
        <v>6</v>
      </c>
      <c r="AO49" s="14">
        <f t="shared" si="27"/>
        <v>201007</v>
      </c>
      <c r="AP49" s="14" t="str">
        <f t="shared" si="5"/>
        <v>张郃传记-6</v>
      </c>
      <c r="AQ49" s="14" t="str">
        <f t="shared" si="6"/>
        <v>张郃传记-6</v>
      </c>
      <c r="AR49" s="14">
        <f t="shared" si="7"/>
        <v>90</v>
      </c>
      <c r="AS49" s="14">
        <f t="shared" si="8"/>
        <v>2</v>
      </c>
      <c r="AT49" s="113">
        <v>3</v>
      </c>
      <c r="AU49" s="114" t="s">
        <v>994</v>
      </c>
      <c r="AV49" s="14" t="str">
        <f t="shared" si="9"/>
        <v>KP_KM_1102010</v>
      </c>
      <c r="AW49" s="14">
        <f t="shared" si="10"/>
        <v>1102010</v>
      </c>
      <c r="AX49" s="14" t="str">
        <f t="shared" si="11"/>
        <v>张郃传记6-1</v>
      </c>
      <c r="AY49" s="14" t="str">
        <f t="shared" si="12"/>
        <v>张郃传记6-1</v>
      </c>
      <c r="AZ49" s="14" t="str">
        <f t="shared" si="13"/>
        <v>张郃碎片</v>
      </c>
      <c r="BA49" s="14" t="str">
        <f t="shared" si="14"/>
        <v>1~2</v>
      </c>
      <c r="BB49" s="14" t="str">
        <f t="shared" si="15"/>
        <v>张郃专属武器碎片</v>
      </c>
      <c r="BC49" s="14">
        <f t="shared" si="16"/>
        <v>1</v>
      </c>
      <c r="BD49" s="111"/>
      <c r="BG49" s="112">
        <v>45</v>
      </c>
      <c r="BH49" s="14">
        <f t="shared" si="17"/>
        <v>5</v>
      </c>
      <c r="BI49" s="14">
        <f t="shared" si="18"/>
        <v>11</v>
      </c>
      <c r="BJ49" s="14">
        <f t="shared" si="19"/>
        <v>3045</v>
      </c>
      <c r="BK49" s="14" t="str">
        <f t="shared" si="20"/>
        <v>夏侯渊传记8-1</v>
      </c>
      <c r="BM49" s="14" t="str">
        <f t="shared" si="21"/>
        <v>夏侯渊传记8-1 夏侯渊碎片</v>
      </c>
      <c r="BN49" s="14" t="str">
        <f t="shared" si="22"/>
        <v>夏侯渊碎片</v>
      </c>
      <c r="BO49" s="14">
        <f t="shared" si="23"/>
        <v>2</v>
      </c>
      <c r="BP49" s="14">
        <f t="shared" si="24"/>
        <v>2</v>
      </c>
      <c r="BQ49" s="14">
        <v>10000</v>
      </c>
    </row>
    <row r="50" spans="35:69" ht="16.5" x14ac:dyDescent="0.2">
      <c r="AI50" s="111">
        <v>46</v>
      </c>
      <c r="AJ50" s="14">
        <f t="shared" si="0"/>
        <v>7</v>
      </c>
      <c r="AK50" s="14">
        <f t="shared" si="1"/>
        <v>201007</v>
      </c>
      <c r="AL50" s="14">
        <f t="shared" si="2"/>
        <v>2010</v>
      </c>
      <c r="AM50" s="111" t="s">
        <v>990</v>
      </c>
      <c r="AN50" s="14">
        <f t="shared" si="3"/>
        <v>7</v>
      </c>
      <c r="AO50" s="14">
        <f t="shared" si="27"/>
        <v>201008</v>
      </c>
      <c r="AP50" s="14" t="str">
        <f t="shared" si="5"/>
        <v>张郃传记-7</v>
      </c>
      <c r="AQ50" s="14" t="str">
        <f t="shared" si="6"/>
        <v>张郃传记-7</v>
      </c>
      <c r="AR50" s="14">
        <f t="shared" si="7"/>
        <v>100</v>
      </c>
      <c r="AS50" s="14">
        <f t="shared" si="8"/>
        <v>2</v>
      </c>
      <c r="AT50" s="113">
        <v>3</v>
      </c>
      <c r="AU50" s="114" t="s">
        <v>994</v>
      </c>
      <c r="AV50" s="14" t="str">
        <f t="shared" si="9"/>
        <v>KP_KM_1102010</v>
      </c>
      <c r="AW50" s="14">
        <f t="shared" si="10"/>
        <v>1102010</v>
      </c>
      <c r="AX50" s="14" t="str">
        <f t="shared" si="11"/>
        <v>张郃传记7-1</v>
      </c>
      <c r="AY50" s="14" t="str">
        <f t="shared" si="12"/>
        <v>张郃传记7-1</v>
      </c>
      <c r="AZ50" s="14" t="str">
        <f t="shared" si="13"/>
        <v>张郃碎片</v>
      </c>
      <c r="BA50" s="14" t="str">
        <f t="shared" si="14"/>
        <v>1~2</v>
      </c>
      <c r="BB50" s="14" t="str">
        <f t="shared" si="15"/>
        <v>张郃专属武器碎片</v>
      </c>
      <c r="BC50" s="14">
        <f t="shared" si="16"/>
        <v>1</v>
      </c>
      <c r="BD50" s="111"/>
      <c r="BG50" s="112">
        <v>46</v>
      </c>
      <c r="BH50" s="14">
        <f t="shared" si="17"/>
        <v>6</v>
      </c>
      <c r="BI50" s="14">
        <f t="shared" si="18"/>
        <v>1</v>
      </c>
      <c r="BJ50" s="14">
        <f t="shared" si="19"/>
        <v>3046</v>
      </c>
      <c r="BK50" s="14" t="str">
        <f t="shared" si="20"/>
        <v>徐晃传记1-1</v>
      </c>
      <c r="BM50" s="14" t="str">
        <f t="shared" si="21"/>
        <v>徐晃传记1-1 徐晃碎片</v>
      </c>
      <c r="BN50" s="14" t="str">
        <f t="shared" si="22"/>
        <v>徐晃碎片</v>
      </c>
      <c r="BO50" s="14">
        <f t="shared" si="23"/>
        <v>1</v>
      </c>
      <c r="BP50" s="14">
        <f t="shared" si="24"/>
        <v>1</v>
      </c>
      <c r="BQ50" s="14">
        <v>10000</v>
      </c>
    </row>
    <row r="51" spans="35:69" ht="16.5" x14ac:dyDescent="0.2">
      <c r="AI51" s="111">
        <v>47</v>
      </c>
      <c r="AJ51" s="14">
        <f t="shared" si="0"/>
        <v>7</v>
      </c>
      <c r="AK51" s="14">
        <f t="shared" si="1"/>
        <v>201008</v>
      </c>
      <c r="AL51" s="14">
        <f t="shared" si="2"/>
        <v>2010</v>
      </c>
      <c r="AM51" s="111" t="s">
        <v>990</v>
      </c>
      <c r="AN51" s="14">
        <f t="shared" si="3"/>
        <v>8</v>
      </c>
      <c r="AO51" s="14">
        <f t="shared" si="27"/>
        <v>-1</v>
      </c>
      <c r="AP51" s="14" t="str">
        <f t="shared" si="5"/>
        <v>张郃传记-8</v>
      </c>
      <c r="AQ51" s="14" t="str">
        <f t="shared" si="6"/>
        <v>张郃传记-8</v>
      </c>
      <c r="AR51" s="14">
        <f t="shared" si="7"/>
        <v>120</v>
      </c>
      <c r="AS51" s="14">
        <f t="shared" si="8"/>
        <v>2</v>
      </c>
      <c r="AT51" s="113">
        <v>3</v>
      </c>
      <c r="AU51" s="114" t="s">
        <v>994</v>
      </c>
      <c r="AV51" s="14" t="str">
        <f t="shared" si="9"/>
        <v>KP_KM_1102010</v>
      </c>
      <c r="AW51" s="14">
        <f t="shared" si="10"/>
        <v>1102010</v>
      </c>
      <c r="AX51" s="14" t="str">
        <f t="shared" si="11"/>
        <v>张郃传记8-1</v>
      </c>
      <c r="AY51" s="14" t="str">
        <f t="shared" si="12"/>
        <v/>
      </c>
      <c r="AZ51" s="14" t="str">
        <f t="shared" si="13"/>
        <v>张郃碎片</v>
      </c>
      <c r="BA51" s="14">
        <f t="shared" si="14"/>
        <v>2</v>
      </c>
      <c r="BB51" s="14" t="str">
        <f t="shared" si="15"/>
        <v/>
      </c>
      <c r="BC51" s="14" t="str">
        <f t="shared" si="16"/>
        <v/>
      </c>
      <c r="BD51" s="111"/>
      <c r="BG51" s="112">
        <v>47</v>
      </c>
      <c r="BH51" s="14">
        <f t="shared" si="17"/>
        <v>6</v>
      </c>
      <c r="BI51" s="14">
        <f t="shared" si="18"/>
        <v>2</v>
      </c>
      <c r="BJ51" s="14">
        <f t="shared" si="19"/>
        <v>3047</v>
      </c>
      <c r="BK51" s="14" t="str">
        <f t="shared" si="20"/>
        <v>徐晃传记2-1</v>
      </c>
      <c r="BM51" s="14" t="str">
        <f t="shared" si="21"/>
        <v>徐晃传记2-1 徐晃碎片</v>
      </c>
      <c r="BN51" s="14" t="str">
        <f t="shared" si="22"/>
        <v>徐晃碎片</v>
      </c>
      <c r="BO51" s="14">
        <f t="shared" si="23"/>
        <v>1</v>
      </c>
      <c r="BP51" s="14">
        <f t="shared" si="24"/>
        <v>1</v>
      </c>
      <c r="BQ51" s="14">
        <v>10000</v>
      </c>
    </row>
    <row r="52" spans="35:69" ht="16.5" x14ac:dyDescent="0.2">
      <c r="AI52" s="111">
        <v>48</v>
      </c>
      <c r="AJ52" s="14">
        <f t="shared" si="0"/>
        <v>8</v>
      </c>
      <c r="AK52" s="14">
        <f t="shared" si="1"/>
        <v>201101</v>
      </c>
      <c r="AL52" s="14">
        <f t="shared" si="2"/>
        <v>2011</v>
      </c>
      <c r="AM52" s="111" t="s">
        <v>990</v>
      </c>
      <c r="AN52" s="14">
        <f t="shared" si="3"/>
        <v>1</v>
      </c>
      <c r="AO52" s="14">
        <f t="shared" si="27"/>
        <v>201102</v>
      </c>
      <c r="AP52" s="14" t="str">
        <f t="shared" si="5"/>
        <v>张飞传记-1</v>
      </c>
      <c r="AQ52" s="14" t="str">
        <f t="shared" si="6"/>
        <v>张飞传记-1</v>
      </c>
      <c r="AR52" s="14">
        <f t="shared" si="7"/>
        <v>30</v>
      </c>
      <c r="AS52" s="14" t="str">
        <f t="shared" si="8"/>
        <v/>
      </c>
      <c r="AT52" s="113">
        <v>3</v>
      </c>
      <c r="AU52" s="114" t="s">
        <v>994</v>
      </c>
      <c r="AV52" s="14" t="str">
        <f t="shared" si="9"/>
        <v>KP_KM_1102011</v>
      </c>
      <c r="AW52" s="14">
        <f t="shared" si="10"/>
        <v>1102011</v>
      </c>
      <c r="AX52" s="14" t="str">
        <f t="shared" si="11"/>
        <v>张飞传记1-1</v>
      </c>
      <c r="AY52" s="14" t="str">
        <f t="shared" si="12"/>
        <v/>
      </c>
      <c r="AZ52" s="14" t="str">
        <f t="shared" si="13"/>
        <v>张飞碎片</v>
      </c>
      <c r="BA52" s="14">
        <f t="shared" si="14"/>
        <v>1</v>
      </c>
      <c r="BB52" s="14" t="str">
        <f t="shared" si="15"/>
        <v/>
      </c>
      <c r="BC52" s="14" t="str">
        <f t="shared" si="16"/>
        <v/>
      </c>
      <c r="BD52" s="111"/>
      <c r="BG52" s="112">
        <v>48</v>
      </c>
      <c r="BH52" s="14">
        <f t="shared" si="17"/>
        <v>6</v>
      </c>
      <c r="BI52" s="14">
        <f t="shared" si="18"/>
        <v>3</v>
      </c>
      <c r="BJ52" s="14">
        <f t="shared" si="19"/>
        <v>3048</v>
      </c>
      <c r="BK52" s="14" t="str">
        <f t="shared" si="20"/>
        <v>徐晃传记3-1</v>
      </c>
      <c r="BM52" s="14" t="str">
        <f t="shared" si="21"/>
        <v>徐晃传记3-1 徐晃碎片</v>
      </c>
      <c r="BN52" s="14" t="str">
        <f t="shared" si="22"/>
        <v>徐晃碎片</v>
      </c>
      <c r="BO52" s="14">
        <f t="shared" si="23"/>
        <v>1</v>
      </c>
      <c r="BP52" s="14">
        <f t="shared" si="24"/>
        <v>2</v>
      </c>
      <c r="BQ52" s="14">
        <v>10000</v>
      </c>
    </row>
    <row r="53" spans="35:69" ht="16.5" x14ac:dyDescent="0.2">
      <c r="AI53" s="111">
        <v>49</v>
      </c>
      <c r="AJ53" s="14">
        <f t="shared" si="0"/>
        <v>8</v>
      </c>
      <c r="AK53" s="14">
        <f t="shared" si="1"/>
        <v>201102</v>
      </c>
      <c r="AL53" s="14">
        <f t="shared" si="2"/>
        <v>2011</v>
      </c>
      <c r="AM53" s="111" t="s">
        <v>990</v>
      </c>
      <c r="AN53" s="14">
        <f t="shared" si="3"/>
        <v>2</v>
      </c>
      <c r="AO53" s="14">
        <f t="shared" si="27"/>
        <v>201103</v>
      </c>
      <c r="AP53" s="14" t="str">
        <f t="shared" si="5"/>
        <v>张飞传记-2</v>
      </c>
      <c r="AQ53" s="14" t="str">
        <f t="shared" si="6"/>
        <v>张飞传记-2</v>
      </c>
      <c r="AR53" s="14">
        <f t="shared" si="7"/>
        <v>40</v>
      </c>
      <c r="AS53" s="14" t="str">
        <f t="shared" si="8"/>
        <v/>
      </c>
      <c r="AT53" s="113">
        <v>3</v>
      </c>
      <c r="AU53" s="114" t="s">
        <v>994</v>
      </c>
      <c r="AV53" s="14" t="str">
        <f t="shared" si="9"/>
        <v>KP_KM_1102011</v>
      </c>
      <c r="AW53" s="14">
        <f t="shared" si="10"/>
        <v>1102011</v>
      </c>
      <c r="AX53" s="14" t="str">
        <f t="shared" si="11"/>
        <v>张飞传记2-1</v>
      </c>
      <c r="AY53" s="14" t="str">
        <f t="shared" si="12"/>
        <v/>
      </c>
      <c r="AZ53" s="14" t="str">
        <f t="shared" si="13"/>
        <v>张飞碎片</v>
      </c>
      <c r="BA53" s="14">
        <f t="shared" si="14"/>
        <v>1</v>
      </c>
      <c r="BB53" s="14" t="str">
        <f t="shared" si="15"/>
        <v/>
      </c>
      <c r="BC53" s="14" t="str">
        <f t="shared" si="16"/>
        <v/>
      </c>
      <c r="BD53" s="111"/>
      <c r="BG53" s="112">
        <v>49</v>
      </c>
      <c r="BH53" s="14">
        <f t="shared" si="17"/>
        <v>6</v>
      </c>
      <c r="BI53" s="14">
        <f t="shared" si="18"/>
        <v>4</v>
      </c>
      <c r="BJ53" s="14">
        <f t="shared" si="19"/>
        <v>3049</v>
      </c>
      <c r="BK53" s="14" t="str">
        <f t="shared" si="20"/>
        <v>徐晃传记4-1</v>
      </c>
      <c r="BM53" s="14" t="str">
        <f t="shared" si="21"/>
        <v>徐晃传记4-1 徐晃专属武器碎片</v>
      </c>
      <c r="BN53" s="14" t="str">
        <f t="shared" si="22"/>
        <v>徐晃专属武器碎片</v>
      </c>
      <c r="BO53" s="14">
        <f t="shared" si="23"/>
        <v>1</v>
      </c>
      <c r="BP53" s="14">
        <f t="shared" si="24"/>
        <v>1</v>
      </c>
      <c r="BQ53" s="14">
        <v>10000</v>
      </c>
    </row>
    <row r="54" spans="35:69" ht="16.5" x14ac:dyDescent="0.2">
      <c r="AI54" s="111">
        <v>50</v>
      </c>
      <c r="AJ54" s="14">
        <f t="shared" si="0"/>
        <v>8</v>
      </c>
      <c r="AK54" s="14">
        <f t="shared" si="1"/>
        <v>201103</v>
      </c>
      <c r="AL54" s="14">
        <f t="shared" si="2"/>
        <v>2011</v>
      </c>
      <c r="AM54" s="111" t="s">
        <v>990</v>
      </c>
      <c r="AN54" s="14">
        <f t="shared" si="3"/>
        <v>3</v>
      </c>
      <c r="AO54" s="14">
        <f t="shared" si="27"/>
        <v>201104</v>
      </c>
      <c r="AP54" s="14" t="str">
        <f t="shared" si="5"/>
        <v>张飞传记-3</v>
      </c>
      <c r="AQ54" s="14" t="str">
        <f t="shared" si="6"/>
        <v>张飞传记-3</v>
      </c>
      <c r="AR54" s="14">
        <f t="shared" si="7"/>
        <v>55</v>
      </c>
      <c r="AS54" s="14" t="str">
        <f t="shared" si="8"/>
        <v/>
      </c>
      <c r="AT54" s="113">
        <v>3</v>
      </c>
      <c r="AU54" s="114" t="s">
        <v>994</v>
      </c>
      <c r="AV54" s="14" t="str">
        <f t="shared" si="9"/>
        <v>KP_KM_1102011</v>
      </c>
      <c r="AW54" s="14">
        <f t="shared" si="10"/>
        <v>1102011</v>
      </c>
      <c r="AX54" s="14" t="str">
        <f t="shared" si="11"/>
        <v>张飞传记3-1</v>
      </c>
      <c r="AY54" s="14" t="str">
        <f t="shared" si="12"/>
        <v/>
      </c>
      <c r="AZ54" s="14" t="str">
        <f t="shared" si="13"/>
        <v>张飞碎片</v>
      </c>
      <c r="BA54" s="14" t="str">
        <f t="shared" si="14"/>
        <v>1~2</v>
      </c>
      <c r="BB54" s="14" t="str">
        <f t="shared" si="15"/>
        <v/>
      </c>
      <c r="BC54" s="14" t="str">
        <f t="shared" si="16"/>
        <v/>
      </c>
      <c r="BD54" s="111"/>
      <c r="BG54" s="112">
        <v>50</v>
      </c>
      <c r="BH54" s="14">
        <f t="shared" si="17"/>
        <v>6</v>
      </c>
      <c r="BI54" s="14">
        <f t="shared" si="18"/>
        <v>5</v>
      </c>
      <c r="BJ54" s="14">
        <f t="shared" si="19"/>
        <v>3050</v>
      </c>
      <c r="BK54" s="14" t="str">
        <f t="shared" si="20"/>
        <v>徐晃传记5-1</v>
      </c>
      <c r="BM54" s="14" t="str">
        <f t="shared" si="21"/>
        <v>徐晃传记5-1 徐晃碎片</v>
      </c>
      <c r="BN54" s="14" t="str">
        <f t="shared" si="22"/>
        <v>徐晃碎片</v>
      </c>
      <c r="BO54" s="14">
        <f t="shared" si="23"/>
        <v>1</v>
      </c>
      <c r="BP54" s="14">
        <f t="shared" si="24"/>
        <v>2</v>
      </c>
      <c r="BQ54" s="14">
        <v>10000</v>
      </c>
    </row>
    <row r="55" spans="35:69" ht="16.5" x14ac:dyDescent="0.2">
      <c r="AI55" s="111">
        <v>51</v>
      </c>
      <c r="AJ55" s="14">
        <f t="shared" si="0"/>
        <v>8</v>
      </c>
      <c r="AK55" s="14">
        <f t="shared" si="1"/>
        <v>201104</v>
      </c>
      <c r="AL55" s="14">
        <f t="shared" si="2"/>
        <v>2011</v>
      </c>
      <c r="AM55" s="111" t="s">
        <v>990</v>
      </c>
      <c r="AN55" s="14">
        <f t="shared" si="3"/>
        <v>4</v>
      </c>
      <c r="AO55" s="14">
        <f t="shared" si="27"/>
        <v>201105</v>
      </c>
      <c r="AP55" s="14" t="str">
        <f t="shared" si="5"/>
        <v>张飞传记-4</v>
      </c>
      <c r="AQ55" s="14" t="str">
        <f t="shared" si="6"/>
        <v>张飞传记-4</v>
      </c>
      <c r="AR55" s="14">
        <f t="shared" si="7"/>
        <v>70</v>
      </c>
      <c r="AS55" s="14" t="str">
        <f t="shared" si="8"/>
        <v/>
      </c>
      <c r="AT55" s="113">
        <v>3</v>
      </c>
      <c r="AU55" s="114" t="s">
        <v>994</v>
      </c>
      <c r="AV55" s="14" t="str">
        <f t="shared" si="9"/>
        <v>KP_KM_1102011</v>
      </c>
      <c r="AW55" s="14">
        <f t="shared" si="10"/>
        <v>1102011</v>
      </c>
      <c r="AX55" s="14" t="str">
        <f t="shared" si="11"/>
        <v>张飞传记4-1</v>
      </c>
      <c r="AY55" s="14" t="str">
        <f t="shared" si="12"/>
        <v/>
      </c>
      <c r="AZ55" s="14" t="str">
        <f t="shared" si="13"/>
        <v>张飞专属武器碎片</v>
      </c>
      <c r="BA55" s="14">
        <f t="shared" si="14"/>
        <v>1</v>
      </c>
      <c r="BB55" s="14" t="str">
        <f t="shared" si="15"/>
        <v/>
      </c>
      <c r="BC55" s="14" t="str">
        <f t="shared" si="16"/>
        <v/>
      </c>
      <c r="BD55" s="111"/>
      <c r="BG55" s="112">
        <v>51</v>
      </c>
      <c r="BH55" s="14">
        <f t="shared" si="17"/>
        <v>6</v>
      </c>
      <c r="BI55" s="14">
        <f t="shared" si="18"/>
        <v>6</v>
      </c>
      <c r="BJ55" s="14">
        <f t="shared" si="19"/>
        <v>3051</v>
      </c>
      <c r="BK55" s="14" t="str">
        <f t="shared" si="20"/>
        <v>徐晃传记5-2</v>
      </c>
      <c r="BM55" s="14" t="str">
        <f t="shared" si="21"/>
        <v>徐晃传记5-2 徐晃专属武器碎片</v>
      </c>
      <c r="BN55" s="14" t="str">
        <f t="shared" si="22"/>
        <v>徐晃专属武器碎片</v>
      </c>
      <c r="BO55" s="14">
        <f t="shared" si="23"/>
        <v>1</v>
      </c>
      <c r="BP55" s="14">
        <f t="shared" si="24"/>
        <v>1</v>
      </c>
      <c r="BQ55" s="14">
        <v>10000</v>
      </c>
    </row>
    <row r="56" spans="35:69" ht="16.5" x14ac:dyDescent="0.2">
      <c r="AI56" s="111">
        <v>52</v>
      </c>
      <c r="AJ56" s="14">
        <f t="shared" si="0"/>
        <v>8</v>
      </c>
      <c r="AK56" s="14">
        <f t="shared" si="1"/>
        <v>201105</v>
      </c>
      <c r="AL56" s="14">
        <f t="shared" si="2"/>
        <v>2011</v>
      </c>
      <c r="AM56" s="111" t="s">
        <v>990</v>
      </c>
      <c r="AN56" s="14">
        <f t="shared" si="3"/>
        <v>5</v>
      </c>
      <c r="AO56" s="14">
        <f t="shared" si="27"/>
        <v>201106</v>
      </c>
      <c r="AP56" s="14" t="str">
        <f t="shared" si="5"/>
        <v>张飞传记-5</v>
      </c>
      <c r="AQ56" s="14" t="str">
        <f t="shared" si="6"/>
        <v>张飞传记-5</v>
      </c>
      <c r="AR56" s="14">
        <f t="shared" si="7"/>
        <v>80</v>
      </c>
      <c r="AS56" s="14" t="str">
        <f t="shared" si="8"/>
        <v/>
      </c>
      <c r="AT56" s="113">
        <v>3</v>
      </c>
      <c r="AU56" s="114" t="s">
        <v>994</v>
      </c>
      <c r="AV56" s="14" t="str">
        <f t="shared" si="9"/>
        <v>KP_KM_1102011</v>
      </c>
      <c r="AW56" s="14">
        <f t="shared" si="10"/>
        <v>1102011</v>
      </c>
      <c r="AX56" s="14" t="str">
        <f t="shared" si="11"/>
        <v>张飞传记5-1</v>
      </c>
      <c r="AY56" s="14" t="str">
        <f t="shared" si="12"/>
        <v>张飞传记5-1</v>
      </c>
      <c r="AZ56" s="14" t="str">
        <f t="shared" si="13"/>
        <v>张飞碎片</v>
      </c>
      <c r="BA56" s="14" t="str">
        <f t="shared" si="14"/>
        <v>1~2</v>
      </c>
      <c r="BB56" s="14" t="str">
        <f t="shared" si="15"/>
        <v>张飞专属武器碎片</v>
      </c>
      <c r="BC56" s="14">
        <f t="shared" si="16"/>
        <v>1</v>
      </c>
      <c r="BD56" s="111"/>
      <c r="BG56" s="112">
        <v>52</v>
      </c>
      <c r="BH56" s="14">
        <f t="shared" si="17"/>
        <v>7</v>
      </c>
      <c r="BI56" s="14">
        <f t="shared" si="18"/>
        <v>1</v>
      </c>
      <c r="BJ56" s="14">
        <f t="shared" si="19"/>
        <v>3052</v>
      </c>
      <c r="BK56" s="14" t="str">
        <f t="shared" si="20"/>
        <v>张郃传记1-1</v>
      </c>
      <c r="BM56" s="14" t="str">
        <f t="shared" si="21"/>
        <v>张郃传记1-1 张郃碎片</v>
      </c>
      <c r="BN56" s="14" t="str">
        <f t="shared" si="22"/>
        <v>张郃碎片</v>
      </c>
      <c r="BO56" s="14">
        <f t="shared" si="23"/>
        <v>1</v>
      </c>
      <c r="BP56" s="14">
        <f t="shared" si="24"/>
        <v>1</v>
      </c>
      <c r="BQ56" s="14">
        <v>10000</v>
      </c>
    </row>
    <row r="57" spans="35:69" ht="16.5" x14ac:dyDescent="0.2">
      <c r="AI57" s="111">
        <v>53</v>
      </c>
      <c r="AJ57" s="14">
        <f t="shared" si="0"/>
        <v>8</v>
      </c>
      <c r="AK57" s="14">
        <f t="shared" si="1"/>
        <v>201106</v>
      </c>
      <c r="AL57" s="14">
        <f t="shared" si="2"/>
        <v>2011</v>
      </c>
      <c r="AM57" s="111" t="s">
        <v>990</v>
      </c>
      <c r="AN57" s="14">
        <f t="shared" si="3"/>
        <v>6</v>
      </c>
      <c r="AO57" s="14">
        <f t="shared" si="27"/>
        <v>201107</v>
      </c>
      <c r="AP57" s="14" t="str">
        <f t="shared" si="5"/>
        <v>张飞传记-6</v>
      </c>
      <c r="AQ57" s="14" t="str">
        <f t="shared" si="6"/>
        <v>张飞传记-6</v>
      </c>
      <c r="AR57" s="14">
        <f t="shared" si="7"/>
        <v>90</v>
      </c>
      <c r="AS57" s="14">
        <f t="shared" si="8"/>
        <v>2</v>
      </c>
      <c r="AT57" s="113">
        <v>3</v>
      </c>
      <c r="AU57" s="114" t="s">
        <v>994</v>
      </c>
      <c r="AV57" s="14" t="str">
        <f t="shared" si="9"/>
        <v>KP_KM_1102011</v>
      </c>
      <c r="AW57" s="14">
        <f t="shared" si="10"/>
        <v>1102011</v>
      </c>
      <c r="AX57" s="14" t="str">
        <f t="shared" si="11"/>
        <v>张飞传记6-1</v>
      </c>
      <c r="AY57" s="14" t="str">
        <f t="shared" si="12"/>
        <v>张飞传记6-1</v>
      </c>
      <c r="AZ57" s="14" t="str">
        <f t="shared" si="13"/>
        <v>张飞碎片</v>
      </c>
      <c r="BA57" s="14" t="str">
        <f t="shared" si="14"/>
        <v>1~2</v>
      </c>
      <c r="BB57" s="14" t="str">
        <f t="shared" si="15"/>
        <v>张飞专属武器碎片</v>
      </c>
      <c r="BC57" s="14">
        <f t="shared" si="16"/>
        <v>1</v>
      </c>
      <c r="BD57" s="111"/>
      <c r="BG57" s="112">
        <v>53</v>
      </c>
      <c r="BH57" s="14">
        <f t="shared" si="17"/>
        <v>7</v>
      </c>
      <c r="BI57" s="14">
        <f t="shared" si="18"/>
        <v>2</v>
      </c>
      <c r="BJ57" s="14">
        <f t="shared" si="19"/>
        <v>3053</v>
      </c>
      <c r="BK57" s="14" t="str">
        <f t="shared" si="20"/>
        <v>张郃传记2-1</v>
      </c>
      <c r="BM57" s="14" t="str">
        <f t="shared" si="21"/>
        <v>张郃传记2-1 张郃碎片</v>
      </c>
      <c r="BN57" s="14" t="str">
        <f t="shared" si="22"/>
        <v>张郃碎片</v>
      </c>
      <c r="BO57" s="14">
        <f t="shared" si="23"/>
        <v>1</v>
      </c>
      <c r="BP57" s="14">
        <f t="shared" si="24"/>
        <v>1</v>
      </c>
      <c r="BQ57" s="14">
        <v>10000</v>
      </c>
    </row>
    <row r="58" spans="35:69" ht="16.5" x14ac:dyDescent="0.2">
      <c r="AI58" s="111">
        <v>54</v>
      </c>
      <c r="AJ58" s="14">
        <f t="shared" si="0"/>
        <v>8</v>
      </c>
      <c r="AK58" s="14">
        <f t="shared" si="1"/>
        <v>201107</v>
      </c>
      <c r="AL58" s="14">
        <f t="shared" si="2"/>
        <v>2011</v>
      </c>
      <c r="AM58" s="111" t="s">
        <v>990</v>
      </c>
      <c r="AN58" s="14">
        <f t="shared" si="3"/>
        <v>7</v>
      </c>
      <c r="AO58" s="14">
        <f t="shared" si="27"/>
        <v>201108</v>
      </c>
      <c r="AP58" s="14" t="str">
        <f t="shared" si="5"/>
        <v>张飞传记-7</v>
      </c>
      <c r="AQ58" s="14" t="str">
        <f t="shared" si="6"/>
        <v>张飞传记-7</v>
      </c>
      <c r="AR58" s="14">
        <f t="shared" si="7"/>
        <v>100</v>
      </c>
      <c r="AS58" s="14">
        <f t="shared" si="8"/>
        <v>2</v>
      </c>
      <c r="AT58" s="113">
        <v>3</v>
      </c>
      <c r="AU58" s="114" t="s">
        <v>994</v>
      </c>
      <c r="AV58" s="14" t="str">
        <f t="shared" si="9"/>
        <v>KP_KM_1102011</v>
      </c>
      <c r="AW58" s="14">
        <f t="shared" si="10"/>
        <v>1102011</v>
      </c>
      <c r="AX58" s="14" t="str">
        <f t="shared" si="11"/>
        <v>张飞传记7-1</v>
      </c>
      <c r="AY58" s="14" t="str">
        <f t="shared" si="12"/>
        <v>张飞传记7-1</v>
      </c>
      <c r="AZ58" s="14" t="str">
        <f t="shared" si="13"/>
        <v>张飞碎片</v>
      </c>
      <c r="BA58" s="14" t="str">
        <f t="shared" si="14"/>
        <v>1~2</v>
      </c>
      <c r="BB58" s="14" t="str">
        <f t="shared" si="15"/>
        <v>张飞专属武器碎片</v>
      </c>
      <c r="BC58" s="14">
        <f t="shared" si="16"/>
        <v>1</v>
      </c>
      <c r="BD58" s="111"/>
      <c r="BG58" s="112">
        <v>54</v>
      </c>
      <c r="BH58" s="14">
        <f t="shared" si="17"/>
        <v>7</v>
      </c>
      <c r="BI58" s="14">
        <f t="shared" si="18"/>
        <v>3</v>
      </c>
      <c r="BJ58" s="14">
        <f t="shared" si="19"/>
        <v>3054</v>
      </c>
      <c r="BK58" s="14" t="str">
        <f t="shared" si="20"/>
        <v>张郃传记3-1</v>
      </c>
      <c r="BM58" s="14" t="str">
        <f t="shared" si="21"/>
        <v>张郃传记3-1 张郃碎片</v>
      </c>
      <c r="BN58" s="14" t="str">
        <f t="shared" si="22"/>
        <v>张郃碎片</v>
      </c>
      <c r="BO58" s="14">
        <f t="shared" si="23"/>
        <v>1</v>
      </c>
      <c r="BP58" s="14">
        <f t="shared" si="24"/>
        <v>2</v>
      </c>
      <c r="BQ58" s="14">
        <v>10000</v>
      </c>
    </row>
    <row r="59" spans="35:69" ht="16.5" x14ac:dyDescent="0.2">
      <c r="AI59" s="111">
        <v>55</v>
      </c>
      <c r="AJ59" s="14">
        <f t="shared" si="0"/>
        <v>8</v>
      </c>
      <c r="AK59" s="14">
        <f t="shared" si="1"/>
        <v>201108</v>
      </c>
      <c r="AL59" s="14">
        <f t="shared" si="2"/>
        <v>2011</v>
      </c>
      <c r="AM59" s="111" t="s">
        <v>990</v>
      </c>
      <c r="AN59" s="14">
        <f t="shared" si="3"/>
        <v>8</v>
      </c>
      <c r="AO59" s="14">
        <f t="shared" si="27"/>
        <v>-1</v>
      </c>
      <c r="AP59" s="14" t="str">
        <f t="shared" si="5"/>
        <v>张飞传记-8</v>
      </c>
      <c r="AQ59" s="14" t="str">
        <f t="shared" si="6"/>
        <v>张飞传记-8</v>
      </c>
      <c r="AR59" s="14">
        <f t="shared" si="7"/>
        <v>120</v>
      </c>
      <c r="AS59" s="14">
        <f t="shared" si="8"/>
        <v>2</v>
      </c>
      <c r="AT59" s="113">
        <v>3</v>
      </c>
      <c r="AU59" s="114" t="s">
        <v>994</v>
      </c>
      <c r="AV59" s="14" t="str">
        <f t="shared" si="9"/>
        <v>KP_KM_1102011</v>
      </c>
      <c r="AW59" s="14">
        <f t="shared" si="10"/>
        <v>1102011</v>
      </c>
      <c r="AX59" s="14" t="str">
        <f t="shared" si="11"/>
        <v>张飞传记8-1</v>
      </c>
      <c r="AY59" s="14" t="str">
        <f t="shared" si="12"/>
        <v/>
      </c>
      <c r="AZ59" s="14" t="str">
        <f t="shared" si="13"/>
        <v>张飞碎片</v>
      </c>
      <c r="BA59" s="14">
        <f t="shared" si="14"/>
        <v>2</v>
      </c>
      <c r="BB59" s="14" t="str">
        <f t="shared" si="15"/>
        <v/>
      </c>
      <c r="BC59" s="14" t="str">
        <f t="shared" si="16"/>
        <v/>
      </c>
      <c r="BD59" s="111"/>
      <c r="BG59" s="112">
        <v>55</v>
      </c>
      <c r="BH59" s="14">
        <f t="shared" si="17"/>
        <v>7</v>
      </c>
      <c r="BI59" s="14">
        <f t="shared" si="18"/>
        <v>4</v>
      </c>
      <c r="BJ59" s="14">
        <f t="shared" si="19"/>
        <v>3055</v>
      </c>
      <c r="BK59" s="14" t="str">
        <f t="shared" si="20"/>
        <v>张郃传记4-1</v>
      </c>
      <c r="BM59" s="14" t="str">
        <f t="shared" si="21"/>
        <v>张郃传记4-1 张郃专属武器碎片</v>
      </c>
      <c r="BN59" s="14" t="str">
        <f t="shared" si="22"/>
        <v>张郃专属武器碎片</v>
      </c>
      <c r="BO59" s="14">
        <f t="shared" si="23"/>
        <v>1</v>
      </c>
      <c r="BP59" s="14">
        <f t="shared" si="24"/>
        <v>1</v>
      </c>
      <c r="BQ59" s="14">
        <v>10000</v>
      </c>
    </row>
    <row r="60" spans="35:69" ht="16.5" x14ac:dyDescent="0.2">
      <c r="AI60" s="111">
        <v>56</v>
      </c>
      <c r="AJ60" s="14">
        <f t="shared" si="0"/>
        <v>9</v>
      </c>
      <c r="AK60" s="14">
        <f t="shared" si="1"/>
        <v>201401</v>
      </c>
      <c r="AL60" s="14">
        <f t="shared" si="2"/>
        <v>2014</v>
      </c>
      <c r="AM60" s="111" t="s">
        <v>990</v>
      </c>
      <c r="AN60" s="14">
        <f t="shared" si="3"/>
        <v>1</v>
      </c>
      <c r="AO60" s="14">
        <f t="shared" si="27"/>
        <v>201402</v>
      </c>
      <c r="AP60" s="14" t="str">
        <f t="shared" si="5"/>
        <v>石灵明传记-1</v>
      </c>
      <c r="AQ60" s="14" t="str">
        <f t="shared" si="6"/>
        <v>石灵明传记-1</v>
      </c>
      <c r="AR60" s="14">
        <f t="shared" si="7"/>
        <v>30</v>
      </c>
      <c r="AS60" s="14" t="str">
        <f t="shared" si="8"/>
        <v/>
      </c>
      <c r="AT60" s="113">
        <v>3</v>
      </c>
      <c r="AU60" s="114" t="s">
        <v>994</v>
      </c>
      <c r="AV60" s="14" t="str">
        <f t="shared" si="9"/>
        <v>KP_KM_1102014</v>
      </c>
      <c r="AW60" s="14">
        <f t="shared" si="10"/>
        <v>1102014</v>
      </c>
      <c r="AX60" s="14" t="str">
        <f t="shared" si="11"/>
        <v>石灵明传记1-1</v>
      </c>
      <c r="AY60" s="14" t="str">
        <f t="shared" si="12"/>
        <v/>
      </c>
      <c r="AZ60" s="14" t="str">
        <f t="shared" si="13"/>
        <v>石灵明碎片</v>
      </c>
      <c r="BA60" s="14">
        <f t="shared" si="14"/>
        <v>1</v>
      </c>
      <c r="BB60" s="14" t="str">
        <f t="shared" si="15"/>
        <v/>
      </c>
      <c r="BC60" s="14" t="str">
        <f t="shared" si="16"/>
        <v/>
      </c>
      <c r="BD60" s="111"/>
      <c r="BG60" s="112">
        <v>56</v>
      </c>
      <c r="BH60" s="14">
        <f t="shared" si="17"/>
        <v>7</v>
      </c>
      <c r="BI60" s="14">
        <f t="shared" si="18"/>
        <v>5</v>
      </c>
      <c r="BJ60" s="14">
        <f t="shared" si="19"/>
        <v>3056</v>
      </c>
      <c r="BK60" s="14" t="str">
        <f t="shared" si="20"/>
        <v>张郃传记5-1</v>
      </c>
      <c r="BM60" s="14" t="str">
        <f t="shared" si="21"/>
        <v>张郃传记5-1 张郃碎片</v>
      </c>
      <c r="BN60" s="14" t="str">
        <f t="shared" si="22"/>
        <v>张郃碎片</v>
      </c>
      <c r="BO60" s="14">
        <f t="shared" si="23"/>
        <v>1</v>
      </c>
      <c r="BP60" s="14">
        <f t="shared" si="24"/>
        <v>2</v>
      </c>
      <c r="BQ60" s="14">
        <v>10000</v>
      </c>
    </row>
    <row r="61" spans="35:69" ht="16.5" x14ac:dyDescent="0.2">
      <c r="AI61" s="111">
        <v>57</v>
      </c>
      <c r="AJ61" s="14">
        <f t="shared" si="0"/>
        <v>9</v>
      </c>
      <c r="AK61" s="14">
        <f t="shared" si="1"/>
        <v>201402</v>
      </c>
      <c r="AL61" s="14">
        <f t="shared" si="2"/>
        <v>2014</v>
      </c>
      <c r="AM61" s="111" t="s">
        <v>990</v>
      </c>
      <c r="AN61" s="14">
        <f t="shared" si="3"/>
        <v>2</v>
      </c>
      <c r="AO61" s="14">
        <f t="shared" si="27"/>
        <v>201403</v>
      </c>
      <c r="AP61" s="14" t="str">
        <f t="shared" si="5"/>
        <v>石灵明传记-2</v>
      </c>
      <c r="AQ61" s="14" t="str">
        <f t="shared" si="6"/>
        <v>石灵明传记-2</v>
      </c>
      <c r="AR61" s="14">
        <f t="shared" si="7"/>
        <v>40</v>
      </c>
      <c r="AS61" s="14" t="str">
        <f t="shared" si="8"/>
        <v/>
      </c>
      <c r="AT61" s="113">
        <v>3</v>
      </c>
      <c r="AU61" s="114" t="s">
        <v>994</v>
      </c>
      <c r="AV61" s="14" t="str">
        <f t="shared" si="9"/>
        <v>KP_KM_1102014</v>
      </c>
      <c r="AW61" s="14">
        <f t="shared" si="10"/>
        <v>1102014</v>
      </c>
      <c r="AX61" s="14" t="str">
        <f t="shared" si="11"/>
        <v>石灵明传记2-1</v>
      </c>
      <c r="AY61" s="14" t="str">
        <f t="shared" si="12"/>
        <v/>
      </c>
      <c r="AZ61" s="14" t="str">
        <f t="shared" si="13"/>
        <v>石灵明碎片</v>
      </c>
      <c r="BA61" s="14">
        <f t="shared" si="14"/>
        <v>1</v>
      </c>
      <c r="BB61" s="14" t="str">
        <f t="shared" si="15"/>
        <v/>
      </c>
      <c r="BC61" s="14" t="str">
        <f t="shared" si="16"/>
        <v/>
      </c>
      <c r="BD61" s="111"/>
      <c r="BG61" s="112">
        <v>57</v>
      </c>
      <c r="BH61" s="14">
        <f t="shared" si="17"/>
        <v>7</v>
      </c>
      <c r="BI61" s="14">
        <f t="shared" si="18"/>
        <v>6</v>
      </c>
      <c r="BJ61" s="14">
        <f t="shared" si="19"/>
        <v>3057</v>
      </c>
      <c r="BK61" s="14" t="str">
        <f t="shared" si="20"/>
        <v>张郃传记5-2</v>
      </c>
      <c r="BM61" s="14" t="str">
        <f t="shared" si="21"/>
        <v>张郃传记5-2 张郃专属武器碎片</v>
      </c>
      <c r="BN61" s="14" t="str">
        <f t="shared" si="22"/>
        <v>张郃专属武器碎片</v>
      </c>
      <c r="BO61" s="14">
        <f t="shared" si="23"/>
        <v>1</v>
      </c>
      <c r="BP61" s="14">
        <f t="shared" si="24"/>
        <v>1</v>
      </c>
      <c r="BQ61" s="14">
        <v>10000</v>
      </c>
    </row>
    <row r="62" spans="35:69" ht="16.5" x14ac:dyDescent="0.2">
      <c r="AI62" s="111">
        <v>58</v>
      </c>
      <c r="AJ62" s="14">
        <f t="shared" si="0"/>
        <v>9</v>
      </c>
      <c r="AK62" s="14">
        <f t="shared" si="1"/>
        <v>201403</v>
      </c>
      <c r="AL62" s="14">
        <f t="shared" si="2"/>
        <v>2014</v>
      </c>
      <c r="AM62" s="111" t="s">
        <v>990</v>
      </c>
      <c r="AN62" s="14">
        <f t="shared" si="3"/>
        <v>3</v>
      </c>
      <c r="AO62" s="14">
        <f t="shared" si="27"/>
        <v>201404</v>
      </c>
      <c r="AP62" s="14" t="str">
        <f t="shared" si="5"/>
        <v>石灵明传记-3</v>
      </c>
      <c r="AQ62" s="14" t="str">
        <f t="shared" si="6"/>
        <v>石灵明传记-3</v>
      </c>
      <c r="AR62" s="14">
        <f t="shared" si="7"/>
        <v>55</v>
      </c>
      <c r="AS62" s="14" t="str">
        <f t="shared" si="8"/>
        <v/>
      </c>
      <c r="AT62" s="113">
        <v>3</v>
      </c>
      <c r="AU62" s="114" t="s">
        <v>994</v>
      </c>
      <c r="AV62" s="14" t="str">
        <f t="shared" si="9"/>
        <v>KP_KM_1102014</v>
      </c>
      <c r="AW62" s="14">
        <f t="shared" si="10"/>
        <v>1102014</v>
      </c>
      <c r="AX62" s="14" t="str">
        <f t="shared" si="11"/>
        <v>石灵明传记3-1</v>
      </c>
      <c r="AY62" s="14" t="str">
        <f t="shared" si="12"/>
        <v/>
      </c>
      <c r="AZ62" s="14" t="str">
        <f t="shared" si="13"/>
        <v>石灵明碎片</v>
      </c>
      <c r="BA62" s="14" t="str">
        <f t="shared" si="14"/>
        <v>1~2</v>
      </c>
      <c r="BB62" s="14" t="str">
        <f t="shared" si="15"/>
        <v/>
      </c>
      <c r="BC62" s="14" t="str">
        <f t="shared" si="16"/>
        <v/>
      </c>
      <c r="BD62" s="111"/>
      <c r="BG62" s="112">
        <v>58</v>
      </c>
      <c r="BH62" s="14">
        <f t="shared" si="17"/>
        <v>7</v>
      </c>
      <c r="BI62" s="14">
        <f t="shared" si="18"/>
        <v>7</v>
      </c>
      <c r="BJ62" s="14">
        <f t="shared" si="19"/>
        <v>3058</v>
      </c>
      <c r="BK62" s="14" t="str">
        <f t="shared" si="20"/>
        <v>张郃传记6-1</v>
      </c>
      <c r="BM62" s="14" t="str">
        <f t="shared" si="21"/>
        <v>张郃传记6-1 张郃碎片</v>
      </c>
      <c r="BN62" s="14" t="str">
        <f t="shared" si="22"/>
        <v>张郃碎片</v>
      </c>
      <c r="BO62" s="14">
        <f t="shared" si="23"/>
        <v>1</v>
      </c>
      <c r="BP62" s="14">
        <f t="shared" si="24"/>
        <v>2</v>
      </c>
      <c r="BQ62" s="14">
        <v>10000</v>
      </c>
    </row>
    <row r="63" spans="35:69" ht="16.5" x14ac:dyDescent="0.2">
      <c r="AI63" s="111">
        <v>59</v>
      </c>
      <c r="AJ63" s="14">
        <f t="shared" si="0"/>
        <v>9</v>
      </c>
      <c r="AK63" s="14">
        <f t="shared" si="1"/>
        <v>201404</v>
      </c>
      <c r="AL63" s="14">
        <f t="shared" si="2"/>
        <v>2014</v>
      </c>
      <c r="AM63" s="111" t="s">
        <v>990</v>
      </c>
      <c r="AN63" s="14">
        <f t="shared" si="3"/>
        <v>4</v>
      </c>
      <c r="AO63" s="14">
        <f t="shared" si="27"/>
        <v>201405</v>
      </c>
      <c r="AP63" s="14" t="str">
        <f t="shared" si="5"/>
        <v>石灵明传记-4</v>
      </c>
      <c r="AQ63" s="14" t="str">
        <f t="shared" si="6"/>
        <v>石灵明传记-4</v>
      </c>
      <c r="AR63" s="14">
        <f t="shared" si="7"/>
        <v>70</v>
      </c>
      <c r="AS63" s="14" t="str">
        <f t="shared" si="8"/>
        <v/>
      </c>
      <c r="AT63" s="113">
        <v>3</v>
      </c>
      <c r="AU63" s="114" t="s">
        <v>994</v>
      </c>
      <c r="AV63" s="14" t="str">
        <f t="shared" si="9"/>
        <v>KP_KM_1102014</v>
      </c>
      <c r="AW63" s="14">
        <f t="shared" si="10"/>
        <v>1102014</v>
      </c>
      <c r="AX63" s="14" t="str">
        <f t="shared" si="11"/>
        <v>石灵明传记4-1</v>
      </c>
      <c r="AY63" s="14" t="str">
        <f t="shared" si="12"/>
        <v/>
      </c>
      <c r="AZ63" s="14" t="str">
        <f t="shared" si="13"/>
        <v>石灵明专属武器碎片</v>
      </c>
      <c r="BA63" s="14">
        <f t="shared" si="14"/>
        <v>1</v>
      </c>
      <c r="BB63" s="14" t="str">
        <f t="shared" si="15"/>
        <v/>
      </c>
      <c r="BC63" s="14" t="str">
        <f t="shared" si="16"/>
        <v/>
      </c>
      <c r="BD63" s="111"/>
      <c r="BG63" s="112">
        <v>59</v>
      </c>
      <c r="BH63" s="14">
        <f t="shared" si="17"/>
        <v>7</v>
      </c>
      <c r="BI63" s="14">
        <f t="shared" si="18"/>
        <v>8</v>
      </c>
      <c r="BJ63" s="14">
        <f t="shared" si="19"/>
        <v>3059</v>
      </c>
      <c r="BK63" s="14" t="str">
        <f t="shared" si="20"/>
        <v>张郃传记6-2</v>
      </c>
      <c r="BM63" s="14" t="str">
        <f t="shared" si="21"/>
        <v>张郃传记6-2 张郃专属武器碎片</v>
      </c>
      <c r="BN63" s="14" t="str">
        <f t="shared" si="22"/>
        <v>张郃专属武器碎片</v>
      </c>
      <c r="BO63" s="14">
        <f t="shared" si="23"/>
        <v>1</v>
      </c>
      <c r="BP63" s="14">
        <f t="shared" si="24"/>
        <v>1</v>
      </c>
      <c r="BQ63" s="14">
        <v>10000</v>
      </c>
    </row>
    <row r="64" spans="35:69" ht="16.5" x14ac:dyDescent="0.2">
      <c r="AI64" s="111">
        <v>60</v>
      </c>
      <c r="AJ64" s="14">
        <f t="shared" si="0"/>
        <v>9</v>
      </c>
      <c r="AK64" s="14">
        <f t="shared" si="1"/>
        <v>201405</v>
      </c>
      <c r="AL64" s="14">
        <f t="shared" si="2"/>
        <v>2014</v>
      </c>
      <c r="AM64" s="111" t="s">
        <v>990</v>
      </c>
      <c r="AN64" s="14">
        <f t="shared" si="3"/>
        <v>5</v>
      </c>
      <c r="AO64" s="14">
        <f t="shared" si="27"/>
        <v>-1</v>
      </c>
      <c r="AP64" s="14" t="str">
        <f t="shared" si="5"/>
        <v>石灵明传记-5</v>
      </c>
      <c r="AQ64" s="14" t="str">
        <f t="shared" si="6"/>
        <v>石灵明传记-5</v>
      </c>
      <c r="AR64" s="14">
        <f t="shared" si="7"/>
        <v>80</v>
      </c>
      <c r="AS64" s="14" t="str">
        <f t="shared" si="8"/>
        <v/>
      </c>
      <c r="AT64" s="113">
        <v>3</v>
      </c>
      <c r="AU64" s="114" t="s">
        <v>994</v>
      </c>
      <c r="AV64" s="14" t="str">
        <f t="shared" si="9"/>
        <v>KP_KM_1102014</v>
      </c>
      <c r="AW64" s="14">
        <f t="shared" si="10"/>
        <v>1102014</v>
      </c>
      <c r="AX64" s="14" t="str">
        <f t="shared" si="11"/>
        <v>石灵明传记5-1</v>
      </c>
      <c r="AY64" s="14" t="str">
        <f t="shared" si="12"/>
        <v>石灵明传记5-1</v>
      </c>
      <c r="AZ64" s="14" t="str">
        <f t="shared" si="13"/>
        <v>石灵明碎片</v>
      </c>
      <c r="BA64" s="14" t="str">
        <f t="shared" si="14"/>
        <v>1~2</v>
      </c>
      <c r="BB64" s="14" t="str">
        <f t="shared" si="15"/>
        <v>石灵明专属武器碎片</v>
      </c>
      <c r="BC64" s="14">
        <f t="shared" si="16"/>
        <v>1</v>
      </c>
      <c r="BD64" s="111"/>
      <c r="BG64" s="112">
        <v>60</v>
      </c>
      <c r="BH64" s="14">
        <f t="shared" si="17"/>
        <v>7</v>
      </c>
      <c r="BI64" s="14">
        <f t="shared" si="18"/>
        <v>9</v>
      </c>
      <c r="BJ64" s="14">
        <f t="shared" si="19"/>
        <v>3060</v>
      </c>
      <c r="BK64" s="14" t="str">
        <f t="shared" si="20"/>
        <v>张郃传记7-1</v>
      </c>
      <c r="BM64" s="14" t="str">
        <f t="shared" si="21"/>
        <v>张郃传记7-1 张郃碎片</v>
      </c>
      <c r="BN64" s="14" t="str">
        <f t="shared" si="22"/>
        <v>张郃碎片</v>
      </c>
      <c r="BO64" s="14">
        <f t="shared" si="23"/>
        <v>1</v>
      </c>
      <c r="BP64" s="14">
        <f t="shared" si="24"/>
        <v>2</v>
      </c>
      <c r="BQ64" s="14">
        <v>10000</v>
      </c>
    </row>
    <row r="65" spans="35:69" ht="16.5" x14ac:dyDescent="0.2">
      <c r="AI65" s="111">
        <v>61</v>
      </c>
      <c r="AJ65" s="14">
        <f t="shared" si="0"/>
        <v>10</v>
      </c>
      <c r="AK65" s="14">
        <f t="shared" si="1"/>
        <v>201601</v>
      </c>
      <c r="AL65" s="14">
        <f t="shared" si="2"/>
        <v>2016</v>
      </c>
      <c r="AM65" s="111" t="s">
        <v>990</v>
      </c>
      <c r="AN65" s="14">
        <f t="shared" si="3"/>
        <v>1</v>
      </c>
      <c r="AO65" s="14">
        <f t="shared" si="27"/>
        <v>201602</v>
      </c>
      <c r="AP65" s="14" t="str">
        <f t="shared" si="5"/>
        <v>西方龙传记-1</v>
      </c>
      <c r="AQ65" s="14" t="str">
        <f t="shared" si="6"/>
        <v>西方龙传记-1</v>
      </c>
      <c r="AR65" s="14">
        <f t="shared" si="7"/>
        <v>30</v>
      </c>
      <c r="AS65" s="14" t="str">
        <f t="shared" si="8"/>
        <v/>
      </c>
      <c r="AT65" s="113">
        <v>3</v>
      </c>
      <c r="AU65" s="114" t="s">
        <v>994</v>
      </c>
      <c r="AV65" s="14" t="str">
        <f t="shared" si="9"/>
        <v>KP_KM_1102016</v>
      </c>
      <c r="AW65" s="14">
        <f t="shared" si="10"/>
        <v>1102016</v>
      </c>
      <c r="AX65" s="14" t="str">
        <f t="shared" si="11"/>
        <v>西方龙传记1-1</v>
      </c>
      <c r="AY65" s="14" t="str">
        <f t="shared" si="12"/>
        <v/>
      </c>
      <c r="AZ65" s="14" t="str">
        <f t="shared" si="13"/>
        <v>西方龙碎片</v>
      </c>
      <c r="BA65" s="14">
        <f t="shared" si="14"/>
        <v>1</v>
      </c>
      <c r="BB65" s="14" t="str">
        <f t="shared" si="15"/>
        <v/>
      </c>
      <c r="BC65" s="14" t="str">
        <f t="shared" si="16"/>
        <v/>
      </c>
      <c r="BD65" s="111"/>
      <c r="BG65" s="112">
        <v>61</v>
      </c>
      <c r="BH65" s="14">
        <f t="shared" si="17"/>
        <v>7</v>
      </c>
      <c r="BI65" s="14">
        <f t="shared" si="18"/>
        <v>10</v>
      </c>
      <c r="BJ65" s="14">
        <f t="shared" si="19"/>
        <v>3061</v>
      </c>
      <c r="BK65" s="14" t="str">
        <f t="shared" si="20"/>
        <v>张郃传记7-2</v>
      </c>
      <c r="BM65" s="14" t="str">
        <f t="shared" si="21"/>
        <v>张郃传记7-2 张郃专属武器碎片</v>
      </c>
      <c r="BN65" s="14" t="str">
        <f t="shared" si="22"/>
        <v>张郃专属武器碎片</v>
      </c>
      <c r="BO65" s="14">
        <f t="shared" si="23"/>
        <v>1</v>
      </c>
      <c r="BP65" s="14">
        <f t="shared" si="24"/>
        <v>1</v>
      </c>
      <c r="BQ65" s="14">
        <v>10000</v>
      </c>
    </row>
    <row r="66" spans="35:69" ht="16.5" x14ac:dyDescent="0.2">
      <c r="AI66" s="111">
        <v>62</v>
      </c>
      <c r="AJ66" s="14">
        <f t="shared" si="0"/>
        <v>10</v>
      </c>
      <c r="AK66" s="14">
        <f t="shared" si="1"/>
        <v>201602</v>
      </c>
      <c r="AL66" s="14">
        <f t="shared" si="2"/>
        <v>2016</v>
      </c>
      <c r="AM66" s="111" t="s">
        <v>990</v>
      </c>
      <c r="AN66" s="14">
        <f t="shared" si="3"/>
        <v>2</v>
      </c>
      <c r="AO66" s="14">
        <f t="shared" si="27"/>
        <v>201603</v>
      </c>
      <c r="AP66" s="14" t="str">
        <f t="shared" si="5"/>
        <v>西方龙传记-2</v>
      </c>
      <c r="AQ66" s="14" t="str">
        <f t="shared" si="6"/>
        <v>西方龙传记-2</v>
      </c>
      <c r="AR66" s="14">
        <f t="shared" si="7"/>
        <v>40</v>
      </c>
      <c r="AS66" s="14" t="str">
        <f t="shared" si="8"/>
        <v/>
      </c>
      <c r="AT66" s="113">
        <v>3</v>
      </c>
      <c r="AU66" s="114" t="s">
        <v>994</v>
      </c>
      <c r="AV66" s="14" t="str">
        <f t="shared" si="9"/>
        <v>KP_KM_1102016</v>
      </c>
      <c r="AW66" s="14">
        <f t="shared" si="10"/>
        <v>1102016</v>
      </c>
      <c r="AX66" s="14" t="str">
        <f t="shared" si="11"/>
        <v>西方龙传记2-1</v>
      </c>
      <c r="AY66" s="14" t="str">
        <f t="shared" si="12"/>
        <v/>
      </c>
      <c r="AZ66" s="14" t="str">
        <f t="shared" si="13"/>
        <v>西方龙碎片</v>
      </c>
      <c r="BA66" s="14">
        <f t="shared" si="14"/>
        <v>1</v>
      </c>
      <c r="BB66" s="14" t="str">
        <f t="shared" si="15"/>
        <v/>
      </c>
      <c r="BC66" s="14" t="str">
        <f t="shared" si="16"/>
        <v/>
      </c>
      <c r="BD66" s="111"/>
      <c r="BG66" s="112">
        <v>62</v>
      </c>
      <c r="BH66" s="14">
        <f t="shared" si="17"/>
        <v>7</v>
      </c>
      <c r="BI66" s="14">
        <f t="shared" si="18"/>
        <v>11</v>
      </c>
      <c r="BJ66" s="14">
        <f t="shared" si="19"/>
        <v>3062</v>
      </c>
      <c r="BK66" s="14" t="str">
        <f t="shared" si="20"/>
        <v>张郃传记8-1</v>
      </c>
      <c r="BM66" s="14" t="str">
        <f t="shared" si="21"/>
        <v>张郃传记8-1 张郃碎片</v>
      </c>
      <c r="BN66" s="14" t="str">
        <f t="shared" si="22"/>
        <v>张郃碎片</v>
      </c>
      <c r="BO66" s="14">
        <f t="shared" si="23"/>
        <v>2</v>
      </c>
      <c r="BP66" s="14">
        <f t="shared" si="24"/>
        <v>2</v>
      </c>
      <c r="BQ66" s="14">
        <v>10000</v>
      </c>
    </row>
    <row r="67" spans="35:69" ht="16.5" x14ac:dyDescent="0.2">
      <c r="AI67" s="111">
        <v>63</v>
      </c>
      <c r="AJ67" s="14">
        <f t="shared" si="0"/>
        <v>10</v>
      </c>
      <c r="AK67" s="14">
        <f t="shared" si="1"/>
        <v>201603</v>
      </c>
      <c r="AL67" s="14">
        <f t="shared" si="2"/>
        <v>2016</v>
      </c>
      <c r="AM67" s="111" t="s">
        <v>990</v>
      </c>
      <c r="AN67" s="14">
        <f t="shared" si="3"/>
        <v>3</v>
      </c>
      <c r="AO67" s="14">
        <f t="shared" si="27"/>
        <v>201604</v>
      </c>
      <c r="AP67" s="14" t="str">
        <f t="shared" si="5"/>
        <v>西方龙传记-3</v>
      </c>
      <c r="AQ67" s="14" t="str">
        <f t="shared" si="6"/>
        <v>西方龙传记-3</v>
      </c>
      <c r="AR67" s="14">
        <f t="shared" si="7"/>
        <v>55</v>
      </c>
      <c r="AS67" s="14" t="str">
        <f t="shared" si="8"/>
        <v/>
      </c>
      <c r="AT67" s="113">
        <v>3</v>
      </c>
      <c r="AU67" s="114" t="s">
        <v>994</v>
      </c>
      <c r="AV67" s="14" t="str">
        <f t="shared" si="9"/>
        <v>KP_KM_1102016</v>
      </c>
      <c r="AW67" s="14">
        <f t="shared" si="10"/>
        <v>1102016</v>
      </c>
      <c r="AX67" s="14" t="str">
        <f t="shared" si="11"/>
        <v>西方龙传记3-1</v>
      </c>
      <c r="AY67" s="14" t="str">
        <f t="shared" si="12"/>
        <v/>
      </c>
      <c r="AZ67" s="14" t="str">
        <f t="shared" si="13"/>
        <v>西方龙碎片</v>
      </c>
      <c r="BA67" s="14" t="str">
        <f t="shared" si="14"/>
        <v>1~2</v>
      </c>
      <c r="BB67" s="14" t="str">
        <f t="shared" si="15"/>
        <v/>
      </c>
      <c r="BC67" s="14" t="str">
        <f t="shared" si="16"/>
        <v/>
      </c>
      <c r="BD67" s="111"/>
      <c r="BG67" s="112">
        <v>63</v>
      </c>
      <c r="BH67" s="14">
        <f t="shared" si="17"/>
        <v>8</v>
      </c>
      <c r="BI67" s="14">
        <f t="shared" si="18"/>
        <v>1</v>
      </c>
      <c r="BJ67" s="14">
        <f t="shared" si="19"/>
        <v>3063</v>
      </c>
      <c r="BK67" s="14" t="str">
        <f t="shared" si="20"/>
        <v>张飞传记1-1</v>
      </c>
      <c r="BM67" s="14" t="str">
        <f t="shared" si="21"/>
        <v>张飞传记1-1 张飞碎片</v>
      </c>
      <c r="BN67" s="14" t="str">
        <f t="shared" si="22"/>
        <v>张飞碎片</v>
      </c>
      <c r="BO67" s="14">
        <f t="shared" si="23"/>
        <v>1</v>
      </c>
      <c r="BP67" s="14">
        <f t="shared" si="24"/>
        <v>1</v>
      </c>
      <c r="BQ67" s="14">
        <v>10000</v>
      </c>
    </row>
    <row r="68" spans="35:69" ht="16.5" x14ac:dyDescent="0.2">
      <c r="AI68" s="111">
        <v>64</v>
      </c>
      <c r="AJ68" s="14">
        <f t="shared" si="0"/>
        <v>10</v>
      </c>
      <c r="AK68" s="14">
        <f t="shared" si="1"/>
        <v>201604</v>
      </c>
      <c r="AL68" s="14">
        <f t="shared" si="2"/>
        <v>2016</v>
      </c>
      <c r="AM68" s="111" t="s">
        <v>990</v>
      </c>
      <c r="AN68" s="14">
        <f t="shared" si="3"/>
        <v>4</v>
      </c>
      <c r="AO68" s="14">
        <f t="shared" si="27"/>
        <v>201605</v>
      </c>
      <c r="AP68" s="14" t="str">
        <f t="shared" si="5"/>
        <v>西方龙传记-4</v>
      </c>
      <c r="AQ68" s="14" t="str">
        <f t="shared" si="6"/>
        <v>西方龙传记-4</v>
      </c>
      <c r="AR68" s="14">
        <f t="shared" si="7"/>
        <v>70</v>
      </c>
      <c r="AS68" s="14" t="str">
        <f t="shared" si="8"/>
        <v/>
      </c>
      <c r="AT68" s="113">
        <v>3</v>
      </c>
      <c r="AU68" s="114" t="s">
        <v>994</v>
      </c>
      <c r="AV68" s="14" t="str">
        <f t="shared" si="9"/>
        <v>KP_KM_1102016</v>
      </c>
      <c r="AW68" s="14">
        <f t="shared" si="10"/>
        <v>1102016</v>
      </c>
      <c r="AX68" s="14" t="str">
        <f t="shared" si="11"/>
        <v>西方龙传记4-1</v>
      </c>
      <c r="AY68" s="14" t="str">
        <f t="shared" si="12"/>
        <v/>
      </c>
      <c r="AZ68" s="14" t="str">
        <f t="shared" si="13"/>
        <v>西方龙专属武器碎片</v>
      </c>
      <c r="BA68" s="14">
        <f t="shared" si="14"/>
        <v>1</v>
      </c>
      <c r="BB68" s="14" t="str">
        <f t="shared" si="15"/>
        <v/>
      </c>
      <c r="BC68" s="14" t="str">
        <f t="shared" si="16"/>
        <v/>
      </c>
      <c r="BD68" s="111"/>
      <c r="BG68" s="112">
        <v>64</v>
      </c>
      <c r="BH68" s="14">
        <f t="shared" si="17"/>
        <v>8</v>
      </c>
      <c r="BI68" s="14">
        <f t="shared" si="18"/>
        <v>2</v>
      </c>
      <c r="BJ68" s="14">
        <f t="shared" si="19"/>
        <v>3064</v>
      </c>
      <c r="BK68" s="14" t="str">
        <f t="shared" si="20"/>
        <v>张飞传记2-1</v>
      </c>
      <c r="BM68" s="14" t="str">
        <f t="shared" si="21"/>
        <v>张飞传记2-1 张飞碎片</v>
      </c>
      <c r="BN68" s="14" t="str">
        <f t="shared" si="22"/>
        <v>张飞碎片</v>
      </c>
      <c r="BO68" s="14">
        <f t="shared" si="23"/>
        <v>1</v>
      </c>
      <c r="BP68" s="14">
        <f t="shared" si="24"/>
        <v>1</v>
      </c>
      <c r="BQ68" s="14">
        <v>10000</v>
      </c>
    </row>
    <row r="69" spans="35:69" ht="16.5" x14ac:dyDescent="0.2">
      <c r="AI69" s="111">
        <v>65</v>
      </c>
      <c r="AJ69" s="14">
        <f t="shared" si="0"/>
        <v>10</v>
      </c>
      <c r="AK69" s="14">
        <f t="shared" si="1"/>
        <v>201605</v>
      </c>
      <c r="AL69" s="14">
        <f t="shared" si="2"/>
        <v>2016</v>
      </c>
      <c r="AM69" s="111" t="s">
        <v>990</v>
      </c>
      <c r="AN69" s="14">
        <f t="shared" si="3"/>
        <v>5</v>
      </c>
      <c r="AO69" s="14">
        <f t="shared" si="27"/>
        <v>201606</v>
      </c>
      <c r="AP69" s="14" t="str">
        <f t="shared" si="5"/>
        <v>西方龙传记-5</v>
      </c>
      <c r="AQ69" s="14" t="str">
        <f t="shared" si="6"/>
        <v>西方龙传记-5</v>
      </c>
      <c r="AR69" s="14">
        <f t="shared" si="7"/>
        <v>80</v>
      </c>
      <c r="AS69" s="14" t="str">
        <f t="shared" si="8"/>
        <v/>
      </c>
      <c r="AT69" s="113">
        <v>3</v>
      </c>
      <c r="AU69" s="114" t="s">
        <v>994</v>
      </c>
      <c r="AV69" s="14" t="str">
        <f t="shared" si="9"/>
        <v>KP_KM_1102016</v>
      </c>
      <c r="AW69" s="14">
        <f t="shared" si="10"/>
        <v>1102016</v>
      </c>
      <c r="AX69" s="14" t="str">
        <f t="shared" si="11"/>
        <v>西方龙传记5-1</v>
      </c>
      <c r="AY69" s="14" t="str">
        <f t="shared" si="12"/>
        <v>西方龙传记5-1</v>
      </c>
      <c r="AZ69" s="14" t="str">
        <f t="shared" si="13"/>
        <v>西方龙碎片</v>
      </c>
      <c r="BA69" s="14" t="str">
        <f t="shared" si="14"/>
        <v>1~2</v>
      </c>
      <c r="BB69" s="14" t="str">
        <f t="shared" si="15"/>
        <v>西方龙专属武器碎片</v>
      </c>
      <c r="BC69" s="14">
        <f t="shared" si="16"/>
        <v>1</v>
      </c>
      <c r="BD69" s="111"/>
      <c r="BG69" s="112">
        <v>65</v>
      </c>
      <c r="BH69" s="14">
        <f t="shared" si="17"/>
        <v>8</v>
      </c>
      <c r="BI69" s="14">
        <f t="shared" si="18"/>
        <v>3</v>
      </c>
      <c r="BJ69" s="14">
        <f t="shared" si="19"/>
        <v>3065</v>
      </c>
      <c r="BK69" s="14" t="str">
        <f t="shared" si="20"/>
        <v>张飞传记3-1</v>
      </c>
      <c r="BM69" s="14" t="str">
        <f t="shared" si="21"/>
        <v>张飞传记3-1 张飞碎片</v>
      </c>
      <c r="BN69" s="14" t="str">
        <f t="shared" si="22"/>
        <v>张飞碎片</v>
      </c>
      <c r="BO69" s="14">
        <f t="shared" si="23"/>
        <v>1</v>
      </c>
      <c r="BP69" s="14">
        <f t="shared" si="24"/>
        <v>2</v>
      </c>
      <c r="BQ69" s="14">
        <v>10000</v>
      </c>
    </row>
    <row r="70" spans="35:69" ht="16.5" x14ac:dyDescent="0.2">
      <c r="AI70" s="111">
        <v>66</v>
      </c>
      <c r="AJ70" s="14">
        <f t="shared" ref="AJ70:AJ110" si="28">MATCH(AI70-1,$H$5:$H$22,1)</f>
        <v>10</v>
      </c>
      <c r="AK70" s="14">
        <f t="shared" ref="AK70:AK110" si="29">AL70*100+AN70</f>
        <v>201606</v>
      </c>
      <c r="AL70" s="14">
        <f t="shared" ref="AL70:AL110" si="30">INDEX($E$6:$E$22,AJ70)</f>
        <v>2016</v>
      </c>
      <c r="AM70" s="111" t="s">
        <v>990</v>
      </c>
      <c r="AN70" s="14">
        <f t="shared" ref="AN70:AN110" si="31">AI70-INDEX($H$5:$H$22,AJ70)</f>
        <v>6</v>
      </c>
      <c r="AO70" s="14">
        <f t="shared" si="27"/>
        <v>201607</v>
      </c>
      <c r="AP70" s="14" t="str">
        <f t="shared" ref="AP70:AP110" si="32">INDEX($F$6:$F$22,AJ70)&amp;"-"&amp;AN70</f>
        <v>西方龙传记-6</v>
      </c>
      <c r="AQ70" s="14" t="str">
        <f t="shared" ref="AQ70:AQ110" si="33">AP70</f>
        <v>西方龙传记-6</v>
      </c>
      <c r="AR70" s="14">
        <f t="shared" ref="AR70:AR110" si="34">INDEX($N$6:$N$13,AN70)</f>
        <v>90</v>
      </c>
      <c r="AS70" s="14">
        <f t="shared" ref="AS70:AS110" si="35">IF(INDEX($O$6:$O$13,AN70)&gt;0,INDEX($O$6:$O$13,AN70),"")</f>
        <v>2</v>
      </c>
      <c r="AT70" s="113">
        <v>3</v>
      </c>
      <c r="AU70" s="114" t="s">
        <v>994</v>
      </c>
      <c r="AV70" s="14" t="str">
        <f t="shared" ref="AV70:AV110" si="36">"KP_KM_"&amp;INDEX($A$6:$A$22,AJ70)</f>
        <v>KP_KM_1102016</v>
      </c>
      <c r="AW70" s="14">
        <f t="shared" ref="AW70:AW110" si="37">INDEX($A$6:$A$22,AJ70)</f>
        <v>1102016</v>
      </c>
      <c r="AX70" s="14" t="str">
        <f t="shared" ref="AX70:AX110" si="38">INDEX($F$6:$F$22,AJ70)&amp;AN70&amp;"-1"</f>
        <v>西方龙传记6-1</v>
      </c>
      <c r="AY70" s="14" t="str">
        <f t="shared" ref="AY70:AY110" si="39">IF(INDEX($P$6:$P$13,AN70)&gt;=2,INDEX($F$6:$F$22,AJ70)&amp;AN70&amp;"-1","")</f>
        <v>西方龙传记6-1</v>
      </c>
      <c r="AZ70" s="14" t="str">
        <f t="shared" ref="AZ70:AZ110" si="40">INDEX($B$6:$B$22,AJ70)&amp;INDEX($Q$6:$Q$13,AN70)</f>
        <v>西方龙碎片</v>
      </c>
      <c r="BA70" s="14" t="str">
        <f t="shared" ref="BA70:BA110" si="41">IF(INDEX($R$6:$R$13,AN70)&lt;&gt;INDEX($S$6:$S$13,AN70),INDEX($R$6:$R$13,AN70)&amp;"~"&amp;INDEX($S$6:$S$13,AN70),INDEX($R$6:$R$13,AN70))</f>
        <v>1~2</v>
      </c>
      <c r="BB70" s="14" t="str">
        <f t="shared" ref="BB70:BB110" si="42">IF(INDEX($P$6:$P$13,AN70)&gt;1,INDEX($B$6:$B$22,AJ70)&amp;INDEX($T$6:$T$13,AN70),"")</f>
        <v>西方龙专属武器碎片</v>
      </c>
      <c r="BC70" s="14">
        <f t="shared" ref="BC70:BC110" si="43">IF(INDEX($P$6:$P$13,AN70)&gt;1,IF(INDEX($U$6:$U$13,AN70)&lt;&gt;INDEX($V$6:$V$13,AN70),INDEX($U$6:$U$13,AN70)&amp;"~"&amp;INDEX($V$6:$V$13,AN70),INDEX($U$6:$U$13,AN70)),"")</f>
        <v>1</v>
      </c>
      <c r="BD70" s="111"/>
      <c r="BG70" s="112">
        <v>66</v>
      </c>
      <c r="BH70" s="14">
        <f t="shared" ref="BH70:BH133" si="44">MATCH(BG70-1,$J$5:$J$22,1)</f>
        <v>8</v>
      </c>
      <c r="BI70" s="14">
        <f t="shared" ref="BI70:BI110" si="45">BG70-INDEX($J$5:$J$21,BH70)</f>
        <v>4</v>
      </c>
      <c r="BJ70" s="14">
        <f t="shared" ref="BJ70:BJ110" si="46">3000+BG70</f>
        <v>3066</v>
      </c>
      <c r="BK70" s="14" t="str">
        <f t="shared" ref="BK70:BK110" si="47">INDEX($F$6:$F$22,BH70)&amp;INDEX($AA$5:$AA$15,BI70)</f>
        <v>张飞传记4-1</v>
      </c>
      <c r="BM70" s="14" t="str">
        <f t="shared" ref="BM70:BM133" si="48">BK70&amp;" "&amp;BN70</f>
        <v>张飞传记4-1 张飞专属武器碎片</v>
      </c>
      <c r="BN70" s="14" t="str">
        <f t="shared" ref="BN70:BN133" si="49">INDEX($B$6:$B$22,BH70)&amp;INDEX($AB$5:$AB$15,BI70)</f>
        <v>张飞专属武器碎片</v>
      </c>
      <c r="BO70" s="14">
        <f t="shared" ref="BO70:BO133" si="50">INDEX(AC$5:AC$15,$BI70)</f>
        <v>1</v>
      </c>
      <c r="BP70" s="14">
        <f t="shared" ref="BP70:BP133" si="51">INDEX(AD$5:AD$15,$BI70)</f>
        <v>1</v>
      </c>
      <c r="BQ70" s="14">
        <v>10000</v>
      </c>
    </row>
    <row r="71" spans="35:69" ht="16.5" x14ac:dyDescent="0.2">
      <c r="AI71" s="111">
        <v>67</v>
      </c>
      <c r="AJ71" s="14">
        <f t="shared" si="28"/>
        <v>10</v>
      </c>
      <c r="AK71" s="14">
        <f t="shared" si="29"/>
        <v>201607</v>
      </c>
      <c r="AL71" s="14">
        <f t="shared" si="30"/>
        <v>2016</v>
      </c>
      <c r="AM71" s="111" t="s">
        <v>990</v>
      </c>
      <c r="AN71" s="14">
        <f t="shared" si="31"/>
        <v>7</v>
      </c>
      <c r="AO71" s="14">
        <f t="shared" si="27"/>
        <v>201608</v>
      </c>
      <c r="AP71" s="14" t="str">
        <f t="shared" si="32"/>
        <v>西方龙传记-7</v>
      </c>
      <c r="AQ71" s="14" t="str">
        <f t="shared" si="33"/>
        <v>西方龙传记-7</v>
      </c>
      <c r="AR71" s="14">
        <f t="shared" si="34"/>
        <v>100</v>
      </c>
      <c r="AS71" s="14">
        <f t="shared" si="35"/>
        <v>2</v>
      </c>
      <c r="AT71" s="113">
        <v>3</v>
      </c>
      <c r="AU71" s="114" t="s">
        <v>994</v>
      </c>
      <c r="AV71" s="14" t="str">
        <f t="shared" si="36"/>
        <v>KP_KM_1102016</v>
      </c>
      <c r="AW71" s="14">
        <f t="shared" si="37"/>
        <v>1102016</v>
      </c>
      <c r="AX71" s="14" t="str">
        <f t="shared" si="38"/>
        <v>西方龙传记7-1</v>
      </c>
      <c r="AY71" s="14" t="str">
        <f t="shared" si="39"/>
        <v>西方龙传记7-1</v>
      </c>
      <c r="AZ71" s="14" t="str">
        <f t="shared" si="40"/>
        <v>西方龙碎片</v>
      </c>
      <c r="BA71" s="14" t="str">
        <f t="shared" si="41"/>
        <v>1~2</v>
      </c>
      <c r="BB71" s="14" t="str">
        <f t="shared" si="42"/>
        <v>西方龙专属武器碎片</v>
      </c>
      <c r="BC71" s="14">
        <f t="shared" si="43"/>
        <v>1</v>
      </c>
      <c r="BD71" s="111"/>
      <c r="BG71" s="112">
        <v>67</v>
      </c>
      <c r="BH71" s="14">
        <f t="shared" si="44"/>
        <v>8</v>
      </c>
      <c r="BI71" s="14">
        <f t="shared" si="45"/>
        <v>5</v>
      </c>
      <c r="BJ71" s="14">
        <f t="shared" si="46"/>
        <v>3067</v>
      </c>
      <c r="BK71" s="14" t="str">
        <f t="shared" si="47"/>
        <v>张飞传记5-1</v>
      </c>
      <c r="BM71" s="14" t="str">
        <f t="shared" si="48"/>
        <v>张飞传记5-1 张飞碎片</v>
      </c>
      <c r="BN71" s="14" t="str">
        <f t="shared" si="49"/>
        <v>张飞碎片</v>
      </c>
      <c r="BO71" s="14">
        <f t="shared" si="50"/>
        <v>1</v>
      </c>
      <c r="BP71" s="14">
        <f t="shared" si="51"/>
        <v>2</v>
      </c>
      <c r="BQ71" s="14">
        <v>10000</v>
      </c>
    </row>
    <row r="72" spans="35:69" ht="16.5" x14ac:dyDescent="0.2">
      <c r="AI72" s="111">
        <v>68</v>
      </c>
      <c r="AJ72" s="14">
        <f t="shared" si="28"/>
        <v>10</v>
      </c>
      <c r="AK72" s="14">
        <f t="shared" si="29"/>
        <v>201608</v>
      </c>
      <c r="AL72" s="14">
        <f t="shared" si="30"/>
        <v>2016</v>
      </c>
      <c r="AM72" s="111" t="s">
        <v>990</v>
      </c>
      <c r="AN72" s="14">
        <f t="shared" si="31"/>
        <v>8</v>
      </c>
      <c r="AO72" s="14">
        <f t="shared" si="27"/>
        <v>-1</v>
      </c>
      <c r="AP72" s="14" t="str">
        <f t="shared" si="32"/>
        <v>西方龙传记-8</v>
      </c>
      <c r="AQ72" s="14" t="str">
        <f t="shared" si="33"/>
        <v>西方龙传记-8</v>
      </c>
      <c r="AR72" s="14">
        <f t="shared" si="34"/>
        <v>120</v>
      </c>
      <c r="AS72" s="14">
        <f t="shared" si="35"/>
        <v>2</v>
      </c>
      <c r="AT72" s="113">
        <v>3</v>
      </c>
      <c r="AU72" s="114" t="s">
        <v>994</v>
      </c>
      <c r="AV72" s="14" t="str">
        <f t="shared" si="36"/>
        <v>KP_KM_1102016</v>
      </c>
      <c r="AW72" s="14">
        <f t="shared" si="37"/>
        <v>1102016</v>
      </c>
      <c r="AX72" s="14" t="str">
        <f t="shared" si="38"/>
        <v>西方龙传记8-1</v>
      </c>
      <c r="AY72" s="14" t="str">
        <f t="shared" si="39"/>
        <v/>
      </c>
      <c r="AZ72" s="14" t="str">
        <f t="shared" si="40"/>
        <v>西方龙碎片</v>
      </c>
      <c r="BA72" s="14">
        <f t="shared" si="41"/>
        <v>2</v>
      </c>
      <c r="BB72" s="14" t="str">
        <f t="shared" si="42"/>
        <v/>
      </c>
      <c r="BC72" s="14" t="str">
        <f t="shared" si="43"/>
        <v/>
      </c>
      <c r="BD72" s="111"/>
      <c r="BG72" s="112">
        <v>68</v>
      </c>
      <c r="BH72" s="14">
        <f t="shared" si="44"/>
        <v>8</v>
      </c>
      <c r="BI72" s="14">
        <f t="shared" si="45"/>
        <v>6</v>
      </c>
      <c r="BJ72" s="14">
        <f t="shared" si="46"/>
        <v>3068</v>
      </c>
      <c r="BK72" s="14" t="str">
        <f t="shared" si="47"/>
        <v>张飞传记5-2</v>
      </c>
      <c r="BM72" s="14" t="str">
        <f t="shared" si="48"/>
        <v>张飞传记5-2 张飞专属武器碎片</v>
      </c>
      <c r="BN72" s="14" t="str">
        <f t="shared" si="49"/>
        <v>张飞专属武器碎片</v>
      </c>
      <c r="BO72" s="14">
        <f t="shared" si="50"/>
        <v>1</v>
      </c>
      <c r="BP72" s="14">
        <f t="shared" si="51"/>
        <v>1</v>
      </c>
      <c r="BQ72" s="14">
        <v>10000</v>
      </c>
    </row>
    <row r="73" spans="35:69" ht="16.5" x14ac:dyDescent="0.2">
      <c r="AI73" s="111">
        <v>69</v>
      </c>
      <c r="AJ73" s="14">
        <f t="shared" si="28"/>
        <v>11</v>
      </c>
      <c r="AK73" s="14">
        <f t="shared" si="29"/>
        <v>201701</v>
      </c>
      <c r="AL73" s="14">
        <f t="shared" si="30"/>
        <v>2017</v>
      </c>
      <c r="AM73" s="111" t="s">
        <v>990</v>
      </c>
      <c r="AN73" s="14">
        <f t="shared" si="31"/>
        <v>1</v>
      </c>
      <c r="AO73" s="14">
        <f t="shared" si="27"/>
        <v>201702</v>
      </c>
      <c r="AP73" s="14" t="str">
        <f t="shared" si="32"/>
        <v>飞廉传记-1</v>
      </c>
      <c r="AQ73" s="14" t="str">
        <f t="shared" si="33"/>
        <v>飞廉传记-1</v>
      </c>
      <c r="AR73" s="14">
        <f t="shared" si="34"/>
        <v>30</v>
      </c>
      <c r="AS73" s="14" t="str">
        <f t="shared" si="35"/>
        <v/>
      </c>
      <c r="AT73" s="113">
        <v>3</v>
      </c>
      <c r="AU73" s="114" t="s">
        <v>994</v>
      </c>
      <c r="AV73" s="14" t="str">
        <f t="shared" si="36"/>
        <v>KP_KM_1102017</v>
      </c>
      <c r="AW73" s="14">
        <f t="shared" si="37"/>
        <v>1102017</v>
      </c>
      <c r="AX73" s="14" t="str">
        <f t="shared" si="38"/>
        <v>飞廉传记1-1</v>
      </c>
      <c r="AY73" s="14" t="str">
        <f t="shared" si="39"/>
        <v/>
      </c>
      <c r="AZ73" s="14" t="str">
        <f t="shared" si="40"/>
        <v>飞廉碎片</v>
      </c>
      <c r="BA73" s="14">
        <f t="shared" si="41"/>
        <v>1</v>
      </c>
      <c r="BB73" s="14" t="str">
        <f t="shared" si="42"/>
        <v/>
      </c>
      <c r="BC73" s="14" t="str">
        <f t="shared" si="43"/>
        <v/>
      </c>
      <c r="BD73" s="111"/>
      <c r="BG73" s="112">
        <v>69</v>
      </c>
      <c r="BH73" s="14">
        <f t="shared" si="44"/>
        <v>8</v>
      </c>
      <c r="BI73" s="14">
        <f t="shared" si="45"/>
        <v>7</v>
      </c>
      <c r="BJ73" s="14">
        <f t="shared" si="46"/>
        <v>3069</v>
      </c>
      <c r="BK73" s="14" t="str">
        <f t="shared" si="47"/>
        <v>张飞传记6-1</v>
      </c>
      <c r="BM73" s="14" t="str">
        <f t="shared" si="48"/>
        <v>张飞传记6-1 张飞碎片</v>
      </c>
      <c r="BN73" s="14" t="str">
        <f t="shared" si="49"/>
        <v>张飞碎片</v>
      </c>
      <c r="BO73" s="14">
        <f t="shared" si="50"/>
        <v>1</v>
      </c>
      <c r="BP73" s="14">
        <f t="shared" si="51"/>
        <v>2</v>
      </c>
      <c r="BQ73" s="14">
        <v>10000</v>
      </c>
    </row>
    <row r="74" spans="35:69" ht="16.5" x14ac:dyDescent="0.2">
      <c r="AI74" s="111">
        <v>70</v>
      </c>
      <c r="AJ74" s="14">
        <f t="shared" si="28"/>
        <v>11</v>
      </c>
      <c r="AK74" s="14">
        <f t="shared" si="29"/>
        <v>201702</v>
      </c>
      <c r="AL74" s="14">
        <f t="shared" si="30"/>
        <v>2017</v>
      </c>
      <c r="AM74" s="111" t="s">
        <v>990</v>
      </c>
      <c r="AN74" s="14">
        <f t="shared" si="31"/>
        <v>2</v>
      </c>
      <c r="AO74" s="14">
        <f t="shared" si="27"/>
        <v>201703</v>
      </c>
      <c r="AP74" s="14" t="str">
        <f t="shared" si="32"/>
        <v>飞廉传记-2</v>
      </c>
      <c r="AQ74" s="14" t="str">
        <f t="shared" si="33"/>
        <v>飞廉传记-2</v>
      </c>
      <c r="AR74" s="14">
        <f t="shared" si="34"/>
        <v>40</v>
      </c>
      <c r="AS74" s="14" t="str">
        <f t="shared" si="35"/>
        <v/>
      </c>
      <c r="AT74" s="113">
        <v>3</v>
      </c>
      <c r="AU74" s="114" t="s">
        <v>994</v>
      </c>
      <c r="AV74" s="14" t="str">
        <f t="shared" si="36"/>
        <v>KP_KM_1102017</v>
      </c>
      <c r="AW74" s="14">
        <f t="shared" si="37"/>
        <v>1102017</v>
      </c>
      <c r="AX74" s="14" t="str">
        <f t="shared" si="38"/>
        <v>飞廉传记2-1</v>
      </c>
      <c r="AY74" s="14" t="str">
        <f t="shared" si="39"/>
        <v/>
      </c>
      <c r="AZ74" s="14" t="str">
        <f t="shared" si="40"/>
        <v>飞廉碎片</v>
      </c>
      <c r="BA74" s="14">
        <f t="shared" si="41"/>
        <v>1</v>
      </c>
      <c r="BB74" s="14" t="str">
        <f t="shared" si="42"/>
        <v/>
      </c>
      <c r="BC74" s="14" t="str">
        <f t="shared" si="43"/>
        <v/>
      </c>
      <c r="BD74" s="111"/>
      <c r="BG74" s="112">
        <v>70</v>
      </c>
      <c r="BH74" s="14">
        <f t="shared" si="44"/>
        <v>8</v>
      </c>
      <c r="BI74" s="14">
        <f t="shared" si="45"/>
        <v>8</v>
      </c>
      <c r="BJ74" s="14">
        <f t="shared" si="46"/>
        <v>3070</v>
      </c>
      <c r="BK74" s="14" t="str">
        <f t="shared" si="47"/>
        <v>张飞传记6-2</v>
      </c>
      <c r="BM74" s="14" t="str">
        <f t="shared" si="48"/>
        <v>张飞传记6-2 张飞专属武器碎片</v>
      </c>
      <c r="BN74" s="14" t="str">
        <f t="shared" si="49"/>
        <v>张飞专属武器碎片</v>
      </c>
      <c r="BO74" s="14">
        <f t="shared" si="50"/>
        <v>1</v>
      </c>
      <c r="BP74" s="14">
        <f t="shared" si="51"/>
        <v>1</v>
      </c>
      <c r="BQ74" s="14">
        <v>10000</v>
      </c>
    </row>
    <row r="75" spans="35:69" ht="16.5" x14ac:dyDescent="0.2">
      <c r="AI75" s="111">
        <v>71</v>
      </c>
      <c r="AJ75" s="14">
        <f t="shared" si="28"/>
        <v>11</v>
      </c>
      <c r="AK75" s="14">
        <f t="shared" si="29"/>
        <v>201703</v>
      </c>
      <c r="AL75" s="14">
        <f t="shared" si="30"/>
        <v>2017</v>
      </c>
      <c r="AM75" s="111" t="s">
        <v>990</v>
      </c>
      <c r="AN75" s="14">
        <f t="shared" si="31"/>
        <v>3</v>
      </c>
      <c r="AO75" s="14">
        <f t="shared" ref="AO75:AO110" si="52">IF(AJ76=AJ75,AK76,-1)</f>
        <v>201704</v>
      </c>
      <c r="AP75" s="14" t="str">
        <f t="shared" si="32"/>
        <v>飞廉传记-3</v>
      </c>
      <c r="AQ75" s="14" t="str">
        <f t="shared" si="33"/>
        <v>飞廉传记-3</v>
      </c>
      <c r="AR75" s="14">
        <f t="shared" si="34"/>
        <v>55</v>
      </c>
      <c r="AS75" s="14" t="str">
        <f t="shared" si="35"/>
        <v/>
      </c>
      <c r="AT75" s="113">
        <v>3</v>
      </c>
      <c r="AU75" s="114" t="s">
        <v>994</v>
      </c>
      <c r="AV75" s="14" t="str">
        <f t="shared" si="36"/>
        <v>KP_KM_1102017</v>
      </c>
      <c r="AW75" s="14">
        <f t="shared" si="37"/>
        <v>1102017</v>
      </c>
      <c r="AX75" s="14" t="str">
        <f t="shared" si="38"/>
        <v>飞廉传记3-1</v>
      </c>
      <c r="AY75" s="14" t="str">
        <f t="shared" si="39"/>
        <v/>
      </c>
      <c r="AZ75" s="14" t="str">
        <f t="shared" si="40"/>
        <v>飞廉碎片</v>
      </c>
      <c r="BA75" s="14" t="str">
        <f t="shared" si="41"/>
        <v>1~2</v>
      </c>
      <c r="BB75" s="14" t="str">
        <f t="shared" si="42"/>
        <v/>
      </c>
      <c r="BC75" s="14" t="str">
        <f t="shared" si="43"/>
        <v/>
      </c>
      <c r="BD75" s="111"/>
      <c r="BG75" s="112">
        <v>71</v>
      </c>
      <c r="BH75" s="14">
        <f t="shared" si="44"/>
        <v>8</v>
      </c>
      <c r="BI75" s="14">
        <f t="shared" si="45"/>
        <v>9</v>
      </c>
      <c r="BJ75" s="14">
        <f t="shared" si="46"/>
        <v>3071</v>
      </c>
      <c r="BK75" s="14" t="str">
        <f t="shared" si="47"/>
        <v>张飞传记7-1</v>
      </c>
      <c r="BM75" s="14" t="str">
        <f t="shared" si="48"/>
        <v>张飞传记7-1 张飞碎片</v>
      </c>
      <c r="BN75" s="14" t="str">
        <f t="shared" si="49"/>
        <v>张飞碎片</v>
      </c>
      <c r="BO75" s="14">
        <f t="shared" si="50"/>
        <v>1</v>
      </c>
      <c r="BP75" s="14">
        <f t="shared" si="51"/>
        <v>2</v>
      </c>
      <c r="BQ75" s="14">
        <v>10000</v>
      </c>
    </row>
    <row r="76" spans="35:69" ht="16.5" x14ac:dyDescent="0.2">
      <c r="AI76" s="111">
        <v>72</v>
      </c>
      <c r="AJ76" s="14">
        <f t="shared" si="28"/>
        <v>11</v>
      </c>
      <c r="AK76" s="14">
        <f t="shared" si="29"/>
        <v>201704</v>
      </c>
      <c r="AL76" s="14">
        <f t="shared" si="30"/>
        <v>2017</v>
      </c>
      <c r="AM76" s="111" t="s">
        <v>990</v>
      </c>
      <c r="AN76" s="14">
        <f t="shared" si="31"/>
        <v>4</v>
      </c>
      <c r="AO76" s="14">
        <f t="shared" si="52"/>
        <v>201705</v>
      </c>
      <c r="AP76" s="14" t="str">
        <f t="shared" si="32"/>
        <v>飞廉传记-4</v>
      </c>
      <c r="AQ76" s="14" t="str">
        <f t="shared" si="33"/>
        <v>飞廉传记-4</v>
      </c>
      <c r="AR76" s="14">
        <f t="shared" si="34"/>
        <v>70</v>
      </c>
      <c r="AS76" s="14" t="str">
        <f t="shared" si="35"/>
        <v/>
      </c>
      <c r="AT76" s="113">
        <v>3</v>
      </c>
      <c r="AU76" s="114" t="s">
        <v>994</v>
      </c>
      <c r="AV76" s="14" t="str">
        <f t="shared" si="36"/>
        <v>KP_KM_1102017</v>
      </c>
      <c r="AW76" s="14">
        <f t="shared" si="37"/>
        <v>1102017</v>
      </c>
      <c r="AX76" s="14" t="str">
        <f t="shared" si="38"/>
        <v>飞廉传记4-1</v>
      </c>
      <c r="AY76" s="14" t="str">
        <f t="shared" si="39"/>
        <v/>
      </c>
      <c r="AZ76" s="14" t="str">
        <f t="shared" si="40"/>
        <v>飞廉专属武器碎片</v>
      </c>
      <c r="BA76" s="14">
        <f t="shared" si="41"/>
        <v>1</v>
      </c>
      <c r="BB76" s="14" t="str">
        <f t="shared" si="42"/>
        <v/>
      </c>
      <c r="BC76" s="14" t="str">
        <f t="shared" si="43"/>
        <v/>
      </c>
      <c r="BD76" s="111"/>
      <c r="BG76" s="112">
        <v>72</v>
      </c>
      <c r="BH76" s="14">
        <f t="shared" si="44"/>
        <v>8</v>
      </c>
      <c r="BI76" s="14">
        <f t="shared" si="45"/>
        <v>10</v>
      </c>
      <c r="BJ76" s="14">
        <f t="shared" si="46"/>
        <v>3072</v>
      </c>
      <c r="BK76" s="14" t="str">
        <f t="shared" si="47"/>
        <v>张飞传记7-2</v>
      </c>
      <c r="BM76" s="14" t="str">
        <f t="shared" si="48"/>
        <v>张飞传记7-2 张飞专属武器碎片</v>
      </c>
      <c r="BN76" s="14" t="str">
        <f t="shared" si="49"/>
        <v>张飞专属武器碎片</v>
      </c>
      <c r="BO76" s="14">
        <f t="shared" si="50"/>
        <v>1</v>
      </c>
      <c r="BP76" s="14">
        <f t="shared" si="51"/>
        <v>1</v>
      </c>
      <c r="BQ76" s="14">
        <v>10000</v>
      </c>
    </row>
    <row r="77" spans="35:69" ht="16.5" x14ac:dyDescent="0.2">
      <c r="AI77" s="111">
        <v>73</v>
      </c>
      <c r="AJ77" s="14">
        <f t="shared" si="28"/>
        <v>11</v>
      </c>
      <c r="AK77" s="14">
        <f t="shared" si="29"/>
        <v>201705</v>
      </c>
      <c r="AL77" s="14">
        <f t="shared" si="30"/>
        <v>2017</v>
      </c>
      <c r="AM77" s="111" t="s">
        <v>990</v>
      </c>
      <c r="AN77" s="14">
        <f t="shared" si="31"/>
        <v>5</v>
      </c>
      <c r="AO77" s="14">
        <f t="shared" si="52"/>
        <v>-1</v>
      </c>
      <c r="AP77" s="14" t="str">
        <f t="shared" si="32"/>
        <v>飞廉传记-5</v>
      </c>
      <c r="AQ77" s="14" t="str">
        <f t="shared" si="33"/>
        <v>飞廉传记-5</v>
      </c>
      <c r="AR77" s="14">
        <f t="shared" si="34"/>
        <v>80</v>
      </c>
      <c r="AS77" s="14" t="str">
        <f t="shared" si="35"/>
        <v/>
      </c>
      <c r="AT77" s="113">
        <v>3</v>
      </c>
      <c r="AU77" s="114" t="s">
        <v>994</v>
      </c>
      <c r="AV77" s="14" t="str">
        <f t="shared" si="36"/>
        <v>KP_KM_1102017</v>
      </c>
      <c r="AW77" s="14">
        <f t="shared" si="37"/>
        <v>1102017</v>
      </c>
      <c r="AX77" s="14" t="str">
        <f t="shared" si="38"/>
        <v>飞廉传记5-1</v>
      </c>
      <c r="AY77" s="14" t="str">
        <f t="shared" si="39"/>
        <v>飞廉传记5-1</v>
      </c>
      <c r="AZ77" s="14" t="str">
        <f t="shared" si="40"/>
        <v>飞廉碎片</v>
      </c>
      <c r="BA77" s="14" t="str">
        <f t="shared" si="41"/>
        <v>1~2</v>
      </c>
      <c r="BB77" s="14" t="str">
        <f t="shared" si="42"/>
        <v>飞廉专属武器碎片</v>
      </c>
      <c r="BC77" s="14">
        <f t="shared" si="43"/>
        <v>1</v>
      </c>
      <c r="BD77" s="111"/>
      <c r="BG77" s="112">
        <v>73</v>
      </c>
      <c r="BH77" s="14">
        <f t="shared" si="44"/>
        <v>8</v>
      </c>
      <c r="BI77" s="14">
        <f t="shared" si="45"/>
        <v>11</v>
      </c>
      <c r="BJ77" s="14">
        <f t="shared" si="46"/>
        <v>3073</v>
      </c>
      <c r="BK77" s="14" t="str">
        <f t="shared" si="47"/>
        <v>张飞传记8-1</v>
      </c>
      <c r="BM77" s="14" t="str">
        <f t="shared" si="48"/>
        <v>张飞传记8-1 张飞碎片</v>
      </c>
      <c r="BN77" s="14" t="str">
        <f t="shared" si="49"/>
        <v>张飞碎片</v>
      </c>
      <c r="BO77" s="14">
        <f t="shared" si="50"/>
        <v>2</v>
      </c>
      <c r="BP77" s="14">
        <f t="shared" si="51"/>
        <v>2</v>
      </c>
      <c r="BQ77" s="14">
        <v>10000</v>
      </c>
    </row>
    <row r="78" spans="35:69" ht="16.5" x14ac:dyDescent="0.2">
      <c r="AI78" s="111">
        <v>74</v>
      </c>
      <c r="AJ78" s="14">
        <f t="shared" si="28"/>
        <v>12</v>
      </c>
      <c r="AK78" s="14">
        <f t="shared" si="29"/>
        <v>202001</v>
      </c>
      <c r="AL78" s="14">
        <f t="shared" si="30"/>
        <v>2020</v>
      </c>
      <c r="AM78" s="111" t="s">
        <v>990</v>
      </c>
      <c r="AN78" s="14">
        <f t="shared" si="31"/>
        <v>1</v>
      </c>
      <c r="AO78" s="14">
        <f t="shared" si="52"/>
        <v>202002</v>
      </c>
      <c r="AP78" s="14" t="str">
        <f t="shared" si="32"/>
        <v>高顺传记-1</v>
      </c>
      <c r="AQ78" s="14" t="str">
        <f t="shared" si="33"/>
        <v>高顺传记-1</v>
      </c>
      <c r="AR78" s="14">
        <f t="shared" si="34"/>
        <v>30</v>
      </c>
      <c r="AS78" s="14" t="str">
        <f t="shared" si="35"/>
        <v/>
      </c>
      <c r="AT78" s="113">
        <v>3</v>
      </c>
      <c r="AU78" s="114" t="s">
        <v>994</v>
      </c>
      <c r="AV78" s="14" t="str">
        <f t="shared" si="36"/>
        <v>KP_KM_1102020</v>
      </c>
      <c r="AW78" s="14">
        <f t="shared" si="37"/>
        <v>1102020</v>
      </c>
      <c r="AX78" s="14" t="str">
        <f t="shared" si="38"/>
        <v>高顺传记1-1</v>
      </c>
      <c r="AY78" s="14" t="str">
        <f t="shared" si="39"/>
        <v/>
      </c>
      <c r="AZ78" s="14" t="str">
        <f t="shared" si="40"/>
        <v>高顺碎片</v>
      </c>
      <c r="BA78" s="14">
        <f t="shared" si="41"/>
        <v>1</v>
      </c>
      <c r="BB78" s="14" t="str">
        <f t="shared" si="42"/>
        <v/>
      </c>
      <c r="BC78" s="14" t="str">
        <f t="shared" si="43"/>
        <v/>
      </c>
      <c r="BD78" s="111"/>
      <c r="BG78" s="112">
        <v>74</v>
      </c>
      <c r="BH78" s="14">
        <f t="shared" si="44"/>
        <v>9</v>
      </c>
      <c r="BI78" s="14">
        <f t="shared" si="45"/>
        <v>1</v>
      </c>
      <c r="BJ78" s="14">
        <f t="shared" si="46"/>
        <v>3074</v>
      </c>
      <c r="BK78" s="14" t="str">
        <f t="shared" si="47"/>
        <v>石灵明传记1-1</v>
      </c>
      <c r="BM78" s="14" t="str">
        <f t="shared" si="48"/>
        <v>石灵明传记1-1 石灵明碎片</v>
      </c>
      <c r="BN78" s="14" t="str">
        <f t="shared" si="49"/>
        <v>石灵明碎片</v>
      </c>
      <c r="BO78" s="14">
        <f t="shared" si="50"/>
        <v>1</v>
      </c>
      <c r="BP78" s="14">
        <f t="shared" si="51"/>
        <v>1</v>
      </c>
      <c r="BQ78" s="14">
        <v>10000</v>
      </c>
    </row>
    <row r="79" spans="35:69" ht="16.5" x14ac:dyDescent="0.2">
      <c r="AI79" s="111">
        <v>75</v>
      </c>
      <c r="AJ79" s="14">
        <f t="shared" si="28"/>
        <v>12</v>
      </c>
      <c r="AK79" s="14">
        <f t="shared" si="29"/>
        <v>202002</v>
      </c>
      <c r="AL79" s="14">
        <f t="shared" si="30"/>
        <v>2020</v>
      </c>
      <c r="AM79" s="111" t="s">
        <v>990</v>
      </c>
      <c r="AN79" s="14">
        <f t="shared" si="31"/>
        <v>2</v>
      </c>
      <c r="AO79" s="14">
        <f t="shared" si="52"/>
        <v>202003</v>
      </c>
      <c r="AP79" s="14" t="str">
        <f t="shared" si="32"/>
        <v>高顺传记-2</v>
      </c>
      <c r="AQ79" s="14" t="str">
        <f t="shared" si="33"/>
        <v>高顺传记-2</v>
      </c>
      <c r="AR79" s="14">
        <f t="shared" si="34"/>
        <v>40</v>
      </c>
      <c r="AS79" s="14" t="str">
        <f t="shared" si="35"/>
        <v/>
      </c>
      <c r="AT79" s="113">
        <v>3</v>
      </c>
      <c r="AU79" s="114" t="s">
        <v>994</v>
      </c>
      <c r="AV79" s="14" t="str">
        <f t="shared" si="36"/>
        <v>KP_KM_1102020</v>
      </c>
      <c r="AW79" s="14">
        <f t="shared" si="37"/>
        <v>1102020</v>
      </c>
      <c r="AX79" s="14" t="str">
        <f t="shared" si="38"/>
        <v>高顺传记2-1</v>
      </c>
      <c r="AY79" s="14" t="str">
        <f t="shared" si="39"/>
        <v/>
      </c>
      <c r="AZ79" s="14" t="str">
        <f t="shared" si="40"/>
        <v>高顺碎片</v>
      </c>
      <c r="BA79" s="14">
        <f t="shared" si="41"/>
        <v>1</v>
      </c>
      <c r="BB79" s="14" t="str">
        <f t="shared" si="42"/>
        <v/>
      </c>
      <c r="BC79" s="14" t="str">
        <f t="shared" si="43"/>
        <v/>
      </c>
      <c r="BD79" s="111"/>
      <c r="BG79" s="112">
        <v>75</v>
      </c>
      <c r="BH79" s="14">
        <f t="shared" si="44"/>
        <v>9</v>
      </c>
      <c r="BI79" s="14">
        <f t="shared" si="45"/>
        <v>2</v>
      </c>
      <c r="BJ79" s="14">
        <f t="shared" si="46"/>
        <v>3075</v>
      </c>
      <c r="BK79" s="14" t="str">
        <f t="shared" si="47"/>
        <v>石灵明传记2-1</v>
      </c>
      <c r="BM79" s="14" t="str">
        <f t="shared" si="48"/>
        <v>石灵明传记2-1 石灵明碎片</v>
      </c>
      <c r="BN79" s="14" t="str">
        <f t="shared" si="49"/>
        <v>石灵明碎片</v>
      </c>
      <c r="BO79" s="14">
        <f t="shared" si="50"/>
        <v>1</v>
      </c>
      <c r="BP79" s="14">
        <f t="shared" si="51"/>
        <v>1</v>
      </c>
      <c r="BQ79" s="14">
        <v>10000</v>
      </c>
    </row>
    <row r="80" spans="35:69" ht="16.5" x14ac:dyDescent="0.2">
      <c r="AI80" s="111">
        <v>76</v>
      </c>
      <c r="AJ80" s="14">
        <f t="shared" si="28"/>
        <v>12</v>
      </c>
      <c r="AK80" s="14">
        <f t="shared" si="29"/>
        <v>202003</v>
      </c>
      <c r="AL80" s="14">
        <f t="shared" si="30"/>
        <v>2020</v>
      </c>
      <c r="AM80" s="111" t="s">
        <v>990</v>
      </c>
      <c r="AN80" s="14">
        <f t="shared" si="31"/>
        <v>3</v>
      </c>
      <c r="AO80" s="14">
        <f t="shared" si="52"/>
        <v>202004</v>
      </c>
      <c r="AP80" s="14" t="str">
        <f t="shared" si="32"/>
        <v>高顺传记-3</v>
      </c>
      <c r="AQ80" s="14" t="str">
        <f t="shared" si="33"/>
        <v>高顺传记-3</v>
      </c>
      <c r="AR80" s="14">
        <f t="shared" si="34"/>
        <v>55</v>
      </c>
      <c r="AS80" s="14" t="str">
        <f t="shared" si="35"/>
        <v/>
      </c>
      <c r="AT80" s="113">
        <v>3</v>
      </c>
      <c r="AU80" s="114" t="s">
        <v>994</v>
      </c>
      <c r="AV80" s="14" t="str">
        <f t="shared" si="36"/>
        <v>KP_KM_1102020</v>
      </c>
      <c r="AW80" s="14">
        <f t="shared" si="37"/>
        <v>1102020</v>
      </c>
      <c r="AX80" s="14" t="str">
        <f t="shared" si="38"/>
        <v>高顺传记3-1</v>
      </c>
      <c r="AY80" s="14" t="str">
        <f t="shared" si="39"/>
        <v/>
      </c>
      <c r="AZ80" s="14" t="str">
        <f t="shared" si="40"/>
        <v>高顺碎片</v>
      </c>
      <c r="BA80" s="14" t="str">
        <f t="shared" si="41"/>
        <v>1~2</v>
      </c>
      <c r="BB80" s="14" t="str">
        <f t="shared" si="42"/>
        <v/>
      </c>
      <c r="BC80" s="14" t="str">
        <f t="shared" si="43"/>
        <v/>
      </c>
      <c r="BD80" s="111"/>
      <c r="BG80" s="112">
        <v>76</v>
      </c>
      <c r="BH80" s="14">
        <f t="shared" si="44"/>
        <v>9</v>
      </c>
      <c r="BI80" s="14">
        <f t="shared" si="45"/>
        <v>3</v>
      </c>
      <c r="BJ80" s="14">
        <f t="shared" si="46"/>
        <v>3076</v>
      </c>
      <c r="BK80" s="14" t="str">
        <f t="shared" si="47"/>
        <v>石灵明传记3-1</v>
      </c>
      <c r="BM80" s="14" t="str">
        <f t="shared" si="48"/>
        <v>石灵明传记3-1 石灵明碎片</v>
      </c>
      <c r="BN80" s="14" t="str">
        <f t="shared" si="49"/>
        <v>石灵明碎片</v>
      </c>
      <c r="BO80" s="14">
        <f t="shared" si="50"/>
        <v>1</v>
      </c>
      <c r="BP80" s="14">
        <f t="shared" si="51"/>
        <v>2</v>
      </c>
      <c r="BQ80" s="14">
        <v>10000</v>
      </c>
    </row>
    <row r="81" spans="35:69" ht="16.5" x14ac:dyDescent="0.2">
      <c r="AI81" s="111">
        <v>77</v>
      </c>
      <c r="AJ81" s="14">
        <f t="shared" si="28"/>
        <v>12</v>
      </c>
      <c r="AK81" s="14">
        <f t="shared" si="29"/>
        <v>202004</v>
      </c>
      <c r="AL81" s="14">
        <f t="shared" si="30"/>
        <v>2020</v>
      </c>
      <c r="AM81" s="111" t="s">
        <v>990</v>
      </c>
      <c r="AN81" s="14">
        <f t="shared" si="31"/>
        <v>4</v>
      </c>
      <c r="AO81" s="14">
        <f t="shared" si="52"/>
        <v>202005</v>
      </c>
      <c r="AP81" s="14" t="str">
        <f t="shared" si="32"/>
        <v>高顺传记-4</v>
      </c>
      <c r="AQ81" s="14" t="str">
        <f t="shared" si="33"/>
        <v>高顺传记-4</v>
      </c>
      <c r="AR81" s="14">
        <f t="shared" si="34"/>
        <v>70</v>
      </c>
      <c r="AS81" s="14" t="str">
        <f t="shared" si="35"/>
        <v/>
      </c>
      <c r="AT81" s="113">
        <v>3</v>
      </c>
      <c r="AU81" s="114" t="s">
        <v>994</v>
      </c>
      <c r="AV81" s="14" t="str">
        <f t="shared" si="36"/>
        <v>KP_KM_1102020</v>
      </c>
      <c r="AW81" s="14">
        <f t="shared" si="37"/>
        <v>1102020</v>
      </c>
      <c r="AX81" s="14" t="str">
        <f t="shared" si="38"/>
        <v>高顺传记4-1</v>
      </c>
      <c r="AY81" s="14" t="str">
        <f t="shared" si="39"/>
        <v/>
      </c>
      <c r="AZ81" s="14" t="str">
        <f t="shared" si="40"/>
        <v>高顺专属武器碎片</v>
      </c>
      <c r="BA81" s="14">
        <f t="shared" si="41"/>
        <v>1</v>
      </c>
      <c r="BB81" s="14" t="str">
        <f t="shared" si="42"/>
        <v/>
      </c>
      <c r="BC81" s="14" t="str">
        <f t="shared" si="43"/>
        <v/>
      </c>
      <c r="BD81" s="111"/>
      <c r="BG81" s="112">
        <v>77</v>
      </c>
      <c r="BH81" s="14">
        <f t="shared" si="44"/>
        <v>9</v>
      </c>
      <c r="BI81" s="14">
        <f t="shared" si="45"/>
        <v>4</v>
      </c>
      <c r="BJ81" s="14">
        <f t="shared" si="46"/>
        <v>3077</v>
      </c>
      <c r="BK81" s="14" t="str">
        <f t="shared" si="47"/>
        <v>石灵明传记4-1</v>
      </c>
      <c r="BM81" s="14" t="str">
        <f t="shared" si="48"/>
        <v>石灵明传记4-1 石灵明专属武器碎片</v>
      </c>
      <c r="BN81" s="14" t="str">
        <f t="shared" si="49"/>
        <v>石灵明专属武器碎片</v>
      </c>
      <c r="BO81" s="14">
        <f t="shared" si="50"/>
        <v>1</v>
      </c>
      <c r="BP81" s="14">
        <f t="shared" si="51"/>
        <v>1</v>
      </c>
      <c r="BQ81" s="14">
        <v>10000</v>
      </c>
    </row>
    <row r="82" spans="35:69" ht="16.5" x14ac:dyDescent="0.2">
      <c r="AI82" s="111">
        <v>78</v>
      </c>
      <c r="AJ82" s="14">
        <f t="shared" si="28"/>
        <v>12</v>
      </c>
      <c r="AK82" s="14">
        <f t="shared" si="29"/>
        <v>202005</v>
      </c>
      <c r="AL82" s="14">
        <f t="shared" si="30"/>
        <v>2020</v>
      </c>
      <c r="AM82" s="111" t="s">
        <v>990</v>
      </c>
      <c r="AN82" s="14">
        <f t="shared" si="31"/>
        <v>5</v>
      </c>
      <c r="AO82" s="14">
        <f t="shared" si="52"/>
        <v>-1</v>
      </c>
      <c r="AP82" s="14" t="str">
        <f t="shared" si="32"/>
        <v>高顺传记-5</v>
      </c>
      <c r="AQ82" s="14" t="str">
        <f t="shared" si="33"/>
        <v>高顺传记-5</v>
      </c>
      <c r="AR82" s="14">
        <f t="shared" si="34"/>
        <v>80</v>
      </c>
      <c r="AS82" s="14" t="str">
        <f t="shared" si="35"/>
        <v/>
      </c>
      <c r="AT82" s="113">
        <v>3</v>
      </c>
      <c r="AU82" s="114" t="s">
        <v>994</v>
      </c>
      <c r="AV82" s="14" t="str">
        <f t="shared" si="36"/>
        <v>KP_KM_1102020</v>
      </c>
      <c r="AW82" s="14">
        <f t="shared" si="37"/>
        <v>1102020</v>
      </c>
      <c r="AX82" s="14" t="str">
        <f t="shared" si="38"/>
        <v>高顺传记5-1</v>
      </c>
      <c r="AY82" s="14" t="str">
        <f t="shared" si="39"/>
        <v>高顺传记5-1</v>
      </c>
      <c r="AZ82" s="14" t="str">
        <f t="shared" si="40"/>
        <v>高顺碎片</v>
      </c>
      <c r="BA82" s="14" t="str">
        <f t="shared" si="41"/>
        <v>1~2</v>
      </c>
      <c r="BB82" s="14" t="str">
        <f t="shared" si="42"/>
        <v>高顺专属武器碎片</v>
      </c>
      <c r="BC82" s="14">
        <f t="shared" si="43"/>
        <v>1</v>
      </c>
      <c r="BD82" s="111"/>
      <c r="BG82" s="112">
        <v>78</v>
      </c>
      <c r="BH82" s="14">
        <f t="shared" si="44"/>
        <v>9</v>
      </c>
      <c r="BI82" s="14">
        <f t="shared" si="45"/>
        <v>5</v>
      </c>
      <c r="BJ82" s="14">
        <f t="shared" si="46"/>
        <v>3078</v>
      </c>
      <c r="BK82" s="14" t="str">
        <f t="shared" si="47"/>
        <v>石灵明传记5-1</v>
      </c>
      <c r="BM82" s="14" t="str">
        <f t="shared" si="48"/>
        <v>石灵明传记5-1 石灵明碎片</v>
      </c>
      <c r="BN82" s="14" t="str">
        <f t="shared" si="49"/>
        <v>石灵明碎片</v>
      </c>
      <c r="BO82" s="14">
        <f t="shared" si="50"/>
        <v>1</v>
      </c>
      <c r="BP82" s="14">
        <f t="shared" si="51"/>
        <v>2</v>
      </c>
      <c r="BQ82" s="14">
        <v>10000</v>
      </c>
    </row>
    <row r="83" spans="35:69" ht="16.5" x14ac:dyDescent="0.2">
      <c r="AI83" s="111">
        <v>79</v>
      </c>
      <c r="AJ83" s="14">
        <f t="shared" si="28"/>
        <v>13</v>
      </c>
      <c r="AK83" s="14">
        <f t="shared" si="29"/>
        <v>202101</v>
      </c>
      <c r="AL83" s="14">
        <f t="shared" si="30"/>
        <v>2021</v>
      </c>
      <c r="AM83" s="111" t="s">
        <v>990</v>
      </c>
      <c r="AN83" s="14">
        <f t="shared" si="31"/>
        <v>1</v>
      </c>
      <c r="AO83" s="14">
        <f t="shared" si="52"/>
        <v>202102</v>
      </c>
      <c r="AP83" s="14" t="str">
        <f t="shared" si="32"/>
        <v>烈风螳螂传记-1</v>
      </c>
      <c r="AQ83" s="14" t="str">
        <f t="shared" si="33"/>
        <v>烈风螳螂传记-1</v>
      </c>
      <c r="AR83" s="14">
        <f t="shared" si="34"/>
        <v>30</v>
      </c>
      <c r="AS83" s="14" t="str">
        <f t="shared" si="35"/>
        <v/>
      </c>
      <c r="AT83" s="113">
        <v>3</v>
      </c>
      <c r="AU83" s="114" t="s">
        <v>994</v>
      </c>
      <c r="AV83" s="14" t="str">
        <f t="shared" si="36"/>
        <v>KP_KM_1102021</v>
      </c>
      <c r="AW83" s="14">
        <f t="shared" si="37"/>
        <v>1102021</v>
      </c>
      <c r="AX83" s="14" t="str">
        <f t="shared" si="38"/>
        <v>烈风螳螂传记1-1</v>
      </c>
      <c r="AY83" s="14" t="str">
        <f t="shared" si="39"/>
        <v/>
      </c>
      <c r="AZ83" s="14" t="str">
        <f t="shared" si="40"/>
        <v>烈风螳螂碎片</v>
      </c>
      <c r="BA83" s="14">
        <f t="shared" si="41"/>
        <v>1</v>
      </c>
      <c r="BB83" s="14" t="str">
        <f t="shared" si="42"/>
        <v/>
      </c>
      <c r="BC83" s="14" t="str">
        <f t="shared" si="43"/>
        <v/>
      </c>
      <c r="BD83" s="111"/>
      <c r="BG83" s="112">
        <v>79</v>
      </c>
      <c r="BH83" s="14">
        <f t="shared" si="44"/>
        <v>9</v>
      </c>
      <c r="BI83" s="14">
        <f t="shared" si="45"/>
        <v>6</v>
      </c>
      <c r="BJ83" s="14">
        <f t="shared" si="46"/>
        <v>3079</v>
      </c>
      <c r="BK83" s="14" t="str">
        <f t="shared" si="47"/>
        <v>石灵明传记5-2</v>
      </c>
      <c r="BM83" s="14" t="str">
        <f t="shared" si="48"/>
        <v>石灵明传记5-2 石灵明专属武器碎片</v>
      </c>
      <c r="BN83" s="14" t="str">
        <f t="shared" si="49"/>
        <v>石灵明专属武器碎片</v>
      </c>
      <c r="BO83" s="14">
        <f t="shared" si="50"/>
        <v>1</v>
      </c>
      <c r="BP83" s="14">
        <f t="shared" si="51"/>
        <v>1</v>
      </c>
      <c r="BQ83" s="14">
        <v>10000</v>
      </c>
    </row>
    <row r="84" spans="35:69" ht="16.5" x14ac:dyDescent="0.2">
      <c r="AI84" s="111">
        <v>80</v>
      </c>
      <c r="AJ84" s="14">
        <f t="shared" si="28"/>
        <v>13</v>
      </c>
      <c r="AK84" s="14">
        <f t="shared" si="29"/>
        <v>202102</v>
      </c>
      <c r="AL84" s="14">
        <f t="shared" si="30"/>
        <v>2021</v>
      </c>
      <c r="AM84" s="111" t="s">
        <v>990</v>
      </c>
      <c r="AN84" s="14">
        <f t="shared" si="31"/>
        <v>2</v>
      </c>
      <c r="AO84" s="14">
        <f t="shared" si="52"/>
        <v>202103</v>
      </c>
      <c r="AP84" s="14" t="str">
        <f t="shared" si="32"/>
        <v>烈风螳螂传记-2</v>
      </c>
      <c r="AQ84" s="14" t="str">
        <f t="shared" si="33"/>
        <v>烈风螳螂传记-2</v>
      </c>
      <c r="AR84" s="14">
        <f t="shared" si="34"/>
        <v>40</v>
      </c>
      <c r="AS84" s="14" t="str">
        <f t="shared" si="35"/>
        <v/>
      </c>
      <c r="AT84" s="113">
        <v>3</v>
      </c>
      <c r="AU84" s="114" t="s">
        <v>994</v>
      </c>
      <c r="AV84" s="14" t="str">
        <f t="shared" si="36"/>
        <v>KP_KM_1102021</v>
      </c>
      <c r="AW84" s="14">
        <f t="shared" si="37"/>
        <v>1102021</v>
      </c>
      <c r="AX84" s="14" t="str">
        <f t="shared" si="38"/>
        <v>烈风螳螂传记2-1</v>
      </c>
      <c r="AY84" s="14" t="str">
        <f t="shared" si="39"/>
        <v/>
      </c>
      <c r="AZ84" s="14" t="str">
        <f t="shared" si="40"/>
        <v>烈风螳螂碎片</v>
      </c>
      <c r="BA84" s="14">
        <f t="shared" si="41"/>
        <v>1</v>
      </c>
      <c r="BB84" s="14" t="str">
        <f t="shared" si="42"/>
        <v/>
      </c>
      <c r="BC84" s="14" t="str">
        <f t="shared" si="43"/>
        <v/>
      </c>
      <c r="BD84" s="111"/>
      <c r="BG84" s="112">
        <v>80</v>
      </c>
      <c r="BH84" s="14">
        <f t="shared" si="44"/>
        <v>10</v>
      </c>
      <c r="BI84" s="14">
        <f t="shared" si="45"/>
        <v>1</v>
      </c>
      <c r="BJ84" s="14">
        <f t="shared" si="46"/>
        <v>3080</v>
      </c>
      <c r="BK84" s="14" t="str">
        <f t="shared" si="47"/>
        <v>西方龙传记1-1</v>
      </c>
      <c r="BM84" s="14" t="str">
        <f t="shared" si="48"/>
        <v>西方龙传记1-1 西方龙碎片</v>
      </c>
      <c r="BN84" s="14" t="str">
        <f t="shared" si="49"/>
        <v>西方龙碎片</v>
      </c>
      <c r="BO84" s="14">
        <f t="shared" si="50"/>
        <v>1</v>
      </c>
      <c r="BP84" s="14">
        <f t="shared" si="51"/>
        <v>1</v>
      </c>
      <c r="BQ84" s="14">
        <v>10000</v>
      </c>
    </row>
    <row r="85" spans="35:69" ht="16.5" x14ac:dyDescent="0.2">
      <c r="AI85" s="111">
        <v>81</v>
      </c>
      <c r="AJ85" s="14">
        <f t="shared" si="28"/>
        <v>13</v>
      </c>
      <c r="AK85" s="14">
        <f t="shared" si="29"/>
        <v>202103</v>
      </c>
      <c r="AL85" s="14">
        <f t="shared" si="30"/>
        <v>2021</v>
      </c>
      <c r="AM85" s="111" t="s">
        <v>990</v>
      </c>
      <c r="AN85" s="14">
        <f t="shared" si="31"/>
        <v>3</v>
      </c>
      <c r="AO85" s="14">
        <f t="shared" si="52"/>
        <v>202104</v>
      </c>
      <c r="AP85" s="14" t="str">
        <f t="shared" si="32"/>
        <v>烈风螳螂传记-3</v>
      </c>
      <c r="AQ85" s="14" t="str">
        <f t="shared" si="33"/>
        <v>烈风螳螂传记-3</v>
      </c>
      <c r="AR85" s="14">
        <f t="shared" si="34"/>
        <v>55</v>
      </c>
      <c r="AS85" s="14" t="str">
        <f t="shared" si="35"/>
        <v/>
      </c>
      <c r="AT85" s="113">
        <v>3</v>
      </c>
      <c r="AU85" s="114" t="s">
        <v>994</v>
      </c>
      <c r="AV85" s="14" t="str">
        <f t="shared" si="36"/>
        <v>KP_KM_1102021</v>
      </c>
      <c r="AW85" s="14">
        <f t="shared" si="37"/>
        <v>1102021</v>
      </c>
      <c r="AX85" s="14" t="str">
        <f t="shared" si="38"/>
        <v>烈风螳螂传记3-1</v>
      </c>
      <c r="AY85" s="14" t="str">
        <f t="shared" si="39"/>
        <v/>
      </c>
      <c r="AZ85" s="14" t="str">
        <f t="shared" si="40"/>
        <v>烈风螳螂碎片</v>
      </c>
      <c r="BA85" s="14" t="str">
        <f t="shared" si="41"/>
        <v>1~2</v>
      </c>
      <c r="BB85" s="14" t="str">
        <f t="shared" si="42"/>
        <v/>
      </c>
      <c r="BC85" s="14" t="str">
        <f t="shared" si="43"/>
        <v/>
      </c>
      <c r="BD85" s="111"/>
      <c r="BG85" s="112">
        <v>81</v>
      </c>
      <c r="BH85" s="14">
        <f t="shared" si="44"/>
        <v>10</v>
      </c>
      <c r="BI85" s="14">
        <f t="shared" si="45"/>
        <v>2</v>
      </c>
      <c r="BJ85" s="14">
        <f t="shared" si="46"/>
        <v>3081</v>
      </c>
      <c r="BK85" s="14" t="str">
        <f t="shared" si="47"/>
        <v>西方龙传记2-1</v>
      </c>
      <c r="BM85" s="14" t="str">
        <f t="shared" si="48"/>
        <v>西方龙传记2-1 西方龙碎片</v>
      </c>
      <c r="BN85" s="14" t="str">
        <f t="shared" si="49"/>
        <v>西方龙碎片</v>
      </c>
      <c r="BO85" s="14">
        <f t="shared" si="50"/>
        <v>1</v>
      </c>
      <c r="BP85" s="14">
        <f t="shared" si="51"/>
        <v>1</v>
      </c>
      <c r="BQ85" s="14">
        <v>10000</v>
      </c>
    </row>
    <row r="86" spans="35:69" ht="16.5" x14ac:dyDescent="0.2">
      <c r="AI86" s="111">
        <v>82</v>
      </c>
      <c r="AJ86" s="14">
        <f t="shared" si="28"/>
        <v>13</v>
      </c>
      <c r="AK86" s="14">
        <f t="shared" si="29"/>
        <v>202104</v>
      </c>
      <c r="AL86" s="14">
        <f t="shared" si="30"/>
        <v>2021</v>
      </c>
      <c r="AM86" s="111" t="s">
        <v>990</v>
      </c>
      <c r="AN86" s="14">
        <f t="shared" si="31"/>
        <v>4</v>
      </c>
      <c r="AO86" s="14">
        <f t="shared" si="52"/>
        <v>202105</v>
      </c>
      <c r="AP86" s="14" t="str">
        <f t="shared" si="32"/>
        <v>烈风螳螂传记-4</v>
      </c>
      <c r="AQ86" s="14" t="str">
        <f t="shared" si="33"/>
        <v>烈风螳螂传记-4</v>
      </c>
      <c r="AR86" s="14">
        <f t="shared" si="34"/>
        <v>70</v>
      </c>
      <c r="AS86" s="14" t="str">
        <f t="shared" si="35"/>
        <v/>
      </c>
      <c r="AT86" s="113">
        <v>3</v>
      </c>
      <c r="AU86" s="114" t="s">
        <v>994</v>
      </c>
      <c r="AV86" s="14" t="str">
        <f t="shared" si="36"/>
        <v>KP_KM_1102021</v>
      </c>
      <c r="AW86" s="14">
        <f t="shared" si="37"/>
        <v>1102021</v>
      </c>
      <c r="AX86" s="14" t="str">
        <f t="shared" si="38"/>
        <v>烈风螳螂传记4-1</v>
      </c>
      <c r="AY86" s="14" t="str">
        <f t="shared" si="39"/>
        <v/>
      </c>
      <c r="AZ86" s="14" t="str">
        <f t="shared" si="40"/>
        <v>烈风螳螂专属武器碎片</v>
      </c>
      <c r="BA86" s="14">
        <f t="shared" si="41"/>
        <v>1</v>
      </c>
      <c r="BB86" s="14" t="str">
        <f t="shared" si="42"/>
        <v/>
      </c>
      <c r="BC86" s="14" t="str">
        <f t="shared" si="43"/>
        <v/>
      </c>
      <c r="BD86" s="111"/>
      <c r="BG86" s="112">
        <v>82</v>
      </c>
      <c r="BH86" s="14">
        <f t="shared" si="44"/>
        <v>10</v>
      </c>
      <c r="BI86" s="14">
        <f t="shared" si="45"/>
        <v>3</v>
      </c>
      <c r="BJ86" s="14">
        <f t="shared" si="46"/>
        <v>3082</v>
      </c>
      <c r="BK86" s="14" t="str">
        <f t="shared" si="47"/>
        <v>西方龙传记3-1</v>
      </c>
      <c r="BM86" s="14" t="str">
        <f t="shared" si="48"/>
        <v>西方龙传记3-1 西方龙碎片</v>
      </c>
      <c r="BN86" s="14" t="str">
        <f t="shared" si="49"/>
        <v>西方龙碎片</v>
      </c>
      <c r="BO86" s="14">
        <f t="shared" si="50"/>
        <v>1</v>
      </c>
      <c r="BP86" s="14">
        <f t="shared" si="51"/>
        <v>2</v>
      </c>
      <c r="BQ86" s="14">
        <v>10000</v>
      </c>
    </row>
    <row r="87" spans="35:69" ht="16.5" x14ac:dyDescent="0.2">
      <c r="AI87" s="111">
        <v>83</v>
      </c>
      <c r="AJ87" s="14">
        <f t="shared" si="28"/>
        <v>13</v>
      </c>
      <c r="AK87" s="14">
        <f t="shared" si="29"/>
        <v>202105</v>
      </c>
      <c r="AL87" s="14">
        <f t="shared" si="30"/>
        <v>2021</v>
      </c>
      <c r="AM87" s="111" t="s">
        <v>990</v>
      </c>
      <c r="AN87" s="14">
        <f t="shared" si="31"/>
        <v>5</v>
      </c>
      <c r="AO87" s="14">
        <f t="shared" si="52"/>
        <v>-1</v>
      </c>
      <c r="AP87" s="14" t="str">
        <f t="shared" si="32"/>
        <v>烈风螳螂传记-5</v>
      </c>
      <c r="AQ87" s="14" t="str">
        <f t="shared" si="33"/>
        <v>烈风螳螂传记-5</v>
      </c>
      <c r="AR87" s="14">
        <f t="shared" si="34"/>
        <v>80</v>
      </c>
      <c r="AS87" s="14" t="str">
        <f t="shared" si="35"/>
        <v/>
      </c>
      <c r="AT87" s="113">
        <v>3</v>
      </c>
      <c r="AU87" s="114" t="s">
        <v>994</v>
      </c>
      <c r="AV87" s="14" t="str">
        <f t="shared" si="36"/>
        <v>KP_KM_1102021</v>
      </c>
      <c r="AW87" s="14">
        <f t="shared" si="37"/>
        <v>1102021</v>
      </c>
      <c r="AX87" s="14" t="str">
        <f t="shared" si="38"/>
        <v>烈风螳螂传记5-1</v>
      </c>
      <c r="AY87" s="14" t="str">
        <f t="shared" si="39"/>
        <v>烈风螳螂传记5-1</v>
      </c>
      <c r="AZ87" s="14" t="str">
        <f t="shared" si="40"/>
        <v>烈风螳螂碎片</v>
      </c>
      <c r="BA87" s="14" t="str">
        <f t="shared" si="41"/>
        <v>1~2</v>
      </c>
      <c r="BB87" s="14" t="str">
        <f t="shared" si="42"/>
        <v>烈风螳螂专属武器碎片</v>
      </c>
      <c r="BC87" s="14">
        <f t="shared" si="43"/>
        <v>1</v>
      </c>
      <c r="BD87" s="111"/>
      <c r="BG87" s="112">
        <v>83</v>
      </c>
      <c r="BH87" s="14">
        <f t="shared" si="44"/>
        <v>10</v>
      </c>
      <c r="BI87" s="14">
        <f t="shared" si="45"/>
        <v>4</v>
      </c>
      <c r="BJ87" s="14">
        <f t="shared" si="46"/>
        <v>3083</v>
      </c>
      <c r="BK87" s="14" t="str">
        <f t="shared" si="47"/>
        <v>西方龙传记4-1</v>
      </c>
      <c r="BM87" s="14" t="str">
        <f t="shared" si="48"/>
        <v>西方龙传记4-1 西方龙专属武器碎片</v>
      </c>
      <c r="BN87" s="14" t="str">
        <f t="shared" si="49"/>
        <v>西方龙专属武器碎片</v>
      </c>
      <c r="BO87" s="14">
        <f t="shared" si="50"/>
        <v>1</v>
      </c>
      <c r="BP87" s="14">
        <f t="shared" si="51"/>
        <v>1</v>
      </c>
      <c r="BQ87" s="14">
        <v>10000</v>
      </c>
    </row>
    <row r="88" spans="35:69" ht="16.5" x14ac:dyDescent="0.2">
      <c r="AI88" s="111">
        <v>84</v>
      </c>
      <c r="AJ88" s="14">
        <f t="shared" si="28"/>
        <v>14</v>
      </c>
      <c r="AK88" s="14">
        <f t="shared" si="29"/>
        <v>202401</v>
      </c>
      <c r="AL88" s="14">
        <f t="shared" si="30"/>
        <v>2024</v>
      </c>
      <c r="AM88" s="111" t="s">
        <v>990</v>
      </c>
      <c r="AN88" s="14">
        <f t="shared" si="31"/>
        <v>1</v>
      </c>
      <c r="AO88" s="14">
        <f t="shared" si="52"/>
        <v>202402</v>
      </c>
      <c r="AP88" s="14" t="str">
        <f t="shared" si="32"/>
        <v>朱仙传记-1</v>
      </c>
      <c r="AQ88" s="14" t="str">
        <f t="shared" si="33"/>
        <v>朱仙传记-1</v>
      </c>
      <c r="AR88" s="14">
        <f t="shared" si="34"/>
        <v>30</v>
      </c>
      <c r="AS88" s="14" t="str">
        <f t="shared" si="35"/>
        <v/>
      </c>
      <c r="AT88" s="113">
        <v>3</v>
      </c>
      <c r="AU88" s="114" t="s">
        <v>994</v>
      </c>
      <c r="AV88" s="14" t="str">
        <f t="shared" si="36"/>
        <v>KP_KM_1102024</v>
      </c>
      <c r="AW88" s="14">
        <f t="shared" si="37"/>
        <v>1102024</v>
      </c>
      <c r="AX88" s="14" t="str">
        <f t="shared" si="38"/>
        <v>朱仙传记1-1</v>
      </c>
      <c r="AY88" s="14" t="str">
        <f t="shared" si="39"/>
        <v/>
      </c>
      <c r="AZ88" s="14" t="str">
        <f t="shared" si="40"/>
        <v>朱仙碎片</v>
      </c>
      <c r="BA88" s="14">
        <f t="shared" si="41"/>
        <v>1</v>
      </c>
      <c r="BB88" s="14" t="str">
        <f t="shared" si="42"/>
        <v/>
      </c>
      <c r="BC88" s="14" t="str">
        <f t="shared" si="43"/>
        <v/>
      </c>
      <c r="BD88" s="111"/>
      <c r="BG88" s="112">
        <v>84</v>
      </c>
      <c r="BH88" s="14">
        <f t="shared" si="44"/>
        <v>10</v>
      </c>
      <c r="BI88" s="14">
        <f t="shared" si="45"/>
        <v>5</v>
      </c>
      <c r="BJ88" s="14">
        <f t="shared" si="46"/>
        <v>3084</v>
      </c>
      <c r="BK88" s="14" t="str">
        <f t="shared" si="47"/>
        <v>西方龙传记5-1</v>
      </c>
      <c r="BM88" s="14" t="str">
        <f t="shared" si="48"/>
        <v>西方龙传记5-1 西方龙碎片</v>
      </c>
      <c r="BN88" s="14" t="str">
        <f t="shared" si="49"/>
        <v>西方龙碎片</v>
      </c>
      <c r="BO88" s="14">
        <f t="shared" si="50"/>
        <v>1</v>
      </c>
      <c r="BP88" s="14">
        <f t="shared" si="51"/>
        <v>2</v>
      </c>
      <c r="BQ88" s="14">
        <v>10000</v>
      </c>
    </row>
    <row r="89" spans="35:69" ht="16.5" x14ac:dyDescent="0.2">
      <c r="AI89" s="111">
        <v>85</v>
      </c>
      <c r="AJ89" s="14">
        <f t="shared" si="28"/>
        <v>14</v>
      </c>
      <c r="AK89" s="14">
        <f t="shared" si="29"/>
        <v>202402</v>
      </c>
      <c r="AL89" s="14">
        <f t="shared" si="30"/>
        <v>2024</v>
      </c>
      <c r="AM89" s="111" t="s">
        <v>990</v>
      </c>
      <c r="AN89" s="14">
        <f t="shared" si="31"/>
        <v>2</v>
      </c>
      <c r="AO89" s="14">
        <f t="shared" si="52"/>
        <v>202403</v>
      </c>
      <c r="AP89" s="14" t="str">
        <f t="shared" si="32"/>
        <v>朱仙传记-2</v>
      </c>
      <c r="AQ89" s="14" t="str">
        <f t="shared" si="33"/>
        <v>朱仙传记-2</v>
      </c>
      <c r="AR89" s="14">
        <f t="shared" si="34"/>
        <v>40</v>
      </c>
      <c r="AS89" s="14" t="str">
        <f t="shared" si="35"/>
        <v/>
      </c>
      <c r="AT89" s="113">
        <v>3</v>
      </c>
      <c r="AU89" s="114" t="s">
        <v>994</v>
      </c>
      <c r="AV89" s="14" t="str">
        <f t="shared" si="36"/>
        <v>KP_KM_1102024</v>
      </c>
      <c r="AW89" s="14">
        <f t="shared" si="37"/>
        <v>1102024</v>
      </c>
      <c r="AX89" s="14" t="str">
        <f t="shared" si="38"/>
        <v>朱仙传记2-1</v>
      </c>
      <c r="AY89" s="14" t="str">
        <f t="shared" si="39"/>
        <v/>
      </c>
      <c r="AZ89" s="14" t="str">
        <f t="shared" si="40"/>
        <v>朱仙碎片</v>
      </c>
      <c r="BA89" s="14">
        <f t="shared" si="41"/>
        <v>1</v>
      </c>
      <c r="BB89" s="14" t="str">
        <f t="shared" si="42"/>
        <v/>
      </c>
      <c r="BC89" s="14" t="str">
        <f t="shared" si="43"/>
        <v/>
      </c>
      <c r="BD89" s="111"/>
      <c r="BG89" s="112">
        <v>85</v>
      </c>
      <c r="BH89" s="14">
        <f t="shared" si="44"/>
        <v>10</v>
      </c>
      <c r="BI89" s="14">
        <f t="shared" si="45"/>
        <v>6</v>
      </c>
      <c r="BJ89" s="14">
        <f t="shared" si="46"/>
        <v>3085</v>
      </c>
      <c r="BK89" s="14" t="str">
        <f t="shared" si="47"/>
        <v>西方龙传记5-2</v>
      </c>
      <c r="BM89" s="14" t="str">
        <f t="shared" si="48"/>
        <v>西方龙传记5-2 西方龙专属武器碎片</v>
      </c>
      <c r="BN89" s="14" t="str">
        <f t="shared" si="49"/>
        <v>西方龙专属武器碎片</v>
      </c>
      <c r="BO89" s="14">
        <f t="shared" si="50"/>
        <v>1</v>
      </c>
      <c r="BP89" s="14">
        <f t="shared" si="51"/>
        <v>1</v>
      </c>
      <c r="BQ89" s="14">
        <v>10000</v>
      </c>
    </row>
    <row r="90" spans="35:69" ht="16.5" x14ac:dyDescent="0.2">
      <c r="AI90" s="111">
        <v>86</v>
      </c>
      <c r="AJ90" s="14">
        <f t="shared" si="28"/>
        <v>14</v>
      </c>
      <c r="AK90" s="14">
        <f t="shared" si="29"/>
        <v>202403</v>
      </c>
      <c r="AL90" s="14">
        <f t="shared" si="30"/>
        <v>2024</v>
      </c>
      <c r="AM90" s="111" t="s">
        <v>990</v>
      </c>
      <c r="AN90" s="14">
        <f t="shared" si="31"/>
        <v>3</v>
      </c>
      <c r="AO90" s="14">
        <f t="shared" si="52"/>
        <v>202404</v>
      </c>
      <c r="AP90" s="14" t="str">
        <f t="shared" si="32"/>
        <v>朱仙传记-3</v>
      </c>
      <c r="AQ90" s="14" t="str">
        <f t="shared" si="33"/>
        <v>朱仙传记-3</v>
      </c>
      <c r="AR90" s="14">
        <f t="shared" si="34"/>
        <v>55</v>
      </c>
      <c r="AS90" s="14" t="str">
        <f t="shared" si="35"/>
        <v/>
      </c>
      <c r="AT90" s="113">
        <v>3</v>
      </c>
      <c r="AU90" s="114" t="s">
        <v>994</v>
      </c>
      <c r="AV90" s="14" t="str">
        <f t="shared" si="36"/>
        <v>KP_KM_1102024</v>
      </c>
      <c r="AW90" s="14">
        <f t="shared" si="37"/>
        <v>1102024</v>
      </c>
      <c r="AX90" s="14" t="str">
        <f t="shared" si="38"/>
        <v>朱仙传记3-1</v>
      </c>
      <c r="AY90" s="14" t="str">
        <f t="shared" si="39"/>
        <v/>
      </c>
      <c r="AZ90" s="14" t="str">
        <f t="shared" si="40"/>
        <v>朱仙碎片</v>
      </c>
      <c r="BA90" s="14" t="str">
        <f t="shared" si="41"/>
        <v>1~2</v>
      </c>
      <c r="BB90" s="14" t="str">
        <f t="shared" si="42"/>
        <v/>
      </c>
      <c r="BC90" s="14" t="str">
        <f t="shared" si="43"/>
        <v/>
      </c>
      <c r="BD90" s="111"/>
      <c r="BG90" s="112">
        <v>86</v>
      </c>
      <c r="BH90" s="14">
        <f t="shared" si="44"/>
        <v>10</v>
      </c>
      <c r="BI90" s="14">
        <f t="shared" si="45"/>
        <v>7</v>
      </c>
      <c r="BJ90" s="14">
        <f t="shared" si="46"/>
        <v>3086</v>
      </c>
      <c r="BK90" s="14" t="str">
        <f t="shared" si="47"/>
        <v>西方龙传记6-1</v>
      </c>
      <c r="BM90" s="14" t="str">
        <f t="shared" si="48"/>
        <v>西方龙传记6-1 西方龙碎片</v>
      </c>
      <c r="BN90" s="14" t="str">
        <f t="shared" si="49"/>
        <v>西方龙碎片</v>
      </c>
      <c r="BO90" s="14">
        <f t="shared" si="50"/>
        <v>1</v>
      </c>
      <c r="BP90" s="14">
        <f t="shared" si="51"/>
        <v>2</v>
      </c>
      <c r="BQ90" s="14">
        <v>10000</v>
      </c>
    </row>
    <row r="91" spans="35:69" ht="16.5" x14ac:dyDescent="0.2">
      <c r="AI91" s="111">
        <v>87</v>
      </c>
      <c r="AJ91" s="14">
        <f t="shared" si="28"/>
        <v>14</v>
      </c>
      <c r="AK91" s="14">
        <f t="shared" si="29"/>
        <v>202404</v>
      </c>
      <c r="AL91" s="14">
        <f t="shared" si="30"/>
        <v>2024</v>
      </c>
      <c r="AM91" s="111" t="s">
        <v>990</v>
      </c>
      <c r="AN91" s="14">
        <f t="shared" si="31"/>
        <v>4</v>
      </c>
      <c r="AO91" s="14">
        <f t="shared" si="52"/>
        <v>202405</v>
      </c>
      <c r="AP91" s="14" t="str">
        <f t="shared" si="32"/>
        <v>朱仙传记-4</v>
      </c>
      <c r="AQ91" s="14" t="str">
        <f t="shared" si="33"/>
        <v>朱仙传记-4</v>
      </c>
      <c r="AR91" s="14">
        <f t="shared" si="34"/>
        <v>70</v>
      </c>
      <c r="AS91" s="14" t="str">
        <f t="shared" si="35"/>
        <v/>
      </c>
      <c r="AT91" s="113">
        <v>3</v>
      </c>
      <c r="AU91" s="114" t="s">
        <v>994</v>
      </c>
      <c r="AV91" s="14" t="str">
        <f t="shared" si="36"/>
        <v>KP_KM_1102024</v>
      </c>
      <c r="AW91" s="14">
        <f t="shared" si="37"/>
        <v>1102024</v>
      </c>
      <c r="AX91" s="14" t="str">
        <f t="shared" si="38"/>
        <v>朱仙传记4-1</v>
      </c>
      <c r="AY91" s="14" t="str">
        <f t="shared" si="39"/>
        <v/>
      </c>
      <c r="AZ91" s="14" t="str">
        <f t="shared" si="40"/>
        <v>朱仙专属武器碎片</v>
      </c>
      <c r="BA91" s="14">
        <f t="shared" si="41"/>
        <v>1</v>
      </c>
      <c r="BB91" s="14" t="str">
        <f t="shared" si="42"/>
        <v/>
      </c>
      <c r="BC91" s="14" t="str">
        <f t="shared" si="43"/>
        <v/>
      </c>
      <c r="BD91" s="111"/>
      <c r="BG91" s="112">
        <v>87</v>
      </c>
      <c r="BH91" s="14">
        <f t="shared" si="44"/>
        <v>10</v>
      </c>
      <c r="BI91" s="14">
        <f t="shared" si="45"/>
        <v>8</v>
      </c>
      <c r="BJ91" s="14">
        <f t="shared" si="46"/>
        <v>3087</v>
      </c>
      <c r="BK91" s="14" t="str">
        <f t="shared" si="47"/>
        <v>西方龙传记6-2</v>
      </c>
      <c r="BM91" s="14" t="str">
        <f t="shared" si="48"/>
        <v>西方龙传记6-2 西方龙专属武器碎片</v>
      </c>
      <c r="BN91" s="14" t="str">
        <f t="shared" si="49"/>
        <v>西方龙专属武器碎片</v>
      </c>
      <c r="BO91" s="14">
        <f t="shared" si="50"/>
        <v>1</v>
      </c>
      <c r="BP91" s="14">
        <f t="shared" si="51"/>
        <v>1</v>
      </c>
      <c r="BQ91" s="14">
        <v>10000</v>
      </c>
    </row>
    <row r="92" spans="35:69" ht="16.5" x14ac:dyDescent="0.2">
      <c r="AI92" s="111">
        <v>88</v>
      </c>
      <c r="AJ92" s="14">
        <f t="shared" si="28"/>
        <v>14</v>
      </c>
      <c r="AK92" s="14">
        <f t="shared" si="29"/>
        <v>202405</v>
      </c>
      <c r="AL92" s="14">
        <f t="shared" si="30"/>
        <v>2024</v>
      </c>
      <c r="AM92" s="111" t="s">
        <v>990</v>
      </c>
      <c r="AN92" s="14">
        <f t="shared" si="31"/>
        <v>5</v>
      </c>
      <c r="AO92" s="14">
        <f t="shared" si="52"/>
        <v>-1</v>
      </c>
      <c r="AP92" s="14" t="str">
        <f t="shared" si="32"/>
        <v>朱仙传记-5</v>
      </c>
      <c r="AQ92" s="14" t="str">
        <f t="shared" si="33"/>
        <v>朱仙传记-5</v>
      </c>
      <c r="AR92" s="14">
        <f t="shared" si="34"/>
        <v>80</v>
      </c>
      <c r="AS92" s="14" t="str">
        <f t="shared" si="35"/>
        <v/>
      </c>
      <c r="AT92" s="113">
        <v>3</v>
      </c>
      <c r="AU92" s="114" t="s">
        <v>994</v>
      </c>
      <c r="AV92" s="14" t="str">
        <f t="shared" si="36"/>
        <v>KP_KM_1102024</v>
      </c>
      <c r="AW92" s="14">
        <f t="shared" si="37"/>
        <v>1102024</v>
      </c>
      <c r="AX92" s="14" t="str">
        <f t="shared" si="38"/>
        <v>朱仙传记5-1</v>
      </c>
      <c r="AY92" s="14" t="str">
        <f t="shared" si="39"/>
        <v>朱仙传记5-1</v>
      </c>
      <c r="AZ92" s="14" t="str">
        <f t="shared" si="40"/>
        <v>朱仙碎片</v>
      </c>
      <c r="BA92" s="14" t="str">
        <f t="shared" si="41"/>
        <v>1~2</v>
      </c>
      <c r="BB92" s="14" t="str">
        <f t="shared" si="42"/>
        <v>朱仙专属武器碎片</v>
      </c>
      <c r="BC92" s="14">
        <f t="shared" si="43"/>
        <v>1</v>
      </c>
      <c r="BD92" s="111"/>
      <c r="BG92" s="112">
        <v>88</v>
      </c>
      <c r="BH92" s="14">
        <f t="shared" si="44"/>
        <v>10</v>
      </c>
      <c r="BI92" s="14">
        <f t="shared" si="45"/>
        <v>9</v>
      </c>
      <c r="BJ92" s="14">
        <f t="shared" si="46"/>
        <v>3088</v>
      </c>
      <c r="BK92" s="14" t="str">
        <f t="shared" si="47"/>
        <v>西方龙传记7-1</v>
      </c>
      <c r="BM92" s="14" t="str">
        <f t="shared" si="48"/>
        <v>西方龙传记7-1 西方龙碎片</v>
      </c>
      <c r="BN92" s="14" t="str">
        <f t="shared" si="49"/>
        <v>西方龙碎片</v>
      </c>
      <c r="BO92" s="14">
        <f t="shared" si="50"/>
        <v>1</v>
      </c>
      <c r="BP92" s="14">
        <f t="shared" si="51"/>
        <v>2</v>
      </c>
      <c r="BQ92" s="14">
        <v>10000</v>
      </c>
    </row>
    <row r="93" spans="35:69" ht="16.5" x14ac:dyDescent="0.2">
      <c r="AI93" s="111">
        <v>89</v>
      </c>
      <c r="AJ93" s="14">
        <f t="shared" si="28"/>
        <v>15</v>
      </c>
      <c r="AK93" s="14">
        <f t="shared" si="29"/>
        <v>202601</v>
      </c>
      <c r="AL93" s="14">
        <f t="shared" si="30"/>
        <v>2026</v>
      </c>
      <c r="AM93" s="111" t="s">
        <v>990</v>
      </c>
      <c r="AN93" s="14">
        <f t="shared" si="31"/>
        <v>1</v>
      </c>
      <c r="AO93" s="14">
        <f t="shared" si="52"/>
        <v>202602</v>
      </c>
      <c r="AP93" s="14" t="str">
        <f t="shared" si="32"/>
        <v>雷震子传记-1</v>
      </c>
      <c r="AQ93" s="14" t="str">
        <f t="shared" si="33"/>
        <v>雷震子传记-1</v>
      </c>
      <c r="AR93" s="14">
        <f t="shared" si="34"/>
        <v>30</v>
      </c>
      <c r="AS93" s="14" t="str">
        <f t="shared" si="35"/>
        <v/>
      </c>
      <c r="AT93" s="113">
        <v>3</v>
      </c>
      <c r="AU93" s="114" t="s">
        <v>994</v>
      </c>
      <c r="AV93" s="14" t="str">
        <f t="shared" si="36"/>
        <v>KP_KM_1102026</v>
      </c>
      <c r="AW93" s="14">
        <f t="shared" si="37"/>
        <v>1102026</v>
      </c>
      <c r="AX93" s="14" t="str">
        <f t="shared" si="38"/>
        <v>雷震子传记1-1</v>
      </c>
      <c r="AY93" s="14" t="str">
        <f t="shared" si="39"/>
        <v/>
      </c>
      <c r="AZ93" s="14" t="str">
        <f t="shared" si="40"/>
        <v>雷震子碎片</v>
      </c>
      <c r="BA93" s="14">
        <f t="shared" si="41"/>
        <v>1</v>
      </c>
      <c r="BB93" s="14" t="str">
        <f t="shared" si="42"/>
        <v/>
      </c>
      <c r="BC93" s="14" t="str">
        <f t="shared" si="43"/>
        <v/>
      </c>
      <c r="BD93" s="111"/>
      <c r="BG93" s="112">
        <v>89</v>
      </c>
      <c r="BH93" s="14">
        <f t="shared" si="44"/>
        <v>10</v>
      </c>
      <c r="BI93" s="14">
        <f t="shared" si="45"/>
        <v>10</v>
      </c>
      <c r="BJ93" s="14">
        <f t="shared" si="46"/>
        <v>3089</v>
      </c>
      <c r="BK93" s="14" t="str">
        <f t="shared" si="47"/>
        <v>西方龙传记7-2</v>
      </c>
      <c r="BM93" s="14" t="str">
        <f t="shared" si="48"/>
        <v>西方龙传记7-2 西方龙专属武器碎片</v>
      </c>
      <c r="BN93" s="14" t="str">
        <f t="shared" si="49"/>
        <v>西方龙专属武器碎片</v>
      </c>
      <c r="BO93" s="14">
        <f t="shared" si="50"/>
        <v>1</v>
      </c>
      <c r="BP93" s="14">
        <f t="shared" si="51"/>
        <v>1</v>
      </c>
      <c r="BQ93" s="14">
        <v>10000</v>
      </c>
    </row>
    <row r="94" spans="35:69" ht="16.5" x14ac:dyDescent="0.2">
      <c r="AI94" s="111">
        <v>90</v>
      </c>
      <c r="AJ94" s="14">
        <f t="shared" si="28"/>
        <v>15</v>
      </c>
      <c r="AK94" s="14">
        <f t="shared" si="29"/>
        <v>202602</v>
      </c>
      <c r="AL94" s="14">
        <f t="shared" si="30"/>
        <v>2026</v>
      </c>
      <c r="AM94" s="111" t="s">
        <v>990</v>
      </c>
      <c r="AN94" s="14">
        <f t="shared" si="31"/>
        <v>2</v>
      </c>
      <c r="AO94" s="14">
        <f t="shared" si="52"/>
        <v>202603</v>
      </c>
      <c r="AP94" s="14" t="str">
        <f t="shared" si="32"/>
        <v>雷震子传记-2</v>
      </c>
      <c r="AQ94" s="14" t="str">
        <f t="shared" si="33"/>
        <v>雷震子传记-2</v>
      </c>
      <c r="AR94" s="14">
        <f t="shared" si="34"/>
        <v>40</v>
      </c>
      <c r="AS94" s="14" t="str">
        <f t="shared" si="35"/>
        <v/>
      </c>
      <c r="AT94" s="113">
        <v>3</v>
      </c>
      <c r="AU94" s="114" t="s">
        <v>994</v>
      </c>
      <c r="AV94" s="14" t="str">
        <f t="shared" si="36"/>
        <v>KP_KM_1102026</v>
      </c>
      <c r="AW94" s="14">
        <f t="shared" si="37"/>
        <v>1102026</v>
      </c>
      <c r="AX94" s="14" t="str">
        <f t="shared" si="38"/>
        <v>雷震子传记2-1</v>
      </c>
      <c r="AY94" s="14" t="str">
        <f t="shared" si="39"/>
        <v/>
      </c>
      <c r="AZ94" s="14" t="str">
        <f t="shared" si="40"/>
        <v>雷震子碎片</v>
      </c>
      <c r="BA94" s="14">
        <f t="shared" si="41"/>
        <v>1</v>
      </c>
      <c r="BB94" s="14" t="str">
        <f t="shared" si="42"/>
        <v/>
      </c>
      <c r="BC94" s="14" t="str">
        <f t="shared" si="43"/>
        <v/>
      </c>
      <c r="BD94" s="111"/>
      <c r="BG94" s="112">
        <v>90</v>
      </c>
      <c r="BH94" s="14">
        <f t="shared" si="44"/>
        <v>10</v>
      </c>
      <c r="BI94" s="14">
        <f t="shared" si="45"/>
        <v>11</v>
      </c>
      <c r="BJ94" s="14">
        <f t="shared" si="46"/>
        <v>3090</v>
      </c>
      <c r="BK94" s="14" t="str">
        <f t="shared" si="47"/>
        <v>西方龙传记8-1</v>
      </c>
      <c r="BM94" s="14" t="str">
        <f t="shared" si="48"/>
        <v>西方龙传记8-1 西方龙碎片</v>
      </c>
      <c r="BN94" s="14" t="str">
        <f t="shared" si="49"/>
        <v>西方龙碎片</v>
      </c>
      <c r="BO94" s="14">
        <f t="shared" si="50"/>
        <v>2</v>
      </c>
      <c r="BP94" s="14">
        <f t="shared" si="51"/>
        <v>2</v>
      </c>
      <c r="BQ94" s="14">
        <v>10000</v>
      </c>
    </row>
    <row r="95" spans="35:69" ht="16.5" x14ac:dyDescent="0.2">
      <c r="AI95" s="111">
        <v>91</v>
      </c>
      <c r="AJ95" s="14">
        <f t="shared" si="28"/>
        <v>15</v>
      </c>
      <c r="AK95" s="14">
        <f t="shared" si="29"/>
        <v>202603</v>
      </c>
      <c r="AL95" s="14">
        <f t="shared" si="30"/>
        <v>2026</v>
      </c>
      <c r="AM95" s="111" t="s">
        <v>990</v>
      </c>
      <c r="AN95" s="14">
        <f t="shared" si="31"/>
        <v>3</v>
      </c>
      <c r="AO95" s="14">
        <f t="shared" si="52"/>
        <v>202604</v>
      </c>
      <c r="AP95" s="14" t="str">
        <f t="shared" si="32"/>
        <v>雷震子传记-3</v>
      </c>
      <c r="AQ95" s="14" t="str">
        <f t="shared" si="33"/>
        <v>雷震子传记-3</v>
      </c>
      <c r="AR95" s="14">
        <f t="shared" si="34"/>
        <v>55</v>
      </c>
      <c r="AS95" s="14" t="str">
        <f t="shared" si="35"/>
        <v/>
      </c>
      <c r="AT95" s="113">
        <v>3</v>
      </c>
      <c r="AU95" s="114" t="s">
        <v>994</v>
      </c>
      <c r="AV95" s="14" t="str">
        <f t="shared" si="36"/>
        <v>KP_KM_1102026</v>
      </c>
      <c r="AW95" s="14">
        <f t="shared" si="37"/>
        <v>1102026</v>
      </c>
      <c r="AX95" s="14" t="str">
        <f t="shared" si="38"/>
        <v>雷震子传记3-1</v>
      </c>
      <c r="AY95" s="14" t="str">
        <f t="shared" si="39"/>
        <v/>
      </c>
      <c r="AZ95" s="14" t="str">
        <f t="shared" si="40"/>
        <v>雷震子碎片</v>
      </c>
      <c r="BA95" s="14" t="str">
        <f t="shared" si="41"/>
        <v>1~2</v>
      </c>
      <c r="BB95" s="14" t="str">
        <f t="shared" si="42"/>
        <v/>
      </c>
      <c r="BC95" s="14" t="str">
        <f t="shared" si="43"/>
        <v/>
      </c>
      <c r="BD95" s="111"/>
      <c r="BG95" s="112">
        <v>91</v>
      </c>
      <c r="BH95" s="14">
        <f t="shared" si="44"/>
        <v>11</v>
      </c>
      <c r="BI95" s="14">
        <f t="shared" si="45"/>
        <v>1</v>
      </c>
      <c r="BJ95" s="14">
        <f t="shared" si="46"/>
        <v>3091</v>
      </c>
      <c r="BK95" s="14" t="str">
        <f t="shared" si="47"/>
        <v>飞廉传记1-1</v>
      </c>
      <c r="BM95" s="14" t="str">
        <f t="shared" si="48"/>
        <v>飞廉传记1-1 飞廉碎片</v>
      </c>
      <c r="BN95" s="14" t="str">
        <f t="shared" si="49"/>
        <v>飞廉碎片</v>
      </c>
      <c r="BO95" s="14">
        <f t="shared" si="50"/>
        <v>1</v>
      </c>
      <c r="BP95" s="14">
        <f t="shared" si="51"/>
        <v>1</v>
      </c>
      <c r="BQ95" s="14">
        <v>10000</v>
      </c>
    </row>
    <row r="96" spans="35:69" ht="16.5" x14ac:dyDescent="0.2">
      <c r="AI96" s="111">
        <v>92</v>
      </c>
      <c r="AJ96" s="14">
        <f t="shared" si="28"/>
        <v>15</v>
      </c>
      <c r="AK96" s="14">
        <f t="shared" si="29"/>
        <v>202604</v>
      </c>
      <c r="AL96" s="14">
        <f t="shared" si="30"/>
        <v>2026</v>
      </c>
      <c r="AM96" s="111" t="s">
        <v>990</v>
      </c>
      <c r="AN96" s="14">
        <f t="shared" si="31"/>
        <v>4</v>
      </c>
      <c r="AO96" s="14">
        <f t="shared" si="52"/>
        <v>202605</v>
      </c>
      <c r="AP96" s="14" t="str">
        <f t="shared" si="32"/>
        <v>雷震子传记-4</v>
      </c>
      <c r="AQ96" s="14" t="str">
        <f t="shared" si="33"/>
        <v>雷震子传记-4</v>
      </c>
      <c r="AR96" s="14">
        <f t="shared" si="34"/>
        <v>70</v>
      </c>
      <c r="AS96" s="14" t="str">
        <f t="shared" si="35"/>
        <v/>
      </c>
      <c r="AT96" s="113">
        <v>3</v>
      </c>
      <c r="AU96" s="114" t="s">
        <v>994</v>
      </c>
      <c r="AV96" s="14" t="str">
        <f t="shared" si="36"/>
        <v>KP_KM_1102026</v>
      </c>
      <c r="AW96" s="14">
        <f t="shared" si="37"/>
        <v>1102026</v>
      </c>
      <c r="AX96" s="14" t="str">
        <f t="shared" si="38"/>
        <v>雷震子传记4-1</v>
      </c>
      <c r="AY96" s="14" t="str">
        <f t="shared" si="39"/>
        <v/>
      </c>
      <c r="AZ96" s="14" t="str">
        <f t="shared" si="40"/>
        <v>雷震子专属武器碎片</v>
      </c>
      <c r="BA96" s="14">
        <f t="shared" si="41"/>
        <v>1</v>
      </c>
      <c r="BB96" s="14" t="str">
        <f t="shared" si="42"/>
        <v/>
      </c>
      <c r="BC96" s="14" t="str">
        <f t="shared" si="43"/>
        <v/>
      </c>
      <c r="BD96" s="111"/>
      <c r="BG96" s="112">
        <v>92</v>
      </c>
      <c r="BH96" s="14">
        <f t="shared" si="44"/>
        <v>11</v>
      </c>
      <c r="BI96" s="14">
        <f t="shared" si="45"/>
        <v>2</v>
      </c>
      <c r="BJ96" s="14">
        <f t="shared" si="46"/>
        <v>3092</v>
      </c>
      <c r="BK96" s="14" t="str">
        <f t="shared" si="47"/>
        <v>飞廉传记2-1</v>
      </c>
      <c r="BM96" s="14" t="str">
        <f t="shared" si="48"/>
        <v>飞廉传记2-1 飞廉碎片</v>
      </c>
      <c r="BN96" s="14" t="str">
        <f t="shared" si="49"/>
        <v>飞廉碎片</v>
      </c>
      <c r="BO96" s="14">
        <f t="shared" si="50"/>
        <v>1</v>
      </c>
      <c r="BP96" s="14">
        <f t="shared" si="51"/>
        <v>1</v>
      </c>
      <c r="BQ96" s="14">
        <v>10000</v>
      </c>
    </row>
    <row r="97" spans="35:69" ht="16.5" x14ac:dyDescent="0.2">
      <c r="AI97" s="111">
        <v>93</v>
      </c>
      <c r="AJ97" s="14">
        <f t="shared" si="28"/>
        <v>15</v>
      </c>
      <c r="AK97" s="14">
        <f t="shared" si="29"/>
        <v>202605</v>
      </c>
      <c r="AL97" s="14">
        <f t="shared" si="30"/>
        <v>2026</v>
      </c>
      <c r="AM97" s="111" t="s">
        <v>990</v>
      </c>
      <c r="AN97" s="14">
        <f t="shared" si="31"/>
        <v>5</v>
      </c>
      <c r="AO97" s="14">
        <f t="shared" si="52"/>
        <v>-1</v>
      </c>
      <c r="AP97" s="14" t="str">
        <f t="shared" si="32"/>
        <v>雷震子传记-5</v>
      </c>
      <c r="AQ97" s="14" t="str">
        <f t="shared" si="33"/>
        <v>雷震子传记-5</v>
      </c>
      <c r="AR97" s="14">
        <f t="shared" si="34"/>
        <v>80</v>
      </c>
      <c r="AS97" s="14" t="str">
        <f t="shared" si="35"/>
        <v/>
      </c>
      <c r="AT97" s="113">
        <v>3</v>
      </c>
      <c r="AU97" s="114" t="s">
        <v>994</v>
      </c>
      <c r="AV97" s="14" t="str">
        <f t="shared" si="36"/>
        <v>KP_KM_1102026</v>
      </c>
      <c r="AW97" s="14">
        <f t="shared" si="37"/>
        <v>1102026</v>
      </c>
      <c r="AX97" s="14" t="str">
        <f t="shared" si="38"/>
        <v>雷震子传记5-1</v>
      </c>
      <c r="AY97" s="14" t="str">
        <f t="shared" si="39"/>
        <v>雷震子传记5-1</v>
      </c>
      <c r="AZ97" s="14" t="str">
        <f t="shared" si="40"/>
        <v>雷震子碎片</v>
      </c>
      <c r="BA97" s="14" t="str">
        <f t="shared" si="41"/>
        <v>1~2</v>
      </c>
      <c r="BB97" s="14" t="str">
        <f t="shared" si="42"/>
        <v>雷震子专属武器碎片</v>
      </c>
      <c r="BC97" s="14">
        <f t="shared" si="43"/>
        <v>1</v>
      </c>
      <c r="BD97" s="111"/>
      <c r="BG97" s="112">
        <v>93</v>
      </c>
      <c r="BH97" s="14">
        <f t="shared" si="44"/>
        <v>11</v>
      </c>
      <c r="BI97" s="14">
        <f t="shared" si="45"/>
        <v>3</v>
      </c>
      <c r="BJ97" s="14">
        <f t="shared" si="46"/>
        <v>3093</v>
      </c>
      <c r="BK97" s="14" t="str">
        <f t="shared" si="47"/>
        <v>飞廉传记3-1</v>
      </c>
      <c r="BM97" s="14" t="str">
        <f t="shared" si="48"/>
        <v>飞廉传记3-1 飞廉碎片</v>
      </c>
      <c r="BN97" s="14" t="str">
        <f t="shared" si="49"/>
        <v>飞廉碎片</v>
      </c>
      <c r="BO97" s="14">
        <f t="shared" si="50"/>
        <v>1</v>
      </c>
      <c r="BP97" s="14">
        <f t="shared" si="51"/>
        <v>2</v>
      </c>
      <c r="BQ97" s="14">
        <v>10000</v>
      </c>
    </row>
    <row r="98" spans="35:69" ht="16.5" x14ac:dyDescent="0.2">
      <c r="AI98" s="111">
        <v>94</v>
      </c>
      <c r="AJ98" s="14">
        <f t="shared" si="28"/>
        <v>16</v>
      </c>
      <c r="AK98" s="14">
        <f t="shared" si="29"/>
        <v>203001</v>
      </c>
      <c r="AL98" s="14">
        <f t="shared" si="30"/>
        <v>2030</v>
      </c>
      <c r="AM98" s="111" t="s">
        <v>990</v>
      </c>
      <c r="AN98" s="14">
        <f t="shared" si="31"/>
        <v>1</v>
      </c>
      <c r="AO98" s="14">
        <f t="shared" si="52"/>
        <v>203002</v>
      </c>
      <c r="AP98" s="14" t="str">
        <f t="shared" si="32"/>
        <v>燕青传记-1</v>
      </c>
      <c r="AQ98" s="14" t="str">
        <f t="shared" si="33"/>
        <v>燕青传记-1</v>
      </c>
      <c r="AR98" s="14">
        <f t="shared" si="34"/>
        <v>30</v>
      </c>
      <c r="AS98" s="14" t="str">
        <f t="shared" si="35"/>
        <v/>
      </c>
      <c r="AT98" s="113">
        <v>3</v>
      </c>
      <c r="AU98" s="114" t="s">
        <v>994</v>
      </c>
      <c r="AV98" s="14" t="str">
        <f t="shared" si="36"/>
        <v>KP_KM_1102030</v>
      </c>
      <c r="AW98" s="14">
        <f t="shared" si="37"/>
        <v>1102030</v>
      </c>
      <c r="AX98" s="14" t="str">
        <f t="shared" si="38"/>
        <v>燕青传记1-1</v>
      </c>
      <c r="AY98" s="14" t="str">
        <f t="shared" si="39"/>
        <v/>
      </c>
      <c r="AZ98" s="14" t="str">
        <f t="shared" si="40"/>
        <v>燕青碎片</v>
      </c>
      <c r="BA98" s="14">
        <f t="shared" si="41"/>
        <v>1</v>
      </c>
      <c r="BB98" s="14" t="str">
        <f t="shared" si="42"/>
        <v/>
      </c>
      <c r="BC98" s="14" t="str">
        <f t="shared" si="43"/>
        <v/>
      </c>
      <c r="BD98" s="111"/>
      <c r="BG98" s="112">
        <v>94</v>
      </c>
      <c r="BH98" s="14">
        <f t="shared" si="44"/>
        <v>11</v>
      </c>
      <c r="BI98" s="14">
        <f t="shared" si="45"/>
        <v>4</v>
      </c>
      <c r="BJ98" s="14">
        <f t="shared" si="46"/>
        <v>3094</v>
      </c>
      <c r="BK98" s="14" t="str">
        <f t="shared" si="47"/>
        <v>飞廉传记4-1</v>
      </c>
      <c r="BM98" s="14" t="str">
        <f t="shared" si="48"/>
        <v>飞廉传记4-1 飞廉专属武器碎片</v>
      </c>
      <c r="BN98" s="14" t="str">
        <f t="shared" si="49"/>
        <v>飞廉专属武器碎片</v>
      </c>
      <c r="BO98" s="14">
        <f t="shared" si="50"/>
        <v>1</v>
      </c>
      <c r="BP98" s="14">
        <f t="shared" si="51"/>
        <v>1</v>
      </c>
      <c r="BQ98" s="14">
        <v>10000</v>
      </c>
    </row>
    <row r="99" spans="35:69" ht="16.5" x14ac:dyDescent="0.2">
      <c r="AI99" s="111">
        <v>95</v>
      </c>
      <c r="AJ99" s="14">
        <f t="shared" si="28"/>
        <v>16</v>
      </c>
      <c r="AK99" s="14">
        <f t="shared" si="29"/>
        <v>203002</v>
      </c>
      <c r="AL99" s="14">
        <f t="shared" si="30"/>
        <v>2030</v>
      </c>
      <c r="AM99" s="111" t="s">
        <v>990</v>
      </c>
      <c r="AN99" s="14">
        <f t="shared" si="31"/>
        <v>2</v>
      </c>
      <c r="AO99" s="14">
        <f t="shared" si="52"/>
        <v>203003</v>
      </c>
      <c r="AP99" s="14" t="str">
        <f t="shared" si="32"/>
        <v>燕青传记-2</v>
      </c>
      <c r="AQ99" s="14" t="str">
        <f t="shared" si="33"/>
        <v>燕青传记-2</v>
      </c>
      <c r="AR99" s="14">
        <f t="shared" si="34"/>
        <v>40</v>
      </c>
      <c r="AS99" s="14" t="str">
        <f t="shared" si="35"/>
        <v/>
      </c>
      <c r="AT99" s="113">
        <v>3</v>
      </c>
      <c r="AU99" s="114" t="s">
        <v>994</v>
      </c>
      <c r="AV99" s="14" t="str">
        <f t="shared" si="36"/>
        <v>KP_KM_1102030</v>
      </c>
      <c r="AW99" s="14">
        <f t="shared" si="37"/>
        <v>1102030</v>
      </c>
      <c r="AX99" s="14" t="str">
        <f t="shared" si="38"/>
        <v>燕青传记2-1</v>
      </c>
      <c r="AY99" s="14" t="str">
        <f t="shared" si="39"/>
        <v/>
      </c>
      <c r="AZ99" s="14" t="str">
        <f t="shared" si="40"/>
        <v>燕青碎片</v>
      </c>
      <c r="BA99" s="14">
        <f t="shared" si="41"/>
        <v>1</v>
      </c>
      <c r="BB99" s="14" t="str">
        <f t="shared" si="42"/>
        <v/>
      </c>
      <c r="BC99" s="14" t="str">
        <f t="shared" si="43"/>
        <v/>
      </c>
      <c r="BD99" s="111"/>
      <c r="BG99" s="112">
        <v>95</v>
      </c>
      <c r="BH99" s="14">
        <f t="shared" si="44"/>
        <v>11</v>
      </c>
      <c r="BI99" s="14">
        <f t="shared" si="45"/>
        <v>5</v>
      </c>
      <c r="BJ99" s="14">
        <f t="shared" si="46"/>
        <v>3095</v>
      </c>
      <c r="BK99" s="14" t="str">
        <f t="shared" si="47"/>
        <v>飞廉传记5-1</v>
      </c>
      <c r="BM99" s="14" t="str">
        <f t="shared" si="48"/>
        <v>飞廉传记5-1 飞廉碎片</v>
      </c>
      <c r="BN99" s="14" t="str">
        <f t="shared" si="49"/>
        <v>飞廉碎片</v>
      </c>
      <c r="BO99" s="14">
        <f t="shared" si="50"/>
        <v>1</v>
      </c>
      <c r="BP99" s="14">
        <f t="shared" si="51"/>
        <v>2</v>
      </c>
      <c r="BQ99" s="14">
        <v>10000</v>
      </c>
    </row>
    <row r="100" spans="35:69" ht="16.5" x14ac:dyDescent="0.2">
      <c r="AI100" s="111">
        <v>96</v>
      </c>
      <c r="AJ100" s="14">
        <f t="shared" si="28"/>
        <v>16</v>
      </c>
      <c r="AK100" s="14">
        <f t="shared" si="29"/>
        <v>203003</v>
      </c>
      <c r="AL100" s="14">
        <f t="shared" si="30"/>
        <v>2030</v>
      </c>
      <c r="AM100" s="111" t="s">
        <v>990</v>
      </c>
      <c r="AN100" s="14">
        <f t="shared" si="31"/>
        <v>3</v>
      </c>
      <c r="AO100" s="14">
        <f t="shared" si="52"/>
        <v>203004</v>
      </c>
      <c r="AP100" s="14" t="str">
        <f t="shared" si="32"/>
        <v>燕青传记-3</v>
      </c>
      <c r="AQ100" s="14" t="str">
        <f t="shared" si="33"/>
        <v>燕青传记-3</v>
      </c>
      <c r="AR100" s="14">
        <f t="shared" si="34"/>
        <v>55</v>
      </c>
      <c r="AS100" s="14" t="str">
        <f t="shared" si="35"/>
        <v/>
      </c>
      <c r="AT100" s="113">
        <v>3</v>
      </c>
      <c r="AU100" s="114" t="s">
        <v>994</v>
      </c>
      <c r="AV100" s="14" t="str">
        <f t="shared" si="36"/>
        <v>KP_KM_1102030</v>
      </c>
      <c r="AW100" s="14">
        <f t="shared" si="37"/>
        <v>1102030</v>
      </c>
      <c r="AX100" s="14" t="str">
        <f t="shared" si="38"/>
        <v>燕青传记3-1</v>
      </c>
      <c r="AY100" s="14" t="str">
        <f t="shared" si="39"/>
        <v/>
      </c>
      <c r="AZ100" s="14" t="str">
        <f t="shared" si="40"/>
        <v>燕青碎片</v>
      </c>
      <c r="BA100" s="14" t="str">
        <f t="shared" si="41"/>
        <v>1~2</v>
      </c>
      <c r="BB100" s="14" t="str">
        <f t="shared" si="42"/>
        <v/>
      </c>
      <c r="BC100" s="14" t="str">
        <f t="shared" si="43"/>
        <v/>
      </c>
      <c r="BD100" s="111"/>
      <c r="BG100" s="112">
        <v>96</v>
      </c>
      <c r="BH100" s="14">
        <f t="shared" si="44"/>
        <v>11</v>
      </c>
      <c r="BI100" s="14">
        <f t="shared" si="45"/>
        <v>6</v>
      </c>
      <c r="BJ100" s="14">
        <f t="shared" si="46"/>
        <v>3096</v>
      </c>
      <c r="BK100" s="14" t="str">
        <f t="shared" si="47"/>
        <v>飞廉传记5-2</v>
      </c>
      <c r="BM100" s="14" t="str">
        <f t="shared" si="48"/>
        <v>飞廉传记5-2 飞廉专属武器碎片</v>
      </c>
      <c r="BN100" s="14" t="str">
        <f t="shared" si="49"/>
        <v>飞廉专属武器碎片</v>
      </c>
      <c r="BO100" s="14">
        <f t="shared" si="50"/>
        <v>1</v>
      </c>
      <c r="BP100" s="14">
        <f t="shared" si="51"/>
        <v>1</v>
      </c>
      <c r="BQ100" s="14">
        <v>10000</v>
      </c>
    </row>
    <row r="101" spans="35:69" ht="16.5" x14ac:dyDescent="0.2">
      <c r="AI101" s="111">
        <v>97</v>
      </c>
      <c r="AJ101" s="14">
        <f t="shared" si="28"/>
        <v>16</v>
      </c>
      <c r="AK101" s="14">
        <f t="shared" si="29"/>
        <v>203004</v>
      </c>
      <c r="AL101" s="14">
        <f t="shared" si="30"/>
        <v>2030</v>
      </c>
      <c r="AM101" s="111" t="s">
        <v>990</v>
      </c>
      <c r="AN101" s="14">
        <f t="shared" si="31"/>
        <v>4</v>
      </c>
      <c r="AO101" s="14">
        <f t="shared" si="52"/>
        <v>203005</v>
      </c>
      <c r="AP101" s="14" t="str">
        <f t="shared" si="32"/>
        <v>燕青传记-4</v>
      </c>
      <c r="AQ101" s="14" t="str">
        <f t="shared" si="33"/>
        <v>燕青传记-4</v>
      </c>
      <c r="AR101" s="14">
        <f t="shared" si="34"/>
        <v>70</v>
      </c>
      <c r="AS101" s="14" t="str">
        <f t="shared" si="35"/>
        <v/>
      </c>
      <c r="AT101" s="113">
        <v>3</v>
      </c>
      <c r="AU101" s="114" t="s">
        <v>994</v>
      </c>
      <c r="AV101" s="14" t="str">
        <f t="shared" si="36"/>
        <v>KP_KM_1102030</v>
      </c>
      <c r="AW101" s="14">
        <f t="shared" si="37"/>
        <v>1102030</v>
      </c>
      <c r="AX101" s="14" t="str">
        <f t="shared" si="38"/>
        <v>燕青传记4-1</v>
      </c>
      <c r="AY101" s="14" t="str">
        <f t="shared" si="39"/>
        <v/>
      </c>
      <c r="AZ101" s="14" t="str">
        <f t="shared" si="40"/>
        <v>燕青专属武器碎片</v>
      </c>
      <c r="BA101" s="14">
        <f t="shared" si="41"/>
        <v>1</v>
      </c>
      <c r="BB101" s="14" t="str">
        <f t="shared" si="42"/>
        <v/>
      </c>
      <c r="BC101" s="14" t="str">
        <f t="shared" si="43"/>
        <v/>
      </c>
      <c r="BD101" s="111"/>
      <c r="BG101" s="112">
        <v>97</v>
      </c>
      <c r="BH101" s="14">
        <f t="shared" si="44"/>
        <v>12</v>
      </c>
      <c r="BI101" s="14">
        <f t="shared" si="45"/>
        <v>1</v>
      </c>
      <c r="BJ101" s="14">
        <f t="shared" si="46"/>
        <v>3097</v>
      </c>
      <c r="BK101" s="14" t="str">
        <f t="shared" si="47"/>
        <v>高顺传记1-1</v>
      </c>
      <c r="BM101" s="14" t="str">
        <f t="shared" si="48"/>
        <v>高顺传记1-1 高顺碎片</v>
      </c>
      <c r="BN101" s="14" t="str">
        <f t="shared" si="49"/>
        <v>高顺碎片</v>
      </c>
      <c r="BO101" s="14">
        <f t="shared" si="50"/>
        <v>1</v>
      </c>
      <c r="BP101" s="14">
        <f t="shared" si="51"/>
        <v>1</v>
      </c>
      <c r="BQ101" s="14">
        <v>10000</v>
      </c>
    </row>
    <row r="102" spans="35:69" ht="16.5" x14ac:dyDescent="0.2">
      <c r="AI102" s="111">
        <v>98</v>
      </c>
      <c r="AJ102" s="14">
        <f t="shared" si="28"/>
        <v>16</v>
      </c>
      <c r="AK102" s="14">
        <f t="shared" si="29"/>
        <v>203005</v>
      </c>
      <c r="AL102" s="14">
        <f t="shared" si="30"/>
        <v>2030</v>
      </c>
      <c r="AM102" s="111" t="s">
        <v>990</v>
      </c>
      <c r="AN102" s="14">
        <f t="shared" si="31"/>
        <v>5</v>
      </c>
      <c r="AO102" s="14">
        <f t="shared" si="52"/>
        <v>-1</v>
      </c>
      <c r="AP102" s="14" t="str">
        <f t="shared" si="32"/>
        <v>燕青传记-5</v>
      </c>
      <c r="AQ102" s="14" t="str">
        <f t="shared" si="33"/>
        <v>燕青传记-5</v>
      </c>
      <c r="AR102" s="14">
        <f t="shared" si="34"/>
        <v>80</v>
      </c>
      <c r="AS102" s="14" t="str">
        <f t="shared" si="35"/>
        <v/>
      </c>
      <c r="AT102" s="113">
        <v>3</v>
      </c>
      <c r="AU102" s="114" t="s">
        <v>994</v>
      </c>
      <c r="AV102" s="14" t="str">
        <f t="shared" si="36"/>
        <v>KP_KM_1102030</v>
      </c>
      <c r="AW102" s="14">
        <f t="shared" si="37"/>
        <v>1102030</v>
      </c>
      <c r="AX102" s="14" t="str">
        <f t="shared" si="38"/>
        <v>燕青传记5-1</v>
      </c>
      <c r="AY102" s="14" t="str">
        <f t="shared" si="39"/>
        <v>燕青传记5-1</v>
      </c>
      <c r="AZ102" s="14" t="str">
        <f t="shared" si="40"/>
        <v>燕青碎片</v>
      </c>
      <c r="BA102" s="14" t="str">
        <f t="shared" si="41"/>
        <v>1~2</v>
      </c>
      <c r="BB102" s="14" t="str">
        <f t="shared" si="42"/>
        <v>燕青专属武器碎片</v>
      </c>
      <c r="BC102" s="14">
        <f t="shared" si="43"/>
        <v>1</v>
      </c>
      <c r="BD102" s="111"/>
      <c r="BG102" s="112">
        <v>98</v>
      </c>
      <c r="BH102" s="14">
        <f t="shared" si="44"/>
        <v>12</v>
      </c>
      <c r="BI102" s="14">
        <f t="shared" si="45"/>
        <v>2</v>
      </c>
      <c r="BJ102" s="14">
        <f t="shared" si="46"/>
        <v>3098</v>
      </c>
      <c r="BK102" s="14" t="str">
        <f t="shared" si="47"/>
        <v>高顺传记2-1</v>
      </c>
      <c r="BM102" s="14" t="str">
        <f t="shared" si="48"/>
        <v>高顺传记2-1 高顺碎片</v>
      </c>
      <c r="BN102" s="14" t="str">
        <f t="shared" si="49"/>
        <v>高顺碎片</v>
      </c>
      <c r="BO102" s="14">
        <f t="shared" si="50"/>
        <v>1</v>
      </c>
      <c r="BP102" s="14">
        <f t="shared" si="51"/>
        <v>1</v>
      </c>
      <c r="BQ102" s="14">
        <v>10000</v>
      </c>
    </row>
    <row r="103" spans="35:69" ht="16.5" x14ac:dyDescent="0.2">
      <c r="AI103" s="111">
        <v>99</v>
      </c>
      <c r="AJ103" s="14">
        <f t="shared" si="28"/>
        <v>17</v>
      </c>
      <c r="AK103" s="14">
        <f t="shared" si="29"/>
        <v>203101</v>
      </c>
      <c r="AL103" s="14">
        <f t="shared" si="30"/>
        <v>2031</v>
      </c>
      <c r="AM103" s="111" t="s">
        <v>990</v>
      </c>
      <c r="AN103" s="14">
        <f t="shared" si="31"/>
        <v>1</v>
      </c>
      <c r="AO103" s="14">
        <f t="shared" si="52"/>
        <v>203102</v>
      </c>
      <c r="AP103" s="14" t="str">
        <f t="shared" si="32"/>
        <v>秦琼传记-1</v>
      </c>
      <c r="AQ103" s="14" t="str">
        <f t="shared" si="33"/>
        <v>秦琼传记-1</v>
      </c>
      <c r="AR103" s="14">
        <f t="shared" si="34"/>
        <v>30</v>
      </c>
      <c r="AS103" s="14" t="str">
        <f t="shared" si="35"/>
        <v/>
      </c>
      <c r="AT103" s="113">
        <v>3</v>
      </c>
      <c r="AU103" s="114" t="s">
        <v>994</v>
      </c>
      <c r="AV103" s="14" t="str">
        <f t="shared" si="36"/>
        <v>KP_KM_1102031</v>
      </c>
      <c r="AW103" s="14">
        <f t="shared" si="37"/>
        <v>1102031</v>
      </c>
      <c r="AX103" s="14" t="str">
        <f t="shared" si="38"/>
        <v>秦琼传记1-1</v>
      </c>
      <c r="AY103" s="14" t="str">
        <f t="shared" si="39"/>
        <v/>
      </c>
      <c r="AZ103" s="14" t="str">
        <f t="shared" si="40"/>
        <v>秦琼碎片</v>
      </c>
      <c r="BA103" s="14">
        <f t="shared" si="41"/>
        <v>1</v>
      </c>
      <c r="BB103" s="14" t="str">
        <f t="shared" si="42"/>
        <v/>
      </c>
      <c r="BC103" s="14" t="str">
        <f t="shared" si="43"/>
        <v/>
      </c>
      <c r="BD103" s="111"/>
      <c r="BG103" s="112">
        <v>99</v>
      </c>
      <c r="BH103" s="14">
        <f t="shared" si="44"/>
        <v>12</v>
      </c>
      <c r="BI103" s="14">
        <f t="shared" si="45"/>
        <v>3</v>
      </c>
      <c r="BJ103" s="14">
        <f t="shared" si="46"/>
        <v>3099</v>
      </c>
      <c r="BK103" s="14" t="str">
        <f t="shared" si="47"/>
        <v>高顺传记3-1</v>
      </c>
      <c r="BM103" s="14" t="str">
        <f t="shared" si="48"/>
        <v>高顺传记3-1 高顺碎片</v>
      </c>
      <c r="BN103" s="14" t="str">
        <f t="shared" si="49"/>
        <v>高顺碎片</v>
      </c>
      <c r="BO103" s="14">
        <f t="shared" si="50"/>
        <v>1</v>
      </c>
      <c r="BP103" s="14">
        <f t="shared" si="51"/>
        <v>2</v>
      </c>
      <c r="BQ103" s="14">
        <v>10000</v>
      </c>
    </row>
    <row r="104" spans="35:69" ht="16.5" x14ac:dyDescent="0.2">
      <c r="AI104" s="111">
        <v>100</v>
      </c>
      <c r="AJ104" s="14">
        <f t="shared" si="28"/>
        <v>17</v>
      </c>
      <c r="AK104" s="14">
        <f t="shared" si="29"/>
        <v>203102</v>
      </c>
      <c r="AL104" s="14">
        <f t="shared" si="30"/>
        <v>2031</v>
      </c>
      <c r="AM104" s="111" t="s">
        <v>990</v>
      </c>
      <c r="AN104" s="14">
        <f t="shared" si="31"/>
        <v>2</v>
      </c>
      <c r="AO104" s="14">
        <f t="shared" si="52"/>
        <v>203103</v>
      </c>
      <c r="AP104" s="14" t="str">
        <f t="shared" si="32"/>
        <v>秦琼传记-2</v>
      </c>
      <c r="AQ104" s="14" t="str">
        <f t="shared" si="33"/>
        <v>秦琼传记-2</v>
      </c>
      <c r="AR104" s="14">
        <f t="shared" si="34"/>
        <v>40</v>
      </c>
      <c r="AS104" s="14" t="str">
        <f t="shared" si="35"/>
        <v/>
      </c>
      <c r="AT104" s="113">
        <v>3</v>
      </c>
      <c r="AU104" s="114" t="s">
        <v>994</v>
      </c>
      <c r="AV104" s="14" t="str">
        <f t="shared" si="36"/>
        <v>KP_KM_1102031</v>
      </c>
      <c r="AW104" s="14">
        <f t="shared" si="37"/>
        <v>1102031</v>
      </c>
      <c r="AX104" s="14" t="str">
        <f t="shared" si="38"/>
        <v>秦琼传记2-1</v>
      </c>
      <c r="AY104" s="14" t="str">
        <f t="shared" si="39"/>
        <v/>
      </c>
      <c r="AZ104" s="14" t="str">
        <f t="shared" si="40"/>
        <v>秦琼碎片</v>
      </c>
      <c r="BA104" s="14">
        <f t="shared" si="41"/>
        <v>1</v>
      </c>
      <c r="BB104" s="14" t="str">
        <f t="shared" si="42"/>
        <v/>
      </c>
      <c r="BC104" s="14" t="str">
        <f t="shared" si="43"/>
        <v/>
      </c>
      <c r="BD104" s="111"/>
      <c r="BG104" s="112">
        <v>100</v>
      </c>
      <c r="BH104" s="14">
        <f t="shared" si="44"/>
        <v>12</v>
      </c>
      <c r="BI104" s="14">
        <f t="shared" si="45"/>
        <v>4</v>
      </c>
      <c r="BJ104" s="14">
        <f t="shared" si="46"/>
        <v>3100</v>
      </c>
      <c r="BK104" s="14" t="str">
        <f t="shared" si="47"/>
        <v>高顺传记4-1</v>
      </c>
      <c r="BM104" s="14" t="str">
        <f t="shared" si="48"/>
        <v>高顺传记4-1 高顺专属武器碎片</v>
      </c>
      <c r="BN104" s="14" t="str">
        <f t="shared" si="49"/>
        <v>高顺专属武器碎片</v>
      </c>
      <c r="BO104" s="14">
        <f t="shared" si="50"/>
        <v>1</v>
      </c>
      <c r="BP104" s="14">
        <f t="shared" si="51"/>
        <v>1</v>
      </c>
      <c r="BQ104" s="14">
        <v>10000</v>
      </c>
    </row>
    <row r="105" spans="35:69" ht="16.5" x14ac:dyDescent="0.2">
      <c r="AI105" s="111">
        <v>101</v>
      </c>
      <c r="AJ105" s="14">
        <f t="shared" si="28"/>
        <v>17</v>
      </c>
      <c r="AK105" s="14">
        <f t="shared" si="29"/>
        <v>203103</v>
      </c>
      <c r="AL105" s="14">
        <f t="shared" si="30"/>
        <v>2031</v>
      </c>
      <c r="AM105" s="111" t="s">
        <v>990</v>
      </c>
      <c r="AN105" s="14">
        <f t="shared" si="31"/>
        <v>3</v>
      </c>
      <c r="AO105" s="14">
        <f t="shared" si="52"/>
        <v>203104</v>
      </c>
      <c r="AP105" s="14" t="str">
        <f t="shared" si="32"/>
        <v>秦琼传记-3</v>
      </c>
      <c r="AQ105" s="14" t="str">
        <f t="shared" si="33"/>
        <v>秦琼传记-3</v>
      </c>
      <c r="AR105" s="14">
        <f t="shared" si="34"/>
        <v>55</v>
      </c>
      <c r="AS105" s="14" t="str">
        <f t="shared" si="35"/>
        <v/>
      </c>
      <c r="AT105" s="113">
        <v>3</v>
      </c>
      <c r="AU105" s="114" t="s">
        <v>994</v>
      </c>
      <c r="AV105" s="14" t="str">
        <f t="shared" si="36"/>
        <v>KP_KM_1102031</v>
      </c>
      <c r="AW105" s="14">
        <f t="shared" si="37"/>
        <v>1102031</v>
      </c>
      <c r="AX105" s="14" t="str">
        <f t="shared" si="38"/>
        <v>秦琼传记3-1</v>
      </c>
      <c r="AY105" s="14" t="str">
        <f t="shared" si="39"/>
        <v/>
      </c>
      <c r="AZ105" s="14" t="str">
        <f t="shared" si="40"/>
        <v>秦琼碎片</v>
      </c>
      <c r="BA105" s="14" t="str">
        <f t="shared" si="41"/>
        <v>1~2</v>
      </c>
      <c r="BB105" s="14" t="str">
        <f t="shared" si="42"/>
        <v/>
      </c>
      <c r="BC105" s="14" t="str">
        <f t="shared" si="43"/>
        <v/>
      </c>
      <c r="BD105" s="111"/>
      <c r="BG105" s="112">
        <v>101</v>
      </c>
      <c r="BH105" s="14">
        <f t="shared" si="44"/>
        <v>12</v>
      </c>
      <c r="BI105" s="14">
        <f t="shared" si="45"/>
        <v>5</v>
      </c>
      <c r="BJ105" s="14">
        <f t="shared" si="46"/>
        <v>3101</v>
      </c>
      <c r="BK105" s="14" t="str">
        <f t="shared" si="47"/>
        <v>高顺传记5-1</v>
      </c>
      <c r="BM105" s="14" t="str">
        <f t="shared" si="48"/>
        <v>高顺传记5-1 高顺碎片</v>
      </c>
      <c r="BN105" s="14" t="str">
        <f t="shared" si="49"/>
        <v>高顺碎片</v>
      </c>
      <c r="BO105" s="14">
        <f t="shared" si="50"/>
        <v>1</v>
      </c>
      <c r="BP105" s="14">
        <f t="shared" si="51"/>
        <v>2</v>
      </c>
      <c r="BQ105" s="14">
        <v>10000</v>
      </c>
    </row>
    <row r="106" spans="35:69" ht="16.5" x14ac:dyDescent="0.2">
      <c r="AI106" s="111">
        <v>102</v>
      </c>
      <c r="AJ106" s="14">
        <f t="shared" si="28"/>
        <v>17</v>
      </c>
      <c r="AK106" s="14">
        <f t="shared" si="29"/>
        <v>203104</v>
      </c>
      <c r="AL106" s="14">
        <f t="shared" si="30"/>
        <v>2031</v>
      </c>
      <c r="AM106" s="111" t="s">
        <v>990</v>
      </c>
      <c r="AN106" s="14">
        <f t="shared" si="31"/>
        <v>4</v>
      </c>
      <c r="AO106" s="14">
        <f t="shared" si="52"/>
        <v>203105</v>
      </c>
      <c r="AP106" s="14" t="str">
        <f t="shared" si="32"/>
        <v>秦琼传记-4</v>
      </c>
      <c r="AQ106" s="14" t="str">
        <f t="shared" si="33"/>
        <v>秦琼传记-4</v>
      </c>
      <c r="AR106" s="14">
        <f t="shared" si="34"/>
        <v>70</v>
      </c>
      <c r="AS106" s="14" t="str">
        <f t="shared" si="35"/>
        <v/>
      </c>
      <c r="AT106" s="113">
        <v>3</v>
      </c>
      <c r="AU106" s="114" t="s">
        <v>994</v>
      </c>
      <c r="AV106" s="14" t="str">
        <f t="shared" si="36"/>
        <v>KP_KM_1102031</v>
      </c>
      <c r="AW106" s="14">
        <f t="shared" si="37"/>
        <v>1102031</v>
      </c>
      <c r="AX106" s="14" t="str">
        <f t="shared" si="38"/>
        <v>秦琼传记4-1</v>
      </c>
      <c r="AY106" s="14" t="str">
        <f t="shared" si="39"/>
        <v/>
      </c>
      <c r="AZ106" s="14" t="str">
        <f t="shared" si="40"/>
        <v>秦琼专属武器碎片</v>
      </c>
      <c r="BA106" s="14">
        <f t="shared" si="41"/>
        <v>1</v>
      </c>
      <c r="BB106" s="14" t="str">
        <f t="shared" si="42"/>
        <v/>
      </c>
      <c r="BC106" s="14" t="str">
        <f t="shared" si="43"/>
        <v/>
      </c>
      <c r="BD106" s="111"/>
      <c r="BG106" s="112">
        <v>102</v>
      </c>
      <c r="BH106" s="14">
        <f t="shared" si="44"/>
        <v>12</v>
      </c>
      <c r="BI106" s="14">
        <f t="shared" si="45"/>
        <v>6</v>
      </c>
      <c r="BJ106" s="14">
        <f t="shared" si="46"/>
        <v>3102</v>
      </c>
      <c r="BK106" s="14" t="str">
        <f t="shared" si="47"/>
        <v>高顺传记5-2</v>
      </c>
      <c r="BM106" s="14" t="str">
        <f t="shared" si="48"/>
        <v>高顺传记5-2 高顺专属武器碎片</v>
      </c>
      <c r="BN106" s="14" t="str">
        <f t="shared" si="49"/>
        <v>高顺专属武器碎片</v>
      </c>
      <c r="BO106" s="14">
        <f t="shared" si="50"/>
        <v>1</v>
      </c>
      <c r="BP106" s="14">
        <f t="shared" si="51"/>
        <v>1</v>
      </c>
      <c r="BQ106" s="14">
        <v>10000</v>
      </c>
    </row>
    <row r="107" spans="35:69" ht="16.5" x14ac:dyDescent="0.2">
      <c r="AI107" s="111">
        <v>103</v>
      </c>
      <c r="AJ107" s="14">
        <f t="shared" si="28"/>
        <v>17</v>
      </c>
      <c r="AK107" s="14">
        <f t="shared" si="29"/>
        <v>203105</v>
      </c>
      <c r="AL107" s="14">
        <f t="shared" si="30"/>
        <v>2031</v>
      </c>
      <c r="AM107" s="111" t="s">
        <v>990</v>
      </c>
      <c r="AN107" s="14">
        <f t="shared" si="31"/>
        <v>5</v>
      </c>
      <c r="AO107" s="14">
        <f t="shared" si="52"/>
        <v>203106</v>
      </c>
      <c r="AP107" s="14" t="str">
        <f t="shared" si="32"/>
        <v>秦琼传记-5</v>
      </c>
      <c r="AQ107" s="14" t="str">
        <f t="shared" si="33"/>
        <v>秦琼传记-5</v>
      </c>
      <c r="AR107" s="14">
        <f t="shared" si="34"/>
        <v>80</v>
      </c>
      <c r="AS107" s="14" t="str">
        <f t="shared" si="35"/>
        <v/>
      </c>
      <c r="AT107" s="113">
        <v>3</v>
      </c>
      <c r="AU107" s="114" t="s">
        <v>994</v>
      </c>
      <c r="AV107" s="14" t="str">
        <f t="shared" si="36"/>
        <v>KP_KM_1102031</v>
      </c>
      <c r="AW107" s="14">
        <f t="shared" si="37"/>
        <v>1102031</v>
      </c>
      <c r="AX107" s="14" t="str">
        <f t="shared" si="38"/>
        <v>秦琼传记5-1</v>
      </c>
      <c r="AY107" s="14" t="str">
        <f t="shared" si="39"/>
        <v>秦琼传记5-1</v>
      </c>
      <c r="AZ107" s="14" t="str">
        <f t="shared" si="40"/>
        <v>秦琼碎片</v>
      </c>
      <c r="BA107" s="14" t="str">
        <f t="shared" si="41"/>
        <v>1~2</v>
      </c>
      <c r="BB107" s="14" t="str">
        <f t="shared" si="42"/>
        <v>秦琼专属武器碎片</v>
      </c>
      <c r="BC107" s="14">
        <f t="shared" si="43"/>
        <v>1</v>
      </c>
      <c r="BD107" s="111"/>
      <c r="BG107" s="112">
        <v>103</v>
      </c>
      <c r="BH107" s="14">
        <f t="shared" si="44"/>
        <v>13</v>
      </c>
      <c r="BI107" s="14">
        <f t="shared" si="45"/>
        <v>1</v>
      </c>
      <c r="BJ107" s="14">
        <f t="shared" si="46"/>
        <v>3103</v>
      </c>
      <c r="BK107" s="14" t="str">
        <f t="shared" si="47"/>
        <v>烈风螳螂传记1-1</v>
      </c>
      <c r="BM107" s="14" t="str">
        <f t="shared" si="48"/>
        <v>烈风螳螂传记1-1 烈风螳螂碎片</v>
      </c>
      <c r="BN107" s="14" t="str">
        <f t="shared" si="49"/>
        <v>烈风螳螂碎片</v>
      </c>
      <c r="BO107" s="14">
        <f t="shared" si="50"/>
        <v>1</v>
      </c>
      <c r="BP107" s="14">
        <f t="shared" si="51"/>
        <v>1</v>
      </c>
      <c r="BQ107" s="14">
        <v>10000</v>
      </c>
    </row>
    <row r="108" spans="35:69" ht="16.5" x14ac:dyDescent="0.2">
      <c r="AI108" s="111">
        <v>104</v>
      </c>
      <c r="AJ108" s="14">
        <f t="shared" si="28"/>
        <v>17</v>
      </c>
      <c r="AK108" s="14">
        <f t="shared" si="29"/>
        <v>203106</v>
      </c>
      <c r="AL108" s="14">
        <f t="shared" si="30"/>
        <v>2031</v>
      </c>
      <c r="AM108" s="111" t="s">
        <v>990</v>
      </c>
      <c r="AN108" s="14">
        <f t="shared" si="31"/>
        <v>6</v>
      </c>
      <c r="AO108" s="14">
        <f t="shared" si="52"/>
        <v>203107</v>
      </c>
      <c r="AP108" s="14" t="str">
        <f t="shared" si="32"/>
        <v>秦琼传记-6</v>
      </c>
      <c r="AQ108" s="14" t="str">
        <f t="shared" si="33"/>
        <v>秦琼传记-6</v>
      </c>
      <c r="AR108" s="14">
        <f t="shared" si="34"/>
        <v>90</v>
      </c>
      <c r="AS108" s="14">
        <f t="shared" si="35"/>
        <v>2</v>
      </c>
      <c r="AT108" s="113">
        <v>3</v>
      </c>
      <c r="AU108" s="114" t="s">
        <v>994</v>
      </c>
      <c r="AV108" s="14" t="str">
        <f t="shared" si="36"/>
        <v>KP_KM_1102031</v>
      </c>
      <c r="AW108" s="14">
        <f t="shared" si="37"/>
        <v>1102031</v>
      </c>
      <c r="AX108" s="14" t="str">
        <f t="shared" si="38"/>
        <v>秦琼传记6-1</v>
      </c>
      <c r="AY108" s="14" t="str">
        <f t="shared" si="39"/>
        <v>秦琼传记6-1</v>
      </c>
      <c r="AZ108" s="14" t="str">
        <f t="shared" si="40"/>
        <v>秦琼碎片</v>
      </c>
      <c r="BA108" s="14" t="str">
        <f t="shared" si="41"/>
        <v>1~2</v>
      </c>
      <c r="BB108" s="14" t="str">
        <f t="shared" si="42"/>
        <v>秦琼专属武器碎片</v>
      </c>
      <c r="BC108" s="14">
        <f t="shared" si="43"/>
        <v>1</v>
      </c>
      <c r="BD108" s="111"/>
      <c r="BG108" s="112">
        <v>104</v>
      </c>
      <c r="BH108" s="14">
        <f t="shared" si="44"/>
        <v>13</v>
      </c>
      <c r="BI108" s="14">
        <f t="shared" si="45"/>
        <v>2</v>
      </c>
      <c r="BJ108" s="14">
        <f t="shared" si="46"/>
        <v>3104</v>
      </c>
      <c r="BK108" s="14" t="str">
        <f t="shared" si="47"/>
        <v>烈风螳螂传记2-1</v>
      </c>
      <c r="BM108" s="14" t="str">
        <f t="shared" si="48"/>
        <v>烈风螳螂传记2-1 烈风螳螂碎片</v>
      </c>
      <c r="BN108" s="14" t="str">
        <f t="shared" si="49"/>
        <v>烈风螳螂碎片</v>
      </c>
      <c r="BO108" s="14">
        <f t="shared" si="50"/>
        <v>1</v>
      </c>
      <c r="BP108" s="14">
        <f t="shared" si="51"/>
        <v>1</v>
      </c>
      <c r="BQ108" s="14">
        <v>10000</v>
      </c>
    </row>
    <row r="109" spans="35:69" ht="16.5" x14ac:dyDescent="0.2">
      <c r="AI109" s="111">
        <v>105</v>
      </c>
      <c r="AJ109" s="14">
        <f t="shared" si="28"/>
        <v>17</v>
      </c>
      <c r="AK109" s="14">
        <f t="shared" si="29"/>
        <v>203107</v>
      </c>
      <c r="AL109" s="14">
        <f t="shared" si="30"/>
        <v>2031</v>
      </c>
      <c r="AM109" s="111" t="s">
        <v>990</v>
      </c>
      <c r="AN109" s="14">
        <f t="shared" si="31"/>
        <v>7</v>
      </c>
      <c r="AO109" s="14">
        <f t="shared" si="52"/>
        <v>203108</v>
      </c>
      <c r="AP109" s="14" t="str">
        <f t="shared" si="32"/>
        <v>秦琼传记-7</v>
      </c>
      <c r="AQ109" s="14" t="str">
        <f t="shared" si="33"/>
        <v>秦琼传记-7</v>
      </c>
      <c r="AR109" s="14">
        <f t="shared" si="34"/>
        <v>100</v>
      </c>
      <c r="AS109" s="14">
        <f t="shared" si="35"/>
        <v>2</v>
      </c>
      <c r="AT109" s="113">
        <v>3</v>
      </c>
      <c r="AU109" s="114" t="s">
        <v>994</v>
      </c>
      <c r="AV109" s="14" t="str">
        <f t="shared" si="36"/>
        <v>KP_KM_1102031</v>
      </c>
      <c r="AW109" s="14">
        <f t="shared" si="37"/>
        <v>1102031</v>
      </c>
      <c r="AX109" s="14" t="str">
        <f t="shared" si="38"/>
        <v>秦琼传记7-1</v>
      </c>
      <c r="AY109" s="14" t="str">
        <f t="shared" si="39"/>
        <v>秦琼传记7-1</v>
      </c>
      <c r="AZ109" s="14" t="str">
        <f t="shared" si="40"/>
        <v>秦琼碎片</v>
      </c>
      <c r="BA109" s="14" t="str">
        <f t="shared" si="41"/>
        <v>1~2</v>
      </c>
      <c r="BB109" s="14" t="str">
        <f t="shared" si="42"/>
        <v>秦琼专属武器碎片</v>
      </c>
      <c r="BC109" s="14">
        <f t="shared" si="43"/>
        <v>1</v>
      </c>
      <c r="BD109" s="111"/>
      <c r="BG109" s="112">
        <v>105</v>
      </c>
      <c r="BH109" s="14">
        <f t="shared" si="44"/>
        <v>13</v>
      </c>
      <c r="BI109" s="14">
        <f t="shared" si="45"/>
        <v>3</v>
      </c>
      <c r="BJ109" s="14">
        <f t="shared" si="46"/>
        <v>3105</v>
      </c>
      <c r="BK109" s="14" t="str">
        <f t="shared" si="47"/>
        <v>烈风螳螂传记3-1</v>
      </c>
      <c r="BM109" s="14" t="str">
        <f t="shared" si="48"/>
        <v>烈风螳螂传记3-1 烈风螳螂碎片</v>
      </c>
      <c r="BN109" s="14" t="str">
        <f t="shared" si="49"/>
        <v>烈风螳螂碎片</v>
      </c>
      <c r="BO109" s="14">
        <f t="shared" si="50"/>
        <v>1</v>
      </c>
      <c r="BP109" s="14">
        <f t="shared" si="51"/>
        <v>2</v>
      </c>
      <c r="BQ109" s="14">
        <v>10000</v>
      </c>
    </row>
    <row r="110" spans="35:69" ht="16.5" x14ac:dyDescent="0.2">
      <c r="AI110" s="111">
        <v>106</v>
      </c>
      <c r="AJ110" s="14">
        <f t="shared" si="28"/>
        <v>17</v>
      </c>
      <c r="AK110" s="14">
        <f t="shared" si="29"/>
        <v>203108</v>
      </c>
      <c r="AL110" s="14">
        <f t="shared" si="30"/>
        <v>2031</v>
      </c>
      <c r="AM110" s="111" t="s">
        <v>990</v>
      </c>
      <c r="AN110" s="14">
        <f t="shared" si="31"/>
        <v>8</v>
      </c>
      <c r="AO110" s="14">
        <f t="shared" si="52"/>
        <v>-1</v>
      </c>
      <c r="AP110" s="14" t="str">
        <f t="shared" si="32"/>
        <v>秦琼传记-8</v>
      </c>
      <c r="AQ110" s="14" t="str">
        <f t="shared" si="33"/>
        <v>秦琼传记-8</v>
      </c>
      <c r="AR110" s="14">
        <f t="shared" si="34"/>
        <v>120</v>
      </c>
      <c r="AS110" s="14">
        <f t="shared" si="35"/>
        <v>2</v>
      </c>
      <c r="AT110" s="113">
        <v>3</v>
      </c>
      <c r="AU110" s="114" t="s">
        <v>994</v>
      </c>
      <c r="AV110" s="14" t="str">
        <f t="shared" si="36"/>
        <v>KP_KM_1102031</v>
      </c>
      <c r="AW110" s="14">
        <f t="shared" si="37"/>
        <v>1102031</v>
      </c>
      <c r="AX110" s="14" t="str">
        <f t="shared" si="38"/>
        <v>秦琼传记8-1</v>
      </c>
      <c r="AY110" s="14" t="str">
        <f t="shared" si="39"/>
        <v/>
      </c>
      <c r="AZ110" s="14" t="str">
        <f t="shared" si="40"/>
        <v>秦琼碎片</v>
      </c>
      <c r="BA110" s="14">
        <f t="shared" si="41"/>
        <v>2</v>
      </c>
      <c r="BB110" s="14" t="str">
        <f t="shared" si="42"/>
        <v/>
      </c>
      <c r="BC110" s="14" t="str">
        <f t="shared" si="43"/>
        <v/>
      </c>
      <c r="BD110" s="111"/>
      <c r="BG110" s="112">
        <v>106</v>
      </c>
      <c r="BH110" s="14">
        <f t="shared" si="44"/>
        <v>13</v>
      </c>
      <c r="BI110" s="14">
        <f t="shared" si="45"/>
        <v>4</v>
      </c>
      <c r="BJ110" s="14">
        <f t="shared" si="46"/>
        <v>3106</v>
      </c>
      <c r="BK110" s="14" t="str">
        <f t="shared" si="47"/>
        <v>烈风螳螂传记4-1</v>
      </c>
      <c r="BM110" s="14" t="str">
        <f t="shared" si="48"/>
        <v>烈风螳螂传记4-1 烈风螳螂专属武器碎片</v>
      </c>
      <c r="BN110" s="14" t="str">
        <f t="shared" si="49"/>
        <v>烈风螳螂专属武器碎片</v>
      </c>
      <c r="BO110" s="14">
        <f t="shared" si="50"/>
        <v>1</v>
      </c>
      <c r="BP110" s="14">
        <f t="shared" si="51"/>
        <v>1</v>
      </c>
      <c r="BQ110" s="14">
        <v>10000</v>
      </c>
    </row>
    <row r="111" spans="35:69" ht="16.5" x14ac:dyDescent="0.2">
      <c r="BG111" s="112">
        <v>107</v>
      </c>
      <c r="BH111" s="14">
        <f t="shared" si="44"/>
        <v>13</v>
      </c>
      <c r="BI111" s="14">
        <f t="shared" ref="BI111:BI141" si="53">BG111-INDEX($J$5:$J$21,BH111)</f>
        <v>5</v>
      </c>
      <c r="BJ111" s="14">
        <f t="shared" ref="BJ111:BJ141" si="54">3000+BG111</f>
        <v>3107</v>
      </c>
      <c r="BK111" s="14" t="str">
        <f t="shared" ref="BK111:BK141" si="55">INDEX($F$6:$F$22,BH111)&amp;INDEX($AA$5:$AA$15,BI111)</f>
        <v>烈风螳螂传记5-1</v>
      </c>
      <c r="BM111" s="14" t="str">
        <f t="shared" si="48"/>
        <v>烈风螳螂传记5-1 烈风螳螂碎片</v>
      </c>
      <c r="BN111" s="14" t="str">
        <f t="shared" si="49"/>
        <v>烈风螳螂碎片</v>
      </c>
      <c r="BO111" s="14">
        <f t="shared" si="50"/>
        <v>1</v>
      </c>
      <c r="BP111" s="14">
        <f t="shared" si="51"/>
        <v>2</v>
      </c>
      <c r="BQ111" s="14">
        <v>10000</v>
      </c>
    </row>
    <row r="112" spans="35:69" ht="16.5" x14ac:dyDescent="0.2">
      <c r="BG112" s="112">
        <v>108</v>
      </c>
      <c r="BH112" s="14">
        <f t="shared" si="44"/>
        <v>13</v>
      </c>
      <c r="BI112" s="14">
        <f t="shared" si="53"/>
        <v>6</v>
      </c>
      <c r="BJ112" s="14">
        <f t="shared" si="54"/>
        <v>3108</v>
      </c>
      <c r="BK112" s="14" t="str">
        <f t="shared" si="55"/>
        <v>烈风螳螂传记5-2</v>
      </c>
      <c r="BM112" s="14" t="str">
        <f t="shared" si="48"/>
        <v>烈风螳螂传记5-2 烈风螳螂专属武器碎片</v>
      </c>
      <c r="BN112" s="14" t="str">
        <f t="shared" si="49"/>
        <v>烈风螳螂专属武器碎片</v>
      </c>
      <c r="BO112" s="14">
        <f t="shared" si="50"/>
        <v>1</v>
      </c>
      <c r="BP112" s="14">
        <f t="shared" si="51"/>
        <v>1</v>
      </c>
      <c r="BQ112" s="14">
        <v>10000</v>
      </c>
    </row>
    <row r="113" spans="59:69" ht="16.5" x14ac:dyDescent="0.2">
      <c r="BG113" s="112">
        <v>109</v>
      </c>
      <c r="BH113" s="14">
        <f t="shared" si="44"/>
        <v>14</v>
      </c>
      <c r="BI113" s="14">
        <f t="shared" si="53"/>
        <v>1</v>
      </c>
      <c r="BJ113" s="14">
        <f t="shared" si="54"/>
        <v>3109</v>
      </c>
      <c r="BK113" s="14" t="str">
        <f t="shared" si="55"/>
        <v>朱仙传记1-1</v>
      </c>
      <c r="BM113" s="14" t="str">
        <f t="shared" si="48"/>
        <v>朱仙传记1-1 朱仙碎片</v>
      </c>
      <c r="BN113" s="14" t="str">
        <f t="shared" si="49"/>
        <v>朱仙碎片</v>
      </c>
      <c r="BO113" s="14">
        <f t="shared" si="50"/>
        <v>1</v>
      </c>
      <c r="BP113" s="14">
        <f t="shared" si="51"/>
        <v>1</v>
      </c>
      <c r="BQ113" s="14">
        <v>10000</v>
      </c>
    </row>
    <row r="114" spans="59:69" ht="16.5" x14ac:dyDescent="0.2">
      <c r="BG114" s="112">
        <v>110</v>
      </c>
      <c r="BH114" s="14">
        <f t="shared" si="44"/>
        <v>14</v>
      </c>
      <c r="BI114" s="14">
        <f t="shared" si="53"/>
        <v>2</v>
      </c>
      <c r="BJ114" s="14">
        <f t="shared" si="54"/>
        <v>3110</v>
      </c>
      <c r="BK114" s="14" t="str">
        <f t="shared" si="55"/>
        <v>朱仙传记2-1</v>
      </c>
      <c r="BM114" s="14" t="str">
        <f t="shared" si="48"/>
        <v>朱仙传记2-1 朱仙碎片</v>
      </c>
      <c r="BN114" s="14" t="str">
        <f t="shared" si="49"/>
        <v>朱仙碎片</v>
      </c>
      <c r="BO114" s="14">
        <f t="shared" si="50"/>
        <v>1</v>
      </c>
      <c r="BP114" s="14">
        <f t="shared" si="51"/>
        <v>1</v>
      </c>
      <c r="BQ114" s="14">
        <v>10000</v>
      </c>
    </row>
    <row r="115" spans="59:69" ht="16.5" x14ac:dyDescent="0.2">
      <c r="BG115" s="112">
        <v>111</v>
      </c>
      <c r="BH115" s="14">
        <f t="shared" si="44"/>
        <v>14</v>
      </c>
      <c r="BI115" s="14">
        <f t="shared" si="53"/>
        <v>3</v>
      </c>
      <c r="BJ115" s="14">
        <f t="shared" si="54"/>
        <v>3111</v>
      </c>
      <c r="BK115" s="14" t="str">
        <f t="shared" si="55"/>
        <v>朱仙传记3-1</v>
      </c>
      <c r="BM115" s="14" t="str">
        <f t="shared" si="48"/>
        <v>朱仙传记3-1 朱仙碎片</v>
      </c>
      <c r="BN115" s="14" t="str">
        <f t="shared" si="49"/>
        <v>朱仙碎片</v>
      </c>
      <c r="BO115" s="14">
        <f t="shared" si="50"/>
        <v>1</v>
      </c>
      <c r="BP115" s="14">
        <f t="shared" si="51"/>
        <v>2</v>
      </c>
      <c r="BQ115" s="14">
        <v>10000</v>
      </c>
    </row>
    <row r="116" spans="59:69" ht="16.5" x14ac:dyDescent="0.2">
      <c r="BG116" s="112">
        <v>112</v>
      </c>
      <c r="BH116" s="14">
        <f t="shared" si="44"/>
        <v>14</v>
      </c>
      <c r="BI116" s="14">
        <f t="shared" si="53"/>
        <v>4</v>
      </c>
      <c r="BJ116" s="14">
        <f t="shared" si="54"/>
        <v>3112</v>
      </c>
      <c r="BK116" s="14" t="str">
        <f t="shared" si="55"/>
        <v>朱仙传记4-1</v>
      </c>
      <c r="BM116" s="14" t="str">
        <f t="shared" si="48"/>
        <v>朱仙传记4-1 朱仙专属武器碎片</v>
      </c>
      <c r="BN116" s="14" t="str">
        <f t="shared" si="49"/>
        <v>朱仙专属武器碎片</v>
      </c>
      <c r="BO116" s="14">
        <f t="shared" si="50"/>
        <v>1</v>
      </c>
      <c r="BP116" s="14">
        <f t="shared" si="51"/>
        <v>1</v>
      </c>
      <c r="BQ116" s="14">
        <v>10000</v>
      </c>
    </row>
    <row r="117" spans="59:69" ht="16.5" x14ac:dyDescent="0.2">
      <c r="BG117" s="112">
        <v>113</v>
      </c>
      <c r="BH117" s="14">
        <f t="shared" si="44"/>
        <v>14</v>
      </c>
      <c r="BI117" s="14">
        <f t="shared" si="53"/>
        <v>5</v>
      </c>
      <c r="BJ117" s="14">
        <f t="shared" si="54"/>
        <v>3113</v>
      </c>
      <c r="BK117" s="14" t="str">
        <f t="shared" si="55"/>
        <v>朱仙传记5-1</v>
      </c>
      <c r="BM117" s="14" t="str">
        <f t="shared" si="48"/>
        <v>朱仙传记5-1 朱仙碎片</v>
      </c>
      <c r="BN117" s="14" t="str">
        <f t="shared" si="49"/>
        <v>朱仙碎片</v>
      </c>
      <c r="BO117" s="14">
        <f t="shared" si="50"/>
        <v>1</v>
      </c>
      <c r="BP117" s="14">
        <f t="shared" si="51"/>
        <v>2</v>
      </c>
      <c r="BQ117" s="14">
        <v>10000</v>
      </c>
    </row>
    <row r="118" spans="59:69" ht="16.5" x14ac:dyDescent="0.2">
      <c r="BG118" s="112">
        <v>114</v>
      </c>
      <c r="BH118" s="14">
        <f t="shared" si="44"/>
        <v>14</v>
      </c>
      <c r="BI118" s="14">
        <f t="shared" si="53"/>
        <v>6</v>
      </c>
      <c r="BJ118" s="14">
        <f t="shared" si="54"/>
        <v>3114</v>
      </c>
      <c r="BK118" s="14" t="str">
        <f t="shared" si="55"/>
        <v>朱仙传记5-2</v>
      </c>
      <c r="BM118" s="14" t="str">
        <f t="shared" si="48"/>
        <v>朱仙传记5-2 朱仙专属武器碎片</v>
      </c>
      <c r="BN118" s="14" t="str">
        <f t="shared" si="49"/>
        <v>朱仙专属武器碎片</v>
      </c>
      <c r="BO118" s="14">
        <f t="shared" si="50"/>
        <v>1</v>
      </c>
      <c r="BP118" s="14">
        <f t="shared" si="51"/>
        <v>1</v>
      </c>
      <c r="BQ118" s="14">
        <v>10000</v>
      </c>
    </row>
    <row r="119" spans="59:69" ht="16.5" x14ac:dyDescent="0.2">
      <c r="BG119" s="112">
        <v>115</v>
      </c>
      <c r="BH119" s="14">
        <f t="shared" si="44"/>
        <v>15</v>
      </c>
      <c r="BI119" s="14">
        <f t="shared" si="53"/>
        <v>1</v>
      </c>
      <c r="BJ119" s="14">
        <f t="shared" si="54"/>
        <v>3115</v>
      </c>
      <c r="BK119" s="14" t="str">
        <f t="shared" si="55"/>
        <v>雷震子传记1-1</v>
      </c>
      <c r="BM119" s="14" t="str">
        <f t="shared" si="48"/>
        <v>雷震子传记1-1 雷震子碎片</v>
      </c>
      <c r="BN119" s="14" t="str">
        <f t="shared" si="49"/>
        <v>雷震子碎片</v>
      </c>
      <c r="BO119" s="14">
        <f t="shared" si="50"/>
        <v>1</v>
      </c>
      <c r="BP119" s="14">
        <f t="shared" si="51"/>
        <v>1</v>
      </c>
      <c r="BQ119" s="14">
        <v>10000</v>
      </c>
    </row>
    <row r="120" spans="59:69" ht="16.5" x14ac:dyDescent="0.2">
      <c r="BG120" s="112">
        <v>116</v>
      </c>
      <c r="BH120" s="14">
        <f t="shared" si="44"/>
        <v>15</v>
      </c>
      <c r="BI120" s="14">
        <f t="shared" si="53"/>
        <v>2</v>
      </c>
      <c r="BJ120" s="14">
        <f t="shared" si="54"/>
        <v>3116</v>
      </c>
      <c r="BK120" s="14" t="str">
        <f t="shared" si="55"/>
        <v>雷震子传记2-1</v>
      </c>
      <c r="BM120" s="14" t="str">
        <f t="shared" si="48"/>
        <v>雷震子传记2-1 雷震子碎片</v>
      </c>
      <c r="BN120" s="14" t="str">
        <f t="shared" si="49"/>
        <v>雷震子碎片</v>
      </c>
      <c r="BO120" s="14">
        <f t="shared" si="50"/>
        <v>1</v>
      </c>
      <c r="BP120" s="14">
        <f t="shared" si="51"/>
        <v>1</v>
      </c>
      <c r="BQ120" s="14">
        <v>10000</v>
      </c>
    </row>
    <row r="121" spans="59:69" ht="16.5" x14ac:dyDescent="0.2">
      <c r="BG121" s="112">
        <v>117</v>
      </c>
      <c r="BH121" s="14">
        <f t="shared" si="44"/>
        <v>15</v>
      </c>
      <c r="BI121" s="14">
        <f t="shared" si="53"/>
        <v>3</v>
      </c>
      <c r="BJ121" s="14">
        <f t="shared" si="54"/>
        <v>3117</v>
      </c>
      <c r="BK121" s="14" t="str">
        <f t="shared" si="55"/>
        <v>雷震子传记3-1</v>
      </c>
      <c r="BM121" s="14" t="str">
        <f t="shared" si="48"/>
        <v>雷震子传记3-1 雷震子碎片</v>
      </c>
      <c r="BN121" s="14" t="str">
        <f t="shared" si="49"/>
        <v>雷震子碎片</v>
      </c>
      <c r="BO121" s="14">
        <f t="shared" si="50"/>
        <v>1</v>
      </c>
      <c r="BP121" s="14">
        <f t="shared" si="51"/>
        <v>2</v>
      </c>
      <c r="BQ121" s="14">
        <v>10000</v>
      </c>
    </row>
    <row r="122" spans="59:69" ht="16.5" x14ac:dyDescent="0.2">
      <c r="BG122" s="112">
        <v>118</v>
      </c>
      <c r="BH122" s="14">
        <f t="shared" si="44"/>
        <v>15</v>
      </c>
      <c r="BI122" s="14">
        <f t="shared" si="53"/>
        <v>4</v>
      </c>
      <c r="BJ122" s="14">
        <f t="shared" si="54"/>
        <v>3118</v>
      </c>
      <c r="BK122" s="14" t="str">
        <f t="shared" si="55"/>
        <v>雷震子传记4-1</v>
      </c>
      <c r="BM122" s="14" t="str">
        <f t="shared" si="48"/>
        <v>雷震子传记4-1 雷震子专属武器碎片</v>
      </c>
      <c r="BN122" s="14" t="str">
        <f t="shared" si="49"/>
        <v>雷震子专属武器碎片</v>
      </c>
      <c r="BO122" s="14">
        <f t="shared" si="50"/>
        <v>1</v>
      </c>
      <c r="BP122" s="14">
        <f t="shared" si="51"/>
        <v>1</v>
      </c>
      <c r="BQ122" s="14">
        <v>10000</v>
      </c>
    </row>
    <row r="123" spans="59:69" ht="16.5" x14ac:dyDescent="0.2">
      <c r="BG123" s="112">
        <v>119</v>
      </c>
      <c r="BH123" s="14">
        <f t="shared" si="44"/>
        <v>15</v>
      </c>
      <c r="BI123" s="14">
        <f t="shared" si="53"/>
        <v>5</v>
      </c>
      <c r="BJ123" s="14">
        <f t="shared" si="54"/>
        <v>3119</v>
      </c>
      <c r="BK123" s="14" t="str">
        <f t="shared" si="55"/>
        <v>雷震子传记5-1</v>
      </c>
      <c r="BM123" s="14" t="str">
        <f t="shared" si="48"/>
        <v>雷震子传记5-1 雷震子碎片</v>
      </c>
      <c r="BN123" s="14" t="str">
        <f t="shared" si="49"/>
        <v>雷震子碎片</v>
      </c>
      <c r="BO123" s="14">
        <f t="shared" si="50"/>
        <v>1</v>
      </c>
      <c r="BP123" s="14">
        <f t="shared" si="51"/>
        <v>2</v>
      </c>
      <c r="BQ123" s="14">
        <v>10000</v>
      </c>
    </row>
    <row r="124" spans="59:69" ht="16.5" x14ac:dyDescent="0.2">
      <c r="BG124" s="112">
        <v>120</v>
      </c>
      <c r="BH124" s="14">
        <f t="shared" si="44"/>
        <v>15</v>
      </c>
      <c r="BI124" s="14">
        <f t="shared" si="53"/>
        <v>6</v>
      </c>
      <c r="BJ124" s="14">
        <f t="shared" si="54"/>
        <v>3120</v>
      </c>
      <c r="BK124" s="14" t="str">
        <f t="shared" si="55"/>
        <v>雷震子传记5-2</v>
      </c>
      <c r="BM124" s="14" t="str">
        <f t="shared" si="48"/>
        <v>雷震子传记5-2 雷震子专属武器碎片</v>
      </c>
      <c r="BN124" s="14" t="str">
        <f t="shared" si="49"/>
        <v>雷震子专属武器碎片</v>
      </c>
      <c r="BO124" s="14">
        <f t="shared" si="50"/>
        <v>1</v>
      </c>
      <c r="BP124" s="14">
        <f t="shared" si="51"/>
        <v>1</v>
      </c>
      <c r="BQ124" s="14">
        <v>10000</v>
      </c>
    </row>
    <row r="125" spans="59:69" ht="16.5" x14ac:dyDescent="0.2">
      <c r="BG125" s="112">
        <v>121</v>
      </c>
      <c r="BH125" s="14">
        <f t="shared" si="44"/>
        <v>16</v>
      </c>
      <c r="BI125" s="14">
        <f t="shared" si="53"/>
        <v>1</v>
      </c>
      <c r="BJ125" s="14">
        <f t="shared" si="54"/>
        <v>3121</v>
      </c>
      <c r="BK125" s="14" t="str">
        <f t="shared" si="55"/>
        <v>燕青传记1-1</v>
      </c>
      <c r="BM125" s="14" t="str">
        <f t="shared" si="48"/>
        <v>燕青传记1-1 燕青碎片</v>
      </c>
      <c r="BN125" s="14" t="str">
        <f t="shared" si="49"/>
        <v>燕青碎片</v>
      </c>
      <c r="BO125" s="14">
        <f t="shared" si="50"/>
        <v>1</v>
      </c>
      <c r="BP125" s="14">
        <f t="shared" si="51"/>
        <v>1</v>
      </c>
      <c r="BQ125" s="14">
        <v>10000</v>
      </c>
    </row>
    <row r="126" spans="59:69" ht="16.5" x14ac:dyDescent="0.2">
      <c r="BG126" s="112">
        <v>122</v>
      </c>
      <c r="BH126" s="14">
        <f t="shared" si="44"/>
        <v>16</v>
      </c>
      <c r="BI126" s="14">
        <f t="shared" si="53"/>
        <v>2</v>
      </c>
      <c r="BJ126" s="14">
        <f t="shared" si="54"/>
        <v>3122</v>
      </c>
      <c r="BK126" s="14" t="str">
        <f t="shared" si="55"/>
        <v>燕青传记2-1</v>
      </c>
      <c r="BM126" s="14" t="str">
        <f t="shared" si="48"/>
        <v>燕青传记2-1 燕青碎片</v>
      </c>
      <c r="BN126" s="14" t="str">
        <f t="shared" si="49"/>
        <v>燕青碎片</v>
      </c>
      <c r="BO126" s="14">
        <f t="shared" si="50"/>
        <v>1</v>
      </c>
      <c r="BP126" s="14">
        <f t="shared" si="51"/>
        <v>1</v>
      </c>
      <c r="BQ126" s="14">
        <v>10000</v>
      </c>
    </row>
    <row r="127" spans="59:69" ht="16.5" x14ac:dyDescent="0.2">
      <c r="BG127" s="112">
        <v>123</v>
      </c>
      <c r="BH127" s="14">
        <f t="shared" si="44"/>
        <v>16</v>
      </c>
      <c r="BI127" s="14">
        <f t="shared" si="53"/>
        <v>3</v>
      </c>
      <c r="BJ127" s="14">
        <f t="shared" si="54"/>
        <v>3123</v>
      </c>
      <c r="BK127" s="14" t="str">
        <f t="shared" si="55"/>
        <v>燕青传记3-1</v>
      </c>
      <c r="BM127" s="14" t="str">
        <f t="shared" si="48"/>
        <v>燕青传记3-1 燕青碎片</v>
      </c>
      <c r="BN127" s="14" t="str">
        <f t="shared" si="49"/>
        <v>燕青碎片</v>
      </c>
      <c r="BO127" s="14">
        <f t="shared" si="50"/>
        <v>1</v>
      </c>
      <c r="BP127" s="14">
        <f t="shared" si="51"/>
        <v>2</v>
      </c>
      <c r="BQ127" s="14">
        <v>10000</v>
      </c>
    </row>
    <row r="128" spans="59:69" ht="16.5" x14ac:dyDescent="0.2">
      <c r="BG128" s="112">
        <v>124</v>
      </c>
      <c r="BH128" s="14">
        <f t="shared" si="44"/>
        <v>16</v>
      </c>
      <c r="BI128" s="14">
        <f t="shared" si="53"/>
        <v>4</v>
      </c>
      <c r="BJ128" s="14">
        <f t="shared" si="54"/>
        <v>3124</v>
      </c>
      <c r="BK128" s="14" t="str">
        <f t="shared" si="55"/>
        <v>燕青传记4-1</v>
      </c>
      <c r="BM128" s="14" t="str">
        <f t="shared" si="48"/>
        <v>燕青传记4-1 燕青专属武器碎片</v>
      </c>
      <c r="BN128" s="14" t="str">
        <f t="shared" si="49"/>
        <v>燕青专属武器碎片</v>
      </c>
      <c r="BO128" s="14">
        <f t="shared" si="50"/>
        <v>1</v>
      </c>
      <c r="BP128" s="14">
        <f t="shared" si="51"/>
        <v>1</v>
      </c>
      <c r="BQ128" s="14">
        <v>10000</v>
      </c>
    </row>
    <row r="129" spans="59:69" ht="16.5" x14ac:dyDescent="0.2">
      <c r="BG129" s="112">
        <v>125</v>
      </c>
      <c r="BH129" s="14">
        <f t="shared" si="44"/>
        <v>16</v>
      </c>
      <c r="BI129" s="14">
        <f t="shared" si="53"/>
        <v>5</v>
      </c>
      <c r="BJ129" s="14">
        <f t="shared" si="54"/>
        <v>3125</v>
      </c>
      <c r="BK129" s="14" t="str">
        <f t="shared" si="55"/>
        <v>燕青传记5-1</v>
      </c>
      <c r="BM129" s="14" t="str">
        <f t="shared" si="48"/>
        <v>燕青传记5-1 燕青碎片</v>
      </c>
      <c r="BN129" s="14" t="str">
        <f t="shared" si="49"/>
        <v>燕青碎片</v>
      </c>
      <c r="BO129" s="14">
        <f t="shared" si="50"/>
        <v>1</v>
      </c>
      <c r="BP129" s="14">
        <f t="shared" si="51"/>
        <v>2</v>
      </c>
      <c r="BQ129" s="14">
        <v>10000</v>
      </c>
    </row>
    <row r="130" spans="59:69" ht="16.5" x14ac:dyDescent="0.2">
      <c r="BG130" s="112">
        <v>126</v>
      </c>
      <c r="BH130" s="14">
        <f t="shared" si="44"/>
        <v>16</v>
      </c>
      <c r="BI130" s="14">
        <f t="shared" si="53"/>
        <v>6</v>
      </c>
      <c r="BJ130" s="14">
        <f t="shared" si="54"/>
        <v>3126</v>
      </c>
      <c r="BK130" s="14" t="str">
        <f t="shared" si="55"/>
        <v>燕青传记5-2</v>
      </c>
      <c r="BM130" s="14" t="str">
        <f t="shared" si="48"/>
        <v>燕青传记5-2 燕青专属武器碎片</v>
      </c>
      <c r="BN130" s="14" t="str">
        <f t="shared" si="49"/>
        <v>燕青专属武器碎片</v>
      </c>
      <c r="BO130" s="14">
        <f t="shared" si="50"/>
        <v>1</v>
      </c>
      <c r="BP130" s="14">
        <f t="shared" si="51"/>
        <v>1</v>
      </c>
      <c r="BQ130" s="14">
        <v>10000</v>
      </c>
    </row>
    <row r="131" spans="59:69" ht="16.5" x14ac:dyDescent="0.2">
      <c r="BG131" s="112">
        <v>127</v>
      </c>
      <c r="BH131" s="14">
        <f t="shared" si="44"/>
        <v>17</v>
      </c>
      <c r="BI131" s="14">
        <f t="shared" si="53"/>
        <v>1</v>
      </c>
      <c r="BJ131" s="14">
        <f t="shared" si="54"/>
        <v>3127</v>
      </c>
      <c r="BK131" s="14" t="str">
        <f t="shared" si="55"/>
        <v>秦琼传记1-1</v>
      </c>
      <c r="BM131" s="14" t="str">
        <f t="shared" si="48"/>
        <v>秦琼传记1-1 秦琼碎片</v>
      </c>
      <c r="BN131" s="14" t="str">
        <f t="shared" si="49"/>
        <v>秦琼碎片</v>
      </c>
      <c r="BO131" s="14">
        <f t="shared" si="50"/>
        <v>1</v>
      </c>
      <c r="BP131" s="14">
        <f t="shared" si="51"/>
        <v>1</v>
      </c>
      <c r="BQ131" s="14">
        <v>10000</v>
      </c>
    </row>
    <row r="132" spans="59:69" ht="16.5" x14ac:dyDescent="0.2">
      <c r="BG132" s="112">
        <v>128</v>
      </c>
      <c r="BH132" s="14">
        <f t="shared" si="44"/>
        <v>17</v>
      </c>
      <c r="BI132" s="14">
        <f t="shared" si="53"/>
        <v>2</v>
      </c>
      <c r="BJ132" s="14">
        <f t="shared" si="54"/>
        <v>3128</v>
      </c>
      <c r="BK132" s="14" t="str">
        <f t="shared" si="55"/>
        <v>秦琼传记2-1</v>
      </c>
      <c r="BM132" s="14" t="str">
        <f t="shared" si="48"/>
        <v>秦琼传记2-1 秦琼碎片</v>
      </c>
      <c r="BN132" s="14" t="str">
        <f t="shared" si="49"/>
        <v>秦琼碎片</v>
      </c>
      <c r="BO132" s="14">
        <f t="shared" si="50"/>
        <v>1</v>
      </c>
      <c r="BP132" s="14">
        <f t="shared" si="51"/>
        <v>1</v>
      </c>
      <c r="BQ132" s="14">
        <v>10000</v>
      </c>
    </row>
    <row r="133" spans="59:69" ht="16.5" x14ac:dyDescent="0.2">
      <c r="BG133" s="112">
        <v>129</v>
      </c>
      <c r="BH133" s="14">
        <f t="shared" si="44"/>
        <v>17</v>
      </c>
      <c r="BI133" s="14">
        <f t="shared" si="53"/>
        <v>3</v>
      </c>
      <c r="BJ133" s="14">
        <f t="shared" si="54"/>
        <v>3129</v>
      </c>
      <c r="BK133" s="14" t="str">
        <f t="shared" si="55"/>
        <v>秦琼传记3-1</v>
      </c>
      <c r="BM133" s="14" t="str">
        <f t="shared" si="48"/>
        <v>秦琼传记3-1 秦琼碎片</v>
      </c>
      <c r="BN133" s="14" t="str">
        <f t="shared" si="49"/>
        <v>秦琼碎片</v>
      </c>
      <c r="BO133" s="14">
        <f t="shared" si="50"/>
        <v>1</v>
      </c>
      <c r="BP133" s="14">
        <f t="shared" si="51"/>
        <v>2</v>
      </c>
      <c r="BQ133" s="14">
        <v>10000</v>
      </c>
    </row>
    <row r="134" spans="59:69" ht="16.5" x14ac:dyDescent="0.2">
      <c r="BG134" s="112">
        <v>130</v>
      </c>
      <c r="BH134" s="14">
        <f t="shared" ref="BH134:BH141" si="56">MATCH(BG134-1,$J$5:$J$22,1)</f>
        <v>17</v>
      </c>
      <c r="BI134" s="14">
        <f t="shared" si="53"/>
        <v>4</v>
      </c>
      <c r="BJ134" s="14">
        <f t="shared" si="54"/>
        <v>3130</v>
      </c>
      <c r="BK134" s="14" t="str">
        <f t="shared" si="55"/>
        <v>秦琼传记4-1</v>
      </c>
      <c r="BM134" s="14" t="str">
        <f t="shared" ref="BM134:BM141" si="57">BK134&amp;" "&amp;BN134</f>
        <v>秦琼传记4-1 秦琼专属武器碎片</v>
      </c>
      <c r="BN134" s="14" t="str">
        <f t="shared" ref="BN134:BN141" si="58">INDEX($B$6:$B$22,BH134)&amp;INDEX($AB$5:$AB$15,BI134)</f>
        <v>秦琼专属武器碎片</v>
      </c>
      <c r="BO134" s="14">
        <f t="shared" ref="BO134:BO141" si="59">INDEX(AC$5:AC$15,$BI134)</f>
        <v>1</v>
      </c>
      <c r="BP134" s="14">
        <f t="shared" ref="BP134:BP141" si="60">INDEX(AD$5:AD$15,$BI134)</f>
        <v>1</v>
      </c>
      <c r="BQ134" s="14">
        <v>10000</v>
      </c>
    </row>
    <row r="135" spans="59:69" ht="16.5" x14ac:dyDescent="0.2">
      <c r="BG135" s="112">
        <v>131</v>
      </c>
      <c r="BH135" s="14">
        <f t="shared" si="56"/>
        <v>17</v>
      </c>
      <c r="BI135" s="14">
        <f t="shared" si="53"/>
        <v>5</v>
      </c>
      <c r="BJ135" s="14">
        <f t="shared" si="54"/>
        <v>3131</v>
      </c>
      <c r="BK135" s="14" t="str">
        <f t="shared" si="55"/>
        <v>秦琼传记5-1</v>
      </c>
      <c r="BM135" s="14" t="str">
        <f t="shared" si="57"/>
        <v>秦琼传记5-1 秦琼碎片</v>
      </c>
      <c r="BN135" s="14" t="str">
        <f t="shared" si="58"/>
        <v>秦琼碎片</v>
      </c>
      <c r="BO135" s="14">
        <f t="shared" si="59"/>
        <v>1</v>
      </c>
      <c r="BP135" s="14">
        <f t="shared" si="60"/>
        <v>2</v>
      </c>
      <c r="BQ135" s="14">
        <v>10000</v>
      </c>
    </row>
    <row r="136" spans="59:69" ht="16.5" x14ac:dyDescent="0.2">
      <c r="BG136" s="112">
        <v>132</v>
      </c>
      <c r="BH136" s="14">
        <f t="shared" si="56"/>
        <v>17</v>
      </c>
      <c r="BI136" s="14">
        <f t="shared" si="53"/>
        <v>6</v>
      </c>
      <c r="BJ136" s="14">
        <f t="shared" si="54"/>
        <v>3132</v>
      </c>
      <c r="BK136" s="14" t="str">
        <f t="shared" si="55"/>
        <v>秦琼传记5-2</v>
      </c>
      <c r="BM136" s="14" t="str">
        <f t="shared" si="57"/>
        <v>秦琼传记5-2 秦琼专属武器碎片</v>
      </c>
      <c r="BN136" s="14" t="str">
        <f t="shared" si="58"/>
        <v>秦琼专属武器碎片</v>
      </c>
      <c r="BO136" s="14">
        <f t="shared" si="59"/>
        <v>1</v>
      </c>
      <c r="BP136" s="14">
        <f t="shared" si="60"/>
        <v>1</v>
      </c>
      <c r="BQ136" s="14">
        <v>10000</v>
      </c>
    </row>
    <row r="137" spans="59:69" ht="16.5" x14ac:dyDescent="0.2">
      <c r="BG137" s="112">
        <v>133</v>
      </c>
      <c r="BH137" s="14">
        <f t="shared" si="56"/>
        <v>17</v>
      </c>
      <c r="BI137" s="14">
        <f t="shared" si="53"/>
        <v>7</v>
      </c>
      <c r="BJ137" s="14">
        <f t="shared" si="54"/>
        <v>3133</v>
      </c>
      <c r="BK137" s="14" t="str">
        <f t="shared" si="55"/>
        <v>秦琼传记6-1</v>
      </c>
      <c r="BM137" s="14" t="str">
        <f t="shared" si="57"/>
        <v>秦琼传记6-1 秦琼碎片</v>
      </c>
      <c r="BN137" s="14" t="str">
        <f t="shared" si="58"/>
        <v>秦琼碎片</v>
      </c>
      <c r="BO137" s="14">
        <f t="shared" si="59"/>
        <v>1</v>
      </c>
      <c r="BP137" s="14">
        <f t="shared" si="60"/>
        <v>2</v>
      </c>
      <c r="BQ137" s="14">
        <v>10000</v>
      </c>
    </row>
    <row r="138" spans="59:69" ht="16.5" x14ac:dyDescent="0.2">
      <c r="BG138" s="112">
        <v>134</v>
      </c>
      <c r="BH138" s="14">
        <f t="shared" si="56"/>
        <v>17</v>
      </c>
      <c r="BI138" s="14">
        <f t="shared" si="53"/>
        <v>8</v>
      </c>
      <c r="BJ138" s="14">
        <f t="shared" si="54"/>
        <v>3134</v>
      </c>
      <c r="BK138" s="14" t="str">
        <f t="shared" si="55"/>
        <v>秦琼传记6-2</v>
      </c>
      <c r="BM138" s="14" t="str">
        <f t="shared" si="57"/>
        <v>秦琼传记6-2 秦琼专属武器碎片</v>
      </c>
      <c r="BN138" s="14" t="str">
        <f t="shared" si="58"/>
        <v>秦琼专属武器碎片</v>
      </c>
      <c r="BO138" s="14">
        <f t="shared" si="59"/>
        <v>1</v>
      </c>
      <c r="BP138" s="14">
        <f t="shared" si="60"/>
        <v>1</v>
      </c>
      <c r="BQ138" s="14">
        <v>10000</v>
      </c>
    </row>
    <row r="139" spans="59:69" ht="16.5" x14ac:dyDescent="0.2">
      <c r="BG139" s="112">
        <v>135</v>
      </c>
      <c r="BH139" s="14">
        <f t="shared" si="56"/>
        <v>17</v>
      </c>
      <c r="BI139" s="14">
        <f t="shared" si="53"/>
        <v>9</v>
      </c>
      <c r="BJ139" s="14">
        <f t="shared" si="54"/>
        <v>3135</v>
      </c>
      <c r="BK139" s="14" t="str">
        <f t="shared" si="55"/>
        <v>秦琼传记7-1</v>
      </c>
      <c r="BM139" s="14" t="str">
        <f t="shared" si="57"/>
        <v>秦琼传记7-1 秦琼碎片</v>
      </c>
      <c r="BN139" s="14" t="str">
        <f t="shared" si="58"/>
        <v>秦琼碎片</v>
      </c>
      <c r="BO139" s="14">
        <f t="shared" si="59"/>
        <v>1</v>
      </c>
      <c r="BP139" s="14">
        <f t="shared" si="60"/>
        <v>2</v>
      </c>
      <c r="BQ139" s="14">
        <v>10000</v>
      </c>
    </row>
    <row r="140" spans="59:69" ht="16.5" x14ac:dyDescent="0.2">
      <c r="BG140" s="112">
        <v>136</v>
      </c>
      <c r="BH140" s="14">
        <f t="shared" si="56"/>
        <v>17</v>
      </c>
      <c r="BI140" s="14">
        <f t="shared" si="53"/>
        <v>10</v>
      </c>
      <c r="BJ140" s="14">
        <f t="shared" si="54"/>
        <v>3136</v>
      </c>
      <c r="BK140" s="14" t="str">
        <f t="shared" si="55"/>
        <v>秦琼传记7-2</v>
      </c>
      <c r="BM140" s="14" t="str">
        <f t="shared" si="57"/>
        <v>秦琼传记7-2 秦琼专属武器碎片</v>
      </c>
      <c r="BN140" s="14" t="str">
        <f t="shared" si="58"/>
        <v>秦琼专属武器碎片</v>
      </c>
      <c r="BO140" s="14">
        <f t="shared" si="59"/>
        <v>1</v>
      </c>
      <c r="BP140" s="14">
        <f t="shared" si="60"/>
        <v>1</v>
      </c>
      <c r="BQ140" s="14">
        <v>10000</v>
      </c>
    </row>
    <row r="141" spans="59:69" ht="16.5" x14ac:dyDescent="0.2">
      <c r="BG141" s="112">
        <v>137</v>
      </c>
      <c r="BH141" s="14">
        <f t="shared" si="56"/>
        <v>17</v>
      </c>
      <c r="BI141" s="14">
        <f t="shared" si="53"/>
        <v>11</v>
      </c>
      <c r="BJ141" s="14">
        <f t="shared" si="54"/>
        <v>3137</v>
      </c>
      <c r="BK141" s="14" t="str">
        <f t="shared" si="55"/>
        <v>秦琼传记8-1</v>
      </c>
      <c r="BM141" s="14" t="str">
        <f t="shared" si="57"/>
        <v>秦琼传记8-1 秦琼碎片</v>
      </c>
      <c r="BN141" s="14" t="str">
        <f t="shared" si="58"/>
        <v>秦琼碎片</v>
      </c>
      <c r="BO141" s="14">
        <f t="shared" si="59"/>
        <v>2</v>
      </c>
      <c r="BP141" s="14">
        <f t="shared" si="60"/>
        <v>2</v>
      </c>
      <c r="BQ141" s="14">
        <v>10000</v>
      </c>
    </row>
    <row r="142" spans="59:69" x14ac:dyDescent="0.2">
      <c r="BG142" s="15"/>
      <c r="BH142" s="15"/>
      <c r="BI142" s="15"/>
      <c r="BJ142" s="15"/>
      <c r="BK142" s="15"/>
    </row>
    <row r="143" spans="59:69" x14ac:dyDescent="0.2">
      <c r="BG143" s="15"/>
      <c r="BH143" s="15"/>
      <c r="BI143" s="15"/>
      <c r="BJ143" s="15"/>
      <c r="BK143" s="15"/>
    </row>
    <row r="144" spans="59:69" x14ac:dyDescent="0.2">
      <c r="BG144" s="15"/>
      <c r="BH144" s="15"/>
      <c r="BI144" s="15"/>
      <c r="BJ144" s="15"/>
      <c r="BK144" s="15"/>
    </row>
    <row r="145" spans="59:63" x14ac:dyDescent="0.2">
      <c r="BG145" s="15"/>
      <c r="BH145" s="15"/>
      <c r="BI145" s="15"/>
      <c r="BJ145" s="15"/>
      <c r="BK145" s="15"/>
    </row>
    <row r="146" spans="59:63" x14ac:dyDescent="0.2">
      <c r="BG146" s="15"/>
      <c r="BH146" s="15"/>
      <c r="BI146" s="15"/>
      <c r="BJ146" s="15"/>
      <c r="BK146" s="15"/>
    </row>
    <row r="147" spans="59:63" x14ac:dyDescent="0.2">
      <c r="BG147" s="15"/>
      <c r="BH147" s="15"/>
      <c r="BI147" s="15"/>
      <c r="BJ147" s="15"/>
      <c r="BK147" s="15"/>
    </row>
    <row r="148" spans="59:63" x14ac:dyDescent="0.2">
      <c r="BG148" s="15"/>
      <c r="BH148" s="15"/>
      <c r="BI148" s="15"/>
      <c r="BJ148" s="15"/>
      <c r="BK148" s="15"/>
    </row>
    <row r="149" spans="59:63" x14ac:dyDescent="0.2">
      <c r="BG149" s="15"/>
      <c r="BH149" s="15"/>
      <c r="BI149" s="15"/>
      <c r="BJ149" s="15"/>
      <c r="BK149" s="15"/>
    </row>
    <row r="150" spans="59:63" x14ac:dyDescent="0.2">
      <c r="BG150" s="15"/>
      <c r="BH150" s="15"/>
      <c r="BI150" s="15"/>
      <c r="BJ150" s="15"/>
      <c r="BK150" s="15"/>
    </row>
    <row r="151" spans="59:63" x14ac:dyDescent="0.2">
      <c r="BG151" s="15"/>
      <c r="BH151" s="15"/>
      <c r="BI151" s="15"/>
      <c r="BJ151" s="15"/>
      <c r="BK151" s="15"/>
    </row>
    <row r="152" spans="59:63" x14ac:dyDescent="0.2">
      <c r="BG152" s="15"/>
      <c r="BH152" s="15"/>
      <c r="BI152" s="15"/>
      <c r="BJ152" s="15"/>
      <c r="BK152" s="15"/>
    </row>
    <row r="153" spans="59:63" x14ac:dyDescent="0.2">
      <c r="BG153" s="15"/>
      <c r="BH153" s="15"/>
      <c r="BI153" s="15"/>
      <c r="BJ153" s="15"/>
      <c r="BK153" s="15"/>
    </row>
    <row r="154" spans="59:63" x14ac:dyDescent="0.2">
      <c r="BG154" s="15"/>
      <c r="BH154" s="15"/>
      <c r="BI154" s="15"/>
      <c r="BJ154" s="15"/>
      <c r="BK154" s="15"/>
    </row>
    <row r="155" spans="59:63" x14ac:dyDescent="0.2">
      <c r="BG155" s="15"/>
      <c r="BH155" s="15"/>
      <c r="BI155" s="15"/>
      <c r="BJ155" s="15"/>
      <c r="BK155" s="15"/>
    </row>
    <row r="156" spans="59:63" x14ac:dyDescent="0.2">
      <c r="BG156" s="15"/>
      <c r="BH156" s="15"/>
      <c r="BI156" s="15"/>
      <c r="BJ156" s="15"/>
      <c r="BK156" s="15"/>
    </row>
    <row r="157" spans="59:63" x14ac:dyDescent="0.2">
      <c r="BG157" s="15"/>
      <c r="BH157" s="15"/>
      <c r="BI157" s="15"/>
      <c r="BJ157" s="15"/>
      <c r="BK157" s="15"/>
    </row>
    <row r="158" spans="59:63" x14ac:dyDescent="0.2">
      <c r="BG158" s="15"/>
      <c r="BH158" s="15"/>
      <c r="BI158" s="15"/>
      <c r="BJ158" s="15"/>
      <c r="BK158" s="15"/>
    </row>
    <row r="159" spans="59:63" x14ac:dyDescent="0.2">
      <c r="BG159" s="15"/>
      <c r="BH159" s="15"/>
      <c r="BI159" s="15"/>
      <c r="BJ159" s="15"/>
      <c r="BK159" s="15"/>
    </row>
    <row r="160" spans="59:63" x14ac:dyDescent="0.2">
      <c r="BG160" s="15"/>
      <c r="BH160" s="15"/>
      <c r="BI160" s="15"/>
      <c r="BJ160" s="15"/>
      <c r="BK160" s="15"/>
    </row>
    <row r="161" spans="59:63" x14ac:dyDescent="0.2">
      <c r="BG161" s="15"/>
      <c r="BH161" s="15"/>
      <c r="BI161" s="15"/>
      <c r="BJ161" s="15"/>
      <c r="BK161" s="15"/>
    </row>
    <row r="162" spans="59:63" x14ac:dyDescent="0.2">
      <c r="BG162" s="15"/>
      <c r="BH162" s="15"/>
      <c r="BI162" s="15"/>
      <c r="BJ162" s="15"/>
      <c r="BK162" s="15"/>
    </row>
    <row r="163" spans="59:63" x14ac:dyDescent="0.2">
      <c r="BG163" s="15"/>
      <c r="BH163" s="15"/>
      <c r="BI163" s="15"/>
      <c r="BJ163" s="15"/>
      <c r="BK163" s="15"/>
    </row>
    <row r="164" spans="59:63" x14ac:dyDescent="0.2">
      <c r="BG164" s="15"/>
      <c r="BH164" s="15"/>
      <c r="BI164" s="15"/>
      <c r="BJ164" s="15"/>
      <c r="BK164" s="15"/>
    </row>
    <row r="165" spans="59:63" x14ac:dyDescent="0.2">
      <c r="BG165" s="15"/>
      <c r="BH165" s="15"/>
      <c r="BI165" s="15"/>
      <c r="BJ165" s="15"/>
      <c r="BK165" s="15"/>
    </row>
    <row r="166" spans="59:63" x14ac:dyDescent="0.2">
      <c r="BG166" s="15"/>
      <c r="BH166" s="15"/>
      <c r="BI166" s="15"/>
      <c r="BJ166" s="15"/>
      <c r="BK166" s="15"/>
    </row>
    <row r="167" spans="59:63" x14ac:dyDescent="0.2">
      <c r="BG167" s="15"/>
      <c r="BH167" s="15"/>
      <c r="BI167" s="15"/>
      <c r="BJ167" s="15"/>
      <c r="BK167" s="15"/>
    </row>
    <row r="168" spans="59:63" x14ac:dyDescent="0.2">
      <c r="BG168" s="15"/>
      <c r="BH168" s="15"/>
      <c r="BI168" s="15"/>
      <c r="BJ168" s="15"/>
      <c r="BK168" s="15"/>
    </row>
    <row r="169" spans="59:63" x14ac:dyDescent="0.2">
      <c r="BG169" s="15"/>
      <c r="BH169" s="15"/>
      <c r="BI169" s="15"/>
      <c r="BJ169" s="15"/>
      <c r="BK169" s="15"/>
    </row>
    <row r="170" spans="59:63" x14ac:dyDescent="0.2">
      <c r="BG170" s="15"/>
      <c r="BH170" s="15"/>
      <c r="BI170" s="15"/>
      <c r="BJ170" s="15"/>
      <c r="BK170" s="15"/>
    </row>
    <row r="171" spans="59:63" x14ac:dyDescent="0.2">
      <c r="BG171" s="15"/>
      <c r="BH171" s="15"/>
      <c r="BI171" s="15"/>
      <c r="BJ171" s="15"/>
      <c r="BK171" s="15"/>
    </row>
    <row r="172" spans="59:63" x14ac:dyDescent="0.2">
      <c r="BG172" s="15"/>
      <c r="BH172" s="15"/>
      <c r="BI172" s="15"/>
      <c r="BJ172" s="15"/>
      <c r="BK172" s="15"/>
    </row>
    <row r="173" spans="59:63" x14ac:dyDescent="0.2">
      <c r="BG173" s="15"/>
      <c r="BH173" s="15"/>
      <c r="BI173" s="15"/>
      <c r="BJ173" s="15"/>
      <c r="BK173" s="15"/>
    </row>
    <row r="174" spans="59:63" x14ac:dyDescent="0.2">
      <c r="BG174" s="15"/>
      <c r="BH174" s="15"/>
      <c r="BI174" s="15"/>
      <c r="BJ174" s="15"/>
      <c r="BK174" s="15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515"/>
  <sheetViews>
    <sheetView tabSelected="1" workbookViewId="0">
      <selection activeCell="P11" sqref="P11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6" max="6" width="9.625" bestFit="1" customWidth="1"/>
    <col min="7" max="7" width="10.375" customWidth="1"/>
    <col min="10" max="10" width="11.5" customWidth="1"/>
    <col min="11" max="11" width="12" customWidth="1"/>
    <col min="12" max="12" width="13.875" customWidth="1"/>
    <col min="13" max="14" width="11.875" customWidth="1"/>
    <col min="15" max="15" width="13.625" customWidth="1"/>
    <col min="16" max="16" width="12.625" customWidth="1"/>
    <col min="17" max="17" width="11.375" customWidth="1"/>
    <col min="18" max="18" width="12.25" customWidth="1"/>
    <col min="21" max="21" width="12.375" customWidth="1"/>
    <col min="22" max="22" width="10.375" customWidth="1"/>
    <col min="23" max="23" width="11.25" customWidth="1"/>
    <col min="25" max="25" width="9.625" bestFit="1" customWidth="1"/>
    <col min="26" max="26" width="11.25" customWidth="1"/>
    <col min="28" max="28" width="11.5" customWidth="1"/>
    <col min="29" max="29" width="10.5" customWidth="1"/>
    <col min="33" max="33" width="12" customWidth="1"/>
    <col min="37" max="37" width="10.625" customWidth="1"/>
    <col min="38" max="38" width="12.5" customWidth="1"/>
  </cols>
  <sheetData>
    <row r="2" spans="1:38" x14ac:dyDescent="0.2">
      <c r="G2" s="15"/>
      <c r="H2" s="15"/>
    </row>
    <row r="3" spans="1:38" ht="20.25" x14ac:dyDescent="0.2">
      <c r="A3" s="140" t="s">
        <v>186</v>
      </c>
      <c r="B3" s="140"/>
      <c r="C3" s="140"/>
      <c r="D3" s="140"/>
      <c r="E3" s="140"/>
      <c r="F3" s="140"/>
      <c r="I3" s="140" t="s">
        <v>446</v>
      </c>
      <c r="J3" s="140"/>
      <c r="K3" s="140"/>
      <c r="L3" s="140"/>
      <c r="M3" s="140"/>
      <c r="S3" s="140" t="s">
        <v>321</v>
      </c>
      <c r="T3" s="140"/>
      <c r="U3" s="140"/>
      <c r="V3" s="140"/>
      <c r="W3" s="140"/>
      <c r="X3" s="140"/>
      <c r="Y3" s="140"/>
      <c r="Z3" s="140"/>
      <c r="AA3" s="140"/>
      <c r="AB3" s="140"/>
      <c r="AC3" s="140"/>
    </row>
    <row r="4" spans="1:38" ht="17.25" x14ac:dyDescent="0.2">
      <c r="A4" s="12" t="s">
        <v>191</v>
      </c>
      <c r="B4" s="12" t="s">
        <v>187</v>
      </c>
      <c r="C4" s="12" t="s">
        <v>188</v>
      </c>
      <c r="D4" s="12" t="s">
        <v>475</v>
      </c>
      <c r="E4" s="12" t="s">
        <v>190</v>
      </c>
      <c r="F4" s="12" t="s">
        <v>429</v>
      </c>
      <c r="I4" s="12" t="s">
        <v>428</v>
      </c>
      <c r="J4" s="12" t="s">
        <v>188</v>
      </c>
      <c r="K4" s="12" t="s">
        <v>189</v>
      </c>
      <c r="L4" s="12" t="s">
        <v>190</v>
      </c>
      <c r="M4" s="12" t="s">
        <v>427</v>
      </c>
      <c r="S4" s="12" t="s">
        <v>322</v>
      </c>
      <c r="T4" s="12" t="s">
        <v>323</v>
      </c>
      <c r="U4" s="12" t="s">
        <v>338</v>
      </c>
      <c r="V4" s="12" t="s">
        <v>341</v>
      </c>
      <c r="W4" s="12" t="s">
        <v>340</v>
      </c>
      <c r="X4" s="12" t="s">
        <v>343</v>
      </c>
      <c r="Y4" s="12" t="s">
        <v>342</v>
      </c>
      <c r="Z4" s="33" t="s">
        <v>344</v>
      </c>
      <c r="AA4" s="33" t="s">
        <v>345</v>
      </c>
      <c r="AB4" s="33" t="s">
        <v>346</v>
      </c>
      <c r="AC4" s="12" t="s">
        <v>347</v>
      </c>
      <c r="AF4" s="12" t="s">
        <v>348</v>
      </c>
      <c r="AG4" s="12" t="s">
        <v>324</v>
      </c>
      <c r="AH4" s="12" t="s">
        <v>349</v>
      </c>
      <c r="AI4" s="12" t="s">
        <v>350</v>
      </c>
      <c r="AJ4" s="12" t="s">
        <v>351</v>
      </c>
      <c r="AK4" s="12" t="s">
        <v>324</v>
      </c>
      <c r="AL4" s="12" t="s">
        <v>324</v>
      </c>
    </row>
    <row r="5" spans="1:38" ht="16.5" x14ac:dyDescent="0.2">
      <c r="A5" s="31" t="s">
        <v>192</v>
      </c>
      <c r="B5" s="19">
        <v>0.5</v>
      </c>
      <c r="C5" s="19">
        <v>0.8</v>
      </c>
      <c r="D5" s="19">
        <v>1</v>
      </c>
      <c r="E5" s="19">
        <v>1.2</v>
      </c>
      <c r="F5" s="19">
        <v>1.2</v>
      </c>
      <c r="I5" s="59">
        <v>1</v>
      </c>
      <c r="J5" s="59">
        <v>20</v>
      </c>
      <c r="K5" s="59">
        <v>40</v>
      </c>
      <c r="L5" s="59">
        <v>80</v>
      </c>
      <c r="M5" s="59">
        <v>80</v>
      </c>
      <c r="S5" s="52" t="s">
        <v>325</v>
      </c>
      <c r="T5" s="52">
        <v>10</v>
      </c>
      <c r="U5" s="52">
        <f>章节关卡!I5*节奏总表!L4*60</f>
        <v>2400</v>
      </c>
      <c r="V5" s="52">
        <v>1</v>
      </c>
      <c r="W5" s="52">
        <f>SUMIFS(章节关卡!$AX$5:$AX$286,章节关卡!$AT$5:$AT$286,"="&amp;卡牌消耗!V5)</f>
        <v>10125</v>
      </c>
      <c r="X5" s="52"/>
      <c r="Y5" s="52"/>
      <c r="Z5" s="52">
        <f>U5+W5+Y5</f>
        <v>12525</v>
      </c>
      <c r="AA5" s="19">
        <v>1</v>
      </c>
      <c r="AB5" s="52">
        <f>INT(Z5*AA5/AC5)</f>
        <v>8350</v>
      </c>
      <c r="AC5" s="52">
        <v>1.5</v>
      </c>
      <c r="AF5" s="52" t="s">
        <v>354</v>
      </c>
      <c r="AG5">
        <v>1</v>
      </c>
      <c r="AH5" s="52">
        <v>1</v>
      </c>
      <c r="AI5" s="52">
        <v>1</v>
      </c>
      <c r="AJ5" s="21">
        <f>AI5/$AG$8</f>
        <v>1.8181818181818181E-2</v>
      </c>
      <c r="AK5" s="52">
        <f>INT($AG$6*AJ5/5)*5</f>
        <v>150</v>
      </c>
      <c r="AL5" s="52">
        <f>SUM(AK$5:AK5)</f>
        <v>150</v>
      </c>
    </row>
    <row r="6" spans="1:38" ht="16.5" x14ac:dyDescent="0.2">
      <c r="A6" s="31" t="s">
        <v>193</v>
      </c>
      <c r="B6" s="19">
        <v>0.5</v>
      </c>
      <c r="C6" s="19">
        <v>0.8</v>
      </c>
      <c r="D6" s="19">
        <v>1</v>
      </c>
      <c r="E6" s="19">
        <v>1.2</v>
      </c>
      <c r="F6" s="19">
        <v>1.2</v>
      </c>
      <c r="I6" s="59">
        <v>2</v>
      </c>
      <c r="J6" s="59">
        <v>40</v>
      </c>
      <c r="K6" s="59">
        <v>80</v>
      </c>
      <c r="L6" s="59">
        <v>80</v>
      </c>
      <c r="M6" s="59">
        <v>80</v>
      </c>
      <c r="S6" s="52" t="s">
        <v>326</v>
      </c>
      <c r="T6" s="52">
        <v>20</v>
      </c>
      <c r="U6" s="52">
        <f>章节关卡!I6*节奏总表!L5*60</f>
        <v>9000</v>
      </c>
      <c r="V6" s="52">
        <v>2</v>
      </c>
      <c r="W6" s="71">
        <f>SUMIFS(章节关卡!$AX$5:$AX$286,章节关卡!$AT$5:$AT$286,"="&amp;卡牌消耗!V6)</f>
        <v>12150</v>
      </c>
      <c r="X6" s="52">
        <v>1</v>
      </c>
      <c r="Y6" s="71">
        <f>SUMIFS(章节关卡!$BF$5:$BF$295,章节关卡!$BB$5:$BB$295,"="&amp;卡牌消耗!X6)</f>
        <v>27000</v>
      </c>
      <c r="Z6" s="52">
        <f t="shared" ref="Z6:Z24" si="0">U6+W6+Y6</f>
        <v>48150</v>
      </c>
      <c r="AA6" s="19">
        <v>1</v>
      </c>
      <c r="AB6" s="73">
        <f t="shared" ref="AB6:AB24" si="1">INT(Z6*AA6/AC6)</f>
        <v>24075</v>
      </c>
      <c r="AC6" s="52">
        <v>2</v>
      </c>
      <c r="AF6" s="14" t="str">
        <f>INDEX($S$5:$S$19,AG5)</f>
        <v>1~10</v>
      </c>
      <c r="AG6" s="14">
        <f>INDEX($AB$5:$AB$19,AG5)</f>
        <v>8350</v>
      </c>
      <c r="AH6" s="52">
        <v>2</v>
      </c>
      <c r="AI6" s="52">
        <v>2</v>
      </c>
      <c r="AJ6" s="21">
        <f t="shared" ref="AJ6:AJ13" si="2">AI6/$AG$8</f>
        <v>3.6363636363636362E-2</v>
      </c>
      <c r="AK6" s="71">
        <f t="shared" ref="AK6:AK14" si="3">INT($AG$6*AJ6/5)*5</f>
        <v>300</v>
      </c>
      <c r="AL6" s="52">
        <f>SUM(AK$5:AK6)</f>
        <v>450</v>
      </c>
    </row>
    <row r="7" spans="1:38" ht="16.5" x14ac:dyDescent="0.2">
      <c r="A7" s="31" t="s">
        <v>194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I7" s="59">
        <v>3</v>
      </c>
      <c r="J7" s="59">
        <v>80</v>
      </c>
      <c r="K7" s="59">
        <v>120</v>
      </c>
      <c r="L7" s="59">
        <v>160</v>
      </c>
      <c r="M7" s="59">
        <v>160</v>
      </c>
      <c r="S7" s="52" t="s">
        <v>327</v>
      </c>
      <c r="T7" s="52">
        <v>30</v>
      </c>
      <c r="U7" s="52">
        <f>章节关卡!I7*节奏总表!L6*60</f>
        <v>21600</v>
      </c>
      <c r="V7" s="52">
        <v>3</v>
      </c>
      <c r="W7" s="71">
        <f>SUMIFS(章节关卡!$AX$5:$AX$286,章节关卡!$AT$5:$AT$286,"="&amp;卡牌消耗!V7)</f>
        <v>14175</v>
      </c>
      <c r="X7" s="52">
        <v>2</v>
      </c>
      <c r="Y7" s="71">
        <f>SUMIFS(章节关卡!$BF$5:$BF$295,章节关卡!$BB$5:$BB$295,"="&amp;卡牌消耗!X7)</f>
        <v>24300</v>
      </c>
      <c r="Z7" s="52">
        <f t="shared" si="0"/>
        <v>60075</v>
      </c>
      <c r="AA7" s="19">
        <v>1</v>
      </c>
      <c r="AB7" s="73">
        <f t="shared" si="1"/>
        <v>24030</v>
      </c>
      <c r="AC7" s="52">
        <v>2.5</v>
      </c>
      <c r="AF7" s="52" t="s">
        <v>352</v>
      </c>
      <c r="AG7" s="14">
        <v>1</v>
      </c>
      <c r="AH7" s="52">
        <v>3</v>
      </c>
      <c r="AI7" s="52">
        <v>3</v>
      </c>
      <c r="AJ7" s="21">
        <f t="shared" si="2"/>
        <v>5.4545454545454543E-2</v>
      </c>
      <c r="AK7" s="71">
        <f t="shared" si="3"/>
        <v>455</v>
      </c>
      <c r="AL7" s="52">
        <f>SUM(AK$5:AK7)</f>
        <v>905</v>
      </c>
    </row>
    <row r="8" spans="1:38" ht="16.5" x14ac:dyDescent="0.2">
      <c r="A8" s="31" t="s">
        <v>70</v>
      </c>
      <c r="B8" s="21">
        <v>0.5</v>
      </c>
      <c r="C8" s="21">
        <v>0.7</v>
      </c>
      <c r="D8" s="21">
        <v>1</v>
      </c>
      <c r="E8" s="21">
        <v>1.5</v>
      </c>
      <c r="F8" s="21">
        <v>1.5</v>
      </c>
      <c r="I8" s="59">
        <v>4</v>
      </c>
      <c r="J8" s="59">
        <v>120</v>
      </c>
      <c r="K8" s="59">
        <v>160</v>
      </c>
      <c r="L8" s="59">
        <v>240</v>
      </c>
      <c r="M8" s="59">
        <v>240</v>
      </c>
      <c r="S8" s="52" t="s">
        <v>353</v>
      </c>
      <c r="T8" s="52">
        <v>40</v>
      </c>
      <c r="U8" s="52">
        <f>章节关卡!I8*节奏总表!L7*60</f>
        <v>42000</v>
      </c>
      <c r="V8" s="52">
        <v>4</v>
      </c>
      <c r="W8" s="71">
        <f>SUMIFS(章节关卡!$AX$5:$AX$286,章节关卡!$AT$5:$AT$286,"="&amp;卡牌消耗!V8)</f>
        <v>16200</v>
      </c>
      <c r="X8" s="52">
        <v>3</v>
      </c>
      <c r="Y8" s="71">
        <f>SUMIFS(章节关卡!$BF$5:$BF$295,章节关卡!$BB$5:$BB$295,"="&amp;卡牌消耗!X8)</f>
        <v>28350</v>
      </c>
      <c r="Z8" s="52">
        <f t="shared" si="0"/>
        <v>86550</v>
      </c>
      <c r="AA8" s="19">
        <v>1</v>
      </c>
      <c r="AB8" s="73">
        <f t="shared" si="1"/>
        <v>28850</v>
      </c>
      <c r="AC8" s="52">
        <v>3</v>
      </c>
      <c r="AF8" s="15"/>
      <c r="AG8" s="14">
        <f>SUM(AI5:AI14)</f>
        <v>55</v>
      </c>
      <c r="AH8" s="52">
        <v>4</v>
      </c>
      <c r="AI8" s="52">
        <v>4</v>
      </c>
      <c r="AJ8" s="21">
        <f t="shared" si="2"/>
        <v>7.2727272727272724E-2</v>
      </c>
      <c r="AK8" s="71">
        <f t="shared" si="3"/>
        <v>605</v>
      </c>
      <c r="AL8" s="52">
        <f>SUM(AK$5:AK8)</f>
        <v>1510</v>
      </c>
    </row>
    <row r="9" spans="1:38" ht="16.5" x14ac:dyDescent="0.2">
      <c r="I9" s="59">
        <v>5</v>
      </c>
      <c r="J9" s="59">
        <v>160</v>
      </c>
      <c r="K9" s="59">
        <v>240</v>
      </c>
      <c r="L9" s="59">
        <v>320</v>
      </c>
      <c r="M9" s="59">
        <v>320</v>
      </c>
      <c r="S9" s="52" t="s">
        <v>328</v>
      </c>
      <c r="T9" s="52">
        <v>50</v>
      </c>
      <c r="U9" s="52">
        <f>章节关卡!I9*节奏总表!L8*60</f>
        <v>57600</v>
      </c>
      <c r="V9" s="52">
        <v>5</v>
      </c>
      <c r="W9" s="71">
        <f>SUMIFS(章节关卡!$AX$5:$AX$286,章节关卡!$AT$5:$AT$286,"="&amp;卡牌消耗!V9)</f>
        <v>18225</v>
      </c>
      <c r="X9" s="52">
        <v>4</v>
      </c>
      <c r="Y9" s="71">
        <f>SUMIFS(章节关卡!$BF$5:$BF$295,章节关卡!$BB$5:$BB$295,"="&amp;卡牌消耗!X9)</f>
        <v>32400</v>
      </c>
      <c r="Z9" s="52">
        <f t="shared" si="0"/>
        <v>108225</v>
      </c>
      <c r="AA9" s="19">
        <v>1</v>
      </c>
      <c r="AB9" s="73">
        <f t="shared" si="1"/>
        <v>30921</v>
      </c>
      <c r="AC9" s="52">
        <v>3.5</v>
      </c>
      <c r="AF9" s="15"/>
      <c r="AG9" s="15"/>
      <c r="AH9" s="52">
        <v>5</v>
      </c>
      <c r="AI9" s="52">
        <v>5</v>
      </c>
      <c r="AJ9" s="21">
        <f t="shared" si="2"/>
        <v>9.0909090909090912E-2</v>
      </c>
      <c r="AK9" s="71">
        <f t="shared" si="3"/>
        <v>755</v>
      </c>
      <c r="AL9" s="52">
        <f>SUM(AK$5:AK9)</f>
        <v>2265</v>
      </c>
    </row>
    <row r="10" spans="1:38" ht="16.5" x14ac:dyDescent="0.2">
      <c r="S10" s="52" t="s">
        <v>329</v>
      </c>
      <c r="T10" s="52">
        <v>60</v>
      </c>
      <c r="U10" s="52">
        <f>章节关卡!I10*节奏总表!L9*60</f>
        <v>81000</v>
      </c>
      <c r="V10" s="52">
        <v>6</v>
      </c>
      <c r="W10" s="71">
        <f>SUMIFS(章节关卡!$AX$5:$AX$286,章节关卡!$AT$5:$AT$286,"="&amp;卡牌消耗!V10)</f>
        <v>20250</v>
      </c>
      <c r="X10" s="52">
        <v>5</v>
      </c>
      <c r="Y10" s="71">
        <f>SUMIFS(章节关卡!$BF$5:$BF$295,章节关卡!$BB$5:$BB$295,"="&amp;卡牌消耗!X10)</f>
        <v>36450</v>
      </c>
      <c r="Z10" s="52">
        <f t="shared" si="0"/>
        <v>137700</v>
      </c>
      <c r="AA10" s="19">
        <v>1</v>
      </c>
      <c r="AB10" s="73">
        <f t="shared" si="1"/>
        <v>34425</v>
      </c>
      <c r="AC10" s="52">
        <v>4</v>
      </c>
      <c r="AF10" s="15"/>
      <c r="AG10" s="15"/>
      <c r="AH10" s="52">
        <v>6</v>
      </c>
      <c r="AI10" s="52">
        <v>6</v>
      </c>
      <c r="AJ10" s="21">
        <f t="shared" si="2"/>
        <v>0.10909090909090909</v>
      </c>
      <c r="AK10" s="71">
        <f t="shared" si="3"/>
        <v>910</v>
      </c>
      <c r="AL10" s="52">
        <f>SUM(AK$5:AK10)</f>
        <v>3175</v>
      </c>
    </row>
    <row r="11" spans="1:38" ht="16.5" customHeight="1" x14ac:dyDescent="0.2">
      <c r="A11" s="35" t="s">
        <v>200</v>
      </c>
      <c r="B11">
        <v>20</v>
      </c>
      <c r="C11">
        <v>30</v>
      </c>
      <c r="D11">
        <v>45</v>
      </c>
      <c r="I11" s="140" t="s">
        <v>447</v>
      </c>
      <c r="J11" s="140"/>
      <c r="K11" s="140"/>
      <c r="L11" s="140"/>
      <c r="M11" s="140"/>
      <c r="S11" s="52" t="s">
        <v>330</v>
      </c>
      <c r="T11" s="52">
        <v>70</v>
      </c>
      <c r="U11" s="52">
        <f>章节关卡!I11*节奏总表!L10*60</f>
        <v>108000</v>
      </c>
      <c r="V11" s="52">
        <v>7</v>
      </c>
      <c r="W11" s="71">
        <f>SUMIFS(章节关卡!$AX$5:$AX$286,章节关卡!$AT$5:$AT$286,"="&amp;卡牌消耗!V11)</f>
        <v>24300</v>
      </c>
      <c r="X11" s="52">
        <v>6</v>
      </c>
      <c r="Y11" s="71">
        <f>SUMIFS(章节关卡!$BF$5:$BF$295,章节关卡!$BB$5:$BB$295,"="&amp;卡牌消耗!X11)</f>
        <v>40500</v>
      </c>
      <c r="Z11" s="52">
        <f t="shared" si="0"/>
        <v>172800</v>
      </c>
      <c r="AA11" s="19">
        <v>1</v>
      </c>
      <c r="AB11" s="73">
        <f t="shared" si="1"/>
        <v>38400</v>
      </c>
      <c r="AC11" s="52">
        <v>4.5</v>
      </c>
      <c r="AF11" s="15"/>
      <c r="AG11" s="15"/>
      <c r="AH11" s="52">
        <v>7</v>
      </c>
      <c r="AI11" s="52">
        <v>7</v>
      </c>
      <c r="AJ11" s="21">
        <f t="shared" si="2"/>
        <v>0.12727272727272726</v>
      </c>
      <c r="AK11" s="71">
        <f t="shared" si="3"/>
        <v>1060</v>
      </c>
      <c r="AL11" s="52">
        <f>SUM(AK$5:AK11)</f>
        <v>4235</v>
      </c>
    </row>
    <row r="12" spans="1:38" ht="17.25" x14ac:dyDescent="0.2">
      <c r="A12" s="12" t="s">
        <v>195</v>
      </c>
      <c r="B12" s="12" t="s">
        <v>196</v>
      </c>
      <c r="C12" s="12" t="s">
        <v>197</v>
      </c>
      <c r="D12" s="12" t="s">
        <v>198</v>
      </c>
      <c r="E12" s="12" t="s">
        <v>199</v>
      </c>
      <c r="F12" s="12" t="s">
        <v>250</v>
      </c>
      <c r="G12" s="15"/>
      <c r="I12" s="12" t="s">
        <v>428</v>
      </c>
      <c r="J12" s="12" t="s">
        <v>188</v>
      </c>
      <c r="K12" s="12" t="s">
        <v>189</v>
      </c>
      <c r="L12" s="12" t="s">
        <v>190</v>
      </c>
      <c r="M12" s="12" t="s">
        <v>427</v>
      </c>
      <c r="S12" s="52" t="s">
        <v>331</v>
      </c>
      <c r="T12" s="52">
        <v>80</v>
      </c>
      <c r="U12" s="52">
        <f>章节关卡!I12*节奏总表!L11*60</f>
        <v>144000</v>
      </c>
      <c r="V12" s="52">
        <v>8</v>
      </c>
      <c r="W12" s="71">
        <f>SUMIFS(章节关卡!$AX$5:$AX$286,章节关卡!$AT$5:$AT$286,"="&amp;卡牌消耗!V12)</f>
        <v>28350</v>
      </c>
      <c r="X12" s="52">
        <v>7</v>
      </c>
      <c r="Y12" s="71">
        <f>SUMIFS(章节关卡!$BF$5:$BF$295,章节关卡!$BB$5:$BB$295,"="&amp;卡牌消耗!X12)</f>
        <v>48600</v>
      </c>
      <c r="Z12" s="52">
        <f t="shared" si="0"/>
        <v>220950</v>
      </c>
      <c r="AA12" s="19">
        <v>1</v>
      </c>
      <c r="AB12" s="73">
        <f t="shared" si="1"/>
        <v>44190</v>
      </c>
      <c r="AC12" s="52">
        <v>5</v>
      </c>
      <c r="AF12" s="15"/>
      <c r="AG12" s="15"/>
      <c r="AH12" s="52">
        <v>8</v>
      </c>
      <c r="AI12" s="52">
        <v>8</v>
      </c>
      <c r="AJ12" s="21">
        <f t="shared" si="2"/>
        <v>0.14545454545454545</v>
      </c>
      <c r="AK12" s="71">
        <f t="shared" si="3"/>
        <v>1210</v>
      </c>
      <c r="AL12" s="52">
        <f>SUM(AK$5:AK12)</f>
        <v>5445</v>
      </c>
    </row>
    <row r="13" spans="1:38" ht="16.5" x14ac:dyDescent="0.2">
      <c r="A13" s="14">
        <v>1102001</v>
      </c>
      <c r="B13" s="14" t="s">
        <v>201</v>
      </c>
      <c r="C13" s="14">
        <v>5</v>
      </c>
      <c r="D13" s="14">
        <v>80</v>
      </c>
      <c r="E13" s="14">
        <v>3</v>
      </c>
      <c r="F13" s="40">
        <f>A13+400000</f>
        <v>1502001</v>
      </c>
      <c r="G13" s="15"/>
      <c r="I13" s="59">
        <v>1</v>
      </c>
      <c r="J13" s="59">
        <f>INDEX(金币总产!$V$29:$V$33,卡牌消耗!$I13)*C$8</f>
        <v>57487.499999999993</v>
      </c>
      <c r="K13" s="59">
        <f>INDEX(金币总产!$V$29:$V$33,卡牌消耗!$I13)*D$8</f>
        <v>82125</v>
      </c>
      <c r="L13" s="59">
        <f>INDEX(金币总产!$V$29:$V$33,卡牌消耗!$I13)*E$8</f>
        <v>123187.5</v>
      </c>
      <c r="M13" s="59">
        <f>INDEX(金币总产!$V$29:$V$33,卡牌消耗!$I13)*F$8</f>
        <v>123187.5</v>
      </c>
      <c r="S13" s="52" t="s">
        <v>332</v>
      </c>
      <c r="T13" s="52">
        <v>90</v>
      </c>
      <c r="U13" s="52">
        <f>章节关卡!I13*节奏总表!L12*60</f>
        <v>176400</v>
      </c>
      <c r="V13" s="52">
        <v>9</v>
      </c>
      <c r="W13" s="71">
        <f>SUMIFS(章节关卡!$AX$5:$AX$286,章节关卡!$AT$5:$AT$286,"="&amp;卡牌消耗!V13)</f>
        <v>32400</v>
      </c>
      <c r="X13" s="52">
        <v>8</v>
      </c>
      <c r="Y13" s="71">
        <f>SUMIFS(章节关卡!$BF$5:$BF$295,章节关卡!$BB$5:$BB$295,"="&amp;卡牌消耗!X13)</f>
        <v>56700</v>
      </c>
      <c r="Z13" s="52">
        <f t="shared" si="0"/>
        <v>265500</v>
      </c>
      <c r="AA13" s="19">
        <v>1</v>
      </c>
      <c r="AB13" s="73">
        <f t="shared" si="1"/>
        <v>48272</v>
      </c>
      <c r="AC13" s="52">
        <v>5.5</v>
      </c>
      <c r="AF13" s="15"/>
      <c r="AG13" s="15"/>
      <c r="AH13" s="52">
        <v>9</v>
      </c>
      <c r="AI13" s="52">
        <v>9</v>
      </c>
      <c r="AJ13" s="21">
        <f t="shared" si="2"/>
        <v>0.16363636363636364</v>
      </c>
      <c r="AK13" s="71">
        <f t="shared" si="3"/>
        <v>1365</v>
      </c>
      <c r="AL13" s="52">
        <f>SUM(AK$5:AK13)</f>
        <v>6810</v>
      </c>
    </row>
    <row r="14" spans="1:38" ht="16.5" x14ac:dyDescent="0.2">
      <c r="A14" s="14">
        <v>1102002</v>
      </c>
      <c r="B14" s="14" t="s">
        <v>202</v>
      </c>
      <c r="C14" s="14">
        <v>3</v>
      </c>
      <c r="D14" s="14">
        <v>40</v>
      </c>
      <c r="E14" s="14">
        <v>1</v>
      </c>
      <c r="F14" s="116">
        <f t="shared" ref="F14:F40" si="4">A14+400000</f>
        <v>1502002</v>
      </c>
      <c r="G14" s="15"/>
      <c r="I14" s="59">
        <v>2</v>
      </c>
      <c r="J14" s="59">
        <f>INDEX(金币总产!$V$29:$V$33,卡牌消耗!$I14)*C$8</f>
        <v>261607.49999999997</v>
      </c>
      <c r="K14" s="59">
        <f>INDEX(金币总产!$V$29:$V$33,卡牌消耗!$I14)*D$8</f>
        <v>373725</v>
      </c>
      <c r="L14" s="59">
        <f>INDEX(金币总产!$V$29:$V$33,卡牌消耗!$I14)*E$8</f>
        <v>560587.5</v>
      </c>
      <c r="M14" s="59">
        <f>INDEX(金币总产!$V$29:$V$33,卡牌消耗!$I14)*F$8</f>
        <v>560587.5</v>
      </c>
      <c r="S14" s="52" t="s">
        <v>333</v>
      </c>
      <c r="T14" s="52">
        <v>100</v>
      </c>
      <c r="U14" s="52">
        <f>章节关卡!I14*节奏总表!L13*60</f>
        <v>211200</v>
      </c>
      <c r="V14" s="52">
        <v>10</v>
      </c>
      <c r="W14" s="71">
        <f>SUMIFS(章节关卡!$AX$5:$AX$286,章节关卡!$AT$5:$AT$286,"="&amp;卡牌消耗!V14)</f>
        <v>36450</v>
      </c>
      <c r="X14" s="52">
        <v>9</v>
      </c>
      <c r="Y14" s="71">
        <f>SUMIFS(章节关卡!$BF$5:$BF$295,章节关卡!$BB$5:$BB$295,"="&amp;卡牌消耗!X14)</f>
        <v>64800</v>
      </c>
      <c r="Z14" s="52">
        <f t="shared" si="0"/>
        <v>312450</v>
      </c>
      <c r="AA14" s="19">
        <v>1</v>
      </c>
      <c r="AB14" s="73">
        <f t="shared" si="1"/>
        <v>52075</v>
      </c>
      <c r="AC14" s="52">
        <v>6</v>
      </c>
      <c r="AH14" s="52">
        <v>10</v>
      </c>
      <c r="AI14" s="52">
        <v>10</v>
      </c>
      <c r="AJ14" s="21">
        <f>AI14/$AG$8</f>
        <v>0.18181818181818182</v>
      </c>
      <c r="AK14" s="71">
        <f t="shared" si="3"/>
        <v>1515</v>
      </c>
      <c r="AL14" s="52">
        <f>SUM(AK$5:AK14)</f>
        <v>8325</v>
      </c>
    </row>
    <row r="15" spans="1:38" ht="16.5" x14ac:dyDescent="0.2">
      <c r="A15" s="14">
        <v>1102003</v>
      </c>
      <c r="B15" s="14" t="s">
        <v>203</v>
      </c>
      <c r="C15" s="14">
        <v>4</v>
      </c>
      <c r="D15" s="14">
        <v>40</v>
      </c>
      <c r="E15" s="14">
        <v>1</v>
      </c>
      <c r="F15" s="116">
        <f t="shared" si="4"/>
        <v>1502003</v>
      </c>
      <c r="G15" s="15"/>
      <c r="I15" s="59">
        <v>3</v>
      </c>
      <c r="J15" s="59">
        <f>INDEX(金币总产!$V$29:$V$33,卡牌消耗!$I15)*C$8</f>
        <v>206675</v>
      </c>
      <c r="K15" s="59">
        <f>INDEX(金币总产!$V$29:$V$33,卡牌消耗!$I15)*D$8</f>
        <v>295250</v>
      </c>
      <c r="L15" s="59">
        <f>INDEX(金币总产!$V$29:$V$33,卡牌消耗!$I15)*E$8</f>
        <v>442875</v>
      </c>
      <c r="M15" s="59">
        <f>INDEX(金币总产!$V$29:$V$33,卡牌消耗!$I15)*F$8</f>
        <v>442875</v>
      </c>
      <c r="S15" s="52" t="s">
        <v>334</v>
      </c>
      <c r="T15" s="52">
        <v>110</v>
      </c>
      <c r="U15" s="52">
        <f>章节关卡!I15*节奏总表!L14*60</f>
        <v>280800</v>
      </c>
      <c r="V15" s="52">
        <v>11</v>
      </c>
      <c r="W15" s="71">
        <f>SUMIFS(章节关卡!$AX$5:$AX$286,章节关卡!$AT$5:$AT$286,"="&amp;卡牌消耗!V15)</f>
        <v>40500</v>
      </c>
      <c r="X15" s="52">
        <v>10</v>
      </c>
      <c r="Y15" s="71">
        <f>SUMIFS(章节关卡!$BF$5:$BF$295,章节关卡!$BB$5:$BB$295,"="&amp;卡牌消耗!X15)</f>
        <v>72900</v>
      </c>
      <c r="Z15" s="52">
        <f t="shared" si="0"/>
        <v>394200</v>
      </c>
      <c r="AA15" s="19">
        <v>1</v>
      </c>
      <c r="AB15" s="73">
        <f t="shared" si="1"/>
        <v>56314</v>
      </c>
      <c r="AC15" s="52">
        <v>7</v>
      </c>
      <c r="AF15" s="52" t="s">
        <v>354</v>
      </c>
      <c r="AG15" s="52">
        <v>2</v>
      </c>
      <c r="AH15" s="52">
        <v>11</v>
      </c>
      <c r="AI15" s="52">
        <v>10</v>
      </c>
      <c r="AJ15" s="21">
        <f>AI15/$AG$18</f>
        <v>6.8493150684931503E-2</v>
      </c>
      <c r="AK15" s="52">
        <f>INT(AG$16*AJ15/5)*5</f>
        <v>1645</v>
      </c>
      <c r="AL15" s="52">
        <f>SUM(AK$5:AK15)</f>
        <v>9970</v>
      </c>
    </row>
    <row r="16" spans="1:38" ht="16.5" x14ac:dyDescent="0.2">
      <c r="A16" s="14">
        <v>1102004</v>
      </c>
      <c r="B16" s="14" t="s">
        <v>204</v>
      </c>
      <c r="C16" s="14">
        <v>2</v>
      </c>
      <c r="D16" s="14">
        <v>20</v>
      </c>
      <c r="E16" s="14">
        <v>2</v>
      </c>
      <c r="F16" s="116">
        <f t="shared" si="4"/>
        <v>1502004</v>
      </c>
      <c r="G16" s="15"/>
      <c r="I16" s="59">
        <v>4</v>
      </c>
      <c r="J16" s="59">
        <f>INDEX(金币总产!$V$29:$V$33,卡牌消耗!$I16)*C$8</f>
        <v>283955</v>
      </c>
      <c r="K16" s="59">
        <f>INDEX(金币总产!$V$29:$V$33,卡牌消耗!$I16)*D$8</f>
        <v>405650</v>
      </c>
      <c r="L16" s="59">
        <f>INDEX(金币总产!$V$29:$V$33,卡牌消耗!$I16)*E$8</f>
        <v>608475</v>
      </c>
      <c r="M16" s="59">
        <f>INDEX(金币总产!$V$29:$V$33,卡牌消耗!$I16)*F$8</f>
        <v>608475</v>
      </c>
      <c r="S16" s="52" t="s">
        <v>335</v>
      </c>
      <c r="T16" s="52">
        <v>120</v>
      </c>
      <c r="U16" s="52">
        <f>章节关卡!I16*节奏总表!L15*60</f>
        <v>360000</v>
      </c>
      <c r="V16" s="52">
        <v>12</v>
      </c>
      <c r="W16" s="71">
        <f>SUMIFS(章节关卡!$AX$5:$AX$286,章节关卡!$AT$5:$AT$286,"="&amp;卡牌消耗!V16)</f>
        <v>44550</v>
      </c>
      <c r="X16" s="52">
        <v>11</v>
      </c>
      <c r="Y16" s="71">
        <f>SUMIFS(章节关卡!$BF$5:$BF$295,章节关卡!$BB$5:$BB$295,"="&amp;卡牌消耗!X16)</f>
        <v>81000</v>
      </c>
      <c r="Z16" s="52">
        <f t="shared" si="0"/>
        <v>485550</v>
      </c>
      <c r="AA16" s="19">
        <v>1</v>
      </c>
      <c r="AB16" s="73">
        <f t="shared" si="1"/>
        <v>60693</v>
      </c>
      <c r="AC16" s="52">
        <v>8</v>
      </c>
      <c r="AF16" s="14" t="str">
        <f>INDEX($S$5:$S$19,AG15)</f>
        <v>10~20</v>
      </c>
      <c r="AG16" s="14">
        <f>INDEX($AB$5:$AB$19,AG15)</f>
        <v>24075</v>
      </c>
      <c r="AH16" s="52">
        <v>12</v>
      </c>
      <c r="AI16" s="52">
        <v>11</v>
      </c>
      <c r="AJ16" s="21">
        <f t="shared" ref="AJ16:AJ24" si="5">AI16/$AG$18</f>
        <v>7.5342465753424653E-2</v>
      </c>
      <c r="AK16" s="71">
        <f t="shared" ref="AK16:AK24" si="6">INT(AG$16*AJ16/5)*5</f>
        <v>1810</v>
      </c>
      <c r="AL16" s="52">
        <f>SUM(AK$5:AK16)</f>
        <v>11780</v>
      </c>
    </row>
    <row r="17" spans="1:38" ht="16.5" x14ac:dyDescent="0.2">
      <c r="A17" s="14">
        <v>1102005</v>
      </c>
      <c r="B17" s="14" t="s">
        <v>205</v>
      </c>
      <c r="C17" s="14">
        <v>3</v>
      </c>
      <c r="D17" s="14">
        <v>40</v>
      </c>
      <c r="E17" s="14">
        <v>3</v>
      </c>
      <c r="F17" s="116">
        <f t="shared" si="4"/>
        <v>1502005</v>
      </c>
      <c r="G17" s="15"/>
      <c r="I17" s="59">
        <v>5</v>
      </c>
      <c r="J17" s="59">
        <f>INDEX(金币总产!$V$29:$V$33,卡牌消耗!$I17)*C$8</f>
        <v>629930</v>
      </c>
      <c r="K17" s="59">
        <f>INDEX(金币总产!$V$29:$V$33,卡牌消耗!$I17)*D$8</f>
        <v>899900</v>
      </c>
      <c r="L17" s="59">
        <f>INDEX(金币总产!$V$29:$V$33,卡牌消耗!$I17)*E$8</f>
        <v>1349850</v>
      </c>
      <c r="M17" s="59">
        <f>INDEX(金币总产!$V$29:$V$33,卡牌消耗!$I17)*F$8</f>
        <v>1349850</v>
      </c>
      <c r="S17" s="52" t="s">
        <v>336</v>
      </c>
      <c r="T17" s="52">
        <v>130</v>
      </c>
      <c r="U17" s="52">
        <f>章节关卡!I17*节奏总表!L16*60</f>
        <v>448800</v>
      </c>
      <c r="V17" s="52">
        <v>13</v>
      </c>
      <c r="W17" s="71">
        <f>SUMIFS(章节关卡!$AX$5:$AX$286,章节关卡!$AT$5:$AT$286,"="&amp;卡牌消耗!V17)</f>
        <v>50625</v>
      </c>
      <c r="X17" s="52">
        <v>12</v>
      </c>
      <c r="Y17" s="71">
        <f>SUMIFS(章节关卡!$BF$5:$BF$295,章节关卡!$BB$5:$BB$295,"="&amp;卡牌消耗!X17)</f>
        <v>89100</v>
      </c>
      <c r="Z17" s="52">
        <f t="shared" si="0"/>
        <v>588525</v>
      </c>
      <c r="AA17" s="19">
        <v>1</v>
      </c>
      <c r="AB17" s="73">
        <f t="shared" si="1"/>
        <v>69238</v>
      </c>
      <c r="AC17" s="52">
        <v>8.5</v>
      </c>
      <c r="AF17" s="52" t="s">
        <v>352</v>
      </c>
      <c r="AG17" s="14">
        <f>INDEX($AC$5:$AC$19,AG15)</f>
        <v>2</v>
      </c>
      <c r="AH17" s="52">
        <v>13</v>
      </c>
      <c r="AI17" s="73">
        <v>12</v>
      </c>
      <c r="AJ17" s="21">
        <f t="shared" si="5"/>
        <v>8.2191780821917804E-2</v>
      </c>
      <c r="AK17" s="71">
        <f t="shared" si="6"/>
        <v>1975</v>
      </c>
      <c r="AL17" s="52">
        <f>SUM(AK$5:AK17)</f>
        <v>13755</v>
      </c>
    </row>
    <row r="18" spans="1:38" ht="18.75" customHeight="1" x14ac:dyDescent="0.2">
      <c r="A18" s="14">
        <v>1102006</v>
      </c>
      <c r="B18" s="14" t="s">
        <v>206</v>
      </c>
      <c r="C18" s="14">
        <v>5</v>
      </c>
      <c r="D18" s="14">
        <v>80</v>
      </c>
      <c r="E18" s="14">
        <v>2</v>
      </c>
      <c r="F18" s="116">
        <f t="shared" si="4"/>
        <v>1502006</v>
      </c>
      <c r="G18" s="15"/>
      <c r="S18" s="52" t="s">
        <v>339</v>
      </c>
      <c r="T18" s="52">
        <v>140</v>
      </c>
      <c r="U18" s="52">
        <f>章节关卡!I18*节奏总表!L17*60</f>
        <v>585000</v>
      </c>
      <c r="V18" s="52">
        <v>14</v>
      </c>
      <c r="W18" s="71">
        <f>SUMIFS(章节关卡!$AX$5:$AX$286,章节关卡!$AT$5:$AT$286,"="&amp;卡牌消耗!V18)</f>
        <v>54675</v>
      </c>
      <c r="X18" s="52">
        <v>13</v>
      </c>
      <c r="Y18" s="71">
        <f>SUMIFS(章节关卡!$BF$5:$BF$295,章节关卡!$BB$5:$BB$295,"="&amp;卡牌消耗!X18)</f>
        <v>101250</v>
      </c>
      <c r="Z18" s="52">
        <f t="shared" si="0"/>
        <v>740925</v>
      </c>
      <c r="AA18" s="19">
        <v>1</v>
      </c>
      <c r="AB18" s="73">
        <f t="shared" si="1"/>
        <v>82325</v>
      </c>
      <c r="AC18" s="52">
        <v>9</v>
      </c>
      <c r="AF18" s="15"/>
      <c r="AG18" s="14">
        <f>SUM(AI15:AI24)</f>
        <v>146</v>
      </c>
      <c r="AH18" s="52">
        <v>14</v>
      </c>
      <c r="AI18" s="73">
        <v>13</v>
      </c>
      <c r="AJ18" s="21">
        <f t="shared" si="5"/>
        <v>8.9041095890410954E-2</v>
      </c>
      <c r="AK18" s="71">
        <f t="shared" si="6"/>
        <v>2140</v>
      </c>
      <c r="AL18" s="52">
        <f>SUM(AK$5:AK18)</f>
        <v>15895</v>
      </c>
    </row>
    <row r="19" spans="1:38" ht="16.5" x14ac:dyDescent="0.2">
      <c r="A19" s="14">
        <v>1102007</v>
      </c>
      <c r="B19" s="14" t="s">
        <v>207</v>
      </c>
      <c r="C19" s="14">
        <v>4</v>
      </c>
      <c r="D19" s="14">
        <v>40</v>
      </c>
      <c r="E19" s="14">
        <v>3</v>
      </c>
      <c r="F19" s="116">
        <f t="shared" si="4"/>
        <v>1502007</v>
      </c>
      <c r="G19" s="15"/>
      <c r="S19" s="52" t="s">
        <v>337</v>
      </c>
      <c r="T19" s="52">
        <v>150</v>
      </c>
      <c r="U19" s="52">
        <f>章节关卡!I19*节奏总表!L18*60</f>
        <v>729000</v>
      </c>
      <c r="V19" s="52">
        <v>15</v>
      </c>
      <c r="W19" s="71">
        <f>SUMIFS(章节关卡!$AX$5:$AX$286,章节关卡!$AT$5:$AT$286,"="&amp;卡牌消耗!V19)</f>
        <v>60750</v>
      </c>
      <c r="X19" s="52">
        <v>14</v>
      </c>
      <c r="Y19" s="52">
        <f>SUMIFS(章节关卡!$BF$5:$BF$295,章节关卡!$BB$5:$BB$295,"="&amp;卡牌消耗!X19)</f>
        <v>109350</v>
      </c>
      <c r="Z19" s="52">
        <f t="shared" si="0"/>
        <v>899100</v>
      </c>
      <c r="AA19" s="19">
        <v>1</v>
      </c>
      <c r="AB19" s="73">
        <f t="shared" si="1"/>
        <v>89910</v>
      </c>
      <c r="AC19" s="52">
        <v>10</v>
      </c>
      <c r="AF19" s="15"/>
      <c r="AG19" s="15"/>
      <c r="AH19" s="52">
        <v>15</v>
      </c>
      <c r="AI19" s="73">
        <v>14</v>
      </c>
      <c r="AJ19" s="21">
        <f t="shared" si="5"/>
        <v>9.5890410958904104E-2</v>
      </c>
      <c r="AK19" s="71">
        <f t="shared" si="6"/>
        <v>2305</v>
      </c>
      <c r="AL19" s="52">
        <f>SUM(AK$5:AK19)</f>
        <v>18200</v>
      </c>
    </row>
    <row r="20" spans="1:38" ht="16.5" x14ac:dyDescent="0.2">
      <c r="A20" s="14">
        <v>1102008</v>
      </c>
      <c r="B20" s="14" t="s">
        <v>208</v>
      </c>
      <c r="C20" s="14">
        <v>4</v>
      </c>
      <c r="D20" s="14">
        <v>80</v>
      </c>
      <c r="E20" s="14">
        <v>1</v>
      </c>
      <c r="F20" s="116">
        <f t="shared" si="4"/>
        <v>1502008</v>
      </c>
      <c r="G20" s="15"/>
      <c r="S20" s="71" t="s">
        <v>498</v>
      </c>
      <c r="T20" s="71">
        <v>160</v>
      </c>
      <c r="U20" s="71">
        <f>章节关卡!I20*节奏总表!L19*60</f>
        <v>990000</v>
      </c>
      <c r="V20" s="71">
        <v>16</v>
      </c>
      <c r="W20" s="71">
        <f>SUMIFS(章节关卡!$AX$5:$AX$286,章节关卡!$AT$5:$AT$286,"="&amp;卡牌消耗!V20)</f>
        <v>64800</v>
      </c>
      <c r="X20" s="71">
        <v>15</v>
      </c>
      <c r="Y20" s="71">
        <f>SUMIFS(章节关卡!$BF$5:$BF$295,章节关卡!$BB$5:$BB$295,"="&amp;卡牌消耗!X20)</f>
        <v>121500</v>
      </c>
      <c r="Z20" s="71">
        <f t="shared" si="0"/>
        <v>1176300</v>
      </c>
      <c r="AA20" s="19">
        <v>1</v>
      </c>
      <c r="AB20" s="73">
        <f t="shared" si="1"/>
        <v>106936</v>
      </c>
      <c r="AC20" s="71">
        <v>11</v>
      </c>
      <c r="AF20" s="15"/>
      <c r="AG20" s="15"/>
      <c r="AH20" s="52">
        <v>16</v>
      </c>
      <c r="AI20" s="73">
        <v>15</v>
      </c>
      <c r="AJ20" s="21">
        <f t="shared" si="5"/>
        <v>0.10273972602739725</v>
      </c>
      <c r="AK20" s="71">
        <f t="shared" si="6"/>
        <v>2470</v>
      </c>
      <c r="AL20" s="52">
        <f>SUM(AK$5:AK20)</f>
        <v>20670</v>
      </c>
    </row>
    <row r="21" spans="1:38" ht="16.5" x14ac:dyDescent="0.2">
      <c r="A21" s="14">
        <v>1102009</v>
      </c>
      <c r="B21" s="14" t="s">
        <v>209</v>
      </c>
      <c r="C21" s="14">
        <v>3</v>
      </c>
      <c r="D21" s="14">
        <v>80</v>
      </c>
      <c r="E21" s="14">
        <v>1</v>
      </c>
      <c r="F21" s="116">
        <f t="shared" si="4"/>
        <v>1502009</v>
      </c>
      <c r="G21" s="15"/>
      <c r="S21" s="71" t="s">
        <v>477</v>
      </c>
      <c r="T21" s="71">
        <v>170</v>
      </c>
      <c r="U21" s="71">
        <f>章节关卡!I21*节奏总表!L20*60</f>
        <v>1190400</v>
      </c>
      <c r="V21" s="71">
        <v>17</v>
      </c>
      <c r="W21" s="71">
        <f>SUMIFS(章节关卡!$AX$5:$AX$286,章节关卡!$AT$5:$AT$286,"="&amp;卡牌消耗!V21)</f>
        <v>70875</v>
      </c>
      <c r="X21" s="71">
        <v>16</v>
      </c>
      <c r="Y21" s="71">
        <f>SUMIFS(章节关卡!$BF$5:$BF$295,章节关卡!$BB$5:$BB$295,"="&amp;卡牌消耗!X21)</f>
        <v>129600</v>
      </c>
      <c r="Z21" s="71">
        <f t="shared" si="0"/>
        <v>1390875</v>
      </c>
      <c r="AA21" s="19">
        <v>1</v>
      </c>
      <c r="AB21" s="73">
        <f t="shared" si="1"/>
        <v>115906</v>
      </c>
      <c r="AC21" s="71">
        <v>12</v>
      </c>
      <c r="AF21" s="15"/>
      <c r="AG21" s="15"/>
      <c r="AH21" s="52">
        <v>17</v>
      </c>
      <c r="AI21" s="73">
        <v>16</v>
      </c>
      <c r="AJ21" s="21">
        <f t="shared" si="5"/>
        <v>0.1095890410958904</v>
      </c>
      <c r="AK21" s="71">
        <f t="shared" si="6"/>
        <v>2635</v>
      </c>
      <c r="AL21" s="52">
        <f>SUM(AK$5:AK21)</f>
        <v>23305</v>
      </c>
    </row>
    <row r="22" spans="1:38" ht="16.5" x14ac:dyDescent="0.2">
      <c r="A22" s="14">
        <v>1102010</v>
      </c>
      <c r="B22" s="14" t="s">
        <v>210</v>
      </c>
      <c r="C22" s="14">
        <v>4</v>
      </c>
      <c r="D22" s="14">
        <v>80</v>
      </c>
      <c r="E22" s="14">
        <v>1</v>
      </c>
      <c r="F22" s="116">
        <f t="shared" si="4"/>
        <v>1502010</v>
      </c>
      <c r="G22" s="15"/>
      <c r="S22" s="71" t="s">
        <v>478</v>
      </c>
      <c r="T22" s="71">
        <v>180</v>
      </c>
      <c r="U22" s="71">
        <f>章节关卡!I22*节奏总表!L21*60</f>
        <v>1365000</v>
      </c>
      <c r="V22" s="71">
        <v>18</v>
      </c>
      <c r="W22" s="71">
        <f>SUMIFS(章节关卡!$AX$5:$AX$286,章节关卡!$AT$5:$AT$286,"="&amp;卡牌消耗!V22)</f>
        <v>74925</v>
      </c>
      <c r="X22" s="71">
        <v>17</v>
      </c>
      <c r="Y22" s="71">
        <f>SUMIFS(章节关卡!$BF$5:$BF$295,章节关卡!$BB$5:$BB$295,"="&amp;卡牌消耗!X22)</f>
        <v>141750</v>
      </c>
      <c r="Z22" s="71">
        <f t="shared" si="0"/>
        <v>1581675</v>
      </c>
      <c r="AA22" s="19">
        <v>1</v>
      </c>
      <c r="AB22" s="73">
        <f t="shared" si="1"/>
        <v>121667</v>
      </c>
      <c r="AC22" s="71">
        <v>13</v>
      </c>
      <c r="AF22" s="15"/>
      <c r="AG22" s="15"/>
      <c r="AH22" s="52">
        <v>18</v>
      </c>
      <c r="AI22" s="73">
        <v>17</v>
      </c>
      <c r="AJ22" s="21">
        <f t="shared" si="5"/>
        <v>0.11643835616438356</v>
      </c>
      <c r="AK22" s="71">
        <f t="shared" si="6"/>
        <v>2800</v>
      </c>
      <c r="AL22" s="52">
        <f>SUM(AK$5:AK22)</f>
        <v>26105</v>
      </c>
    </row>
    <row r="23" spans="1:38" ht="16.5" x14ac:dyDescent="0.2">
      <c r="A23" s="14">
        <v>1102011</v>
      </c>
      <c r="B23" s="14" t="s">
        <v>211</v>
      </c>
      <c r="C23" s="14">
        <v>4</v>
      </c>
      <c r="D23" s="14">
        <v>80</v>
      </c>
      <c r="E23" s="14">
        <v>3</v>
      </c>
      <c r="F23" s="116">
        <f t="shared" si="4"/>
        <v>1502011</v>
      </c>
      <c r="G23" s="15"/>
      <c r="S23" s="71" t="s">
        <v>499</v>
      </c>
      <c r="T23" s="71">
        <v>190</v>
      </c>
      <c r="U23" s="71">
        <f>章节关卡!I23*节奏总表!L22*60</f>
        <v>1531800</v>
      </c>
      <c r="V23" s="71">
        <v>19</v>
      </c>
      <c r="W23" s="71">
        <f>SUMIFS(章节关卡!$AX$5:$AX$286,章节关卡!$AT$5:$AT$286,"="&amp;卡牌消耗!V23)</f>
        <v>81000</v>
      </c>
      <c r="X23" s="71">
        <v>18</v>
      </c>
      <c r="Y23" s="71">
        <f>SUMIFS(章节关卡!$BF$5:$BF$295,章节关卡!$BB$5:$BB$295,"="&amp;卡牌消耗!X23)</f>
        <v>149850</v>
      </c>
      <c r="Z23" s="71">
        <f t="shared" si="0"/>
        <v>1762650</v>
      </c>
      <c r="AA23" s="19">
        <v>1</v>
      </c>
      <c r="AB23" s="73">
        <f t="shared" si="1"/>
        <v>125903</v>
      </c>
      <c r="AC23" s="71">
        <v>14</v>
      </c>
      <c r="AF23" s="15"/>
      <c r="AG23" s="15"/>
      <c r="AH23" s="52">
        <v>19</v>
      </c>
      <c r="AI23" s="73">
        <v>18</v>
      </c>
      <c r="AJ23" s="21">
        <f t="shared" si="5"/>
        <v>0.12328767123287671</v>
      </c>
      <c r="AK23" s="71">
        <f t="shared" si="6"/>
        <v>2965</v>
      </c>
      <c r="AL23" s="52">
        <f>SUM(AK$5:AK23)</f>
        <v>29070</v>
      </c>
    </row>
    <row r="24" spans="1:38" ht="16.5" x14ac:dyDescent="0.2">
      <c r="A24" s="14">
        <v>1102012</v>
      </c>
      <c r="B24" s="14" t="s">
        <v>212</v>
      </c>
      <c r="C24" s="14">
        <v>5</v>
      </c>
      <c r="D24" s="14">
        <v>80</v>
      </c>
      <c r="E24" s="14">
        <v>1</v>
      </c>
      <c r="F24" s="116">
        <f t="shared" si="4"/>
        <v>1502012</v>
      </c>
      <c r="G24" s="15"/>
      <c r="S24" s="71" t="s">
        <v>500</v>
      </c>
      <c r="T24" s="71">
        <v>200</v>
      </c>
      <c r="U24" s="71">
        <f>章节关卡!I24*节奏总表!L23*60</f>
        <v>1752000</v>
      </c>
      <c r="V24" s="71">
        <v>20</v>
      </c>
      <c r="W24" s="71">
        <f>SUMIFS(章节关卡!$AX$5:$AX$286,章节关卡!$AT$5:$AT$286,"="&amp;卡牌消耗!V24)</f>
        <v>85050</v>
      </c>
      <c r="X24" s="71">
        <v>19</v>
      </c>
      <c r="Y24" s="71">
        <f>SUMIFS(章节关卡!$BF$5:$BF$295,章节关卡!$BB$5:$BB$295,"="&amp;卡牌消耗!X24)</f>
        <v>162000</v>
      </c>
      <c r="Z24" s="71">
        <f t="shared" si="0"/>
        <v>1999050</v>
      </c>
      <c r="AA24" s="19">
        <v>1</v>
      </c>
      <c r="AB24" s="73">
        <f t="shared" si="1"/>
        <v>133270</v>
      </c>
      <c r="AC24" s="71">
        <v>15</v>
      </c>
      <c r="AF24" s="15"/>
      <c r="AG24" s="15"/>
      <c r="AH24" s="52">
        <v>20</v>
      </c>
      <c r="AI24" s="73">
        <v>20</v>
      </c>
      <c r="AJ24" s="21">
        <f t="shared" si="5"/>
        <v>0.13698630136986301</v>
      </c>
      <c r="AK24" s="71">
        <f t="shared" si="6"/>
        <v>3295</v>
      </c>
      <c r="AL24" s="52">
        <f>SUM(AK$5:AK24)</f>
        <v>32365</v>
      </c>
    </row>
    <row r="25" spans="1:38" ht="16.5" x14ac:dyDescent="0.2">
      <c r="A25" s="14">
        <v>1102013</v>
      </c>
      <c r="B25" s="14" t="s">
        <v>213</v>
      </c>
      <c r="C25" s="14">
        <v>2</v>
      </c>
      <c r="D25" s="14">
        <v>20</v>
      </c>
      <c r="E25" s="14">
        <v>3</v>
      </c>
      <c r="F25" s="116">
        <f t="shared" si="4"/>
        <v>1502013</v>
      </c>
      <c r="G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52" t="s">
        <v>354</v>
      </c>
      <c r="AG25" s="52">
        <v>3</v>
      </c>
      <c r="AH25" s="52">
        <v>21</v>
      </c>
      <c r="AI25" s="52">
        <v>10</v>
      </c>
      <c r="AJ25" s="21">
        <f>AI25/AG$28</f>
        <v>6.8493150684931503E-2</v>
      </c>
      <c r="AK25" s="52">
        <f>INT(AG$26*AJ25/5)*5</f>
        <v>1645</v>
      </c>
      <c r="AL25" s="52">
        <f>SUM(AK$5:AK25)</f>
        <v>34010</v>
      </c>
    </row>
    <row r="26" spans="1:38" ht="16.5" x14ac:dyDescent="0.2">
      <c r="A26" s="14">
        <v>1102014</v>
      </c>
      <c r="B26" s="14" t="s">
        <v>214</v>
      </c>
      <c r="C26" s="14">
        <v>3</v>
      </c>
      <c r="D26" s="14">
        <v>40</v>
      </c>
      <c r="E26" s="14">
        <v>3</v>
      </c>
      <c r="F26" s="116">
        <f t="shared" si="4"/>
        <v>1502014</v>
      </c>
      <c r="G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4" t="str">
        <f>INDEX($S$5:$S$19,AG25)</f>
        <v>20~30</v>
      </c>
      <c r="AG26" s="14">
        <f>INDEX($AB$5:$AB$19,AG25)</f>
        <v>24030</v>
      </c>
      <c r="AH26" s="52">
        <v>22</v>
      </c>
      <c r="AI26" s="52">
        <v>11</v>
      </c>
      <c r="AJ26" s="21">
        <f t="shared" ref="AJ26:AJ34" si="7">AI26/AG$28</f>
        <v>7.5342465753424653E-2</v>
      </c>
      <c r="AK26" s="71">
        <f t="shared" ref="AK26:AK34" si="8">INT(AG$26*AJ26/5)*5</f>
        <v>1810</v>
      </c>
      <c r="AL26" s="52">
        <f>SUM(AK$5:AK26)</f>
        <v>35820</v>
      </c>
    </row>
    <row r="27" spans="1:38" ht="16.5" x14ac:dyDescent="0.2">
      <c r="A27" s="14">
        <v>1102015</v>
      </c>
      <c r="B27" s="14" t="s">
        <v>215</v>
      </c>
      <c r="C27" s="14">
        <v>2</v>
      </c>
      <c r="D27" s="14">
        <v>20</v>
      </c>
      <c r="E27" s="14">
        <v>2</v>
      </c>
      <c r="F27" s="116">
        <f t="shared" si="4"/>
        <v>1502015</v>
      </c>
      <c r="G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52" t="s">
        <v>352</v>
      </c>
      <c r="AG27" s="14">
        <f>INDEX($AC$5:$AC$19,AG25)</f>
        <v>2.5</v>
      </c>
      <c r="AH27" s="52">
        <v>23</v>
      </c>
      <c r="AI27" s="52">
        <v>12</v>
      </c>
      <c r="AJ27" s="21">
        <f t="shared" si="7"/>
        <v>8.2191780821917804E-2</v>
      </c>
      <c r="AK27" s="71">
        <f t="shared" si="8"/>
        <v>1975</v>
      </c>
      <c r="AL27" s="52">
        <f>SUM(AK$5:AK27)</f>
        <v>37795</v>
      </c>
    </row>
    <row r="28" spans="1:38" ht="16.5" x14ac:dyDescent="0.2">
      <c r="A28" s="14">
        <v>1102016</v>
      </c>
      <c r="B28" s="14" t="s">
        <v>216</v>
      </c>
      <c r="C28" s="14">
        <v>4</v>
      </c>
      <c r="D28" s="14">
        <v>80</v>
      </c>
      <c r="E28" s="14">
        <v>2</v>
      </c>
      <c r="F28" s="116">
        <f t="shared" si="4"/>
        <v>1502016</v>
      </c>
      <c r="G28" s="15"/>
      <c r="AF28" s="15"/>
      <c r="AG28" s="14">
        <f>SUM(AI25:AI34)</f>
        <v>146</v>
      </c>
      <c r="AH28" s="52">
        <v>24</v>
      </c>
      <c r="AI28" s="52">
        <v>13</v>
      </c>
      <c r="AJ28" s="21">
        <f t="shared" si="7"/>
        <v>8.9041095890410954E-2</v>
      </c>
      <c r="AK28" s="71">
        <f t="shared" si="8"/>
        <v>2135</v>
      </c>
      <c r="AL28" s="52">
        <f>SUM(AK$5:AK28)</f>
        <v>39930</v>
      </c>
    </row>
    <row r="29" spans="1:38" ht="16.5" x14ac:dyDescent="0.2">
      <c r="A29" s="14">
        <v>1102017</v>
      </c>
      <c r="B29" s="14" t="s">
        <v>217</v>
      </c>
      <c r="C29" s="14">
        <v>3</v>
      </c>
      <c r="D29" s="14">
        <v>40</v>
      </c>
      <c r="E29" s="14">
        <v>2</v>
      </c>
      <c r="F29" s="116">
        <f t="shared" si="4"/>
        <v>1502017</v>
      </c>
      <c r="G29" s="15"/>
      <c r="AF29" s="15"/>
      <c r="AG29" s="15"/>
      <c r="AH29" s="52">
        <v>25</v>
      </c>
      <c r="AI29" s="52">
        <v>14</v>
      </c>
      <c r="AJ29" s="21">
        <f t="shared" si="7"/>
        <v>9.5890410958904104E-2</v>
      </c>
      <c r="AK29" s="71">
        <f t="shared" si="8"/>
        <v>2300</v>
      </c>
      <c r="AL29" s="52">
        <f>SUM(AK$5:AK29)</f>
        <v>42230</v>
      </c>
    </row>
    <row r="30" spans="1:38" ht="16.5" x14ac:dyDescent="0.2">
      <c r="A30" s="14">
        <v>1102018</v>
      </c>
      <c r="B30" s="14" t="s">
        <v>218</v>
      </c>
      <c r="C30" s="14">
        <v>2</v>
      </c>
      <c r="D30" s="14">
        <v>20</v>
      </c>
      <c r="E30" s="14">
        <v>2</v>
      </c>
      <c r="F30" s="116">
        <f t="shared" si="4"/>
        <v>1502018</v>
      </c>
      <c r="G30" s="15"/>
      <c r="AF30" s="15"/>
      <c r="AG30" s="15"/>
      <c r="AH30" s="52">
        <v>26</v>
      </c>
      <c r="AI30" s="52">
        <v>15</v>
      </c>
      <c r="AJ30" s="21">
        <f t="shared" si="7"/>
        <v>0.10273972602739725</v>
      </c>
      <c r="AK30" s="71">
        <f t="shared" si="8"/>
        <v>2465</v>
      </c>
      <c r="AL30" s="52">
        <f>SUM(AK$5:AK30)</f>
        <v>44695</v>
      </c>
    </row>
    <row r="31" spans="1:38" ht="16.5" x14ac:dyDescent="0.2">
      <c r="A31" s="14">
        <v>1102019</v>
      </c>
      <c r="B31" s="14" t="s">
        <v>219</v>
      </c>
      <c r="C31" s="14">
        <v>2</v>
      </c>
      <c r="D31" s="14">
        <v>20</v>
      </c>
      <c r="E31" s="14">
        <v>1</v>
      </c>
      <c r="F31" s="116">
        <f t="shared" si="4"/>
        <v>1502019</v>
      </c>
      <c r="G31" s="15"/>
      <c r="AF31" s="15"/>
      <c r="AG31" s="15"/>
      <c r="AH31" s="52">
        <v>27</v>
      </c>
      <c r="AI31" s="52">
        <v>16</v>
      </c>
      <c r="AJ31" s="21">
        <f t="shared" si="7"/>
        <v>0.1095890410958904</v>
      </c>
      <c r="AK31" s="71">
        <f t="shared" si="8"/>
        <v>2630</v>
      </c>
      <c r="AL31" s="52">
        <f>SUM(AK$5:AK31)</f>
        <v>47325</v>
      </c>
    </row>
    <row r="32" spans="1:38" ht="16.5" x14ac:dyDescent="0.2">
      <c r="A32" s="14">
        <v>1102020</v>
      </c>
      <c r="B32" s="14" t="s">
        <v>220</v>
      </c>
      <c r="C32" s="14">
        <v>3</v>
      </c>
      <c r="D32" s="14">
        <v>40</v>
      </c>
      <c r="E32" s="14">
        <v>2</v>
      </c>
      <c r="F32" s="116">
        <f t="shared" si="4"/>
        <v>1502020</v>
      </c>
      <c r="G32" s="15"/>
      <c r="AH32" s="52">
        <v>28</v>
      </c>
      <c r="AI32" s="52">
        <v>17</v>
      </c>
      <c r="AJ32" s="21">
        <f t="shared" si="7"/>
        <v>0.11643835616438356</v>
      </c>
      <c r="AK32" s="71">
        <f t="shared" si="8"/>
        <v>2795</v>
      </c>
      <c r="AL32" s="52">
        <f>SUM(AK$5:AK32)</f>
        <v>50120</v>
      </c>
    </row>
    <row r="33" spans="1:38" ht="16.5" x14ac:dyDescent="0.2">
      <c r="A33" s="14">
        <v>1102021</v>
      </c>
      <c r="B33" s="14" t="s">
        <v>221</v>
      </c>
      <c r="C33" s="14">
        <v>3</v>
      </c>
      <c r="D33" s="14">
        <v>20</v>
      </c>
      <c r="E33" s="14">
        <v>1</v>
      </c>
      <c r="F33" s="116">
        <f t="shared" si="4"/>
        <v>1502021</v>
      </c>
      <c r="G33" s="15"/>
      <c r="AH33" s="52">
        <v>29</v>
      </c>
      <c r="AI33" s="52">
        <v>18</v>
      </c>
      <c r="AJ33" s="21">
        <f t="shared" si="7"/>
        <v>0.12328767123287671</v>
      </c>
      <c r="AK33" s="71">
        <f t="shared" si="8"/>
        <v>2960</v>
      </c>
      <c r="AL33" s="52">
        <f>SUM(AK$5:AK33)</f>
        <v>53080</v>
      </c>
    </row>
    <row r="34" spans="1:38" ht="16.5" x14ac:dyDescent="0.2">
      <c r="A34" s="14">
        <v>1102050</v>
      </c>
      <c r="B34" s="14" t="s">
        <v>445</v>
      </c>
      <c r="C34" s="14">
        <v>2</v>
      </c>
      <c r="D34" s="14">
        <v>5</v>
      </c>
      <c r="E34" s="14">
        <v>3</v>
      </c>
      <c r="F34" s="116">
        <f t="shared" si="4"/>
        <v>1502050</v>
      </c>
      <c r="G34" s="15"/>
      <c r="AH34" s="52">
        <v>30</v>
      </c>
      <c r="AI34" s="52">
        <v>20</v>
      </c>
      <c r="AJ34" s="21">
        <f t="shared" si="7"/>
        <v>0.13698630136986301</v>
      </c>
      <c r="AK34" s="71">
        <f t="shared" si="8"/>
        <v>3290</v>
      </c>
      <c r="AL34" s="52">
        <f>SUM(AK$5:AK34)</f>
        <v>56370</v>
      </c>
    </row>
    <row r="35" spans="1:38" s="117" customFormat="1" ht="16.5" x14ac:dyDescent="0.2">
      <c r="A35" s="14">
        <v>1102023</v>
      </c>
      <c r="B35" s="14" t="s">
        <v>1063</v>
      </c>
      <c r="C35" s="14">
        <v>2</v>
      </c>
      <c r="D35" s="14">
        <v>20</v>
      </c>
      <c r="E35" s="14">
        <v>2</v>
      </c>
      <c r="F35" s="116">
        <f t="shared" si="4"/>
        <v>1502023</v>
      </c>
      <c r="G35" s="15"/>
      <c r="AH35" s="116"/>
      <c r="AI35" s="116"/>
      <c r="AJ35" s="21"/>
      <c r="AK35" s="116"/>
      <c r="AL35" s="116"/>
    </row>
    <row r="36" spans="1:38" s="117" customFormat="1" ht="16.5" x14ac:dyDescent="0.2">
      <c r="A36" s="14">
        <v>1102024</v>
      </c>
      <c r="B36" s="14" t="s">
        <v>1058</v>
      </c>
      <c r="C36" s="14">
        <v>3</v>
      </c>
      <c r="D36" s="14">
        <v>40</v>
      </c>
      <c r="E36" s="14">
        <v>2</v>
      </c>
      <c r="F36" s="116">
        <f t="shared" si="4"/>
        <v>1502024</v>
      </c>
      <c r="G36" s="15"/>
      <c r="AH36" s="116"/>
      <c r="AI36" s="116"/>
      <c r="AJ36" s="21"/>
      <c r="AK36" s="116"/>
      <c r="AL36" s="116"/>
    </row>
    <row r="37" spans="1:38" s="117" customFormat="1" ht="16.5" x14ac:dyDescent="0.2">
      <c r="A37" s="14">
        <v>1102026</v>
      </c>
      <c r="B37" s="14" t="s">
        <v>1059</v>
      </c>
      <c r="C37" s="14">
        <v>3</v>
      </c>
      <c r="D37" s="14">
        <v>40</v>
      </c>
      <c r="E37" s="14">
        <v>2</v>
      </c>
      <c r="F37" s="116">
        <f t="shared" si="4"/>
        <v>1502026</v>
      </c>
      <c r="G37" s="15"/>
      <c r="AH37" s="116"/>
      <c r="AI37" s="116"/>
      <c r="AJ37" s="21"/>
      <c r="AK37" s="116"/>
      <c r="AL37" s="116"/>
    </row>
    <row r="38" spans="1:38" s="117" customFormat="1" ht="16.5" x14ac:dyDescent="0.2">
      <c r="A38" s="14">
        <v>1102028</v>
      </c>
      <c r="B38" s="14" t="s">
        <v>1060</v>
      </c>
      <c r="C38" s="14">
        <v>5</v>
      </c>
      <c r="D38" s="14">
        <v>80</v>
      </c>
      <c r="E38" s="14">
        <v>1</v>
      </c>
      <c r="F38" s="116">
        <f t="shared" si="4"/>
        <v>1502028</v>
      </c>
      <c r="G38" s="15"/>
      <c r="AH38" s="116"/>
      <c r="AI38" s="116"/>
      <c r="AJ38" s="21"/>
      <c r="AK38" s="116"/>
      <c r="AL38" s="116"/>
    </row>
    <row r="39" spans="1:38" s="117" customFormat="1" ht="16.5" x14ac:dyDescent="0.2">
      <c r="A39" s="14">
        <v>1102030</v>
      </c>
      <c r="B39" s="14" t="s">
        <v>1061</v>
      </c>
      <c r="C39" s="14">
        <v>3</v>
      </c>
      <c r="D39" s="14">
        <v>40</v>
      </c>
      <c r="E39" s="14">
        <v>3</v>
      </c>
      <c r="F39" s="116">
        <f t="shared" si="4"/>
        <v>1502030</v>
      </c>
      <c r="G39" s="15"/>
      <c r="AH39" s="116"/>
      <c r="AI39" s="116"/>
      <c r="AJ39" s="21"/>
      <c r="AK39" s="116"/>
      <c r="AL39" s="116"/>
    </row>
    <row r="40" spans="1:38" s="117" customFormat="1" ht="16.5" x14ac:dyDescent="0.2">
      <c r="A40" s="14">
        <v>1102031</v>
      </c>
      <c r="B40" s="14" t="s">
        <v>1062</v>
      </c>
      <c r="C40" s="14">
        <v>4</v>
      </c>
      <c r="D40" s="14">
        <v>80</v>
      </c>
      <c r="E40" s="14">
        <v>2</v>
      </c>
      <c r="F40" s="116">
        <f t="shared" si="4"/>
        <v>1502031</v>
      </c>
      <c r="G40" s="15"/>
      <c r="AH40" s="116"/>
      <c r="AI40" s="116"/>
      <c r="AJ40" s="21"/>
      <c r="AK40" s="116"/>
      <c r="AL40" s="116"/>
    </row>
    <row r="41" spans="1:38" s="117" customFormat="1" ht="16.5" x14ac:dyDescent="0.2">
      <c r="A41" s="14"/>
      <c r="B41" s="14"/>
      <c r="C41" s="14"/>
      <c r="D41" s="14"/>
      <c r="E41" s="14"/>
      <c r="F41" s="116"/>
      <c r="G41" s="15"/>
      <c r="AH41" s="116"/>
      <c r="AI41" s="116"/>
      <c r="AJ41" s="21"/>
      <c r="AK41" s="116"/>
      <c r="AL41" s="116"/>
    </row>
    <row r="42" spans="1:38" s="117" customFormat="1" ht="16.5" x14ac:dyDescent="0.2">
      <c r="A42" s="14"/>
      <c r="B42" s="14"/>
      <c r="C42" s="14"/>
      <c r="D42" s="14"/>
      <c r="E42" s="14"/>
      <c r="F42" s="116"/>
      <c r="G42" s="15"/>
      <c r="AH42" s="116"/>
      <c r="AI42" s="116"/>
      <c r="AJ42" s="21"/>
      <c r="AK42" s="116"/>
      <c r="AL42" s="116"/>
    </row>
    <row r="43" spans="1:38" ht="16.5" x14ac:dyDescent="0.2">
      <c r="AF43" s="52" t="s">
        <v>354</v>
      </c>
      <c r="AG43" s="52">
        <v>4</v>
      </c>
      <c r="AH43" s="52">
        <v>31</v>
      </c>
      <c r="AI43" s="52">
        <v>8</v>
      </c>
      <c r="AJ43" s="21">
        <f t="shared" ref="AJ43:AJ52" si="9">AI43/AG$46</f>
        <v>6.4000000000000001E-2</v>
      </c>
      <c r="AK43" s="52">
        <f>INT(AG$44*AJ43)</f>
        <v>1846</v>
      </c>
      <c r="AL43" s="52">
        <f>SUM(AK$5:AK43)</f>
        <v>58216</v>
      </c>
    </row>
    <row r="44" spans="1:38" ht="16.5" x14ac:dyDescent="0.2">
      <c r="H44" s="160"/>
      <c r="I44" s="160"/>
      <c r="J44" s="160"/>
      <c r="K44" s="160"/>
      <c r="L44" s="160"/>
      <c r="M44" s="160"/>
      <c r="N44" s="160"/>
      <c r="O44" s="160"/>
      <c r="P44" s="160"/>
      <c r="Q44" s="160"/>
      <c r="AF44" s="14" t="str">
        <f>INDEX($S$5:$S$19,AG43)</f>
        <v>30~40</v>
      </c>
      <c r="AG44" s="14">
        <f>INDEX($AB$5:$AB$19,AG43)</f>
        <v>28850</v>
      </c>
      <c r="AH44" s="52">
        <v>32</v>
      </c>
      <c r="AI44" s="52">
        <v>9</v>
      </c>
      <c r="AJ44" s="21">
        <f t="shared" si="9"/>
        <v>7.1999999999999995E-2</v>
      </c>
      <c r="AK44" s="71">
        <f t="shared" ref="AK44:AK52" si="10">INT(AG$44*AJ44)</f>
        <v>2077</v>
      </c>
      <c r="AL44" s="52">
        <f>SUM(AK$5:AK44)</f>
        <v>60293</v>
      </c>
    </row>
    <row r="45" spans="1:38" ht="16.5" x14ac:dyDescent="0.2">
      <c r="H45" s="15"/>
      <c r="I45" s="15"/>
      <c r="J45" s="15"/>
      <c r="K45" s="15"/>
      <c r="L45" s="15"/>
      <c r="M45" s="15"/>
      <c r="N45" s="15"/>
      <c r="O45" s="15"/>
      <c r="P45" s="15"/>
      <c r="Q45" s="15"/>
      <c r="AF45" s="52" t="s">
        <v>352</v>
      </c>
      <c r="AG45" s="14">
        <f>INDEX($AC$5:$AC$19,AG43)</f>
        <v>3</v>
      </c>
      <c r="AH45" s="52">
        <v>33</v>
      </c>
      <c r="AI45" s="52">
        <v>10</v>
      </c>
      <c r="AJ45" s="21">
        <f t="shared" si="9"/>
        <v>0.08</v>
      </c>
      <c r="AK45" s="71">
        <f t="shared" si="10"/>
        <v>2308</v>
      </c>
      <c r="AL45" s="52">
        <f>SUM(AK$5:AK45)</f>
        <v>62601</v>
      </c>
    </row>
    <row r="46" spans="1:38" ht="16.5" x14ac:dyDescent="0.2">
      <c r="A46" s="59">
        <v>1101001</v>
      </c>
      <c r="B46" s="59" t="s">
        <v>430</v>
      </c>
      <c r="C46" s="59">
        <v>3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AF46" s="15"/>
      <c r="AG46" s="14">
        <f>SUM(AI43:AI52)</f>
        <v>125</v>
      </c>
      <c r="AH46" s="52">
        <v>34</v>
      </c>
      <c r="AI46" s="52">
        <v>11</v>
      </c>
      <c r="AJ46" s="21">
        <f t="shared" si="9"/>
        <v>8.7999999999999995E-2</v>
      </c>
      <c r="AK46" s="71">
        <f t="shared" si="10"/>
        <v>2538</v>
      </c>
      <c r="AL46" s="52">
        <f>SUM(AK$5:AK46)</f>
        <v>65139</v>
      </c>
    </row>
    <row r="47" spans="1:38" ht="16.5" x14ac:dyDescent="0.2">
      <c r="A47" s="59">
        <v>1101002</v>
      </c>
      <c r="B47" s="59" t="s">
        <v>431</v>
      </c>
      <c r="C47" s="59">
        <v>2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AH47" s="52">
        <v>35</v>
      </c>
      <c r="AI47" s="52">
        <v>12</v>
      </c>
      <c r="AJ47" s="21">
        <f t="shared" si="9"/>
        <v>9.6000000000000002E-2</v>
      </c>
      <c r="AK47" s="71">
        <f t="shared" si="10"/>
        <v>2769</v>
      </c>
      <c r="AL47" s="52">
        <f>SUM(AK$5:AK47)</f>
        <v>67908</v>
      </c>
    </row>
    <row r="48" spans="1:38" ht="16.5" x14ac:dyDescent="0.2">
      <c r="A48" s="59">
        <v>1101003</v>
      </c>
      <c r="B48" s="59" t="s">
        <v>432</v>
      </c>
      <c r="C48" s="59">
        <v>3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AH48" s="52">
        <v>36</v>
      </c>
      <c r="AI48" s="52">
        <v>13</v>
      </c>
      <c r="AJ48" s="21">
        <f t="shared" si="9"/>
        <v>0.104</v>
      </c>
      <c r="AK48" s="71">
        <f t="shared" si="10"/>
        <v>3000</v>
      </c>
      <c r="AL48" s="52">
        <f>SUM(AK$5:AK48)</f>
        <v>70908</v>
      </c>
    </row>
    <row r="49" spans="1:38" ht="16.5" x14ac:dyDescent="0.2">
      <c r="A49" s="59">
        <v>1101004</v>
      </c>
      <c r="B49" s="59" t="s">
        <v>433</v>
      </c>
      <c r="C49" s="59">
        <v>4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AH49" s="52">
        <v>37</v>
      </c>
      <c r="AI49" s="52">
        <v>14</v>
      </c>
      <c r="AJ49" s="21">
        <f t="shared" si="9"/>
        <v>0.112</v>
      </c>
      <c r="AK49" s="71">
        <f t="shared" si="10"/>
        <v>3231</v>
      </c>
      <c r="AL49" s="52">
        <f>SUM(AK$5:AK49)</f>
        <v>74139</v>
      </c>
    </row>
    <row r="50" spans="1:38" ht="16.5" x14ac:dyDescent="0.2">
      <c r="A50" s="59">
        <v>1101005</v>
      </c>
      <c r="B50" s="59" t="s">
        <v>434</v>
      </c>
      <c r="C50" s="59">
        <v>4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AH50" s="52">
        <v>38</v>
      </c>
      <c r="AI50" s="52">
        <v>15</v>
      </c>
      <c r="AJ50" s="21">
        <f t="shared" si="9"/>
        <v>0.12</v>
      </c>
      <c r="AK50" s="71">
        <f t="shared" si="10"/>
        <v>3462</v>
      </c>
      <c r="AL50" s="52">
        <f>SUM(AK$5:AK50)</f>
        <v>77601</v>
      </c>
    </row>
    <row r="51" spans="1:38" ht="16.5" x14ac:dyDescent="0.2">
      <c r="A51" s="59">
        <v>1101006</v>
      </c>
      <c r="B51" s="59" t="s">
        <v>435</v>
      </c>
      <c r="C51" s="59">
        <v>4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AH51" s="52">
        <v>39</v>
      </c>
      <c r="AI51" s="52">
        <v>16</v>
      </c>
      <c r="AJ51" s="21">
        <f t="shared" si="9"/>
        <v>0.128</v>
      </c>
      <c r="AK51" s="71">
        <f t="shared" si="10"/>
        <v>3692</v>
      </c>
      <c r="AL51" s="52">
        <f>SUM(AK$5:AK51)</f>
        <v>81293</v>
      </c>
    </row>
    <row r="52" spans="1:38" ht="16.5" x14ac:dyDescent="0.2">
      <c r="A52" s="59">
        <v>1101007</v>
      </c>
      <c r="B52" s="59" t="s">
        <v>436</v>
      </c>
      <c r="C52" s="59">
        <v>4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AH52" s="52">
        <v>40</v>
      </c>
      <c r="AI52" s="52">
        <v>17</v>
      </c>
      <c r="AJ52" s="21">
        <f t="shared" si="9"/>
        <v>0.13600000000000001</v>
      </c>
      <c r="AK52" s="71">
        <f t="shared" si="10"/>
        <v>3923</v>
      </c>
      <c r="AL52" s="52">
        <f>SUM(AK$5:AK52)</f>
        <v>85216</v>
      </c>
    </row>
    <row r="53" spans="1:38" ht="16.5" x14ac:dyDescent="0.2">
      <c r="A53" s="59">
        <v>1101008</v>
      </c>
      <c r="B53" s="59" t="s">
        <v>437</v>
      </c>
      <c r="C53" s="59">
        <v>2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AF53" s="52" t="s">
        <v>354</v>
      </c>
      <c r="AG53" s="52">
        <v>5</v>
      </c>
      <c r="AH53" s="52">
        <v>41</v>
      </c>
      <c r="AI53" s="52">
        <v>10</v>
      </c>
      <c r="AJ53" s="21">
        <f t="shared" ref="AJ53:AJ62" si="11">AI53/AG$56</f>
        <v>6.8493150684931503E-2</v>
      </c>
      <c r="AK53" s="52">
        <f>INT(AG$54*AJ53)</f>
        <v>2117</v>
      </c>
      <c r="AL53" s="52">
        <f>SUM(AK$5:AK53)</f>
        <v>87333</v>
      </c>
    </row>
    <row r="54" spans="1:38" ht="16.5" x14ac:dyDescent="0.2">
      <c r="A54" s="59">
        <v>1101009</v>
      </c>
      <c r="B54" s="59" t="s">
        <v>438</v>
      </c>
      <c r="C54" s="59">
        <v>3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AF54" s="14" t="str">
        <f>INDEX($S$5:$S$19,AG53)</f>
        <v>40~50</v>
      </c>
      <c r="AG54" s="14">
        <f>INDEX($AB$5:$AB$19,AG53)</f>
        <v>30921</v>
      </c>
      <c r="AH54" s="52">
        <v>42</v>
      </c>
      <c r="AI54" s="52">
        <v>11</v>
      </c>
      <c r="AJ54" s="21">
        <f t="shared" si="11"/>
        <v>7.5342465753424653E-2</v>
      </c>
      <c r="AK54" s="71">
        <f t="shared" ref="AK54:AK62" si="12">INT(AG$54*AJ54)</f>
        <v>2329</v>
      </c>
      <c r="AL54" s="52">
        <f>SUM(AK$5:AK54)</f>
        <v>89662</v>
      </c>
    </row>
    <row r="55" spans="1:38" ht="16.5" x14ac:dyDescent="0.2">
      <c r="A55" s="59">
        <v>1101010</v>
      </c>
      <c r="B55" s="59" t="s">
        <v>439</v>
      </c>
      <c r="C55" s="59">
        <v>4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AF55" s="52" t="s">
        <v>352</v>
      </c>
      <c r="AG55" s="14">
        <f>INDEX($AC$5:$AC$19,AG53)</f>
        <v>3.5</v>
      </c>
      <c r="AH55" s="52">
        <v>43</v>
      </c>
      <c r="AI55" s="52">
        <v>12</v>
      </c>
      <c r="AJ55" s="21">
        <f t="shared" si="11"/>
        <v>8.2191780821917804E-2</v>
      </c>
      <c r="AK55" s="71">
        <f t="shared" si="12"/>
        <v>2541</v>
      </c>
      <c r="AL55" s="52">
        <f>SUM(AK$5:AK55)</f>
        <v>92203</v>
      </c>
    </row>
    <row r="56" spans="1:38" ht="16.5" x14ac:dyDescent="0.2">
      <c r="A56" s="59">
        <v>1101011</v>
      </c>
      <c r="B56" s="59" t="s">
        <v>426</v>
      </c>
      <c r="C56" s="59">
        <v>3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AF56" s="15"/>
      <c r="AG56" s="14">
        <f>SUM(AI53:AI62)</f>
        <v>146</v>
      </c>
      <c r="AH56" s="52">
        <v>44</v>
      </c>
      <c r="AI56" s="52">
        <v>13</v>
      </c>
      <c r="AJ56" s="21">
        <f t="shared" si="11"/>
        <v>8.9041095890410954E-2</v>
      </c>
      <c r="AK56" s="71">
        <f t="shared" si="12"/>
        <v>2753</v>
      </c>
      <c r="AL56" s="52">
        <f>SUM(AK$5:AK56)</f>
        <v>94956</v>
      </c>
    </row>
    <row r="57" spans="1:38" ht="16.5" x14ac:dyDescent="0.2">
      <c r="A57" s="59">
        <v>1101012</v>
      </c>
      <c r="B57" s="59" t="s">
        <v>440</v>
      </c>
      <c r="C57" s="59">
        <v>3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AH57" s="52">
        <v>45</v>
      </c>
      <c r="AI57" s="52">
        <v>14</v>
      </c>
      <c r="AJ57" s="21">
        <f t="shared" si="11"/>
        <v>9.5890410958904104E-2</v>
      </c>
      <c r="AK57" s="71">
        <f t="shared" si="12"/>
        <v>2965</v>
      </c>
      <c r="AL57" s="52">
        <f>SUM(AK$5:AK57)</f>
        <v>97921</v>
      </c>
    </row>
    <row r="58" spans="1:38" ht="16.5" x14ac:dyDescent="0.2">
      <c r="A58" s="59">
        <v>1101013</v>
      </c>
      <c r="B58" s="59" t="s">
        <v>441</v>
      </c>
      <c r="C58" s="59">
        <v>2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AH58" s="52">
        <v>46</v>
      </c>
      <c r="AI58" s="52">
        <v>15</v>
      </c>
      <c r="AJ58" s="21">
        <f t="shared" si="11"/>
        <v>0.10273972602739725</v>
      </c>
      <c r="AK58" s="71">
        <f t="shared" si="12"/>
        <v>3176</v>
      </c>
      <c r="AL58" s="52">
        <f>SUM(AK$5:AK58)</f>
        <v>101097</v>
      </c>
    </row>
    <row r="59" spans="1:38" ht="16.5" x14ac:dyDescent="0.2">
      <c r="A59" s="59">
        <v>1101014</v>
      </c>
      <c r="B59" s="59" t="s">
        <v>442</v>
      </c>
      <c r="C59" s="59">
        <v>3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AH59" s="52">
        <v>47</v>
      </c>
      <c r="AI59" s="52">
        <v>16</v>
      </c>
      <c r="AJ59" s="21">
        <f t="shared" si="11"/>
        <v>0.1095890410958904</v>
      </c>
      <c r="AK59" s="71">
        <f t="shared" si="12"/>
        <v>3388</v>
      </c>
      <c r="AL59" s="52">
        <f>SUM(AK$5:AK59)</f>
        <v>104485</v>
      </c>
    </row>
    <row r="60" spans="1:38" ht="16.5" x14ac:dyDescent="0.2">
      <c r="A60" s="59">
        <v>1101015</v>
      </c>
      <c r="B60" s="59" t="s">
        <v>443</v>
      </c>
      <c r="C60" s="59">
        <v>2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AH60" s="52">
        <v>48</v>
      </c>
      <c r="AI60" s="52">
        <v>17</v>
      </c>
      <c r="AJ60" s="21">
        <f t="shared" si="11"/>
        <v>0.11643835616438356</v>
      </c>
      <c r="AK60" s="71">
        <f t="shared" si="12"/>
        <v>3600</v>
      </c>
      <c r="AL60" s="52">
        <f>SUM(AK$5:AK60)</f>
        <v>108085</v>
      </c>
    </row>
    <row r="61" spans="1:38" ht="16.5" x14ac:dyDescent="0.2">
      <c r="A61" s="59">
        <v>1101041</v>
      </c>
      <c r="B61" s="59" t="s">
        <v>444</v>
      </c>
      <c r="C61" s="59">
        <v>2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AH61" s="52">
        <v>49</v>
      </c>
      <c r="AI61" s="52">
        <v>18</v>
      </c>
      <c r="AJ61" s="21">
        <f t="shared" si="11"/>
        <v>0.12328767123287671</v>
      </c>
      <c r="AK61" s="71">
        <f t="shared" si="12"/>
        <v>3812</v>
      </c>
      <c r="AL61" s="52">
        <f>SUM(AK$5:AK61)</f>
        <v>111897</v>
      </c>
    </row>
    <row r="62" spans="1:38" ht="16.5" x14ac:dyDescent="0.2">
      <c r="A62" s="59">
        <v>1102001</v>
      </c>
      <c r="B62" s="59" t="s">
        <v>201</v>
      </c>
      <c r="C62" s="59">
        <v>5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AH62" s="52">
        <v>50</v>
      </c>
      <c r="AI62" s="52">
        <v>20</v>
      </c>
      <c r="AJ62" s="21">
        <f t="shared" si="11"/>
        <v>0.13698630136986301</v>
      </c>
      <c r="AK62" s="71">
        <f t="shared" si="12"/>
        <v>4235</v>
      </c>
      <c r="AL62" s="52">
        <f>SUM(AK$5:AK62)</f>
        <v>116132</v>
      </c>
    </row>
    <row r="63" spans="1:38" ht="16.5" x14ac:dyDescent="0.2">
      <c r="A63" s="59">
        <v>1102002</v>
      </c>
      <c r="B63" s="59" t="s">
        <v>202</v>
      </c>
      <c r="C63" s="59">
        <v>3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AF63" s="52" t="s">
        <v>354</v>
      </c>
      <c r="AG63" s="52">
        <v>6</v>
      </c>
      <c r="AH63" s="52">
        <v>51</v>
      </c>
      <c r="AI63" s="52">
        <v>15</v>
      </c>
      <c r="AJ63" s="21">
        <f t="shared" ref="AJ63:AJ72" si="13">AI63/AG$66</f>
        <v>7.6923076923076927E-2</v>
      </c>
      <c r="AK63" s="52">
        <f>INT(AG$64*AJ63)</f>
        <v>2648</v>
      </c>
      <c r="AL63" s="52">
        <f>SUM(AK$5:AK63)</f>
        <v>118780</v>
      </c>
    </row>
    <row r="64" spans="1:38" ht="16.5" x14ac:dyDescent="0.2">
      <c r="A64" s="59">
        <v>1102003</v>
      </c>
      <c r="B64" s="59" t="s">
        <v>203</v>
      </c>
      <c r="C64" s="59">
        <v>3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AF64" s="14" t="str">
        <f>INDEX($S$5:$S$19,AG63)</f>
        <v>50~60</v>
      </c>
      <c r="AG64" s="14">
        <f>INDEX($AB$5:$AB$19,AG63)</f>
        <v>34425</v>
      </c>
      <c r="AH64" s="52">
        <v>52</v>
      </c>
      <c r="AI64" s="52">
        <v>16</v>
      </c>
      <c r="AJ64" s="21">
        <f t="shared" si="13"/>
        <v>8.2051282051282051E-2</v>
      </c>
      <c r="AK64" s="71">
        <f t="shared" ref="AK64:AK72" si="14">INT(AG$64*AJ64)</f>
        <v>2824</v>
      </c>
      <c r="AL64" s="52">
        <f>SUM(AK$5:AK64)</f>
        <v>121604</v>
      </c>
    </row>
    <row r="65" spans="1:38" ht="16.5" x14ac:dyDescent="0.2">
      <c r="A65" s="59">
        <v>1102004</v>
      </c>
      <c r="B65" s="59" t="s">
        <v>204</v>
      </c>
      <c r="C65" s="59">
        <v>2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AF65" s="52" t="s">
        <v>352</v>
      </c>
      <c r="AG65" s="14">
        <f>INDEX($AC$5:$AC$19,AG63)</f>
        <v>4</v>
      </c>
      <c r="AH65" s="52">
        <v>53</v>
      </c>
      <c r="AI65" s="52">
        <v>17</v>
      </c>
      <c r="AJ65" s="21">
        <f t="shared" si="13"/>
        <v>8.7179487179487175E-2</v>
      </c>
      <c r="AK65" s="71">
        <f t="shared" si="14"/>
        <v>3001</v>
      </c>
      <c r="AL65" s="52">
        <f>SUM(AK$5:AK65)</f>
        <v>124605</v>
      </c>
    </row>
    <row r="66" spans="1:38" ht="16.5" x14ac:dyDescent="0.2">
      <c r="A66" s="59">
        <v>1102005</v>
      </c>
      <c r="B66" s="59" t="s">
        <v>205</v>
      </c>
      <c r="C66" s="59">
        <v>3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AF66" s="15"/>
      <c r="AG66" s="14">
        <f>SUM(AI63:AI72)</f>
        <v>195</v>
      </c>
      <c r="AH66" s="52">
        <v>54</v>
      </c>
      <c r="AI66" s="52">
        <v>18</v>
      </c>
      <c r="AJ66" s="21">
        <f t="shared" si="13"/>
        <v>9.2307692307692313E-2</v>
      </c>
      <c r="AK66" s="71">
        <f t="shared" si="14"/>
        <v>3177</v>
      </c>
      <c r="AL66" s="52">
        <f>SUM(AK$5:AK66)</f>
        <v>127782</v>
      </c>
    </row>
    <row r="67" spans="1:38" ht="16.5" x14ac:dyDescent="0.2">
      <c r="A67" s="59">
        <v>1102006</v>
      </c>
      <c r="B67" s="59" t="s">
        <v>206</v>
      </c>
      <c r="C67" s="59">
        <v>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AH67" s="52">
        <v>55</v>
      </c>
      <c r="AI67" s="52">
        <v>19</v>
      </c>
      <c r="AJ67" s="21">
        <f t="shared" si="13"/>
        <v>9.7435897435897437E-2</v>
      </c>
      <c r="AK67" s="71">
        <f t="shared" si="14"/>
        <v>3354</v>
      </c>
      <c r="AL67" s="52">
        <f>SUM(AK$5:AK67)</f>
        <v>131136</v>
      </c>
    </row>
    <row r="68" spans="1:38" ht="16.5" x14ac:dyDescent="0.2">
      <c r="A68" s="59">
        <v>1102007</v>
      </c>
      <c r="B68" s="59" t="s">
        <v>207</v>
      </c>
      <c r="C68" s="59">
        <v>4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AH68" s="52">
        <v>56</v>
      </c>
      <c r="AI68" s="52">
        <v>20</v>
      </c>
      <c r="AJ68" s="21">
        <f t="shared" si="13"/>
        <v>0.10256410256410256</v>
      </c>
      <c r="AK68" s="71">
        <f t="shared" si="14"/>
        <v>3530</v>
      </c>
      <c r="AL68" s="52">
        <f>SUM(AK$5:AK68)</f>
        <v>134666</v>
      </c>
    </row>
    <row r="69" spans="1:38" ht="16.5" x14ac:dyDescent="0.2">
      <c r="A69" s="59">
        <v>1102008</v>
      </c>
      <c r="B69" s="59" t="s">
        <v>208</v>
      </c>
      <c r="C69" s="59">
        <v>4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AH69" s="52">
        <v>57</v>
      </c>
      <c r="AI69" s="52">
        <v>21</v>
      </c>
      <c r="AJ69" s="21">
        <f t="shared" si="13"/>
        <v>0.1076923076923077</v>
      </c>
      <c r="AK69" s="71">
        <f t="shared" si="14"/>
        <v>3707</v>
      </c>
      <c r="AL69" s="52">
        <f>SUM(AK$5:AK69)</f>
        <v>138373</v>
      </c>
    </row>
    <row r="70" spans="1:38" ht="16.5" x14ac:dyDescent="0.2">
      <c r="A70" s="59">
        <v>1102009</v>
      </c>
      <c r="B70" s="59" t="s">
        <v>209</v>
      </c>
      <c r="C70" s="59">
        <v>4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AH70" s="52">
        <v>58</v>
      </c>
      <c r="AI70" s="52">
        <v>22</v>
      </c>
      <c r="AJ70" s="21">
        <f t="shared" si="13"/>
        <v>0.11282051282051282</v>
      </c>
      <c r="AK70" s="71">
        <f t="shared" si="14"/>
        <v>3883</v>
      </c>
      <c r="AL70" s="52">
        <f>SUM(AK$5:AK70)</f>
        <v>142256</v>
      </c>
    </row>
    <row r="71" spans="1:38" ht="16.5" x14ac:dyDescent="0.2">
      <c r="A71" s="59">
        <v>1102010</v>
      </c>
      <c r="B71" s="59" t="s">
        <v>210</v>
      </c>
      <c r="C71" s="59">
        <v>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AH71" s="52">
        <v>59</v>
      </c>
      <c r="AI71" s="52">
        <v>23</v>
      </c>
      <c r="AJ71" s="21">
        <f t="shared" si="13"/>
        <v>0.11794871794871795</v>
      </c>
      <c r="AK71" s="71">
        <f t="shared" si="14"/>
        <v>4060</v>
      </c>
      <c r="AL71" s="52">
        <f>SUM(AK$5:AK71)</f>
        <v>146316</v>
      </c>
    </row>
    <row r="72" spans="1:38" ht="16.5" x14ac:dyDescent="0.2">
      <c r="A72" s="59">
        <v>1102011</v>
      </c>
      <c r="B72" s="59" t="s">
        <v>211</v>
      </c>
      <c r="C72" s="59">
        <v>5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AH72" s="52">
        <v>60</v>
      </c>
      <c r="AI72" s="52">
        <v>24</v>
      </c>
      <c r="AJ72" s="21">
        <f t="shared" si="13"/>
        <v>0.12307692307692308</v>
      </c>
      <c r="AK72" s="71">
        <f t="shared" si="14"/>
        <v>4236</v>
      </c>
      <c r="AL72" s="52">
        <f>SUM(AK$5:AK72)</f>
        <v>150552</v>
      </c>
    </row>
    <row r="73" spans="1:38" ht="16.5" x14ac:dyDescent="0.2">
      <c r="A73" s="59">
        <v>1102012</v>
      </c>
      <c r="B73" s="59" t="s">
        <v>212</v>
      </c>
      <c r="C73" s="59">
        <v>5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AF73" s="52" t="s">
        <v>354</v>
      </c>
      <c r="AG73" s="52">
        <v>7</v>
      </c>
      <c r="AH73" s="52">
        <v>61</v>
      </c>
      <c r="AI73" s="52">
        <v>15</v>
      </c>
      <c r="AJ73" s="21">
        <f t="shared" ref="AJ73:AJ82" si="15">AI73/AG$76</f>
        <v>7.6923076923076927E-2</v>
      </c>
      <c r="AK73" s="52">
        <f>INT(AG$74*AJ73)</f>
        <v>2953</v>
      </c>
      <c r="AL73" s="52">
        <f>SUM(AK$5:AK73)</f>
        <v>153505</v>
      </c>
    </row>
    <row r="74" spans="1:38" ht="16.5" x14ac:dyDescent="0.2">
      <c r="A74" s="59">
        <v>1102013</v>
      </c>
      <c r="B74" s="59" t="s">
        <v>213</v>
      </c>
      <c r="C74" s="59">
        <v>2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AF74" s="14" t="str">
        <f>INDEX($S$5:$S$19,AG73)</f>
        <v>60~70</v>
      </c>
      <c r="AG74" s="14">
        <f>INDEX($AB$5:$AB$19,AG73)</f>
        <v>38400</v>
      </c>
      <c r="AH74" s="52">
        <v>62</v>
      </c>
      <c r="AI74" s="52">
        <v>16</v>
      </c>
      <c r="AJ74" s="21">
        <f t="shared" si="15"/>
        <v>8.2051282051282051E-2</v>
      </c>
      <c r="AK74" s="71">
        <f t="shared" ref="AK74:AK81" si="16">INT(AG$74*AJ74)</f>
        <v>3150</v>
      </c>
      <c r="AL74" s="52">
        <f>SUM(AK$5:AK74)</f>
        <v>156655</v>
      </c>
    </row>
    <row r="75" spans="1:38" ht="16.5" x14ac:dyDescent="0.2">
      <c r="A75" s="59">
        <v>1102014</v>
      </c>
      <c r="B75" s="59" t="s">
        <v>214</v>
      </c>
      <c r="C75" s="59">
        <v>4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AF75" s="52" t="s">
        <v>352</v>
      </c>
      <c r="AG75" s="14">
        <f>INDEX($AC$5:$AC$19,AG73)</f>
        <v>4.5</v>
      </c>
      <c r="AH75" s="52">
        <v>63</v>
      </c>
      <c r="AI75" s="52">
        <v>17</v>
      </c>
      <c r="AJ75" s="21">
        <f t="shared" si="15"/>
        <v>8.7179487179487175E-2</v>
      </c>
      <c r="AK75" s="71">
        <f t="shared" si="16"/>
        <v>3347</v>
      </c>
      <c r="AL75" s="52">
        <f>SUM(AK$5:AK75)</f>
        <v>160002</v>
      </c>
    </row>
    <row r="76" spans="1:38" ht="16.5" x14ac:dyDescent="0.2">
      <c r="A76" s="59">
        <v>1102015</v>
      </c>
      <c r="B76" s="59" t="s">
        <v>215</v>
      </c>
      <c r="C76" s="59">
        <v>2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AF76" s="15"/>
      <c r="AG76" s="14">
        <f>SUM(AI73:AI82)</f>
        <v>195</v>
      </c>
      <c r="AH76" s="52">
        <v>64</v>
      </c>
      <c r="AI76" s="52">
        <v>18</v>
      </c>
      <c r="AJ76" s="21">
        <f t="shared" si="15"/>
        <v>9.2307692307692313E-2</v>
      </c>
      <c r="AK76" s="71">
        <f t="shared" si="16"/>
        <v>3544</v>
      </c>
      <c r="AL76" s="52">
        <f>SUM(AK$5:AK76)</f>
        <v>163546</v>
      </c>
    </row>
    <row r="77" spans="1:38" ht="16.5" x14ac:dyDescent="0.2">
      <c r="A77" s="59">
        <v>1102016</v>
      </c>
      <c r="B77" s="59" t="s">
        <v>216</v>
      </c>
      <c r="C77" s="59">
        <v>5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AH77" s="52">
        <v>65</v>
      </c>
      <c r="AI77" s="52">
        <v>19</v>
      </c>
      <c r="AJ77" s="21">
        <f t="shared" si="15"/>
        <v>9.7435897435897437E-2</v>
      </c>
      <c r="AK77" s="71">
        <f t="shared" si="16"/>
        <v>3741</v>
      </c>
      <c r="AL77" s="52">
        <f>SUM(AK$5:AK77)</f>
        <v>167287</v>
      </c>
    </row>
    <row r="78" spans="1:38" ht="16.5" x14ac:dyDescent="0.2">
      <c r="A78" s="59">
        <v>1102017</v>
      </c>
      <c r="B78" s="59" t="s">
        <v>217</v>
      </c>
      <c r="C78" s="59">
        <v>4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AH78" s="52">
        <v>66</v>
      </c>
      <c r="AI78" s="52">
        <v>20</v>
      </c>
      <c r="AJ78" s="21">
        <f t="shared" si="15"/>
        <v>0.10256410256410256</v>
      </c>
      <c r="AK78" s="71">
        <f t="shared" si="16"/>
        <v>3938</v>
      </c>
      <c r="AL78" s="52">
        <f>SUM(AK$5:AK78)</f>
        <v>171225</v>
      </c>
    </row>
    <row r="79" spans="1:38" ht="16.5" x14ac:dyDescent="0.2">
      <c r="A79" s="59">
        <v>1102018</v>
      </c>
      <c r="B79" s="59" t="s">
        <v>218</v>
      </c>
      <c r="C79" s="59">
        <v>2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AH79" s="52">
        <v>67</v>
      </c>
      <c r="AI79" s="52">
        <v>21</v>
      </c>
      <c r="AJ79" s="21">
        <f t="shared" si="15"/>
        <v>0.1076923076923077</v>
      </c>
      <c r="AK79" s="71">
        <f t="shared" si="16"/>
        <v>4135</v>
      </c>
      <c r="AL79" s="52">
        <f>SUM(AK$5:AK79)</f>
        <v>175360</v>
      </c>
    </row>
    <row r="80" spans="1:38" ht="16.5" x14ac:dyDescent="0.2">
      <c r="A80" s="59">
        <v>1102019</v>
      </c>
      <c r="B80" s="59" t="s">
        <v>219</v>
      </c>
      <c r="C80" s="59">
        <v>2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AH80" s="52">
        <v>68</v>
      </c>
      <c r="AI80" s="52">
        <v>22</v>
      </c>
      <c r="AJ80" s="21">
        <f t="shared" si="15"/>
        <v>0.11282051282051282</v>
      </c>
      <c r="AK80" s="71">
        <f t="shared" si="16"/>
        <v>4332</v>
      </c>
      <c r="AL80" s="52">
        <f>SUM(AK$5:AK80)</f>
        <v>179692</v>
      </c>
    </row>
    <row r="81" spans="1:38" ht="16.5" x14ac:dyDescent="0.2">
      <c r="A81" s="59">
        <v>1102020</v>
      </c>
      <c r="B81" s="59" t="s">
        <v>220</v>
      </c>
      <c r="C81" s="59">
        <v>3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AH81" s="52">
        <v>69</v>
      </c>
      <c r="AI81" s="52">
        <v>23</v>
      </c>
      <c r="AJ81" s="21">
        <f t="shared" si="15"/>
        <v>0.11794871794871795</v>
      </c>
      <c r="AK81" s="71">
        <f t="shared" si="16"/>
        <v>4529</v>
      </c>
      <c r="AL81" s="52">
        <f>SUM(AK$5:AK81)</f>
        <v>184221</v>
      </c>
    </row>
    <row r="82" spans="1:38" ht="16.5" x14ac:dyDescent="0.2">
      <c r="A82" s="59">
        <v>1102021</v>
      </c>
      <c r="B82" s="59" t="s">
        <v>221</v>
      </c>
      <c r="C82" s="59">
        <v>2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AH82" s="52">
        <v>70</v>
      </c>
      <c r="AI82" s="52">
        <v>24</v>
      </c>
      <c r="AJ82" s="21">
        <f t="shared" si="15"/>
        <v>0.12307692307692308</v>
      </c>
      <c r="AK82" s="52">
        <f>INT(AG$74*AJ82)</f>
        <v>4726</v>
      </c>
      <c r="AL82" s="52">
        <f>SUM(AK$5:AK82)</f>
        <v>188947</v>
      </c>
    </row>
    <row r="83" spans="1:38" ht="16.5" x14ac:dyDescent="0.2">
      <c r="A83" s="59">
        <v>1102050</v>
      </c>
      <c r="B83" s="59" t="s">
        <v>445</v>
      </c>
      <c r="C83" s="59">
        <v>2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AF83" s="52" t="s">
        <v>354</v>
      </c>
      <c r="AG83" s="52">
        <v>8</v>
      </c>
      <c r="AH83" s="52">
        <v>71</v>
      </c>
      <c r="AI83" s="52">
        <v>20</v>
      </c>
      <c r="AJ83" s="21">
        <f t="shared" ref="AJ83:AJ92" si="17">AI83/AG$86</f>
        <v>8.1632653061224483E-2</v>
      </c>
      <c r="AK83" s="71">
        <f t="shared" ref="AK83:AK91" si="18">INT(AG$74*AJ83)</f>
        <v>3134</v>
      </c>
      <c r="AL83" s="52">
        <f>SUM(AK$5:AK83)</f>
        <v>192081</v>
      </c>
    </row>
    <row r="84" spans="1:38" ht="16.5" x14ac:dyDescent="0.2">
      <c r="H84" s="15"/>
      <c r="I84" s="15"/>
      <c r="J84" s="15"/>
      <c r="K84" s="15"/>
      <c r="L84" s="15"/>
      <c r="M84" s="15"/>
      <c r="N84" s="15"/>
      <c r="O84" s="15"/>
      <c r="P84" s="15"/>
      <c r="Q84" s="15"/>
      <c r="AF84" s="14" t="str">
        <f>INDEX($S$5:$S$19,AG83)</f>
        <v>70~80</v>
      </c>
      <c r="AG84" s="14">
        <f>INDEX($AB$5:$AB$19,AG83)</f>
        <v>44190</v>
      </c>
      <c r="AH84" s="52">
        <v>72</v>
      </c>
      <c r="AI84" s="52">
        <v>21</v>
      </c>
      <c r="AJ84" s="21">
        <f t="shared" si="17"/>
        <v>8.5714285714285715E-2</v>
      </c>
      <c r="AK84" s="71">
        <f t="shared" si="18"/>
        <v>3291</v>
      </c>
      <c r="AL84" s="52">
        <f>SUM(AK$5:AK84)</f>
        <v>195372</v>
      </c>
    </row>
    <row r="85" spans="1:38" ht="16.5" x14ac:dyDescent="0.2">
      <c r="H85" s="15"/>
      <c r="I85" s="15"/>
      <c r="J85" s="15"/>
      <c r="K85" s="15"/>
      <c r="L85" s="15"/>
      <c r="M85" s="15"/>
      <c r="N85" s="15"/>
      <c r="O85" s="15"/>
      <c r="P85" s="15"/>
      <c r="Q85" s="15"/>
      <c r="AF85" s="52" t="s">
        <v>352</v>
      </c>
      <c r="AG85" s="14">
        <f>INDEX($AC$5:$AC$19,AG83)</f>
        <v>5</v>
      </c>
      <c r="AH85" s="52">
        <v>73</v>
      </c>
      <c r="AI85" s="52">
        <v>22</v>
      </c>
      <c r="AJ85" s="21">
        <f t="shared" si="17"/>
        <v>8.9795918367346933E-2</v>
      </c>
      <c r="AK85" s="71">
        <f t="shared" si="18"/>
        <v>3448</v>
      </c>
      <c r="AL85" s="52">
        <f>SUM(AK$5:AK85)</f>
        <v>198820</v>
      </c>
    </row>
    <row r="86" spans="1:38" ht="16.5" x14ac:dyDescent="0.2">
      <c r="H86" s="15"/>
      <c r="I86" s="15"/>
      <c r="J86" s="15"/>
      <c r="K86" s="15"/>
      <c r="L86" s="15"/>
      <c r="M86" s="15"/>
      <c r="N86" s="15"/>
      <c r="O86" s="15"/>
      <c r="P86" s="15"/>
      <c r="Q86" s="15"/>
      <c r="AF86" s="15"/>
      <c r="AG86" s="14">
        <f>SUM(AI83:AI92)</f>
        <v>245</v>
      </c>
      <c r="AH86" s="52">
        <v>74</v>
      </c>
      <c r="AI86" s="52">
        <v>23</v>
      </c>
      <c r="AJ86" s="21">
        <f t="shared" si="17"/>
        <v>9.3877551020408165E-2</v>
      </c>
      <c r="AK86" s="71">
        <f t="shared" si="18"/>
        <v>3604</v>
      </c>
      <c r="AL86" s="52">
        <f>SUM(AK$5:AK86)</f>
        <v>202424</v>
      </c>
    </row>
    <row r="87" spans="1:38" ht="16.5" x14ac:dyDescent="0.2">
      <c r="H87" s="15"/>
      <c r="I87" s="15"/>
      <c r="J87" s="15"/>
      <c r="K87" s="15"/>
      <c r="L87" s="15"/>
      <c r="M87" s="15"/>
      <c r="N87" s="15"/>
      <c r="O87" s="15"/>
      <c r="P87" s="15"/>
      <c r="Q87" s="15"/>
      <c r="AH87" s="52">
        <v>75</v>
      </c>
      <c r="AI87" s="52">
        <v>24</v>
      </c>
      <c r="AJ87" s="21">
        <f t="shared" si="17"/>
        <v>9.7959183673469383E-2</v>
      </c>
      <c r="AK87" s="71">
        <f t="shared" si="18"/>
        <v>3761</v>
      </c>
      <c r="AL87" s="52">
        <f>SUM(AK$5:AK87)</f>
        <v>206185</v>
      </c>
    </row>
    <row r="88" spans="1:38" ht="16.5" x14ac:dyDescent="0.2">
      <c r="H88" s="15"/>
      <c r="I88" s="15"/>
      <c r="J88" s="15"/>
      <c r="K88" s="15"/>
      <c r="L88" s="15"/>
      <c r="M88" s="15"/>
      <c r="N88" s="15"/>
      <c r="O88" s="15"/>
      <c r="P88" s="15"/>
      <c r="Q88" s="15"/>
      <c r="AH88" s="52">
        <v>76</v>
      </c>
      <c r="AI88" s="52">
        <v>25</v>
      </c>
      <c r="AJ88" s="21">
        <f t="shared" si="17"/>
        <v>0.10204081632653061</v>
      </c>
      <c r="AK88" s="71">
        <f t="shared" si="18"/>
        <v>3918</v>
      </c>
      <c r="AL88" s="52">
        <f>SUM(AK$5:AK88)</f>
        <v>210103</v>
      </c>
    </row>
    <row r="89" spans="1:38" ht="16.5" x14ac:dyDescent="0.2">
      <c r="H89" s="15"/>
      <c r="I89" s="15"/>
      <c r="J89" s="15"/>
      <c r="K89" s="15"/>
      <c r="L89" s="15"/>
      <c r="M89" s="15"/>
      <c r="N89" s="15"/>
      <c r="O89" s="15"/>
      <c r="P89" s="15"/>
      <c r="Q89" s="15"/>
      <c r="AH89" s="52">
        <v>77</v>
      </c>
      <c r="AI89" s="52">
        <v>26</v>
      </c>
      <c r="AJ89" s="21">
        <f t="shared" si="17"/>
        <v>0.10612244897959183</v>
      </c>
      <c r="AK89" s="71">
        <f t="shared" si="18"/>
        <v>4075</v>
      </c>
      <c r="AL89" s="52">
        <f>SUM(AK$5:AK89)</f>
        <v>214178</v>
      </c>
    </row>
    <row r="90" spans="1:38" ht="16.5" x14ac:dyDescent="0.2">
      <c r="H90" s="15"/>
      <c r="I90" s="15"/>
      <c r="J90" s="15"/>
      <c r="K90" s="15"/>
      <c r="L90" s="15"/>
      <c r="M90" s="15"/>
      <c r="N90" s="15"/>
      <c r="O90" s="15"/>
      <c r="P90" s="15"/>
      <c r="Q90" s="15"/>
      <c r="AH90" s="52">
        <v>78</v>
      </c>
      <c r="AI90" s="52">
        <v>27</v>
      </c>
      <c r="AJ90" s="21">
        <f t="shared" si="17"/>
        <v>0.11020408163265306</v>
      </c>
      <c r="AK90" s="71">
        <f t="shared" si="18"/>
        <v>4231</v>
      </c>
      <c r="AL90" s="52">
        <f>SUM(AK$5:AK90)</f>
        <v>218409</v>
      </c>
    </row>
    <row r="91" spans="1:38" ht="16.5" x14ac:dyDescent="0.2">
      <c r="H91" s="15"/>
      <c r="I91" s="15"/>
      <c r="J91" s="15"/>
      <c r="K91" s="15"/>
      <c r="L91" s="15"/>
      <c r="M91" s="15"/>
      <c r="N91" s="15"/>
      <c r="O91" s="15"/>
      <c r="P91" s="15"/>
      <c r="Q91" s="15"/>
      <c r="AH91" s="52">
        <v>79</v>
      </c>
      <c r="AI91" s="52">
        <v>28</v>
      </c>
      <c r="AJ91" s="21">
        <f t="shared" si="17"/>
        <v>0.11428571428571428</v>
      </c>
      <c r="AK91" s="71">
        <f t="shared" si="18"/>
        <v>4388</v>
      </c>
      <c r="AL91" s="52">
        <f>SUM(AK$5:AK91)</f>
        <v>222797</v>
      </c>
    </row>
    <row r="92" spans="1:38" ht="16.5" x14ac:dyDescent="0.2">
      <c r="H92" s="15"/>
      <c r="I92" s="15"/>
      <c r="J92" s="15"/>
      <c r="K92" s="15"/>
      <c r="L92" s="15"/>
      <c r="M92" s="15"/>
      <c r="N92" s="15"/>
      <c r="O92" s="15"/>
      <c r="P92" s="15"/>
      <c r="Q92" s="15"/>
      <c r="AH92" s="52">
        <v>80</v>
      </c>
      <c r="AI92" s="52">
        <v>29</v>
      </c>
      <c r="AJ92" s="21">
        <f t="shared" si="17"/>
        <v>0.11836734693877551</v>
      </c>
      <c r="AK92" s="52">
        <f>INT(AG$84*AJ92)</f>
        <v>5230</v>
      </c>
      <c r="AL92" s="52">
        <f>SUM(AK$5:AK92)</f>
        <v>228027</v>
      </c>
    </row>
    <row r="93" spans="1:38" ht="16.5" x14ac:dyDescent="0.2">
      <c r="H93" s="15"/>
      <c r="I93" s="15"/>
      <c r="J93" s="15"/>
      <c r="K93" s="15"/>
      <c r="L93" s="15"/>
      <c r="M93" s="15"/>
      <c r="N93" s="15"/>
      <c r="O93" s="15"/>
      <c r="P93" s="15"/>
      <c r="Q93" s="15"/>
      <c r="AF93" s="52" t="s">
        <v>354</v>
      </c>
      <c r="AG93" s="52">
        <v>9</v>
      </c>
      <c r="AH93" s="52">
        <v>81</v>
      </c>
      <c r="AI93" s="52">
        <v>20</v>
      </c>
      <c r="AJ93" s="21">
        <f t="shared" ref="AJ93:AJ102" si="19">AI93/AG$96</f>
        <v>8.1632653061224483E-2</v>
      </c>
      <c r="AK93" s="71">
        <f t="shared" ref="AK93:AK101" si="20">INT(AG$84*AJ93)</f>
        <v>3607</v>
      </c>
      <c r="AL93" s="52">
        <f>SUM(AK$5:AK93)</f>
        <v>231634</v>
      </c>
    </row>
    <row r="94" spans="1:38" ht="16.5" x14ac:dyDescent="0.2">
      <c r="H94" s="15"/>
      <c r="I94" s="15"/>
      <c r="J94" s="15"/>
      <c r="K94" s="15"/>
      <c r="L94" s="15"/>
      <c r="M94" s="15"/>
      <c r="N94" s="15"/>
      <c r="O94" s="15"/>
      <c r="P94" s="15"/>
      <c r="Q94" s="15"/>
      <c r="AF94" s="14" t="str">
        <f>INDEX($S$5:$S$19,AG93)</f>
        <v>80~90</v>
      </c>
      <c r="AG94" s="14">
        <f>INDEX($AB$5:$AB$19,AG93)</f>
        <v>48272</v>
      </c>
      <c r="AH94" s="52">
        <v>82</v>
      </c>
      <c r="AI94" s="52">
        <v>21</v>
      </c>
      <c r="AJ94" s="21">
        <f t="shared" si="19"/>
        <v>8.5714285714285715E-2</v>
      </c>
      <c r="AK94" s="71">
        <f t="shared" si="20"/>
        <v>3787</v>
      </c>
      <c r="AL94" s="52">
        <f>SUM(AK$5:AK94)</f>
        <v>235421</v>
      </c>
    </row>
    <row r="95" spans="1:38" ht="16.5" x14ac:dyDescent="0.2">
      <c r="H95" s="15"/>
      <c r="I95" s="15"/>
      <c r="J95" s="15"/>
      <c r="K95" s="15"/>
      <c r="L95" s="15"/>
      <c r="M95" s="15"/>
      <c r="N95" s="15"/>
      <c r="O95" s="15"/>
      <c r="P95" s="15"/>
      <c r="Q95" s="15"/>
      <c r="AF95" s="52" t="s">
        <v>352</v>
      </c>
      <c r="AG95" s="14">
        <f>INDEX($AC$5:$AC$19,AG93)</f>
        <v>5.5</v>
      </c>
      <c r="AH95" s="52">
        <v>83</v>
      </c>
      <c r="AI95" s="52">
        <v>22</v>
      </c>
      <c r="AJ95" s="21">
        <f t="shared" si="19"/>
        <v>8.9795918367346933E-2</v>
      </c>
      <c r="AK95" s="71">
        <f t="shared" si="20"/>
        <v>3968</v>
      </c>
      <c r="AL95" s="52">
        <f>SUM(AK$5:AK95)</f>
        <v>239389</v>
      </c>
    </row>
    <row r="96" spans="1:38" ht="16.5" x14ac:dyDescent="0.2">
      <c r="H96" s="15"/>
      <c r="I96" s="15"/>
      <c r="J96" s="15"/>
      <c r="K96" s="15"/>
      <c r="L96" s="15"/>
      <c r="M96" s="15"/>
      <c r="N96" s="15"/>
      <c r="O96" s="15"/>
      <c r="P96" s="15"/>
      <c r="Q96" s="15"/>
      <c r="AF96" s="15"/>
      <c r="AG96" s="14">
        <f>SUM(AI93:AI102)</f>
        <v>245</v>
      </c>
      <c r="AH96" s="52">
        <v>84</v>
      </c>
      <c r="AI96" s="52">
        <v>23</v>
      </c>
      <c r="AJ96" s="21">
        <f t="shared" si="19"/>
        <v>9.3877551020408165E-2</v>
      </c>
      <c r="AK96" s="71">
        <f t="shared" si="20"/>
        <v>4148</v>
      </c>
      <c r="AL96" s="52">
        <f>SUM(AK$5:AK96)</f>
        <v>243537</v>
      </c>
    </row>
    <row r="97" spans="8:38" ht="16.5" x14ac:dyDescent="0.2">
      <c r="H97" s="15"/>
      <c r="I97" s="15"/>
      <c r="J97" s="15"/>
      <c r="K97" s="15"/>
      <c r="L97" s="15"/>
      <c r="M97" s="15"/>
      <c r="N97" s="15"/>
      <c r="O97" s="15"/>
      <c r="P97" s="15"/>
      <c r="Q97" s="15"/>
      <c r="AH97" s="52">
        <v>85</v>
      </c>
      <c r="AI97" s="52">
        <v>24</v>
      </c>
      <c r="AJ97" s="21">
        <f t="shared" si="19"/>
        <v>9.7959183673469383E-2</v>
      </c>
      <c r="AK97" s="71">
        <f t="shared" si="20"/>
        <v>4328</v>
      </c>
      <c r="AL97" s="52">
        <f>SUM(AK$5:AK97)</f>
        <v>247865</v>
      </c>
    </row>
    <row r="98" spans="8:38" ht="16.5" x14ac:dyDescent="0.2">
      <c r="H98" s="15"/>
      <c r="I98" s="15"/>
      <c r="J98" s="15"/>
      <c r="K98" s="15"/>
      <c r="L98" s="15"/>
      <c r="M98" s="15"/>
      <c r="N98" s="15"/>
      <c r="O98" s="15"/>
      <c r="P98" s="15"/>
      <c r="Q98" s="15"/>
      <c r="AH98" s="52">
        <v>86</v>
      </c>
      <c r="AI98" s="52">
        <v>25</v>
      </c>
      <c r="AJ98" s="21">
        <f t="shared" si="19"/>
        <v>0.10204081632653061</v>
      </c>
      <c r="AK98" s="71">
        <f t="shared" si="20"/>
        <v>4509</v>
      </c>
      <c r="AL98" s="52">
        <f>SUM(AK$5:AK98)</f>
        <v>252374</v>
      </c>
    </row>
    <row r="99" spans="8:38" ht="16.5" x14ac:dyDescent="0.2">
      <c r="H99" s="15"/>
      <c r="I99" s="15"/>
      <c r="J99" s="15"/>
      <c r="K99" s="15"/>
      <c r="L99" s="15"/>
      <c r="M99" s="15"/>
      <c r="N99" s="15"/>
      <c r="O99" s="15"/>
      <c r="P99" s="15"/>
      <c r="Q99" s="15"/>
      <c r="AH99" s="52">
        <v>87</v>
      </c>
      <c r="AI99" s="52">
        <v>26</v>
      </c>
      <c r="AJ99" s="21">
        <f t="shared" si="19"/>
        <v>0.10612244897959183</v>
      </c>
      <c r="AK99" s="71">
        <f t="shared" si="20"/>
        <v>4689</v>
      </c>
      <c r="AL99" s="52">
        <f>SUM(AK$5:AK99)</f>
        <v>257063</v>
      </c>
    </row>
    <row r="100" spans="8:38" ht="16.5" x14ac:dyDescent="0.2"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AH100" s="52">
        <v>88</v>
      </c>
      <c r="AI100" s="52">
        <v>27</v>
      </c>
      <c r="AJ100" s="21">
        <f t="shared" si="19"/>
        <v>0.11020408163265306</v>
      </c>
      <c r="AK100" s="71">
        <f t="shared" si="20"/>
        <v>4869</v>
      </c>
      <c r="AL100" s="52">
        <f>SUM(AK$5:AK100)</f>
        <v>261932</v>
      </c>
    </row>
    <row r="101" spans="8:38" ht="16.5" x14ac:dyDescent="0.2"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AH101" s="52">
        <v>89</v>
      </c>
      <c r="AI101" s="52">
        <v>28</v>
      </c>
      <c r="AJ101" s="21">
        <f t="shared" si="19"/>
        <v>0.11428571428571428</v>
      </c>
      <c r="AK101" s="71">
        <f t="shared" si="20"/>
        <v>5050</v>
      </c>
      <c r="AL101" s="52">
        <f>SUM(AK$5:AK101)</f>
        <v>266982</v>
      </c>
    </row>
    <row r="102" spans="8:38" ht="16.5" x14ac:dyDescent="0.2"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AH102" s="52">
        <v>90</v>
      </c>
      <c r="AI102" s="52">
        <v>29</v>
      </c>
      <c r="AJ102" s="21">
        <f t="shared" si="19"/>
        <v>0.11836734693877551</v>
      </c>
      <c r="AK102" s="52">
        <f>INT(AG$94*AJ102)</f>
        <v>5713</v>
      </c>
      <c r="AL102" s="52">
        <f>SUM(AK$5:AK102)</f>
        <v>272695</v>
      </c>
    </row>
    <row r="103" spans="8:38" ht="16.5" x14ac:dyDescent="0.2"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AF103" s="52" t="s">
        <v>354</v>
      </c>
      <c r="AG103" s="52">
        <v>10</v>
      </c>
      <c r="AH103" s="52">
        <v>91</v>
      </c>
      <c r="AI103" s="52">
        <v>20</v>
      </c>
      <c r="AJ103" s="21">
        <f t="shared" ref="AJ103:AJ112" si="21">AI103/AG$106</f>
        <v>8.1632653061224483E-2</v>
      </c>
      <c r="AK103" s="71">
        <f t="shared" ref="AK103:AK112" si="22">INT(AG$94*AJ103)</f>
        <v>3940</v>
      </c>
      <c r="AL103" s="52">
        <f>SUM(AK$5:AK103)</f>
        <v>276635</v>
      </c>
    </row>
    <row r="104" spans="8:38" ht="16.5" x14ac:dyDescent="0.2"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AF104" s="14" t="str">
        <f>INDEX($S$5:$S$19,AG103)</f>
        <v>90~100</v>
      </c>
      <c r="AG104" s="14">
        <f>INDEX($AB$5:$AB$19,AG103)</f>
        <v>52075</v>
      </c>
      <c r="AH104" s="52">
        <v>92</v>
      </c>
      <c r="AI104" s="52">
        <v>21</v>
      </c>
      <c r="AJ104" s="21">
        <f t="shared" si="21"/>
        <v>8.5714285714285715E-2</v>
      </c>
      <c r="AK104" s="71">
        <f t="shared" si="22"/>
        <v>4137</v>
      </c>
      <c r="AL104" s="52">
        <f>SUM(AK$5:AK104)</f>
        <v>280772</v>
      </c>
    </row>
    <row r="105" spans="8:38" ht="16.5" x14ac:dyDescent="0.2"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AF105" s="52" t="s">
        <v>352</v>
      </c>
      <c r="AG105" s="14">
        <f>INDEX($AC$5:$AC$19,AG103)</f>
        <v>6</v>
      </c>
      <c r="AH105" s="52">
        <v>93</v>
      </c>
      <c r="AI105" s="52">
        <v>22</v>
      </c>
      <c r="AJ105" s="21">
        <f t="shared" si="21"/>
        <v>8.9795918367346933E-2</v>
      </c>
      <c r="AK105" s="71">
        <f t="shared" si="22"/>
        <v>4334</v>
      </c>
      <c r="AL105" s="52">
        <f>SUM(AK$5:AK105)</f>
        <v>285106</v>
      </c>
    </row>
    <row r="106" spans="8:38" ht="16.5" x14ac:dyDescent="0.2"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AF106" s="15"/>
      <c r="AG106" s="14">
        <f>SUM(AI103:AI112)</f>
        <v>245</v>
      </c>
      <c r="AH106" s="52">
        <v>94</v>
      </c>
      <c r="AI106" s="52">
        <v>23</v>
      </c>
      <c r="AJ106" s="21">
        <f t="shared" si="21"/>
        <v>9.3877551020408165E-2</v>
      </c>
      <c r="AK106" s="71">
        <f t="shared" si="22"/>
        <v>4531</v>
      </c>
      <c r="AL106" s="52">
        <f>SUM(AK$5:AK106)</f>
        <v>289637</v>
      </c>
    </row>
    <row r="107" spans="8:38" ht="16.5" x14ac:dyDescent="0.2"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AH107" s="52">
        <v>95</v>
      </c>
      <c r="AI107" s="52">
        <v>24</v>
      </c>
      <c r="AJ107" s="21">
        <f t="shared" si="21"/>
        <v>9.7959183673469383E-2</v>
      </c>
      <c r="AK107" s="71">
        <f t="shared" si="22"/>
        <v>4728</v>
      </c>
      <c r="AL107" s="52">
        <f>SUM(AK$5:AK107)</f>
        <v>294365</v>
      </c>
    </row>
    <row r="108" spans="8:38" ht="16.5" x14ac:dyDescent="0.2"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AH108" s="52">
        <v>96</v>
      </c>
      <c r="AI108" s="52">
        <v>25</v>
      </c>
      <c r="AJ108" s="21">
        <f t="shared" si="21"/>
        <v>0.10204081632653061</v>
      </c>
      <c r="AK108" s="71">
        <f t="shared" si="22"/>
        <v>4925</v>
      </c>
      <c r="AL108" s="52">
        <f>SUM(AK$5:AK108)</f>
        <v>299290</v>
      </c>
    </row>
    <row r="109" spans="8:38" ht="16.5" x14ac:dyDescent="0.2"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AH109" s="52">
        <v>97</v>
      </c>
      <c r="AI109" s="52">
        <v>26</v>
      </c>
      <c r="AJ109" s="21">
        <f t="shared" si="21"/>
        <v>0.10612244897959183</v>
      </c>
      <c r="AK109" s="71">
        <f t="shared" si="22"/>
        <v>5122</v>
      </c>
      <c r="AL109" s="52">
        <f>SUM(AK$5:AK109)</f>
        <v>304412</v>
      </c>
    </row>
    <row r="110" spans="8:38" ht="16.5" x14ac:dyDescent="0.2"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AH110" s="52">
        <v>98</v>
      </c>
      <c r="AI110" s="52">
        <v>27</v>
      </c>
      <c r="AJ110" s="21">
        <f t="shared" si="21"/>
        <v>0.11020408163265306</v>
      </c>
      <c r="AK110" s="71">
        <f t="shared" si="22"/>
        <v>5319</v>
      </c>
      <c r="AL110" s="52">
        <f>SUM(AK$5:AK110)</f>
        <v>309731</v>
      </c>
    </row>
    <row r="111" spans="8:38" ht="16.5" x14ac:dyDescent="0.2"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AH111" s="52">
        <v>99</v>
      </c>
      <c r="AI111" s="52">
        <v>28</v>
      </c>
      <c r="AJ111" s="21">
        <f t="shared" si="21"/>
        <v>0.11428571428571428</v>
      </c>
      <c r="AK111" s="71">
        <f t="shared" si="22"/>
        <v>5516</v>
      </c>
      <c r="AL111" s="52">
        <f>SUM(AK$5:AK111)</f>
        <v>315247</v>
      </c>
    </row>
    <row r="112" spans="8:38" ht="16.5" x14ac:dyDescent="0.2"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AH112" s="52">
        <v>100</v>
      </c>
      <c r="AI112" s="52">
        <v>29</v>
      </c>
      <c r="AJ112" s="21">
        <f t="shared" si="21"/>
        <v>0.11836734693877551</v>
      </c>
      <c r="AK112" s="71">
        <f t="shared" si="22"/>
        <v>5713</v>
      </c>
      <c r="AL112" s="52">
        <f>SUM(AK$5:AK112)</f>
        <v>320960</v>
      </c>
    </row>
    <row r="113" spans="8:38" ht="16.5" x14ac:dyDescent="0.2"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AF113" s="52" t="s">
        <v>354</v>
      </c>
      <c r="AG113" s="52">
        <v>11</v>
      </c>
      <c r="AH113" s="52">
        <v>101</v>
      </c>
      <c r="AI113" s="52">
        <v>20</v>
      </c>
      <c r="AJ113" s="21">
        <f t="shared" ref="AJ113:AJ122" si="23">AI113/AG$116</f>
        <v>8.1632653061224483E-2</v>
      </c>
      <c r="AK113" s="52">
        <f>INT(AG$114*AJ113)</f>
        <v>4597</v>
      </c>
      <c r="AL113" s="52">
        <f>SUM(AK$5:AK113)</f>
        <v>325557</v>
      </c>
    </row>
    <row r="114" spans="8:38" ht="16.5" x14ac:dyDescent="0.2"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AF114" s="14" t="str">
        <f>INDEX($S$5:$S$19,AG113)</f>
        <v>100~110</v>
      </c>
      <c r="AG114" s="14">
        <f>INDEX($AB$5:$AB$19,AG113)</f>
        <v>56314</v>
      </c>
      <c r="AH114" s="52">
        <v>102</v>
      </c>
      <c r="AI114" s="52">
        <v>21</v>
      </c>
      <c r="AJ114" s="21">
        <f t="shared" si="23"/>
        <v>8.5714285714285715E-2</v>
      </c>
      <c r="AK114" s="71">
        <f t="shared" ref="AK114:AK122" si="24">INT(AG$114*AJ114)</f>
        <v>4826</v>
      </c>
      <c r="AL114" s="52">
        <f>SUM(AK$5:AK114)</f>
        <v>330383</v>
      </c>
    </row>
    <row r="115" spans="8:38" ht="16.5" x14ac:dyDescent="0.2"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AF115" s="52" t="s">
        <v>352</v>
      </c>
      <c r="AG115" s="14">
        <f>INDEX($AC$5:$AC$19,AG113)</f>
        <v>7</v>
      </c>
      <c r="AH115" s="52">
        <v>103</v>
      </c>
      <c r="AI115" s="52">
        <v>22</v>
      </c>
      <c r="AJ115" s="21">
        <f t="shared" si="23"/>
        <v>8.9795918367346933E-2</v>
      </c>
      <c r="AK115" s="71">
        <f t="shared" si="24"/>
        <v>5056</v>
      </c>
      <c r="AL115" s="52">
        <f>SUM(AK$5:AK115)</f>
        <v>335439</v>
      </c>
    </row>
    <row r="116" spans="8:38" ht="16.5" x14ac:dyDescent="0.2"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AF116" s="15"/>
      <c r="AG116" s="14">
        <f>SUM(AI113:AI122)</f>
        <v>245</v>
      </c>
      <c r="AH116" s="52">
        <v>104</v>
      </c>
      <c r="AI116" s="52">
        <v>23</v>
      </c>
      <c r="AJ116" s="21">
        <f t="shared" si="23"/>
        <v>9.3877551020408165E-2</v>
      </c>
      <c r="AK116" s="71">
        <f t="shared" si="24"/>
        <v>5286</v>
      </c>
      <c r="AL116" s="52">
        <f>SUM(AK$5:AK116)</f>
        <v>340725</v>
      </c>
    </row>
    <row r="117" spans="8:38" ht="16.5" x14ac:dyDescent="0.2"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AH117" s="52">
        <v>105</v>
      </c>
      <c r="AI117" s="52">
        <v>24</v>
      </c>
      <c r="AJ117" s="21">
        <f t="shared" si="23"/>
        <v>9.7959183673469383E-2</v>
      </c>
      <c r="AK117" s="71">
        <f t="shared" si="24"/>
        <v>5516</v>
      </c>
      <c r="AL117" s="52">
        <f>SUM(AK$5:AK117)</f>
        <v>346241</v>
      </c>
    </row>
    <row r="118" spans="8:38" ht="16.5" x14ac:dyDescent="0.2"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AH118" s="52">
        <v>106</v>
      </c>
      <c r="AI118" s="52">
        <v>25</v>
      </c>
      <c r="AJ118" s="21">
        <f t="shared" si="23"/>
        <v>0.10204081632653061</v>
      </c>
      <c r="AK118" s="71">
        <f t="shared" si="24"/>
        <v>5746</v>
      </c>
      <c r="AL118" s="52">
        <f>SUM(AK$5:AK118)</f>
        <v>351987</v>
      </c>
    </row>
    <row r="119" spans="8:38" ht="16.5" x14ac:dyDescent="0.2"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AH119" s="52">
        <v>107</v>
      </c>
      <c r="AI119" s="52">
        <v>26</v>
      </c>
      <c r="AJ119" s="21">
        <f t="shared" si="23"/>
        <v>0.10612244897959183</v>
      </c>
      <c r="AK119" s="71">
        <f t="shared" si="24"/>
        <v>5976</v>
      </c>
      <c r="AL119" s="52">
        <f>SUM(AK$5:AK119)</f>
        <v>357963</v>
      </c>
    </row>
    <row r="120" spans="8:38" ht="16.5" x14ac:dyDescent="0.2"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AH120" s="52">
        <v>108</v>
      </c>
      <c r="AI120" s="52">
        <v>27</v>
      </c>
      <c r="AJ120" s="21">
        <f t="shared" si="23"/>
        <v>0.11020408163265306</v>
      </c>
      <c r="AK120" s="71">
        <f t="shared" si="24"/>
        <v>6206</v>
      </c>
      <c r="AL120" s="52">
        <f>SUM(AK$5:AK120)</f>
        <v>364169</v>
      </c>
    </row>
    <row r="121" spans="8:38" ht="16.5" x14ac:dyDescent="0.2"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AH121" s="52">
        <v>109</v>
      </c>
      <c r="AI121" s="52">
        <v>28</v>
      </c>
      <c r="AJ121" s="21">
        <f t="shared" si="23"/>
        <v>0.11428571428571428</v>
      </c>
      <c r="AK121" s="71">
        <f t="shared" si="24"/>
        <v>6435</v>
      </c>
      <c r="AL121" s="52">
        <f>SUM(AK$5:AK121)</f>
        <v>370604</v>
      </c>
    </row>
    <row r="122" spans="8:38" ht="16.5" x14ac:dyDescent="0.2"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AH122" s="52">
        <v>110</v>
      </c>
      <c r="AI122" s="52">
        <v>29</v>
      </c>
      <c r="AJ122" s="21">
        <f t="shared" si="23"/>
        <v>0.11836734693877551</v>
      </c>
      <c r="AK122" s="71">
        <f t="shared" si="24"/>
        <v>6665</v>
      </c>
      <c r="AL122" s="52">
        <f>SUM(AK$5:AK122)</f>
        <v>377269</v>
      </c>
    </row>
    <row r="123" spans="8:38" ht="16.5" x14ac:dyDescent="0.2"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AF123" s="52" t="s">
        <v>354</v>
      </c>
      <c r="AG123" s="52">
        <v>12</v>
      </c>
      <c r="AH123" s="52">
        <v>111</v>
      </c>
      <c r="AI123" s="52">
        <v>10</v>
      </c>
      <c r="AJ123" s="21">
        <f t="shared" ref="AJ123:AJ132" si="25">AI123/AG$126</f>
        <v>6.8965517241379309E-2</v>
      </c>
      <c r="AK123" s="52">
        <f>INT(AG$124*AJ123)</f>
        <v>4185</v>
      </c>
      <c r="AL123" s="52">
        <f>SUM(AK$5:AK123)</f>
        <v>381454</v>
      </c>
    </row>
    <row r="124" spans="8:38" ht="16.5" x14ac:dyDescent="0.2"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AF124" s="14" t="str">
        <f>INDEX($S$5:$S$19,AG123)</f>
        <v>110~120</v>
      </c>
      <c r="AG124" s="14">
        <f>INDEX($AB$5:$AB$19,AG123)</f>
        <v>60693</v>
      </c>
      <c r="AH124" s="52">
        <v>112</v>
      </c>
      <c r="AI124" s="52">
        <v>11</v>
      </c>
      <c r="AJ124" s="21">
        <f t="shared" si="25"/>
        <v>7.586206896551724E-2</v>
      </c>
      <c r="AK124" s="71">
        <f t="shared" ref="AK124:AK132" si="26">INT(AG$124*AJ124)</f>
        <v>4604</v>
      </c>
      <c r="AL124" s="52">
        <f>SUM(AK$5:AK124)</f>
        <v>386058</v>
      </c>
    </row>
    <row r="125" spans="8:38" ht="16.5" x14ac:dyDescent="0.2"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AF125" s="52" t="s">
        <v>352</v>
      </c>
      <c r="AG125" s="14">
        <f>INDEX($AC$5:$AC$19,AG123)</f>
        <v>8</v>
      </c>
      <c r="AH125" s="52">
        <v>113</v>
      </c>
      <c r="AI125" s="52">
        <v>12</v>
      </c>
      <c r="AJ125" s="21">
        <f t="shared" si="25"/>
        <v>8.2758620689655171E-2</v>
      </c>
      <c r="AK125" s="71">
        <f t="shared" si="26"/>
        <v>5022</v>
      </c>
      <c r="AL125" s="52">
        <f>SUM(AK$5:AK125)</f>
        <v>391080</v>
      </c>
    </row>
    <row r="126" spans="8:38" ht="16.5" x14ac:dyDescent="0.2"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AF126" s="15"/>
      <c r="AG126" s="14">
        <f>SUM(AI123:AI132)</f>
        <v>145</v>
      </c>
      <c r="AH126" s="52">
        <v>114</v>
      </c>
      <c r="AI126" s="52">
        <v>13</v>
      </c>
      <c r="AJ126" s="21">
        <f t="shared" si="25"/>
        <v>8.9655172413793102E-2</v>
      </c>
      <c r="AK126" s="71">
        <f t="shared" si="26"/>
        <v>5441</v>
      </c>
      <c r="AL126" s="52">
        <f>SUM(AK$5:AK126)</f>
        <v>396521</v>
      </c>
    </row>
    <row r="127" spans="8:38" ht="16.5" x14ac:dyDescent="0.2"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AH127" s="52">
        <v>115</v>
      </c>
      <c r="AI127" s="52">
        <v>14</v>
      </c>
      <c r="AJ127" s="21">
        <f t="shared" si="25"/>
        <v>9.6551724137931033E-2</v>
      </c>
      <c r="AK127" s="71">
        <f t="shared" si="26"/>
        <v>5860</v>
      </c>
      <c r="AL127" s="52">
        <f>SUM(AK$5:AK127)</f>
        <v>402381</v>
      </c>
    </row>
    <row r="128" spans="8:38" ht="16.5" x14ac:dyDescent="0.2"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AH128" s="52">
        <v>116</v>
      </c>
      <c r="AI128" s="52">
        <v>15</v>
      </c>
      <c r="AJ128" s="21">
        <f t="shared" si="25"/>
        <v>0.10344827586206896</v>
      </c>
      <c r="AK128" s="71">
        <f t="shared" si="26"/>
        <v>6278</v>
      </c>
      <c r="AL128" s="52">
        <f>SUM(AK$5:AK128)</f>
        <v>408659</v>
      </c>
    </row>
    <row r="129" spans="8:38" ht="16.5" x14ac:dyDescent="0.2"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AH129" s="52">
        <v>117</v>
      </c>
      <c r="AI129" s="52">
        <v>16</v>
      </c>
      <c r="AJ129" s="21">
        <f t="shared" si="25"/>
        <v>0.1103448275862069</v>
      </c>
      <c r="AK129" s="71">
        <f t="shared" si="26"/>
        <v>6697</v>
      </c>
      <c r="AL129" s="52">
        <f>SUM(AK$5:AK129)</f>
        <v>415356</v>
      </c>
    </row>
    <row r="130" spans="8:38" ht="16.5" x14ac:dyDescent="0.2"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AH130" s="52">
        <v>118</v>
      </c>
      <c r="AI130" s="52">
        <v>17</v>
      </c>
      <c r="AJ130" s="21">
        <f t="shared" si="25"/>
        <v>0.11724137931034483</v>
      </c>
      <c r="AK130" s="71">
        <f t="shared" si="26"/>
        <v>7115</v>
      </c>
      <c r="AL130" s="52">
        <f>SUM(AK$5:AK130)</f>
        <v>422471</v>
      </c>
    </row>
    <row r="131" spans="8:38" ht="16.5" x14ac:dyDescent="0.2"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AH131" s="52">
        <v>119</v>
      </c>
      <c r="AI131" s="52">
        <v>18</v>
      </c>
      <c r="AJ131" s="21">
        <f t="shared" si="25"/>
        <v>0.12413793103448276</v>
      </c>
      <c r="AK131" s="71">
        <f t="shared" si="26"/>
        <v>7534</v>
      </c>
      <c r="AL131" s="52">
        <f>SUM(AK$5:AK131)</f>
        <v>430005</v>
      </c>
    </row>
    <row r="132" spans="8:38" ht="16.5" x14ac:dyDescent="0.2"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AH132" s="52">
        <v>120</v>
      </c>
      <c r="AI132" s="52">
        <v>19</v>
      </c>
      <c r="AJ132" s="21">
        <f t="shared" si="25"/>
        <v>0.1310344827586207</v>
      </c>
      <c r="AK132" s="71">
        <f t="shared" si="26"/>
        <v>7952</v>
      </c>
      <c r="AL132" s="52">
        <f>SUM(AK$5:AK132)</f>
        <v>437957</v>
      </c>
    </row>
    <row r="133" spans="8:38" ht="16.5" x14ac:dyDescent="0.2"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AF133" s="52" t="s">
        <v>354</v>
      </c>
      <c r="AG133" s="52">
        <v>13</v>
      </c>
      <c r="AH133" s="52">
        <v>121</v>
      </c>
      <c r="AI133" s="52">
        <v>10</v>
      </c>
      <c r="AJ133" s="21">
        <f t="shared" ref="AJ133:AJ142" si="27">AI133/AG$136</f>
        <v>6.8965517241379309E-2</v>
      </c>
      <c r="AK133" s="52">
        <f>INT(AG$134*AJ133)</f>
        <v>4775</v>
      </c>
      <c r="AL133" s="52">
        <f>SUM(AK$5:AK133)</f>
        <v>442732</v>
      </c>
    </row>
    <row r="134" spans="8:38" ht="16.5" x14ac:dyDescent="0.2"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AF134" s="14" t="str">
        <f>INDEX($S$5:$S$19,AG133)</f>
        <v>120~130</v>
      </c>
      <c r="AG134" s="14">
        <f>INDEX($AB$5:$AB$19,AG133)</f>
        <v>69238</v>
      </c>
      <c r="AH134" s="52">
        <v>122</v>
      </c>
      <c r="AI134" s="52">
        <v>11</v>
      </c>
      <c r="AJ134" s="21">
        <f t="shared" si="27"/>
        <v>7.586206896551724E-2</v>
      </c>
      <c r="AK134" s="71">
        <f t="shared" ref="AK134:AK142" si="28">INT(AG$134*AJ134)</f>
        <v>5252</v>
      </c>
      <c r="AL134" s="52">
        <f>SUM(AK$5:AK134)</f>
        <v>447984</v>
      </c>
    </row>
    <row r="135" spans="8:38" ht="16.5" x14ac:dyDescent="0.2"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AF135" s="52" t="s">
        <v>352</v>
      </c>
      <c r="AG135" s="14">
        <f>INDEX($AC$5:$AC$19,AG133)</f>
        <v>8.5</v>
      </c>
      <c r="AH135" s="52">
        <v>123</v>
      </c>
      <c r="AI135" s="52">
        <v>12</v>
      </c>
      <c r="AJ135" s="21">
        <f t="shared" si="27"/>
        <v>8.2758620689655171E-2</v>
      </c>
      <c r="AK135" s="71">
        <f t="shared" si="28"/>
        <v>5730</v>
      </c>
      <c r="AL135" s="52">
        <f>SUM(AK$5:AK135)</f>
        <v>453714</v>
      </c>
    </row>
    <row r="136" spans="8:38" ht="16.5" x14ac:dyDescent="0.2"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AF136" s="15"/>
      <c r="AG136" s="14">
        <f>SUM(AI133:AI142)</f>
        <v>145</v>
      </c>
      <c r="AH136" s="52">
        <v>124</v>
      </c>
      <c r="AI136" s="52">
        <v>13</v>
      </c>
      <c r="AJ136" s="21">
        <f t="shared" si="27"/>
        <v>8.9655172413793102E-2</v>
      </c>
      <c r="AK136" s="71">
        <f t="shared" si="28"/>
        <v>6207</v>
      </c>
      <c r="AL136" s="52">
        <f>SUM(AK$5:AK136)</f>
        <v>459921</v>
      </c>
    </row>
    <row r="137" spans="8:38" ht="16.5" x14ac:dyDescent="0.2"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AH137" s="52">
        <v>125</v>
      </c>
      <c r="AI137" s="52">
        <v>14</v>
      </c>
      <c r="AJ137" s="21">
        <f t="shared" si="27"/>
        <v>9.6551724137931033E-2</v>
      </c>
      <c r="AK137" s="71">
        <f t="shared" si="28"/>
        <v>6685</v>
      </c>
      <c r="AL137" s="52">
        <f>SUM(AK$5:AK137)</f>
        <v>466606</v>
      </c>
    </row>
    <row r="138" spans="8:38" ht="16.5" x14ac:dyDescent="0.2"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AH138" s="52">
        <v>126</v>
      </c>
      <c r="AI138" s="52">
        <v>15</v>
      </c>
      <c r="AJ138" s="21">
        <f t="shared" si="27"/>
        <v>0.10344827586206896</v>
      </c>
      <c r="AK138" s="71">
        <f t="shared" si="28"/>
        <v>7162</v>
      </c>
      <c r="AL138" s="52">
        <f>SUM(AK$5:AK138)</f>
        <v>473768</v>
      </c>
    </row>
    <row r="139" spans="8:38" ht="16.5" x14ac:dyDescent="0.2"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AH139" s="52">
        <v>127</v>
      </c>
      <c r="AI139" s="52">
        <v>16</v>
      </c>
      <c r="AJ139" s="21">
        <f t="shared" si="27"/>
        <v>0.1103448275862069</v>
      </c>
      <c r="AK139" s="71">
        <f t="shared" si="28"/>
        <v>7640</v>
      </c>
      <c r="AL139" s="52">
        <f>SUM(AK$5:AK139)</f>
        <v>481408</v>
      </c>
    </row>
    <row r="140" spans="8:38" ht="16.5" x14ac:dyDescent="0.2"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AH140" s="52">
        <v>128</v>
      </c>
      <c r="AI140" s="52">
        <v>17</v>
      </c>
      <c r="AJ140" s="21">
        <f t="shared" si="27"/>
        <v>0.11724137931034483</v>
      </c>
      <c r="AK140" s="71">
        <f t="shared" si="28"/>
        <v>8117</v>
      </c>
      <c r="AL140" s="52">
        <f>SUM(AK$5:AK140)</f>
        <v>489525</v>
      </c>
    </row>
    <row r="141" spans="8:38" ht="16.5" x14ac:dyDescent="0.2"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AH141" s="52">
        <v>129</v>
      </c>
      <c r="AI141" s="52">
        <v>18</v>
      </c>
      <c r="AJ141" s="21">
        <f t="shared" si="27"/>
        <v>0.12413793103448276</v>
      </c>
      <c r="AK141" s="71">
        <f t="shared" si="28"/>
        <v>8595</v>
      </c>
      <c r="AL141" s="52">
        <f>SUM(AK$5:AK141)</f>
        <v>498120</v>
      </c>
    </row>
    <row r="142" spans="8:38" ht="16.5" x14ac:dyDescent="0.2"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AH142" s="52">
        <v>130</v>
      </c>
      <c r="AI142" s="52">
        <v>19</v>
      </c>
      <c r="AJ142" s="21">
        <f t="shared" si="27"/>
        <v>0.1310344827586207</v>
      </c>
      <c r="AK142" s="71">
        <f t="shared" si="28"/>
        <v>9072</v>
      </c>
      <c r="AL142" s="52">
        <f>SUM(AK$5:AK142)</f>
        <v>507192</v>
      </c>
    </row>
    <row r="143" spans="8:38" ht="16.5" x14ac:dyDescent="0.2"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AF143" s="52" t="s">
        <v>354</v>
      </c>
      <c r="AG143" s="52">
        <v>14</v>
      </c>
      <c r="AH143" s="52">
        <v>131</v>
      </c>
      <c r="AI143" s="52">
        <v>10</v>
      </c>
      <c r="AJ143" s="21">
        <f t="shared" ref="AJ143:AJ152" si="29">AI143/AG$146</f>
        <v>6.8965517241379309E-2</v>
      </c>
      <c r="AK143" s="52">
        <f>INT(AG$144*AJ143)</f>
        <v>5677</v>
      </c>
      <c r="AL143" s="52">
        <f>SUM(AK$5:AK143)</f>
        <v>512869</v>
      </c>
    </row>
    <row r="144" spans="8:38" ht="16.5" x14ac:dyDescent="0.2"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AF144" s="14" t="str">
        <f>INDEX($S$5:$S$19,AG143)</f>
        <v>130~140</v>
      </c>
      <c r="AG144" s="14">
        <f>INDEX($AB$5:$AB$19,AG143)</f>
        <v>82325</v>
      </c>
      <c r="AH144" s="52">
        <v>132</v>
      </c>
      <c r="AI144" s="52">
        <v>11</v>
      </c>
      <c r="AJ144" s="21">
        <f t="shared" si="29"/>
        <v>7.586206896551724E-2</v>
      </c>
      <c r="AK144" s="71">
        <f t="shared" ref="AK144:AK152" si="30">INT(AG$144*AJ144)</f>
        <v>6245</v>
      </c>
      <c r="AL144" s="52">
        <f>SUM(AK$5:AK144)</f>
        <v>519114</v>
      </c>
    </row>
    <row r="145" spans="8:38" ht="16.5" x14ac:dyDescent="0.2"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AF145" s="52" t="s">
        <v>352</v>
      </c>
      <c r="AG145" s="14">
        <f>INDEX($AC$5:$AC$19,AG143)</f>
        <v>9</v>
      </c>
      <c r="AH145" s="52">
        <v>133</v>
      </c>
      <c r="AI145" s="52">
        <v>12</v>
      </c>
      <c r="AJ145" s="21">
        <f t="shared" si="29"/>
        <v>8.2758620689655171E-2</v>
      </c>
      <c r="AK145" s="71">
        <f t="shared" si="30"/>
        <v>6813</v>
      </c>
      <c r="AL145" s="52">
        <f>SUM(AK$5:AK145)</f>
        <v>525927</v>
      </c>
    </row>
    <row r="146" spans="8:38" ht="16.5" x14ac:dyDescent="0.2"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AF146" s="15"/>
      <c r="AG146" s="14">
        <f>SUM(AI143:AI152)</f>
        <v>145</v>
      </c>
      <c r="AH146" s="52">
        <v>134</v>
      </c>
      <c r="AI146" s="52">
        <v>13</v>
      </c>
      <c r="AJ146" s="21">
        <f t="shared" si="29"/>
        <v>8.9655172413793102E-2</v>
      </c>
      <c r="AK146" s="71">
        <f t="shared" si="30"/>
        <v>7380</v>
      </c>
      <c r="AL146" s="52">
        <f>SUM(AK$5:AK146)</f>
        <v>533307</v>
      </c>
    </row>
    <row r="147" spans="8:38" ht="16.5" x14ac:dyDescent="0.2"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AH147" s="52">
        <v>135</v>
      </c>
      <c r="AI147" s="52">
        <v>14</v>
      </c>
      <c r="AJ147" s="21">
        <f t="shared" si="29"/>
        <v>9.6551724137931033E-2</v>
      </c>
      <c r="AK147" s="71">
        <f t="shared" si="30"/>
        <v>7948</v>
      </c>
      <c r="AL147" s="52">
        <f>SUM(AK$5:AK147)</f>
        <v>541255</v>
      </c>
    </row>
    <row r="148" spans="8:38" ht="16.5" x14ac:dyDescent="0.2"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AH148" s="52">
        <v>136</v>
      </c>
      <c r="AI148" s="52">
        <v>15</v>
      </c>
      <c r="AJ148" s="21">
        <f t="shared" si="29"/>
        <v>0.10344827586206896</v>
      </c>
      <c r="AK148" s="71">
        <f t="shared" si="30"/>
        <v>8516</v>
      </c>
      <c r="AL148" s="52">
        <f>SUM(AK$5:AK148)</f>
        <v>549771</v>
      </c>
    </row>
    <row r="149" spans="8:38" ht="16.5" x14ac:dyDescent="0.2"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AH149" s="52">
        <v>137</v>
      </c>
      <c r="AI149" s="52">
        <v>16</v>
      </c>
      <c r="AJ149" s="21">
        <f t="shared" si="29"/>
        <v>0.1103448275862069</v>
      </c>
      <c r="AK149" s="71">
        <f t="shared" si="30"/>
        <v>9084</v>
      </c>
      <c r="AL149" s="52">
        <f>SUM(AK$5:AK149)</f>
        <v>558855</v>
      </c>
    </row>
    <row r="150" spans="8:38" ht="16.5" x14ac:dyDescent="0.2"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AH150" s="52">
        <v>138</v>
      </c>
      <c r="AI150" s="52">
        <v>17</v>
      </c>
      <c r="AJ150" s="21">
        <f t="shared" si="29"/>
        <v>0.11724137931034483</v>
      </c>
      <c r="AK150" s="71">
        <f t="shared" si="30"/>
        <v>9651</v>
      </c>
      <c r="AL150" s="52">
        <f>SUM(AK$5:AK150)</f>
        <v>568506</v>
      </c>
    </row>
    <row r="151" spans="8:38" ht="16.5" x14ac:dyDescent="0.2"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AH151" s="52">
        <v>139</v>
      </c>
      <c r="AI151" s="52">
        <v>18</v>
      </c>
      <c r="AJ151" s="21">
        <f t="shared" si="29"/>
        <v>0.12413793103448276</v>
      </c>
      <c r="AK151" s="71">
        <f t="shared" si="30"/>
        <v>10219</v>
      </c>
      <c r="AL151" s="52">
        <f>SUM(AK$5:AK151)</f>
        <v>578725</v>
      </c>
    </row>
    <row r="152" spans="8:38" ht="16.5" x14ac:dyDescent="0.2"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AH152" s="52">
        <v>140</v>
      </c>
      <c r="AI152" s="52">
        <v>19</v>
      </c>
      <c r="AJ152" s="21">
        <f t="shared" si="29"/>
        <v>0.1310344827586207</v>
      </c>
      <c r="AK152" s="71">
        <f t="shared" si="30"/>
        <v>10787</v>
      </c>
      <c r="AL152" s="52">
        <f>SUM(AK$5:AK152)</f>
        <v>589512</v>
      </c>
    </row>
    <row r="153" spans="8:38" ht="16.5" x14ac:dyDescent="0.2"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AF153" s="52" t="s">
        <v>354</v>
      </c>
      <c r="AG153" s="52">
        <v>15</v>
      </c>
      <c r="AH153" s="52">
        <v>141</v>
      </c>
      <c r="AI153" s="52">
        <v>10</v>
      </c>
      <c r="AJ153" s="21">
        <f t="shared" ref="AJ153:AJ162" si="31">AI153/AG$156</f>
        <v>6.8965517241379309E-2</v>
      </c>
      <c r="AK153" s="52">
        <f>INT(AG$154*AJ153)</f>
        <v>6200</v>
      </c>
      <c r="AL153" s="52">
        <f>SUM(AK$5:AK153)</f>
        <v>595712</v>
      </c>
    </row>
    <row r="154" spans="8:38" ht="16.5" x14ac:dyDescent="0.2"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AF154" s="14" t="str">
        <f>INDEX($S$5:$S$19,AG153)</f>
        <v>140~150</v>
      </c>
      <c r="AG154" s="14">
        <f>INDEX($AB$5:$AB$19,AG153)</f>
        <v>89910</v>
      </c>
      <c r="AH154" s="52">
        <v>142</v>
      </c>
      <c r="AI154" s="52">
        <v>11</v>
      </c>
      <c r="AJ154" s="21">
        <f t="shared" si="31"/>
        <v>7.586206896551724E-2</v>
      </c>
      <c r="AK154" s="71">
        <f t="shared" ref="AK154:AK162" si="32">INT(AG$154*AJ154)</f>
        <v>6820</v>
      </c>
      <c r="AL154" s="52">
        <f>SUM(AK$5:AK154)</f>
        <v>602532</v>
      </c>
    </row>
    <row r="155" spans="8:38" ht="16.5" x14ac:dyDescent="0.2"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AF155" s="52" t="s">
        <v>352</v>
      </c>
      <c r="AG155" s="14">
        <f>INDEX($AC$5:$AC$19,AG153)</f>
        <v>10</v>
      </c>
      <c r="AH155" s="52">
        <v>143</v>
      </c>
      <c r="AI155" s="52">
        <v>12</v>
      </c>
      <c r="AJ155" s="21">
        <f t="shared" si="31"/>
        <v>8.2758620689655171E-2</v>
      </c>
      <c r="AK155" s="71">
        <f t="shared" si="32"/>
        <v>7440</v>
      </c>
      <c r="AL155" s="52">
        <f>SUM(AK$5:AK155)</f>
        <v>609972</v>
      </c>
    </row>
    <row r="156" spans="8:38" ht="16.5" x14ac:dyDescent="0.2"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AF156" s="15"/>
      <c r="AG156" s="14">
        <f>SUM(AI153:AI162)</f>
        <v>145</v>
      </c>
      <c r="AH156" s="52">
        <v>144</v>
      </c>
      <c r="AI156" s="52">
        <v>13</v>
      </c>
      <c r="AJ156" s="21">
        <f t="shared" si="31"/>
        <v>8.9655172413793102E-2</v>
      </c>
      <c r="AK156" s="71">
        <f t="shared" si="32"/>
        <v>8060</v>
      </c>
      <c r="AL156" s="52">
        <f>SUM(AK$5:AK156)</f>
        <v>618032</v>
      </c>
    </row>
    <row r="157" spans="8:38" ht="16.5" x14ac:dyDescent="0.2"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AH157" s="52">
        <v>145</v>
      </c>
      <c r="AI157" s="52">
        <v>14</v>
      </c>
      <c r="AJ157" s="21">
        <f t="shared" si="31"/>
        <v>9.6551724137931033E-2</v>
      </c>
      <c r="AK157" s="71">
        <f t="shared" si="32"/>
        <v>8680</v>
      </c>
      <c r="AL157" s="52">
        <f>SUM(AK$5:AK157)</f>
        <v>626712</v>
      </c>
    </row>
    <row r="158" spans="8:38" ht="16.5" x14ac:dyDescent="0.2"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AH158" s="52">
        <v>146</v>
      </c>
      <c r="AI158" s="52">
        <v>15</v>
      </c>
      <c r="AJ158" s="21">
        <f t="shared" si="31"/>
        <v>0.10344827586206896</v>
      </c>
      <c r="AK158" s="71">
        <f t="shared" si="32"/>
        <v>9301</v>
      </c>
      <c r="AL158" s="52">
        <f>SUM(AK$5:AK158)</f>
        <v>636013</v>
      </c>
    </row>
    <row r="159" spans="8:38" ht="16.5" x14ac:dyDescent="0.2"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AH159" s="52">
        <v>147</v>
      </c>
      <c r="AI159" s="52">
        <v>16</v>
      </c>
      <c r="AJ159" s="21">
        <f t="shared" si="31"/>
        <v>0.1103448275862069</v>
      </c>
      <c r="AK159" s="71">
        <f t="shared" si="32"/>
        <v>9921</v>
      </c>
      <c r="AL159" s="52">
        <f>SUM(AK$5:AK159)</f>
        <v>645934</v>
      </c>
    </row>
    <row r="160" spans="8:38" ht="16.5" x14ac:dyDescent="0.2"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AH160" s="52">
        <v>148</v>
      </c>
      <c r="AI160" s="52">
        <v>17</v>
      </c>
      <c r="AJ160" s="21">
        <f t="shared" si="31"/>
        <v>0.11724137931034483</v>
      </c>
      <c r="AK160" s="71">
        <f t="shared" si="32"/>
        <v>10541</v>
      </c>
      <c r="AL160" s="52">
        <f>SUM(AK$5:AK160)</f>
        <v>656475</v>
      </c>
    </row>
    <row r="161" spans="8:38" ht="16.5" x14ac:dyDescent="0.2"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AH161" s="52">
        <v>149</v>
      </c>
      <c r="AI161" s="52">
        <v>18</v>
      </c>
      <c r="AJ161" s="21">
        <f t="shared" si="31"/>
        <v>0.12413793103448276</v>
      </c>
      <c r="AK161" s="71">
        <f t="shared" si="32"/>
        <v>11161</v>
      </c>
      <c r="AL161" s="52">
        <f>SUM(AK$5:AK161)</f>
        <v>667636</v>
      </c>
    </row>
    <row r="162" spans="8:38" ht="16.5" x14ac:dyDescent="0.2"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AH162" s="52">
        <v>150</v>
      </c>
      <c r="AI162" s="52">
        <v>19</v>
      </c>
      <c r="AJ162" s="21">
        <f t="shared" si="31"/>
        <v>0.1310344827586207</v>
      </c>
      <c r="AK162" s="71">
        <f t="shared" si="32"/>
        <v>11781</v>
      </c>
      <c r="AL162" s="52">
        <f>SUM(AK$5:AK162)</f>
        <v>679417</v>
      </c>
    </row>
    <row r="163" spans="8:38" ht="16.5" x14ac:dyDescent="0.2"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AF163" s="71" t="s">
        <v>124</v>
      </c>
      <c r="AG163" s="71">
        <v>16</v>
      </c>
      <c r="AH163" s="71">
        <v>141</v>
      </c>
      <c r="AI163" s="71">
        <v>10</v>
      </c>
      <c r="AJ163" s="21">
        <f t="shared" ref="AJ163:AJ172" si="33">AI163/AG$156</f>
        <v>6.8965517241379309E-2</v>
      </c>
      <c r="AK163" s="71">
        <f>INT($AG$164*AJ163)</f>
        <v>7374</v>
      </c>
      <c r="AL163" s="71">
        <f>SUM(AK$5:AK163)</f>
        <v>686791</v>
      </c>
    </row>
    <row r="164" spans="8:38" ht="16.5" x14ac:dyDescent="0.2"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AF164" s="14" t="str">
        <f>INDEX($S$5:$S$24,AG163)</f>
        <v>150~160</v>
      </c>
      <c r="AG164" s="14">
        <f>INDEX($AB$5:$AB$24,AG163)</f>
        <v>106936</v>
      </c>
      <c r="AH164" s="71">
        <v>142</v>
      </c>
      <c r="AI164" s="71">
        <v>11</v>
      </c>
      <c r="AJ164" s="21">
        <f t="shared" si="33"/>
        <v>7.586206896551724E-2</v>
      </c>
      <c r="AK164" s="71">
        <f t="shared" ref="AK164:AK172" si="34">INT($AG$164*AJ164)</f>
        <v>8112</v>
      </c>
      <c r="AL164" s="71">
        <f>SUM(AK$5:AK164)</f>
        <v>694903</v>
      </c>
    </row>
    <row r="165" spans="8:38" ht="16.5" x14ac:dyDescent="0.2"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AF165" s="71" t="s">
        <v>352</v>
      </c>
      <c r="AG165" s="14">
        <f>INDEX($AC$5:$AC$24,AG163)</f>
        <v>11</v>
      </c>
      <c r="AH165" s="71">
        <v>143</v>
      </c>
      <c r="AI165" s="71">
        <v>12</v>
      </c>
      <c r="AJ165" s="21">
        <f t="shared" si="33"/>
        <v>8.2758620689655171E-2</v>
      </c>
      <c r="AK165" s="71">
        <f t="shared" si="34"/>
        <v>8849</v>
      </c>
      <c r="AL165" s="71">
        <f>SUM(AK$5:AK165)</f>
        <v>703752</v>
      </c>
    </row>
    <row r="166" spans="8:38" ht="16.5" x14ac:dyDescent="0.2"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AF166" s="15"/>
      <c r="AG166" s="14">
        <f>SUM(AI163:AI172)</f>
        <v>145</v>
      </c>
      <c r="AH166" s="71">
        <v>144</v>
      </c>
      <c r="AI166" s="71">
        <v>13</v>
      </c>
      <c r="AJ166" s="21">
        <f t="shared" si="33"/>
        <v>8.9655172413793102E-2</v>
      </c>
      <c r="AK166" s="71">
        <f t="shared" si="34"/>
        <v>9587</v>
      </c>
      <c r="AL166" s="71">
        <f>SUM(AK$5:AK166)</f>
        <v>713339</v>
      </c>
    </row>
    <row r="167" spans="8:38" ht="16.5" x14ac:dyDescent="0.2"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AH167" s="71">
        <v>145</v>
      </c>
      <c r="AI167" s="71">
        <v>14</v>
      </c>
      <c r="AJ167" s="21">
        <f t="shared" si="33"/>
        <v>9.6551724137931033E-2</v>
      </c>
      <c r="AK167" s="71">
        <f t="shared" si="34"/>
        <v>10324</v>
      </c>
      <c r="AL167" s="71">
        <f>SUM(AK$5:AK167)</f>
        <v>723663</v>
      </c>
    </row>
    <row r="168" spans="8:38" ht="16.5" x14ac:dyDescent="0.2"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AH168" s="71">
        <v>146</v>
      </c>
      <c r="AI168" s="71">
        <v>15</v>
      </c>
      <c r="AJ168" s="21">
        <f t="shared" si="33"/>
        <v>0.10344827586206896</v>
      </c>
      <c r="AK168" s="71">
        <f t="shared" si="34"/>
        <v>11062</v>
      </c>
      <c r="AL168" s="71">
        <f>SUM(AK$5:AK168)</f>
        <v>734725</v>
      </c>
    </row>
    <row r="169" spans="8:38" ht="16.5" x14ac:dyDescent="0.2"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AH169" s="71">
        <v>147</v>
      </c>
      <c r="AI169" s="71">
        <v>16</v>
      </c>
      <c r="AJ169" s="21">
        <f t="shared" si="33"/>
        <v>0.1103448275862069</v>
      </c>
      <c r="AK169" s="71">
        <f t="shared" si="34"/>
        <v>11799</v>
      </c>
      <c r="AL169" s="71">
        <f>SUM(AK$5:AK169)</f>
        <v>746524</v>
      </c>
    </row>
    <row r="170" spans="8:38" ht="16.5" x14ac:dyDescent="0.2"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AH170" s="71">
        <v>148</v>
      </c>
      <c r="AI170" s="71">
        <v>17</v>
      </c>
      <c r="AJ170" s="21">
        <f t="shared" si="33"/>
        <v>0.11724137931034483</v>
      </c>
      <c r="AK170" s="71">
        <f t="shared" si="34"/>
        <v>12537</v>
      </c>
      <c r="AL170" s="71">
        <f>SUM(AK$5:AK170)</f>
        <v>759061</v>
      </c>
    </row>
    <row r="171" spans="8:38" ht="16.5" x14ac:dyDescent="0.2"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AH171" s="71">
        <v>149</v>
      </c>
      <c r="AI171" s="71">
        <v>18</v>
      </c>
      <c r="AJ171" s="21">
        <f t="shared" si="33"/>
        <v>0.12413793103448276</v>
      </c>
      <c r="AK171" s="71">
        <f t="shared" si="34"/>
        <v>13274</v>
      </c>
      <c r="AL171" s="71">
        <f>SUM(AK$5:AK171)</f>
        <v>772335</v>
      </c>
    </row>
    <row r="172" spans="8:38" ht="16.5" x14ac:dyDescent="0.2"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AH172" s="71">
        <v>150</v>
      </c>
      <c r="AI172" s="71">
        <v>19</v>
      </c>
      <c r="AJ172" s="21">
        <f t="shared" si="33"/>
        <v>0.1310344827586207</v>
      </c>
      <c r="AK172" s="71">
        <f t="shared" si="34"/>
        <v>14012</v>
      </c>
      <c r="AL172" s="71">
        <f>SUM(AK$5:AK172)</f>
        <v>786347</v>
      </c>
    </row>
    <row r="173" spans="8:38" ht="16.5" x14ac:dyDescent="0.2"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AF173" s="71" t="s">
        <v>124</v>
      </c>
      <c r="AG173" s="71">
        <v>17</v>
      </c>
      <c r="AH173" s="71">
        <v>141</v>
      </c>
      <c r="AI173" s="71">
        <v>10</v>
      </c>
      <c r="AJ173" s="21">
        <f t="shared" ref="AJ173:AJ182" si="35">AI173/AG$156</f>
        <v>6.8965517241379309E-2</v>
      </c>
      <c r="AK173" s="71">
        <f>INT($AG$174*AJ173)</f>
        <v>7993</v>
      </c>
      <c r="AL173" s="71">
        <f>SUM(AK$5:AK173)</f>
        <v>794340</v>
      </c>
    </row>
    <row r="174" spans="8:38" ht="16.5" x14ac:dyDescent="0.2"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AF174" s="14" t="str">
        <f>INDEX($S$5:$S$24,AG173)</f>
        <v>160~170</v>
      </c>
      <c r="AG174" s="14">
        <f>INDEX($AB$5:$AB$24,AG173)</f>
        <v>115906</v>
      </c>
      <c r="AH174" s="71">
        <v>142</v>
      </c>
      <c r="AI174" s="71">
        <v>11</v>
      </c>
      <c r="AJ174" s="21">
        <f t="shared" si="35"/>
        <v>7.586206896551724E-2</v>
      </c>
      <c r="AK174" s="71">
        <f t="shared" ref="AK174:AK182" si="36">INT($AG$174*AJ174)</f>
        <v>8792</v>
      </c>
      <c r="AL174" s="71">
        <f>SUM(AK$5:AK174)</f>
        <v>803132</v>
      </c>
    </row>
    <row r="175" spans="8:38" ht="16.5" x14ac:dyDescent="0.2"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AF175" s="71" t="s">
        <v>352</v>
      </c>
      <c r="AG175" s="14">
        <f>INDEX($AC$5:$AC$24,AG173)</f>
        <v>12</v>
      </c>
      <c r="AH175" s="71">
        <v>143</v>
      </c>
      <c r="AI175" s="71">
        <v>12</v>
      </c>
      <c r="AJ175" s="21">
        <f t="shared" si="35"/>
        <v>8.2758620689655171E-2</v>
      </c>
      <c r="AK175" s="71">
        <f t="shared" si="36"/>
        <v>9592</v>
      </c>
      <c r="AL175" s="71">
        <f>SUM(AK$5:AK175)</f>
        <v>812724</v>
      </c>
    </row>
    <row r="176" spans="8:38" ht="16.5" x14ac:dyDescent="0.2"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AF176" s="15"/>
      <c r="AG176" s="14">
        <f>SUM(AI173:AI182)</f>
        <v>145</v>
      </c>
      <c r="AH176" s="71">
        <v>144</v>
      </c>
      <c r="AI176" s="71">
        <v>13</v>
      </c>
      <c r="AJ176" s="21">
        <f t="shared" si="35"/>
        <v>8.9655172413793102E-2</v>
      </c>
      <c r="AK176" s="71">
        <f t="shared" si="36"/>
        <v>10391</v>
      </c>
      <c r="AL176" s="71">
        <f>SUM(AK$5:AK176)</f>
        <v>823115</v>
      </c>
    </row>
    <row r="177" spans="8:38" ht="16.5" x14ac:dyDescent="0.2"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AH177" s="71">
        <v>145</v>
      </c>
      <c r="AI177" s="71">
        <v>14</v>
      </c>
      <c r="AJ177" s="21">
        <f t="shared" si="35"/>
        <v>9.6551724137931033E-2</v>
      </c>
      <c r="AK177" s="71">
        <f t="shared" si="36"/>
        <v>11190</v>
      </c>
      <c r="AL177" s="71">
        <f>SUM(AK$5:AK177)</f>
        <v>834305</v>
      </c>
    </row>
    <row r="178" spans="8:38" ht="16.5" x14ac:dyDescent="0.2"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AH178" s="71">
        <v>146</v>
      </c>
      <c r="AI178" s="71">
        <v>15</v>
      </c>
      <c r="AJ178" s="21">
        <f t="shared" si="35"/>
        <v>0.10344827586206896</v>
      </c>
      <c r="AK178" s="71">
        <f t="shared" si="36"/>
        <v>11990</v>
      </c>
      <c r="AL178" s="71">
        <f>SUM(AK$5:AK178)</f>
        <v>846295</v>
      </c>
    </row>
    <row r="179" spans="8:38" ht="16.5" x14ac:dyDescent="0.2"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AH179" s="71">
        <v>147</v>
      </c>
      <c r="AI179" s="71">
        <v>16</v>
      </c>
      <c r="AJ179" s="21">
        <f t="shared" si="35"/>
        <v>0.1103448275862069</v>
      </c>
      <c r="AK179" s="71">
        <f t="shared" si="36"/>
        <v>12789</v>
      </c>
      <c r="AL179" s="71">
        <f>SUM(AK$5:AK179)</f>
        <v>859084</v>
      </c>
    </row>
    <row r="180" spans="8:38" ht="16.5" x14ac:dyDescent="0.2"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AH180" s="71">
        <v>148</v>
      </c>
      <c r="AI180" s="71">
        <v>17</v>
      </c>
      <c r="AJ180" s="21">
        <f t="shared" si="35"/>
        <v>0.11724137931034483</v>
      </c>
      <c r="AK180" s="71">
        <f t="shared" si="36"/>
        <v>13588</v>
      </c>
      <c r="AL180" s="71">
        <f>SUM(AK$5:AK180)</f>
        <v>872672</v>
      </c>
    </row>
    <row r="181" spans="8:38" ht="16.5" x14ac:dyDescent="0.2"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AH181" s="71">
        <v>149</v>
      </c>
      <c r="AI181" s="71">
        <v>18</v>
      </c>
      <c r="AJ181" s="21">
        <f t="shared" si="35"/>
        <v>0.12413793103448276</v>
      </c>
      <c r="AK181" s="71">
        <f t="shared" si="36"/>
        <v>14388</v>
      </c>
      <c r="AL181" s="71">
        <f>SUM(AK$5:AK181)</f>
        <v>887060</v>
      </c>
    </row>
    <row r="182" spans="8:38" ht="16.5" x14ac:dyDescent="0.2"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AH182" s="71">
        <v>150</v>
      </c>
      <c r="AI182" s="71">
        <v>19</v>
      </c>
      <c r="AJ182" s="21">
        <f t="shared" si="35"/>
        <v>0.1310344827586207</v>
      </c>
      <c r="AK182" s="71">
        <f t="shared" si="36"/>
        <v>15187</v>
      </c>
      <c r="AL182" s="71">
        <f>SUM(AK$5:AK182)</f>
        <v>902247</v>
      </c>
    </row>
    <row r="183" spans="8:38" ht="16.5" x14ac:dyDescent="0.2"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AF183" s="71" t="s">
        <v>124</v>
      </c>
      <c r="AG183" s="71">
        <v>18</v>
      </c>
      <c r="AH183" s="71">
        <v>141</v>
      </c>
      <c r="AI183" s="71">
        <v>10</v>
      </c>
      <c r="AJ183" s="21">
        <f t="shared" ref="AJ183:AJ192" si="37">AI183/AG$156</f>
        <v>6.8965517241379309E-2</v>
      </c>
      <c r="AK183" s="71">
        <f>INT($AG$184*AJ183)</f>
        <v>8390</v>
      </c>
      <c r="AL183" s="71">
        <f>SUM(AK$5:AK183)</f>
        <v>910637</v>
      </c>
    </row>
    <row r="184" spans="8:38" ht="16.5" x14ac:dyDescent="0.2"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AF184" s="14" t="str">
        <f>INDEX($S$5:$S$24,AG183)</f>
        <v>170~180</v>
      </c>
      <c r="AG184" s="14">
        <f>INDEX($AB$5:$AB$24,AG183)</f>
        <v>121667</v>
      </c>
      <c r="AH184" s="71">
        <v>142</v>
      </c>
      <c r="AI184" s="71">
        <v>11</v>
      </c>
      <c r="AJ184" s="21">
        <f t="shared" si="37"/>
        <v>7.586206896551724E-2</v>
      </c>
      <c r="AK184" s="71">
        <f t="shared" ref="AK184:AK192" si="38">INT($AG$184*AJ184)</f>
        <v>9229</v>
      </c>
      <c r="AL184" s="71">
        <f>SUM(AK$5:AK184)</f>
        <v>919866</v>
      </c>
    </row>
    <row r="185" spans="8:38" ht="16.5" x14ac:dyDescent="0.2"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AF185" s="71" t="s">
        <v>352</v>
      </c>
      <c r="AG185" s="14">
        <f>INDEX($AC$5:$AC$24,AG183)</f>
        <v>13</v>
      </c>
      <c r="AH185" s="71">
        <v>143</v>
      </c>
      <c r="AI185" s="71">
        <v>12</v>
      </c>
      <c r="AJ185" s="21">
        <f t="shared" si="37"/>
        <v>8.2758620689655171E-2</v>
      </c>
      <c r="AK185" s="71">
        <f t="shared" si="38"/>
        <v>10068</v>
      </c>
      <c r="AL185" s="71">
        <f>SUM(AK$5:AK185)</f>
        <v>929934</v>
      </c>
    </row>
    <row r="186" spans="8:38" ht="16.5" x14ac:dyDescent="0.2"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AF186" s="15"/>
      <c r="AG186" s="14">
        <f>SUM(AI183:AI192)</f>
        <v>145</v>
      </c>
      <c r="AH186" s="71">
        <v>144</v>
      </c>
      <c r="AI186" s="71">
        <v>13</v>
      </c>
      <c r="AJ186" s="21">
        <f t="shared" si="37"/>
        <v>8.9655172413793102E-2</v>
      </c>
      <c r="AK186" s="71">
        <f t="shared" si="38"/>
        <v>10908</v>
      </c>
      <c r="AL186" s="71">
        <f>SUM(AK$5:AK186)</f>
        <v>940842</v>
      </c>
    </row>
    <row r="187" spans="8:38" ht="16.5" x14ac:dyDescent="0.2"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AH187" s="71">
        <v>145</v>
      </c>
      <c r="AI187" s="71">
        <v>14</v>
      </c>
      <c r="AJ187" s="21">
        <f t="shared" si="37"/>
        <v>9.6551724137931033E-2</v>
      </c>
      <c r="AK187" s="71">
        <f t="shared" si="38"/>
        <v>11747</v>
      </c>
      <c r="AL187" s="71">
        <f>SUM(AK$5:AK187)</f>
        <v>952589</v>
      </c>
    </row>
    <row r="188" spans="8:38" ht="16.5" x14ac:dyDescent="0.2"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AH188" s="71">
        <v>146</v>
      </c>
      <c r="AI188" s="71">
        <v>15</v>
      </c>
      <c r="AJ188" s="21">
        <f t="shared" si="37"/>
        <v>0.10344827586206896</v>
      </c>
      <c r="AK188" s="71">
        <f t="shared" si="38"/>
        <v>12586</v>
      </c>
      <c r="AL188" s="71">
        <f>SUM(AK$5:AK188)</f>
        <v>965175</v>
      </c>
    </row>
    <row r="189" spans="8:38" ht="16.5" x14ac:dyDescent="0.2"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AH189" s="71">
        <v>147</v>
      </c>
      <c r="AI189" s="71">
        <v>16</v>
      </c>
      <c r="AJ189" s="21">
        <f t="shared" si="37"/>
        <v>0.1103448275862069</v>
      </c>
      <c r="AK189" s="71">
        <f t="shared" si="38"/>
        <v>13425</v>
      </c>
      <c r="AL189" s="71">
        <f>SUM(AK$5:AK189)</f>
        <v>978600</v>
      </c>
    </row>
    <row r="190" spans="8:38" ht="16.5" x14ac:dyDescent="0.2"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AH190" s="71">
        <v>148</v>
      </c>
      <c r="AI190" s="71">
        <v>17</v>
      </c>
      <c r="AJ190" s="21">
        <f t="shared" si="37"/>
        <v>0.11724137931034483</v>
      </c>
      <c r="AK190" s="71">
        <f t="shared" si="38"/>
        <v>14264</v>
      </c>
      <c r="AL190" s="71">
        <f>SUM(AK$5:AK190)</f>
        <v>992864</v>
      </c>
    </row>
    <row r="191" spans="8:38" ht="16.5" x14ac:dyDescent="0.2"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AH191" s="71">
        <v>149</v>
      </c>
      <c r="AI191" s="71">
        <v>18</v>
      </c>
      <c r="AJ191" s="21">
        <f t="shared" si="37"/>
        <v>0.12413793103448276</v>
      </c>
      <c r="AK191" s="71">
        <f t="shared" si="38"/>
        <v>15103</v>
      </c>
      <c r="AL191" s="71">
        <f>SUM(AK$5:AK191)</f>
        <v>1007967</v>
      </c>
    </row>
    <row r="192" spans="8:38" ht="16.5" x14ac:dyDescent="0.2"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AH192" s="71">
        <v>150</v>
      </c>
      <c r="AI192" s="71">
        <v>19</v>
      </c>
      <c r="AJ192" s="21">
        <f t="shared" si="37"/>
        <v>0.1310344827586207</v>
      </c>
      <c r="AK192" s="71">
        <f t="shared" si="38"/>
        <v>15942</v>
      </c>
      <c r="AL192" s="71">
        <f>SUM(AK$5:AK192)</f>
        <v>1023909</v>
      </c>
    </row>
    <row r="193" spans="8:38" ht="16.5" x14ac:dyDescent="0.2"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AF193" s="71" t="s">
        <v>124</v>
      </c>
      <c r="AG193" s="71">
        <v>19</v>
      </c>
      <c r="AH193" s="71">
        <v>141</v>
      </c>
      <c r="AI193" s="71">
        <v>10</v>
      </c>
      <c r="AJ193" s="21">
        <f t="shared" ref="AJ193:AJ202" si="39">AI193/AG$156</f>
        <v>6.8965517241379309E-2</v>
      </c>
      <c r="AK193" s="71">
        <f>INT($AG$194*AJ193)</f>
        <v>8682</v>
      </c>
      <c r="AL193" s="71">
        <f>SUM(AK$5:AK193)</f>
        <v>1032591</v>
      </c>
    </row>
    <row r="194" spans="8:38" ht="16.5" x14ac:dyDescent="0.2"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AF194" s="14" t="str">
        <f>INDEX($S$5:$S$24,AG193)</f>
        <v>180~190</v>
      </c>
      <c r="AG194" s="14">
        <f>INDEX($AB$5:$AB$24,AG193)</f>
        <v>125903</v>
      </c>
      <c r="AH194" s="71">
        <v>142</v>
      </c>
      <c r="AI194" s="71">
        <v>11</v>
      </c>
      <c r="AJ194" s="21">
        <f t="shared" si="39"/>
        <v>7.586206896551724E-2</v>
      </c>
      <c r="AK194" s="71">
        <f t="shared" ref="AK194:AK202" si="40">INT($AG$194*AJ194)</f>
        <v>9551</v>
      </c>
      <c r="AL194" s="71">
        <f>SUM(AK$5:AK194)</f>
        <v>1042142</v>
      </c>
    </row>
    <row r="195" spans="8:38" ht="16.5" x14ac:dyDescent="0.2"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AF195" s="71" t="s">
        <v>352</v>
      </c>
      <c r="AG195" s="14">
        <f>INDEX($AC$5:$AC$24,AG193)</f>
        <v>14</v>
      </c>
      <c r="AH195" s="71">
        <v>143</v>
      </c>
      <c r="AI195" s="71">
        <v>12</v>
      </c>
      <c r="AJ195" s="21">
        <f t="shared" si="39"/>
        <v>8.2758620689655171E-2</v>
      </c>
      <c r="AK195" s="71">
        <f t="shared" si="40"/>
        <v>10419</v>
      </c>
      <c r="AL195" s="71">
        <f>SUM(AK$5:AK195)</f>
        <v>1052561</v>
      </c>
    </row>
    <row r="196" spans="8:38" ht="16.5" x14ac:dyDescent="0.2"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AF196" s="15"/>
      <c r="AG196" s="14">
        <f>SUM(AI193:AI202)</f>
        <v>145</v>
      </c>
      <c r="AH196" s="71">
        <v>144</v>
      </c>
      <c r="AI196" s="71">
        <v>13</v>
      </c>
      <c r="AJ196" s="21">
        <f t="shared" si="39"/>
        <v>8.9655172413793102E-2</v>
      </c>
      <c r="AK196" s="71">
        <f t="shared" si="40"/>
        <v>11287</v>
      </c>
      <c r="AL196" s="71">
        <f>SUM(AK$5:AK196)</f>
        <v>1063848</v>
      </c>
    </row>
    <row r="197" spans="8:38" ht="16.5" x14ac:dyDescent="0.2"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AH197" s="71">
        <v>145</v>
      </c>
      <c r="AI197" s="71">
        <v>14</v>
      </c>
      <c r="AJ197" s="21">
        <f t="shared" si="39"/>
        <v>9.6551724137931033E-2</v>
      </c>
      <c r="AK197" s="71">
        <f t="shared" si="40"/>
        <v>12156</v>
      </c>
      <c r="AL197" s="71">
        <f>SUM(AK$5:AK197)</f>
        <v>1076004</v>
      </c>
    </row>
    <row r="198" spans="8:38" ht="16.5" x14ac:dyDescent="0.2"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AH198" s="71">
        <v>146</v>
      </c>
      <c r="AI198" s="71">
        <v>15</v>
      </c>
      <c r="AJ198" s="21">
        <f t="shared" si="39"/>
        <v>0.10344827586206896</v>
      </c>
      <c r="AK198" s="71">
        <f t="shared" si="40"/>
        <v>13024</v>
      </c>
      <c r="AL198" s="71">
        <f>SUM(AK$5:AK198)</f>
        <v>1089028</v>
      </c>
    </row>
    <row r="199" spans="8:38" ht="16.5" x14ac:dyDescent="0.2"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AH199" s="71">
        <v>147</v>
      </c>
      <c r="AI199" s="71">
        <v>16</v>
      </c>
      <c r="AJ199" s="21">
        <f t="shared" si="39"/>
        <v>0.1103448275862069</v>
      </c>
      <c r="AK199" s="71">
        <f t="shared" si="40"/>
        <v>13892</v>
      </c>
      <c r="AL199" s="71">
        <f>SUM(AK$5:AK199)</f>
        <v>1102920</v>
      </c>
    </row>
    <row r="200" spans="8:38" ht="16.5" x14ac:dyDescent="0.2"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AH200" s="71">
        <v>148</v>
      </c>
      <c r="AI200" s="71">
        <v>17</v>
      </c>
      <c r="AJ200" s="21">
        <f t="shared" si="39"/>
        <v>0.11724137931034483</v>
      </c>
      <c r="AK200" s="71">
        <f t="shared" si="40"/>
        <v>14761</v>
      </c>
      <c r="AL200" s="71">
        <f>SUM(AK$5:AK200)</f>
        <v>1117681</v>
      </c>
    </row>
    <row r="201" spans="8:38" ht="16.5" x14ac:dyDescent="0.2"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AH201" s="71">
        <v>149</v>
      </c>
      <c r="AI201" s="71">
        <v>18</v>
      </c>
      <c r="AJ201" s="21">
        <f t="shared" si="39"/>
        <v>0.12413793103448276</v>
      </c>
      <c r="AK201" s="71">
        <f t="shared" si="40"/>
        <v>15629</v>
      </c>
      <c r="AL201" s="71">
        <f>SUM(AK$5:AK201)</f>
        <v>1133310</v>
      </c>
    </row>
    <row r="202" spans="8:38" ht="16.5" x14ac:dyDescent="0.2"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AH202" s="71">
        <v>150</v>
      </c>
      <c r="AI202" s="71">
        <v>19</v>
      </c>
      <c r="AJ202" s="21">
        <f t="shared" si="39"/>
        <v>0.1310344827586207</v>
      </c>
      <c r="AK202" s="71">
        <f t="shared" si="40"/>
        <v>16497</v>
      </c>
      <c r="AL202" s="71">
        <f>SUM(AK$5:AK202)</f>
        <v>1149807</v>
      </c>
    </row>
    <row r="203" spans="8:38" ht="16.5" x14ac:dyDescent="0.2"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AF203" s="71" t="s">
        <v>124</v>
      </c>
      <c r="AG203" s="71">
        <v>20</v>
      </c>
      <c r="AH203" s="71">
        <v>141</v>
      </c>
      <c r="AI203" s="71">
        <v>10</v>
      </c>
      <c r="AJ203" s="21">
        <f t="shared" ref="AJ203:AJ212" si="41">AI203/AG$156</f>
        <v>6.8965517241379309E-2</v>
      </c>
      <c r="AK203" s="71">
        <f>INT($AG$204*AJ203)</f>
        <v>9191</v>
      </c>
      <c r="AL203" s="71">
        <f>SUM(AK$5:AK203)</f>
        <v>1158998</v>
      </c>
    </row>
    <row r="204" spans="8:38" ht="16.5" x14ac:dyDescent="0.2"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AF204" s="14" t="str">
        <f>INDEX($S$5:$S$24,AG203)</f>
        <v>190~200</v>
      </c>
      <c r="AG204" s="14">
        <f>INDEX($AB$5:$AB$24,AG203)</f>
        <v>133270</v>
      </c>
      <c r="AH204" s="71">
        <v>142</v>
      </c>
      <c r="AI204" s="71">
        <v>11</v>
      </c>
      <c r="AJ204" s="21">
        <f t="shared" si="41"/>
        <v>7.586206896551724E-2</v>
      </c>
      <c r="AK204" s="71">
        <f t="shared" ref="AK204:AK212" si="42">INT($AG$204*AJ204)</f>
        <v>10110</v>
      </c>
      <c r="AL204" s="71">
        <f>SUM(AK$5:AK204)</f>
        <v>1169108</v>
      </c>
    </row>
    <row r="205" spans="8:38" ht="16.5" x14ac:dyDescent="0.2"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AF205" s="71" t="s">
        <v>352</v>
      </c>
      <c r="AG205" s="14">
        <f>INDEX($AC$5:$AC$24,AG203)</f>
        <v>15</v>
      </c>
      <c r="AH205" s="71">
        <v>143</v>
      </c>
      <c r="AI205" s="71">
        <v>12</v>
      </c>
      <c r="AJ205" s="21">
        <f t="shared" si="41"/>
        <v>8.2758620689655171E-2</v>
      </c>
      <c r="AK205" s="71">
        <f t="shared" si="42"/>
        <v>11029</v>
      </c>
      <c r="AL205" s="71">
        <f>SUM(AK$5:AK205)</f>
        <v>1180137</v>
      </c>
    </row>
    <row r="206" spans="8:38" ht="16.5" x14ac:dyDescent="0.2"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AF206" s="15"/>
      <c r="AG206" s="14">
        <f>SUM(AI203:AI212)</f>
        <v>145</v>
      </c>
      <c r="AH206" s="71">
        <v>144</v>
      </c>
      <c r="AI206" s="71">
        <v>13</v>
      </c>
      <c r="AJ206" s="21">
        <f t="shared" si="41"/>
        <v>8.9655172413793102E-2</v>
      </c>
      <c r="AK206" s="71">
        <f t="shared" si="42"/>
        <v>11948</v>
      </c>
      <c r="AL206" s="71">
        <f>SUM(AK$5:AK206)</f>
        <v>1192085</v>
      </c>
    </row>
    <row r="207" spans="8:38" ht="16.5" x14ac:dyDescent="0.2"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AH207" s="71">
        <v>145</v>
      </c>
      <c r="AI207" s="71">
        <v>14</v>
      </c>
      <c r="AJ207" s="21">
        <f t="shared" si="41"/>
        <v>9.6551724137931033E-2</v>
      </c>
      <c r="AK207" s="71">
        <f t="shared" si="42"/>
        <v>12867</v>
      </c>
      <c r="AL207" s="71">
        <f>SUM(AK$5:AK207)</f>
        <v>1204952</v>
      </c>
    </row>
    <row r="208" spans="8:38" ht="16.5" x14ac:dyDescent="0.2"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AH208" s="71">
        <v>146</v>
      </c>
      <c r="AI208" s="71">
        <v>15</v>
      </c>
      <c r="AJ208" s="21">
        <f t="shared" si="41"/>
        <v>0.10344827586206896</v>
      </c>
      <c r="AK208" s="71">
        <f t="shared" si="42"/>
        <v>13786</v>
      </c>
      <c r="AL208" s="71">
        <f>SUM(AK$5:AK208)</f>
        <v>1218738</v>
      </c>
    </row>
    <row r="209" spans="8:38" ht="16.5" x14ac:dyDescent="0.2"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AH209" s="71">
        <v>147</v>
      </c>
      <c r="AI209" s="71">
        <v>16</v>
      </c>
      <c r="AJ209" s="21">
        <f t="shared" si="41"/>
        <v>0.1103448275862069</v>
      </c>
      <c r="AK209" s="71">
        <f t="shared" si="42"/>
        <v>14705</v>
      </c>
      <c r="AL209" s="71">
        <f>SUM(AK$5:AK209)</f>
        <v>1233443</v>
      </c>
    </row>
    <row r="210" spans="8:38" ht="16.5" x14ac:dyDescent="0.2"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AH210" s="71">
        <v>148</v>
      </c>
      <c r="AI210" s="71">
        <v>17</v>
      </c>
      <c r="AJ210" s="21">
        <f t="shared" si="41"/>
        <v>0.11724137931034483</v>
      </c>
      <c r="AK210" s="71">
        <f t="shared" si="42"/>
        <v>15624</v>
      </c>
      <c r="AL210" s="71">
        <f>SUM(AK$5:AK210)</f>
        <v>1249067</v>
      </c>
    </row>
    <row r="211" spans="8:38" ht="16.5" x14ac:dyDescent="0.2"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AH211" s="71">
        <v>149</v>
      </c>
      <c r="AI211" s="71">
        <v>18</v>
      </c>
      <c r="AJ211" s="21">
        <f t="shared" si="41"/>
        <v>0.12413793103448276</v>
      </c>
      <c r="AK211" s="71">
        <f t="shared" si="42"/>
        <v>16543</v>
      </c>
      <c r="AL211" s="71">
        <f>SUM(AK$5:AK211)</f>
        <v>1265610</v>
      </c>
    </row>
    <row r="212" spans="8:38" ht="16.5" x14ac:dyDescent="0.2"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AH212" s="71">
        <v>150</v>
      </c>
      <c r="AI212" s="71">
        <v>19</v>
      </c>
      <c r="AJ212" s="21">
        <f t="shared" si="41"/>
        <v>0.1310344827586207</v>
      </c>
      <c r="AK212" s="71">
        <f t="shared" si="42"/>
        <v>17462</v>
      </c>
      <c r="AL212" s="71">
        <f>SUM(AK$5:AK212)</f>
        <v>1283072</v>
      </c>
    </row>
    <row r="213" spans="8:38" x14ac:dyDescent="0.2">
      <c r="H213" s="15"/>
      <c r="I213" s="15"/>
      <c r="J213" s="15"/>
      <c r="K213" s="15"/>
      <c r="L213" s="15"/>
      <c r="M213" s="15"/>
      <c r="N213" s="15"/>
      <c r="O213" s="15"/>
      <c r="P213" s="15"/>
      <c r="Q213" s="15"/>
    </row>
    <row r="214" spans="8:38" x14ac:dyDescent="0.2">
      <c r="H214" s="15"/>
      <c r="I214" s="15"/>
      <c r="J214" s="15"/>
      <c r="K214" s="15"/>
      <c r="L214" s="15"/>
      <c r="M214" s="15"/>
      <c r="N214" s="15"/>
      <c r="O214" s="15"/>
      <c r="P214" s="15"/>
      <c r="Q214" s="15"/>
    </row>
    <row r="215" spans="8:38" x14ac:dyDescent="0.2">
      <c r="H215" s="15"/>
      <c r="I215" s="15"/>
      <c r="J215" s="15"/>
      <c r="K215" s="15"/>
      <c r="L215" s="15"/>
      <c r="M215" s="15"/>
      <c r="N215" s="15"/>
      <c r="O215" s="15"/>
      <c r="P215" s="15"/>
      <c r="Q215" s="15"/>
    </row>
    <row r="216" spans="8:38" x14ac:dyDescent="0.2">
      <c r="H216" s="15"/>
      <c r="I216" s="15"/>
      <c r="J216" s="15"/>
      <c r="K216" s="15"/>
      <c r="L216" s="15"/>
      <c r="M216" s="15"/>
      <c r="N216" s="15"/>
      <c r="O216" s="15"/>
      <c r="P216" s="15"/>
      <c r="Q216" s="15"/>
    </row>
    <row r="217" spans="8:38" x14ac:dyDescent="0.2">
      <c r="H217" s="15"/>
      <c r="I217" s="15"/>
      <c r="J217" s="15"/>
      <c r="K217" s="15"/>
      <c r="L217" s="15"/>
      <c r="M217" s="15"/>
      <c r="N217" s="15"/>
      <c r="O217" s="15"/>
      <c r="P217" s="15"/>
      <c r="Q217" s="15"/>
    </row>
    <row r="218" spans="8:38" x14ac:dyDescent="0.2">
      <c r="H218" s="15"/>
      <c r="I218" s="15"/>
      <c r="J218" s="15"/>
      <c r="K218" s="15"/>
      <c r="L218" s="15"/>
      <c r="M218" s="15"/>
      <c r="N218" s="15"/>
      <c r="O218" s="15"/>
      <c r="P218" s="15"/>
      <c r="Q218" s="15"/>
    </row>
    <row r="219" spans="8:38" x14ac:dyDescent="0.2"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8:38" x14ac:dyDescent="0.2"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8:38" x14ac:dyDescent="0.2"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  <row r="222" spans="8:38" x14ac:dyDescent="0.2">
      <c r="H222" s="15"/>
      <c r="I222" s="15"/>
      <c r="J222" s="15"/>
      <c r="K222" s="15"/>
      <c r="L222" s="15"/>
      <c r="M222" s="15"/>
      <c r="N222" s="15"/>
      <c r="O222" s="15"/>
      <c r="P222" s="15"/>
      <c r="Q222" s="15"/>
    </row>
    <row r="223" spans="8:38" x14ac:dyDescent="0.2">
      <c r="H223" s="15"/>
      <c r="I223" s="15"/>
      <c r="J223" s="15"/>
      <c r="K223" s="15"/>
      <c r="L223" s="15"/>
      <c r="M223" s="15"/>
      <c r="N223" s="15"/>
      <c r="O223" s="15"/>
      <c r="P223" s="15"/>
      <c r="Q223" s="15"/>
    </row>
    <row r="224" spans="8:38" x14ac:dyDescent="0.2">
      <c r="H224" s="15"/>
      <c r="I224" s="15"/>
      <c r="J224" s="15"/>
      <c r="K224" s="15"/>
      <c r="L224" s="15"/>
      <c r="M224" s="15"/>
      <c r="N224" s="15"/>
      <c r="O224" s="15"/>
      <c r="P224" s="15"/>
      <c r="Q224" s="15"/>
    </row>
    <row r="225" spans="8:17" x14ac:dyDescent="0.2">
      <c r="H225" s="15"/>
      <c r="I225" s="15"/>
      <c r="J225" s="15"/>
      <c r="K225" s="15"/>
      <c r="L225" s="15"/>
      <c r="M225" s="15"/>
      <c r="N225" s="15"/>
      <c r="O225" s="15"/>
      <c r="P225" s="15"/>
      <c r="Q225" s="15"/>
    </row>
    <row r="226" spans="8:17" x14ac:dyDescent="0.2">
      <c r="H226" s="15"/>
      <c r="I226" s="15"/>
      <c r="J226" s="15"/>
      <c r="K226" s="15"/>
      <c r="L226" s="15"/>
      <c r="M226" s="15"/>
      <c r="N226" s="15"/>
      <c r="O226" s="15"/>
      <c r="P226" s="15"/>
      <c r="Q226" s="15"/>
    </row>
    <row r="227" spans="8:17" x14ac:dyDescent="0.2">
      <c r="H227" s="15"/>
      <c r="I227" s="15"/>
      <c r="J227" s="15"/>
      <c r="K227" s="15"/>
      <c r="L227" s="15"/>
      <c r="M227" s="15"/>
      <c r="N227" s="15"/>
      <c r="O227" s="15"/>
      <c r="P227" s="15"/>
      <c r="Q227" s="15"/>
    </row>
    <row r="228" spans="8:17" x14ac:dyDescent="0.2">
      <c r="H228" s="15"/>
      <c r="I228" s="15"/>
      <c r="J228" s="15"/>
      <c r="K228" s="15"/>
      <c r="L228" s="15"/>
      <c r="M228" s="15"/>
      <c r="N228" s="15"/>
      <c r="O228" s="15"/>
      <c r="P228" s="15"/>
      <c r="Q228" s="15"/>
    </row>
    <row r="229" spans="8:17" x14ac:dyDescent="0.2">
      <c r="H229" s="15"/>
      <c r="I229" s="15"/>
      <c r="J229" s="15"/>
      <c r="K229" s="15"/>
      <c r="L229" s="15"/>
      <c r="M229" s="15"/>
      <c r="N229" s="15"/>
      <c r="O229" s="15"/>
      <c r="P229" s="15"/>
      <c r="Q229" s="15"/>
    </row>
    <row r="230" spans="8:17" x14ac:dyDescent="0.2">
      <c r="H230" s="15"/>
      <c r="I230" s="15"/>
      <c r="J230" s="15"/>
      <c r="K230" s="15"/>
      <c r="L230" s="15"/>
      <c r="M230" s="15"/>
      <c r="N230" s="15"/>
      <c r="O230" s="15"/>
      <c r="P230" s="15"/>
      <c r="Q230" s="15"/>
    </row>
    <row r="231" spans="8:17" x14ac:dyDescent="0.2">
      <c r="H231" s="15"/>
      <c r="I231" s="15"/>
      <c r="J231" s="15"/>
      <c r="K231" s="15"/>
      <c r="L231" s="15"/>
      <c r="M231" s="15"/>
      <c r="N231" s="15"/>
      <c r="O231" s="15"/>
      <c r="P231" s="15"/>
      <c r="Q231" s="15"/>
    </row>
    <row r="232" spans="8:17" x14ac:dyDescent="0.2">
      <c r="H232" s="15"/>
      <c r="I232" s="15"/>
      <c r="J232" s="15"/>
      <c r="K232" s="15"/>
      <c r="L232" s="15"/>
      <c r="M232" s="15"/>
      <c r="N232" s="15"/>
      <c r="O232" s="15"/>
      <c r="P232" s="15"/>
      <c r="Q232" s="15"/>
    </row>
    <row r="233" spans="8:17" x14ac:dyDescent="0.2">
      <c r="H233" s="15"/>
      <c r="I233" s="15"/>
      <c r="J233" s="15"/>
      <c r="K233" s="15"/>
      <c r="L233" s="15"/>
      <c r="M233" s="15"/>
      <c r="N233" s="15"/>
      <c r="O233" s="15"/>
      <c r="P233" s="15"/>
      <c r="Q233" s="15"/>
    </row>
    <row r="234" spans="8:17" x14ac:dyDescent="0.2">
      <c r="H234" s="15"/>
      <c r="I234" s="15"/>
      <c r="J234" s="15"/>
      <c r="K234" s="15"/>
      <c r="L234" s="15"/>
      <c r="M234" s="15"/>
      <c r="N234" s="15"/>
      <c r="O234" s="15"/>
      <c r="P234" s="15"/>
      <c r="Q234" s="15"/>
    </row>
    <row r="235" spans="8:17" x14ac:dyDescent="0.2">
      <c r="H235" s="15"/>
      <c r="I235" s="15"/>
      <c r="J235" s="15"/>
      <c r="K235" s="15"/>
      <c r="L235" s="15"/>
      <c r="M235" s="15"/>
      <c r="N235" s="15"/>
      <c r="O235" s="15"/>
      <c r="P235" s="15"/>
      <c r="Q235" s="15"/>
    </row>
    <row r="236" spans="8:17" x14ac:dyDescent="0.2">
      <c r="H236" s="15"/>
      <c r="I236" s="15"/>
      <c r="J236" s="15"/>
      <c r="K236" s="15"/>
      <c r="L236" s="15"/>
      <c r="M236" s="15"/>
      <c r="N236" s="15"/>
      <c r="O236" s="15"/>
      <c r="P236" s="15"/>
      <c r="Q236" s="15"/>
    </row>
    <row r="237" spans="8:17" x14ac:dyDescent="0.2">
      <c r="H237" s="15"/>
      <c r="I237" s="15"/>
      <c r="J237" s="15"/>
      <c r="K237" s="15"/>
      <c r="L237" s="15"/>
      <c r="M237" s="15"/>
      <c r="N237" s="15"/>
      <c r="O237" s="15"/>
      <c r="P237" s="15"/>
      <c r="Q237" s="15"/>
    </row>
    <row r="238" spans="8:17" x14ac:dyDescent="0.2">
      <c r="H238" s="15"/>
      <c r="I238" s="15"/>
      <c r="J238" s="15"/>
      <c r="K238" s="15"/>
      <c r="L238" s="15"/>
      <c r="M238" s="15"/>
      <c r="N238" s="15"/>
      <c r="O238" s="15"/>
      <c r="P238" s="15"/>
      <c r="Q238" s="15"/>
    </row>
    <row r="239" spans="8:17" x14ac:dyDescent="0.2">
      <c r="H239" s="15"/>
      <c r="I239" s="15"/>
      <c r="J239" s="15"/>
      <c r="K239" s="15"/>
      <c r="L239" s="15"/>
      <c r="M239" s="15"/>
      <c r="N239" s="15"/>
      <c r="O239" s="15"/>
      <c r="P239" s="15"/>
      <c r="Q239" s="15"/>
    </row>
    <row r="240" spans="8:17" x14ac:dyDescent="0.2">
      <c r="H240" s="15"/>
      <c r="I240" s="15"/>
      <c r="J240" s="15"/>
      <c r="K240" s="15"/>
      <c r="L240" s="15"/>
      <c r="M240" s="15"/>
      <c r="N240" s="15"/>
      <c r="O240" s="15"/>
      <c r="P240" s="15"/>
      <c r="Q240" s="15"/>
    </row>
    <row r="241" spans="8:17" x14ac:dyDescent="0.2">
      <c r="H241" s="15"/>
      <c r="I241" s="15"/>
      <c r="J241" s="15"/>
      <c r="K241" s="15"/>
      <c r="L241" s="15"/>
      <c r="M241" s="15"/>
      <c r="N241" s="15"/>
      <c r="O241" s="15"/>
      <c r="P241" s="15"/>
      <c r="Q241" s="15"/>
    </row>
    <row r="242" spans="8:17" x14ac:dyDescent="0.2">
      <c r="H242" s="15"/>
      <c r="I242" s="15"/>
      <c r="J242" s="15"/>
      <c r="K242" s="15"/>
      <c r="L242" s="15"/>
      <c r="M242" s="15"/>
      <c r="N242" s="15"/>
      <c r="O242" s="15"/>
      <c r="P242" s="15"/>
      <c r="Q242" s="15"/>
    </row>
    <row r="243" spans="8:17" x14ac:dyDescent="0.2">
      <c r="H243" s="15"/>
      <c r="I243" s="15"/>
      <c r="J243" s="15"/>
      <c r="K243" s="15"/>
      <c r="L243" s="15"/>
      <c r="M243" s="15"/>
      <c r="N243" s="15"/>
      <c r="O243" s="15"/>
      <c r="P243" s="15"/>
      <c r="Q243" s="15"/>
    </row>
    <row r="244" spans="8:17" x14ac:dyDescent="0.2">
      <c r="H244" s="15"/>
      <c r="I244" s="15"/>
      <c r="J244" s="15"/>
      <c r="K244" s="15"/>
      <c r="L244" s="15"/>
      <c r="M244" s="15"/>
      <c r="N244" s="15"/>
      <c r="O244" s="15"/>
      <c r="P244" s="15"/>
      <c r="Q244" s="15"/>
    </row>
    <row r="245" spans="8:17" x14ac:dyDescent="0.2">
      <c r="H245" s="15"/>
      <c r="I245" s="15"/>
      <c r="J245" s="15"/>
      <c r="K245" s="15"/>
      <c r="L245" s="15"/>
      <c r="M245" s="15"/>
      <c r="N245" s="15"/>
      <c r="O245" s="15"/>
      <c r="P245" s="15"/>
      <c r="Q245" s="15"/>
    </row>
    <row r="246" spans="8:17" x14ac:dyDescent="0.2">
      <c r="H246" s="15"/>
      <c r="I246" s="15"/>
      <c r="J246" s="15"/>
      <c r="K246" s="15"/>
      <c r="L246" s="15"/>
      <c r="M246" s="15"/>
      <c r="N246" s="15"/>
      <c r="O246" s="15"/>
      <c r="P246" s="15"/>
      <c r="Q246" s="15"/>
    </row>
    <row r="247" spans="8:17" x14ac:dyDescent="0.2">
      <c r="H247" s="15"/>
      <c r="I247" s="15"/>
      <c r="J247" s="15"/>
      <c r="K247" s="15"/>
      <c r="L247" s="15"/>
      <c r="M247" s="15"/>
      <c r="N247" s="15"/>
      <c r="O247" s="15"/>
      <c r="P247" s="15"/>
      <c r="Q247" s="15"/>
    </row>
    <row r="248" spans="8:17" x14ac:dyDescent="0.2">
      <c r="H248" s="15"/>
      <c r="I248" s="15"/>
      <c r="J248" s="15"/>
      <c r="K248" s="15"/>
      <c r="L248" s="15"/>
      <c r="M248" s="15"/>
      <c r="N248" s="15"/>
      <c r="O248" s="15"/>
      <c r="P248" s="15"/>
      <c r="Q248" s="15"/>
    </row>
    <row r="249" spans="8:17" x14ac:dyDescent="0.2">
      <c r="H249" s="15"/>
      <c r="I249" s="15"/>
      <c r="J249" s="15"/>
      <c r="K249" s="15"/>
      <c r="L249" s="15"/>
      <c r="M249" s="15"/>
      <c r="N249" s="15"/>
      <c r="O249" s="15"/>
      <c r="P249" s="15"/>
      <c r="Q249" s="15"/>
    </row>
    <row r="250" spans="8:17" x14ac:dyDescent="0.2">
      <c r="H250" s="15"/>
      <c r="I250" s="15"/>
      <c r="J250" s="15"/>
      <c r="K250" s="15"/>
      <c r="L250" s="15"/>
      <c r="M250" s="15"/>
      <c r="N250" s="15"/>
      <c r="O250" s="15"/>
      <c r="P250" s="15"/>
      <c r="Q250" s="15"/>
    </row>
    <row r="251" spans="8:17" x14ac:dyDescent="0.2">
      <c r="H251" s="15"/>
      <c r="I251" s="15"/>
      <c r="J251" s="15"/>
      <c r="K251" s="15"/>
      <c r="L251" s="15"/>
      <c r="M251" s="15"/>
      <c r="N251" s="15"/>
      <c r="O251" s="15"/>
      <c r="P251" s="15"/>
      <c r="Q251" s="15"/>
    </row>
    <row r="252" spans="8:17" x14ac:dyDescent="0.2">
      <c r="H252" s="15"/>
      <c r="I252" s="15"/>
      <c r="J252" s="15"/>
      <c r="K252" s="15"/>
      <c r="L252" s="15"/>
      <c r="M252" s="15"/>
      <c r="N252" s="15"/>
      <c r="O252" s="15"/>
      <c r="P252" s="15"/>
      <c r="Q252" s="15"/>
    </row>
    <row r="253" spans="8:17" x14ac:dyDescent="0.2">
      <c r="H253" s="15"/>
      <c r="I253" s="15"/>
      <c r="J253" s="15"/>
      <c r="K253" s="15"/>
      <c r="L253" s="15"/>
      <c r="M253" s="15"/>
      <c r="N253" s="15"/>
      <c r="O253" s="15"/>
      <c r="P253" s="15"/>
      <c r="Q253" s="15"/>
    </row>
    <row r="254" spans="8:17" x14ac:dyDescent="0.2">
      <c r="H254" s="15"/>
      <c r="I254" s="15"/>
      <c r="J254" s="15"/>
      <c r="K254" s="15"/>
      <c r="L254" s="15"/>
      <c r="M254" s="15"/>
      <c r="N254" s="15"/>
      <c r="O254" s="15"/>
      <c r="P254" s="15"/>
      <c r="Q254" s="15"/>
    </row>
    <row r="255" spans="8:17" x14ac:dyDescent="0.2">
      <c r="H255" s="15"/>
      <c r="I255" s="15"/>
      <c r="J255" s="15"/>
      <c r="K255" s="15"/>
      <c r="L255" s="15"/>
      <c r="M255" s="15"/>
      <c r="N255" s="15"/>
      <c r="O255" s="15"/>
      <c r="P255" s="15"/>
      <c r="Q255" s="15"/>
    </row>
    <row r="256" spans="8:17" x14ac:dyDescent="0.2">
      <c r="H256" s="15"/>
      <c r="I256" s="15"/>
      <c r="J256" s="15"/>
      <c r="K256" s="15"/>
      <c r="L256" s="15"/>
      <c r="M256" s="15"/>
      <c r="N256" s="15"/>
      <c r="O256" s="15"/>
      <c r="P256" s="15"/>
      <c r="Q256" s="15"/>
    </row>
    <row r="257" spans="8:17" x14ac:dyDescent="0.2">
      <c r="H257" s="15"/>
      <c r="I257" s="15"/>
      <c r="J257" s="15"/>
      <c r="K257" s="15"/>
      <c r="L257" s="15"/>
      <c r="M257" s="15"/>
      <c r="N257" s="15"/>
      <c r="O257" s="15"/>
      <c r="P257" s="15"/>
      <c r="Q257" s="15"/>
    </row>
    <row r="258" spans="8:17" x14ac:dyDescent="0.2">
      <c r="H258" s="15"/>
      <c r="I258" s="15"/>
      <c r="J258" s="15"/>
      <c r="K258" s="15"/>
      <c r="L258" s="15"/>
      <c r="M258" s="15"/>
      <c r="N258" s="15"/>
      <c r="O258" s="15"/>
      <c r="P258" s="15"/>
      <c r="Q258" s="15"/>
    </row>
    <row r="259" spans="8:17" x14ac:dyDescent="0.2">
      <c r="H259" s="15"/>
      <c r="I259" s="15"/>
      <c r="J259" s="15"/>
      <c r="K259" s="15"/>
      <c r="L259" s="15"/>
      <c r="M259" s="15"/>
      <c r="N259" s="15"/>
      <c r="O259" s="15"/>
      <c r="P259" s="15"/>
      <c r="Q259" s="15"/>
    </row>
    <row r="260" spans="8:17" x14ac:dyDescent="0.2">
      <c r="H260" s="15"/>
      <c r="I260" s="15"/>
      <c r="J260" s="15"/>
      <c r="K260" s="15"/>
      <c r="L260" s="15"/>
      <c r="M260" s="15"/>
      <c r="N260" s="15"/>
      <c r="O260" s="15"/>
      <c r="P260" s="15"/>
      <c r="Q260" s="15"/>
    </row>
    <row r="261" spans="8:17" x14ac:dyDescent="0.2">
      <c r="H261" s="15"/>
      <c r="I261" s="15"/>
      <c r="J261" s="15"/>
      <c r="K261" s="15"/>
      <c r="L261" s="15"/>
      <c r="M261" s="15"/>
      <c r="N261" s="15"/>
      <c r="O261" s="15"/>
      <c r="P261" s="15"/>
      <c r="Q261" s="15"/>
    </row>
    <row r="262" spans="8:17" x14ac:dyDescent="0.2">
      <c r="H262" s="15"/>
      <c r="I262" s="15"/>
      <c r="J262" s="15"/>
      <c r="K262" s="15"/>
      <c r="L262" s="15"/>
      <c r="M262" s="15"/>
      <c r="N262" s="15"/>
      <c r="O262" s="15"/>
      <c r="P262" s="15"/>
      <c r="Q262" s="15"/>
    </row>
    <row r="263" spans="8:17" x14ac:dyDescent="0.2">
      <c r="H263" s="15"/>
      <c r="I263" s="15"/>
      <c r="J263" s="15"/>
      <c r="K263" s="15"/>
      <c r="L263" s="15"/>
      <c r="M263" s="15"/>
      <c r="N263" s="15"/>
      <c r="O263" s="15"/>
      <c r="P263" s="15"/>
      <c r="Q263" s="15"/>
    </row>
    <row r="264" spans="8:17" x14ac:dyDescent="0.2">
      <c r="H264" s="15"/>
      <c r="I264" s="15"/>
      <c r="J264" s="15"/>
      <c r="K264" s="15"/>
      <c r="L264" s="15"/>
      <c r="M264" s="15"/>
      <c r="N264" s="15"/>
      <c r="O264" s="15"/>
      <c r="P264" s="15"/>
      <c r="Q264" s="15"/>
    </row>
    <row r="265" spans="8:17" x14ac:dyDescent="0.2">
      <c r="H265" s="15"/>
      <c r="I265" s="15"/>
      <c r="J265" s="15"/>
      <c r="K265" s="15"/>
      <c r="L265" s="15"/>
      <c r="M265" s="15"/>
      <c r="N265" s="15"/>
      <c r="O265" s="15"/>
      <c r="P265" s="15"/>
      <c r="Q265" s="15"/>
    </row>
    <row r="266" spans="8:17" x14ac:dyDescent="0.2">
      <c r="H266" s="15"/>
      <c r="I266" s="15"/>
      <c r="J266" s="15"/>
      <c r="K266" s="15"/>
      <c r="L266" s="15"/>
      <c r="M266" s="15"/>
      <c r="N266" s="15"/>
      <c r="O266" s="15"/>
      <c r="P266" s="15"/>
      <c r="Q266" s="15"/>
    </row>
    <row r="267" spans="8:17" x14ac:dyDescent="0.2">
      <c r="H267" s="15"/>
      <c r="I267" s="15"/>
      <c r="J267" s="15"/>
      <c r="K267" s="15"/>
      <c r="L267" s="15"/>
      <c r="M267" s="15"/>
      <c r="N267" s="15"/>
      <c r="O267" s="15"/>
      <c r="P267" s="15"/>
      <c r="Q267" s="15"/>
    </row>
    <row r="268" spans="8:17" x14ac:dyDescent="0.2">
      <c r="H268" s="15"/>
      <c r="I268" s="15"/>
      <c r="J268" s="15"/>
      <c r="K268" s="15"/>
      <c r="L268" s="15"/>
      <c r="M268" s="15"/>
      <c r="N268" s="15"/>
      <c r="O268" s="15"/>
      <c r="P268" s="15"/>
      <c r="Q268" s="15"/>
    </row>
    <row r="269" spans="8:17" x14ac:dyDescent="0.2">
      <c r="H269" s="15"/>
      <c r="I269" s="15"/>
      <c r="J269" s="15"/>
      <c r="K269" s="15"/>
      <c r="L269" s="15"/>
      <c r="M269" s="15"/>
      <c r="N269" s="15"/>
      <c r="O269" s="15"/>
      <c r="P269" s="15"/>
      <c r="Q269" s="15"/>
    </row>
    <row r="270" spans="8:17" x14ac:dyDescent="0.2">
      <c r="H270" s="15"/>
      <c r="I270" s="15"/>
      <c r="J270" s="15"/>
      <c r="K270" s="15"/>
      <c r="L270" s="15"/>
      <c r="M270" s="15"/>
      <c r="N270" s="15"/>
      <c r="O270" s="15"/>
      <c r="P270" s="15"/>
      <c r="Q270" s="15"/>
    </row>
    <row r="271" spans="8:17" x14ac:dyDescent="0.2">
      <c r="H271" s="15"/>
      <c r="I271" s="15"/>
      <c r="J271" s="15"/>
      <c r="K271" s="15"/>
      <c r="L271" s="15"/>
      <c r="M271" s="15"/>
      <c r="N271" s="15"/>
      <c r="O271" s="15"/>
      <c r="P271" s="15"/>
      <c r="Q271" s="15"/>
    </row>
    <row r="272" spans="8:17" x14ac:dyDescent="0.2">
      <c r="H272" s="15"/>
      <c r="I272" s="15"/>
      <c r="J272" s="15"/>
      <c r="K272" s="15"/>
      <c r="L272" s="15"/>
      <c r="M272" s="15"/>
      <c r="N272" s="15"/>
      <c r="O272" s="15"/>
      <c r="P272" s="15"/>
      <c r="Q272" s="15"/>
    </row>
    <row r="273" spans="8:17" x14ac:dyDescent="0.2">
      <c r="H273" s="15"/>
      <c r="I273" s="15"/>
      <c r="J273" s="15"/>
      <c r="K273" s="15"/>
      <c r="L273" s="15"/>
      <c r="M273" s="15"/>
      <c r="N273" s="15"/>
      <c r="O273" s="15"/>
      <c r="P273" s="15"/>
      <c r="Q273" s="15"/>
    </row>
    <row r="274" spans="8:17" x14ac:dyDescent="0.2">
      <c r="H274" s="15"/>
      <c r="I274" s="15"/>
      <c r="J274" s="15"/>
      <c r="K274" s="15"/>
      <c r="L274" s="15"/>
      <c r="M274" s="15"/>
      <c r="N274" s="15"/>
      <c r="O274" s="15"/>
      <c r="P274" s="15"/>
      <c r="Q274" s="15"/>
    </row>
    <row r="275" spans="8:17" x14ac:dyDescent="0.2">
      <c r="H275" s="15"/>
      <c r="I275" s="15"/>
      <c r="J275" s="15"/>
      <c r="K275" s="15"/>
      <c r="L275" s="15"/>
      <c r="M275" s="15"/>
      <c r="N275" s="15"/>
      <c r="O275" s="15"/>
      <c r="P275" s="15"/>
      <c r="Q275" s="15"/>
    </row>
    <row r="276" spans="8:17" x14ac:dyDescent="0.2">
      <c r="H276" s="15"/>
      <c r="I276" s="15"/>
      <c r="J276" s="15"/>
      <c r="K276" s="15"/>
      <c r="L276" s="15"/>
      <c r="M276" s="15"/>
      <c r="N276" s="15"/>
      <c r="O276" s="15"/>
      <c r="P276" s="15"/>
      <c r="Q276" s="15"/>
    </row>
    <row r="277" spans="8:17" x14ac:dyDescent="0.2">
      <c r="H277" s="15"/>
      <c r="I277" s="15"/>
      <c r="J277" s="15"/>
      <c r="K277" s="15"/>
      <c r="L277" s="15"/>
      <c r="M277" s="15"/>
      <c r="N277" s="15"/>
      <c r="O277" s="15"/>
      <c r="P277" s="15"/>
      <c r="Q277" s="15"/>
    </row>
    <row r="278" spans="8:17" x14ac:dyDescent="0.2">
      <c r="H278" s="15"/>
      <c r="I278" s="15"/>
      <c r="J278" s="15"/>
      <c r="K278" s="15"/>
      <c r="L278" s="15"/>
      <c r="M278" s="15"/>
      <c r="N278" s="15"/>
      <c r="O278" s="15"/>
      <c r="P278" s="15"/>
      <c r="Q278" s="15"/>
    </row>
    <row r="279" spans="8:17" x14ac:dyDescent="0.2">
      <c r="H279" s="15"/>
      <c r="I279" s="15"/>
      <c r="J279" s="15"/>
      <c r="K279" s="15"/>
      <c r="L279" s="15"/>
      <c r="M279" s="15"/>
      <c r="N279" s="15"/>
      <c r="O279" s="15"/>
      <c r="P279" s="15"/>
      <c r="Q279" s="15"/>
    </row>
    <row r="280" spans="8:17" x14ac:dyDescent="0.2">
      <c r="H280" s="15"/>
      <c r="I280" s="15"/>
      <c r="J280" s="15"/>
      <c r="K280" s="15"/>
      <c r="L280" s="15"/>
      <c r="M280" s="15"/>
      <c r="N280" s="15"/>
      <c r="O280" s="15"/>
      <c r="P280" s="15"/>
      <c r="Q280" s="15"/>
    </row>
    <row r="281" spans="8:17" x14ac:dyDescent="0.2">
      <c r="H281" s="15"/>
      <c r="I281" s="15"/>
      <c r="J281" s="15"/>
      <c r="K281" s="15"/>
      <c r="L281" s="15"/>
      <c r="M281" s="15"/>
      <c r="N281" s="15"/>
      <c r="O281" s="15"/>
      <c r="P281" s="15"/>
      <c r="Q281" s="15"/>
    </row>
    <row r="282" spans="8:17" x14ac:dyDescent="0.2">
      <c r="H282" s="15"/>
      <c r="I282" s="15"/>
      <c r="J282" s="15"/>
      <c r="K282" s="15"/>
      <c r="L282" s="15"/>
      <c r="M282" s="15"/>
      <c r="N282" s="15"/>
      <c r="O282" s="15"/>
      <c r="P282" s="15"/>
      <c r="Q282" s="15"/>
    </row>
    <row r="283" spans="8:17" x14ac:dyDescent="0.2">
      <c r="H283" s="15"/>
      <c r="I283" s="15"/>
      <c r="J283" s="15"/>
      <c r="K283" s="15"/>
      <c r="L283" s="15"/>
      <c r="M283" s="15"/>
      <c r="N283" s="15"/>
      <c r="O283" s="15"/>
      <c r="P283" s="15"/>
      <c r="Q283" s="15"/>
    </row>
    <row r="284" spans="8:17" x14ac:dyDescent="0.2">
      <c r="H284" s="15"/>
      <c r="I284" s="15"/>
      <c r="J284" s="15"/>
      <c r="K284" s="15"/>
      <c r="L284" s="15"/>
      <c r="M284" s="15"/>
      <c r="N284" s="15"/>
      <c r="O284" s="15"/>
      <c r="P284" s="15"/>
      <c r="Q284" s="15"/>
    </row>
    <row r="285" spans="8:17" x14ac:dyDescent="0.2">
      <c r="H285" s="15"/>
      <c r="I285" s="15"/>
      <c r="J285" s="15"/>
      <c r="K285" s="15"/>
      <c r="L285" s="15"/>
      <c r="M285" s="15"/>
      <c r="N285" s="15"/>
      <c r="O285" s="15"/>
      <c r="P285" s="15"/>
      <c r="Q285" s="15"/>
    </row>
    <row r="286" spans="8:17" x14ac:dyDescent="0.2">
      <c r="H286" s="15"/>
      <c r="I286" s="15"/>
      <c r="J286" s="15"/>
      <c r="K286" s="15"/>
      <c r="L286" s="15"/>
      <c r="M286" s="15"/>
      <c r="N286" s="15"/>
      <c r="O286" s="15"/>
      <c r="P286" s="15"/>
      <c r="Q286" s="15"/>
    </row>
    <row r="287" spans="8:17" x14ac:dyDescent="0.2">
      <c r="H287" s="15"/>
      <c r="I287" s="15"/>
      <c r="J287" s="15"/>
      <c r="K287" s="15"/>
      <c r="L287" s="15"/>
      <c r="M287" s="15"/>
      <c r="N287" s="15"/>
      <c r="O287" s="15"/>
      <c r="P287" s="15"/>
      <c r="Q287" s="15"/>
    </row>
    <row r="288" spans="8:17" x14ac:dyDescent="0.2">
      <c r="H288" s="15"/>
      <c r="I288" s="15"/>
      <c r="J288" s="15"/>
      <c r="K288" s="15"/>
      <c r="L288" s="15"/>
      <c r="M288" s="15"/>
      <c r="N288" s="15"/>
      <c r="O288" s="15"/>
      <c r="P288" s="15"/>
      <c r="Q288" s="15"/>
    </row>
    <row r="289" spans="8:17" x14ac:dyDescent="0.2">
      <c r="H289" s="15"/>
      <c r="I289" s="15"/>
      <c r="J289" s="15"/>
      <c r="K289" s="15"/>
      <c r="L289" s="15"/>
      <c r="M289" s="15"/>
      <c r="N289" s="15"/>
      <c r="O289" s="15"/>
      <c r="P289" s="15"/>
      <c r="Q289" s="15"/>
    </row>
    <row r="290" spans="8:17" x14ac:dyDescent="0.2">
      <c r="H290" s="15"/>
      <c r="I290" s="15"/>
      <c r="J290" s="15"/>
      <c r="K290" s="15"/>
      <c r="L290" s="15"/>
      <c r="M290" s="15"/>
      <c r="N290" s="15"/>
      <c r="O290" s="15"/>
      <c r="P290" s="15"/>
      <c r="Q290" s="15"/>
    </row>
    <row r="291" spans="8:17" x14ac:dyDescent="0.2">
      <c r="H291" s="15"/>
      <c r="I291" s="15"/>
      <c r="J291" s="15"/>
      <c r="K291" s="15"/>
      <c r="L291" s="15"/>
      <c r="M291" s="15"/>
      <c r="N291" s="15"/>
      <c r="O291" s="15"/>
      <c r="P291" s="15"/>
      <c r="Q291" s="15"/>
    </row>
    <row r="292" spans="8:17" x14ac:dyDescent="0.2">
      <c r="H292" s="15"/>
      <c r="I292" s="15"/>
      <c r="J292" s="15"/>
      <c r="K292" s="15"/>
      <c r="L292" s="15"/>
      <c r="M292" s="15"/>
      <c r="N292" s="15"/>
      <c r="O292" s="15"/>
      <c r="P292" s="15"/>
      <c r="Q292" s="15"/>
    </row>
    <row r="293" spans="8:17" x14ac:dyDescent="0.2">
      <c r="H293" s="15"/>
      <c r="I293" s="15"/>
      <c r="J293" s="15"/>
      <c r="K293" s="15"/>
      <c r="L293" s="15"/>
      <c r="M293" s="15"/>
      <c r="N293" s="15"/>
      <c r="O293" s="15"/>
      <c r="P293" s="15"/>
      <c r="Q293" s="15"/>
    </row>
    <row r="294" spans="8:17" x14ac:dyDescent="0.2">
      <c r="H294" s="15"/>
      <c r="I294" s="15"/>
      <c r="J294" s="15"/>
      <c r="K294" s="15"/>
      <c r="L294" s="15"/>
      <c r="M294" s="15"/>
      <c r="N294" s="15"/>
      <c r="O294" s="15"/>
      <c r="P294" s="15"/>
      <c r="Q294" s="15"/>
    </row>
    <row r="295" spans="8:17" x14ac:dyDescent="0.2">
      <c r="H295" s="15"/>
      <c r="I295" s="15"/>
      <c r="J295" s="15"/>
      <c r="K295" s="15"/>
      <c r="L295" s="15"/>
      <c r="M295" s="15"/>
      <c r="N295" s="15"/>
      <c r="O295" s="15"/>
      <c r="P295" s="15"/>
      <c r="Q295" s="15"/>
    </row>
    <row r="296" spans="8:17" x14ac:dyDescent="0.2">
      <c r="H296" s="15"/>
      <c r="I296" s="15"/>
      <c r="J296" s="15"/>
      <c r="K296" s="15"/>
      <c r="L296" s="15"/>
      <c r="M296" s="15"/>
      <c r="N296" s="15"/>
      <c r="O296" s="15"/>
      <c r="P296" s="15"/>
      <c r="Q296" s="15"/>
    </row>
    <row r="297" spans="8:17" x14ac:dyDescent="0.2">
      <c r="H297" s="15"/>
      <c r="I297" s="15"/>
      <c r="J297" s="15"/>
      <c r="K297" s="15"/>
      <c r="L297" s="15"/>
      <c r="M297" s="15"/>
      <c r="N297" s="15"/>
      <c r="O297" s="15"/>
      <c r="P297" s="15"/>
      <c r="Q297" s="15"/>
    </row>
    <row r="298" spans="8:17" x14ac:dyDescent="0.2">
      <c r="H298" s="15"/>
      <c r="I298" s="15"/>
      <c r="J298" s="15"/>
      <c r="K298" s="15"/>
      <c r="L298" s="15"/>
      <c r="M298" s="15"/>
      <c r="N298" s="15"/>
      <c r="O298" s="15"/>
      <c r="P298" s="15"/>
      <c r="Q298" s="15"/>
    </row>
    <row r="299" spans="8:17" x14ac:dyDescent="0.2">
      <c r="H299" s="15"/>
      <c r="I299" s="15"/>
      <c r="J299" s="15"/>
      <c r="K299" s="15"/>
      <c r="L299" s="15"/>
      <c r="M299" s="15"/>
      <c r="N299" s="15"/>
      <c r="O299" s="15"/>
      <c r="P299" s="15"/>
      <c r="Q299" s="15"/>
    </row>
    <row r="300" spans="8:17" x14ac:dyDescent="0.2">
      <c r="H300" s="15"/>
      <c r="I300" s="15"/>
      <c r="J300" s="15"/>
      <c r="K300" s="15"/>
      <c r="L300" s="15"/>
      <c r="M300" s="15"/>
      <c r="N300" s="15"/>
      <c r="O300" s="15"/>
      <c r="P300" s="15"/>
      <c r="Q300" s="15"/>
    </row>
    <row r="301" spans="8:17" x14ac:dyDescent="0.2">
      <c r="H301" s="15"/>
      <c r="I301" s="15"/>
      <c r="J301" s="15"/>
      <c r="K301" s="15"/>
      <c r="L301" s="15"/>
      <c r="M301" s="15"/>
      <c r="N301" s="15"/>
      <c r="O301" s="15"/>
      <c r="P301" s="15"/>
      <c r="Q301" s="15"/>
    </row>
    <row r="302" spans="8:17" x14ac:dyDescent="0.2">
      <c r="H302" s="15"/>
      <c r="I302" s="15"/>
      <c r="J302" s="15"/>
      <c r="K302" s="15"/>
      <c r="L302" s="15"/>
      <c r="M302" s="15"/>
      <c r="N302" s="15"/>
      <c r="O302" s="15"/>
      <c r="P302" s="15"/>
      <c r="Q302" s="15"/>
    </row>
    <row r="303" spans="8:17" x14ac:dyDescent="0.2">
      <c r="H303" s="15"/>
      <c r="I303" s="15"/>
      <c r="J303" s="15"/>
      <c r="K303" s="15"/>
      <c r="L303" s="15"/>
      <c r="M303" s="15"/>
      <c r="N303" s="15"/>
      <c r="O303" s="15"/>
      <c r="P303" s="15"/>
      <c r="Q303" s="15"/>
    </row>
    <row r="304" spans="8:17" x14ac:dyDescent="0.2">
      <c r="H304" s="15"/>
      <c r="I304" s="15"/>
      <c r="J304" s="15"/>
      <c r="K304" s="15"/>
      <c r="L304" s="15"/>
      <c r="M304" s="15"/>
      <c r="N304" s="15"/>
      <c r="O304" s="15"/>
      <c r="P304" s="15"/>
      <c r="Q304" s="15"/>
    </row>
    <row r="305" spans="8:17" x14ac:dyDescent="0.2">
      <c r="H305" s="15"/>
      <c r="I305" s="15"/>
      <c r="J305" s="15"/>
      <c r="K305" s="15"/>
      <c r="L305" s="15"/>
      <c r="M305" s="15"/>
      <c r="N305" s="15"/>
      <c r="O305" s="15"/>
      <c r="P305" s="15"/>
      <c r="Q305" s="15"/>
    </row>
    <row r="306" spans="8:17" x14ac:dyDescent="0.2">
      <c r="H306" s="15"/>
      <c r="I306" s="15"/>
      <c r="J306" s="15"/>
      <c r="K306" s="15"/>
      <c r="L306" s="15"/>
      <c r="M306" s="15"/>
      <c r="N306" s="15"/>
      <c r="O306" s="15"/>
      <c r="P306" s="15"/>
      <c r="Q306" s="15"/>
    </row>
    <row r="307" spans="8:17" x14ac:dyDescent="0.2">
      <c r="H307" s="15"/>
      <c r="I307" s="15"/>
      <c r="J307" s="15"/>
      <c r="K307" s="15"/>
      <c r="L307" s="15"/>
      <c r="M307" s="15"/>
      <c r="N307" s="15"/>
      <c r="O307" s="15"/>
      <c r="P307" s="15"/>
      <c r="Q307" s="15"/>
    </row>
    <row r="308" spans="8:17" x14ac:dyDescent="0.2">
      <c r="H308" s="15"/>
      <c r="I308" s="15"/>
      <c r="J308" s="15"/>
      <c r="K308" s="15"/>
      <c r="L308" s="15"/>
      <c r="M308" s="15"/>
      <c r="N308" s="15"/>
      <c r="O308" s="15"/>
      <c r="P308" s="15"/>
      <c r="Q308" s="15"/>
    </row>
    <row r="309" spans="8:17" x14ac:dyDescent="0.2">
      <c r="H309" s="15"/>
      <c r="I309" s="15"/>
      <c r="J309" s="15"/>
      <c r="K309" s="15"/>
      <c r="L309" s="15"/>
      <c r="M309" s="15"/>
      <c r="N309" s="15"/>
      <c r="O309" s="15"/>
      <c r="P309" s="15"/>
      <c r="Q309" s="15"/>
    </row>
    <row r="310" spans="8:17" x14ac:dyDescent="0.2">
      <c r="H310" s="15"/>
      <c r="I310" s="15"/>
      <c r="J310" s="15"/>
      <c r="K310" s="15"/>
      <c r="L310" s="15"/>
      <c r="M310" s="15"/>
      <c r="N310" s="15"/>
      <c r="O310" s="15"/>
      <c r="P310" s="15"/>
      <c r="Q310" s="15"/>
    </row>
    <row r="311" spans="8:17" x14ac:dyDescent="0.2">
      <c r="H311" s="15"/>
      <c r="I311" s="15"/>
      <c r="J311" s="15"/>
      <c r="K311" s="15"/>
      <c r="L311" s="15"/>
      <c r="M311" s="15"/>
      <c r="N311" s="15"/>
      <c r="O311" s="15"/>
      <c r="P311" s="15"/>
      <c r="Q311" s="15"/>
    </row>
    <row r="312" spans="8:17" x14ac:dyDescent="0.2">
      <c r="H312" s="15"/>
      <c r="I312" s="15"/>
      <c r="J312" s="15"/>
      <c r="K312" s="15"/>
      <c r="L312" s="15"/>
      <c r="M312" s="15"/>
      <c r="N312" s="15"/>
      <c r="O312" s="15"/>
      <c r="P312" s="15"/>
      <c r="Q312" s="15"/>
    </row>
    <row r="313" spans="8:17" x14ac:dyDescent="0.2">
      <c r="H313" s="15"/>
      <c r="I313" s="15"/>
      <c r="J313" s="15"/>
      <c r="K313" s="15"/>
      <c r="L313" s="15"/>
      <c r="M313" s="15"/>
      <c r="N313" s="15"/>
      <c r="O313" s="15"/>
      <c r="P313" s="15"/>
      <c r="Q313" s="15"/>
    </row>
    <row r="314" spans="8:17" x14ac:dyDescent="0.2">
      <c r="H314" s="15"/>
      <c r="I314" s="15"/>
      <c r="J314" s="15"/>
      <c r="K314" s="15"/>
      <c r="L314" s="15"/>
      <c r="M314" s="15"/>
      <c r="N314" s="15"/>
      <c r="O314" s="15"/>
      <c r="P314" s="15"/>
      <c r="Q314" s="15"/>
    </row>
    <row r="315" spans="8:17" x14ac:dyDescent="0.2">
      <c r="H315" s="15"/>
      <c r="I315" s="15"/>
      <c r="J315" s="15"/>
      <c r="K315" s="15"/>
      <c r="L315" s="15"/>
      <c r="M315" s="15"/>
      <c r="N315" s="15"/>
      <c r="O315" s="15"/>
      <c r="P315" s="15"/>
      <c r="Q315" s="15"/>
    </row>
    <row r="316" spans="8:17" x14ac:dyDescent="0.2">
      <c r="H316" s="15"/>
      <c r="I316" s="15"/>
      <c r="J316" s="15"/>
      <c r="K316" s="15"/>
      <c r="L316" s="15"/>
      <c r="M316" s="15"/>
      <c r="N316" s="15"/>
      <c r="O316" s="15"/>
      <c r="P316" s="15"/>
      <c r="Q316" s="15"/>
    </row>
    <row r="317" spans="8:17" x14ac:dyDescent="0.2">
      <c r="H317" s="15"/>
      <c r="I317" s="15"/>
      <c r="J317" s="15"/>
      <c r="K317" s="15"/>
      <c r="L317" s="15"/>
      <c r="M317" s="15"/>
      <c r="N317" s="15"/>
      <c r="O317" s="15"/>
      <c r="P317" s="15"/>
      <c r="Q317" s="15"/>
    </row>
    <row r="318" spans="8:17" x14ac:dyDescent="0.2">
      <c r="H318" s="15"/>
      <c r="I318" s="15"/>
      <c r="J318" s="15"/>
      <c r="K318" s="15"/>
      <c r="L318" s="15"/>
      <c r="M318" s="15"/>
      <c r="N318" s="15"/>
      <c r="O318" s="15"/>
      <c r="P318" s="15"/>
      <c r="Q318" s="15"/>
    </row>
    <row r="319" spans="8:17" x14ac:dyDescent="0.2">
      <c r="H319" s="15"/>
      <c r="I319" s="15"/>
      <c r="J319" s="15"/>
      <c r="K319" s="15"/>
      <c r="L319" s="15"/>
      <c r="M319" s="15"/>
      <c r="N319" s="15"/>
      <c r="O319" s="15"/>
      <c r="P319" s="15"/>
      <c r="Q319" s="15"/>
    </row>
    <row r="320" spans="8:17" x14ac:dyDescent="0.2">
      <c r="H320" s="15"/>
      <c r="I320" s="15"/>
      <c r="J320" s="15"/>
      <c r="K320" s="15"/>
      <c r="L320" s="15"/>
      <c r="M320" s="15"/>
      <c r="N320" s="15"/>
      <c r="O320" s="15"/>
      <c r="P320" s="15"/>
      <c r="Q320" s="15"/>
    </row>
    <row r="321" spans="8:17" x14ac:dyDescent="0.2">
      <c r="H321" s="15"/>
      <c r="I321" s="15"/>
      <c r="J321" s="15"/>
      <c r="K321" s="15"/>
      <c r="L321" s="15"/>
      <c r="M321" s="15"/>
      <c r="N321" s="15"/>
      <c r="O321" s="15"/>
      <c r="P321" s="15"/>
      <c r="Q321" s="15"/>
    </row>
    <row r="322" spans="8:17" x14ac:dyDescent="0.2">
      <c r="H322" s="15"/>
      <c r="I322" s="15"/>
      <c r="J322" s="15"/>
      <c r="K322" s="15"/>
      <c r="L322" s="15"/>
      <c r="M322" s="15"/>
      <c r="N322" s="15"/>
      <c r="O322" s="15"/>
      <c r="P322" s="15"/>
      <c r="Q322" s="15"/>
    </row>
    <row r="323" spans="8:17" x14ac:dyDescent="0.2">
      <c r="H323" s="15"/>
      <c r="I323" s="15"/>
      <c r="J323" s="15"/>
      <c r="K323" s="15"/>
      <c r="L323" s="15"/>
      <c r="M323" s="15"/>
      <c r="N323" s="15"/>
      <c r="O323" s="15"/>
      <c r="P323" s="15"/>
      <c r="Q323" s="15"/>
    </row>
    <row r="324" spans="8:17" x14ac:dyDescent="0.2">
      <c r="H324" s="15"/>
      <c r="I324" s="15"/>
      <c r="J324" s="15"/>
      <c r="K324" s="15"/>
      <c r="L324" s="15"/>
      <c r="M324" s="15"/>
      <c r="N324" s="15"/>
      <c r="O324" s="15"/>
      <c r="P324" s="15"/>
      <c r="Q324" s="15"/>
    </row>
    <row r="325" spans="8:17" x14ac:dyDescent="0.2">
      <c r="H325" s="15"/>
      <c r="I325" s="15"/>
      <c r="J325" s="15"/>
      <c r="K325" s="15"/>
      <c r="L325" s="15"/>
      <c r="M325" s="15"/>
      <c r="N325" s="15"/>
      <c r="O325" s="15"/>
      <c r="P325" s="15"/>
      <c r="Q325" s="15"/>
    </row>
    <row r="326" spans="8:17" x14ac:dyDescent="0.2">
      <c r="H326" s="15"/>
      <c r="I326" s="15"/>
      <c r="J326" s="15"/>
      <c r="K326" s="15"/>
      <c r="L326" s="15"/>
      <c r="M326" s="15"/>
      <c r="N326" s="15"/>
      <c r="O326" s="15"/>
      <c r="P326" s="15"/>
      <c r="Q326" s="15"/>
    </row>
    <row r="327" spans="8:17" x14ac:dyDescent="0.2">
      <c r="H327" s="15"/>
      <c r="I327" s="15"/>
      <c r="J327" s="15"/>
      <c r="K327" s="15"/>
      <c r="L327" s="15"/>
      <c r="M327" s="15"/>
      <c r="N327" s="15"/>
      <c r="O327" s="15"/>
      <c r="P327" s="15"/>
      <c r="Q327" s="15"/>
    </row>
    <row r="328" spans="8:17" x14ac:dyDescent="0.2">
      <c r="H328" s="15"/>
      <c r="I328" s="15"/>
      <c r="J328" s="15"/>
      <c r="K328" s="15"/>
      <c r="L328" s="15"/>
      <c r="M328" s="15"/>
      <c r="N328" s="15"/>
      <c r="O328" s="15"/>
      <c r="P328" s="15"/>
      <c r="Q328" s="15"/>
    </row>
    <row r="329" spans="8:17" x14ac:dyDescent="0.2">
      <c r="H329" s="15"/>
      <c r="I329" s="15"/>
      <c r="J329" s="15"/>
      <c r="K329" s="15"/>
      <c r="L329" s="15"/>
      <c r="M329" s="15"/>
      <c r="N329" s="15"/>
      <c r="O329" s="15"/>
      <c r="P329" s="15"/>
      <c r="Q329" s="15"/>
    </row>
    <row r="330" spans="8:17" x14ac:dyDescent="0.2">
      <c r="H330" s="15"/>
      <c r="I330" s="15"/>
      <c r="J330" s="15"/>
      <c r="K330" s="15"/>
      <c r="L330" s="15"/>
      <c r="M330" s="15"/>
      <c r="N330" s="15"/>
      <c r="O330" s="15"/>
      <c r="P330" s="15"/>
      <c r="Q330" s="15"/>
    </row>
    <row r="331" spans="8:17" x14ac:dyDescent="0.2">
      <c r="H331" s="15"/>
      <c r="I331" s="15"/>
      <c r="J331" s="15"/>
      <c r="K331" s="15"/>
      <c r="L331" s="15"/>
      <c r="M331" s="15"/>
      <c r="N331" s="15"/>
      <c r="O331" s="15"/>
      <c r="P331" s="15"/>
      <c r="Q331" s="15"/>
    </row>
    <row r="332" spans="8:17" x14ac:dyDescent="0.2">
      <c r="H332" s="15"/>
      <c r="I332" s="15"/>
      <c r="J332" s="15"/>
      <c r="K332" s="15"/>
      <c r="L332" s="15"/>
      <c r="M332" s="15"/>
      <c r="N332" s="15"/>
      <c r="O332" s="15"/>
      <c r="P332" s="15"/>
      <c r="Q332" s="15"/>
    </row>
    <row r="333" spans="8:17" x14ac:dyDescent="0.2">
      <c r="H333" s="15"/>
      <c r="I333" s="15"/>
      <c r="J333" s="15"/>
      <c r="K333" s="15"/>
      <c r="L333" s="15"/>
      <c r="M333" s="15"/>
      <c r="N333" s="15"/>
      <c r="O333" s="15"/>
      <c r="P333" s="15"/>
      <c r="Q333" s="15"/>
    </row>
    <row r="334" spans="8:17" x14ac:dyDescent="0.2">
      <c r="H334" s="15"/>
      <c r="I334" s="15"/>
      <c r="J334" s="15"/>
      <c r="K334" s="15"/>
      <c r="L334" s="15"/>
      <c r="M334" s="15"/>
      <c r="N334" s="15"/>
      <c r="O334" s="15"/>
      <c r="P334" s="15"/>
      <c r="Q334" s="15"/>
    </row>
    <row r="335" spans="8:17" x14ac:dyDescent="0.2">
      <c r="H335" s="15"/>
      <c r="I335" s="15"/>
      <c r="J335" s="15"/>
      <c r="K335" s="15"/>
      <c r="L335" s="15"/>
      <c r="M335" s="15"/>
      <c r="N335" s="15"/>
      <c r="O335" s="15"/>
      <c r="P335" s="15"/>
      <c r="Q335" s="15"/>
    </row>
    <row r="336" spans="8:17" x14ac:dyDescent="0.2">
      <c r="H336" s="15"/>
      <c r="I336" s="15"/>
      <c r="J336" s="15"/>
      <c r="K336" s="15"/>
      <c r="L336" s="15"/>
      <c r="M336" s="15"/>
      <c r="N336" s="15"/>
      <c r="O336" s="15"/>
      <c r="P336" s="15"/>
      <c r="Q336" s="15"/>
    </row>
    <row r="337" spans="8:17" x14ac:dyDescent="0.2">
      <c r="H337" s="15"/>
      <c r="I337" s="15"/>
      <c r="J337" s="15"/>
      <c r="K337" s="15"/>
      <c r="L337" s="15"/>
      <c r="M337" s="15"/>
      <c r="N337" s="15"/>
      <c r="O337" s="15"/>
      <c r="P337" s="15"/>
      <c r="Q337" s="15"/>
    </row>
    <row r="338" spans="8:17" x14ac:dyDescent="0.2">
      <c r="H338" s="15"/>
      <c r="I338" s="15"/>
      <c r="J338" s="15"/>
      <c r="K338" s="15"/>
      <c r="L338" s="15"/>
      <c r="M338" s="15"/>
      <c r="N338" s="15"/>
      <c r="O338" s="15"/>
      <c r="P338" s="15"/>
      <c r="Q338" s="15"/>
    </row>
    <row r="339" spans="8:17" x14ac:dyDescent="0.2">
      <c r="H339" s="15"/>
      <c r="I339" s="15"/>
      <c r="J339" s="15"/>
      <c r="K339" s="15"/>
      <c r="L339" s="15"/>
      <c r="M339" s="15"/>
      <c r="N339" s="15"/>
      <c r="O339" s="15"/>
      <c r="P339" s="15"/>
      <c r="Q339" s="15"/>
    </row>
    <row r="340" spans="8:17" x14ac:dyDescent="0.2">
      <c r="H340" s="15"/>
      <c r="I340" s="15"/>
      <c r="J340" s="15"/>
      <c r="K340" s="15"/>
      <c r="L340" s="15"/>
      <c r="M340" s="15"/>
      <c r="N340" s="15"/>
      <c r="O340" s="15"/>
      <c r="P340" s="15"/>
      <c r="Q340" s="15"/>
    </row>
    <row r="341" spans="8:17" x14ac:dyDescent="0.2">
      <c r="H341" s="15"/>
      <c r="I341" s="15"/>
      <c r="J341" s="15"/>
      <c r="K341" s="15"/>
      <c r="L341" s="15"/>
      <c r="M341" s="15"/>
      <c r="N341" s="15"/>
      <c r="O341" s="15"/>
      <c r="P341" s="15"/>
      <c r="Q341" s="15"/>
    </row>
    <row r="342" spans="8:17" x14ac:dyDescent="0.2">
      <c r="H342" s="15"/>
      <c r="I342" s="15"/>
      <c r="J342" s="15"/>
      <c r="K342" s="15"/>
      <c r="L342" s="15"/>
      <c r="M342" s="15"/>
      <c r="N342" s="15"/>
      <c r="O342" s="15"/>
      <c r="P342" s="15"/>
      <c r="Q342" s="15"/>
    </row>
    <row r="343" spans="8:17" x14ac:dyDescent="0.2">
      <c r="H343" s="15"/>
      <c r="I343" s="15"/>
      <c r="J343" s="15"/>
      <c r="K343" s="15"/>
      <c r="L343" s="15"/>
      <c r="M343" s="15"/>
      <c r="N343" s="15"/>
      <c r="O343" s="15"/>
      <c r="P343" s="15"/>
      <c r="Q343" s="15"/>
    </row>
    <row r="344" spans="8:17" x14ac:dyDescent="0.2">
      <c r="H344" s="15"/>
      <c r="I344" s="15"/>
      <c r="J344" s="15"/>
      <c r="K344" s="15"/>
      <c r="L344" s="15"/>
      <c r="M344" s="15"/>
      <c r="N344" s="15"/>
      <c r="O344" s="15"/>
      <c r="P344" s="15"/>
      <c r="Q344" s="15"/>
    </row>
    <row r="345" spans="8:17" x14ac:dyDescent="0.2"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8:17" x14ac:dyDescent="0.2"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8:17" x14ac:dyDescent="0.2"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8:17" x14ac:dyDescent="0.2"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  <row r="349" spans="8:17" x14ac:dyDescent="0.2">
      <c r="H349" s="15"/>
      <c r="I349" s="15"/>
      <c r="J349" s="15"/>
      <c r="K349" s="15"/>
      <c r="L349" s="15"/>
      <c r="M349" s="15"/>
      <c r="N349" s="15"/>
      <c r="O349" s="15"/>
      <c r="P349" s="15"/>
      <c r="Q349" s="15"/>
    </row>
    <row r="350" spans="8:17" x14ac:dyDescent="0.2">
      <c r="H350" s="15"/>
      <c r="I350" s="15"/>
      <c r="J350" s="15"/>
      <c r="K350" s="15"/>
      <c r="L350" s="15"/>
      <c r="M350" s="15"/>
      <c r="N350" s="15"/>
      <c r="O350" s="15"/>
      <c r="P350" s="15"/>
      <c r="Q350" s="15"/>
    </row>
    <row r="351" spans="8:17" x14ac:dyDescent="0.2">
      <c r="H351" s="15"/>
      <c r="I351" s="15"/>
      <c r="J351" s="15"/>
      <c r="K351" s="15"/>
      <c r="L351" s="15"/>
      <c r="M351" s="15"/>
      <c r="N351" s="15"/>
      <c r="O351" s="15"/>
      <c r="P351" s="15"/>
      <c r="Q351" s="15"/>
    </row>
    <row r="352" spans="8:17" x14ac:dyDescent="0.2">
      <c r="H352" s="15"/>
      <c r="I352" s="15"/>
      <c r="J352" s="15"/>
      <c r="K352" s="15"/>
      <c r="L352" s="15"/>
      <c r="M352" s="15"/>
      <c r="N352" s="15"/>
      <c r="O352" s="15"/>
      <c r="P352" s="15"/>
      <c r="Q352" s="15"/>
    </row>
    <row r="353" spans="8:32" x14ac:dyDescent="0.2">
      <c r="H353" s="15"/>
      <c r="I353" s="15"/>
      <c r="J353" s="15"/>
      <c r="K353" s="15"/>
      <c r="L353" s="15"/>
      <c r="M353" s="15"/>
      <c r="N353" s="15"/>
      <c r="O353" s="15"/>
      <c r="P353" s="15"/>
      <c r="Q353" s="15"/>
    </row>
    <row r="354" spans="8:32" x14ac:dyDescent="0.2">
      <c r="H354" s="15"/>
      <c r="I354" s="15"/>
      <c r="J354" s="15"/>
      <c r="K354" s="15"/>
      <c r="L354" s="15"/>
      <c r="M354" s="15"/>
      <c r="N354" s="15"/>
      <c r="O354" s="15"/>
      <c r="P354" s="15"/>
      <c r="Q354" s="15"/>
    </row>
    <row r="355" spans="8:32" x14ac:dyDescent="0.2">
      <c r="H355" s="15"/>
      <c r="I355" s="15"/>
      <c r="J355" s="15"/>
      <c r="K355" s="15"/>
      <c r="L355" s="15"/>
      <c r="M355" s="15"/>
      <c r="N355" s="15"/>
      <c r="O355" s="15"/>
      <c r="P355" s="15"/>
      <c r="Q355" s="15"/>
    </row>
    <row r="356" spans="8:32" x14ac:dyDescent="0.2">
      <c r="H356" s="15"/>
      <c r="I356" s="15"/>
      <c r="J356" s="15"/>
      <c r="K356" s="15"/>
      <c r="L356" s="15"/>
      <c r="M356" s="15"/>
      <c r="N356" s="15"/>
      <c r="O356" s="15"/>
      <c r="P356" s="15"/>
      <c r="Q356" s="15"/>
    </row>
    <row r="357" spans="8:32" x14ac:dyDescent="0.2"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AF357" s="15"/>
    </row>
    <row r="358" spans="8:32" x14ac:dyDescent="0.2"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AF358" s="15"/>
    </row>
    <row r="359" spans="8:32" x14ac:dyDescent="0.2"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AF359" s="15"/>
    </row>
    <row r="360" spans="8:32" x14ac:dyDescent="0.2"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AF360" s="15"/>
    </row>
    <row r="361" spans="8:32" x14ac:dyDescent="0.2"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AF361" s="15"/>
    </row>
    <row r="362" spans="8:32" x14ac:dyDescent="0.2"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AF362" s="15"/>
    </row>
    <row r="363" spans="8:32" x14ac:dyDescent="0.2"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AF363" s="15"/>
    </row>
    <row r="364" spans="8:32" x14ac:dyDescent="0.2"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AF364" s="15"/>
    </row>
    <row r="365" spans="8:32" x14ac:dyDescent="0.2"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AF365" s="15"/>
    </row>
    <row r="366" spans="8:32" x14ac:dyDescent="0.2"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AF366" s="15"/>
    </row>
    <row r="367" spans="8:32" x14ac:dyDescent="0.2"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AF367" s="15"/>
    </row>
    <row r="368" spans="8:32" x14ac:dyDescent="0.2"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AF368" s="15"/>
    </row>
    <row r="369" spans="8:32" x14ac:dyDescent="0.2"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AF369" s="15"/>
    </row>
    <row r="370" spans="8:32" x14ac:dyDescent="0.2"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AF370" s="15"/>
    </row>
    <row r="371" spans="8:32" x14ac:dyDescent="0.2"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AF371" s="15"/>
    </row>
    <row r="372" spans="8:32" x14ac:dyDescent="0.2"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AF372" s="15"/>
    </row>
    <row r="373" spans="8:32" x14ac:dyDescent="0.2"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AF373" s="15"/>
    </row>
    <row r="374" spans="8:32" x14ac:dyDescent="0.2"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AF374" s="15"/>
    </row>
    <row r="375" spans="8:32" x14ac:dyDescent="0.2"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AF375" s="15"/>
    </row>
    <row r="376" spans="8:32" x14ac:dyDescent="0.2"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AF376" s="15"/>
    </row>
    <row r="377" spans="8:32" x14ac:dyDescent="0.2"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AF377" s="15"/>
    </row>
    <row r="378" spans="8:32" x14ac:dyDescent="0.2"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AF378" s="15"/>
    </row>
    <row r="379" spans="8:32" x14ac:dyDescent="0.2"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AF379" s="15"/>
    </row>
    <row r="380" spans="8:32" x14ac:dyDescent="0.2"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AF380" s="15"/>
    </row>
    <row r="381" spans="8:32" x14ac:dyDescent="0.2"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AF381" s="15"/>
    </row>
    <row r="382" spans="8:32" x14ac:dyDescent="0.2"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AF382" s="15"/>
    </row>
    <row r="383" spans="8:32" x14ac:dyDescent="0.2"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AF383" s="15"/>
    </row>
    <row r="384" spans="8:32" x14ac:dyDescent="0.2"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AF384" s="15"/>
    </row>
    <row r="385" spans="8:32" x14ac:dyDescent="0.2"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AF385" s="15"/>
    </row>
    <row r="386" spans="8:32" x14ac:dyDescent="0.2"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AF386" s="15"/>
    </row>
    <row r="387" spans="8:32" x14ac:dyDescent="0.2"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AF387" s="15"/>
    </row>
    <row r="388" spans="8:32" x14ac:dyDescent="0.2"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AF388" s="15"/>
    </row>
    <row r="389" spans="8:32" x14ac:dyDescent="0.2"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AF389" s="15"/>
    </row>
    <row r="390" spans="8:32" x14ac:dyDescent="0.2"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AF390" s="15"/>
    </row>
    <row r="391" spans="8:32" x14ac:dyDescent="0.2"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AF391" s="15"/>
    </row>
    <row r="392" spans="8:32" x14ac:dyDescent="0.2"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AF392" s="15"/>
    </row>
    <row r="393" spans="8:32" x14ac:dyDescent="0.2"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AF393" s="15"/>
    </row>
    <row r="394" spans="8:32" x14ac:dyDescent="0.2"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AF394" s="15"/>
    </row>
    <row r="395" spans="8:32" x14ac:dyDescent="0.2"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AF395" s="15"/>
    </row>
    <row r="396" spans="8:32" x14ac:dyDescent="0.2"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AF396" s="15"/>
    </row>
    <row r="397" spans="8:32" x14ac:dyDescent="0.2"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AF397" s="15"/>
    </row>
    <row r="398" spans="8:32" x14ac:dyDescent="0.2"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AF398" s="15"/>
    </row>
    <row r="399" spans="8:32" x14ac:dyDescent="0.2"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AF399" s="15"/>
    </row>
    <row r="400" spans="8:32" x14ac:dyDescent="0.2"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AF400" s="15"/>
    </row>
    <row r="401" spans="8:32" x14ac:dyDescent="0.2"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AF401" s="15"/>
    </row>
    <row r="402" spans="8:32" x14ac:dyDescent="0.2"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AF402" s="15"/>
    </row>
    <row r="403" spans="8:32" x14ac:dyDescent="0.2"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AF403" s="15"/>
    </row>
    <row r="404" spans="8:32" x14ac:dyDescent="0.2"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AF404" s="15"/>
    </row>
    <row r="405" spans="8:32" x14ac:dyDescent="0.2"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AF405" s="15"/>
    </row>
    <row r="406" spans="8:32" x14ac:dyDescent="0.2"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AF406" s="15"/>
    </row>
    <row r="407" spans="8:32" x14ac:dyDescent="0.2"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AF407" s="15"/>
    </row>
    <row r="408" spans="8:32" x14ac:dyDescent="0.2"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AF408" s="15"/>
    </row>
    <row r="409" spans="8:32" x14ac:dyDescent="0.2"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AF409" s="15"/>
    </row>
    <row r="410" spans="8:32" x14ac:dyDescent="0.2"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AF410" s="15"/>
    </row>
    <row r="411" spans="8:32" x14ac:dyDescent="0.2">
      <c r="H411" s="15"/>
      <c r="I411" s="15"/>
      <c r="J411" s="15"/>
      <c r="K411" s="15"/>
      <c r="L411" s="15"/>
      <c r="M411" s="15"/>
      <c r="N411" s="15"/>
      <c r="O411" s="15"/>
      <c r="P411" s="15"/>
      <c r="Q411" s="15"/>
    </row>
    <row r="412" spans="8:32" x14ac:dyDescent="0.2">
      <c r="H412" s="15"/>
      <c r="I412" s="15"/>
      <c r="J412" s="15"/>
      <c r="K412" s="15"/>
      <c r="L412" s="15"/>
      <c r="M412" s="15"/>
      <c r="N412" s="15"/>
      <c r="O412" s="15"/>
      <c r="P412" s="15"/>
      <c r="Q412" s="15"/>
    </row>
    <row r="413" spans="8:32" x14ac:dyDescent="0.2">
      <c r="H413" s="15"/>
      <c r="I413" s="15"/>
      <c r="J413" s="15"/>
      <c r="K413" s="15"/>
      <c r="L413" s="15"/>
      <c r="M413" s="15"/>
      <c r="N413" s="15"/>
      <c r="O413" s="15"/>
      <c r="P413" s="15"/>
      <c r="Q413" s="15"/>
    </row>
    <row r="414" spans="8:32" x14ac:dyDescent="0.2">
      <c r="H414" s="15"/>
      <c r="I414" s="15"/>
      <c r="J414" s="15"/>
      <c r="K414" s="15"/>
      <c r="L414" s="15"/>
      <c r="M414" s="15"/>
      <c r="N414" s="15"/>
      <c r="O414" s="15"/>
      <c r="P414" s="15"/>
      <c r="Q414" s="15"/>
    </row>
    <row r="415" spans="8:32" x14ac:dyDescent="0.2">
      <c r="H415" s="15"/>
      <c r="I415" s="15"/>
      <c r="J415" s="15"/>
      <c r="K415" s="15"/>
      <c r="L415" s="15"/>
      <c r="M415" s="15"/>
      <c r="N415" s="15"/>
      <c r="O415" s="15"/>
      <c r="P415" s="15"/>
      <c r="Q415" s="15"/>
    </row>
    <row r="416" spans="8:32" x14ac:dyDescent="0.2">
      <c r="H416" s="15"/>
      <c r="I416" s="15"/>
      <c r="J416" s="15"/>
      <c r="K416" s="15"/>
      <c r="L416" s="15"/>
      <c r="M416" s="15"/>
      <c r="N416" s="15"/>
      <c r="O416" s="15"/>
      <c r="P416" s="15"/>
      <c r="Q416" s="15"/>
    </row>
    <row r="417" spans="8:17" x14ac:dyDescent="0.2">
      <c r="H417" s="15"/>
      <c r="I417" s="15"/>
      <c r="J417" s="15"/>
      <c r="K417" s="15"/>
      <c r="L417" s="15"/>
      <c r="M417" s="15"/>
      <c r="N417" s="15"/>
      <c r="O417" s="15"/>
      <c r="P417" s="15"/>
      <c r="Q417" s="15"/>
    </row>
    <row r="418" spans="8:17" x14ac:dyDescent="0.2">
      <c r="H418" s="15"/>
      <c r="I418" s="15"/>
      <c r="J418" s="15"/>
      <c r="K418" s="15"/>
      <c r="L418" s="15"/>
      <c r="M418" s="15"/>
      <c r="N418" s="15"/>
      <c r="O418" s="15"/>
      <c r="P418" s="15"/>
      <c r="Q418" s="15"/>
    </row>
    <row r="419" spans="8:17" x14ac:dyDescent="0.2">
      <c r="H419" s="15"/>
      <c r="I419" s="15"/>
      <c r="J419" s="15"/>
      <c r="K419" s="15"/>
      <c r="L419" s="15"/>
      <c r="M419" s="15"/>
      <c r="N419" s="15"/>
      <c r="O419" s="15"/>
      <c r="P419" s="15"/>
      <c r="Q419" s="15"/>
    </row>
    <row r="420" spans="8:17" x14ac:dyDescent="0.2">
      <c r="H420" s="15"/>
      <c r="I420" s="15"/>
      <c r="J420" s="15"/>
      <c r="K420" s="15"/>
      <c r="L420" s="15"/>
      <c r="M420" s="15"/>
      <c r="N420" s="15"/>
      <c r="O420" s="15"/>
      <c r="P420" s="15"/>
      <c r="Q420" s="15"/>
    </row>
    <row r="421" spans="8:17" x14ac:dyDescent="0.2">
      <c r="H421" s="15"/>
      <c r="I421" s="15"/>
      <c r="J421" s="15"/>
      <c r="K421" s="15"/>
      <c r="L421" s="15"/>
      <c r="M421" s="15"/>
      <c r="N421" s="15"/>
      <c r="O421" s="15"/>
      <c r="P421" s="15"/>
      <c r="Q421" s="15"/>
    </row>
    <row r="422" spans="8:17" x14ac:dyDescent="0.2">
      <c r="H422" s="15"/>
      <c r="I422" s="15"/>
      <c r="J422" s="15"/>
      <c r="K422" s="15"/>
      <c r="L422" s="15"/>
      <c r="M422" s="15"/>
      <c r="N422" s="15"/>
      <c r="O422" s="15"/>
      <c r="P422" s="15"/>
      <c r="Q422" s="15"/>
    </row>
    <row r="423" spans="8:17" x14ac:dyDescent="0.2">
      <c r="H423" s="15"/>
      <c r="I423" s="15"/>
      <c r="J423" s="15"/>
      <c r="K423" s="15"/>
      <c r="L423" s="15"/>
      <c r="M423" s="15"/>
      <c r="N423" s="15"/>
      <c r="O423" s="15"/>
      <c r="P423" s="15"/>
      <c r="Q423" s="15"/>
    </row>
    <row r="424" spans="8:17" x14ac:dyDescent="0.2">
      <c r="H424" s="15"/>
      <c r="I424" s="15"/>
      <c r="J424" s="15"/>
      <c r="K424" s="15"/>
      <c r="L424" s="15"/>
      <c r="M424" s="15"/>
      <c r="N424" s="15"/>
      <c r="O424" s="15"/>
      <c r="P424" s="15"/>
      <c r="Q424" s="15"/>
    </row>
    <row r="425" spans="8:17" x14ac:dyDescent="0.2">
      <c r="H425" s="15"/>
      <c r="I425" s="15"/>
      <c r="J425" s="15"/>
      <c r="K425" s="15"/>
      <c r="L425" s="15"/>
      <c r="M425" s="15"/>
      <c r="N425" s="15"/>
      <c r="O425" s="15"/>
      <c r="P425" s="15"/>
      <c r="Q425" s="15"/>
    </row>
    <row r="426" spans="8:17" x14ac:dyDescent="0.2">
      <c r="H426" s="15"/>
      <c r="I426" s="15"/>
      <c r="J426" s="15"/>
      <c r="K426" s="15"/>
      <c r="L426" s="15"/>
      <c r="M426" s="15"/>
      <c r="N426" s="15"/>
      <c r="O426" s="15"/>
      <c r="P426" s="15"/>
      <c r="Q426" s="15"/>
    </row>
    <row r="427" spans="8:17" x14ac:dyDescent="0.2">
      <c r="H427" s="15"/>
      <c r="I427" s="15"/>
      <c r="J427" s="15"/>
      <c r="K427" s="15"/>
      <c r="L427" s="15"/>
      <c r="M427" s="15"/>
      <c r="N427" s="15"/>
      <c r="O427" s="15"/>
      <c r="P427" s="15"/>
      <c r="Q427" s="15"/>
    </row>
    <row r="428" spans="8:17" x14ac:dyDescent="0.2">
      <c r="H428" s="15"/>
      <c r="I428" s="15"/>
      <c r="J428" s="15"/>
      <c r="K428" s="15"/>
      <c r="L428" s="15"/>
      <c r="M428" s="15"/>
      <c r="N428" s="15"/>
      <c r="O428" s="15"/>
      <c r="P428" s="15"/>
      <c r="Q428" s="15"/>
    </row>
    <row r="429" spans="8:17" x14ac:dyDescent="0.2">
      <c r="H429" s="15"/>
      <c r="I429" s="15"/>
      <c r="J429" s="15"/>
      <c r="K429" s="15"/>
      <c r="L429" s="15"/>
      <c r="M429" s="15"/>
      <c r="N429" s="15"/>
      <c r="O429" s="15"/>
      <c r="P429" s="15"/>
      <c r="Q429" s="15"/>
    </row>
    <row r="430" spans="8:17" x14ac:dyDescent="0.2">
      <c r="H430" s="15"/>
      <c r="I430" s="15"/>
      <c r="J430" s="15"/>
      <c r="K430" s="15"/>
      <c r="L430" s="15"/>
      <c r="M430" s="15"/>
      <c r="N430" s="15"/>
      <c r="O430" s="15"/>
      <c r="P430" s="15"/>
      <c r="Q430" s="15"/>
    </row>
    <row r="431" spans="8:17" x14ac:dyDescent="0.2">
      <c r="H431" s="15"/>
      <c r="I431" s="15"/>
      <c r="J431" s="15"/>
      <c r="K431" s="15"/>
      <c r="L431" s="15"/>
      <c r="M431" s="15"/>
      <c r="N431" s="15"/>
      <c r="O431" s="15"/>
      <c r="P431" s="15"/>
      <c r="Q431" s="15"/>
    </row>
    <row r="432" spans="8:17" x14ac:dyDescent="0.2">
      <c r="H432" s="15"/>
      <c r="I432" s="15"/>
      <c r="J432" s="15"/>
      <c r="K432" s="15"/>
      <c r="L432" s="15"/>
      <c r="M432" s="15"/>
      <c r="N432" s="15"/>
      <c r="O432" s="15"/>
      <c r="P432" s="15"/>
      <c r="Q432" s="15"/>
    </row>
    <row r="433" spans="8:17" x14ac:dyDescent="0.2">
      <c r="H433" s="15"/>
      <c r="I433" s="15"/>
      <c r="J433" s="15"/>
      <c r="K433" s="15"/>
      <c r="L433" s="15"/>
      <c r="M433" s="15"/>
      <c r="N433" s="15"/>
      <c r="O433" s="15"/>
      <c r="P433" s="15"/>
      <c r="Q433" s="15"/>
    </row>
    <row r="434" spans="8:17" x14ac:dyDescent="0.2">
      <c r="H434" s="15"/>
      <c r="I434" s="15"/>
      <c r="J434" s="15"/>
      <c r="K434" s="15"/>
      <c r="L434" s="15"/>
      <c r="M434" s="15"/>
      <c r="N434" s="15"/>
      <c r="O434" s="15"/>
      <c r="P434" s="15"/>
      <c r="Q434" s="15"/>
    </row>
    <row r="435" spans="8:17" x14ac:dyDescent="0.2">
      <c r="H435" s="15"/>
      <c r="I435" s="15"/>
      <c r="J435" s="15"/>
      <c r="K435" s="15"/>
      <c r="L435" s="15"/>
      <c r="M435" s="15"/>
      <c r="N435" s="15"/>
      <c r="O435" s="15"/>
      <c r="P435" s="15"/>
      <c r="Q435" s="15"/>
    </row>
    <row r="436" spans="8:17" x14ac:dyDescent="0.2">
      <c r="H436" s="15"/>
      <c r="I436" s="15"/>
      <c r="J436" s="15"/>
      <c r="K436" s="15"/>
      <c r="L436" s="15"/>
      <c r="M436" s="15"/>
      <c r="N436" s="15"/>
      <c r="O436" s="15"/>
      <c r="P436" s="15"/>
      <c r="Q436" s="15"/>
    </row>
    <row r="437" spans="8:17" x14ac:dyDescent="0.2">
      <c r="H437" s="15"/>
      <c r="I437" s="15"/>
      <c r="J437" s="15"/>
      <c r="K437" s="15"/>
      <c r="L437" s="15"/>
      <c r="M437" s="15"/>
      <c r="N437" s="15"/>
      <c r="O437" s="15"/>
      <c r="P437" s="15"/>
      <c r="Q437" s="15"/>
    </row>
    <row r="438" spans="8:17" x14ac:dyDescent="0.2">
      <c r="H438" s="15"/>
      <c r="I438" s="15"/>
      <c r="J438" s="15"/>
      <c r="K438" s="15"/>
      <c r="L438" s="15"/>
      <c r="M438" s="15"/>
      <c r="N438" s="15"/>
      <c r="O438" s="15"/>
      <c r="P438" s="15"/>
      <c r="Q438" s="15"/>
    </row>
    <row r="439" spans="8:17" x14ac:dyDescent="0.2">
      <c r="H439" s="15"/>
      <c r="I439" s="15"/>
      <c r="J439" s="15"/>
      <c r="K439" s="15"/>
      <c r="L439" s="15"/>
      <c r="M439" s="15"/>
      <c r="N439" s="15"/>
      <c r="O439" s="15"/>
      <c r="P439" s="15"/>
      <c r="Q439" s="15"/>
    </row>
    <row r="440" spans="8:17" x14ac:dyDescent="0.2">
      <c r="H440" s="15"/>
      <c r="I440" s="15"/>
      <c r="J440" s="15"/>
      <c r="K440" s="15"/>
      <c r="L440" s="15"/>
      <c r="M440" s="15"/>
      <c r="N440" s="15"/>
      <c r="O440" s="15"/>
      <c r="P440" s="15"/>
      <c r="Q440" s="15"/>
    </row>
    <row r="441" spans="8:17" x14ac:dyDescent="0.2">
      <c r="H441" s="15"/>
      <c r="I441" s="15"/>
      <c r="J441" s="15"/>
      <c r="K441" s="15"/>
      <c r="L441" s="15"/>
      <c r="M441" s="15"/>
      <c r="N441" s="15"/>
      <c r="O441" s="15"/>
      <c r="P441" s="15"/>
      <c r="Q441" s="15"/>
    </row>
    <row r="442" spans="8:17" x14ac:dyDescent="0.2">
      <c r="H442" s="15"/>
      <c r="I442" s="15"/>
      <c r="J442" s="15"/>
      <c r="K442" s="15"/>
      <c r="L442" s="15"/>
      <c r="M442" s="15"/>
      <c r="N442" s="15"/>
      <c r="O442" s="15"/>
      <c r="P442" s="15"/>
      <c r="Q442" s="15"/>
    </row>
    <row r="443" spans="8:17" x14ac:dyDescent="0.2">
      <c r="H443" s="15"/>
      <c r="I443" s="15"/>
      <c r="J443" s="15"/>
      <c r="K443" s="15"/>
      <c r="L443" s="15"/>
      <c r="M443" s="15"/>
      <c r="N443" s="15"/>
      <c r="O443" s="15"/>
      <c r="P443" s="15"/>
      <c r="Q443" s="15"/>
    </row>
    <row r="444" spans="8:17" x14ac:dyDescent="0.2">
      <c r="H444" s="15"/>
      <c r="I444" s="15"/>
      <c r="J444" s="15"/>
      <c r="K444" s="15"/>
      <c r="L444" s="15"/>
      <c r="M444" s="15"/>
      <c r="N444" s="15"/>
      <c r="O444" s="15"/>
      <c r="P444" s="15"/>
      <c r="Q444" s="15"/>
    </row>
    <row r="445" spans="8:17" x14ac:dyDescent="0.2">
      <c r="H445" s="15"/>
      <c r="I445" s="15"/>
      <c r="J445" s="15"/>
      <c r="K445" s="15"/>
      <c r="L445" s="15"/>
      <c r="M445" s="15"/>
      <c r="N445" s="15"/>
      <c r="O445" s="15"/>
      <c r="P445" s="15"/>
      <c r="Q445" s="15"/>
    </row>
    <row r="446" spans="8:17" x14ac:dyDescent="0.2">
      <c r="H446" s="15"/>
      <c r="I446" s="15"/>
      <c r="J446" s="15"/>
      <c r="K446" s="15"/>
      <c r="L446" s="15"/>
      <c r="M446" s="15"/>
      <c r="N446" s="15"/>
      <c r="O446" s="15"/>
      <c r="P446" s="15"/>
      <c r="Q446" s="15"/>
    </row>
    <row r="447" spans="8:17" x14ac:dyDescent="0.2">
      <c r="H447" s="15"/>
      <c r="I447" s="15"/>
      <c r="J447" s="15"/>
      <c r="K447" s="15"/>
      <c r="L447" s="15"/>
      <c r="M447" s="15"/>
      <c r="N447" s="15"/>
      <c r="O447" s="15"/>
      <c r="P447" s="15"/>
      <c r="Q447" s="15"/>
    </row>
    <row r="448" spans="8:17" x14ac:dyDescent="0.2">
      <c r="H448" s="15"/>
      <c r="I448" s="15"/>
      <c r="J448" s="15"/>
      <c r="K448" s="15"/>
      <c r="L448" s="15"/>
      <c r="M448" s="15"/>
      <c r="N448" s="15"/>
      <c r="O448" s="15"/>
      <c r="P448" s="15"/>
      <c r="Q448" s="15"/>
    </row>
    <row r="449" spans="8:17" x14ac:dyDescent="0.2">
      <c r="H449" s="15"/>
      <c r="I449" s="15"/>
      <c r="J449" s="15"/>
      <c r="K449" s="15"/>
      <c r="L449" s="15"/>
      <c r="M449" s="15"/>
      <c r="N449" s="15"/>
      <c r="O449" s="15"/>
      <c r="P449" s="15"/>
      <c r="Q449" s="15"/>
    </row>
    <row r="450" spans="8:17" x14ac:dyDescent="0.2">
      <c r="H450" s="15"/>
      <c r="I450" s="15"/>
      <c r="J450" s="15"/>
      <c r="K450" s="15"/>
      <c r="L450" s="15"/>
      <c r="M450" s="15"/>
      <c r="N450" s="15"/>
      <c r="O450" s="15"/>
      <c r="P450" s="15"/>
      <c r="Q450" s="15"/>
    </row>
    <row r="451" spans="8:17" x14ac:dyDescent="0.2">
      <c r="H451" s="15"/>
      <c r="I451" s="15"/>
      <c r="J451" s="15"/>
      <c r="K451" s="15"/>
      <c r="L451" s="15"/>
      <c r="M451" s="15"/>
      <c r="N451" s="15"/>
      <c r="O451" s="15"/>
      <c r="P451" s="15"/>
      <c r="Q451" s="15"/>
    </row>
    <row r="452" spans="8:17" x14ac:dyDescent="0.2">
      <c r="H452" s="15"/>
      <c r="I452" s="15"/>
      <c r="J452" s="15"/>
      <c r="K452" s="15"/>
      <c r="L452" s="15"/>
      <c r="M452" s="15"/>
      <c r="N452" s="15"/>
      <c r="O452" s="15"/>
      <c r="P452" s="15"/>
      <c r="Q452" s="15"/>
    </row>
    <row r="453" spans="8:17" x14ac:dyDescent="0.2">
      <c r="H453" s="15"/>
      <c r="I453" s="15"/>
      <c r="J453" s="15"/>
      <c r="K453" s="15"/>
      <c r="L453" s="15"/>
      <c r="M453" s="15"/>
      <c r="N453" s="15"/>
      <c r="O453" s="15"/>
      <c r="P453" s="15"/>
      <c r="Q453" s="15"/>
    </row>
    <row r="454" spans="8:17" x14ac:dyDescent="0.2">
      <c r="H454" s="15"/>
      <c r="I454" s="15"/>
      <c r="J454" s="15"/>
      <c r="K454" s="15"/>
      <c r="L454" s="15"/>
      <c r="M454" s="15"/>
      <c r="N454" s="15"/>
      <c r="O454" s="15"/>
      <c r="P454" s="15"/>
      <c r="Q454" s="15"/>
    </row>
    <row r="455" spans="8:17" x14ac:dyDescent="0.2">
      <c r="H455" s="15"/>
      <c r="I455" s="15"/>
      <c r="J455" s="15"/>
      <c r="K455" s="15"/>
      <c r="L455" s="15"/>
      <c r="M455" s="15"/>
      <c r="N455" s="15"/>
      <c r="O455" s="15"/>
      <c r="P455" s="15"/>
      <c r="Q455" s="15"/>
    </row>
    <row r="456" spans="8:17" x14ac:dyDescent="0.2">
      <c r="H456" s="15"/>
      <c r="I456" s="15"/>
      <c r="J456" s="15"/>
      <c r="K456" s="15"/>
      <c r="L456" s="15"/>
      <c r="M456" s="15"/>
      <c r="N456" s="15"/>
      <c r="O456" s="15"/>
      <c r="P456" s="15"/>
      <c r="Q456" s="15"/>
    </row>
    <row r="457" spans="8:17" x14ac:dyDescent="0.2">
      <c r="H457" s="15"/>
      <c r="I457" s="15"/>
      <c r="J457" s="15"/>
      <c r="K457" s="15"/>
      <c r="L457" s="15"/>
      <c r="M457" s="15"/>
      <c r="N457" s="15"/>
      <c r="O457" s="15"/>
      <c r="P457" s="15"/>
      <c r="Q457" s="15"/>
    </row>
    <row r="458" spans="8:17" x14ac:dyDescent="0.2">
      <c r="H458" s="15"/>
      <c r="I458" s="15"/>
      <c r="J458" s="15"/>
      <c r="K458" s="15"/>
      <c r="L458" s="15"/>
      <c r="M458" s="15"/>
      <c r="N458" s="15"/>
      <c r="O458" s="15"/>
      <c r="P458" s="15"/>
      <c r="Q458" s="15"/>
    </row>
    <row r="459" spans="8:17" x14ac:dyDescent="0.2">
      <c r="H459" s="15"/>
      <c r="I459" s="15"/>
      <c r="J459" s="15"/>
      <c r="K459" s="15"/>
      <c r="L459" s="15"/>
      <c r="M459" s="15"/>
      <c r="N459" s="15"/>
      <c r="O459" s="15"/>
      <c r="P459" s="15"/>
      <c r="Q459" s="15"/>
    </row>
    <row r="460" spans="8:17" x14ac:dyDescent="0.2">
      <c r="H460" s="15"/>
      <c r="I460" s="15"/>
      <c r="J460" s="15"/>
      <c r="K460" s="15"/>
      <c r="L460" s="15"/>
      <c r="M460" s="15"/>
      <c r="N460" s="15"/>
      <c r="O460" s="15"/>
      <c r="P460" s="15"/>
      <c r="Q460" s="15"/>
    </row>
    <row r="461" spans="8:17" x14ac:dyDescent="0.2">
      <c r="H461" s="15"/>
      <c r="I461" s="15"/>
      <c r="J461" s="15"/>
      <c r="K461" s="15"/>
      <c r="L461" s="15"/>
      <c r="M461" s="15"/>
      <c r="N461" s="15"/>
      <c r="O461" s="15"/>
      <c r="P461" s="15"/>
      <c r="Q461" s="15"/>
    </row>
    <row r="462" spans="8:17" x14ac:dyDescent="0.2">
      <c r="H462" s="15"/>
      <c r="I462" s="15"/>
      <c r="J462" s="15"/>
      <c r="K462" s="15"/>
      <c r="L462" s="15"/>
      <c r="M462" s="15"/>
      <c r="N462" s="15"/>
      <c r="O462" s="15"/>
      <c r="P462" s="15"/>
      <c r="Q462" s="15"/>
    </row>
    <row r="463" spans="8:17" x14ac:dyDescent="0.2">
      <c r="H463" s="15"/>
      <c r="I463" s="15"/>
      <c r="J463" s="15"/>
      <c r="K463" s="15"/>
      <c r="L463" s="15"/>
      <c r="M463" s="15"/>
      <c r="N463" s="15"/>
      <c r="O463" s="15"/>
      <c r="P463" s="15"/>
      <c r="Q463" s="15"/>
    </row>
    <row r="464" spans="8:17" x14ac:dyDescent="0.2">
      <c r="H464" s="15"/>
      <c r="I464" s="15"/>
      <c r="J464" s="15"/>
      <c r="K464" s="15"/>
      <c r="L464" s="15"/>
      <c r="M464" s="15"/>
      <c r="N464" s="15"/>
      <c r="O464" s="15"/>
      <c r="P464" s="15"/>
      <c r="Q464" s="15"/>
    </row>
    <row r="465" spans="8:17" x14ac:dyDescent="0.2">
      <c r="H465" s="15"/>
      <c r="I465" s="15"/>
      <c r="J465" s="15"/>
      <c r="K465" s="15"/>
      <c r="L465" s="15"/>
      <c r="M465" s="15"/>
      <c r="N465" s="15"/>
      <c r="O465" s="15"/>
      <c r="P465" s="15"/>
      <c r="Q465" s="15"/>
    </row>
    <row r="466" spans="8:17" x14ac:dyDescent="0.2">
      <c r="H466" s="15"/>
      <c r="I466" s="15"/>
      <c r="J466" s="15"/>
      <c r="K466" s="15"/>
      <c r="L466" s="15"/>
      <c r="M466" s="15"/>
      <c r="N466" s="15"/>
      <c r="O466" s="15"/>
      <c r="P466" s="15"/>
      <c r="Q466" s="15"/>
    </row>
    <row r="467" spans="8:17" x14ac:dyDescent="0.2">
      <c r="H467" s="15"/>
      <c r="I467" s="15"/>
      <c r="J467" s="15"/>
      <c r="K467" s="15"/>
      <c r="L467" s="15"/>
      <c r="M467" s="15"/>
      <c r="N467" s="15"/>
      <c r="O467" s="15"/>
      <c r="P467" s="15"/>
      <c r="Q467" s="15"/>
    </row>
    <row r="468" spans="8:17" x14ac:dyDescent="0.2">
      <c r="H468" s="15"/>
      <c r="I468" s="15"/>
      <c r="J468" s="15"/>
      <c r="K468" s="15"/>
      <c r="L468" s="15"/>
      <c r="M468" s="15"/>
      <c r="N468" s="15"/>
      <c r="O468" s="15"/>
      <c r="P468" s="15"/>
      <c r="Q468" s="15"/>
    </row>
    <row r="469" spans="8:17" x14ac:dyDescent="0.2">
      <c r="H469" s="15"/>
      <c r="I469" s="15"/>
      <c r="J469" s="15"/>
      <c r="K469" s="15"/>
      <c r="L469" s="15"/>
      <c r="M469" s="15"/>
      <c r="N469" s="15"/>
      <c r="O469" s="15"/>
      <c r="P469" s="15"/>
      <c r="Q469" s="15"/>
    </row>
    <row r="470" spans="8:17" x14ac:dyDescent="0.2">
      <c r="H470" s="15"/>
      <c r="I470" s="15"/>
      <c r="J470" s="15"/>
      <c r="K470" s="15"/>
      <c r="L470" s="15"/>
      <c r="M470" s="15"/>
      <c r="N470" s="15"/>
      <c r="O470" s="15"/>
      <c r="P470" s="15"/>
      <c r="Q470" s="15"/>
    </row>
    <row r="471" spans="8:17" x14ac:dyDescent="0.2">
      <c r="H471" s="15"/>
      <c r="I471" s="15"/>
      <c r="J471" s="15"/>
      <c r="K471" s="15"/>
      <c r="L471" s="15"/>
      <c r="M471" s="15"/>
      <c r="N471" s="15"/>
      <c r="O471" s="15"/>
      <c r="P471" s="15"/>
      <c r="Q471" s="15"/>
    </row>
    <row r="472" spans="8:17" x14ac:dyDescent="0.2">
      <c r="H472" s="15"/>
      <c r="I472" s="15"/>
      <c r="J472" s="15"/>
      <c r="K472" s="15"/>
      <c r="L472" s="15"/>
      <c r="M472" s="15"/>
      <c r="N472" s="15"/>
      <c r="O472" s="15"/>
      <c r="P472" s="15"/>
      <c r="Q472" s="15"/>
    </row>
    <row r="473" spans="8:17" x14ac:dyDescent="0.2">
      <c r="H473" s="15"/>
      <c r="I473" s="15"/>
      <c r="J473" s="15"/>
      <c r="K473" s="15"/>
      <c r="L473" s="15"/>
      <c r="M473" s="15"/>
      <c r="N473" s="15"/>
      <c r="O473" s="15"/>
      <c r="P473" s="15"/>
      <c r="Q473" s="15"/>
    </row>
    <row r="474" spans="8:17" x14ac:dyDescent="0.2">
      <c r="H474" s="15"/>
      <c r="I474" s="15"/>
      <c r="J474" s="15"/>
      <c r="K474" s="15"/>
      <c r="L474" s="15"/>
      <c r="M474" s="15"/>
      <c r="N474" s="15"/>
      <c r="O474" s="15"/>
      <c r="P474" s="15"/>
      <c r="Q474" s="15"/>
    </row>
    <row r="475" spans="8:17" x14ac:dyDescent="0.2">
      <c r="H475" s="15"/>
      <c r="I475" s="15"/>
      <c r="J475" s="15"/>
      <c r="K475" s="15"/>
      <c r="L475" s="15"/>
      <c r="M475" s="15"/>
      <c r="N475" s="15"/>
      <c r="O475" s="15"/>
      <c r="P475" s="15"/>
      <c r="Q475" s="15"/>
    </row>
    <row r="476" spans="8:17" x14ac:dyDescent="0.2">
      <c r="H476" s="15"/>
      <c r="I476" s="15"/>
      <c r="J476" s="15"/>
      <c r="K476" s="15"/>
      <c r="L476" s="15"/>
      <c r="M476" s="15"/>
      <c r="N476" s="15"/>
      <c r="O476" s="15"/>
      <c r="P476" s="15"/>
      <c r="Q476" s="15"/>
    </row>
    <row r="477" spans="8:17" x14ac:dyDescent="0.2">
      <c r="H477" s="15"/>
      <c r="I477" s="15"/>
      <c r="J477" s="15"/>
      <c r="K477" s="15"/>
      <c r="L477" s="15"/>
      <c r="M477" s="15"/>
      <c r="N477" s="15"/>
      <c r="O477" s="15"/>
      <c r="P477" s="15"/>
      <c r="Q477" s="15"/>
    </row>
    <row r="478" spans="8:17" x14ac:dyDescent="0.2">
      <c r="H478" s="15"/>
      <c r="I478" s="15"/>
      <c r="J478" s="15"/>
      <c r="K478" s="15"/>
      <c r="L478" s="15"/>
      <c r="M478" s="15"/>
      <c r="N478" s="15"/>
      <c r="O478" s="15"/>
      <c r="P478" s="15"/>
      <c r="Q478" s="15"/>
    </row>
    <row r="479" spans="8:17" x14ac:dyDescent="0.2">
      <c r="H479" s="15"/>
      <c r="I479" s="15"/>
      <c r="J479" s="15"/>
      <c r="K479" s="15"/>
      <c r="L479" s="15"/>
      <c r="M479" s="15"/>
      <c r="N479" s="15"/>
      <c r="O479" s="15"/>
      <c r="P479" s="15"/>
      <c r="Q479" s="15"/>
    </row>
    <row r="480" spans="8:17" x14ac:dyDescent="0.2">
      <c r="H480" s="15"/>
      <c r="I480" s="15"/>
      <c r="J480" s="15"/>
      <c r="K480" s="15"/>
      <c r="L480" s="15"/>
      <c r="M480" s="15"/>
      <c r="N480" s="15"/>
      <c r="O480" s="15"/>
      <c r="P480" s="15"/>
      <c r="Q480" s="15"/>
    </row>
    <row r="481" spans="8:17" x14ac:dyDescent="0.2">
      <c r="H481" s="15"/>
      <c r="I481" s="15"/>
      <c r="J481" s="15"/>
      <c r="K481" s="15"/>
      <c r="L481" s="15"/>
      <c r="M481" s="15"/>
      <c r="N481" s="15"/>
      <c r="O481" s="15"/>
      <c r="P481" s="15"/>
      <c r="Q481" s="15"/>
    </row>
    <row r="482" spans="8:17" x14ac:dyDescent="0.2">
      <c r="H482" s="15"/>
      <c r="I482" s="15"/>
      <c r="J482" s="15"/>
      <c r="K482" s="15"/>
      <c r="L482" s="15"/>
      <c r="M482" s="15"/>
      <c r="N482" s="15"/>
      <c r="O482" s="15"/>
      <c r="P482" s="15"/>
      <c r="Q482" s="15"/>
    </row>
    <row r="483" spans="8:17" x14ac:dyDescent="0.2">
      <c r="H483" s="15"/>
      <c r="I483" s="15"/>
      <c r="J483" s="15"/>
      <c r="K483" s="15"/>
      <c r="L483" s="15"/>
      <c r="M483" s="15"/>
      <c r="N483" s="15"/>
      <c r="O483" s="15"/>
      <c r="P483" s="15"/>
      <c r="Q483" s="15"/>
    </row>
    <row r="484" spans="8:17" x14ac:dyDescent="0.2">
      <c r="H484" s="15"/>
      <c r="I484" s="15"/>
      <c r="J484" s="15"/>
      <c r="K484" s="15"/>
      <c r="L484" s="15"/>
      <c r="M484" s="15"/>
      <c r="N484" s="15"/>
      <c r="O484" s="15"/>
      <c r="P484" s="15"/>
      <c r="Q484" s="15"/>
    </row>
    <row r="485" spans="8:17" x14ac:dyDescent="0.2">
      <c r="H485" s="15"/>
      <c r="I485" s="15"/>
      <c r="J485" s="15"/>
      <c r="K485" s="15"/>
      <c r="L485" s="15"/>
      <c r="M485" s="15"/>
      <c r="N485" s="15"/>
      <c r="O485" s="15"/>
      <c r="P485" s="15"/>
      <c r="Q485" s="15"/>
    </row>
    <row r="486" spans="8:17" x14ac:dyDescent="0.2">
      <c r="H486" s="15"/>
      <c r="I486" s="15"/>
      <c r="J486" s="15"/>
      <c r="K486" s="15"/>
      <c r="L486" s="15"/>
      <c r="M486" s="15"/>
      <c r="N486" s="15"/>
      <c r="O486" s="15"/>
      <c r="P486" s="15"/>
      <c r="Q486" s="15"/>
    </row>
    <row r="487" spans="8:17" x14ac:dyDescent="0.2">
      <c r="H487" s="15"/>
      <c r="I487" s="15"/>
      <c r="J487" s="15"/>
      <c r="K487" s="15"/>
      <c r="L487" s="15"/>
      <c r="M487" s="15"/>
      <c r="N487" s="15"/>
      <c r="O487" s="15"/>
      <c r="P487" s="15"/>
      <c r="Q487" s="15"/>
    </row>
    <row r="488" spans="8:17" x14ac:dyDescent="0.2">
      <c r="H488" s="15"/>
      <c r="I488" s="15"/>
      <c r="J488" s="15"/>
      <c r="K488" s="15"/>
      <c r="L488" s="15"/>
      <c r="M488" s="15"/>
      <c r="N488" s="15"/>
      <c r="O488" s="15"/>
      <c r="P488" s="15"/>
      <c r="Q488" s="15"/>
    </row>
    <row r="489" spans="8:17" x14ac:dyDescent="0.2">
      <c r="H489" s="15"/>
      <c r="I489" s="15"/>
      <c r="J489" s="15"/>
      <c r="K489" s="15"/>
      <c r="L489" s="15"/>
      <c r="M489" s="15"/>
      <c r="N489" s="15"/>
      <c r="O489" s="15"/>
      <c r="P489" s="15"/>
      <c r="Q489" s="15"/>
    </row>
    <row r="490" spans="8:17" x14ac:dyDescent="0.2">
      <c r="H490" s="15"/>
      <c r="I490" s="15"/>
      <c r="J490" s="15"/>
      <c r="K490" s="15"/>
      <c r="L490" s="15"/>
      <c r="M490" s="15"/>
      <c r="N490" s="15"/>
      <c r="O490" s="15"/>
      <c r="P490" s="15"/>
      <c r="Q490" s="15"/>
    </row>
    <row r="491" spans="8:17" x14ac:dyDescent="0.2">
      <c r="H491" s="15"/>
      <c r="I491" s="15"/>
      <c r="J491" s="15"/>
      <c r="K491" s="15"/>
      <c r="L491" s="15"/>
      <c r="M491" s="15"/>
      <c r="N491" s="15"/>
      <c r="O491" s="15"/>
      <c r="P491" s="15"/>
      <c r="Q491" s="15"/>
    </row>
    <row r="492" spans="8:17" x14ac:dyDescent="0.2">
      <c r="H492" s="15"/>
      <c r="I492" s="15"/>
      <c r="J492" s="15"/>
      <c r="K492" s="15"/>
      <c r="L492" s="15"/>
      <c r="M492" s="15"/>
      <c r="N492" s="15"/>
      <c r="O492" s="15"/>
      <c r="P492" s="15"/>
      <c r="Q492" s="15"/>
    </row>
    <row r="493" spans="8:17" x14ac:dyDescent="0.2">
      <c r="H493" s="15"/>
      <c r="I493" s="15"/>
      <c r="J493" s="15"/>
      <c r="K493" s="15"/>
      <c r="L493" s="15"/>
      <c r="M493" s="15"/>
      <c r="N493" s="15"/>
      <c r="O493" s="15"/>
      <c r="P493" s="15"/>
      <c r="Q493" s="15"/>
    </row>
    <row r="494" spans="8:17" x14ac:dyDescent="0.2">
      <c r="H494" s="15"/>
      <c r="I494" s="15"/>
      <c r="J494" s="15"/>
      <c r="K494" s="15"/>
      <c r="L494" s="15"/>
      <c r="M494" s="15"/>
      <c r="N494" s="15"/>
      <c r="O494" s="15"/>
      <c r="P494" s="15"/>
      <c r="Q494" s="15"/>
    </row>
    <row r="495" spans="8:17" x14ac:dyDescent="0.2">
      <c r="H495" s="15"/>
      <c r="I495" s="15"/>
      <c r="J495" s="15"/>
      <c r="K495" s="15"/>
      <c r="L495" s="15"/>
      <c r="M495" s="15"/>
      <c r="N495" s="15"/>
      <c r="O495" s="15"/>
      <c r="P495" s="15"/>
      <c r="Q495" s="15"/>
    </row>
    <row r="496" spans="8:17" x14ac:dyDescent="0.2">
      <c r="H496" s="15"/>
      <c r="I496" s="15"/>
      <c r="J496" s="15"/>
      <c r="K496" s="15"/>
      <c r="L496" s="15"/>
      <c r="M496" s="15"/>
      <c r="N496" s="15"/>
      <c r="O496" s="15"/>
      <c r="P496" s="15"/>
      <c r="Q496" s="15"/>
    </row>
    <row r="497" spans="8:17" x14ac:dyDescent="0.2">
      <c r="H497" s="15"/>
      <c r="I497" s="15"/>
      <c r="J497" s="15"/>
      <c r="K497" s="15"/>
      <c r="L497" s="15"/>
      <c r="M497" s="15"/>
      <c r="N497" s="15"/>
      <c r="O497" s="15"/>
      <c r="P497" s="15"/>
      <c r="Q497" s="15"/>
    </row>
    <row r="498" spans="8:17" x14ac:dyDescent="0.2">
      <c r="H498" s="15"/>
      <c r="I498" s="15"/>
      <c r="J498" s="15"/>
      <c r="K498" s="15"/>
      <c r="L498" s="15"/>
      <c r="M498" s="15"/>
      <c r="N498" s="15"/>
      <c r="O498" s="15"/>
      <c r="P498" s="15"/>
      <c r="Q498" s="15"/>
    </row>
    <row r="499" spans="8:17" x14ac:dyDescent="0.2">
      <c r="H499" s="15"/>
      <c r="I499" s="15"/>
      <c r="J499" s="15"/>
      <c r="K499" s="15"/>
      <c r="L499" s="15"/>
      <c r="M499" s="15"/>
      <c r="N499" s="15"/>
      <c r="O499" s="15"/>
      <c r="P499" s="15"/>
      <c r="Q499" s="15"/>
    </row>
    <row r="500" spans="8:17" x14ac:dyDescent="0.2">
      <c r="H500" s="15"/>
      <c r="I500" s="15"/>
      <c r="J500" s="15"/>
      <c r="K500" s="15"/>
      <c r="L500" s="15"/>
      <c r="M500" s="15"/>
      <c r="N500" s="15"/>
      <c r="O500" s="15"/>
      <c r="P500" s="15"/>
      <c r="Q500" s="15"/>
    </row>
    <row r="501" spans="8:17" x14ac:dyDescent="0.2">
      <c r="H501" s="15"/>
      <c r="I501" s="15"/>
      <c r="J501" s="15"/>
      <c r="K501" s="15"/>
      <c r="L501" s="15"/>
      <c r="M501" s="15"/>
      <c r="N501" s="15"/>
      <c r="O501" s="15"/>
      <c r="P501" s="15"/>
      <c r="Q501" s="15"/>
    </row>
    <row r="502" spans="8:17" x14ac:dyDescent="0.2">
      <c r="H502" s="15"/>
      <c r="I502" s="15"/>
      <c r="J502" s="15"/>
      <c r="K502" s="15"/>
      <c r="L502" s="15"/>
      <c r="M502" s="15"/>
      <c r="N502" s="15"/>
      <c r="O502" s="15"/>
      <c r="P502" s="15"/>
      <c r="Q502" s="15"/>
    </row>
    <row r="503" spans="8:17" x14ac:dyDescent="0.2">
      <c r="H503" s="15"/>
      <c r="I503" s="15"/>
      <c r="J503" s="15"/>
      <c r="K503" s="15"/>
      <c r="L503" s="15"/>
      <c r="M503" s="15"/>
      <c r="N503" s="15"/>
      <c r="O503" s="15"/>
      <c r="P503" s="15"/>
      <c r="Q503" s="15"/>
    </row>
    <row r="504" spans="8:17" x14ac:dyDescent="0.2">
      <c r="H504" s="15"/>
      <c r="I504" s="15"/>
      <c r="J504" s="15"/>
      <c r="K504" s="15"/>
      <c r="L504" s="15"/>
      <c r="M504" s="15"/>
      <c r="N504" s="15"/>
      <c r="O504" s="15"/>
      <c r="P504" s="15"/>
      <c r="Q504" s="15"/>
    </row>
    <row r="505" spans="8:17" x14ac:dyDescent="0.2">
      <c r="H505" s="15"/>
      <c r="I505" s="15"/>
      <c r="J505" s="15"/>
      <c r="K505" s="15"/>
      <c r="L505" s="15"/>
      <c r="M505" s="15"/>
      <c r="N505" s="15"/>
      <c r="O505" s="15"/>
      <c r="P505" s="15"/>
      <c r="Q505" s="15"/>
    </row>
    <row r="506" spans="8:17" x14ac:dyDescent="0.2">
      <c r="H506" s="15"/>
      <c r="I506" s="15"/>
      <c r="J506" s="15"/>
      <c r="K506" s="15"/>
      <c r="L506" s="15"/>
      <c r="M506" s="15"/>
      <c r="N506" s="15"/>
      <c r="O506" s="15"/>
      <c r="P506" s="15"/>
      <c r="Q506" s="15"/>
    </row>
    <row r="507" spans="8:17" x14ac:dyDescent="0.2">
      <c r="H507" s="15"/>
      <c r="I507" s="15"/>
      <c r="J507" s="15"/>
      <c r="K507" s="15"/>
      <c r="L507" s="15"/>
      <c r="M507" s="15"/>
      <c r="N507" s="15"/>
      <c r="O507" s="15"/>
      <c r="P507" s="15"/>
      <c r="Q507" s="15"/>
    </row>
    <row r="508" spans="8:17" x14ac:dyDescent="0.2">
      <c r="H508" s="15"/>
      <c r="I508" s="15"/>
      <c r="J508" s="15"/>
    </row>
    <row r="509" spans="8:17" x14ac:dyDescent="0.2">
      <c r="H509" s="15"/>
      <c r="I509" s="15"/>
      <c r="J509" s="15"/>
    </row>
    <row r="510" spans="8:17" x14ac:dyDescent="0.2">
      <c r="H510" s="15"/>
      <c r="I510" s="15"/>
      <c r="J510" s="15"/>
    </row>
    <row r="511" spans="8:17" x14ac:dyDescent="0.2">
      <c r="H511" s="15"/>
      <c r="I511" s="15"/>
      <c r="J511" s="15"/>
    </row>
    <row r="512" spans="8:17" x14ac:dyDescent="0.2">
      <c r="H512" s="15"/>
      <c r="I512" s="15"/>
      <c r="J512" s="15"/>
    </row>
    <row r="513" spans="8:10" x14ac:dyDescent="0.2">
      <c r="H513" s="15"/>
      <c r="I513" s="15"/>
      <c r="J513" s="15"/>
    </row>
    <row r="514" spans="8:10" x14ac:dyDescent="0.2">
      <c r="H514" s="15"/>
      <c r="I514" s="15"/>
      <c r="J514" s="15"/>
    </row>
    <row r="515" spans="8:10" x14ac:dyDescent="0.2">
      <c r="H515" s="15"/>
      <c r="I515" s="15"/>
      <c r="J515" s="15"/>
    </row>
  </sheetData>
  <mergeCells count="6">
    <mergeCell ref="H44:O44"/>
    <mergeCell ref="S3:AC3"/>
    <mergeCell ref="A3:F3"/>
    <mergeCell ref="P44:Q44"/>
    <mergeCell ref="I3:M3"/>
    <mergeCell ref="I11:M1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D122"/>
  <sheetViews>
    <sheetView workbookViewId="0">
      <selection activeCell="CV15" sqref="CV15"/>
    </sheetView>
  </sheetViews>
  <sheetFormatPr defaultRowHeight="14.25" x14ac:dyDescent="0.2"/>
  <cols>
    <col min="26" max="26" width="9.125" customWidth="1"/>
    <col min="34" max="34" width="10.625" customWidth="1"/>
    <col min="35" max="35" width="30.25" customWidth="1"/>
    <col min="36" max="36" width="10" customWidth="1"/>
    <col min="39" max="40" width="9.125" customWidth="1"/>
    <col min="41" max="44" width="9.875" customWidth="1"/>
    <col min="45" max="45" width="9.125" customWidth="1"/>
    <col min="46" max="46" width="9.875" customWidth="1"/>
    <col min="47" max="47" width="8.5" customWidth="1"/>
    <col min="51" max="51" width="9.625" bestFit="1" customWidth="1"/>
    <col min="56" max="142" width="9" customWidth="1"/>
  </cols>
  <sheetData>
    <row r="2" spans="1:186" ht="16.5" x14ac:dyDescent="0.2">
      <c r="BF2" s="100">
        <v>1</v>
      </c>
      <c r="BG2" s="100">
        <v>2</v>
      </c>
      <c r="BH2" s="100">
        <v>3</v>
      </c>
      <c r="BI2" s="100">
        <v>4</v>
      </c>
      <c r="BJ2" s="100">
        <v>5</v>
      </c>
      <c r="BK2" s="100">
        <v>6</v>
      </c>
      <c r="BL2" s="100">
        <v>7</v>
      </c>
      <c r="BM2" s="100">
        <v>8</v>
      </c>
      <c r="BN2" s="100">
        <v>9</v>
      </c>
      <c r="BO2" s="100">
        <v>10</v>
      </c>
      <c r="BP2" s="100">
        <v>11</v>
      </c>
      <c r="BQ2" s="100">
        <v>12</v>
      </c>
      <c r="BR2" s="100">
        <v>13</v>
      </c>
      <c r="BS2" s="100">
        <v>14</v>
      </c>
      <c r="BT2" s="100">
        <v>15</v>
      </c>
      <c r="BU2" s="100">
        <v>16</v>
      </c>
      <c r="BV2" s="100">
        <v>17</v>
      </c>
      <c r="BW2" s="100">
        <v>18</v>
      </c>
      <c r="BX2" s="100">
        <v>19</v>
      </c>
      <c r="BY2" s="100">
        <v>20</v>
      </c>
      <c r="BZ2" s="100">
        <v>21</v>
      </c>
      <c r="CA2" s="100">
        <v>22</v>
      </c>
      <c r="CB2" s="100">
        <v>23</v>
      </c>
      <c r="CC2" s="100">
        <v>24</v>
      </c>
      <c r="CD2" s="100">
        <v>25</v>
      </c>
      <c r="CE2" s="100">
        <v>26</v>
      </c>
      <c r="CF2" s="100">
        <v>27</v>
      </c>
      <c r="CG2" s="100">
        <v>28</v>
      </c>
      <c r="CH2" s="100">
        <v>29</v>
      </c>
      <c r="CI2" s="100">
        <v>30</v>
      </c>
      <c r="CJ2" s="100">
        <v>31</v>
      </c>
      <c r="CK2" s="100">
        <v>32</v>
      </c>
      <c r="CL2" s="100">
        <v>33</v>
      </c>
      <c r="CM2" s="100">
        <v>34</v>
      </c>
      <c r="CN2" s="100">
        <v>35</v>
      </c>
      <c r="CO2" s="100">
        <v>36</v>
      </c>
      <c r="CP2" s="100">
        <v>37</v>
      </c>
      <c r="CQ2" s="100">
        <v>38</v>
      </c>
      <c r="CR2" s="100">
        <v>39</v>
      </c>
      <c r="CS2" s="100">
        <v>40</v>
      </c>
      <c r="CT2" s="100">
        <v>41</v>
      </c>
      <c r="CU2" s="100">
        <v>42</v>
      </c>
    </row>
    <row r="3" spans="1:186" ht="20.25" x14ac:dyDescent="0.2">
      <c r="A3" s="29" t="s">
        <v>736</v>
      </c>
      <c r="B3" s="100">
        <v>5</v>
      </c>
      <c r="AB3" s="140" t="s">
        <v>821</v>
      </c>
      <c r="AC3" s="140"/>
      <c r="AD3" s="140"/>
      <c r="AF3" s="140" t="s">
        <v>721</v>
      </c>
      <c r="AG3" s="140"/>
      <c r="AH3" s="140"/>
      <c r="AI3" s="140"/>
      <c r="AJ3" s="140"/>
      <c r="AK3" s="140"/>
      <c r="AL3" s="140"/>
      <c r="AO3" s="140" t="s">
        <v>823</v>
      </c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  <c r="CM3" s="140"/>
      <c r="CN3" s="140"/>
      <c r="CO3" s="140"/>
      <c r="CP3" s="140"/>
      <c r="CQ3" s="140"/>
      <c r="CR3" s="140"/>
      <c r="CS3" s="140"/>
      <c r="CT3" s="140"/>
      <c r="CU3" s="140"/>
      <c r="CV3" s="140"/>
      <c r="CW3" s="140"/>
      <c r="CX3" s="140"/>
      <c r="CY3" s="140"/>
      <c r="CZ3" s="140"/>
      <c r="DA3" s="140"/>
      <c r="DB3" s="140"/>
      <c r="DC3" s="140"/>
      <c r="DD3" s="140"/>
      <c r="DE3" s="140"/>
      <c r="DF3" s="140"/>
      <c r="DG3" s="140"/>
      <c r="DH3" s="140"/>
      <c r="DI3" s="140"/>
      <c r="DJ3" s="140"/>
      <c r="DK3" s="140"/>
      <c r="DL3" s="140"/>
      <c r="DM3" s="140"/>
      <c r="DN3" s="140"/>
      <c r="DO3" s="140"/>
      <c r="DP3" s="140"/>
      <c r="DQ3" s="140"/>
      <c r="DR3" s="140"/>
      <c r="DS3" s="140"/>
      <c r="DT3" s="140"/>
      <c r="DU3" s="140"/>
      <c r="DV3" s="140"/>
      <c r="DW3" s="140"/>
      <c r="DX3" s="140"/>
      <c r="DY3" s="140"/>
      <c r="DZ3" s="140"/>
      <c r="EA3" s="140"/>
      <c r="EB3" s="140"/>
      <c r="EC3" s="140"/>
      <c r="ED3" s="140"/>
      <c r="EE3" s="140"/>
      <c r="EF3" s="140"/>
      <c r="EG3" s="140"/>
      <c r="EH3" s="140"/>
      <c r="EI3" s="140"/>
      <c r="EJ3" s="140"/>
      <c r="EK3" s="140"/>
      <c r="EL3" s="140"/>
    </row>
    <row r="4" spans="1:186" ht="17.25" x14ac:dyDescent="0.2">
      <c r="A4" s="47" t="s">
        <v>726</v>
      </c>
      <c r="B4" s="12" t="s">
        <v>727</v>
      </c>
      <c r="C4" s="12" t="s">
        <v>735</v>
      </c>
      <c r="E4" s="12" t="s">
        <v>197</v>
      </c>
      <c r="F4" s="12" t="s">
        <v>728</v>
      </c>
      <c r="G4" s="12" t="s">
        <v>729</v>
      </c>
      <c r="H4" s="12" t="s">
        <v>734</v>
      </c>
      <c r="I4" s="12" t="s">
        <v>741</v>
      </c>
      <c r="K4" s="12" t="s">
        <v>738</v>
      </c>
      <c r="L4" s="12" t="s">
        <v>723</v>
      </c>
      <c r="M4" s="12" t="s">
        <v>724</v>
      </c>
      <c r="N4" s="12" t="s">
        <v>739</v>
      </c>
      <c r="O4" s="12" t="s">
        <v>725</v>
      </c>
      <c r="P4" s="12" t="s">
        <v>737</v>
      </c>
      <c r="Q4" s="12" t="s">
        <v>754</v>
      </c>
      <c r="R4" s="12" t="s">
        <v>755</v>
      </c>
      <c r="S4" s="12" t="s">
        <v>756</v>
      </c>
      <c r="T4" s="12" t="s">
        <v>757</v>
      </c>
      <c r="U4" s="12" t="s">
        <v>758</v>
      </c>
      <c r="V4" s="12" t="s">
        <v>759</v>
      </c>
      <c r="W4" s="12" t="s">
        <v>760</v>
      </c>
      <c r="X4" s="12" t="s">
        <v>761</v>
      </c>
      <c r="Y4" s="12" t="s">
        <v>762</v>
      </c>
      <c r="AB4" s="12" t="s">
        <v>773</v>
      </c>
      <c r="AC4" s="12" t="s">
        <v>774</v>
      </c>
      <c r="AD4" s="12" t="s">
        <v>820</v>
      </c>
      <c r="AF4" s="12" t="s">
        <v>722</v>
      </c>
      <c r="AG4" s="12" t="s">
        <v>733</v>
      </c>
      <c r="AH4" s="12" t="s">
        <v>740</v>
      </c>
      <c r="AI4" s="12" t="s">
        <v>732</v>
      </c>
      <c r="AJ4" s="12" t="s">
        <v>743</v>
      </c>
      <c r="AK4" s="12" t="s">
        <v>743</v>
      </c>
      <c r="AL4" s="12" t="s">
        <v>743</v>
      </c>
      <c r="AO4" s="12" t="s">
        <v>722</v>
      </c>
      <c r="AP4" s="12" t="s">
        <v>770</v>
      </c>
      <c r="AQ4" s="12" t="s">
        <v>772</v>
      </c>
      <c r="AR4" s="12" t="s">
        <v>771</v>
      </c>
      <c r="AS4" s="12" t="s">
        <v>744</v>
      </c>
      <c r="AT4" s="12" t="s">
        <v>743</v>
      </c>
      <c r="AU4" s="12" t="s">
        <v>745</v>
      </c>
      <c r="AV4" s="12" t="s">
        <v>746</v>
      </c>
      <c r="AW4" s="12" t="s">
        <v>822</v>
      </c>
      <c r="AX4" s="12" t="s">
        <v>735</v>
      </c>
      <c r="BA4" s="12" t="s">
        <v>784</v>
      </c>
      <c r="BB4" s="12" t="s">
        <v>785</v>
      </c>
      <c r="BC4" s="12" t="s">
        <v>782</v>
      </c>
      <c r="BD4" s="12" t="s">
        <v>783</v>
      </c>
      <c r="BE4" s="12" t="s">
        <v>824</v>
      </c>
      <c r="BF4" s="12" t="s">
        <v>775</v>
      </c>
      <c r="BG4" s="12" t="s">
        <v>252</v>
      </c>
      <c r="BH4" s="12" t="s">
        <v>776</v>
      </c>
      <c r="BI4" s="12" t="s">
        <v>777</v>
      </c>
      <c r="BJ4" s="12" t="s">
        <v>778</v>
      </c>
      <c r="BK4" s="12" t="s">
        <v>779</v>
      </c>
      <c r="BL4" s="12" t="s">
        <v>780</v>
      </c>
      <c r="BM4" s="12" t="s">
        <v>781</v>
      </c>
      <c r="BN4" s="12" t="s">
        <v>786</v>
      </c>
      <c r="BO4" s="12" t="s">
        <v>787</v>
      </c>
      <c r="BP4" s="12" t="s">
        <v>788</v>
      </c>
      <c r="BQ4" s="12" t="s">
        <v>789</v>
      </c>
      <c r="BR4" s="12" t="s">
        <v>790</v>
      </c>
      <c r="BS4" s="12" t="s">
        <v>791</v>
      </c>
      <c r="BT4" s="12" t="s">
        <v>792</v>
      </c>
      <c r="BU4" s="12" t="s">
        <v>793</v>
      </c>
      <c r="BV4" s="12" t="s">
        <v>794</v>
      </c>
      <c r="BW4" s="12" t="s">
        <v>795</v>
      </c>
      <c r="BX4" s="12" t="s">
        <v>796</v>
      </c>
      <c r="BY4" s="12" t="s">
        <v>797</v>
      </c>
      <c r="BZ4" s="12" t="s">
        <v>798</v>
      </c>
      <c r="CA4" s="12" t="s">
        <v>799</v>
      </c>
      <c r="CB4" s="12" t="s">
        <v>800</v>
      </c>
      <c r="CC4" s="12" t="s">
        <v>801</v>
      </c>
      <c r="CD4" s="12" t="s">
        <v>802</v>
      </c>
      <c r="CE4" s="12" t="s">
        <v>803</v>
      </c>
      <c r="CF4" s="12" t="s">
        <v>804</v>
      </c>
      <c r="CG4" s="12" t="s">
        <v>805</v>
      </c>
      <c r="CH4" s="12" t="s">
        <v>806</v>
      </c>
      <c r="CI4" s="12" t="s">
        <v>807</v>
      </c>
      <c r="CJ4" s="12" t="s">
        <v>808</v>
      </c>
      <c r="CK4" s="12" t="s">
        <v>809</v>
      </c>
      <c r="CL4" s="12" t="s">
        <v>810</v>
      </c>
      <c r="CM4" s="12" t="s">
        <v>811</v>
      </c>
      <c r="CN4" s="12" t="s">
        <v>812</v>
      </c>
      <c r="CO4" s="12" t="s">
        <v>813</v>
      </c>
      <c r="CP4" s="12" t="s">
        <v>814</v>
      </c>
      <c r="CQ4" s="12" t="s">
        <v>815</v>
      </c>
      <c r="CR4" s="12" t="s">
        <v>816</v>
      </c>
      <c r="CS4" s="12" t="s">
        <v>817</v>
      </c>
      <c r="CT4" s="12" t="s">
        <v>818</v>
      </c>
      <c r="CU4" s="12" t="s">
        <v>819</v>
      </c>
      <c r="CW4" s="12" t="s">
        <v>775</v>
      </c>
      <c r="CX4" s="12" t="s">
        <v>252</v>
      </c>
      <c r="CY4" s="12" t="s">
        <v>776</v>
      </c>
      <c r="CZ4" s="12" t="s">
        <v>777</v>
      </c>
      <c r="DA4" s="12" t="s">
        <v>778</v>
      </c>
      <c r="DB4" s="12" t="s">
        <v>779</v>
      </c>
      <c r="DC4" s="12" t="s">
        <v>780</v>
      </c>
      <c r="DD4" s="12" t="s">
        <v>781</v>
      </c>
      <c r="DE4" s="12" t="s">
        <v>786</v>
      </c>
      <c r="DF4" s="12" t="s">
        <v>787</v>
      </c>
      <c r="DG4" s="12" t="s">
        <v>788</v>
      </c>
      <c r="DH4" s="12" t="s">
        <v>789</v>
      </c>
      <c r="DI4" s="12" t="s">
        <v>790</v>
      </c>
      <c r="DJ4" s="12" t="s">
        <v>791</v>
      </c>
      <c r="DK4" s="12" t="s">
        <v>792</v>
      </c>
      <c r="DL4" s="12" t="s">
        <v>793</v>
      </c>
      <c r="DM4" s="12" t="s">
        <v>794</v>
      </c>
      <c r="DN4" s="12" t="s">
        <v>795</v>
      </c>
      <c r="DO4" s="12" t="s">
        <v>796</v>
      </c>
      <c r="DP4" s="12" t="s">
        <v>797</v>
      </c>
      <c r="DQ4" s="12" t="s">
        <v>798</v>
      </c>
      <c r="DR4" s="12" t="s">
        <v>799</v>
      </c>
      <c r="DS4" s="12" t="s">
        <v>800</v>
      </c>
      <c r="DT4" s="12" t="s">
        <v>801</v>
      </c>
      <c r="DU4" s="12" t="s">
        <v>802</v>
      </c>
      <c r="DV4" s="12" t="s">
        <v>803</v>
      </c>
      <c r="DW4" s="12" t="s">
        <v>804</v>
      </c>
      <c r="DX4" s="12" t="s">
        <v>805</v>
      </c>
      <c r="DY4" s="12" t="s">
        <v>806</v>
      </c>
      <c r="DZ4" s="12" t="s">
        <v>807</v>
      </c>
      <c r="EA4" s="12" t="s">
        <v>808</v>
      </c>
      <c r="EB4" s="12" t="s">
        <v>809</v>
      </c>
      <c r="EC4" s="12" t="s">
        <v>810</v>
      </c>
      <c r="ED4" s="12" t="s">
        <v>811</v>
      </c>
      <c r="EE4" s="12" t="s">
        <v>812</v>
      </c>
      <c r="EF4" s="12" t="s">
        <v>813</v>
      </c>
      <c r="EG4" s="12" t="s">
        <v>814</v>
      </c>
      <c r="EH4" s="12" t="s">
        <v>815</v>
      </c>
      <c r="EI4" s="12" t="s">
        <v>816</v>
      </c>
      <c r="EJ4" s="12" t="s">
        <v>817</v>
      </c>
      <c r="EK4" s="12" t="s">
        <v>818</v>
      </c>
      <c r="EL4" s="12" t="s">
        <v>819</v>
      </c>
      <c r="EO4" s="12" t="s">
        <v>775</v>
      </c>
      <c r="EP4" s="12" t="s">
        <v>252</v>
      </c>
      <c r="EQ4" s="12" t="s">
        <v>776</v>
      </c>
      <c r="ER4" s="12" t="s">
        <v>777</v>
      </c>
      <c r="ES4" s="12" t="s">
        <v>778</v>
      </c>
      <c r="ET4" s="12" t="s">
        <v>779</v>
      </c>
      <c r="EU4" s="12" t="s">
        <v>780</v>
      </c>
      <c r="EV4" s="12" t="s">
        <v>781</v>
      </c>
      <c r="EW4" s="12" t="s">
        <v>786</v>
      </c>
      <c r="EX4" s="12" t="s">
        <v>787</v>
      </c>
      <c r="EY4" s="12" t="s">
        <v>788</v>
      </c>
      <c r="EZ4" s="12" t="s">
        <v>789</v>
      </c>
      <c r="FA4" s="12" t="s">
        <v>790</v>
      </c>
      <c r="FB4" s="12" t="s">
        <v>791</v>
      </c>
      <c r="FC4" s="12" t="s">
        <v>792</v>
      </c>
      <c r="FD4" s="12" t="s">
        <v>793</v>
      </c>
      <c r="FE4" s="12" t="s">
        <v>794</v>
      </c>
      <c r="FF4" s="12" t="s">
        <v>795</v>
      </c>
      <c r="FG4" s="12" t="s">
        <v>796</v>
      </c>
      <c r="FH4" s="12" t="s">
        <v>797</v>
      </c>
      <c r="FI4" s="12" t="s">
        <v>798</v>
      </c>
      <c r="FJ4" s="12" t="s">
        <v>799</v>
      </c>
      <c r="FK4" s="12" t="s">
        <v>800</v>
      </c>
      <c r="FL4" s="12" t="s">
        <v>801</v>
      </c>
      <c r="FM4" s="12" t="s">
        <v>802</v>
      </c>
      <c r="FN4" s="12" t="s">
        <v>803</v>
      </c>
      <c r="FO4" s="12" t="s">
        <v>804</v>
      </c>
      <c r="FP4" s="12" t="s">
        <v>805</v>
      </c>
      <c r="FQ4" s="12" t="s">
        <v>806</v>
      </c>
      <c r="FR4" s="12" t="s">
        <v>807</v>
      </c>
      <c r="FS4" s="12" t="s">
        <v>808</v>
      </c>
      <c r="FT4" s="12" t="s">
        <v>809</v>
      </c>
      <c r="FU4" s="12" t="s">
        <v>810</v>
      </c>
      <c r="FV4" s="12" t="s">
        <v>811</v>
      </c>
      <c r="FW4" s="12" t="s">
        <v>812</v>
      </c>
      <c r="FX4" s="12" t="s">
        <v>813</v>
      </c>
      <c r="FY4" s="12" t="s">
        <v>814</v>
      </c>
      <c r="FZ4" s="12" t="s">
        <v>815</v>
      </c>
      <c r="GA4" s="12" t="s">
        <v>816</v>
      </c>
      <c r="GB4" s="12" t="s">
        <v>817</v>
      </c>
      <c r="GC4" s="12" t="s">
        <v>818</v>
      </c>
      <c r="GD4" s="12" t="s">
        <v>819</v>
      </c>
    </row>
    <row r="5" spans="1:186" ht="16.5" x14ac:dyDescent="0.2">
      <c r="A5" s="100">
        <v>1</v>
      </c>
      <c r="B5" s="100">
        <v>2</v>
      </c>
      <c r="C5" s="100">
        <v>2</v>
      </c>
      <c r="E5" s="100">
        <v>1</v>
      </c>
      <c r="F5" s="100" t="s">
        <v>730</v>
      </c>
      <c r="G5" s="100">
        <v>1</v>
      </c>
      <c r="H5" s="100">
        <v>1</v>
      </c>
      <c r="I5" s="100"/>
      <c r="K5" s="100">
        <v>1</v>
      </c>
      <c r="L5" s="100">
        <v>1</v>
      </c>
      <c r="M5" s="100">
        <v>1</v>
      </c>
      <c r="N5" s="100" t="str">
        <f>"神器"&amp;L5&amp;"-"&amp;M5</f>
        <v>神器1-1</v>
      </c>
      <c r="O5" s="100">
        <v>1</v>
      </c>
      <c r="P5" s="14">
        <f>INDEX($H$5:$H$8,O5)*INDEX($C$5:$C$11,L5)*$B$3</f>
        <v>10</v>
      </c>
      <c r="Q5" s="102">
        <v>0.35</v>
      </c>
      <c r="R5" s="14">
        <v>1</v>
      </c>
      <c r="S5" s="14">
        <v>3</v>
      </c>
      <c r="T5" s="102">
        <v>0.35</v>
      </c>
      <c r="U5" s="14">
        <v>2</v>
      </c>
      <c r="V5" s="14">
        <v>4</v>
      </c>
      <c r="W5" s="102">
        <v>0.35</v>
      </c>
      <c r="X5" s="14">
        <v>3</v>
      </c>
      <c r="Y5" s="14">
        <v>5</v>
      </c>
      <c r="AB5" s="101">
        <v>0</v>
      </c>
      <c r="AC5" s="101">
        <v>0</v>
      </c>
      <c r="AD5" s="101">
        <v>0</v>
      </c>
      <c r="AF5" s="100">
        <v>0</v>
      </c>
      <c r="AG5" s="100">
        <v>1</v>
      </c>
      <c r="AH5" s="100"/>
      <c r="AI5" s="100"/>
      <c r="AJ5" s="100">
        <v>0</v>
      </c>
      <c r="AK5" s="100">
        <v>0</v>
      </c>
      <c r="AL5" s="100">
        <v>0</v>
      </c>
      <c r="AO5" s="100">
        <v>1</v>
      </c>
      <c r="AP5" s="100">
        <v>1</v>
      </c>
      <c r="AQ5" s="100">
        <v>1</v>
      </c>
      <c r="AR5" s="100">
        <v>1</v>
      </c>
      <c r="AS5" s="100" t="s">
        <v>365</v>
      </c>
      <c r="AT5" s="21">
        <f t="shared" ref="AT5:AT36" si="0">INDEX($AJ$6:$AL$13,AO5,AQ5)*INDEX($Q$5:$Y$46,AP5,(AR5-1)*3+1)</f>
        <v>0.35</v>
      </c>
      <c r="AU5" s="100">
        <f>INDEX($Q$5:$Y$46,AP5,(AR5-1)*3+2)</f>
        <v>1</v>
      </c>
      <c r="AV5" s="100">
        <f>INDEX($Q$5:$Y$46,AP5,(AR5-1)*3+3)</f>
        <v>3</v>
      </c>
      <c r="AW5" s="101">
        <f>AT5*(AU5+AV5)/2</f>
        <v>0.7</v>
      </c>
      <c r="AX5" s="100">
        <f>INDEX($P$5:$P$46,AP5)*AT5*(AU5+AV5)/2</f>
        <v>7</v>
      </c>
      <c r="BA5" s="100">
        <v>1</v>
      </c>
      <c r="BB5" s="14">
        <f>INDEX(节奏总表!$BW$4:$BW$63,神器!BA5)</f>
        <v>32</v>
      </c>
      <c r="BC5" s="14">
        <f>INDEX($AF$5:$AF$13,MATCH(BB5,$AG$5:$AG$13,1))</f>
        <v>0</v>
      </c>
      <c r="BD5" s="14">
        <v>5</v>
      </c>
      <c r="BE5" s="14">
        <v>3</v>
      </c>
      <c r="BF5" s="14">
        <f>SUMIFS($AT$5:$AT$122,$AO$5:$AO$122,"="&amp;$BC5,$AP$5:$AP$122,"="&amp;BF$2) * (SUMIFS($AU$5:$AU$122,$AO$5:$AO$122,"="&amp;$BC5,$AP$5:$AP$122,"="&amp;BF$2)+SUMIFS($AV$5:$AV$122,$AO$5:$AO$122,"="&amp;$BC5,$AP$5:$AP$122,"="&amp;BF$2))/2*$BD5*$BE5</f>
        <v>0</v>
      </c>
      <c r="BG5" s="14">
        <f t="shared" ref="BG5:CU11" si="1">SUMIFS($AT$5:$AT$122,$AO$5:$AO$122,"="&amp;$BC5,$AP$5:$AP$122,"="&amp;BG$2) * (SUMIFS($AU$5:$AU$122,$AO$5:$AO$122,"="&amp;$BC5,$AP$5:$AP$122,"="&amp;BG$2)+SUMIFS($AV$5:$AV$122,$AO$5:$AO$122,"="&amp;$BC5,$AP$5:$AP$122,"="&amp;BG$2))/2*$BD5*$BE5</f>
        <v>0</v>
      </c>
      <c r="BH5" s="14">
        <f t="shared" si="1"/>
        <v>0</v>
      </c>
      <c r="BI5" s="14">
        <f t="shared" si="1"/>
        <v>0</v>
      </c>
      <c r="BJ5" s="14">
        <f t="shared" si="1"/>
        <v>0</v>
      </c>
      <c r="BK5" s="14">
        <f t="shared" si="1"/>
        <v>0</v>
      </c>
      <c r="BL5" s="14">
        <f t="shared" si="1"/>
        <v>0</v>
      </c>
      <c r="BM5" s="14">
        <f t="shared" si="1"/>
        <v>0</v>
      </c>
      <c r="BN5" s="14">
        <f t="shared" si="1"/>
        <v>0</v>
      </c>
      <c r="BO5" s="14">
        <f t="shared" si="1"/>
        <v>0</v>
      </c>
      <c r="BP5" s="14">
        <f t="shared" si="1"/>
        <v>0</v>
      </c>
      <c r="BQ5" s="14">
        <f t="shared" si="1"/>
        <v>0</v>
      </c>
      <c r="BR5" s="14">
        <f t="shared" si="1"/>
        <v>0</v>
      </c>
      <c r="BS5" s="14">
        <f t="shared" si="1"/>
        <v>0</v>
      </c>
      <c r="BT5" s="14">
        <f t="shared" si="1"/>
        <v>0</v>
      </c>
      <c r="BU5" s="14">
        <f t="shared" si="1"/>
        <v>0</v>
      </c>
      <c r="BV5" s="14">
        <f t="shared" si="1"/>
        <v>0</v>
      </c>
      <c r="BW5" s="14">
        <f t="shared" si="1"/>
        <v>0</v>
      </c>
      <c r="BX5" s="14">
        <f t="shared" si="1"/>
        <v>0</v>
      </c>
      <c r="BY5" s="14">
        <f t="shared" si="1"/>
        <v>0</v>
      </c>
      <c r="BZ5" s="14">
        <f t="shared" si="1"/>
        <v>0</v>
      </c>
      <c r="CA5" s="14">
        <f t="shared" si="1"/>
        <v>0</v>
      </c>
      <c r="CB5" s="14">
        <f t="shared" si="1"/>
        <v>0</v>
      </c>
      <c r="CC5" s="14">
        <f t="shared" si="1"/>
        <v>0</v>
      </c>
      <c r="CD5" s="14">
        <f t="shared" si="1"/>
        <v>0</v>
      </c>
      <c r="CE5" s="14">
        <f t="shared" si="1"/>
        <v>0</v>
      </c>
      <c r="CF5" s="14">
        <f t="shared" si="1"/>
        <v>0</v>
      </c>
      <c r="CG5" s="14">
        <f t="shared" si="1"/>
        <v>0</v>
      </c>
      <c r="CH5" s="14">
        <f t="shared" si="1"/>
        <v>0</v>
      </c>
      <c r="CI5" s="14">
        <f t="shared" si="1"/>
        <v>0</v>
      </c>
      <c r="CJ5" s="14">
        <f t="shared" si="1"/>
        <v>0</v>
      </c>
      <c r="CK5" s="14">
        <f t="shared" si="1"/>
        <v>0</v>
      </c>
      <c r="CL5" s="14">
        <f t="shared" si="1"/>
        <v>0</v>
      </c>
      <c r="CM5" s="14">
        <f t="shared" si="1"/>
        <v>0</v>
      </c>
      <c r="CN5" s="14">
        <f t="shared" si="1"/>
        <v>0</v>
      </c>
      <c r="CO5" s="14">
        <f t="shared" si="1"/>
        <v>0</v>
      </c>
      <c r="CP5" s="14">
        <f t="shared" si="1"/>
        <v>0</v>
      </c>
      <c r="CQ5" s="14">
        <f t="shared" si="1"/>
        <v>0</v>
      </c>
      <c r="CR5" s="14">
        <f t="shared" si="1"/>
        <v>0</v>
      </c>
      <c r="CS5" s="14">
        <f t="shared" si="1"/>
        <v>0</v>
      </c>
      <c r="CT5" s="14">
        <f t="shared" si="1"/>
        <v>0</v>
      </c>
      <c r="CU5" s="14">
        <f t="shared" si="1"/>
        <v>0</v>
      </c>
      <c r="CW5" s="14">
        <f>SUM(BF$5:BF5)</f>
        <v>0</v>
      </c>
      <c r="CX5" s="14">
        <f>SUM(BG$5:BG5)</f>
        <v>0</v>
      </c>
      <c r="CY5" s="14">
        <f>SUM(BH$5:BH5)</f>
        <v>0</v>
      </c>
      <c r="CZ5" s="14">
        <f>SUM(BI$5:BI5)</f>
        <v>0</v>
      </c>
      <c r="DA5" s="14">
        <f>SUM(BJ$5:BJ5)</f>
        <v>0</v>
      </c>
      <c r="DB5" s="14">
        <f>SUM(BK$5:BK5)</f>
        <v>0</v>
      </c>
      <c r="DC5" s="14">
        <f>SUM(BL$5:BL5)</f>
        <v>0</v>
      </c>
      <c r="DD5" s="14">
        <f>SUM(BM$5:BM5)</f>
        <v>0</v>
      </c>
      <c r="DE5" s="14">
        <f>SUM(BN$5:BN5)</f>
        <v>0</v>
      </c>
      <c r="DF5" s="14">
        <f>SUM(BO$5:BO5)</f>
        <v>0</v>
      </c>
      <c r="DG5" s="14">
        <f>SUM(BP$5:BP5)</f>
        <v>0</v>
      </c>
      <c r="DH5" s="14">
        <f>SUM(BQ$5:BQ5)</f>
        <v>0</v>
      </c>
      <c r="DI5" s="14">
        <f>SUM(BR$5:BR5)</f>
        <v>0</v>
      </c>
      <c r="DJ5" s="14">
        <f>SUM(BS$5:BS5)</f>
        <v>0</v>
      </c>
      <c r="DK5" s="14">
        <f>SUM(BT$5:BT5)</f>
        <v>0</v>
      </c>
      <c r="DL5" s="14">
        <f>SUM(BU$5:BU5)</f>
        <v>0</v>
      </c>
      <c r="DM5" s="14">
        <f>SUM(BV$5:BV5)</f>
        <v>0</v>
      </c>
      <c r="DN5" s="14">
        <f>SUM(BW$5:BW5)</f>
        <v>0</v>
      </c>
      <c r="DO5" s="14">
        <f>SUM(BX$5:BX5)</f>
        <v>0</v>
      </c>
      <c r="DP5" s="14">
        <f>SUM(BY$5:BY5)</f>
        <v>0</v>
      </c>
      <c r="DQ5" s="14">
        <f>SUM(BZ$5:BZ5)</f>
        <v>0</v>
      </c>
      <c r="DR5" s="14">
        <f>SUM(CA$5:CA5)</f>
        <v>0</v>
      </c>
      <c r="DS5" s="14">
        <f>SUM(CB$5:CB5)</f>
        <v>0</v>
      </c>
      <c r="DT5" s="14">
        <f>SUM(CC$5:CC5)</f>
        <v>0</v>
      </c>
      <c r="DU5" s="14">
        <f>SUM(CD$5:CD5)</f>
        <v>0</v>
      </c>
      <c r="DV5" s="14">
        <f>SUM(CE$5:CE5)</f>
        <v>0</v>
      </c>
      <c r="DW5" s="14">
        <f>SUM(CF$5:CF5)</f>
        <v>0</v>
      </c>
      <c r="DX5" s="14">
        <f>SUM(CG$5:CG5)</f>
        <v>0</v>
      </c>
      <c r="DY5" s="14">
        <f>SUM(CH$5:CH5)</f>
        <v>0</v>
      </c>
      <c r="DZ5" s="14">
        <f>SUM(CI$5:CI5)</f>
        <v>0</v>
      </c>
      <c r="EA5" s="14">
        <f>SUM(CJ$5:CJ5)</f>
        <v>0</v>
      </c>
      <c r="EB5" s="14">
        <f>SUM(CK$5:CK5)</f>
        <v>0</v>
      </c>
      <c r="EC5" s="14">
        <f>SUM(CL$5:CL5)</f>
        <v>0</v>
      </c>
      <c r="ED5" s="14">
        <f>SUM(CM$5:CM5)</f>
        <v>0</v>
      </c>
      <c r="EE5" s="14">
        <f>SUM(CN$5:CN5)</f>
        <v>0</v>
      </c>
      <c r="EF5" s="14">
        <f>SUM(CO$5:CO5)</f>
        <v>0</v>
      </c>
      <c r="EG5" s="14">
        <f>SUM(CP$5:CP5)</f>
        <v>0</v>
      </c>
      <c r="EH5" s="14">
        <f>SUM(CQ$5:CQ5)</f>
        <v>0</v>
      </c>
      <c r="EI5" s="14">
        <f>SUM(CR$5:CR5)</f>
        <v>0</v>
      </c>
      <c r="EJ5" s="14">
        <f>SUM(CS$5:CS5)</f>
        <v>0</v>
      </c>
      <c r="EK5" s="14">
        <f>SUM(CT$5:CT5)</f>
        <v>0</v>
      </c>
      <c r="EL5" s="14">
        <f>SUM(CU$5:CU5)</f>
        <v>0</v>
      </c>
      <c r="EO5" s="101">
        <f>MATCH(CW5,$AD$5:$AD$26,1)-1</f>
        <v>0</v>
      </c>
      <c r="EP5" s="101">
        <f t="shared" ref="EP5:GD5" si="2">MATCH(CX5,$AD$5:$AD$26,1)-1</f>
        <v>0</v>
      </c>
      <c r="EQ5" s="101">
        <f t="shared" si="2"/>
        <v>0</v>
      </c>
      <c r="ER5" s="101">
        <f t="shared" si="2"/>
        <v>0</v>
      </c>
      <c r="ES5" s="101">
        <f t="shared" si="2"/>
        <v>0</v>
      </c>
      <c r="ET5" s="101">
        <f t="shared" si="2"/>
        <v>0</v>
      </c>
      <c r="EU5" s="101">
        <f t="shared" si="2"/>
        <v>0</v>
      </c>
      <c r="EV5" s="101">
        <f t="shared" si="2"/>
        <v>0</v>
      </c>
      <c r="EW5" s="101">
        <f t="shared" si="2"/>
        <v>0</v>
      </c>
      <c r="EX5" s="101">
        <f t="shared" si="2"/>
        <v>0</v>
      </c>
      <c r="EY5" s="101">
        <f t="shared" si="2"/>
        <v>0</v>
      </c>
      <c r="EZ5" s="101">
        <f t="shared" si="2"/>
        <v>0</v>
      </c>
      <c r="FA5" s="101">
        <f t="shared" si="2"/>
        <v>0</v>
      </c>
      <c r="FB5" s="101">
        <f t="shared" si="2"/>
        <v>0</v>
      </c>
      <c r="FC5" s="101">
        <f t="shared" si="2"/>
        <v>0</v>
      </c>
      <c r="FD5" s="101">
        <f t="shared" si="2"/>
        <v>0</v>
      </c>
      <c r="FE5" s="101">
        <f t="shared" si="2"/>
        <v>0</v>
      </c>
      <c r="FF5" s="101">
        <f t="shared" si="2"/>
        <v>0</v>
      </c>
      <c r="FG5" s="101">
        <f t="shared" si="2"/>
        <v>0</v>
      </c>
      <c r="FH5" s="101">
        <f t="shared" si="2"/>
        <v>0</v>
      </c>
      <c r="FI5" s="101">
        <f t="shared" si="2"/>
        <v>0</v>
      </c>
      <c r="FJ5" s="101">
        <f t="shared" si="2"/>
        <v>0</v>
      </c>
      <c r="FK5" s="101">
        <f t="shared" si="2"/>
        <v>0</v>
      </c>
      <c r="FL5" s="101">
        <f t="shared" si="2"/>
        <v>0</v>
      </c>
      <c r="FM5" s="101">
        <f t="shared" si="2"/>
        <v>0</v>
      </c>
      <c r="FN5" s="101">
        <f t="shared" si="2"/>
        <v>0</v>
      </c>
      <c r="FO5" s="101">
        <f t="shared" si="2"/>
        <v>0</v>
      </c>
      <c r="FP5" s="101">
        <f t="shared" si="2"/>
        <v>0</v>
      </c>
      <c r="FQ5" s="101">
        <f t="shared" si="2"/>
        <v>0</v>
      </c>
      <c r="FR5" s="101">
        <f t="shared" si="2"/>
        <v>0</v>
      </c>
      <c r="FS5" s="101">
        <f t="shared" si="2"/>
        <v>0</v>
      </c>
      <c r="FT5" s="101">
        <f t="shared" si="2"/>
        <v>0</v>
      </c>
      <c r="FU5" s="101">
        <f t="shared" si="2"/>
        <v>0</v>
      </c>
      <c r="FV5" s="101">
        <f t="shared" si="2"/>
        <v>0</v>
      </c>
      <c r="FW5" s="101">
        <f t="shared" si="2"/>
        <v>0</v>
      </c>
      <c r="FX5" s="101">
        <f t="shared" si="2"/>
        <v>0</v>
      </c>
      <c r="FY5" s="101">
        <f t="shared" si="2"/>
        <v>0</v>
      </c>
      <c r="FZ5" s="101">
        <f t="shared" si="2"/>
        <v>0</v>
      </c>
      <c r="GA5" s="101">
        <f t="shared" si="2"/>
        <v>0</v>
      </c>
      <c r="GB5" s="101">
        <f t="shared" si="2"/>
        <v>0</v>
      </c>
      <c r="GC5" s="101">
        <f t="shared" si="2"/>
        <v>0</v>
      </c>
      <c r="GD5" s="101">
        <f t="shared" si="2"/>
        <v>0</v>
      </c>
    </row>
    <row r="6" spans="1:186" ht="16.5" x14ac:dyDescent="0.2">
      <c r="A6" s="100">
        <v>2</v>
      </c>
      <c r="B6" s="100">
        <v>3</v>
      </c>
      <c r="C6" s="100">
        <v>3</v>
      </c>
      <c r="E6" s="100">
        <v>2</v>
      </c>
      <c r="F6" s="100" t="s">
        <v>231</v>
      </c>
      <c r="G6" s="100">
        <v>1.5</v>
      </c>
      <c r="H6" s="100">
        <v>3</v>
      </c>
      <c r="I6" s="100"/>
      <c r="K6" s="100">
        <v>2</v>
      </c>
      <c r="L6" s="100">
        <v>1</v>
      </c>
      <c r="M6" s="100">
        <v>2</v>
      </c>
      <c r="N6" s="100" t="str">
        <f t="shared" ref="N6:N46" si="3">"神器"&amp;L6&amp;"-"&amp;M6</f>
        <v>神器1-2</v>
      </c>
      <c r="O6" s="100">
        <v>1</v>
      </c>
      <c r="P6" s="14">
        <f t="shared" ref="P6:P46" si="4">INDEX($H$5:$H$8,O6)*INDEX($C$5:$C$11,L6)*$B$3</f>
        <v>10</v>
      </c>
      <c r="Q6" s="102">
        <v>0.35</v>
      </c>
      <c r="R6" s="14">
        <v>1</v>
      </c>
      <c r="S6" s="14">
        <v>3</v>
      </c>
      <c r="T6" s="102">
        <v>0.35</v>
      </c>
      <c r="U6" s="14">
        <v>2</v>
      </c>
      <c r="V6" s="14">
        <v>4</v>
      </c>
      <c r="W6" s="102">
        <v>0.35</v>
      </c>
      <c r="X6" s="14">
        <v>3</v>
      </c>
      <c r="Y6" s="14">
        <v>5</v>
      </c>
      <c r="AB6" s="100">
        <v>1</v>
      </c>
      <c r="AC6" s="100">
        <v>1</v>
      </c>
      <c r="AD6" s="100">
        <f>SUM(AC$6:AC6)</f>
        <v>1</v>
      </c>
      <c r="AF6" s="100">
        <v>1</v>
      </c>
      <c r="AG6" s="100">
        <v>43</v>
      </c>
      <c r="AH6" s="100">
        <f>SUMIFS($AX$5:$AX$122,$AO$5:$AO$122,"="&amp;AF6)</f>
        <v>27.5</v>
      </c>
      <c r="AI6" s="100" t="s">
        <v>742</v>
      </c>
      <c r="AJ6" s="21">
        <v>1</v>
      </c>
      <c r="AK6" s="21"/>
      <c r="AL6" s="21"/>
      <c r="AO6" s="100">
        <v>1</v>
      </c>
      <c r="AP6" s="100">
        <v>2</v>
      </c>
      <c r="AQ6" s="100">
        <v>1</v>
      </c>
      <c r="AR6" s="100">
        <v>1</v>
      </c>
      <c r="AS6" s="100" t="s">
        <v>366</v>
      </c>
      <c r="AT6" s="21">
        <f t="shared" si="0"/>
        <v>0.35</v>
      </c>
      <c r="AU6" s="100">
        <f t="shared" ref="AU6:AU69" si="5">INDEX($Q$5:$Y$46,AP6,(AR6-1)*3+2)</f>
        <v>1</v>
      </c>
      <c r="AV6" s="100">
        <f t="shared" ref="AV6:AV69" si="6">INDEX($Q$5:$Y$46,AP6,(AR6-1)*3+3)</f>
        <v>3</v>
      </c>
      <c r="AW6" s="101">
        <f t="shared" ref="AW6:AW69" si="7">AT6*(AU6+AV6)/2</f>
        <v>0.7</v>
      </c>
      <c r="AX6" s="100">
        <f t="shared" ref="AX6:AX69" si="8">INDEX($P$5:$P$46,AP6)*AT6*(AU6+AV6)/2</f>
        <v>7</v>
      </c>
      <c r="BA6" s="100">
        <v>2</v>
      </c>
      <c r="BB6" s="14">
        <f>INDEX(节奏总表!$BW$4:$BW$63,神器!BA6)</f>
        <v>42</v>
      </c>
      <c r="BC6" s="14">
        <f t="shared" ref="BC6:BC64" si="9">INDEX($AF$5:$AF$13,MATCH(BB6,$AG$5:$AG$13,1))</f>
        <v>0</v>
      </c>
      <c r="BD6" s="14">
        <v>5</v>
      </c>
      <c r="BE6" s="14">
        <v>3</v>
      </c>
      <c r="BF6" s="14">
        <f t="shared" ref="BF6:BU35" si="10">SUMIFS($AT$5:$AT$122,$AO$5:$AO$122,"="&amp;$BC6,$AP$5:$AP$122,"="&amp;BF$2) * (SUMIFS($AU$5:$AU$122,$AO$5:$AO$122,"="&amp;$BC6,$AP$5:$AP$122,"="&amp;BF$2)+SUMIFS($AV$5:$AV$122,$AO$5:$AO$122,"="&amp;$BC6,$AP$5:$AP$122,"="&amp;BF$2))/2*$BD6*$BE6</f>
        <v>0</v>
      </c>
      <c r="BG6" s="14">
        <f t="shared" si="1"/>
        <v>0</v>
      </c>
      <c r="BH6" s="14">
        <f t="shared" si="1"/>
        <v>0</v>
      </c>
      <c r="BI6" s="14">
        <f t="shared" si="1"/>
        <v>0</v>
      </c>
      <c r="BJ6" s="14">
        <f t="shared" si="1"/>
        <v>0</v>
      </c>
      <c r="BK6" s="14">
        <f t="shared" si="1"/>
        <v>0</v>
      </c>
      <c r="BL6" s="14">
        <f t="shared" si="1"/>
        <v>0</v>
      </c>
      <c r="BM6" s="14">
        <f t="shared" si="1"/>
        <v>0</v>
      </c>
      <c r="BN6" s="14">
        <f t="shared" si="1"/>
        <v>0</v>
      </c>
      <c r="BO6" s="14">
        <f t="shared" si="1"/>
        <v>0</v>
      </c>
      <c r="BP6" s="14">
        <f t="shared" si="1"/>
        <v>0</v>
      </c>
      <c r="BQ6" s="14">
        <f t="shared" si="1"/>
        <v>0</v>
      </c>
      <c r="BR6" s="14">
        <f t="shared" si="1"/>
        <v>0</v>
      </c>
      <c r="BS6" s="14">
        <f t="shared" si="1"/>
        <v>0</v>
      </c>
      <c r="BT6" s="14">
        <f t="shared" si="1"/>
        <v>0</v>
      </c>
      <c r="BU6" s="14">
        <f t="shared" si="1"/>
        <v>0</v>
      </c>
      <c r="BV6" s="14">
        <f t="shared" si="1"/>
        <v>0</v>
      </c>
      <c r="BW6" s="14">
        <f t="shared" si="1"/>
        <v>0</v>
      </c>
      <c r="BX6" s="14">
        <f t="shared" si="1"/>
        <v>0</v>
      </c>
      <c r="BY6" s="14">
        <f t="shared" si="1"/>
        <v>0</v>
      </c>
      <c r="BZ6" s="14">
        <f t="shared" si="1"/>
        <v>0</v>
      </c>
      <c r="CA6" s="14">
        <f t="shared" si="1"/>
        <v>0</v>
      </c>
      <c r="CB6" s="14">
        <f t="shared" si="1"/>
        <v>0</v>
      </c>
      <c r="CC6" s="14">
        <f t="shared" si="1"/>
        <v>0</v>
      </c>
      <c r="CD6" s="14">
        <f t="shared" si="1"/>
        <v>0</v>
      </c>
      <c r="CE6" s="14">
        <f t="shared" si="1"/>
        <v>0</v>
      </c>
      <c r="CF6" s="14">
        <f t="shared" si="1"/>
        <v>0</v>
      </c>
      <c r="CG6" s="14">
        <f t="shared" si="1"/>
        <v>0</v>
      </c>
      <c r="CH6" s="14">
        <f t="shared" si="1"/>
        <v>0</v>
      </c>
      <c r="CI6" s="14">
        <f t="shared" si="1"/>
        <v>0</v>
      </c>
      <c r="CJ6" s="14">
        <f t="shared" si="1"/>
        <v>0</v>
      </c>
      <c r="CK6" s="14">
        <f t="shared" si="1"/>
        <v>0</v>
      </c>
      <c r="CL6" s="14">
        <f t="shared" si="1"/>
        <v>0</v>
      </c>
      <c r="CM6" s="14">
        <f t="shared" si="1"/>
        <v>0</v>
      </c>
      <c r="CN6" s="14">
        <f t="shared" si="1"/>
        <v>0</v>
      </c>
      <c r="CO6" s="14">
        <f t="shared" si="1"/>
        <v>0</v>
      </c>
      <c r="CP6" s="14">
        <f t="shared" si="1"/>
        <v>0</v>
      </c>
      <c r="CQ6" s="14">
        <f t="shared" si="1"/>
        <v>0</v>
      </c>
      <c r="CR6" s="14">
        <f t="shared" si="1"/>
        <v>0</v>
      </c>
      <c r="CS6" s="14">
        <f t="shared" si="1"/>
        <v>0</v>
      </c>
      <c r="CT6" s="14">
        <f t="shared" si="1"/>
        <v>0</v>
      </c>
      <c r="CU6" s="14">
        <f t="shared" si="1"/>
        <v>0</v>
      </c>
      <c r="CW6" s="14">
        <f>SUM(BF$5:BF6)</f>
        <v>0</v>
      </c>
      <c r="CX6" s="14">
        <f>SUM(BG$5:BG6)</f>
        <v>0</v>
      </c>
      <c r="CY6" s="14">
        <f>SUM(BH$5:BH6)</f>
        <v>0</v>
      </c>
      <c r="CZ6" s="14">
        <f>SUM(BI$5:BI6)</f>
        <v>0</v>
      </c>
      <c r="DA6" s="14">
        <f>SUM(BJ$5:BJ6)</f>
        <v>0</v>
      </c>
      <c r="DB6" s="14">
        <f>SUM(BK$5:BK6)</f>
        <v>0</v>
      </c>
      <c r="DC6" s="14">
        <f>SUM(BL$5:BL6)</f>
        <v>0</v>
      </c>
      <c r="DD6" s="14">
        <f>SUM(BM$5:BM6)</f>
        <v>0</v>
      </c>
      <c r="DE6" s="14">
        <f>SUM(BN$5:BN6)</f>
        <v>0</v>
      </c>
      <c r="DF6" s="14">
        <f>SUM(BO$5:BO6)</f>
        <v>0</v>
      </c>
      <c r="DG6" s="14">
        <f>SUM(BP$5:BP6)</f>
        <v>0</v>
      </c>
      <c r="DH6" s="14">
        <f>SUM(BQ$5:BQ6)</f>
        <v>0</v>
      </c>
      <c r="DI6" s="14">
        <f>SUM(BR$5:BR6)</f>
        <v>0</v>
      </c>
      <c r="DJ6" s="14">
        <f>SUM(BS$5:BS6)</f>
        <v>0</v>
      </c>
      <c r="DK6" s="14">
        <f>SUM(BT$5:BT6)</f>
        <v>0</v>
      </c>
      <c r="DL6" s="14">
        <f>SUM(BU$5:BU6)</f>
        <v>0</v>
      </c>
      <c r="DM6" s="14">
        <f>SUM(BV$5:BV6)</f>
        <v>0</v>
      </c>
      <c r="DN6" s="14">
        <f>SUM(BW$5:BW6)</f>
        <v>0</v>
      </c>
      <c r="DO6" s="14">
        <f>SUM(BX$5:BX6)</f>
        <v>0</v>
      </c>
      <c r="DP6" s="14">
        <f>SUM(BY$5:BY6)</f>
        <v>0</v>
      </c>
      <c r="DQ6" s="14">
        <f>SUM(BZ$5:BZ6)</f>
        <v>0</v>
      </c>
      <c r="DR6" s="14">
        <f>SUM(CA$5:CA6)</f>
        <v>0</v>
      </c>
      <c r="DS6" s="14">
        <f>SUM(CB$5:CB6)</f>
        <v>0</v>
      </c>
      <c r="DT6" s="14">
        <f>SUM(CC$5:CC6)</f>
        <v>0</v>
      </c>
      <c r="DU6" s="14">
        <f>SUM(CD$5:CD6)</f>
        <v>0</v>
      </c>
      <c r="DV6" s="14">
        <f>SUM(CE$5:CE6)</f>
        <v>0</v>
      </c>
      <c r="DW6" s="14">
        <f>SUM(CF$5:CF6)</f>
        <v>0</v>
      </c>
      <c r="DX6" s="14">
        <f>SUM(CG$5:CG6)</f>
        <v>0</v>
      </c>
      <c r="DY6" s="14">
        <f>SUM(CH$5:CH6)</f>
        <v>0</v>
      </c>
      <c r="DZ6" s="14">
        <f>SUM(CI$5:CI6)</f>
        <v>0</v>
      </c>
      <c r="EA6" s="14">
        <f>SUM(CJ$5:CJ6)</f>
        <v>0</v>
      </c>
      <c r="EB6" s="14">
        <f>SUM(CK$5:CK6)</f>
        <v>0</v>
      </c>
      <c r="EC6" s="14">
        <f>SUM(CL$5:CL6)</f>
        <v>0</v>
      </c>
      <c r="ED6" s="14">
        <f>SUM(CM$5:CM6)</f>
        <v>0</v>
      </c>
      <c r="EE6" s="14">
        <f>SUM(CN$5:CN6)</f>
        <v>0</v>
      </c>
      <c r="EF6" s="14">
        <f>SUM(CO$5:CO6)</f>
        <v>0</v>
      </c>
      <c r="EG6" s="14">
        <f>SUM(CP$5:CP6)</f>
        <v>0</v>
      </c>
      <c r="EH6" s="14">
        <f>SUM(CQ$5:CQ6)</f>
        <v>0</v>
      </c>
      <c r="EI6" s="14">
        <f>SUM(CR$5:CR6)</f>
        <v>0</v>
      </c>
      <c r="EJ6" s="14">
        <f>SUM(CS$5:CS6)</f>
        <v>0</v>
      </c>
      <c r="EK6" s="14">
        <f>SUM(CT$5:CT6)</f>
        <v>0</v>
      </c>
      <c r="EL6" s="14">
        <f>SUM(CU$5:CU6)</f>
        <v>0</v>
      </c>
      <c r="EO6" s="101">
        <f t="shared" ref="EO6:EO47" si="11">MATCH(CW6,$AD$5:$AD$26,1)-1</f>
        <v>0</v>
      </c>
      <c r="EP6" s="101">
        <f t="shared" ref="EP6:EP47" si="12">MATCH(CX6,$AD$5:$AD$26,1)-1</f>
        <v>0</v>
      </c>
      <c r="EQ6" s="101">
        <f t="shared" ref="EQ6:EQ47" si="13">MATCH(CY6,$AD$5:$AD$26,1)-1</f>
        <v>0</v>
      </c>
      <c r="ER6" s="101">
        <f t="shared" ref="ER6:ER47" si="14">MATCH(CZ6,$AD$5:$AD$26,1)-1</f>
        <v>0</v>
      </c>
      <c r="ES6" s="101">
        <f t="shared" ref="ES6:ES47" si="15">MATCH(DA6,$AD$5:$AD$26,1)-1</f>
        <v>0</v>
      </c>
      <c r="ET6" s="101">
        <f t="shared" ref="ET6:ET47" si="16">MATCH(DB6,$AD$5:$AD$26,1)-1</f>
        <v>0</v>
      </c>
      <c r="EU6" s="101">
        <f t="shared" ref="EU6:EU47" si="17">MATCH(DC6,$AD$5:$AD$26,1)-1</f>
        <v>0</v>
      </c>
      <c r="EV6" s="101">
        <f t="shared" ref="EV6:EV47" si="18">MATCH(DD6,$AD$5:$AD$26,1)-1</f>
        <v>0</v>
      </c>
      <c r="EW6" s="101">
        <f t="shared" ref="EW6:EW47" si="19">MATCH(DE6,$AD$5:$AD$26,1)-1</f>
        <v>0</v>
      </c>
      <c r="EX6" s="101">
        <f t="shared" ref="EX6:EX47" si="20">MATCH(DF6,$AD$5:$AD$26,1)-1</f>
        <v>0</v>
      </c>
      <c r="EY6" s="101">
        <f t="shared" ref="EY6:EY47" si="21">MATCH(DG6,$AD$5:$AD$26,1)-1</f>
        <v>0</v>
      </c>
      <c r="EZ6" s="101">
        <f t="shared" ref="EZ6:EZ47" si="22">MATCH(DH6,$AD$5:$AD$26,1)-1</f>
        <v>0</v>
      </c>
      <c r="FA6" s="101">
        <f t="shared" ref="FA6:FA47" si="23">MATCH(DI6,$AD$5:$AD$26,1)-1</f>
        <v>0</v>
      </c>
      <c r="FB6" s="101">
        <f t="shared" ref="FB6:FB47" si="24">MATCH(DJ6,$AD$5:$AD$26,1)-1</f>
        <v>0</v>
      </c>
      <c r="FC6" s="101">
        <f t="shared" ref="FC6:FC47" si="25">MATCH(DK6,$AD$5:$AD$26,1)-1</f>
        <v>0</v>
      </c>
      <c r="FD6" s="101">
        <f t="shared" ref="FD6:FD47" si="26">MATCH(DL6,$AD$5:$AD$26,1)-1</f>
        <v>0</v>
      </c>
      <c r="FE6" s="101">
        <f t="shared" ref="FE6:FE47" si="27">MATCH(DM6,$AD$5:$AD$26,1)-1</f>
        <v>0</v>
      </c>
      <c r="FF6" s="101">
        <f t="shared" ref="FF6:FF47" si="28">MATCH(DN6,$AD$5:$AD$26,1)-1</f>
        <v>0</v>
      </c>
      <c r="FG6" s="101">
        <f t="shared" ref="FG6:FG47" si="29">MATCH(DO6,$AD$5:$AD$26,1)-1</f>
        <v>0</v>
      </c>
      <c r="FH6" s="101">
        <f t="shared" ref="FH6:FH47" si="30">MATCH(DP6,$AD$5:$AD$26,1)-1</f>
        <v>0</v>
      </c>
      <c r="FI6" s="101">
        <f t="shared" ref="FI6:FI47" si="31">MATCH(DQ6,$AD$5:$AD$26,1)-1</f>
        <v>0</v>
      </c>
      <c r="FJ6" s="101">
        <f t="shared" ref="FJ6:FJ47" si="32">MATCH(DR6,$AD$5:$AD$26,1)-1</f>
        <v>0</v>
      </c>
      <c r="FK6" s="101">
        <f t="shared" ref="FK6:FK47" si="33">MATCH(DS6,$AD$5:$AD$26,1)-1</f>
        <v>0</v>
      </c>
      <c r="FL6" s="101">
        <f t="shared" ref="FL6:FL47" si="34">MATCH(DT6,$AD$5:$AD$26,1)-1</f>
        <v>0</v>
      </c>
      <c r="FM6" s="101">
        <f t="shared" ref="FM6:FM47" si="35">MATCH(DU6,$AD$5:$AD$26,1)-1</f>
        <v>0</v>
      </c>
      <c r="FN6" s="101">
        <f t="shared" ref="FN6:FN47" si="36">MATCH(DV6,$AD$5:$AD$26,1)-1</f>
        <v>0</v>
      </c>
      <c r="FO6" s="101">
        <f t="shared" ref="FO6:FO47" si="37">MATCH(DW6,$AD$5:$AD$26,1)-1</f>
        <v>0</v>
      </c>
      <c r="FP6" s="101">
        <f t="shared" ref="FP6:FP47" si="38">MATCH(DX6,$AD$5:$AD$26,1)-1</f>
        <v>0</v>
      </c>
      <c r="FQ6" s="101">
        <f t="shared" ref="FQ6:FQ47" si="39">MATCH(DY6,$AD$5:$AD$26,1)-1</f>
        <v>0</v>
      </c>
      <c r="FR6" s="101">
        <f t="shared" ref="FR6:FR47" si="40">MATCH(DZ6,$AD$5:$AD$26,1)-1</f>
        <v>0</v>
      </c>
      <c r="FS6" s="101">
        <f t="shared" ref="FS6:FS47" si="41">MATCH(EA6,$AD$5:$AD$26,1)-1</f>
        <v>0</v>
      </c>
      <c r="FT6" s="101">
        <f t="shared" ref="FT6:FT47" si="42">MATCH(EB6,$AD$5:$AD$26,1)-1</f>
        <v>0</v>
      </c>
      <c r="FU6" s="101">
        <f t="shared" ref="FU6:FU47" si="43">MATCH(EC6,$AD$5:$AD$26,1)-1</f>
        <v>0</v>
      </c>
      <c r="FV6" s="101">
        <f t="shared" ref="FV6:FV47" si="44">MATCH(ED6,$AD$5:$AD$26,1)-1</f>
        <v>0</v>
      </c>
      <c r="FW6" s="101">
        <f t="shared" ref="FW6:FW47" si="45">MATCH(EE6,$AD$5:$AD$26,1)-1</f>
        <v>0</v>
      </c>
      <c r="FX6" s="101">
        <f t="shared" ref="FX6:FX47" si="46">MATCH(EF6,$AD$5:$AD$26,1)-1</f>
        <v>0</v>
      </c>
      <c r="FY6" s="101">
        <f t="shared" ref="FY6:FY47" si="47">MATCH(EG6,$AD$5:$AD$26,1)-1</f>
        <v>0</v>
      </c>
      <c r="FZ6" s="101">
        <f t="shared" ref="FZ6:FZ47" si="48">MATCH(EH6,$AD$5:$AD$26,1)-1</f>
        <v>0</v>
      </c>
      <c r="GA6" s="101">
        <f t="shared" ref="GA6:GA47" si="49">MATCH(EI6,$AD$5:$AD$26,1)-1</f>
        <v>0</v>
      </c>
      <c r="GB6" s="101">
        <f t="shared" ref="GB6:GB47" si="50">MATCH(EJ6,$AD$5:$AD$26,1)-1</f>
        <v>0</v>
      </c>
      <c r="GC6" s="101">
        <f t="shared" ref="GC6:GC47" si="51">MATCH(EK6,$AD$5:$AD$26,1)-1</f>
        <v>0</v>
      </c>
      <c r="GD6" s="101">
        <f t="shared" ref="GD6:GD47" si="52">MATCH(EL6,$AD$5:$AD$26,1)-1</f>
        <v>0</v>
      </c>
    </row>
    <row r="7" spans="1:186" ht="16.5" x14ac:dyDescent="0.2">
      <c r="A7" s="100">
        <v>3</v>
      </c>
      <c r="B7" s="100">
        <v>4</v>
      </c>
      <c r="C7" s="100">
        <v>4</v>
      </c>
      <c r="E7" s="100">
        <v>3</v>
      </c>
      <c r="F7" s="100" t="s">
        <v>731</v>
      </c>
      <c r="G7" s="100">
        <v>2</v>
      </c>
      <c r="H7" s="100">
        <v>7</v>
      </c>
      <c r="I7" s="100"/>
      <c r="K7" s="100">
        <v>3</v>
      </c>
      <c r="L7" s="100">
        <v>1</v>
      </c>
      <c r="M7" s="100">
        <v>3</v>
      </c>
      <c r="N7" s="100" t="str">
        <f t="shared" si="3"/>
        <v>神器1-3</v>
      </c>
      <c r="O7" s="100">
        <v>2</v>
      </c>
      <c r="P7" s="14">
        <f t="shared" si="4"/>
        <v>30</v>
      </c>
      <c r="Q7" s="102">
        <v>0.3</v>
      </c>
      <c r="R7" s="14">
        <v>1</v>
      </c>
      <c r="S7" s="14">
        <v>2</v>
      </c>
      <c r="T7" s="102">
        <v>0.3</v>
      </c>
      <c r="U7" s="14">
        <v>1</v>
      </c>
      <c r="V7" s="14">
        <v>3</v>
      </c>
      <c r="W7" s="102">
        <v>0.3</v>
      </c>
      <c r="X7" s="14">
        <v>2</v>
      </c>
      <c r="Y7" s="14">
        <v>4</v>
      </c>
      <c r="AB7" s="100">
        <v>2</v>
      </c>
      <c r="AC7" s="100">
        <v>1</v>
      </c>
      <c r="AD7" s="100">
        <f>SUM(AC$6:AC7)</f>
        <v>2</v>
      </c>
      <c r="AF7" s="100">
        <v>2</v>
      </c>
      <c r="AG7" s="100">
        <v>63</v>
      </c>
      <c r="AH7" s="100">
        <f t="shared" ref="AH7:AH13" si="53">SUMIFS($AX$5:$AX$122,$AO$5:$AO$122,"="&amp;AF7)</f>
        <v>44.4</v>
      </c>
      <c r="AI7" s="100" t="s">
        <v>747</v>
      </c>
      <c r="AJ7" s="19">
        <v>0.6</v>
      </c>
      <c r="AK7" s="19">
        <v>0.4</v>
      </c>
      <c r="AL7" s="19"/>
      <c r="AO7" s="100">
        <v>1</v>
      </c>
      <c r="AP7" s="100">
        <v>3</v>
      </c>
      <c r="AQ7" s="100">
        <v>1</v>
      </c>
      <c r="AR7" s="100">
        <v>1</v>
      </c>
      <c r="AS7" s="100" t="s">
        <v>367</v>
      </c>
      <c r="AT7" s="21">
        <f t="shared" si="0"/>
        <v>0.3</v>
      </c>
      <c r="AU7" s="100">
        <f t="shared" si="5"/>
        <v>1</v>
      </c>
      <c r="AV7" s="100">
        <f t="shared" si="6"/>
        <v>2</v>
      </c>
      <c r="AW7" s="101">
        <f t="shared" si="7"/>
        <v>0.44999999999999996</v>
      </c>
      <c r="AX7" s="100">
        <f t="shared" si="8"/>
        <v>13.5</v>
      </c>
      <c r="BA7" s="100">
        <v>3</v>
      </c>
      <c r="BB7" s="14">
        <f>INDEX(节奏总表!$BW$4:$BW$63,神器!BA7)</f>
        <v>49</v>
      </c>
      <c r="BC7" s="14">
        <f t="shared" si="9"/>
        <v>1</v>
      </c>
      <c r="BD7" s="14">
        <v>5</v>
      </c>
      <c r="BE7" s="14">
        <v>3</v>
      </c>
      <c r="BF7" s="14">
        <f t="shared" si="10"/>
        <v>10.5</v>
      </c>
      <c r="BG7" s="14">
        <f t="shared" si="1"/>
        <v>10.5</v>
      </c>
      <c r="BH7" s="14">
        <f t="shared" si="1"/>
        <v>6.75</v>
      </c>
      <c r="BI7" s="14">
        <f t="shared" si="1"/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si="1"/>
        <v>0</v>
      </c>
      <c r="BT7" s="14">
        <f t="shared" si="1"/>
        <v>0</v>
      </c>
      <c r="BU7" s="14">
        <f t="shared" si="1"/>
        <v>0</v>
      </c>
      <c r="BV7" s="14">
        <f t="shared" si="1"/>
        <v>0</v>
      </c>
      <c r="BW7" s="14">
        <f t="shared" si="1"/>
        <v>0</v>
      </c>
      <c r="BX7" s="14">
        <f t="shared" si="1"/>
        <v>0</v>
      </c>
      <c r="BY7" s="14">
        <f t="shared" si="1"/>
        <v>0</v>
      </c>
      <c r="BZ7" s="14">
        <f t="shared" si="1"/>
        <v>0</v>
      </c>
      <c r="CA7" s="14">
        <f t="shared" si="1"/>
        <v>0</v>
      </c>
      <c r="CB7" s="14">
        <f t="shared" si="1"/>
        <v>0</v>
      </c>
      <c r="CC7" s="14">
        <f t="shared" si="1"/>
        <v>0</v>
      </c>
      <c r="CD7" s="14">
        <f t="shared" si="1"/>
        <v>0</v>
      </c>
      <c r="CE7" s="14">
        <f t="shared" si="1"/>
        <v>0</v>
      </c>
      <c r="CF7" s="14">
        <f t="shared" si="1"/>
        <v>0</v>
      </c>
      <c r="CG7" s="14">
        <f t="shared" si="1"/>
        <v>0</v>
      </c>
      <c r="CH7" s="14">
        <f t="shared" si="1"/>
        <v>0</v>
      </c>
      <c r="CI7" s="14">
        <f t="shared" si="1"/>
        <v>0</v>
      </c>
      <c r="CJ7" s="14">
        <f t="shared" si="1"/>
        <v>0</v>
      </c>
      <c r="CK7" s="14">
        <f t="shared" si="1"/>
        <v>0</v>
      </c>
      <c r="CL7" s="14">
        <f t="shared" si="1"/>
        <v>0</v>
      </c>
      <c r="CM7" s="14">
        <f t="shared" si="1"/>
        <v>0</v>
      </c>
      <c r="CN7" s="14">
        <f t="shared" si="1"/>
        <v>0</v>
      </c>
      <c r="CO7" s="14">
        <f t="shared" si="1"/>
        <v>0</v>
      </c>
      <c r="CP7" s="14">
        <f t="shared" si="1"/>
        <v>0</v>
      </c>
      <c r="CQ7" s="14">
        <f t="shared" si="1"/>
        <v>0</v>
      </c>
      <c r="CR7" s="14">
        <f t="shared" si="1"/>
        <v>0</v>
      </c>
      <c r="CS7" s="14">
        <f t="shared" si="1"/>
        <v>0</v>
      </c>
      <c r="CT7" s="14">
        <f t="shared" si="1"/>
        <v>0</v>
      </c>
      <c r="CU7" s="14">
        <f t="shared" si="1"/>
        <v>0</v>
      </c>
      <c r="CW7" s="14">
        <f>SUM(BF$5:BF7)</f>
        <v>10.5</v>
      </c>
      <c r="CX7" s="14">
        <f>SUM(BG$5:BG7)</f>
        <v>10.5</v>
      </c>
      <c r="CY7" s="14">
        <f>SUM(BH$5:BH7)</f>
        <v>6.75</v>
      </c>
      <c r="CZ7" s="14">
        <f>SUM(BI$5:BI7)</f>
        <v>0</v>
      </c>
      <c r="DA7" s="14">
        <f>SUM(BJ$5:BJ7)</f>
        <v>0</v>
      </c>
      <c r="DB7" s="14">
        <f>SUM(BK$5:BK7)</f>
        <v>0</v>
      </c>
      <c r="DC7" s="14">
        <f>SUM(BL$5:BL7)</f>
        <v>0</v>
      </c>
      <c r="DD7" s="14">
        <f>SUM(BM$5:BM7)</f>
        <v>0</v>
      </c>
      <c r="DE7" s="14">
        <f>SUM(BN$5:BN7)</f>
        <v>0</v>
      </c>
      <c r="DF7" s="14">
        <f>SUM(BO$5:BO7)</f>
        <v>0</v>
      </c>
      <c r="DG7" s="14">
        <f>SUM(BP$5:BP7)</f>
        <v>0</v>
      </c>
      <c r="DH7" s="14">
        <f>SUM(BQ$5:BQ7)</f>
        <v>0</v>
      </c>
      <c r="DI7" s="14">
        <f>SUM(BR$5:BR7)</f>
        <v>0</v>
      </c>
      <c r="DJ7" s="14">
        <f>SUM(BS$5:BS7)</f>
        <v>0</v>
      </c>
      <c r="DK7" s="14">
        <f>SUM(BT$5:BT7)</f>
        <v>0</v>
      </c>
      <c r="DL7" s="14">
        <f>SUM(BU$5:BU7)</f>
        <v>0</v>
      </c>
      <c r="DM7" s="14">
        <f>SUM(BV$5:BV7)</f>
        <v>0</v>
      </c>
      <c r="DN7" s="14">
        <f>SUM(BW$5:BW7)</f>
        <v>0</v>
      </c>
      <c r="DO7" s="14">
        <f>SUM(BX$5:BX7)</f>
        <v>0</v>
      </c>
      <c r="DP7" s="14">
        <f>SUM(BY$5:BY7)</f>
        <v>0</v>
      </c>
      <c r="DQ7" s="14">
        <f>SUM(BZ$5:BZ7)</f>
        <v>0</v>
      </c>
      <c r="DR7" s="14">
        <f>SUM(CA$5:CA7)</f>
        <v>0</v>
      </c>
      <c r="DS7" s="14">
        <f>SUM(CB$5:CB7)</f>
        <v>0</v>
      </c>
      <c r="DT7" s="14">
        <f>SUM(CC$5:CC7)</f>
        <v>0</v>
      </c>
      <c r="DU7" s="14">
        <f>SUM(CD$5:CD7)</f>
        <v>0</v>
      </c>
      <c r="DV7" s="14">
        <f>SUM(CE$5:CE7)</f>
        <v>0</v>
      </c>
      <c r="DW7" s="14">
        <f>SUM(CF$5:CF7)</f>
        <v>0</v>
      </c>
      <c r="DX7" s="14">
        <f>SUM(CG$5:CG7)</f>
        <v>0</v>
      </c>
      <c r="DY7" s="14">
        <f>SUM(CH$5:CH7)</f>
        <v>0</v>
      </c>
      <c r="DZ7" s="14">
        <f>SUM(CI$5:CI7)</f>
        <v>0</v>
      </c>
      <c r="EA7" s="14">
        <f>SUM(CJ$5:CJ7)</f>
        <v>0</v>
      </c>
      <c r="EB7" s="14">
        <f>SUM(CK$5:CK7)</f>
        <v>0</v>
      </c>
      <c r="EC7" s="14">
        <f>SUM(CL$5:CL7)</f>
        <v>0</v>
      </c>
      <c r="ED7" s="14">
        <f>SUM(CM$5:CM7)</f>
        <v>0</v>
      </c>
      <c r="EE7" s="14">
        <f>SUM(CN$5:CN7)</f>
        <v>0</v>
      </c>
      <c r="EF7" s="14">
        <f>SUM(CO$5:CO7)</f>
        <v>0</v>
      </c>
      <c r="EG7" s="14">
        <f>SUM(CP$5:CP7)</f>
        <v>0</v>
      </c>
      <c r="EH7" s="14">
        <f>SUM(CQ$5:CQ7)</f>
        <v>0</v>
      </c>
      <c r="EI7" s="14">
        <f>SUM(CR$5:CR7)</f>
        <v>0</v>
      </c>
      <c r="EJ7" s="14">
        <f>SUM(CS$5:CS7)</f>
        <v>0</v>
      </c>
      <c r="EK7" s="14">
        <f>SUM(CT$5:CT7)</f>
        <v>0</v>
      </c>
      <c r="EL7" s="14">
        <f>SUM(CU$5:CU7)</f>
        <v>0</v>
      </c>
      <c r="EO7" s="101">
        <f t="shared" si="11"/>
        <v>6</v>
      </c>
      <c r="EP7" s="101">
        <f t="shared" si="12"/>
        <v>6</v>
      </c>
      <c r="EQ7" s="101">
        <f t="shared" si="13"/>
        <v>4</v>
      </c>
      <c r="ER7" s="101">
        <f t="shared" si="14"/>
        <v>0</v>
      </c>
      <c r="ES7" s="101">
        <f t="shared" si="15"/>
        <v>0</v>
      </c>
      <c r="ET7" s="101">
        <f t="shared" si="16"/>
        <v>0</v>
      </c>
      <c r="EU7" s="101">
        <f t="shared" si="17"/>
        <v>0</v>
      </c>
      <c r="EV7" s="101">
        <f t="shared" si="18"/>
        <v>0</v>
      </c>
      <c r="EW7" s="101">
        <f t="shared" si="19"/>
        <v>0</v>
      </c>
      <c r="EX7" s="101">
        <f t="shared" si="20"/>
        <v>0</v>
      </c>
      <c r="EY7" s="101">
        <f t="shared" si="21"/>
        <v>0</v>
      </c>
      <c r="EZ7" s="101">
        <f t="shared" si="22"/>
        <v>0</v>
      </c>
      <c r="FA7" s="101">
        <f t="shared" si="23"/>
        <v>0</v>
      </c>
      <c r="FB7" s="101">
        <f t="shared" si="24"/>
        <v>0</v>
      </c>
      <c r="FC7" s="101">
        <f t="shared" si="25"/>
        <v>0</v>
      </c>
      <c r="FD7" s="101">
        <f t="shared" si="26"/>
        <v>0</v>
      </c>
      <c r="FE7" s="101">
        <f t="shared" si="27"/>
        <v>0</v>
      </c>
      <c r="FF7" s="101">
        <f t="shared" si="28"/>
        <v>0</v>
      </c>
      <c r="FG7" s="101">
        <f t="shared" si="29"/>
        <v>0</v>
      </c>
      <c r="FH7" s="101">
        <f t="shared" si="30"/>
        <v>0</v>
      </c>
      <c r="FI7" s="101">
        <f t="shared" si="31"/>
        <v>0</v>
      </c>
      <c r="FJ7" s="101">
        <f t="shared" si="32"/>
        <v>0</v>
      </c>
      <c r="FK7" s="101">
        <f t="shared" si="33"/>
        <v>0</v>
      </c>
      <c r="FL7" s="101">
        <f t="shared" si="34"/>
        <v>0</v>
      </c>
      <c r="FM7" s="101">
        <f t="shared" si="35"/>
        <v>0</v>
      </c>
      <c r="FN7" s="101">
        <f t="shared" si="36"/>
        <v>0</v>
      </c>
      <c r="FO7" s="101">
        <f t="shared" si="37"/>
        <v>0</v>
      </c>
      <c r="FP7" s="101">
        <f t="shared" si="38"/>
        <v>0</v>
      </c>
      <c r="FQ7" s="101">
        <f t="shared" si="39"/>
        <v>0</v>
      </c>
      <c r="FR7" s="101">
        <f t="shared" si="40"/>
        <v>0</v>
      </c>
      <c r="FS7" s="101">
        <f t="shared" si="41"/>
        <v>0</v>
      </c>
      <c r="FT7" s="101">
        <f t="shared" si="42"/>
        <v>0</v>
      </c>
      <c r="FU7" s="101">
        <f t="shared" si="43"/>
        <v>0</v>
      </c>
      <c r="FV7" s="101">
        <f t="shared" si="44"/>
        <v>0</v>
      </c>
      <c r="FW7" s="101">
        <f t="shared" si="45"/>
        <v>0</v>
      </c>
      <c r="FX7" s="101">
        <f t="shared" si="46"/>
        <v>0</v>
      </c>
      <c r="FY7" s="101">
        <f t="shared" si="47"/>
        <v>0</v>
      </c>
      <c r="FZ7" s="101">
        <f t="shared" si="48"/>
        <v>0</v>
      </c>
      <c r="GA7" s="101">
        <f t="shared" si="49"/>
        <v>0</v>
      </c>
      <c r="GB7" s="101">
        <f t="shared" si="50"/>
        <v>0</v>
      </c>
      <c r="GC7" s="101">
        <f t="shared" si="51"/>
        <v>0</v>
      </c>
      <c r="GD7" s="101">
        <f t="shared" si="52"/>
        <v>0</v>
      </c>
    </row>
    <row r="8" spans="1:186" ht="16.5" x14ac:dyDescent="0.2">
      <c r="A8" s="100">
        <v>4</v>
      </c>
      <c r="B8" s="100">
        <v>5</v>
      </c>
      <c r="C8" s="100">
        <v>5</v>
      </c>
      <c r="E8" s="100">
        <v>4</v>
      </c>
      <c r="F8" s="100" t="s">
        <v>420</v>
      </c>
      <c r="G8" s="100">
        <v>3</v>
      </c>
      <c r="H8" s="100">
        <v>15</v>
      </c>
      <c r="I8" s="19">
        <v>0.1</v>
      </c>
      <c r="K8" s="100">
        <v>4</v>
      </c>
      <c r="L8" s="100">
        <v>2</v>
      </c>
      <c r="M8" s="100">
        <v>1</v>
      </c>
      <c r="N8" s="100" t="str">
        <f t="shared" si="3"/>
        <v>神器2-1</v>
      </c>
      <c r="O8" s="100">
        <v>1</v>
      </c>
      <c r="P8" s="14">
        <f t="shared" si="4"/>
        <v>15</v>
      </c>
      <c r="Q8" s="102">
        <v>0.26</v>
      </c>
      <c r="R8" s="14">
        <v>1</v>
      </c>
      <c r="S8" s="14">
        <v>3</v>
      </c>
      <c r="T8" s="102">
        <v>0.26</v>
      </c>
      <c r="U8" s="14">
        <v>2</v>
      </c>
      <c r="V8" s="14">
        <v>4</v>
      </c>
      <c r="W8" s="102">
        <v>0.26</v>
      </c>
      <c r="X8" s="14">
        <v>3</v>
      </c>
      <c r="Y8" s="14">
        <v>5</v>
      </c>
      <c r="AB8" s="100">
        <v>3</v>
      </c>
      <c r="AC8" s="100">
        <v>1</v>
      </c>
      <c r="AD8" s="100">
        <f>SUM(AC$6:AC8)</f>
        <v>3</v>
      </c>
      <c r="AF8" s="100">
        <v>3</v>
      </c>
      <c r="AG8" s="100">
        <v>83</v>
      </c>
      <c r="AH8" s="100">
        <f t="shared" si="53"/>
        <v>65.199999999999989</v>
      </c>
      <c r="AI8" s="100" t="s">
        <v>748</v>
      </c>
      <c r="AJ8" s="19">
        <v>0.55000000000000004</v>
      </c>
      <c r="AK8" s="19">
        <v>0.3</v>
      </c>
      <c r="AL8" s="19">
        <v>0.15</v>
      </c>
      <c r="AO8" s="100">
        <v>2</v>
      </c>
      <c r="AP8" s="100">
        <v>1</v>
      </c>
      <c r="AQ8" s="100">
        <v>1</v>
      </c>
      <c r="AR8" s="100">
        <v>2</v>
      </c>
      <c r="AS8" s="100" t="s">
        <v>365</v>
      </c>
      <c r="AT8" s="21">
        <f t="shared" si="0"/>
        <v>0.21</v>
      </c>
      <c r="AU8" s="100">
        <f t="shared" si="5"/>
        <v>2</v>
      </c>
      <c r="AV8" s="100">
        <f t="shared" si="6"/>
        <v>4</v>
      </c>
      <c r="AW8" s="101">
        <f t="shared" si="7"/>
        <v>0.63</v>
      </c>
      <c r="AX8" s="100">
        <f t="shared" si="8"/>
        <v>6.3000000000000007</v>
      </c>
      <c r="BA8" s="100">
        <v>4</v>
      </c>
      <c r="BB8" s="14">
        <f>INDEX(节奏总表!$BW$4:$BW$63,神器!BA8)</f>
        <v>56</v>
      </c>
      <c r="BC8" s="14">
        <f t="shared" si="9"/>
        <v>1</v>
      </c>
      <c r="BD8" s="14">
        <v>5</v>
      </c>
      <c r="BE8" s="14">
        <v>3</v>
      </c>
      <c r="BF8" s="14">
        <f t="shared" si="10"/>
        <v>10.5</v>
      </c>
      <c r="BG8" s="14">
        <f t="shared" si="1"/>
        <v>10.5</v>
      </c>
      <c r="BH8" s="14">
        <f t="shared" si="1"/>
        <v>6.75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4">
        <f t="shared" si="1"/>
        <v>0</v>
      </c>
      <c r="BS8" s="14">
        <f t="shared" si="1"/>
        <v>0</v>
      </c>
      <c r="BT8" s="14">
        <f t="shared" si="1"/>
        <v>0</v>
      </c>
      <c r="BU8" s="14">
        <f t="shared" si="1"/>
        <v>0</v>
      </c>
      <c r="BV8" s="14">
        <f t="shared" si="1"/>
        <v>0</v>
      </c>
      <c r="BW8" s="14">
        <f t="shared" si="1"/>
        <v>0</v>
      </c>
      <c r="BX8" s="14">
        <f t="shared" si="1"/>
        <v>0</v>
      </c>
      <c r="BY8" s="14">
        <f t="shared" si="1"/>
        <v>0</v>
      </c>
      <c r="BZ8" s="14">
        <f t="shared" si="1"/>
        <v>0</v>
      </c>
      <c r="CA8" s="14">
        <f t="shared" si="1"/>
        <v>0</v>
      </c>
      <c r="CB8" s="14">
        <f t="shared" si="1"/>
        <v>0</v>
      </c>
      <c r="CC8" s="14">
        <f t="shared" si="1"/>
        <v>0</v>
      </c>
      <c r="CD8" s="14">
        <f t="shared" si="1"/>
        <v>0</v>
      </c>
      <c r="CE8" s="14">
        <f t="shared" si="1"/>
        <v>0</v>
      </c>
      <c r="CF8" s="14">
        <f t="shared" si="1"/>
        <v>0</v>
      </c>
      <c r="CG8" s="14">
        <f t="shared" si="1"/>
        <v>0</v>
      </c>
      <c r="CH8" s="14">
        <f t="shared" si="1"/>
        <v>0</v>
      </c>
      <c r="CI8" s="14">
        <f t="shared" si="1"/>
        <v>0</v>
      </c>
      <c r="CJ8" s="14">
        <f t="shared" si="1"/>
        <v>0</v>
      </c>
      <c r="CK8" s="14">
        <f t="shared" si="1"/>
        <v>0</v>
      </c>
      <c r="CL8" s="14">
        <f t="shared" si="1"/>
        <v>0</v>
      </c>
      <c r="CM8" s="14">
        <f t="shared" si="1"/>
        <v>0</v>
      </c>
      <c r="CN8" s="14">
        <f t="shared" si="1"/>
        <v>0</v>
      </c>
      <c r="CO8" s="14">
        <f t="shared" si="1"/>
        <v>0</v>
      </c>
      <c r="CP8" s="14">
        <f t="shared" si="1"/>
        <v>0</v>
      </c>
      <c r="CQ8" s="14">
        <f t="shared" si="1"/>
        <v>0</v>
      </c>
      <c r="CR8" s="14">
        <f t="shared" si="1"/>
        <v>0</v>
      </c>
      <c r="CS8" s="14">
        <f t="shared" si="1"/>
        <v>0</v>
      </c>
      <c r="CT8" s="14">
        <f t="shared" si="1"/>
        <v>0</v>
      </c>
      <c r="CU8" s="14">
        <f t="shared" si="1"/>
        <v>0</v>
      </c>
      <c r="CW8" s="14">
        <f>SUM(BF$5:BF8)</f>
        <v>21</v>
      </c>
      <c r="CX8" s="14">
        <f>SUM(BG$5:BG8)</f>
        <v>21</v>
      </c>
      <c r="CY8" s="14">
        <f>SUM(BH$5:BH8)</f>
        <v>13.5</v>
      </c>
      <c r="CZ8" s="14">
        <f>SUM(BI$5:BI8)</f>
        <v>0</v>
      </c>
      <c r="DA8" s="14">
        <f>SUM(BJ$5:BJ8)</f>
        <v>0</v>
      </c>
      <c r="DB8" s="14">
        <f>SUM(BK$5:BK8)</f>
        <v>0</v>
      </c>
      <c r="DC8" s="14">
        <f>SUM(BL$5:BL8)</f>
        <v>0</v>
      </c>
      <c r="DD8" s="14">
        <f>SUM(BM$5:BM8)</f>
        <v>0</v>
      </c>
      <c r="DE8" s="14">
        <f>SUM(BN$5:BN8)</f>
        <v>0</v>
      </c>
      <c r="DF8" s="14">
        <f>SUM(BO$5:BO8)</f>
        <v>0</v>
      </c>
      <c r="DG8" s="14">
        <f>SUM(BP$5:BP8)</f>
        <v>0</v>
      </c>
      <c r="DH8" s="14">
        <f>SUM(BQ$5:BQ8)</f>
        <v>0</v>
      </c>
      <c r="DI8" s="14">
        <f>SUM(BR$5:BR8)</f>
        <v>0</v>
      </c>
      <c r="DJ8" s="14">
        <f>SUM(BS$5:BS8)</f>
        <v>0</v>
      </c>
      <c r="DK8" s="14">
        <f>SUM(BT$5:BT8)</f>
        <v>0</v>
      </c>
      <c r="DL8" s="14">
        <f>SUM(BU$5:BU8)</f>
        <v>0</v>
      </c>
      <c r="DM8" s="14">
        <f>SUM(BV$5:BV8)</f>
        <v>0</v>
      </c>
      <c r="DN8" s="14">
        <f>SUM(BW$5:BW8)</f>
        <v>0</v>
      </c>
      <c r="DO8" s="14">
        <f>SUM(BX$5:BX8)</f>
        <v>0</v>
      </c>
      <c r="DP8" s="14">
        <f>SUM(BY$5:BY8)</f>
        <v>0</v>
      </c>
      <c r="DQ8" s="14">
        <f>SUM(BZ$5:BZ8)</f>
        <v>0</v>
      </c>
      <c r="DR8" s="14">
        <f>SUM(CA$5:CA8)</f>
        <v>0</v>
      </c>
      <c r="DS8" s="14">
        <f>SUM(CB$5:CB8)</f>
        <v>0</v>
      </c>
      <c r="DT8" s="14">
        <f>SUM(CC$5:CC8)</f>
        <v>0</v>
      </c>
      <c r="DU8" s="14">
        <f>SUM(CD$5:CD8)</f>
        <v>0</v>
      </c>
      <c r="DV8" s="14">
        <f>SUM(CE$5:CE8)</f>
        <v>0</v>
      </c>
      <c r="DW8" s="14">
        <f>SUM(CF$5:CF8)</f>
        <v>0</v>
      </c>
      <c r="DX8" s="14">
        <f>SUM(CG$5:CG8)</f>
        <v>0</v>
      </c>
      <c r="DY8" s="14">
        <f>SUM(CH$5:CH8)</f>
        <v>0</v>
      </c>
      <c r="DZ8" s="14">
        <f>SUM(CI$5:CI8)</f>
        <v>0</v>
      </c>
      <c r="EA8" s="14">
        <f>SUM(CJ$5:CJ8)</f>
        <v>0</v>
      </c>
      <c r="EB8" s="14">
        <f>SUM(CK$5:CK8)</f>
        <v>0</v>
      </c>
      <c r="EC8" s="14">
        <f>SUM(CL$5:CL8)</f>
        <v>0</v>
      </c>
      <c r="ED8" s="14">
        <f>SUM(CM$5:CM8)</f>
        <v>0</v>
      </c>
      <c r="EE8" s="14">
        <f>SUM(CN$5:CN8)</f>
        <v>0</v>
      </c>
      <c r="EF8" s="14">
        <f>SUM(CO$5:CO8)</f>
        <v>0</v>
      </c>
      <c r="EG8" s="14">
        <f>SUM(CP$5:CP8)</f>
        <v>0</v>
      </c>
      <c r="EH8" s="14">
        <f>SUM(CQ$5:CQ8)</f>
        <v>0</v>
      </c>
      <c r="EI8" s="14">
        <f>SUM(CR$5:CR8)</f>
        <v>0</v>
      </c>
      <c r="EJ8" s="14">
        <f>SUM(CS$5:CS8)</f>
        <v>0</v>
      </c>
      <c r="EK8" s="14">
        <f>SUM(CT$5:CT8)</f>
        <v>0</v>
      </c>
      <c r="EL8" s="14">
        <f>SUM(CU$5:CU8)</f>
        <v>0</v>
      </c>
      <c r="EO8" s="101">
        <f t="shared" si="11"/>
        <v>9</v>
      </c>
      <c r="EP8" s="101">
        <f t="shared" si="12"/>
        <v>9</v>
      </c>
      <c r="EQ8" s="101">
        <f t="shared" si="13"/>
        <v>7</v>
      </c>
      <c r="ER8" s="101">
        <f t="shared" si="14"/>
        <v>0</v>
      </c>
      <c r="ES8" s="101">
        <f t="shared" si="15"/>
        <v>0</v>
      </c>
      <c r="ET8" s="101">
        <f t="shared" si="16"/>
        <v>0</v>
      </c>
      <c r="EU8" s="101">
        <f t="shared" si="17"/>
        <v>0</v>
      </c>
      <c r="EV8" s="101">
        <f t="shared" si="18"/>
        <v>0</v>
      </c>
      <c r="EW8" s="101">
        <f t="shared" si="19"/>
        <v>0</v>
      </c>
      <c r="EX8" s="101">
        <f t="shared" si="20"/>
        <v>0</v>
      </c>
      <c r="EY8" s="101">
        <f t="shared" si="21"/>
        <v>0</v>
      </c>
      <c r="EZ8" s="101">
        <f t="shared" si="22"/>
        <v>0</v>
      </c>
      <c r="FA8" s="101">
        <f t="shared" si="23"/>
        <v>0</v>
      </c>
      <c r="FB8" s="101">
        <f t="shared" si="24"/>
        <v>0</v>
      </c>
      <c r="FC8" s="101">
        <f t="shared" si="25"/>
        <v>0</v>
      </c>
      <c r="FD8" s="101">
        <f t="shared" si="26"/>
        <v>0</v>
      </c>
      <c r="FE8" s="101">
        <f t="shared" si="27"/>
        <v>0</v>
      </c>
      <c r="FF8" s="101">
        <f t="shared" si="28"/>
        <v>0</v>
      </c>
      <c r="FG8" s="101">
        <f t="shared" si="29"/>
        <v>0</v>
      </c>
      <c r="FH8" s="101">
        <f t="shared" si="30"/>
        <v>0</v>
      </c>
      <c r="FI8" s="101">
        <f t="shared" si="31"/>
        <v>0</v>
      </c>
      <c r="FJ8" s="101">
        <f t="shared" si="32"/>
        <v>0</v>
      </c>
      <c r="FK8" s="101">
        <f t="shared" si="33"/>
        <v>0</v>
      </c>
      <c r="FL8" s="101">
        <f t="shared" si="34"/>
        <v>0</v>
      </c>
      <c r="FM8" s="101">
        <f t="shared" si="35"/>
        <v>0</v>
      </c>
      <c r="FN8" s="101">
        <f t="shared" si="36"/>
        <v>0</v>
      </c>
      <c r="FO8" s="101">
        <f t="shared" si="37"/>
        <v>0</v>
      </c>
      <c r="FP8" s="101">
        <f t="shared" si="38"/>
        <v>0</v>
      </c>
      <c r="FQ8" s="101">
        <f t="shared" si="39"/>
        <v>0</v>
      </c>
      <c r="FR8" s="101">
        <f t="shared" si="40"/>
        <v>0</v>
      </c>
      <c r="FS8" s="101">
        <f t="shared" si="41"/>
        <v>0</v>
      </c>
      <c r="FT8" s="101">
        <f t="shared" si="42"/>
        <v>0</v>
      </c>
      <c r="FU8" s="101">
        <f t="shared" si="43"/>
        <v>0</v>
      </c>
      <c r="FV8" s="101">
        <f t="shared" si="44"/>
        <v>0</v>
      </c>
      <c r="FW8" s="101">
        <f t="shared" si="45"/>
        <v>0</v>
      </c>
      <c r="FX8" s="101">
        <f t="shared" si="46"/>
        <v>0</v>
      </c>
      <c r="FY8" s="101">
        <f t="shared" si="47"/>
        <v>0</v>
      </c>
      <c r="FZ8" s="101">
        <f t="shared" si="48"/>
        <v>0</v>
      </c>
      <c r="GA8" s="101">
        <f t="shared" si="49"/>
        <v>0</v>
      </c>
      <c r="GB8" s="101">
        <f t="shared" si="50"/>
        <v>0</v>
      </c>
      <c r="GC8" s="101">
        <f t="shared" si="51"/>
        <v>0</v>
      </c>
      <c r="GD8" s="101">
        <f t="shared" si="52"/>
        <v>0</v>
      </c>
    </row>
    <row r="9" spans="1:186" ht="16.5" x14ac:dyDescent="0.2">
      <c r="A9" s="100">
        <v>5</v>
      </c>
      <c r="B9" s="100">
        <v>6</v>
      </c>
      <c r="C9" s="100">
        <v>6</v>
      </c>
      <c r="K9" s="100">
        <v>5</v>
      </c>
      <c r="L9" s="100">
        <v>2</v>
      </c>
      <c r="M9" s="100">
        <v>2</v>
      </c>
      <c r="N9" s="100" t="str">
        <f t="shared" si="3"/>
        <v>神器2-2</v>
      </c>
      <c r="O9" s="100">
        <v>1</v>
      </c>
      <c r="P9" s="14">
        <f t="shared" si="4"/>
        <v>15</v>
      </c>
      <c r="Q9" s="102">
        <v>0.26</v>
      </c>
      <c r="R9" s="14">
        <v>1</v>
      </c>
      <c r="S9" s="14">
        <v>3</v>
      </c>
      <c r="T9" s="102">
        <v>0.26</v>
      </c>
      <c r="U9" s="14">
        <v>2</v>
      </c>
      <c r="V9" s="14">
        <v>4</v>
      </c>
      <c r="W9" s="102">
        <v>0.26</v>
      </c>
      <c r="X9" s="14">
        <v>3</v>
      </c>
      <c r="Y9" s="14">
        <v>5</v>
      </c>
      <c r="AB9" s="100">
        <v>4</v>
      </c>
      <c r="AC9" s="100">
        <v>2</v>
      </c>
      <c r="AD9" s="100">
        <f>SUM(AC$6:AC9)</f>
        <v>5</v>
      </c>
      <c r="AF9" s="100">
        <v>4</v>
      </c>
      <c r="AG9" s="100">
        <v>93</v>
      </c>
      <c r="AH9" s="100">
        <f t="shared" si="53"/>
        <v>109.60500000000002</v>
      </c>
      <c r="AI9" s="100" t="s">
        <v>749</v>
      </c>
      <c r="AJ9" s="19">
        <v>0.55000000000000004</v>
      </c>
      <c r="AK9" s="19">
        <v>0.3</v>
      </c>
      <c r="AL9" s="19">
        <v>0.15</v>
      </c>
      <c r="AO9" s="100">
        <v>2</v>
      </c>
      <c r="AP9" s="100">
        <v>2</v>
      </c>
      <c r="AQ9" s="100">
        <v>1</v>
      </c>
      <c r="AR9" s="100">
        <v>2</v>
      </c>
      <c r="AS9" s="100" t="s">
        <v>366</v>
      </c>
      <c r="AT9" s="21">
        <f t="shared" si="0"/>
        <v>0.21</v>
      </c>
      <c r="AU9" s="100">
        <f t="shared" si="5"/>
        <v>2</v>
      </c>
      <c r="AV9" s="100">
        <f t="shared" si="6"/>
        <v>4</v>
      </c>
      <c r="AW9" s="101">
        <f t="shared" si="7"/>
        <v>0.63</v>
      </c>
      <c r="AX9" s="100">
        <f t="shared" si="8"/>
        <v>6.3000000000000007</v>
      </c>
      <c r="BA9" s="100">
        <v>5</v>
      </c>
      <c r="BB9" s="14">
        <f>INDEX(节奏总表!$BW$4:$BW$63,神器!BA9)</f>
        <v>62</v>
      </c>
      <c r="BC9" s="14">
        <f t="shared" si="9"/>
        <v>1</v>
      </c>
      <c r="BD9" s="14">
        <v>5</v>
      </c>
      <c r="BE9" s="14">
        <v>3</v>
      </c>
      <c r="BF9" s="14">
        <f t="shared" si="10"/>
        <v>10.5</v>
      </c>
      <c r="BG9" s="14">
        <f t="shared" si="1"/>
        <v>10.5</v>
      </c>
      <c r="BH9" s="14">
        <f t="shared" si="1"/>
        <v>6.75</v>
      </c>
      <c r="BI9" s="14">
        <f t="shared" si="1"/>
        <v>0</v>
      </c>
      <c r="BJ9" s="14">
        <f t="shared" si="1"/>
        <v>0</v>
      </c>
      <c r="BK9" s="14">
        <f t="shared" si="1"/>
        <v>0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4">
        <f t="shared" si="1"/>
        <v>0</v>
      </c>
      <c r="BS9" s="14">
        <f t="shared" si="1"/>
        <v>0</v>
      </c>
      <c r="BT9" s="14">
        <f t="shared" si="1"/>
        <v>0</v>
      </c>
      <c r="BU9" s="14">
        <f t="shared" si="1"/>
        <v>0</v>
      </c>
      <c r="BV9" s="14">
        <f t="shared" si="1"/>
        <v>0</v>
      </c>
      <c r="BW9" s="14">
        <f t="shared" si="1"/>
        <v>0</v>
      </c>
      <c r="BX9" s="14">
        <f t="shared" si="1"/>
        <v>0</v>
      </c>
      <c r="BY9" s="14">
        <f t="shared" si="1"/>
        <v>0</v>
      </c>
      <c r="BZ9" s="14">
        <f t="shared" si="1"/>
        <v>0</v>
      </c>
      <c r="CA9" s="14">
        <f t="shared" si="1"/>
        <v>0</v>
      </c>
      <c r="CB9" s="14">
        <f t="shared" si="1"/>
        <v>0</v>
      </c>
      <c r="CC9" s="14">
        <f t="shared" si="1"/>
        <v>0</v>
      </c>
      <c r="CD9" s="14">
        <f t="shared" si="1"/>
        <v>0</v>
      </c>
      <c r="CE9" s="14">
        <f t="shared" si="1"/>
        <v>0</v>
      </c>
      <c r="CF9" s="14">
        <f t="shared" si="1"/>
        <v>0</v>
      </c>
      <c r="CG9" s="14">
        <f t="shared" si="1"/>
        <v>0</v>
      </c>
      <c r="CH9" s="14">
        <f t="shared" si="1"/>
        <v>0</v>
      </c>
      <c r="CI9" s="14">
        <f t="shared" si="1"/>
        <v>0</v>
      </c>
      <c r="CJ9" s="14">
        <f t="shared" si="1"/>
        <v>0</v>
      </c>
      <c r="CK9" s="14">
        <f t="shared" si="1"/>
        <v>0</v>
      </c>
      <c r="CL9" s="14">
        <f t="shared" si="1"/>
        <v>0</v>
      </c>
      <c r="CM9" s="14">
        <f t="shared" si="1"/>
        <v>0</v>
      </c>
      <c r="CN9" s="14">
        <f t="shared" si="1"/>
        <v>0</v>
      </c>
      <c r="CO9" s="14">
        <f t="shared" si="1"/>
        <v>0</v>
      </c>
      <c r="CP9" s="14">
        <f t="shared" si="1"/>
        <v>0</v>
      </c>
      <c r="CQ9" s="14">
        <f t="shared" si="1"/>
        <v>0</v>
      </c>
      <c r="CR9" s="14">
        <f t="shared" si="1"/>
        <v>0</v>
      </c>
      <c r="CS9" s="14">
        <f t="shared" si="1"/>
        <v>0</v>
      </c>
      <c r="CT9" s="14">
        <f t="shared" si="1"/>
        <v>0</v>
      </c>
      <c r="CU9" s="14">
        <f t="shared" si="1"/>
        <v>0</v>
      </c>
      <c r="CW9" s="14">
        <f>SUM(BF$5:BF9)</f>
        <v>31.5</v>
      </c>
      <c r="CX9" s="14">
        <f>SUM(BG$5:BG9)</f>
        <v>31.5</v>
      </c>
      <c r="CY9" s="14">
        <f>SUM(BH$5:BH9)</f>
        <v>20.25</v>
      </c>
      <c r="CZ9" s="14">
        <f>SUM(BI$5:BI9)</f>
        <v>0</v>
      </c>
      <c r="DA9" s="14">
        <f>SUM(BJ$5:BJ9)</f>
        <v>0</v>
      </c>
      <c r="DB9" s="14">
        <f>SUM(BK$5:BK9)</f>
        <v>0</v>
      </c>
      <c r="DC9" s="14">
        <f>SUM(BL$5:BL9)</f>
        <v>0</v>
      </c>
      <c r="DD9" s="14">
        <f>SUM(BM$5:BM9)</f>
        <v>0</v>
      </c>
      <c r="DE9" s="14">
        <f>SUM(BN$5:BN9)</f>
        <v>0</v>
      </c>
      <c r="DF9" s="14">
        <f>SUM(BO$5:BO9)</f>
        <v>0</v>
      </c>
      <c r="DG9" s="14">
        <f>SUM(BP$5:BP9)</f>
        <v>0</v>
      </c>
      <c r="DH9" s="14">
        <f>SUM(BQ$5:BQ9)</f>
        <v>0</v>
      </c>
      <c r="DI9" s="14">
        <f>SUM(BR$5:BR9)</f>
        <v>0</v>
      </c>
      <c r="DJ9" s="14">
        <f>SUM(BS$5:BS9)</f>
        <v>0</v>
      </c>
      <c r="DK9" s="14">
        <f>SUM(BT$5:BT9)</f>
        <v>0</v>
      </c>
      <c r="DL9" s="14">
        <f>SUM(BU$5:BU9)</f>
        <v>0</v>
      </c>
      <c r="DM9" s="14">
        <f>SUM(BV$5:BV9)</f>
        <v>0</v>
      </c>
      <c r="DN9" s="14">
        <f>SUM(BW$5:BW9)</f>
        <v>0</v>
      </c>
      <c r="DO9" s="14">
        <f>SUM(BX$5:BX9)</f>
        <v>0</v>
      </c>
      <c r="DP9" s="14">
        <f>SUM(BY$5:BY9)</f>
        <v>0</v>
      </c>
      <c r="DQ9" s="14">
        <f>SUM(BZ$5:BZ9)</f>
        <v>0</v>
      </c>
      <c r="DR9" s="14">
        <f>SUM(CA$5:CA9)</f>
        <v>0</v>
      </c>
      <c r="DS9" s="14">
        <f>SUM(CB$5:CB9)</f>
        <v>0</v>
      </c>
      <c r="DT9" s="14">
        <f>SUM(CC$5:CC9)</f>
        <v>0</v>
      </c>
      <c r="DU9" s="14">
        <f>SUM(CD$5:CD9)</f>
        <v>0</v>
      </c>
      <c r="DV9" s="14">
        <f>SUM(CE$5:CE9)</f>
        <v>0</v>
      </c>
      <c r="DW9" s="14">
        <f>SUM(CF$5:CF9)</f>
        <v>0</v>
      </c>
      <c r="DX9" s="14">
        <f>SUM(CG$5:CG9)</f>
        <v>0</v>
      </c>
      <c r="DY9" s="14">
        <f>SUM(CH$5:CH9)</f>
        <v>0</v>
      </c>
      <c r="DZ9" s="14">
        <f>SUM(CI$5:CI9)</f>
        <v>0</v>
      </c>
      <c r="EA9" s="14">
        <f>SUM(CJ$5:CJ9)</f>
        <v>0</v>
      </c>
      <c r="EB9" s="14">
        <f>SUM(CK$5:CK9)</f>
        <v>0</v>
      </c>
      <c r="EC9" s="14">
        <f>SUM(CL$5:CL9)</f>
        <v>0</v>
      </c>
      <c r="ED9" s="14">
        <f>SUM(CM$5:CM9)</f>
        <v>0</v>
      </c>
      <c r="EE9" s="14">
        <f>SUM(CN$5:CN9)</f>
        <v>0</v>
      </c>
      <c r="EF9" s="14">
        <f>SUM(CO$5:CO9)</f>
        <v>0</v>
      </c>
      <c r="EG9" s="14">
        <f>SUM(CP$5:CP9)</f>
        <v>0</v>
      </c>
      <c r="EH9" s="14">
        <f>SUM(CQ$5:CQ9)</f>
        <v>0</v>
      </c>
      <c r="EI9" s="14">
        <f>SUM(CR$5:CR9)</f>
        <v>0</v>
      </c>
      <c r="EJ9" s="14">
        <f>SUM(CS$5:CS9)</f>
        <v>0</v>
      </c>
      <c r="EK9" s="14">
        <f>SUM(CT$5:CT9)</f>
        <v>0</v>
      </c>
      <c r="EL9" s="14">
        <f>SUM(CU$5:CU9)</f>
        <v>0</v>
      </c>
      <c r="EO9" s="101">
        <f t="shared" si="11"/>
        <v>11</v>
      </c>
      <c r="EP9" s="101">
        <f t="shared" si="12"/>
        <v>11</v>
      </c>
      <c r="EQ9" s="101">
        <f t="shared" si="13"/>
        <v>9</v>
      </c>
      <c r="ER9" s="101">
        <f t="shared" si="14"/>
        <v>0</v>
      </c>
      <c r="ES9" s="101">
        <f t="shared" si="15"/>
        <v>0</v>
      </c>
      <c r="ET9" s="101">
        <f t="shared" si="16"/>
        <v>0</v>
      </c>
      <c r="EU9" s="101">
        <f t="shared" si="17"/>
        <v>0</v>
      </c>
      <c r="EV9" s="101">
        <f t="shared" si="18"/>
        <v>0</v>
      </c>
      <c r="EW9" s="101">
        <f t="shared" si="19"/>
        <v>0</v>
      </c>
      <c r="EX9" s="101">
        <f t="shared" si="20"/>
        <v>0</v>
      </c>
      <c r="EY9" s="101">
        <f t="shared" si="21"/>
        <v>0</v>
      </c>
      <c r="EZ9" s="101">
        <f t="shared" si="22"/>
        <v>0</v>
      </c>
      <c r="FA9" s="101">
        <f t="shared" si="23"/>
        <v>0</v>
      </c>
      <c r="FB9" s="101">
        <f t="shared" si="24"/>
        <v>0</v>
      </c>
      <c r="FC9" s="101">
        <f t="shared" si="25"/>
        <v>0</v>
      </c>
      <c r="FD9" s="101">
        <f t="shared" si="26"/>
        <v>0</v>
      </c>
      <c r="FE9" s="101">
        <f t="shared" si="27"/>
        <v>0</v>
      </c>
      <c r="FF9" s="101">
        <f t="shared" si="28"/>
        <v>0</v>
      </c>
      <c r="FG9" s="101">
        <f t="shared" si="29"/>
        <v>0</v>
      </c>
      <c r="FH9" s="101">
        <f t="shared" si="30"/>
        <v>0</v>
      </c>
      <c r="FI9" s="101">
        <f t="shared" si="31"/>
        <v>0</v>
      </c>
      <c r="FJ9" s="101">
        <f t="shared" si="32"/>
        <v>0</v>
      </c>
      <c r="FK9" s="101">
        <f t="shared" si="33"/>
        <v>0</v>
      </c>
      <c r="FL9" s="101">
        <f t="shared" si="34"/>
        <v>0</v>
      </c>
      <c r="FM9" s="101">
        <f t="shared" si="35"/>
        <v>0</v>
      </c>
      <c r="FN9" s="101">
        <f t="shared" si="36"/>
        <v>0</v>
      </c>
      <c r="FO9" s="101">
        <f t="shared" si="37"/>
        <v>0</v>
      </c>
      <c r="FP9" s="101">
        <f t="shared" si="38"/>
        <v>0</v>
      </c>
      <c r="FQ9" s="101">
        <f t="shared" si="39"/>
        <v>0</v>
      </c>
      <c r="FR9" s="101">
        <f t="shared" si="40"/>
        <v>0</v>
      </c>
      <c r="FS9" s="101">
        <f t="shared" si="41"/>
        <v>0</v>
      </c>
      <c r="FT9" s="101">
        <f t="shared" si="42"/>
        <v>0</v>
      </c>
      <c r="FU9" s="101">
        <f t="shared" si="43"/>
        <v>0</v>
      </c>
      <c r="FV9" s="101">
        <f t="shared" si="44"/>
        <v>0</v>
      </c>
      <c r="FW9" s="101">
        <f t="shared" si="45"/>
        <v>0</v>
      </c>
      <c r="FX9" s="101">
        <f t="shared" si="46"/>
        <v>0</v>
      </c>
      <c r="FY9" s="101">
        <f t="shared" si="47"/>
        <v>0</v>
      </c>
      <c r="FZ9" s="101">
        <f t="shared" si="48"/>
        <v>0</v>
      </c>
      <c r="GA9" s="101">
        <f t="shared" si="49"/>
        <v>0</v>
      </c>
      <c r="GB9" s="101">
        <f t="shared" si="50"/>
        <v>0</v>
      </c>
      <c r="GC9" s="101">
        <f t="shared" si="51"/>
        <v>0</v>
      </c>
      <c r="GD9" s="101">
        <f t="shared" si="52"/>
        <v>0</v>
      </c>
    </row>
    <row r="10" spans="1:186" ht="16.5" x14ac:dyDescent="0.2">
      <c r="A10" s="100">
        <v>6</v>
      </c>
      <c r="B10" s="100">
        <v>8</v>
      </c>
      <c r="C10" s="100">
        <v>8</v>
      </c>
      <c r="K10" s="100">
        <v>6</v>
      </c>
      <c r="L10" s="100">
        <v>2</v>
      </c>
      <c r="M10" s="100">
        <v>3</v>
      </c>
      <c r="N10" s="100" t="str">
        <f t="shared" si="3"/>
        <v>神器2-3</v>
      </c>
      <c r="O10" s="100">
        <v>2</v>
      </c>
      <c r="P10" s="14">
        <f t="shared" si="4"/>
        <v>45</v>
      </c>
      <c r="Q10" s="102">
        <v>0.18</v>
      </c>
      <c r="R10" s="14">
        <v>1</v>
      </c>
      <c r="S10" s="14">
        <v>2</v>
      </c>
      <c r="T10" s="102">
        <v>0.18</v>
      </c>
      <c r="U10" s="14">
        <v>1</v>
      </c>
      <c r="V10" s="14">
        <v>3</v>
      </c>
      <c r="W10" s="102">
        <v>0.18</v>
      </c>
      <c r="X10" s="14">
        <v>2</v>
      </c>
      <c r="Y10" s="14">
        <v>4</v>
      </c>
      <c r="AB10" s="100">
        <v>5</v>
      </c>
      <c r="AC10" s="100">
        <v>2</v>
      </c>
      <c r="AD10" s="100">
        <f>SUM(AC$6:AC10)</f>
        <v>7</v>
      </c>
      <c r="AF10" s="100">
        <v>5</v>
      </c>
      <c r="AG10" s="100">
        <v>103</v>
      </c>
      <c r="AH10" s="100">
        <f t="shared" si="53"/>
        <v>155.99500000000003</v>
      </c>
      <c r="AI10" s="100" t="s">
        <v>750</v>
      </c>
      <c r="AJ10" s="19">
        <v>0.55000000000000004</v>
      </c>
      <c r="AK10" s="19">
        <v>0.3</v>
      </c>
      <c r="AL10" s="19">
        <v>0.15</v>
      </c>
      <c r="AO10" s="100">
        <v>2</v>
      </c>
      <c r="AP10" s="100">
        <v>3</v>
      </c>
      <c r="AQ10" s="100">
        <v>1</v>
      </c>
      <c r="AR10" s="100">
        <v>2</v>
      </c>
      <c r="AS10" s="100" t="s">
        <v>367</v>
      </c>
      <c r="AT10" s="21">
        <f t="shared" si="0"/>
        <v>0.18</v>
      </c>
      <c r="AU10" s="100">
        <f t="shared" si="5"/>
        <v>1</v>
      </c>
      <c r="AV10" s="100">
        <f t="shared" si="6"/>
        <v>3</v>
      </c>
      <c r="AW10" s="101">
        <f t="shared" si="7"/>
        <v>0.36</v>
      </c>
      <c r="AX10" s="100">
        <f t="shared" si="8"/>
        <v>10.799999999999999</v>
      </c>
      <c r="BA10" s="100">
        <v>6</v>
      </c>
      <c r="BB10" s="14">
        <f>INDEX(节奏总表!$BW$4:$BW$63,神器!BA10)</f>
        <v>67</v>
      </c>
      <c r="BC10" s="14">
        <f t="shared" si="9"/>
        <v>2</v>
      </c>
      <c r="BD10" s="14">
        <v>5</v>
      </c>
      <c r="BE10" s="14">
        <v>3</v>
      </c>
      <c r="BF10" s="14">
        <f t="shared" si="10"/>
        <v>9.4499999999999993</v>
      </c>
      <c r="BG10" s="14">
        <f t="shared" si="1"/>
        <v>9.4499999999999993</v>
      </c>
      <c r="BH10" s="14">
        <f t="shared" si="1"/>
        <v>5.3999999999999995</v>
      </c>
      <c r="BI10" s="14">
        <f t="shared" si="1"/>
        <v>3.12</v>
      </c>
      <c r="BJ10" s="14">
        <f t="shared" si="1"/>
        <v>3.12</v>
      </c>
      <c r="BK10" s="14">
        <f t="shared" si="1"/>
        <v>1.6199999999999997</v>
      </c>
      <c r="BL10" s="14">
        <f t="shared" si="1"/>
        <v>1.6199999999999997</v>
      </c>
      <c r="BM10" s="14">
        <f t="shared" si="1"/>
        <v>0.72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4">
        <f t="shared" si="1"/>
        <v>0</v>
      </c>
      <c r="BS10" s="14">
        <f t="shared" si="1"/>
        <v>0</v>
      </c>
      <c r="BT10" s="14">
        <f t="shared" si="1"/>
        <v>0</v>
      </c>
      <c r="BU10" s="14">
        <f t="shared" si="1"/>
        <v>0</v>
      </c>
      <c r="BV10" s="14">
        <f t="shared" si="1"/>
        <v>0</v>
      </c>
      <c r="BW10" s="14">
        <f t="shared" si="1"/>
        <v>0</v>
      </c>
      <c r="BX10" s="14">
        <f t="shared" si="1"/>
        <v>0</v>
      </c>
      <c r="BY10" s="14">
        <f t="shared" si="1"/>
        <v>0</v>
      </c>
      <c r="BZ10" s="14">
        <f t="shared" si="1"/>
        <v>0</v>
      </c>
      <c r="CA10" s="14">
        <f t="shared" si="1"/>
        <v>0</v>
      </c>
      <c r="CB10" s="14">
        <f t="shared" si="1"/>
        <v>0</v>
      </c>
      <c r="CC10" s="14">
        <f t="shared" si="1"/>
        <v>0</v>
      </c>
      <c r="CD10" s="14">
        <f t="shared" si="1"/>
        <v>0</v>
      </c>
      <c r="CE10" s="14">
        <f t="shared" si="1"/>
        <v>0</v>
      </c>
      <c r="CF10" s="14">
        <f t="shared" si="1"/>
        <v>0</v>
      </c>
      <c r="CG10" s="14">
        <f t="shared" si="1"/>
        <v>0</v>
      </c>
      <c r="CH10" s="14">
        <f t="shared" si="1"/>
        <v>0</v>
      </c>
      <c r="CI10" s="14">
        <f t="shared" si="1"/>
        <v>0</v>
      </c>
      <c r="CJ10" s="14">
        <f t="shared" si="1"/>
        <v>0</v>
      </c>
      <c r="CK10" s="14">
        <f t="shared" si="1"/>
        <v>0</v>
      </c>
      <c r="CL10" s="14">
        <f t="shared" si="1"/>
        <v>0</v>
      </c>
      <c r="CM10" s="14">
        <f t="shared" si="1"/>
        <v>0</v>
      </c>
      <c r="CN10" s="14">
        <f t="shared" si="1"/>
        <v>0</v>
      </c>
      <c r="CO10" s="14">
        <f t="shared" si="1"/>
        <v>0</v>
      </c>
      <c r="CP10" s="14">
        <f t="shared" si="1"/>
        <v>0</v>
      </c>
      <c r="CQ10" s="14">
        <f t="shared" si="1"/>
        <v>0</v>
      </c>
      <c r="CR10" s="14">
        <f t="shared" si="1"/>
        <v>0</v>
      </c>
      <c r="CS10" s="14">
        <f t="shared" si="1"/>
        <v>0</v>
      </c>
      <c r="CT10" s="14">
        <f t="shared" si="1"/>
        <v>0</v>
      </c>
      <c r="CU10" s="14">
        <f t="shared" si="1"/>
        <v>0</v>
      </c>
      <c r="CW10" s="14">
        <f>SUM(BF$5:BF10)</f>
        <v>40.950000000000003</v>
      </c>
      <c r="CX10" s="14">
        <f>SUM(BG$5:BG10)</f>
        <v>40.950000000000003</v>
      </c>
      <c r="CY10" s="14">
        <f>SUM(BH$5:BH10)</f>
        <v>25.65</v>
      </c>
      <c r="CZ10" s="14">
        <f>SUM(BI$5:BI10)</f>
        <v>3.12</v>
      </c>
      <c r="DA10" s="14">
        <f>SUM(BJ$5:BJ10)</f>
        <v>3.12</v>
      </c>
      <c r="DB10" s="14">
        <f>SUM(BK$5:BK10)</f>
        <v>1.6199999999999997</v>
      </c>
      <c r="DC10" s="14">
        <f>SUM(BL$5:BL10)</f>
        <v>1.6199999999999997</v>
      </c>
      <c r="DD10" s="14">
        <f>SUM(BM$5:BM10)</f>
        <v>0.72</v>
      </c>
      <c r="DE10" s="14">
        <f>SUM(BN$5:BN10)</f>
        <v>0</v>
      </c>
      <c r="DF10" s="14">
        <f>SUM(BO$5:BO10)</f>
        <v>0</v>
      </c>
      <c r="DG10" s="14">
        <f>SUM(BP$5:BP10)</f>
        <v>0</v>
      </c>
      <c r="DH10" s="14">
        <f>SUM(BQ$5:BQ10)</f>
        <v>0</v>
      </c>
      <c r="DI10" s="14">
        <f>SUM(BR$5:BR10)</f>
        <v>0</v>
      </c>
      <c r="DJ10" s="14">
        <f>SUM(BS$5:BS10)</f>
        <v>0</v>
      </c>
      <c r="DK10" s="14">
        <f>SUM(BT$5:BT10)</f>
        <v>0</v>
      </c>
      <c r="DL10" s="14">
        <f>SUM(BU$5:BU10)</f>
        <v>0</v>
      </c>
      <c r="DM10" s="14">
        <f>SUM(BV$5:BV10)</f>
        <v>0</v>
      </c>
      <c r="DN10" s="14">
        <f>SUM(BW$5:BW10)</f>
        <v>0</v>
      </c>
      <c r="DO10" s="14">
        <f>SUM(BX$5:BX10)</f>
        <v>0</v>
      </c>
      <c r="DP10" s="14">
        <f>SUM(BY$5:BY10)</f>
        <v>0</v>
      </c>
      <c r="DQ10" s="14">
        <f>SUM(BZ$5:BZ10)</f>
        <v>0</v>
      </c>
      <c r="DR10" s="14">
        <f>SUM(CA$5:CA10)</f>
        <v>0</v>
      </c>
      <c r="DS10" s="14">
        <f>SUM(CB$5:CB10)</f>
        <v>0</v>
      </c>
      <c r="DT10" s="14">
        <f>SUM(CC$5:CC10)</f>
        <v>0</v>
      </c>
      <c r="DU10" s="14">
        <f>SUM(CD$5:CD10)</f>
        <v>0</v>
      </c>
      <c r="DV10" s="14">
        <f>SUM(CE$5:CE10)</f>
        <v>0</v>
      </c>
      <c r="DW10" s="14">
        <f>SUM(CF$5:CF10)</f>
        <v>0</v>
      </c>
      <c r="DX10" s="14">
        <f>SUM(CG$5:CG10)</f>
        <v>0</v>
      </c>
      <c r="DY10" s="14">
        <f>SUM(CH$5:CH10)</f>
        <v>0</v>
      </c>
      <c r="DZ10" s="14">
        <f>SUM(CI$5:CI10)</f>
        <v>0</v>
      </c>
      <c r="EA10" s="14">
        <f>SUM(CJ$5:CJ10)</f>
        <v>0</v>
      </c>
      <c r="EB10" s="14">
        <f>SUM(CK$5:CK10)</f>
        <v>0</v>
      </c>
      <c r="EC10" s="14">
        <f>SUM(CL$5:CL10)</f>
        <v>0</v>
      </c>
      <c r="ED10" s="14">
        <f>SUM(CM$5:CM10)</f>
        <v>0</v>
      </c>
      <c r="EE10" s="14">
        <f>SUM(CN$5:CN10)</f>
        <v>0</v>
      </c>
      <c r="EF10" s="14">
        <f>SUM(CO$5:CO10)</f>
        <v>0</v>
      </c>
      <c r="EG10" s="14">
        <f>SUM(CP$5:CP10)</f>
        <v>0</v>
      </c>
      <c r="EH10" s="14">
        <f>SUM(CQ$5:CQ10)</f>
        <v>0</v>
      </c>
      <c r="EI10" s="14">
        <f>SUM(CR$5:CR10)</f>
        <v>0</v>
      </c>
      <c r="EJ10" s="14">
        <f>SUM(CS$5:CS10)</f>
        <v>0</v>
      </c>
      <c r="EK10" s="14">
        <f>SUM(CT$5:CT10)</f>
        <v>0</v>
      </c>
      <c r="EL10" s="14">
        <f>SUM(CU$5:CU10)</f>
        <v>0</v>
      </c>
      <c r="EO10" s="101">
        <f t="shared" si="11"/>
        <v>12</v>
      </c>
      <c r="EP10" s="101">
        <f t="shared" si="12"/>
        <v>12</v>
      </c>
      <c r="EQ10" s="101">
        <f t="shared" si="13"/>
        <v>10</v>
      </c>
      <c r="ER10" s="101">
        <f t="shared" si="14"/>
        <v>3</v>
      </c>
      <c r="ES10" s="101">
        <f t="shared" si="15"/>
        <v>3</v>
      </c>
      <c r="ET10" s="101">
        <f t="shared" si="16"/>
        <v>1</v>
      </c>
      <c r="EU10" s="101">
        <f t="shared" si="17"/>
        <v>1</v>
      </c>
      <c r="EV10" s="101">
        <f t="shared" si="18"/>
        <v>0</v>
      </c>
      <c r="EW10" s="101">
        <f t="shared" si="19"/>
        <v>0</v>
      </c>
      <c r="EX10" s="101">
        <f t="shared" si="20"/>
        <v>0</v>
      </c>
      <c r="EY10" s="101">
        <f t="shared" si="21"/>
        <v>0</v>
      </c>
      <c r="EZ10" s="101">
        <f t="shared" si="22"/>
        <v>0</v>
      </c>
      <c r="FA10" s="101">
        <f t="shared" si="23"/>
        <v>0</v>
      </c>
      <c r="FB10" s="101">
        <f t="shared" si="24"/>
        <v>0</v>
      </c>
      <c r="FC10" s="101">
        <f t="shared" si="25"/>
        <v>0</v>
      </c>
      <c r="FD10" s="101">
        <f t="shared" si="26"/>
        <v>0</v>
      </c>
      <c r="FE10" s="101">
        <f t="shared" si="27"/>
        <v>0</v>
      </c>
      <c r="FF10" s="101">
        <f t="shared" si="28"/>
        <v>0</v>
      </c>
      <c r="FG10" s="101">
        <f t="shared" si="29"/>
        <v>0</v>
      </c>
      <c r="FH10" s="101">
        <f t="shared" si="30"/>
        <v>0</v>
      </c>
      <c r="FI10" s="101">
        <f t="shared" si="31"/>
        <v>0</v>
      </c>
      <c r="FJ10" s="101">
        <f t="shared" si="32"/>
        <v>0</v>
      </c>
      <c r="FK10" s="101">
        <f t="shared" si="33"/>
        <v>0</v>
      </c>
      <c r="FL10" s="101">
        <f t="shared" si="34"/>
        <v>0</v>
      </c>
      <c r="FM10" s="101">
        <f t="shared" si="35"/>
        <v>0</v>
      </c>
      <c r="FN10" s="101">
        <f t="shared" si="36"/>
        <v>0</v>
      </c>
      <c r="FO10" s="101">
        <f t="shared" si="37"/>
        <v>0</v>
      </c>
      <c r="FP10" s="101">
        <f t="shared" si="38"/>
        <v>0</v>
      </c>
      <c r="FQ10" s="101">
        <f t="shared" si="39"/>
        <v>0</v>
      </c>
      <c r="FR10" s="101">
        <f t="shared" si="40"/>
        <v>0</v>
      </c>
      <c r="FS10" s="101">
        <f t="shared" si="41"/>
        <v>0</v>
      </c>
      <c r="FT10" s="101">
        <f t="shared" si="42"/>
        <v>0</v>
      </c>
      <c r="FU10" s="101">
        <f t="shared" si="43"/>
        <v>0</v>
      </c>
      <c r="FV10" s="101">
        <f t="shared" si="44"/>
        <v>0</v>
      </c>
      <c r="FW10" s="101">
        <f t="shared" si="45"/>
        <v>0</v>
      </c>
      <c r="FX10" s="101">
        <f t="shared" si="46"/>
        <v>0</v>
      </c>
      <c r="FY10" s="101">
        <f t="shared" si="47"/>
        <v>0</v>
      </c>
      <c r="FZ10" s="101">
        <f t="shared" si="48"/>
        <v>0</v>
      </c>
      <c r="GA10" s="101">
        <f t="shared" si="49"/>
        <v>0</v>
      </c>
      <c r="GB10" s="101">
        <f t="shared" si="50"/>
        <v>0</v>
      </c>
      <c r="GC10" s="101">
        <f t="shared" si="51"/>
        <v>0</v>
      </c>
      <c r="GD10" s="101">
        <f t="shared" si="52"/>
        <v>0</v>
      </c>
    </row>
    <row r="11" spans="1:186" ht="16.5" x14ac:dyDescent="0.2">
      <c r="A11" s="100">
        <v>7</v>
      </c>
      <c r="B11" s="100">
        <v>10</v>
      </c>
      <c r="C11" s="100">
        <v>10</v>
      </c>
      <c r="K11" s="100">
        <v>7</v>
      </c>
      <c r="L11" s="100">
        <v>2</v>
      </c>
      <c r="M11" s="100">
        <v>4</v>
      </c>
      <c r="N11" s="100" t="str">
        <f t="shared" si="3"/>
        <v>神器2-4</v>
      </c>
      <c r="O11" s="100">
        <v>2</v>
      </c>
      <c r="P11" s="14">
        <f t="shared" si="4"/>
        <v>45</v>
      </c>
      <c r="Q11" s="102">
        <v>0.18</v>
      </c>
      <c r="R11" s="14">
        <v>1</v>
      </c>
      <c r="S11" s="14">
        <v>2</v>
      </c>
      <c r="T11" s="102">
        <v>0.18</v>
      </c>
      <c r="U11" s="14">
        <v>1</v>
      </c>
      <c r="V11" s="14">
        <v>3</v>
      </c>
      <c r="W11" s="102">
        <v>0.18</v>
      </c>
      <c r="X11" s="14">
        <v>2</v>
      </c>
      <c r="Y11" s="14">
        <v>4</v>
      </c>
      <c r="AB11" s="100">
        <v>6</v>
      </c>
      <c r="AC11" s="100">
        <v>2</v>
      </c>
      <c r="AD11" s="100">
        <f>SUM(AC$6:AC11)</f>
        <v>9</v>
      </c>
      <c r="AF11" s="100">
        <v>6</v>
      </c>
      <c r="AG11" s="100">
        <v>113</v>
      </c>
      <c r="AH11" s="100">
        <f t="shared" si="53"/>
        <v>207.92000000000004</v>
      </c>
      <c r="AI11" s="100" t="s">
        <v>751</v>
      </c>
      <c r="AJ11" s="19">
        <v>0.55000000000000004</v>
      </c>
      <c r="AK11" s="19">
        <v>0.3</v>
      </c>
      <c r="AL11" s="19">
        <v>0.15</v>
      </c>
      <c r="AO11" s="100">
        <v>2</v>
      </c>
      <c r="AP11" s="100">
        <v>4</v>
      </c>
      <c r="AQ11" s="100">
        <v>2</v>
      </c>
      <c r="AR11" s="100">
        <v>1</v>
      </c>
      <c r="AS11" s="100" t="s">
        <v>368</v>
      </c>
      <c r="AT11" s="21">
        <f t="shared" si="0"/>
        <v>0.10400000000000001</v>
      </c>
      <c r="AU11" s="100">
        <f t="shared" si="5"/>
        <v>1</v>
      </c>
      <c r="AV11" s="100">
        <f t="shared" si="6"/>
        <v>3</v>
      </c>
      <c r="AW11" s="101">
        <f t="shared" si="7"/>
        <v>0.20800000000000002</v>
      </c>
      <c r="AX11" s="100">
        <f t="shared" si="8"/>
        <v>3.12</v>
      </c>
      <c r="BA11" s="100">
        <v>7</v>
      </c>
      <c r="BB11" s="14">
        <f>INDEX(节奏总表!$BW$4:$BW$63,神器!BA11)</f>
        <v>71</v>
      </c>
      <c r="BC11" s="14">
        <f t="shared" si="9"/>
        <v>2</v>
      </c>
      <c r="BD11" s="14">
        <v>5</v>
      </c>
      <c r="BE11" s="14">
        <v>3</v>
      </c>
      <c r="BF11" s="14">
        <f t="shared" si="10"/>
        <v>9.4499999999999993</v>
      </c>
      <c r="BG11" s="14">
        <f t="shared" si="1"/>
        <v>9.4499999999999993</v>
      </c>
      <c r="BH11" s="14">
        <f t="shared" si="1"/>
        <v>5.3999999999999995</v>
      </c>
      <c r="BI11" s="14">
        <f t="shared" si="1"/>
        <v>3.12</v>
      </c>
      <c r="BJ11" s="14">
        <f t="shared" si="1"/>
        <v>3.12</v>
      </c>
      <c r="BK11" s="14">
        <f t="shared" si="1"/>
        <v>1.6199999999999997</v>
      </c>
      <c r="BL11" s="14">
        <f t="shared" si="1"/>
        <v>1.6199999999999997</v>
      </c>
      <c r="BM11" s="14">
        <f t="shared" si="1"/>
        <v>0.72</v>
      </c>
      <c r="BN11" s="14">
        <f t="shared" si="1"/>
        <v>0</v>
      </c>
      <c r="BO11" s="14">
        <f t="shared" si="1"/>
        <v>0</v>
      </c>
      <c r="BP11" s="14">
        <f t="shared" ref="BP11:CE26" si="54">SUMIFS($AT$5:$AT$122,$AO$5:$AO$122,"="&amp;$BC11,$AP$5:$AP$122,"="&amp;BP$2) * (SUMIFS($AU$5:$AU$122,$AO$5:$AO$122,"="&amp;$BC11,$AP$5:$AP$122,"="&amp;BP$2)+SUMIFS($AV$5:$AV$122,$AO$5:$AO$122,"="&amp;$BC11,$AP$5:$AP$122,"="&amp;BP$2))/2*$BD11*$BE11</f>
        <v>0</v>
      </c>
      <c r="BQ11" s="14">
        <f t="shared" si="54"/>
        <v>0</v>
      </c>
      <c r="BR11" s="14">
        <f t="shared" si="54"/>
        <v>0</v>
      </c>
      <c r="BS11" s="14">
        <f t="shared" si="54"/>
        <v>0</v>
      </c>
      <c r="BT11" s="14">
        <f t="shared" si="54"/>
        <v>0</v>
      </c>
      <c r="BU11" s="14">
        <f t="shared" si="54"/>
        <v>0</v>
      </c>
      <c r="BV11" s="14">
        <f t="shared" si="54"/>
        <v>0</v>
      </c>
      <c r="BW11" s="14">
        <f t="shared" si="54"/>
        <v>0</v>
      </c>
      <c r="BX11" s="14">
        <f t="shared" si="54"/>
        <v>0</v>
      </c>
      <c r="BY11" s="14">
        <f t="shared" si="54"/>
        <v>0</v>
      </c>
      <c r="BZ11" s="14">
        <f t="shared" si="54"/>
        <v>0</v>
      </c>
      <c r="CA11" s="14">
        <f t="shared" si="54"/>
        <v>0</v>
      </c>
      <c r="CB11" s="14">
        <f t="shared" si="54"/>
        <v>0</v>
      </c>
      <c r="CC11" s="14">
        <f t="shared" si="54"/>
        <v>0</v>
      </c>
      <c r="CD11" s="14">
        <f t="shared" si="54"/>
        <v>0</v>
      </c>
      <c r="CE11" s="14">
        <f t="shared" si="54"/>
        <v>0</v>
      </c>
      <c r="CF11" s="14">
        <f t="shared" ref="CF11:CU26" si="55">SUMIFS($AT$5:$AT$122,$AO$5:$AO$122,"="&amp;$BC11,$AP$5:$AP$122,"="&amp;CF$2) * (SUMIFS($AU$5:$AU$122,$AO$5:$AO$122,"="&amp;$BC11,$AP$5:$AP$122,"="&amp;CF$2)+SUMIFS($AV$5:$AV$122,$AO$5:$AO$122,"="&amp;$BC11,$AP$5:$AP$122,"="&amp;CF$2))/2*$BD11*$BE11</f>
        <v>0</v>
      </c>
      <c r="CG11" s="14">
        <f t="shared" si="55"/>
        <v>0</v>
      </c>
      <c r="CH11" s="14">
        <f t="shared" si="55"/>
        <v>0</v>
      </c>
      <c r="CI11" s="14">
        <f t="shared" si="55"/>
        <v>0</v>
      </c>
      <c r="CJ11" s="14">
        <f t="shared" si="55"/>
        <v>0</v>
      </c>
      <c r="CK11" s="14">
        <f t="shared" si="55"/>
        <v>0</v>
      </c>
      <c r="CL11" s="14">
        <f t="shared" si="55"/>
        <v>0</v>
      </c>
      <c r="CM11" s="14">
        <f t="shared" si="55"/>
        <v>0</v>
      </c>
      <c r="CN11" s="14">
        <f t="shared" si="55"/>
        <v>0</v>
      </c>
      <c r="CO11" s="14">
        <f t="shared" si="55"/>
        <v>0</v>
      </c>
      <c r="CP11" s="14">
        <f t="shared" si="55"/>
        <v>0</v>
      </c>
      <c r="CQ11" s="14">
        <f t="shared" si="55"/>
        <v>0</v>
      </c>
      <c r="CR11" s="14">
        <f t="shared" si="55"/>
        <v>0</v>
      </c>
      <c r="CS11" s="14">
        <f t="shared" si="55"/>
        <v>0</v>
      </c>
      <c r="CT11" s="14">
        <f t="shared" si="55"/>
        <v>0</v>
      </c>
      <c r="CU11" s="14">
        <f t="shared" si="55"/>
        <v>0</v>
      </c>
      <c r="CW11" s="14">
        <f>SUM(BF$5:BF11)</f>
        <v>50.400000000000006</v>
      </c>
      <c r="CX11" s="14">
        <f>SUM(BG$5:BG11)</f>
        <v>50.400000000000006</v>
      </c>
      <c r="CY11" s="14">
        <f>SUM(BH$5:BH11)</f>
        <v>31.049999999999997</v>
      </c>
      <c r="CZ11" s="14">
        <f>SUM(BI$5:BI11)</f>
        <v>6.24</v>
      </c>
      <c r="DA11" s="14">
        <f>SUM(BJ$5:BJ11)</f>
        <v>6.24</v>
      </c>
      <c r="DB11" s="14">
        <f>SUM(BK$5:BK11)</f>
        <v>3.2399999999999993</v>
      </c>
      <c r="DC11" s="14">
        <f>SUM(BL$5:BL11)</f>
        <v>3.2399999999999993</v>
      </c>
      <c r="DD11" s="14">
        <f>SUM(BM$5:BM11)</f>
        <v>1.44</v>
      </c>
      <c r="DE11" s="14">
        <f>SUM(BN$5:BN11)</f>
        <v>0</v>
      </c>
      <c r="DF11" s="14">
        <f>SUM(BO$5:BO11)</f>
        <v>0</v>
      </c>
      <c r="DG11" s="14">
        <f>SUM(BP$5:BP11)</f>
        <v>0</v>
      </c>
      <c r="DH11" s="14">
        <f>SUM(BQ$5:BQ11)</f>
        <v>0</v>
      </c>
      <c r="DI11" s="14">
        <f>SUM(BR$5:BR11)</f>
        <v>0</v>
      </c>
      <c r="DJ11" s="14">
        <f>SUM(BS$5:BS11)</f>
        <v>0</v>
      </c>
      <c r="DK11" s="14">
        <f>SUM(BT$5:BT11)</f>
        <v>0</v>
      </c>
      <c r="DL11" s="14">
        <f>SUM(BU$5:BU11)</f>
        <v>0</v>
      </c>
      <c r="DM11" s="14">
        <f>SUM(BV$5:BV11)</f>
        <v>0</v>
      </c>
      <c r="DN11" s="14">
        <f>SUM(BW$5:BW11)</f>
        <v>0</v>
      </c>
      <c r="DO11" s="14">
        <f>SUM(BX$5:BX11)</f>
        <v>0</v>
      </c>
      <c r="DP11" s="14">
        <f>SUM(BY$5:BY11)</f>
        <v>0</v>
      </c>
      <c r="DQ11" s="14">
        <f>SUM(BZ$5:BZ11)</f>
        <v>0</v>
      </c>
      <c r="DR11" s="14">
        <f>SUM(CA$5:CA11)</f>
        <v>0</v>
      </c>
      <c r="DS11" s="14">
        <f>SUM(CB$5:CB11)</f>
        <v>0</v>
      </c>
      <c r="DT11" s="14">
        <f>SUM(CC$5:CC11)</f>
        <v>0</v>
      </c>
      <c r="DU11" s="14">
        <f>SUM(CD$5:CD11)</f>
        <v>0</v>
      </c>
      <c r="DV11" s="14">
        <f>SUM(CE$5:CE11)</f>
        <v>0</v>
      </c>
      <c r="DW11" s="14">
        <f>SUM(CF$5:CF11)</f>
        <v>0</v>
      </c>
      <c r="DX11" s="14">
        <f>SUM(CG$5:CG11)</f>
        <v>0</v>
      </c>
      <c r="DY11" s="14">
        <f>SUM(CH$5:CH11)</f>
        <v>0</v>
      </c>
      <c r="DZ11" s="14">
        <f>SUM(CI$5:CI11)</f>
        <v>0</v>
      </c>
      <c r="EA11" s="14">
        <f>SUM(CJ$5:CJ11)</f>
        <v>0</v>
      </c>
      <c r="EB11" s="14">
        <f>SUM(CK$5:CK11)</f>
        <v>0</v>
      </c>
      <c r="EC11" s="14">
        <f>SUM(CL$5:CL11)</f>
        <v>0</v>
      </c>
      <c r="ED11" s="14">
        <f>SUM(CM$5:CM11)</f>
        <v>0</v>
      </c>
      <c r="EE11" s="14">
        <f>SUM(CN$5:CN11)</f>
        <v>0</v>
      </c>
      <c r="EF11" s="14">
        <f>SUM(CO$5:CO11)</f>
        <v>0</v>
      </c>
      <c r="EG11" s="14">
        <f>SUM(CP$5:CP11)</f>
        <v>0</v>
      </c>
      <c r="EH11" s="14">
        <f>SUM(CQ$5:CQ11)</f>
        <v>0</v>
      </c>
      <c r="EI11" s="14">
        <f>SUM(CR$5:CR11)</f>
        <v>0</v>
      </c>
      <c r="EJ11" s="14">
        <f>SUM(CS$5:CS11)</f>
        <v>0</v>
      </c>
      <c r="EK11" s="14">
        <f>SUM(CT$5:CT11)</f>
        <v>0</v>
      </c>
      <c r="EL11" s="14">
        <f>SUM(CU$5:CU11)</f>
        <v>0</v>
      </c>
      <c r="EO11" s="101">
        <f t="shared" si="11"/>
        <v>14</v>
      </c>
      <c r="EP11" s="101">
        <f t="shared" si="12"/>
        <v>14</v>
      </c>
      <c r="EQ11" s="101">
        <f t="shared" si="13"/>
        <v>11</v>
      </c>
      <c r="ER11" s="101">
        <f t="shared" si="14"/>
        <v>4</v>
      </c>
      <c r="ES11" s="101">
        <f t="shared" si="15"/>
        <v>4</v>
      </c>
      <c r="ET11" s="101">
        <f t="shared" si="16"/>
        <v>3</v>
      </c>
      <c r="EU11" s="101">
        <f t="shared" si="17"/>
        <v>3</v>
      </c>
      <c r="EV11" s="101">
        <f t="shared" si="18"/>
        <v>1</v>
      </c>
      <c r="EW11" s="101">
        <f t="shared" si="19"/>
        <v>0</v>
      </c>
      <c r="EX11" s="101">
        <f t="shared" si="20"/>
        <v>0</v>
      </c>
      <c r="EY11" s="101">
        <f t="shared" si="21"/>
        <v>0</v>
      </c>
      <c r="EZ11" s="101">
        <f t="shared" si="22"/>
        <v>0</v>
      </c>
      <c r="FA11" s="101">
        <f t="shared" si="23"/>
        <v>0</v>
      </c>
      <c r="FB11" s="101">
        <f t="shared" si="24"/>
        <v>0</v>
      </c>
      <c r="FC11" s="101">
        <f t="shared" si="25"/>
        <v>0</v>
      </c>
      <c r="FD11" s="101">
        <f t="shared" si="26"/>
        <v>0</v>
      </c>
      <c r="FE11" s="101">
        <f t="shared" si="27"/>
        <v>0</v>
      </c>
      <c r="FF11" s="101">
        <f t="shared" si="28"/>
        <v>0</v>
      </c>
      <c r="FG11" s="101">
        <f t="shared" si="29"/>
        <v>0</v>
      </c>
      <c r="FH11" s="101">
        <f t="shared" si="30"/>
        <v>0</v>
      </c>
      <c r="FI11" s="101">
        <f t="shared" si="31"/>
        <v>0</v>
      </c>
      <c r="FJ11" s="101">
        <f t="shared" si="32"/>
        <v>0</v>
      </c>
      <c r="FK11" s="101">
        <f t="shared" si="33"/>
        <v>0</v>
      </c>
      <c r="FL11" s="101">
        <f t="shared" si="34"/>
        <v>0</v>
      </c>
      <c r="FM11" s="101">
        <f t="shared" si="35"/>
        <v>0</v>
      </c>
      <c r="FN11" s="101">
        <f t="shared" si="36"/>
        <v>0</v>
      </c>
      <c r="FO11" s="101">
        <f t="shared" si="37"/>
        <v>0</v>
      </c>
      <c r="FP11" s="101">
        <f t="shared" si="38"/>
        <v>0</v>
      </c>
      <c r="FQ11" s="101">
        <f t="shared" si="39"/>
        <v>0</v>
      </c>
      <c r="FR11" s="101">
        <f t="shared" si="40"/>
        <v>0</v>
      </c>
      <c r="FS11" s="101">
        <f t="shared" si="41"/>
        <v>0</v>
      </c>
      <c r="FT11" s="101">
        <f t="shared" si="42"/>
        <v>0</v>
      </c>
      <c r="FU11" s="101">
        <f t="shared" si="43"/>
        <v>0</v>
      </c>
      <c r="FV11" s="101">
        <f t="shared" si="44"/>
        <v>0</v>
      </c>
      <c r="FW11" s="101">
        <f t="shared" si="45"/>
        <v>0</v>
      </c>
      <c r="FX11" s="101">
        <f t="shared" si="46"/>
        <v>0</v>
      </c>
      <c r="FY11" s="101">
        <f t="shared" si="47"/>
        <v>0</v>
      </c>
      <c r="FZ11" s="101">
        <f t="shared" si="48"/>
        <v>0</v>
      </c>
      <c r="GA11" s="101">
        <f t="shared" si="49"/>
        <v>0</v>
      </c>
      <c r="GB11" s="101">
        <f t="shared" si="50"/>
        <v>0</v>
      </c>
      <c r="GC11" s="101">
        <f t="shared" si="51"/>
        <v>0</v>
      </c>
      <c r="GD11" s="101">
        <f t="shared" si="52"/>
        <v>0</v>
      </c>
    </row>
    <row r="12" spans="1:186" ht="16.5" x14ac:dyDescent="0.2">
      <c r="K12" s="100">
        <v>8</v>
      </c>
      <c r="L12" s="100">
        <v>2</v>
      </c>
      <c r="M12" s="100">
        <v>5</v>
      </c>
      <c r="N12" s="100" t="str">
        <f t="shared" si="3"/>
        <v>神器2-5</v>
      </c>
      <c r="O12" s="100">
        <v>3</v>
      </c>
      <c r="P12" s="14">
        <f t="shared" si="4"/>
        <v>105</v>
      </c>
      <c r="Q12" s="102">
        <v>0.12</v>
      </c>
      <c r="R12" s="14">
        <v>1</v>
      </c>
      <c r="S12" s="14">
        <v>1</v>
      </c>
      <c r="T12" s="102">
        <v>0.12</v>
      </c>
      <c r="U12" s="14">
        <v>1</v>
      </c>
      <c r="V12" s="14">
        <v>2</v>
      </c>
      <c r="W12" s="102">
        <v>0.12</v>
      </c>
      <c r="X12" s="14">
        <v>1</v>
      </c>
      <c r="Y12" s="14">
        <v>3</v>
      </c>
      <c r="AB12" s="100">
        <v>7</v>
      </c>
      <c r="AC12" s="100">
        <v>3</v>
      </c>
      <c r="AD12" s="100">
        <f>SUM(AC$6:AC12)</f>
        <v>12</v>
      </c>
      <c r="AF12" s="100">
        <v>7</v>
      </c>
      <c r="AG12" s="100">
        <v>123</v>
      </c>
      <c r="AH12" s="100">
        <f t="shared" si="53"/>
        <v>297.55500000000006</v>
      </c>
      <c r="AI12" s="100" t="s">
        <v>752</v>
      </c>
      <c r="AJ12" s="19">
        <v>0.55000000000000004</v>
      </c>
      <c r="AK12" s="19">
        <v>0.3</v>
      </c>
      <c r="AL12" s="19">
        <v>0.15</v>
      </c>
      <c r="AO12" s="100">
        <v>2</v>
      </c>
      <c r="AP12" s="100">
        <v>5</v>
      </c>
      <c r="AQ12" s="100">
        <v>2</v>
      </c>
      <c r="AR12" s="100">
        <v>1</v>
      </c>
      <c r="AS12" s="100" t="s">
        <v>369</v>
      </c>
      <c r="AT12" s="21">
        <f t="shared" si="0"/>
        <v>0.10400000000000001</v>
      </c>
      <c r="AU12" s="100">
        <f t="shared" si="5"/>
        <v>1</v>
      </c>
      <c r="AV12" s="100">
        <f t="shared" si="6"/>
        <v>3</v>
      </c>
      <c r="AW12" s="101">
        <f t="shared" si="7"/>
        <v>0.20800000000000002</v>
      </c>
      <c r="AX12" s="100">
        <f t="shared" si="8"/>
        <v>3.12</v>
      </c>
      <c r="BA12" s="100">
        <v>8</v>
      </c>
      <c r="BB12" s="14">
        <f>INDEX(节奏总表!$BW$4:$BW$63,神器!BA12)</f>
        <v>74</v>
      </c>
      <c r="BC12" s="14">
        <f t="shared" si="9"/>
        <v>2</v>
      </c>
      <c r="BD12" s="14">
        <v>5</v>
      </c>
      <c r="BE12" s="14">
        <v>3</v>
      </c>
      <c r="BF12" s="14">
        <f t="shared" si="10"/>
        <v>9.4499999999999993</v>
      </c>
      <c r="BG12" s="14">
        <f t="shared" si="10"/>
        <v>9.4499999999999993</v>
      </c>
      <c r="BH12" s="14">
        <f t="shared" si="10"/>
        <v>5.3999999999999995</v>
      </c>
      <c r="BI12" s="14">
        <f t="shared" si="10"/>
        <v>3.12</v>
      </c>
      <c r="BJ12" s="14">
        <f t="shared" si="10"/>
        <v>3.12</v>
      </c>
      <c r="BK12" s="14">
        <f t="shared" si="10"/>
        <v>1.6199999999999997</v>
      </c>
      <c r="BL12" s="14">
        <f t="shared" si="10"/>
        <v>1.6199999999999997</v>
      </c>
      <c r="BM12" s="14">
        <f t="shared" si="10"/>
        <v>0.72</v>
      </c>
      <c r="BN12" s="14">
        <f t="shared" si="10"/>
        <v>0</v>
      </c>
      <c r="BO12" s="14">
        <f t="shared" si="10"/>
        <v>0</v>
      </c>
      <c r="BP12" s="14">
        <f t="shared" si="10"/>
        <v>0</v>
      </c>
      <c r="BQ12" s="14">
        <f t="shared" si="10"/>
        <v>0</v>
      </c>
      <c r="BR12" s="14">
        <f t="shared" si="10"/>
        <v>0</v>
      </c>
      <c r="BS12" s="14">
        <f t="shared" si="10"/>
        <v>0</v>
      </c>
      <c r="BT12" s="14">
        <f t="shared" si="10"/>
        <v>0</v>
      </c>
      <c r="BU12" s="14">
        <f t="shared" si="10"/>
        <v>0</v>
      </c>
      <c r="BV12" s="14">
        <f t="shared" si="54"/>
        <v>0</v>
      </c>
      <c r="BW12" s="14">
        <f t="shared" si="54"/>
        <v>0</v>
      </c>
      <c r="BX12" s="14">
        <f t="shared" si="54"/>
        <v>0</v>
      </c>
      <c r="BY12" s="14">
        <f t="shared" si="54"/>
        <v>0</v>
      </c>
      <c r="BZ12" s="14">
        <f t="shared" si="54"/>
        <v>0</v>
      </c>
      <c r="CA12" s="14">
        <f t="shared" si="54"/>
        <v>0</v>
      </c>
      <c r="CB12" s="14">
        <f t="shared" si="54"/>
        <v>0</v>
      </c>
      <c r="CC12" s="14">
        <f t="shared" si="54"/>
        <v>0</v>
      </c>
      <c r="CD12" s="14">
        <f t="shared" si="54"/>
        <v>0</v>
      </c>
      <c r="CE12" s="14">
        <f t="shared" si="54"/>
        <v>0</v>
      </c>
      <c r="CF12" s="14">
        <f t="shared" si="55"/>
        <v>0</v>
      </c>
      <c r="CG12" s="14">
        <f t="shared" si="55"/>
        <v>0</v>
      </c>
      <c r="CH12" s="14">
        <f t="shared" si="55"/>
        <v>0</v>
      </c>
      <c r="CI12" s="14">
        <f t="shared" si="55"/>
        <v>0</v>
      </c>
      <c r="CJ12" s="14">
        <f t="shared" si="55"/>
        <v>0</v>
      </c>
      <c r="CK12" s="14">
        <f t="shared" si="55"/>
        <v>0</v>
      </c>
      <c r="CL12" s="14">
        <f t="shared" si="55"/>
        <v>0</v>
      </c>
      <c r="CM12" s="14">
        <f t="shared" si="55"/>
        <v>0</v>
      </c>
      <c r="CN12" s="14">
        <f t="shared" si="55"/>
        <v>0</v>
      </c>
      <c r="CO12" s="14">
        <f t="shared" si="55"/>
        <v>0</v>
      </c>
      <c r="CP12" s="14">
        <f t="shared" si="55"/>
        <v>0</v>
      </c>
      <c r="CQ12" s="14">
        <f t="shared" si="55"/>
        <v>0</v>
      </c>
      <c r="CR12" s="14">
        <f t="shared" si="55"/>
        <v>0</v>
      </c>
      <c r="CS12" s="14">
        <f t="shared" si="55"/>
        <v>0</v>
      </c>
      <c r="CT12" s="14">
        <f t="shared" si="55"/>
        <v>0</v>
      </c>
      <c r="CU12" s="14">
        <f t="shared" si="55"/>
        <v>0</v>
      </c>
      <c r="CW12" s="14">
        <f>SUM(BF$5:BF12)</f>
        <v>59.850000000000009</v>
      </c>
      <c r="CX12" s="14">
        <f>SUM(BG$5:BG12)</f>
        <v>59.850000000000009</v>
      </c>
      <c r="CY12" s="14">
        <f>SUM(BH$5:BH12)</f>
        <v>36.449999999999996</v>
      </c>
      <c r="CZ12" s="14">
        <f>SUM(BI$5:BI12)</f>
        <v>9.36</v>
      </c>
      <c r="DA12" s="14">
        <f>SUM(BJ$5:BJ12)</f>
        <v>9.36</v>
      </c>
      <c r="DB12" s="14">
        <f>SUM(BK$5:BK12)</f>
        <v>4.8599999999999994</v>
      </c>
      <c r="DC12" s="14">
        <f>SUM(BL$5:BL12)</f>
        <v>4.8599999999999994</v>
      </c>
      <c r="DD12" s="14">
        <f>SUM(BM$5:BM12)</f>
        <v>2.16</v>
      </c>
      <c r="DE12" s="14">
        <f>SUM(BN$5:BN12)</f>
        <v>0</v>
      </c>
      <c r="DF12" s="14">
        <f>SUM(BO$5:BO12)</f>
        <v>0</v>
      </c>
      <c r="DG12" s="14">
        <f>SUM(BP$5:BP12)</f>
        <v>0</v>
      </c>
      <c r="DH12" s="14">
        <f>SUM(BQ$5:BQ12)</f>
        <v>0</v>
      </c>
      <c r="DI12" s="14">
        <f>SUM(BR$5:BR12)</f>
        <v>0</v>
      </c>
      <c r="DJ12" s="14">
        <f>SUM(BS$5:BS12)</f>
        <v>0</v>
      </c>
      <c r="DK12" s="14">
        <f>SUM(BT$5:BT12)</f>
        <v>0</v>
      </c>
      <c r="DL12" s="14">
        <f>SUM(BU$5:BU12)</f>
        <v>0</v>
      </c>
      <c r="DM12" s="14">
        <f>SUM(BV$5:BV12)</f>
        <v>0</v>
      </c>
      <c r="DN12" s="14">
        <f>SUM(BW$5:BW12)</f>
        <v>0</v>
      </c>
      <c r="DO12" s="14">
        <f>SUM(BX$5:BX12)</f>
        <v>0</v>
      </c>
      <c r="DP12" s="14">
        <f>SUM(BY$5:BY12)</f>
        <v>0</v>
      </c>
      <c r="DQ12" s="14">
        <f>SUM(BZ$5:BZ12)</f>
        <v>0</v>
      </c>
      <c r="DR12" s="14">
        <f>SUM(CA$5:CA12)</f>
        <v>0</v>
      </c>
      <c r="DS12" s="14">
        <f>SUM(CB$5:CB12)</f>
        <v>0</v>
      </c>
      <c r="DT12" s="14">
        <f>SUM(CC$5:CC12)</f>
        <v>0</v>
      </c>
      <c r="DU12" s="14">
        <f>SUM(CD$5:CD12)</f>
        <v>0</v>
      </c>
      <c r="DV12" s="14">
        <f>SUM(CE$5:CE12)</f>
        <v>0</v>
      </c>
      <c r="DW12" s="14">
        <f>SUM(CF$5:CF12)</f>
        <v>0</v>
      </c>
      <c r="DX12" s="14">
        <f>SUM(CG$5:CG12)</f>
        <v>0</v>
      </c>
      <c r="DY12" s="14">
        <f>SUM(CH$5:CH12)</f>
        <v>0</v>
      </c>
      <c r="DZ12" s="14">
        <f>SUM(CI$5:CI12)</f>
        <v>0</v>
      </c>
      <c r="EA12" s="14">
        <f>SUM(CJ$5:CJ12)</f>
        <v>0</v>
      </c>
      <c r="EB12" s="14">
        <f>SUM(CK$5:CK12)</f>
        <v>0</v>
      </c>
      <c r="EC12" s="14">
        <f>SUM(CL$5:CL12)</f>
        <v>0</v>
      </c>
      <c r="ED12" s="14">
        <f>SUM(CM$5:CM12)</f>
        <v>0</v>
      </c>
      <c r="EE12" s="14">
        <f>SUM(CN$5:CN12)</f>
        <v>0</v>
      </c>
      <c r="EF12" s="14">
        <f>SUM(CO$5:CO12)</f>
        <v>0</v>
      </c>
      <c r="EG12" s="14">
        <f>SUM(CP$5:CP12)</f>
        <v>0</v>
      </c>
      <c r="EH12" s="14">
        <f>SUM(CQ$5:CQ12)</f>
        <v>0</v>
      </c>
      <c r="EI12" s="14">
        <f>SUM(CR$5:CR12)</f>
        <v>0</v>
      </c>
      <c r="EJ12" s="14">
        <f>SUM(CS$5:CS12)</f>
        <v>0</v>
      </c>
      <c r="EK12" s="14">
        <f>SUM(CT$5:CT12)</f>
        <v>0</v>
      </c>
      <c r="EL12" s="14">
        <f>SUM(CU$5:CU12)</f>
        <v>0</v>
      </c>
      <c r="EO12" s="101">
        <f t="shared" si="11"/>
        <v>15</v>
      </c>
      <c r="EP12" s="101">
        <f t="shared" si="12"/>
        <v>15</v>
      </c>
      <c r="EQ12" s="101">
        <f t="shared" si="13"/>
        <v>12</v>
      </c>
      <c r="ER12" s="101">
        <f t="shared" si="14"/>
        <v>6</v>
      </c>
      <c r="ES12" s="101">
        <f t="shared" si="15"/>
        <v>6</v>
      </c>
      <c r="ET12" s="101">
        <f t="shared" si="16"/>
        <v>3</v>
      </c>
      <c r="EU12" s="101">
        <f t="shared" si="17"/>
        <v>3</v>
      </c>
      <c r="EV12" s="101">
        <f t="shared" si="18"/>
        <v>2</v>
      </c>
      <c r="EW12" s="101">
        <f t="shared" si="19"/>
        <v>0</v>
      </c>
      <c r="EX12" s="101">
        <f t="shared" si="20"/>
        <v>0</v>
      </c>
      <c r="EY12" s="101">
        <f t="shared" si="21"/>
        <v>0</v>
      </c>
      <c r="EZ12" s="101">
        <f t="shared" si="22"/>
        <v>0</v>
      </c>
      <c r="FA12" s="101">
        <f t="shared" si="23"/>
        <v>0</v>
      </c>
      <c r="FB12" s="101">
        <f t="shared" si="24"/>
        <v>0</v>
      </c>
      <c r="FC12" s="101">
        <f t="shared" si="25"/>
        <v>0</v>
      </c>
      <c r="FD12" s="101">
        <f t="shared" si="26"/>
        <v>0</v>
      </c>
      <c r="FE12" s="101">
        <f t="shared" si="27"/>
        <v>0</v>
      </c>
      <c r="FF12" s="101">
        <f t="shared" si="28"/>
        <v>0</v>
      </c>
      <c r="FG12" s="101">
        <f t="shared" si="29"/>
        <v>0</v>
      </c>
      <c r="FH12" s="101">
        <f t="shared" si="30"/>
        <v>0</v>
      </c>
      <c r="FI12" s="101">
        <f t="shared" si="31"/>
        <v>0</v>
      </c>
      <c r="FJ12" s="101">
        <f t="shared" si="32"/>
        <v>0</v>
      </c>
      <c r="FK12" s="101">
        <f t="shared" si="33"/>
        <v>0</v>
      </c>
      <c r="FL12" s="101">
        <f t="shared" si="34"/>
        <v>0</v>
      </c>
      <c r="FM12" s="101">
        <f t="shared" si="35"/>
        <v>0</v>
      </c>
      <c r="FN12" s="101">
        <f t="shared" si="36"/>
        <v>0</v>
      </c>
      <c r="FO12" s="101">
        <f t="shared" si="37"/>
        <v>0</v>
      </c>
      <c r="FP12" s="101">
        <f t="shared" si="38"/>
        <v>0</v>
      </c>
      <c r="FQ12" s="101">
        <f t="shared" si="39"/>
        <v>0</v>
      </c>
      <c r="FR12" s="101">
        <f t="shared" si="40"/>
        <v>0</v>
      </c>
      <c r="FS12" s="101">
        <f t="shared" si="41"/>
        <v>0</v>
      </c>
      <c r="FT12" s="101">
        <f t="shared" si="42"/>
        <v>0</v>
      </c>
      <c r="FU12" s="101">
        <f t="shared" si="43"/>
        <v>0</v>
      </c>
      <c r="FV12" s="101">
        <f t="shared" si="44"/>
        <v>0</v>
      </c>
      <c r="FW12" s="101">
        <f t="shared" si="45"/>
        <v>0</v>
      </c>
      <c r="FX12" s="101">
        <f t="shared" si="46"/>
        <v>0</v>
      </c>
      <c r="FY12" s="101">
        <f t="shared" si="47"/>
        <v>0</v>
      </c>
      <c r="FZ12" s="101">
        <f t="shared" si="48"/>
        <v>0</v>
      </c>
      <c r="GA12" s="101">
        <f t="shared" si="49"/>
        <v>0</v>
      </c>
      <c r="GB12" s="101">
        <f t="shared" si="50"/>
        <v>0</v>
      </c>
      <c r="GC12" s="101">
        <f t="shared" si="51"/>
        <v>0</v>
      </c>
      <c r="GD12" s="101">
        <f t="shared" si="52"/>
        <v>0</v>
      </c>
    </row>
    <row r="13" spans="1:186" ht="16.5" x14ac:dyDescent="0.2">
      <c r="K13" s="100">
        <v>9</v>
      </c>
      <c r="L13" s="100">
        <v>3</v>
      </c>
      <c r="M13" s="100">
        <v>1</v>
      </c>
      <c r="N13" s="100" t="str">
        <f t="shared" si="3"/>
        <v>神器3-1</v>
      </c>
      <c r="O13" s="100">
        <v>1</v>
      </c>
      <c r="P13" s="14">
        <f t="shared" si="4"/>
        <v>20</v>
      </c>
      <c r="Q13" s="102">
        <v>0.25</v>
      </c>
      <c r="R13" s="14">
        <v>1</v>
      </c>
      <c r="S13" s="14">
        <v>3</v>
      </c>
      <c r="T13" s="102">
        <v>0.25</v>
      </c>
      <c r="U13" s="14">
        <v>2</v>
      </c>
      <c r="V13" s="14">
        <v>4</v>
      </c>
      <c r="W13" s="102">
        <v>0.25</v>
      </c>
      <c r="X13" s="14">
        <v>3</v>
      </c>
      <c r="Y13" s="14">
        <v>5</v>
      </c>
      <c r="AB13" s="100">
        <v>8</v>
      </c>
      <c r="AC13" s="100">
        <v>3</v>
      </c>
      <c r="AD13" s="100">
        <f>SUM(AC$6:AC13)</f>
        <v>15</v>
      </c>
      <c r="AF13" s="100">
        <v>8</v>
      </c>
      <c r="AG13" s="100">
        <v>133</v>
      </c>
      <c r="AH13" s="100">
        <f t="shared" si="53"/>
        <v>495</v>
      </c>
      <c r="AI13" s="100" t="s">
        <v>753</v>
      </c>
      <c r="AJ13" s="19">
        <v>0.6</v>
      </c>
      <c r="AK13" s="19">
        <v>0.4</v>
      </c>
      <c r="AL13" s="100"/>
      <c r="AO13" s="100">
        <v>2</v>
      </c>
      <c r="AP13" s="100">
        <v>6</v>
      </c>
      <c r="AQ13" s="100">
        <v>2</v>
      </c>
      <c r="AR13" s="100">
        <v>1</v>
      </c>
      <c r="AS13" s="100" t="s">
        <v>370</v>
      </c>
      <c r="AT13" s="21">
        <f t="shared" si="0"/>
        <v>7.1999999999999995E-2</v>
      </c>
      <c r="AU13" s="100">
        <f t="shared" si="5"/>
        <v>1</v>
      </c>
      <c r="AV13" s="100">
        <f t="shared" si="6"/>
        <v>2</v>
      </c>
      <c r="AW13" s="101">
        <f t="shared" si="7"/>
        <v>0.10799999999999998</v>
      </c>
      <c r="AX13" s="100">
        <f t="shared" si="8"/>
        <v>4.8599999999999994</v>
      </c>
      <c r="BA13" s="100">
        <v>9</v>
      </c>
      <c r="BB13" s="14">
        <f>INDEX(节奏总表!$BW$4:$BW$63,神器!BA13)</f>
        <v>78</v>
      </c>
      <c r="BC13" s="14">
        <f t="shared" si="9"/>
        <v>2</v>
      </c>
      <c r="BD13" s="14">
        <v>5</v>
      </c>
      <c r="BE13" s="14">
        <v>3</v>
      </c>
      <c r="BF13" s="14">
        <f t="shared" si="10"/>
        <v>9.4499999999999993</v>
      </c>
      <c r="BG13" s="14">
        <f t="shared" si="10"/>
        <v>9.4499999999999993</v>
      </c>
      <c r="BH13" s="14">
        <f t="shared" si="10"/>
        <v>5.3999999999999995</v>
      </c>
      <c r="BI13" s="14">
        <f t="shared" si="10"/>
        <v>3.12</v>
      </c>
      <c r="BJ13" s="14">
        <f t="shared" si="10"/>
        <v>3.12</v>
      </c>
      <c r="BK13" s="14">
        <f t="shared" si="10"/>
        <v>1.6199999999999997</v>
      </c>
      <c r="BL13" s="14">
        <f t="shared" si="10"/>
        <v>1.6199999999999997</v>
      </c>
      <c r="BM13" s="14">
        <f t="shared" si="10"/>
        <v>0.72</v>
      </c>
      <c r="BN13" s="14">
        <f t="shared" si="10"/>
        <v>0</v>
      </c>
      <c r="BO13" s="14">
        <f t="shared" si="10"/>
        <v>0</v>
      </c>
      <c r="BP13" s="14">
        <f t="shared" si="10"/>
        <v>0</v>
      </c>
      <c r="BQ13" s="14">
        <f t="shared" si="10"/>
        <v>0</v>
      </c>
      <c r="BR13" s="14">
        <f t="shared" si="10"/>
        <v>0</v>
      </c>
      <c r="BS13" s="14">
        <f t="shared" si="10"/>
        <v>0</v>
      </c>
      <c r="BT13" s="14">
        <f t="shared" si="10"/>
        <v>0</v>
      </c>
      <c r="BU13" s="14">
        <f t="shared" si="10"/>
        <v>0</v>
      </c>
      <c r="BV13" s="14">
        <f t="shared" si="54"/>
        <v>0</v>
      </c>
      <c r="BW13" s="14">
        <f t="shared" si="54"/>
        <v>0</v>
      </c>
      <c r="BX13" s="14">
        <f t="shared" si="54"/>
        <v>0</v>
      </c>
      <c r="BY13" s="14">
        <f t="shared" si="54"/>
        <v>0</v>
      </c>
      <c r="BZ13" s="14">
        <f t="shared" si="54"/>
        <v>0</v>
      </c>
      <c r="CA13" s="14">
        <f t="shared" si="54"/>
        <v>0</v>
      </c>
      <c r="CB13" s="14">
        <f t="shared" si="54"/>
        <v>0</v>
      </c>
      <c r="CC13" s="14">
        <f t="shared" si="54"/>
        <v>0</v>
      </c>
      <c r="CD13" s="14">
        <f t="shared" si="54"/>
        <v>0</v>
      </c>
      <c r="CE13" s="14">
        <f t="shared" si="54"/>
        <v>0</v>
      </c>
      <c r="CF13" s="14">
        <f t="shared" si="55"/>
        <v>0</v>
      </c>
      <c r="CG13" s="14">
        <f t="shared" si="55"/>
        <v>0</v>
      </c>
      <c r="CH13" s="14">
        <f t="shared" si="55"/>
        <v>0</v>
      </c>
      <c r="CI13" s="14">
        <f t="shared" si="55"/>
        <v>0</v>
      </c>
      <c r="CJ13" s="14">
        <f t="shared" si="55"/>
        <v>0</v>
      </c>
      <c r="CK13" s="14">
        <f t="shared" si="55"/>
        <v>0</v>
      </c>
      <c r="CL13" s="14">
        <f t="shared" si="55"/>
        <v>0</v>
      </c>
      <c r="CM13" s="14">
        <f t="shared" si="55"/>
        <v>0</v>
      </c>
      <c r="CN13" s="14">
        <f t="shared" si="55"/>
        <v>0</v>
      </c>
      <c r="CO13" s="14">
        <f t="shared" si="55"/>
        <v>0</v>
      </c>
      <c r="CP13" s="14">
        <f t="shared" si="55"/>
        <v>0</v>
      </c>
      <c r="CQ13" s="14">
        <f t="shared" si="55"/>
        <v>0</v>
      </c>
      <c r="CR13" s="14">
        <f t="shared" si="55"/>
        <v>0</v>
      </c>
      <c r="CS13" s="14">
        <f t="shared" si="55"/>
        <v>0</v>
      </c>
      <c r="CT13" s="14">
        <f t="shared" si="55"/>
        <v>0</v>
      </c>
      <c r="CU13" s="14">
        <f t="shared" si="55"/>
        <v>0</v>
      </c>
      <c r="CW13" s="14">
        <f>SUM(BF$5:BF13)</f>
        <v>69.300000000000011</v>
      </c>
      <c r="CX13" s="14">
        <f>SUM(BG$5:BG13)</f>
        <v>69.300000000000011</v>
      </c>
      <c r="CY13" s="14">
        <f>SUM(BH$5:BH13)</f>
        <v>41.849999999999994</v>
      </c>
      <c r="CZ13" s="14">
        <f>SUM(BI$5:BI13)</f>
        <v>12.48</v>
      </c>
      <c r="DA13" s="14">
        <f>SUM(BJ$5:BJ13)</f>
        <v>12.48</v>
      </c>
      <c r="DB13" s="14">
        <f>SUM(BK$5:BK13)</f>
        <v>6.4799999999999986</v>
      </c>
      <c r="DC13" s="14">
        <f>SUM(BL$5:BL13)</f>
        <v>6.4799999999999986</v>
      </c>
      <c r="DD13" s="14">
        <f>SUM(BM$5:BM13)</f>
        <v>2.88</v>
      </c>
      <c r="DE13" s="14">
        <f>SUM(BN$5:BN13)</f>
        <v>0</v>
      </c>
      <c r="DF13" s="14">
        <f>SUM(BO$5:BO13)</f>
        <v>0</v>
      </c>
      <c r="DG13" s="14">
        <f>SUM(BP$5:BP13)</f>
        <v>0</v>
      </c>
      <c r="DH13" s="14">
        <f>SUM(BQ$5:BQ13)</f>
        <v>0</v>
      </c>
      <c r="DI13" s="14">
        <f>SUM(BR$5:BR13)</f>
        <v>0</v>
      </c>
      <c r="DJ13" s="14">
        <f>SUM(BS$5:BS13)</f>
        <v>0</v>
      </c>
      <c r="DK13" s="14">
        <f>SUM(BT$5:BT13)</f>
        <v>0</v>
      </c>
      <c r="DL13" s="14">
        <f>SUM(BU$5:BU13)</f>
        <v>0</v>
      </c>
      <c r="DM13" s="14">
        <f>SUM(BV$5:BV13)</f>
        <v>0</v>
      </c>
      <c r="DN13" s="14">
        <f>SUM(BW$5:BW13)</f>
        <v>0</v>
      </c>
      <c r="DO13" s="14">
        <f>SUM(BX$5:BX13)</f>
        <v>0</v>
      </c>
      <c r="DP13" s="14">
        <f>SUM(BY$5:BY13)</f>
        <v>0</v>
      </c>
      <c r="DQ13" s="14">
        <f>SUM(BZ$5:BZ13)</f>
        <v>0</v>
      </c>
      <c r="DR13" s="14">
        <f>SUM(CA$5:CA13)</f>
        <v>0</v>
      </c>
      <c r="DS13" s="14">
        <f>SUM(CB$5:CB13)</f>
        <v>0</v>
      </c>
      <c r="DT13" s="14">
        <f>SUM(CC$5:CC13)</f>
        <v>0</v>
      </c>
      <c r="DU13" s="14">
        <f>SUM(CD$5:CD13)</f>
        <v>0</v>
      </c>
      <c r="DV13" s="14">
        <f>SUM(CE$5:CE13)</f>
        <v>0</v>
      </c>
      <c r="DW13" s="14">
        <f>SUM(CF$5:CF13)</f>
        <v>0</v>
      </c>
      <c r="DX13" s="14">
        <f>SUM(CG$5:CG13)</f>
        <v>0</v>
      </c>
      <c r="DY13" s="14">
        <f>SUM(CH$5:CH13)</f>
        <v>0</v>
      </c>
      <c r="DZ13" s="14">
        <f>SUM(CI$5:CI13)</f>
        <v>0</v>
      </c>
      <c r="EA13" s="14">
        <f>SUM(CJ$5:CJ13)</f>
        <v>0</v>
      </c>
      <c r="EB13" s="14">
        <f>SUM(CK$5:CK13)</f>
        <v>0</v>
      </c>
      <c r="EC13" s="14">
        <f>SUM(CL$5:CL13)</f>
        <v>0</v>
      </c>
      <c r="ED13" s="14">
        <f>SUM(CM$5:CM13)</f>
        <v>0</v>
      </c>
      <c r="EE13" s="14">
        <f>SUM(CN$5:CN13)</f>
        <v>0</v>
      </c>
      <c r="EF13" s="14">
        <f>SUM(CO$5:CO13)</f>
        <v>0</v>
      </c>
      <c r="EG13" s="14">
        <f>SUM(CP$5:CP13)</f>
        <v>0</v>
      </c>
      <c r="EH13" s="14">
        <f>SUM(CQ$5:CQ13)</f>
        <v>0</v>
      </c>
      <c r="EI13" s="14">
        <f>SUM(CR$5:CR13)</f>
        <v>0</v>
      </c>
      <c r="EJ13" s="14">
        <f>SUM(CS$5:CS13)</f>
        <v>0</v>
      </c>
      <c r="EK13" s="14">
        <f>SUM(CT$5:CT13)</f>
        <v>0</v>
      </c>
      <c r="EL13" s="14">
        <f>SUM(CU$5:CU13)</f>
        <v>0</v>
      </c>
      <c r="EO13" s="101">
        <f t="shared" si="11"/>
        <v>16</v>
      </c>
      <c r="EP13" s="101">
        <f t="shared" si="12"/>
        <v>16</v>
      </c>
      <c r="EQ13" s="101">
        <f t="shared" si="13"/>
        <v>13</v>
      </c>
      <c r="ER13" s="101">
        <f t="shared" si="14"/>
        <v>7</v>
      </c>
      <c r="ES13" s="101">
        <f t="shared" si="15"/>
        <v>7</v>
      </c>
      <c r="ET13" s="101">
        <f t="shared" si="16"/>
        <v>4</v>
      </c>
      <c r="EU13" s="101">
        <f t="shared" si="17"/>
        <v>4</v>
      </c>
      <c r="EV13" s="101">
        <f t="shared" si="18"/>
        <v>2</v>
      </c>
      <c r="EW13" s="101">
        <f t="shared" si="19"/>
        <v>0</v>
      </c>
      <c r="EX13" s="101">
        <f t="shared" si="20"/>
        <v>0</v>
      </c>
      <c r="EY13" s="101">
        <f t="shared" si="21"/>
        <v>0</v>
      </c>
      <c r="EZ13" s="101">
        <f t="shared" si="22"/>
        <v>0</v>
      </c>
      <c r="FA13" s="101">
        <f t="shared" si="23"/>
        <v>0</v>
      </c>
      <c r="FB13" s="101">
        <f t="shared" si="24"/>
        <v>0</v>
      </c>
      <c r="FC13" s="101">
        <f t="shared" si="25"/>
        <v>0</v>
      </c>
      <c r="FD13" s="101">
        <f t="shared" si="26"/>
        <v>0</v>
      </c>
      <c r="FE13" s="101">
        <f t="shared" si="27"/>
        <v>0</v>
      </c>
      <c r="FF13" s="101">
        <f t="shared" si="28"/>
        <v>0</v>
      </c>
      <c r="FG13" s="101">
        <f t="shared" si="29"/>
        <v>0</v>
      </c>
      <c r="FH13" s="101">
        <f t="shared" si="30"/>
        <v>0</v>
      </c>
      <c r="FI13" s="101">
        <f t="shared" si="31"/>
        <v>0</v>
      </c>
      <c r="FJ13" s="101">
        <f t="shared" si="32"/>
        <v>0</v>
      </c>
      <c r="FK13" s="101">
        <f t="shared" si="33"/>
        <v>0</v>
      </c>
      <c r="FL13" s="101">
        <f t="shared" si="34"/>
        <v>0</v>
      </c>
      <c r="FM13" s="101">
        <f t="shared" si="35"/>
        <v>0</v>
      </c>
      <c r="FN13" s="101">
        <f t="shared" si="36"/>
        <v>0</v>
      </c>
      <c r="FO13" s="101">
        <f t="shared" si="37"/>
        <v>0</v>
      </c>
      <c r="FP13" s="101">
        <f t="shared" si="38"/>
        <v>0</v>
      </c>
      <c r="FQ13" s="101">
        <f t="shared" si="39"/>
        <v>0</v>
      </c>
      <c r="FR13" s="101">
        <f t="shared" si="40"/>
        <v>0</v>
      </c>
      <c r="FS13" s="101">
        <f t="shared" si="41"/>
        <v>0</v>
      </c>
      <c r="FT13" s="101">
        <f t="shared" si="42"/>
        <v>0</v>
      </c>
      <c r="FU13" s="101">
        <f t="shared" si="43"/>
        <v>0</v>
      </c>
      <c r="FV13" s="101">
        <f t="shared" si="44"/>
        <v>0</v>
      </c>
      <c r="FW13" s="101">
        <f t="shared" si="45"/>
        <v>0</v>
      </c>
      <c r="FX13" s="101">
        <f t="shared" si="46"/>
        <v>0</v>
      </c>
      <c r="FY13" s="101">
        <f t="shared" si="47"/>
        <v>0</v>
      </c>
      <c r="FZ13" s="101">
        <f t="shared" si="48"/>
        <v>0</v>
      </c>
      <c r="GA13" s="101">
        <f t="shared" si="49"/>
        <v>0</v>
      </c>
      <c r="GB13" s="101">
        <f t="shared" si="50"/>
        <v>0</v>
      </c>
      <c r="GC13" s="101">
        <f t="shared" si="51"/>
        <v>0</v>
      </c>
      <c r="GD13" s="101">
        <f t="shared" si="52"/>
        <v>0</v>
      </c>
    </row>
    <row r="14" spans="1:186" ht="16.5" x14ac:dyDescent="0.2">
      <c r="K14" s="100">
        <v>10</v>
      </c>
      <c r="L14" s="100">
        <v>3</v>
      </c>
      <c r="M14" s="100">
        <v>2</v>
      </c>
      <c r="N14" s="100" t="str">
        <f t="shared" si="3"/>
        <v>神器3-2</v>
      </c>
      <c r="O14" s="100">
        <v>1</v>
      </c>
      <c r="P14" s="14">
        <f t="shared" si="4"/>
        <v>20</v>
      </c>
      <c r="Q14" s="102">
        <v>0.25</v>
      </c>
      <c r="R14" s="14">
        <v>1</v>
      </c>
      <c r="S14" s="14">
        <v>3</v>
      </c>
      <c r="T14" s="102">
        <v>0.25</v>
      </c>
      <c r="U14" s="14">
        <v>2</v>
      </c>
      <c r="V14" s="14">
        <v>4</v>
      </c>
      <c r="W14" s="102">
        <v>0.25</v>
      </c>
      <c r="X14" s="14">
        <v>3</v>
      </c>
      <c r="Y14" s="14">
        <v>5</v>
      </c>
      <c r="AB14" s="100">
        <v>9</v>
      </c>
      <c r="AC14" s="100">
        <v>3</v>
      </c>
      <c r="AD14" s="100">
        <f>SUM(AC$6:AC14)</f>
        <v>18</v>
      </c>
      <c r="AM14" s="103"/>
      <c r="AO14" s="100">
        <v>2</v>
      </c>
      <c r="AP14" s="100">
        <v>7</v>
      </c>
      <c r="AQ14" s="100">
        <v>2</v>
      </c>
      <c r="AR14" s="100">
        <v>1</v>
      </c>
      <c r="AS14" s="100" t="s">
        <v>371</v>
      </c>
      <c r="AT14" s="21">
        <f t="shared" si="0"/>
        <v>7.1999999999999995E-2</v>
      </c>
      <c r="AU14" s="100">
        <f t="shared" si="5"/>
        <v>1</v>
      </c>
      <c r="AV14" s="100">
        <f t="shared" si="6"/>
        <v>2</v>
      </c>
      <c r="AW14" s="101">
        <f t="shared" si="7"/>
        <v>0.10799999999999998</v>
      </c>
      <c r="AX14" s="100">
        <f t="shared" si="8"/>
        <v>4.8599999999999994</v>
      </c>
      <c r="BA14" s="100">
        <v>10</v>
      </c>
      <c r="BB14" s="14">
        <f>INDEX(节奏总表!$BW$4:$BW$63,神器!BA14)</f>
        <v>81</v>
      </c>
      <c r="BC14" s="14">
        <f t="shared" si="9"/>
        <v>2</v>
      </c>
      <c r="BD14" s="14">
        <v>5</v>
      </c>
      <c r="BE14" s="14">
        <v>3</v>
      </c>
      <c r="BF14" s="14">
        <f t="shared" si="10"/>
        <v>9.4499999999999993</v>
      </c>
      <c r="BG14" s="14">
        <f t="shared" si="10"/>
        <v>9.4499999999999993</v>
      </c>
      <c r="BH14" s="14">
        <f t="shared" si="10"/>
        <v>5.3999999999999995</v>
      </c>
      <c r="BI14" s="14">
        <f t="shared" si="10"/>
        <v>3.12</v>
      </c>
      <c r="BJ14" s="14">
        <f t="shared" si="10"/>
        <v>3.12</v>
      </c>
      <c r="BK14" s="14">
        <f t="shared" si="10"/>
        <v>1.6199999999999997</v>
      </c>
      <c r="BL14" s="14">
        <f t="shared" si="10"/>
        <v>1.6199999999999997</v>
      </c>
      <c r="BM14" s="14">
        <f t="shared" si="10"/>
        <v>0.72</v>
      </c>
      <c r="BN14" s="14">
        <f t="shared" si="10"/>
        <v>0</v>
      </c>
      <c r="BO14" s="14">
        <f t="shared" si="10"/>
        <v>0</v>
      </c>
      <c r="BP14" s="14">
        <f t="shared" si="10"/>
        <v>0</v>
      </c>
      <c r="BQ14" s="14">
        <f t="shared" si="10"/>
        <v>0</v>
      </c>
      <c r="BR14" s="14">
        <f t="shared" si="10"/>
        <v>0</v>
      </c>
      <c r="BS14" s="14">
        <f t="shared" si="10"/>
        <v>0</v>
      </c>
      <c r="BT14" s="14">
        <f t="shared" si="10"/>
        <v>0</v>
      </c>
      <c r="BU14" s="14">
        <f t="shared" si="10"/>
        <v>0</v>
      </c>
      <c r="BV14" s="14">
        <f t="shared" si="54"/>
        <v>0</v>
      </c>
      <c r="BW14" s="14">
        <f t="shared" si="54"/>
        <v>0</v>
      </c>
      <c r="BX14" s="14">
        <f t="shared" si="54"/>
        <v>0</v>
      </c>
      <c r="BY14" s="14">
        <f t="shared" si="54"/>
        <v>0</v>
      </c>
      <c r="BZ14" s="14">
        <f t="shared" si="54"/>
        <v>0</v>
      </c>
      <c r="CA14" s="14">
        <f t="shared" si="54"/>
        <v>0</v>
      </c>
      <c r="CB14" s="14">
        <f t="shared" si="54"/>
        <v>0</v>
      </c>
      <c r="CC14" s="14">
        <f t="shared" si="54"/>
        <v>0</v>
      </c>
      <c r="CD14" s="14">
        <f t="shared" si="54"/>
        <v>0</v>
      </c>
      <c r="CE14" s="14">
        <f t="shared" si="54"/>
        <v>0</v>
      </c>
      <c r="CF14" s="14">
        <f t="shared" si="55"/>
        <v>0</v>
      </c>
      <c r="CG14" s="14">
        <f t="shared" si="55"/>
        <v>0</v>
      </c>
      <c r="CH14" s="14">
        <f t="shared" si="55"/>
        <v>0</v>
      </c>
      <c r="CI14" s="14">
        <f t="shared" si="55"/>
        <v>0</v>
      </c>
      <c r="CJ14" s="14">
        <f t="shared" si="55"/>
        <v>0</v>
      </c>
      <c r="CK14" s="14">
        <f t="shared" si="55"/>
        <v>0</v>
      </c>
      <c r="CL14" s="14">
        <f t="shared" si="55"/>
        <v>0</v>
      </c>
      <c r="CM14" s="14">
        <f t="shared" si="55"/>
        <v>0</v>
      </c>
      <c r="CN14" s="14">
        <f t="shared" si="55"/>
        <v>0</v>
      </c>
      <c r="CO14" s="14">
        <f t="shared" si="55"/>
        <v>0</v>
      </c>
      <c r="CP14" s="14">
        <f t="shared" si="55"/>
        <v>0</v>
      </c>
      <c r="CQ14" s="14">
        <f t="shared" si="55"/>
        <v>0</v>
      </c>
      <c r="CR14" s="14">
        <f t="shared" si="55"/>
        <v>0</v>
      </c>
      <c r="CS14" s="14">
        <f t="shared" si="55"/>
        <v>0</v>
      </c>
      <c r="CT14" s="14">
        <f t="shared" si="55"/>
        <v>0</v>
      </c>
      <c r="CU14" s="14">
        <f t="shared" si="55"/>
        <v>0</v>
      </c>
      <c r="CW14" s="14">
        <f>SUM(BF$5:BF14)</f>
        <v>78.750000000000014</v>
      </c>
      <c r="CX14" s="14">
        <f>SUM(BG$5:BG14)</f>
        <v>78.750000000000014</v>
      </c>
      <c r="CY14" s="14">
        <f>SUM(BH$5:BH14)</f>
        <v>47.249999999999993</v>
      </c>
      <c r="CZ14" s="14">
        <f>SUM(BI$5:BI14)</f>
        <v>15.600000000000001</v>
      </c>
      <c r="DA14" s="14">
        <f>SUM(BJ$5:BJ14)</f>
        <v>15.600000000000001</v>
      </c>
      <c r="DB14" s="14">
        <f>SUM(BK$5:BK14)</f>
        <v>8.0999999999999979</v>
      </c>
      <c r="DC14" s="14">
        <f>SUM(BL$5:BL14)</f>
        <v>8.0999999999999979</v>
      </c>
      <c r="DD14" s="14">
        <f>SUM(BM$5:BM14)</f>
        <v>3.5999999999999996</v>
      </c>
      <c r="DE14" s="14">
        <f>SUM(BN$5:BN14)</f>
        <v>0</v>
      </c>
      <c r="DF14" s="14">
        <f>SUM(BO$5:BO14)</f>
        <v>0</v>
      </c>
      <c r="DG14" s="14">
        <f>SUM(BP$5:BP14)</f>
        <v>0</v>
      </c>
      <c r="DH14" s="14">
        <f>SUM(BQ$5:BQ14)</f>
        <v>0</v>
      </c>
      <c r="DI14" s="14">
        <f>SUM(BR$5:BR14)</f>
        <v>0</v>
      </c>
      <c r="DJ14" s="14">
        <f>SUM(BS$5:BS14)</f>
        <v>0</v>
      </c>
      <c r="DK14" s="14">
        <f>SUM(BT$5:BT14)</f>
        <v>0</v>
      </c>
      <c r="DL14" s="14">
        <f>SUM(BU$5:BU14)</f>
        <v>0</v>
      </c>
      <c r="DM14" s="14">
        <f>SUM(BV$5:BV14)</f>
        <v>0</v>
      </c>
      <c r="DN14" s="14">
        <f>SUM(BW$5:BW14)</f>
        <v>0</v>
      </c>
      <c r="DO14" s="14">
        <f>SUM(BX$5:BX14)</f>
        <v>0</v>
      </c>
      <c r="DP14" s="14">
        <f>SUM(BY$5:BY14)</f>
        <v>0</v>
      </c>
      <c r="DQ14" s="14">
        <f>SUM(BZ$5:BZ14)</f>
        <v>0</v>
      </c>
      <c r="DR14" s="14">
        <f>SUM(CA$5:CA14)</f>
        <v>0</v>
      </c>
      <c r="DS14" s="14">
        <f>SUM(CB$5:CB14)</f>
        <v>0</v>
      </c>
      <c r="DT14" s="14">
        <f>SUM(CC$5:CC14)</f>
        <v>0</v>
      </c>
      <c r="DU14" s="14">
        <f>SUM(CD$5:CD14)</f>
        <v>0</v>
      </c>
      <c r="DV14" s="14">
        <f>SUM(CE$5:CE14)</f>
        <v>0</v>
      </c>
      <c r="DW14" s="14">
        <f>SUM(CF$5:CF14)</f>
        <v>0</v>
      </c>
      <c r="DX14" s="14">
        <f>SUM(CG$5:CG14)</f>
        <v>0</v>
      </c>
      <c r="DY14" s="14">
        <f>SUM(CH$5:CH14)</f>
        <v>0</v>
      </c>
      <c r="DZ14" s="14">
        <f>SUM(CI$5:CI14)</f>
        <v>0</v>
      </c>
      <c r="EA14" s="14">
        <f>SUM(CJ$5:CJ14)</f>
        <v>0</v>
      </c>
      <c r="EB14" s="14">
        <f>SUM(CK$5:CK14)</f>
        <v>0</v>
      </c>
      <c r="EC14" s="14">
        <f>SUM(CL$5:CL14)</f>
        <v>0</v>
      </c>
      <c r="ED14" s="14">
        <f>SUM(CM$5:CM14)</f>
        <v>0</v>
      </c>
      <c r="EE14" s="14">
        <f>SUM(CN$5:CN14)</f>
        <v>0</v>
      </c>
      <c r="EF14" s="14">
        <f>SUM(CO$5:CO14)</f>
        <v>0</v>
      </c>
      <c r="EG14" s="14">
        <f>SUM(CP$5:CP14)</f>
        <v>0</v>
      </c>
      <c r="EH14" s="14">
        <f>SUM(CQ$5:CQ14)</f>
        <v>0</v>
      </c>
      <c r="EI14" s="14">
        <f>SUM(CR$5:CR14)</f>
        <v>0</v>
      </c>
      <c r="EJ14" s="14">
        <f>SUM(CS$5:CS14)</f>
        <v>0</v>
      </c>
      <c r="EK14" s="14">
        <f>SUM(CT$5:CT14)</f>
        <v>0</v>
      </c>
      <c r="EL14" s="14">
        <f>SUM(CU$5:CU14)</f>
        <v>0</v>
      </c>
      <c r="EO14" s="101">
        <f t="shared" si="11"/>
        <v>17</v>
      </c>
      <c r="EP14" s="101">
        <f t="shared" si="12"/>
        <v>17</v>
      </c>
      <c r="EQ14" s="101">
        <f t="shared" si="13"/>
        <v>13</v>
      </c>
      <c r="ER14" s="101">
        <f t="shared" si="14"/>
        <v>8</v>
      </c>
      <c r="ES14" s="101">
        <f t="shared" si="15"/>
        <v>8</v>
      </c>
      <c r="ET14" s="101">
        <f t="shared" si="16"/>
        <v>5</v>
      </c>
      <c r="EU14" s="101">
        <f t="shared" si="17"/>
        <v>5</v>
      </c>
      <c r="EV14" s="101">
        <f t="shared" si="18"/>
        <v>3</v>
      </c>
      <c r="EW14" s="101">
        <f t="shared" si="19"/>
        <v>0</v>
      </c>
      <c r="EX14" s="101">
        <f t="shared" si="20"/>
        <v>0</v>
      </c>
      <c r="EY14" s="101">
        <f t="shared" si="21"/>
        <v>0</v>
      </c>
      <c r="EZ14" s="101">
        <f t="shared" si="22"/>
        <v>0</v>
      </c>
      <c r="FA14" s="101">
        <f t="shared" si="23"/>
        <v>0</v>
      </c>
      <c r="FB14" s="101">
        <f t="shared" si="24"/>
        <v>0</v>
      </c>
      <c r="FC14" s="101">
        <f t="shared" si="25"/>
        <v>0</v>
      </c>
      <c r="FD14" s="101">
        <f t="shared" si="26"/>
        <v>0</v>
      </c>
      <c r="FE14" s="101">
        <f t="shared" si="27"/>
        <v>0</v>
      </c>
      <c r="FF14" s="101">
        <f t="shared" si="28"/>
        <v>0</v>
      </c>
      <c r="FG14" s="101">
        <f t="shared" si="29"/>
        <v>0</v>
      </c>
      <c r="FH14" s="101">
        <f t="shared" si="30"/>
        <v>0</v>
      </c>
      <c r="FI14" s="101">
        <f t="shared" si="31"/>
        <v>0</v>
      </c>
      <c r="FJ14" s="101">
        <f t="shared" si="32"/>
        <v>0</v>
      </c>
      <c r="FK14" s="101">
        <f t="shared" si="33"/>
        <v>0</v>
      </c>
      <c r="FL14" s="101">
        <f t="shared" si="34"/>
        <v>0</v>
      </c>
      <c r="FM14" s="101">
        <f t="shared" si="35"/>
        <v>0</v>
      </c>
      <c r="FN14" s="101">
        <f t="shared" si="36"/>
        <v>0</v>
      </c>
      <c r="FO14" s="101">
        <f t="shared" si="37"/>
        <v>0</v>
      </c>
      <c r="FP14" s="101">
        <f t="shared" si="38"/>
        <v>0</v>
      </c>
      <c r="FQ14" s="101">
        <f t="shared" si="39"/>
        <v>0</v>
      </c>
      <c r="FR14" s="101">
        <f t="shared" si="40"/>
        <v>0</v>
      </c>
      <c r="FS14" s="101">
        <f t="shared" si="41"/>
        <v>0</v>
      </c>
      <c r="FT14" s="101">
        <f t="shared" si="42"/>
        <v>0</v>
      </c>
      <c r="FU14" s="101">
        <f t="shared" si="43"/>
        <v>0</v>
      </c>
      <c r="FV14" s="101">
        <f t="shared" si="44"/>
        <v>0</v>
      </c>
      <c r="FW14" s="101">
        <f t="shared" si="45"/>
        <v>0</v>
      </c>
      <c r="FX14" s="101">
        <f t="shared" si="46"/>
        <v>0</v>
      </c>
      <c r="FY14" s="101">
        <f t="shared" si="47"/>
        <v>0</v>
      </c>
      <c r="FZ14" s="101">
        <f t="shared" si="48"/>
        <v>0</v>
      </c>
      <c r="GA14" s="101">
        <f t="shared" si="49"/>
        <v>0</v>
      </c>
      <c r="GB14" s="101">
        <f t="shared" si="50"/>
        <v>0</v>
      </c>
      <c r="GC14" s="101">
        <f t="shared" si="51"/>
        <v>0</v>
      </c>
      <c r="GD14" s="101">
        <f t="shared" si="52"/>
        <v>0</v>
      </c>
    </row>
    <row r="15" spans="1:186" ht="16.5" x14ac:dyDescent="0.2">
      <c r="K15" s="100">
        <v>11</v>
      </c>
      <c r="L15" s="100">
        <v>3</v>
      </c>
      <c r="M15" s="100">
        <v>3</v>
      </c>
      <c r="N15" s="100" t="str">
        <f t="shared" si="3"/>
        <v>神器3-3</v>
      </c>
      <c r="O15" s="100">
        <v>2</v>
      </c>
      <c r="P15" s="14">
        <f t="shared" si="4"/>
        <v>60</v>
      </c>
      <c r="Q15" s="102">
        <v>0.16</v>
      </c>
      <c r="R15" s="14">
        <v>1</v>
      </c>
      <c r="S15" s="14">
        <v>2</v>
      </c>
      <c r="T15" s="102">
        <v>0.16</v>
      </c>
      <c r="U15" s="14">
        <v>1</v>
      </c>
      <c r="V15" s="14">
        <v>3</v>
      </c>
      <c r="W15" s="102">
        <v>0.16</v>
      </c>
      <c r="X15" s="14">
        <v>2</v>
      </c>
      <c r="Y15" s="14">
        <v>4</v>
      </c>
      <c r="AB15" s="100">
        <v>10</v>
      </c>
      <c r="AC15" s="100">
        <v>5</v>
      </c>
      <c r="AD15" s="100">
        <f>SUM(AC$6:AC15)</f>
        <v>23</v>
      </c>
      <c r="AM15" s="103"/>
      <c r="AO15" s="100">
        <v>2</v>
      </c>
      <c r="AP15" s="100">
        <v>8</v>
      </c>
      <c r="AQ15" s="100">
        <v>2</v>
      </c>
      <c r="AR15" s="100">
        <v>1</v>
      </c>
      <c r="AS15" s="100" t="s">
        <v>372</v>
      </c>
      <c r="AT15" s="21">
        <f t="shared" si="0"/>
        <v>4.8000000000000001E-2</v>
      </c>
      <c r="AU15" s="100">
        <f t="shared" si="5"/>
        <v>1</v>
      </c>
      <c r="AV15" s="100">
        <f t="shared" si="6"/>
        <v>1</v>
      </c>
      <c r="AW15" s="101">
        <f t="shared" si="7"/>
        <v>4.8000000000000001E-2</v>
      </c>
      <c r="AX15" s="100">
        <f t="shared" si="8"/>
        <v>5.04</v>
      </c>
      <c r="BA15" s="100">
        <v>11</v>
      </c>
      <c r="BB15" s="14">
        <f>INDEX(节奏总表!$BW$4:$BW$63,神器!BA15)</f>
        <v>83</v>
      </c>
      <c r="BC15" s="14">
        <f t="shared" si="9"/>
        <v>3</v>
      </c>
      <c r="BD15" s="14">
        <v>5</v>
      </c>
      <c r="BE15" s="14">
        <v>3</v>
      </c>
      <c r="BF15" s="14">
        <f t="shared" si="10"/>
        <v>11.55</v>
      </c>
      <c r="BG15" s="14">
        <f t="shared" si="10"/>
        <v>11.55</v>
      </c>
      <c r="BH15" s="14">
        <f t="shared" si="10"/>
        <v>7.4250000000000007</v>
      </c>
      <c r="BI15" s="14">
        <f t="shared" si="10"/>
        <v>3.51</v>
      </c>
      <c r="BJ15" s="14">
        <f t="shared" si="10"/>
        <v>3.51</v>
      </c>
      <c r="BK15" s="14">
        <f t="shared" si="10"/>
        <v>1.62</v>
      </c>
      <c r="BL15" s="14">
        <f t="shared" si="10"/>
        <v>1.62</v>
      </c>
      <c r="BM15" s="14">
        <f t="shared" si="10"/>
        <v>0.80999999999999983</v>
      </c>
      <c r="BN15" s="14">
        <f t="shared" si="10"/>
        <v>1.125</v>
      </c>
      <c r="BO15" s="14">
        <f t="shared" si="10"/>
        <v>1.125</v>
      </c>
      <c r="BP15" s="14">
        <f t="shared" si="10"/>
        <v>0.54</v>
      </c>
      <c r="BQ15" s="14">
        <f t="shared" si="10"/>
        <v>0.54</v>
      </c>
      <c r="BR15" s="14">
        <f t="shared" si="10"/>
        <v>0.27</v>
      </c>
      <c r="BS15" s="14">
        <f t="shared" si="10"/>
        <v>0.13500000000000001</v>
      </c>
      <c r="BT15" s="14">
        <f t="shared" si="10"/>
        <v>0</v>
      </c>
      <c r="BU15" s="14">
        <f t="shared" si="10"/>
        <v>0</v>
      </c>
      <c r="BV15" s="14">
        <f t="shared" si="54"/>
        <v>0</v>
      </c>
      <c r="BW15" s="14">
        <f t="shared" si="54"/>
        <v>0</v>
      </c>
      <c r="BX15" s="14">
        <f t="shared" si="54"/>
        <v>0</v>
      </c>
      <c r="BY15" s="14">
        <f t="shared" si="54"/>
        <v>0</v>
      </c>
      <c r="BZ15" s="14">
        <f t="shared" si="54"/>
        <v>0</v>
      </c>
      <c r="CA15" s="14">
        <f t="shared" si="54"/>
        <v>0</v>
      </c>
      <c r="CB15" s="14">
        <f t="shared" si="54"/>
        <v>0</v>
      </c>
      <c r="CC15" s="14">
        <f t="shared" si="54"/>
        <v>0</v>
      </c>
      <c r="CD15" s="14">
        <f t="shared" si="54"/>
        <v>0</v>
      </c>
      <c r="CE15" s="14">
        <f t="shared" si="54"/>
        <v>0</v>
      </c>
      <c r="CF15" s="14">
        <f t="shared" si="55"/>
        <v>0</v>
      </c>
      <c r="CG15" s="14">
        <f t="shared" si="55"/>
        <v>0</v>
      </c>
      <c r="CH15" s="14">
        <f t="shared" si="55"/>
        <v>0</v>
      </c>
      <c r="CI15" s="14">
        <f t="shared" si="55"/>
        <v>0</v>
      </c>
      <c r="CJ15" s="14">
        <f t="shared" si="55"/>
        <v>0</v>
      </c>
      <c r="CK15" s="14">
        <f t="shared" si="55"/>
        <v>0</v>
      </c>
      <c r="CL15" s="14">
        <f t="shared" si="55"/>
        <v>0</v>
      </c>
      <c r="CM15" s="14">
        <f t="shared" si="55"/>
        <v>0</v>
      </c>
      <c r="CN15" s="14">
        <f t="shared" si="55"/>
        <v>0</v>
      </c>
      <c r="CO15" s="14">
        <f t="shared" si="55"/>
        <v>0</v>
      </c>
      <c r="CP15" s="14">
        <f t="shared" si="55"/>
        <v>0</v>
      </c>
      <c r="CQ15" s="14">
        <f t="shared" si="55"/>
        <v>0</v>
      </c>
      <c r="CR15" s="14">
        <f t="shared" si="55"/>
        <v>0</v>
      </c>
      <c r="CS15" s="14">
        <f t="shared" si="55"/>
        <v>0</v>
      </c>
      <c r="CT15" s="14">
        <f t="shared" si="55"/>
        <v>0</v>
      </c>
      <c r="CU15" s="14">
        <f t="shared" si="55"/>
        <v>0</v>
      </c>
      <c r="CW15" s="14">
        <f>SUM(BF$5:BF15)</f>
        <v>90.300000000000011</v>
      </c>
      <c r="CX15" s="14">
        <f>SUM(BG$5:BG15)</f>
        <v>90.300000000000011</v>
      </c>
      <c r="CY15" s="14">
        <f>SUM(BH$5:BH15)</f>
        <v>54.674999999999997</v>
      </c>
      <c r="CZ15" s="14">
        <f>SUM(BI$5:BI15)</f>
        <v>19.11</v>
      </c>
      <c r="DA15" s="14">
        <f>SUM(BJ$5:BJ15)</f>
        <v>19.11</v>
      </c>
      <c r="DB15" s="14">
        <f>SUM(BK$5:BK15)</f>
        <v>9.7199999999999989</v>
      </c>
      <c r="DC15" s="14">
        <f>SUM(BL$5:BL15)</f>
        <v>9.7199999999999989</v>
      </c>
      <c r="DD15" s="14">
        <f>SUM(BM$5:BM15)</f>
        <v>4.4099999999999993</v>
      </c>
      <c r="DE15" s="14">
        <f>SUM(BN$5:BN15)</f>
        <v>1.125</v>
      </c>
      <c r="DF15" s="14">
        <f>SUM(BO$5:BO15)</f>
        <v>1.125</v>
      </c>
      <c r="DG15" s="14">
        <f>SUM(BP$5:BP15)</f>
        <v>0.54</v>
      </c>
      <c r="DH15" s="14">
        <f>SUM(BQ$5:BQ15)</f>
        <v>0.54</v>
      </c>
      <c r="DI15" s="14">
        <f>SUM(BR$5:BR15)</f>
        <v>0.27</v>
      </c>
      <c r="DJ15" s="14">
        <f>SUM(BS$5:BS15)</f>
        <v>0.13500000000000001</v>
      </c>
      <c r="DK15" s="14">
        <f>SUM(BT$5:BT15)</f>
        <v>0</v>
      </c>
      <c r="DL15" s="14">
        <f>SUM(BU$5:BU15)</f>
        <v>0</v>
      </c>
      <c r="DM15" s="14">
        <f>SUM(BV$5:BV15)</f>
        <v>0</v>
      </c>
      <c r="DN15" s="14">
        <f>SUM(BW$5:BW15)</f>
        <v>0</v>
      </c>
      <c r="DO15" s="14">
        <f>SUM(BX$5:BX15)</f>
        <v>0</v>
      </c>
      <c r="DP15" s="14">
        <f>SUM(BY$5:BY15)</f>
        <v>0</v>
      </c>
      <c r="DQ15" s="14">
        <f>SUM(BZ$5:BZ15)</f>
        <v>0</v>
      </c>
      <c r="DR15" s="14">
        <f>SUM(CA$5:CA15)</f>
        <v>0</v>
      </c>
      <c r="DS15" s="14">
        <f>SUM(CB$5:CB15)</f>
        <v>0</v>
      </c>
      <c r="DT15" s="14">
        <f>SUM(CC$5:CC15)</f>
        <v>0</v>
      </c>
      <c r="DU15" s="14">
        <f>SUM(CD$5:CD15)</f>
        <v>0</v>
      </c>
      <c r="DV15" s="14">
        <f>SUM(CE$5:CE15)</f>
        <v>0</v>
      </c>
      <c r="DW15" s="14">
        <f>SUM(CF$5:CF15)</f>
        <v>0</v>
      </c>
      <c r="DX15" s="14">
        <f>SUM(CG$5:CG15)</f>
        <v>0</v>
      </c>
      <c r="DY15" s="14">
        <f>SUM(CH$5:CH15)</f>
        <v>0</v>
      </c>
      <c r="DZ15" s="14">
        <f>SUM(CI$5:CI15)</f>
        <v>0</v>
      </c>
      <c r="EA15" s="14">
        <f>SUM(CJ$5:CJ15)</f>
        <v>0</v>
      </c>
      <c r="EB15" s="14">
        <f>SUM(CK$5:CK15)</f>
        <v>0</v>
      </c>
      <c r="EC15" s="14">
        <f>SUM(CL$5:CL15)</f>
        <v>0</v>
      </c>
      <c r="ED15" s="14">
        <f>SUM(CM$5:CM15)</f>
        <v>0</v>
      </c>
      <c r="EE15" s="14">
        <f>SUM(CN$5:CN15)</f>
        <v>0</v>
      </c>
      <c r="EF15" s="14">
        <f>SUM(CO$5:CO15)</f>
        <v>0</v>
      </c>
      <c r="EG15" s="14">
        <f>SUM(CP$5:CP15)</f>
        <v>0</v>
      </c>
      <c r="EH15" s="14">
        <f>SUM(CQ$5:CQ15)</f>
        <v>0</v>
      </c>
      <c r="EI15" s="14">
        <f>SUM(CR$5:CR15)</f>
        <v>0</v>
      </c>
      <c r="EJ15" s="14">
        <f>SUM(CS$5:CS15)</f>
        <v>0</v>
      </c>
      <c r="EK15" s="14">
        <f>SUM(CT$5:CT15)</f>
        <v>0</v>
      </c>
      <c r="EL15" s="14">
        <f>SUM(CU$5:CU15)</f>
        <v>0</v>
      </c>
      <c r="EO15" s="101">
        <f t="shared" si="11"/>
        <v>18</v>
      </c>
      <c r="EP15" s="101">
        <f t="shared" si="12"/>
        <v>18</v>
      </c>
      <c r="EQ15" s="101">
        <f t="shared" si="13"/>
        <v>14</v>
      </c>
      <c r="ER15" s="101">
        <f t="shared" si="14"/>
        <v>9</v>
      </c>
      <c r="ES15" s="101">
        <f t="shared" si="15"/>
        <v>9</v>
      </c>
      <c r="ET15" s="101">
        <f t="shared" si="16"/>
        <v>6</v>
      </c>
      <c r="EU15" s="101">
        <f t="shared" si="17"/>
        <v>6</v>
      </c>
      <c r="EV15" s="101">
        <f t="shared" si="18"/>
        <v>3</v>
      </c>
      <c r="EW15" s="101">
        <f t="shared" si="19"/>
        <v>1</v>
      </c>
      <c r="EX15" s="101">
        <f t="shared" si="20"/>
        <v>1</v>
      </c>
      <c r="EY15" s="101">
        <f t="shared" si="21"/>
        <v>0</v>
      </c>
      <c r="EZ15" s="101">
        <f t="shared" si="22"/>
        <v>0</v>
      </c>
      <c r="FA15" s="101">
        <f t="shared" si="23"/>
        <v>0</v>
      </c>
      <c r="FB15" s="101">
        <f t="shared" si="24"/>
        <v>0</v>
      </c>
      <c r="FC15" s="101">
        <f t="shared" si="25"/>
        <v>0</v>
      </c>
      <c r="FD15" s="101">
        <f t="shared" si="26"/>
        <v>0</v>
      </c>
      <c r="FE15" s="101">
        <f t="shared" si="27"/>
        <v>0</v>
      </c>
      <c r="FF15" s="101">
        <f t="shared" si="28"/>
        <v>0</v>
      </c>
      <c r="FG15" s="101">
        <f t="shared" si="29"/>
        <v>0</v>
      </c>
      <c r="FH15" s="101">
        <f t="shared" si="30"/>
        <v>0</v>
      </c>
      <c r="FI15" s="101">
        <f t="shared" si="31"/>
        <v>0</v>
      </c>
      <c r="FJ15" s="101">
        <f t="shared" si="32"/>
        <v>0</v>
      </c>
      <c r="FK15" s="101">
        <f t="shared" si="33"/>
        <v>0</v>
      </c>
      <c r="FL15" s="101">
        <f t="shared" si="34"/>
        <v>0</v>
      </c>
      <c r="FM15" s="101">
        <f t="shared" si="35"/>
        <v>0</v>
      </c>
      <c r="FN15" s="101">
        <f t="shared" si="36"/>
        <v>0</v>
      </c>
      <c r="FO15" s="101">
        <f t="shared" si="37"/>
        <v>0</v>
      </c>
      <c r="FP15" s="101">
        <f t="shared" si="38"/>
        <v>0</v>
      </c>
      <c r="FQ15" s="101">
        <f t="shared" si="39"/>
        <v>0</v>
      </c>
      <c r="FR15" s="101">
        <f t="shared" si="40"/>
        <v>0</v>
      </c>
      <c r="FS15" s="101">
        <f t="shared" si="41"/>
        <v>0</v>
      </c>
      <c r="FT15" s="101">
        <f t="shared" si="42"/>
        <v>0</v>
      </c>
      <c r="FU15" s="101">
        <f t="shared" si="43"/>
        <v>0</v>
      </c>
      <c r="FV15" s="101">
        <f t="shared" si="44"/>
        <v>0</v>
      </c>
      <c r="FW15" s="101">
        <f t="shared" si="45"/>
        <v>0</v>
      </c>
      <c r="FX15" s="101">
        <f t="shared" si="46"/>
        <v>0</v>
      </c>
      <c r="FY15" s="101">
        <f t="shared" si="47"/>
        <v>0</v>
      </c>
      <c r="FZ15" s="101">
        <f t="shared" si="48"/>
        <v>0</v>
      </c>
      <c r="GA15" s="101">
        <f t="shared" si="49"/>
        <v>0</v>
      </c>
      <c r="GB15" s="101">
        <f t="shared" si="50"/>
        <v>0</v>
      </c>
      <c r="GC15" s="101">
        <f t="shared" si="51"/>
        <v>0</v>
      </c>
      <c r="GD15" s="101">
        <f t="shared" si="52"/>
        <v>0</v>
      </c>
    </row>
    <row r="16" spans="1:186" ht="16.5" x14ac:dyDescent="0.2">
      <c r="K16" s="100">
        <v>12</v>
      </c>
      <c r="L16" s="100">
        <v>3</v>
      </c>
      <c r="M16" s="100">
        <v>4</v>
      </c>
      <c r="N16" s="100" t="str">
        <f t="shared" si="3"/>
        <v>神器3-4</v>
      </c>
      <c r="O16" s="100">
        <v>2</v>
      </c>
      <c r="P16" s="14">
        <f t="shared" si="4"/>
        <v>60</v>
      </c>
      <c r="Q16" s="102">
        <v>0.16</v>
      </c>
      <c r="R16" s="14">
        <v>1</v>
      </c>
      <c r="S16" s="14">
        <v>2</v>
      </c>
      <c r="T16" s="102">
        <v>0.16</v>
      </c>
      <c r="U16" s="14">
        <v>1</v>
      </c>
      <c r="V16" s="14">
        <v>3</v>
      </c>
      <c r="W16" s="102">
        <v>0.16</v>
      </c>
      <c r="X16" s="14">
        <v>2</v>
      </c>
      <c r="Y16" s="14">
        <v>4</v>
      </c>
      <c r="AB16" s="100">
        <v>11</v>
      </c>
      <c r="AC16" s="100">
        <v>5</v>
      </c>
      <c r="AD16" s="100">
        <f>SUM(AC$6:AC16)</f>
        <v>28</v>
      </c>
      <c r="AO16" s="50">
        <v>3</v>
      </c>
      <c r="AP16" s="100">
        <v>1</v>
      </c>
      <c r="AQ16" s="100">
        <v>1</v>
      </c>
      <c r="AR16" s="50">
        <v>3</v>
      </c>
      <c r="AS16" s="100" t="s">
        <v>365</v>
      </c>
      <c r="AT16" s="21">
        <f t="shared" si="0"/>
        <v>0.1925</v>
      </c>
      <c r="AU16" s="100">
        <f t="shared" si="5"/>
        <v>3</v>
      </c>
      <c r="AV16" s="100">
        <f t="shared" si="6"/>
        <v>5</v>
      </c>
      <c r="AW16" s="101">
        <f t="shared" si="7"/>
        <v>0.77</v>
      </c>
      <c r="AX16" s="100">
        <f t="shared" si="8"/>
        <v>7.7</v>
      </c>
      <c r="BA16" s="100">
        <v>12</v>
      </c>
      <c r="BB16" s="14">
        <f>INDEX(节奏总表!$BW$4:$BW$63,神器!BA16)</f>
        <v>86</v>
      </c>
      <c r="BC16" s="14">
        <f t="shared" si="9"/>
        <v>3</v>
      </c>
      <c r="BD16" s="14">
        <v>5</v>
      </c>
      <c r="BE16" s="14">
        <v>3</v>
      </c>
      <c r="BF16" s="14">
        <f t="shared" si="10"/>
        <v>11.55</v>
      </c>
      <c r="BG16" s="14">
        <f t="shared" si="10"/>
        <v>11.55</v>
      </c>
      <c r="BH16" s="14">
        <f t="shared" si="10"/>
        <v>7.4250000000000007</v>
      </c>
      <c r="BI16" s="14">
        <f t="shared" si="10"/>
        <v>3.51</v>
      </c>
      <c r="BJ16" s="14">
        <f t="shared" si="10"/>
        <v>3.51</v>
      </c>
      <c r="BK16" s="14">
        <f t="shared" si="10"/>
        <v>1.62</v>
      </c>
      <c r="BL16" s="14">
        <f t="shared" si="10"/>
        <v>1.62</v>
      </c>
      <c r="BM16" s="14">
        <f t="shared" si="10"/>
        <v>0.80999999999999983</v>
      </c>
      <c r="BN16" s="14">
        <f t="shared" si="10"/>
        <v>1.125</v>
      </c>
      <c r="BO16" s="14">
        <f t="shared" si="10"/>
        <v>1.125</v>
      </c>
      <c r="BP16" s="14">
        <f t="shared" si="10"/>
        <v>0.54</v>
      </c>
      <c r="BQ16" s="14">
        <f t="shared" si="10"/>
        <v>0.54</v>
      </c>
      <c r="BR16" s="14">
        <f t="shared" si="10"/>
        <v>0.27</v>
      </c>
      <c r="BS16" s="14">
        <f t="shared" si="10"/>
        <v>0.13500000000000001</v>
      </c>
      <c r="BT16" s="14">
        <f t="shared" si="10"/>
        <v>0</v>
      </c>
      <c r="BU16" s="14">
        <f t="shared" si="10"/>
        <v>0</v>
      </c>
      <c r="BV16" s="14">
        <f t="shared" si="54"/>
        <v>0</v>
      </c>
      <c r="BW16" s="14">
        <f t="shared" si="54"/>
        <v>0</v>
      </c>
      <c r="BX16" s="14">
        <f t="shared" si="54"/>
        <v>0</v>
      </c>
      <c r="BY16" s="14">
        <f t="shared" si="54"/>
        <v>0</v>
      </c>
      <c r="BZ16" s="14">
        <f t="shared" si="54"/>
        <v>0</v>
      </c>
      <c r="CA16" s="14">
        <f t="shared" si="54"/>
        <v>0</v>
      </c>
      <c r="CB16" s="14">
        <f t="shared" si="54"/>
        <v>0</v>
      </c>
      <c r="CC16" s="14">
        <f t="shared" si="54"/>
        <v>0</v>
      </c>
      <c r="CD16" s="14">
        <f t="shared" si="54"/>
        <v>0</v>
      </c>
      <c r="CE16" s="14">
        <f t="shared" si="54"/>
        <v>0</v>
      </c>
      <c r="CF16" s="14">
        <f t="shared" si="55"/>
        <v>0</v>
      </c>
      <c r="CG16" s="14">
        <f t="shared" si="55"/>
        <v>0</v>
      </c>
      <c r="CH16" s="14">
        <f t="shared" si="55"/>
        <v>0</v>
      </c>
      <c r="CI16" s="14">
        <f t="shared" si="55"/>
        <v>0</v>
      </c>
      <c r="CJ16" s="14">
        <f t="shared" si="55"/>
        <v>0</v>
      </c>
      <c r="CK16" s="14">
        <f t="shared" si="55"/>
        <v>0</v>
      </c>
      <c r="CL16" s="14">
        <f t="shared" si="55"/>
        <v>0</v>
      </c>
      <c r="CM16" s="14">
        <f t="shared" si="55"/>
        <v>0</v>
      </c>
      <c r="CN16" s="14">
        <f t="shared" si="55"/>
        <v>0</v>
      </c>
      <c r="CO16" s="14">
        <f t="shared" si="55"/>
        <v>0</v>
      </c>
      <c r="CP16" s="14">
        <f t="shared" si="55"/>
        <v>0</v>
      </c>
      <c r="CQ16" s="14">
        <f t="shared" si="55"/>
        <v>0</v>
      </c>
      <c r="CR16" s="14">
        <f t="shared" si="55"/>
        <v>0</v>
      </c>
      <c r="CS16" s="14">
        <f t="shared" si="55"/>
        <v>0</v>
      </c>
      <c r="CT16" s="14">
        <f t="shared" si="55"/>
        <v>0</v>
      </c>
      <c r="CU16" s="14">
        <f t="shared" si="55"/>
        <v>0</v>
      </c>
      <c r="CW16" s="14">
        <f>SUM(BF$5:BF16)</f>
        <v>101.85000000000001</v>
      </c>
      <c r="CX16" s="14">
        <f>SUM(BG$5:BG16)</f>
        <v>101.85000000000001</v>
      </c>
      <c r="CY16" s="14">
        <f>SUM(BH$5:BH16)</f>
        <v>62.099999999999994</v>
      </c>
      <c r="CZ16" s="14">
        <f>SUM(BI$5:BI16)</f>
        <v>22.619999999999997</v>
      </c>
      <c r="DA16" s="14">
        <f>SUM(BJ$5:BJ16)</f>
        <v>22.619999999999997</v>
      </c>
      <c r="DB16" s="14">
        <f>SUM(BK$5:BK16)</f>
        <v>11.34</v>
      </c>
      <c r="DC16" s="14">
        <f>SUM(BL$5:BL16)</f>
        <v>11.34</v>
      </c>
      <c r="DD16" s="14">
        <f>SUM(BM$5:BM16)</f>
        <v>5.2199999999999989</v>
      </c>
      <c r="DE16" s="14">
        <f>SUM(BN$5:BN16)</f>
        <v>2.25</v>
      </c>
      <c r="DF16" s="14">
        <f>SUM(BO$5:BO16)</f>
        <v>2.25</v>
      </c>
      <c r="DG16" s="14">
        <f>SUM(BP$5:BP16)</f>
        <v>1.08</v>
      </c>
      <c r="DH16" s="14">
        <f>SUM(BQ$5:BQ16)</f>
        <v>1.08</v>
      </c>
      <c r="DI16" s="14">
        <f>SUM(BR$5:BR16)</f>
        <v>0.54</v>
      </c>
      <c r="DJ16" s="14">
        <f>SUM(BS$5:BS16)</f>
        <v>0.27</v>
      </c>
      <c r="DK16" s="14">
        <f>SUM(BT$5:BT16)</f>
        <v>0</v>
      </c>
      <c r="DL16" s="14">
        <f>SUM(BU$5:BU16)</f>
        <v>0</v>
      </c>
      <c r="DM16" s="14">
        <f>SUM(BV$5:BV16)</f>
        <v>0</v>
      </c>
      <c r="DN16" s="14">
        <f>SUM(BW$5:BW16)</f>
        <v>0</v>
      </c>
      <c r="DO16" s="14">
        <f>SUM(BX$5:BX16)</f>
        <v>0</v>
      </c>
      <c r="DP16" s="14">
        <f>SUM(BY$5:BY16)</f>
        <v>0</v>
      </c>
      <c r="DQ16" s="14">
        <f>SUM(BZ$5:BZ16)</f>
        <v>0</v>
      </c>
      <c r="DR16" s="14">
        <f>SUM(CA$5:CA16)</f>
        <v>0</v>
      </c>
      <c r="DS16" s="14">
        <f>SUM(CB$5:CB16)</f>
        <v>0</v>
      </c>
      <c r="DT16" s="14">
        <f>SUM(CC$5:CC16)</f>
        <v>0</v>
      </c>
      <c r="DU16" s="14">
        <f>SUM(CD$5:CD16)</f>
        <v>0</v>
      </c>
      <c r="DV16" s="14">
        <f>SUM(CE$5:CE16)</f>
        <v>0</v>
      </c>
      <c r="DW16" s="14">
        <f>SUM(CF$5:CF16)</f>
        <v>0</v>
      </c>
      <c r="DX16" s="14">
        <f>SUM(CG$5:CG16)</f>
        <v>0</v>
      </c>
      <c r="DY16" s="14">
        <f>SUM(CH$5:CH16)</f>
        <v>0</v>
      </c>
      <c r="DZ16" s="14">
        <f>SUM(CI$5:CI16)</f>
        <v>0</v>
      </c>
      <c r="EA16" s="14">
        <f>SUM(CJ$5:CJ16)</f>
        <v>0</v>
      </c>
      <c r="EB16" s="14">
        <f>SUM(CK$5:CK16)</f>
        <v>0</v>
      </c>
      <c r="EC16" s="14">
        <f>SUM(CL$5:CL16)</f>
        <v>0</v>
      </c>
      <c r="ED16" s="14">
        <f>SUM(CM$5:CM16)</f>
        <v>0</v>
      </c>
      <c r="EE16" s="14">
        <f>SUM(CN$5:CN16)</f>
        <v>0</v>
      </c>
      <c r="EF16" s="14">
        <f>SUM(CO$5:CO16)</f>
        <v>0</v>
      </c>
      <c r="EG16" s="14">
        <f>SUM(CP$5:CP16)</f>
        <v>0</v>
      </c>
      <c r="EH16" s="14">
        <f>SUM(CQ$5:CQ16)</f>
        <v>0</v>
      </c>
      <c r="EI16" s="14">
        <f>SUM(CR$5:CR16)</f>
        <v>0</v>
      </c>
      <c r="EJ16" s="14">
        <f>SUM(CS$5:CS16)</f>
        <v>0</v>
      </c>
      <c r="EK16" s="14">
        <f>SUM(CT$5:CT16)</f>
        <v>0</v>
      </c>
      <c r="EL16" s="14">
        <f>SUM(CU$5:CU16)</f>
        <v>0</v>
      </c>
      <c r="EO16" s="101">
        <f t="shared" si="11"/>
        <v>19</v>
      </c>
      <c r="EP16" s="101">
        <f t="shared" si="12"/>
        <v>19</v>
      </c>
      <c r="EQ16" s="101">
        <f t="shared" si="13"/>
        <v>15</v>
      </c>
      <c r="ER16" s="101">
        <f t="shared" si="14"/>
        <v>9</v>
      </c>
      <c r="ES16" s="101">
        <f t="shared" si="15"/>
        <v>9</v>
      </c>
      <c r="ET16" s="101">
        <f t="shared" si="16"/>
        <v>6</v>
      </c>
      <c r="EU16" s="101">
        <f t="shared" si="17"/>
        <v>6</v>
      </c>
      <c r="EV16" s="101">
        <f t="shared" si="18"/>
        <v>4</v>
      </c>
      <c r="EW16" s="101">
        <f t="shared" si="19"/>
        <v>2</v>
      </c>
      <c r="EX16" s="101">
        <f t="shared" si="20"/>
        <v>2</v>
      </c>
      <c r="EY16" s="101">
        <f t="shared" si="21"/>
        <v>1</v>
      </c>
      <c r="EZ16" s="101">
        <f t="shared" si="22"/>
        <v>1</v>
      </c>
      <c r="FA16" s="101">
        <f t="shared" si="23"/>
        <v>0</v>
      </c>
      <c r="FB16" s="101">
        <f t="shared" si="24"/>
        <v>0</v>
      </c>
      <c r="FC16" s="101">
        <f t="shared" si="25"/>
        <v>0</v>
      </c>
      <c r="FD16" s="101">
        <f t="shared" si="26"/>
        <v>0</v>
      </c>
      <c r="FE16" s="101">
        <f t="shared" si="27"/>
        <v>0</v>
      </c>
      <c r="FF16" s="101">
        <f t="shared" si="28"/>
        <v>0</v>
      </c>
      <c r="FG16" s="101">
        <f t="shared" si="29"/>
        <v>0</v>
      </c>
      <c r="FH16" s="101">
        <f t="shared" si="30"/>
        <v>0</v>
      </c>
      <c r="FI16" s="101">
        <f t="shared" si="31"/>
        <v>0</v>
      </c>
      <c r="FJ16" s="101">
        <f t="shared" si="32"/>
        <v>0</v>
      </c>
      <c r="FK16" s="101">
        <f t="shared" si="33"/>
        <v>0</v>
      </c>
      <c r="FL16" s="101">
        <f t="shared" si="34"/>
        <v>0</v>
      </c>
      <c r="FM16" s="101">
        <f t="shared" si="35"/>
        <v>0</v>
      </c>
      <c r="FN16" s="101">
        <f t="shared" si="36"/>
        <v>0</v>
      </c>
      <c r="FO16" s="101">
        <f t="shared" si="37"/>
        <v>0</v>
      </c>
      <c r="FP16" s="101">
        <f t="shared" si="38"/>
        <v>0</v>
      </c>
      <c r="FQ16" s="101">
        <f t="shared" si="39"/>
        <v>0</v>
      </c>
      <c r="FR16" s="101">
        <f t="shared" si="40"/>
        <v>0</v>
      </c>
      <c r="FS16" s="101">
        <f t="shared" si="41"/>
        <v>0</v>
      </c>
      <c r="FT16" s="101">
        <f t="shared" si="42"/>
        <v>0</v>
      </c>
      <c r="FU16" s="101">
        <f t="shared" si="43"/>
        <v>0</v>
      </c>
      <c r="FV16" s="101">
        <f t="shared" si="44"/>
        <v>0</v>
      </c>
      <c r="FW16" s="101">
        <f t="shared" si="45"/>
        <v>0</v>
      </c>
      <c r="FX16" s="101">
        <f t="shared" si="46"/>
        <v>0</v>
      </c>
      <c r="FY16" s="101">
        <f t="shared" si="47"/>
        <v>0</v>
      </c>
      <c r="FZ16" s="101">
        <f t="shared" si="48"/>
        <v>0</v>
      </c>
      <c r="GA16" s="101">
        <f t="shared" si="49"/>
        <v>0</v>
      </c>
      <c r="GB16" s="101">
        <f t="shared" si="50"/>
        <v>0</v>
      </c>
      <c r="GC16" s="101">
        <f t="shared" si="51"/>
        <v>0</v>
      </c>
      <c r="GD16" s="101">
        <f t="shared" si="52"/>
        <v>0</v>
      </c>
    </row>
    <row r="17" spans="11:186" ht="16.5" x14ac:dyDescent="0.2">
      <c r="K17" s="100">
        <v>13</v>
      </c>
      <c r="L17" s="100">
        <v>3</v>
      </c>
      <c r="M17" s="100">
        <v>5</v>
      </c>
      <c r="N17" s="100" t="str">
        <f t="shared" si="3"/>
        <v>神器3-5</v>
      </c>
      <c r="O17" s="100">
        <v>3</v>
      </c>
      <c r="P17" s="14">
        <f t="shared" si="4"/>
        <v>140</v>
      </c>
      <c r="Q17" s="102">
        <v>0.12</v>
      </c>
      <c r="R17" s="14">
        <v>1</v>
      </c>
      <c r="S17" s="14">
        <v>1</v>
      </c>
      <c r="T17" s="102">
        <v>0.12</v>
      </c>
      <c r="U17" s="14">
        <v>1</v>
      </c>
      <c r="V17" s="14">
        <v>2</v>
      </c>
      <c r="W17" s="102">
        <v>0.12</v>
      </c>
      <c r="X17" s="14">
        <v>1</v>
      </c>
      <c r="Y17" s="14">
        <v>3</v>
      </c>
      <c r="AB17" s="100">
        <v>12</v>
      </c>
      <c r="AC17" s="100">
        <v>6</v>
      </c>
      <c r="AD17" s="100">
        <f>SUM(AC$6:AC17)</f>
        <v>34</v>
      </c>
      <c r="AO17" s="50">
        <v>3</v>
      </c>
      <c r="AP17" s="100">
        <v>2</v>
      </c>
      <c r="AQ17" s="100">
        <v>1</v>
      </c>
      <c r="AR17" s="50">
        <v>3</v>
      </c>
      <c r="AS17" s="100" t="s">
        <v>366</v>
      </c>
      <c r="AT17" s="21">
        <f t="shared" si="0"/>
        <v>0.1925</v>
      </c>
      <c r="AU17" s="100">
        <f t="shared" si="5"/>
        <v>3</v>
      </c>
      <c r="AV17" s="100">
        <f t="shared" si="6"/>
        <v>5</v>
      </c>
      <c r="AW17" s="101">
        <f t="shared" si="7"/>
        <v>0.77</v>
      </c>
      <c r="AX17" s="100">
        <f t="shared" si="8"/>
        <v>7.7</v>
      </c>
      <c r="BA17" s="100">
        <v>13</v>
      </c>
      <c r="BB17" s="14">
        <f>INDEX(节奏总表!$BW$4:$BW$63,神器!BA17)</f>
        <v>88</v>
      </c>
      <c r="BC17" s="14">
        <f t="shared" si="9"/>
        <v>3</v>
      </c>
      <c r="BD17" s="14">
        <v>5</v>
      </c>
      <c r="BE17" s="14">
        <v>3</v>
      </c>
      <c r="BF17" s="14">
        <f t="shared" si="10"/>
        <v>11.55</v>
      </c>
      <c r="BG17" s="14">
        <f t="shared" si="10"/>
        <v>11.55</v>
      </c>
      <c r="BH17" s="14">
        <f t="shared" si="10"/>
        <v>7.4250000000000007</v>
      </c>
      <c r="BI17" s="14">
        <f t="shared" si="10"/>
        <v>3.51</v>
      </c>
      <c r="BJ17" s="14">
        <f t="shared" si="10"/>
        <v>3.51</v>
      </c>
      <c r="BK17" s="14">
        <f t="shared" si="10"/>
        <v>1.62</v>
      </c>
      <c r="BL17" s="14">
        <f t="shared" si="10"/>
        <v>1.62</v>
      </c>
      <c r="BM17" s="14">
        <f t="shared" si="10"/>
        <v>0.80999999999999983</v>
      </c>
      <c r="BN17" s="14">
        <f t="shared" si="10"/>
        <v>1.125</v>
      </c>
      <c r="BO17" s="14">
        <f t="shared" si="10"/>
        <v>1.125</v>
      </c>
      <c r="BP17" s="14">
        <f t="shared" si="10"/>
        <v>0.54</v>
      </c>
      <c r="BQ17" s="14">
        <f t="shared" si="10"/>
        <v>0.54</v>
      </c>
      <c r="BR17" s="14">
        <f t="shared" si="10"/>
        <v>0.27</v>
      </c>
      <c r="BS17" s="14">
        <f t="shared" si="10"/>
        <v>0.13500000000000001</v>
      </c>
      <c r="BT17" s="14">
        <f t="shared" si="10"/>
        <v>0</v>
      </c>
      <c r="BU17" s="14">
        <f t="shared" si="10"/>
        <v>0</v>
      </c>
      <c r="BV17" s="14">
        <f t="shared" si="54"/>
        <v>0</v>
      </c>
      <c r="BW17" s="14">
        <f t="shared" si="54"/>
        <v>0</v>
      </c>
      <c r="BX17" s="14">
        <f t="shared" si="54"/>
        <v>0</v>
      </c>
      <c r="BY17" s="14">
        <f t="shared" si="54"/>
        <v>0</v>
      </c>
      <c r="BZ17" s="14">
        <f t="shared" si="54"/>
        <v>0</v>
      </c>
      <c r="CA17" s="14">
        <f t="shared" si="54"/>
        <v>0</v>
      </c>
      <c r="CB17" s="14">
        <f t="shared" si="54"/>
        <v>0</v>
      </c>
      <c r="CC17" s="14">
        <f t="shared" si="54"/>
        <v>0</v>
      </c>
      <c r="CD17" s="14">
        <f t="shared" si="54"/>
        <v>0</v>
      </c>
      <c r="CE17" s="14">
        <f t="shared" si="54"/>
        <v>0</v>
      </c>
      <c r="CF17" s="14">
        <f t="shared" si="55"/>
        <v>0</v>
      </c>
      <c r="CG17" s="14">
        <f t="shared" si="55"/>
        <v>0</v>
      </c>
      <c r="CH17" s="14">
        <f t="shared" si="55"/>
        <v>0</v>
      </c>
      <c r="CI17" s="14">
        <f t="shared" si="55"/>
        <v>0</v>
      </c>
      <c r="CJ17" s="14">
        <f t="shared" si="55"/>
        <v>0</v>
      </c>
      <c r="CK17" s="14">
        <f t="shared" si="55"/>
        <v>0</v>
      </c>
      <c r="CL17" s="14">
        <f t="shared" si="55"/>
        <v>0</v>
      </c>
      <c r="CM17" s="14">
        <f t="shared" si="55"/>
        <v>0</v>
      </c>
      <c r="CN17" s="14">
        <f t="shared" si="55"/>
        <v>0</v>
      </c>
      <c r="CO17" s="14">
        <f t="shared" si="55"/>
        <v>0</v>
      </c>
      <c r="CP17" s="14">
        <f t="shared" si="55"/>
        <v>0</v>
      </c>
      <c r="CQ17" s="14">
        <f t="shared" si="55"/>
        <v>0</v>
      </c>
      <c r="CR17" s="14">
        <f t="shared" si="55"/>
        <v>0</v>
      </c>
      <c r="CS17" s="14">
        <f t="shared" si="55"/>
        <v>0</v>
      </c>
      <c r="CT17" s="14">
        <f t="shared" si="55"/>
        <v>0</v>
      </c>
      <c r="CU17" s="14">
        <f t="shared" si="55"/>
        <v>0</v>
      </c>
      <c r="CW17" s="14">
        <f>SUM(BF$5:BF17)</f>
        <v>113.4</v>
      </c>
      <c r="CX17" s="14">
        <f>SUM(BG$5:BG17)</f>
        <v>113.4</v>
      </c>
      <c r="CY17" s="14">
        <f>SUM(BH$5:BH17)</f>
        <v>69.524999999999991</v>
      </c>
      <c r="CZ17" s="14">
        <f>SUM(BI$5:BI17)</f>
        <v>26.129999999999995</v>
      </c>
      <c r="DA17" s="14">
        <f>SUM(BJ$5:BJ17)</f>
        <v>26.129999999999995</v>
      </c>
      <c r="DB17" s="14">
        <f>SUM(BK$5:BK17)</f>
        <v>12.96</v>
      </c>
      <c r="DC17" s="14">
        <f>SUM(BL$5:BL17)</f>
        <v>12.96</v>
      </c>
      <c r="DD17" s="14">
        <f>SUM(BM$5:BM17)</f>
        <v>6.0299999999999985</v>
      </c>
      <c r="DE17" s="14">
        <f>SUM(BN$5:BN17)</f>
        <v>3.375</v>
      </c>
      <c r="DF17" s="14">
        <f>SUM(BO$5:BO17)</f>
        <v>3.375</v>
      </c>
      <c r="DG17" s="14">
        <f>SUM(BP$5:BP17)</f>
        <v>1.62</v>
      </c>
      <c r="DH17" s="14">
        <f>SUM(BQ$5:BQ17)</f>
        <v>1.62</v>
      </c>
      <c r="DI17" s="14">
        <f>SUM(BR$5:BR17)</f>
        <v>0.81</v>
      </c>
      <c r="DJ17" s="14">
        <f>SUM(BS$5:BS17)</f>
        <v>0.40500000000000003</v>
      </c>
      <c r="DK17" s="14">
        <f>SUM(BT$5:BT17)</f>
        <v>0</v>
      </c>
      <c r="DL17" s="14">
        <f>SUM(BU$5:BU17)</f>
        <v>0</v>
      </c>
      <c r="DM17" s="14">
        <f>SUM(BV$5:BV17)</f>
        <v>0</v>
      </c>
      <c r="DN17" s="14">
        <f>SUM(BW$5:BW17)</f>
        <v>0</v>
      </c>
      <c r="DO17" s="14">
        <f>SUM(BX$5:BX17)</f>
        <v>0</v>
      </c>
      <c r="DP17" s="14">
        <f>SUM(BY$5:BY17)</f>
        <v>0</v>
      </c>
      <c r="DQ17" s="14">
        <f>SUM(BZ$5:BZ17)</f>
        <v>0</v>
      </c>
      <c r="DR17" s="14">
        <f>SUM(CA$5:CA17)</f>
        <v>0</v>
      </c>
      <c r="DS17" s="14">
        <f>SUM(CB$5:CB17)</f>
        <v>0</v>
      </c>
      <c r="DT17" s="14">
        <f>SUM(CC$5:CC17)</f>
        <v>0</v>
      </c>
      <c r="DU17" s="14">
        <f>SUM(CD$5:CD17)</f>
        <v>0</v>
      </c>
      <c r="DV17" s="14">
        <f>SUM(CE$5:CE17)</f>
        <v>0</v>
      </c>
      <c r="DW17" s="14">
        <f>SUM(CF$5:CF17)</f>
        <v>0</v>
      </c>
      <c r="DX17" s="14">
        <f>SUM(CG$5:CG17)</f>
        <v>0</v>
      </c>
      <c r="DY17" s="14">
        <f>SUM(CH$5:CH17)</f>
        <v>0</v>
      </c>
      <c r="DZ17" s="14">
        <f>SUM(CI$5:CI17)</f>
        <v>0</v>
      </c>
      <c r="EA17" s="14">
        <f>SUM(CJ$5:CJ17)</f>
        <v>0</v>
      </c>
      <c r="EB17" s="14">
        <f>SUM(CK$5:CK17)</f>
        <v>0</v>
      </c>
      <c r="EC17" s="14">
        <f>SUM(CL$5:CL17)</f>
        <v>0</v>
      </c>
      <c r="ED17" s="14">
        <f>SUM(CM$5:CM17)</f>
        <v>0</v>
      </c>
      <c r="EE17" s="14">
        <f>SUM(CN$5:CN17)</f>
        <v>0</v>
      </c>
      <c r="EF17" s="14">
        <f>SUM(CO$5:CO17)</f>
        <v>0</v>
      </c>
      <c r="EG17" s="14">
        <f>SUM(CP$5:CP17)</f>
        <v>0</v>
      </c>
      <c r="EH17" s="14">
        <f>SUM(CQ$5:CQ17)</f>
        <v>0</v>
      </c>
      <c r="EI17" s="14">
        <f>SUM(CR$5:CR17)</f>
        <v>0</v>
      </c>
      <c r="EJ17" s="14">
        <f>SUM(CS$5:CS17)</f>
        <v>0</v>
      </c>
      <c r="EK17" s="14">
        <f>SUM(CT$5:CT17)</f>
        <v>0</v>
      </c>
      <c r="EL17" s="14">
        <f>SUM(CU$5:CU17)</f>
        <v>0</v>
      </c>
      <c r="EO17" s="101">
        <f t="shared" si="11"/>
        <v>19</v>
      </c>
      <c r="EP17" s="101">
        <f t="shared" si="12"/>
        <v>19</v>
      </c>
      <c r="EQ17" s="101">
        <f t="shared" si="13"/>
        <v>16</v>
      </c>
      <c r="ER17" s="101">
        <f t="shared" si="14"/>
        <v>10</v>
      </c>
      <c r="ES17" s="101">
        <f t="shared" si="15"/>
        <v>10</v>
      </c>
      <c r="ET17" s="101">
        <f t="shared" si="16"/>
        <v>7</v>
      </c>
      <c r="EU17" s="101">
        <f t="shared" si="17"/>
        <v>7</v>
      </c>
      <c r="EV17" s="101">
        <f t="shared" si="18"/>
        <v>4</v>
      </c>
      <c r="EW17" s="101">
        <f t="shared" si="19"/>
        <v>3</v>
      </c>
      <c r="EX17" s="101">
        <f t="shared" si="20"/>
        <v>3</v>
      </c>
      <c r="EY17" s="101">
        <f t="shared" si="21"/>
        <v>1</v>
      </c>
      <c r="EZ17" s="101">
        <f t="shared" si="22"/>
        <v>1</v>
      </c>
      <c r="FA17" s="101">
        <f t="shared" si="23"/>
        <v>0</v>
      </c>
      <c r="FB17" s="101">
        <f t="shared" si="24"/>
        <v>0</v>
      </c>
      <c r="FC17" s="101">
        <f t="shared" si="25"/>
        <v>0</v>
      </c>
      <c r="FD17" s="101">
        <f t="shared" si="26"/>
        <v>0</v>
      </c>
      <c r="FE17" s="101">
        <f t="shared" si="27"/>
        <v>0</v>
      </c>
      <c r="FF17" s="101">
        <f t="shared" si="28"/>
        <v>0</v>
      </c>
      <c r="FG17" s="101">
        <f t="shared" si="29"/>
        <v>0</v>
      </c>
      <c r="FH17" s="101">
        <f t="shared" si="30"/>
        <v>0</v>
      </c>
      <c r="FI17" s="101">
        <f t="shared" si="31"/>
        <v>0</v>
      </c>
      <c r="FJ17" s="101">
        <f t="shared" si="32"/>
        <v>0</v>
      </c>
      <c r="FK17" s="101">
        <f t="shared" si="33"/>
        <v>0</v>
      </c>
      <c r="FL17" s="101">
        <f t="shared" si="34"/>
        <v>0</v>
      </c>
      <c r="FM17" s="101">
        <f t="shared" si="35"/>
        <v>0</v>
      </c>
      <c r="FN17" s="101">
        <f t="shared" si="36"/>
        <v>0</v>
      </c>
      <c r="FO17" s="101">
        <f t="shared" si="37"/>
        <v>0</v>
      </c>
      <c r="FP17" s="101">
        <f t="shared" si="38"/>
        <v>0</v>
      </c>
      <c r="FQ17" s="101">
        <f t="shared" si="39"/>
        <v>0</v>
      </c>
      <c r="FR17" s="101">
        <f t="shared" si="40"/>
        <v>0</v>
      </c>
      <c r="FS17" s="101">
        <f t="shared" si="41"/>
        <v>0</v>
      </c>
      <c r="FT17" s="101">
        <f t="shared" si="42"/>
        <v>0</v>
      </c>
      <c r="FU17" s="101">
        <f t="shared" si="43"/>
        <v>0</v>
      </c>
      <c r="FV17" s="101">
        <f t="shared" si="44"/>
        <v>0</v>
      </c>
      <c r="FW17" s="101">
        <f t="shared" si="45"/>
        <v>0</v>
      </c>
      <c r="FX17" s="101">
        <f t="shared" si="46"/>
        <v>0</v>
      </c>
      <c r="FY17" s="101">
        <f t="shared" si="47"/>
        <v>0</v>
      </c>
      <c r="FZ17" s="101">
        <f t="shared" si="48"/>
        <v>0</v>
      </c>
      <c r="GA17" s="101">
        <f t="shared" si="49"/>
        <v>0</v>
      </c>
      <c r="GB17" s="101">
        <f t="shared" si="50"/>
        <v>0</v>
      </c>
      <c r="GC17" s="101">
        <f t="shared" si="51"/>
        <v>0</v>
      </c>
      <c r="GD17" s="101">
        <f t="shared" si="52"/>
        <v>0</v>
      </c>
    </row>
    <row r="18" spans="11:186" ht="16.5" x14ac:dyDescent="0.2">
      <c r="K18" s="100">
        <v>14</v>
      </c>
      <c r="L18" s="100">
        <v>3</v>
      </c>
      <c r="M18" s="100">
        <v>6</v>
      </c>
      <c r="N18" s="100" t="str">
        <f t="shared" si="3"/>
        <v>神器3-6</v>
      </c>
      <c r="O18" s="100">
        <v>4</v>
      </c>
      <c r="P18" s="14">
        <f t="shared" si="4"/>
        <v>300</v>
      </c>
      <c r="Q18" s="102">
        <v>0.06</v>
      </c>
      <c r="R18" s="14">
        <v>1</v>
      </c>
      <c r="S18" s="14">
        <v>1</v>
      </c>
      <c r="T18" s="102">
        <v>0.06</v>
      </c>
      <c r="U18" s="14">
        <v>1</v>
      </c>
      <c r="V18" s="14">
        <v>2</v>
      </c>
      <c r="W18" s="102">
        <v>0.06</v>
      </c>
      <c r="X18" s="14">
        <v>1</v>
      </c>
      <c r="Y18" s="14">
        <v>3</v>
      </c>
      <c r="AB18" s="100">
        <v>13</v>
      </c>
      <c r="AC18" s="100">
        <v>7</v>
      </c>
      <c r="AD18" s="100">
        <f>SUM(AC$6:AC18)</f>
        <v>41</v>
      </c>
      <c r="AO18" s="50">
        <v>3</v>
      </c>
      <c r="AP18" s="100">
        <v>3</v>
      </c>
      <c r="AQ18" s="100">
        <v>1</v>
      </c>
      <c r="AR18" s="50">
        <v>3</v>
      </c>
      <c r="AS18" s="100" t="s">
        <v>367</v>
      </c>
      <c r="AT18" s="21">
        <f t="shared" si="0"/>
        <v>0.16500000000000001</v>
      </c>
      <c r="AU18" s="100">
        <f t="shared" si="5"/>
        <v>2</v>
      </c>
      <c r="AV18" s="100">
        <f t="shared" si="6"/>
        <v>4</v>
      </c>
      <c r="AW18" s="101">
        <f t="shared" si="7"/>
        <v>0.495</v>
      </c>
      <c r="AX18" s="100">
        <f t="shared" si="8"/>
        <v>14.850000000000001</v>
      </c>
      <c r="BA18" s="100">
        <v>14</v>
      </c>
      <c r="BB18" s="14">
        <f>INDEX(节奏总表!$BW$4:$BW$63,神器!BA18)</f>
        <v>90</v>
      </c>
      <c r="BC18" s="14">
        <f t="shared" si="9"/>
        <v>3</v>
      </c>
      <c r="BD18" s="14">
        <v>5</v>
      </c>
      <c r="BE18" s="14">
        <v>3</v>
      </c>
      <c r="BF18" s="14">
        <f t="shared" si="10"/>
        <v>11.55</v>
      </c>
      <c r="BG18" s="14">
        <f t="shared" si="10"/>
        <v>11.55</v>
      </c>
      <c r="BH18" s="14">
        <f t="shared" si="10"/>
        <v>7.4250000000000007</v>
      </c>
      <c r="BI18" s="14">
        <f t="shared" si="10"/>
        <v>3.51</v>
      </c>
      <c r="BJ18" s="14">
        <f t="shared" si="10"/>
        <v>3.51</v>
      </c>
      <c r="BK18" s="14">
        <f t="shared" si="10"/>
        <v>1.62</v>
      </c>
      <c r="BL18" s="14">
        <f t="shared" si="10"/>
        <v>1.62</v>
      </c>
      <c r="BM18" s="14">
        <f t="shared" si="10"/>
        <v>0.80999999999999983</v>
      </c>
      <c r="BN18" s="14">
        <f t="shared" si="10"/>
        <v>1.125</v>
      </c>
      <c r="BO18" s="14">
        <f t="shared" si="10"/>
        <v>1.125</v>
      </c>
      <c r="BP18" s="14">
        <f t="shared" si="10"/>
        <v>0.54</v>
      </c>
      <c r="BQ18" s="14">
        <f t="shared" si="10"/>
        <v>0.54</v>
      </c>
      <c r="BR18" s="14">
        <f t="shared" si="10"/>
        <v>0.27</v>
      </c>
      <c r="BS18" s="14">
        <f t="shared" si="10"/>
        <v>0.13500000000000001</v>
      </c>
      <c r="BT18" s="14">
        <f t="shared" si="10"/>
        <v>0</v>
      </c>
      <c r="BU18" s="14">
        <f t="shared" si="10"/>
        <v>0</v>
      </c>
      <c r="BV18" s="14">
        <f t="shared" si="54"/>
        <v>0</v>
      </c>
      <c r="BW18" s="14">
        <f t="shared" si="54"/>
        <v>0</v>
      </c>
      <c r="BX18" s="14">
        <f t="shared" si="54"/>
        <v>0</v>
      </c>
      <c r="BY18" s="14">
        <f t="shared" si="54"/>
        <v>0</v>
      </c>
      <c r="BZ18" s="14">
        <f t="shared" si="54"/>
        <v>0</v>
      </c>
      <c r="CA18" s="14">
        <f t="shared" si="54"/>
        <v>0</v>
      </c>
      <c r="CB18" s="14">
        <f t="shared" si="54"/>
        <v>0</v>
      </c>
      <c r="CC18" s="14">
        <f t="shared" si="54"/>
        <v>0</v>
      </c>
      <c r="CD18" s="14">
        <f t="shared" si="54"/>
        <v>0</v>
      </c>
      <c r="CE18" s="14">
        <f t="shared" si="54"/>
        <v>0</v>
      </c>
      <c r="CF18" s="14">
        <f t="shared" si="55"/>
        <v>0</v>
      </c>
      <c r="CG18" s="14">
        <f t="shared" si="55"/>
        <v>0</v>
      </c>
      <c r="CH18" s="14">
        <f t="shared" si="55"/>
        <v>0</v>
      </c>
      <c r="CI18" s="14">
        <f t="shared" si="55"/>
        <v>0</v>
      </c>
      <c r="CJ18" s="14">
        <f t="shared" si="55"/>
        <v>0</v>
      </c>
      <c r="CK18" s="14">
        <f t="shared" si="55"/>
        <v>0</v>
      </c>
      <c r="CL18" s="14">
        <f t="shared" si="55"/>
        <v>0</v>
      </c>
      <c r="CM18" s="14">
        <f t="shared" si="55"/>
        <v>0</v>
      </c>
      <c r="CN18" s="14">
        <f t="shared" si="55"/>
        <v>0</v>
      </c>
      <c r="CO18" s="14">
        <f t="shared" si="55"/>
        <v>0</v>
      </c>
      <c r="CP18" s="14">
        <f t="shared" si="55"/>
        <v>0</v>
      </c>
      <c r="CQ18" s="14">
        <f t="shared" si="55"/>
        <v>0</v>
      </c>
      <c r="CR18" s="14">
        <f t="shared" si="55"/>
        <v>0</v>
      </c>
      <c r="CS18" s="14">
        <f t="shared" si="55"/>
        <v>0</v>
      </c>
      <c r="CT18" s="14">
        <f t="shared" si="55"/>
        <v>0</v>
      </c>
      <c r="CU18" s="14">
        <f t="shared" si="55"/>
        <v>0</v>
      </c>
      <c r="CW18" s="14">
        <f>SUM(BF$5:BF18)</f>
        <v>124.95</v>
      </c>
      <c r="CX18" s="14">
        <f>SUM(BG$5:BG18)</f>
        <v>124.95</v>
      </c>
      <c r="CY18" s="14">
        <f>SUM(BH$5:BH18)</f>
        <v>76.949999999999989</v>
      </c>
      <c r="CZ18" s="14">
        <f>SUM(BI$5:BI18)</f>
        <v>29.639999999999993</v>
      </c>
      <c r="DA18" s="14">
        <f>SUM(BJ$5:BJ18)</f>
        <v>29.639999999999993</v>
      </c>
      <c r="DB18" s="14">
        <f>SUM(BK$5:BK18)</f>
        <v>14.580000000000002</v>
      </c>
      <c r="DC18" s="14">
        <f>SUM(BL$5:BL18)</f>
        <v>14.580000000000002</v>
      </c>
      <c r="DD18" s="14">
        <f>SUM(BM$5:BM18)</f>
        <v>6.8399999999999981</v>
      </c>
      <c r="DE18" s="14">
        <f>SUM(BN$5:BN18)</f>
        <v>4.5</v>
      </c>
      <c r="DF18" s="14">
        <f>SUM(BO$5:BO18)</f>
        <v>4.5</v>
      </c>
      <c r="DG18" s="14">
        <f>SUM(BP$5:BP18)</f>
        <v>2.16</v>
      </c>
      <c r="DH18" s="14">
        <f>SUM(BQ$5:BQ18)</f>
        <v>2.16</v>
      </c>
      <c r="DI18" s="14">
        <f>SUM(BR$5:BR18)</f>
        <v>1.08</v>
      </c>
      <c r="DJ18" s="14">
        <f>SUM(BS$5:BS18)</f>
        <v>0.54</v>
      </c>
      <c r="DK18" s="14">
        <f>SUM(BT$5:BT18)</f>
        <v>0</v>
      </c>
      <c r="DL18" s="14">
        <f>SUM(BU$5:BU18)</f>
        <v>0</v>
      </c>
      <c r="DM18" s="14">
        <f>SUM(BV$5:BV18)</f>
        <v>0</v>
      </c>
      <c r="DN18" s="14">
        <f>SUM(BW$5:BW18)</f>
        <v>0</v>
      </c>
      <c r="DO18" s="14">
        <f>SUM(BX$5:BX18)</f>
        <v>0</v>
      </c>
      <c r="DP18" s="14">
        <f>SUM(BY$5:BY18)</f>
        <v>0</v>
      </c>
      <c r="DQ18" s="14">
        <f>SUM(BZ$5:BZ18)</f>
        <v>0</v>
      </c>
      <c r="DR18" s="14">
        <f>SUM(CA$5:CA18)</f>
        <v>0</v>
      </c>
      <c r="DS18" s="14">
        <f>SUM(CB$5:CB18)</f>
        <v>0</v>
      </c>
      <c r="DT18" s="14">
        <f>SUM(CC$5:CC18)</f>
        <v>0</v>
      </c>
      <c r="DU18" s="14">
        <f>SUM(CD$5:CD18)</f>
        <v>0</v>
      </c>
      <c r="DV18" s="14">
        <f>SUM(CE$5:CE18)</f>
        <v>0</v>
      </c>
      <c r="DW18" s="14">
        <f>SUM(CF$5:CF18)</f>
        <v>0</v>
      </c>
      <c r="DX18" s="14">
        <f>SUM(CG$5:CG18)</f>
        <v>0</v>
      </c>
      <c r="DY18" s="14">
        <f>SUM(CH$5:CH18)</f>
        <v>0</v>
      </c>
      <c r="DZ18" s="14">
        <f>SUM(CI$5:CI18)</f>
        <v>0</v>
      </c>
      <c r="EA18" s="14">
        <f>SUM(CJ$5:CJ18)</f>
        <v>0</v>
      </c>
      <c r="EB18" s="14">
        <f>SUM(CK$5:CK18)</f>
        <v>0</v>
      </c>
      <c r="EC18" s="14">
        <f>SUM(CL$5:CL18)</f>
        <v>0</v>
      </c>
      <c r="ED18" s="14">
        <f>SUM(CM$5:CM18)</f>
        <v>0</v>
      </c>
      <c r="EE18" s="14">
        <f>SUM(CN$5:CN18)</f>
        <v>0</v>
      </c>
      <c r="EF18" s="14">
        <f>SUM(CO$5:CO18)</f>
        <v>0</v>
      </c>
      <c r="EG18" s="14">
        <f>SUM(CP$5:CP18)</f>
        <v>0</v>
      </c>
      <c r="EH18" s="14">
        <f>SUM(CQ$5:CQ18)</f>
        <v>0</v>
      </c>
      <c r="EI18" s="14">
        <f>SUM(CR$5:CR18)</f>
        <v>0</v>
      </c>
      <c r="EJ18" s="14">
        <f>SUM(CS$5:CS18)</f>
        <v>0</v>
      </c>
      <c r="EK18" s="14">
        <f>SUM(CT$5:CT18)</f>
        <v>0</v>
      </c>
      <c r="EL18" s="14">
        <f>SUM(CU$5:CU18)</f>
        <v>0</v>
      </c>
      <c r="EO18" s="101">
        <f t="shared" si="11"/>
        <v>20</v>
      </c>
      <c r="EP18" s="101">
        <f t="shared" si="12"/>
        <v>20</v>
      </c>
      <c r="EQ18" s="101">
        <f t="shared" si="13"/>
        <v>17</v>
      </c>
      <c r="ER18" s="101">
        <f t="shared" si="14"/>
        <v>11</v>
      </c>
      <c r="ES18" s="101">
        <f t="shared" si="15"/>
        <v>11</v>
      </c>
      <c r="ET18" s="101">
        <f t="shared" si="16"/>
        <v>7</v>
      </c>
      <c r="EU18" s="101">
        <f t="shared" si="17"/>
        <v>7</v>
      </c>
      <c r="EV18" s="101">
        <f t="shared" si="18"/>
        <v>4</v>
      </c>
      <c r="EW18" s="101">
        <f t="shared" si="19"/>
        <v>3</v>
      </c>
      <c r="EX18" s="101">
        <f t="shared" si="20"/>
        <v>3</v>
      </c>
      <c r="EY18" s="101">
        <f t="shared" si="21"/>
        <v>2</v>
      </c>
      <c r="EZ18" s="101">
        <f t="shared" si="22"/>
        <v>2</v>
      </c>
      <c r="FA18" s="101">
        <f t="shared" si="23"/>
        <v>1</v>
      </c>
      <c r="FB18" s="101">
        <f t="shared" si="24"/>
        <v>0</v>
      </c>
      <c r="FC18" s="101">
        <f t="shared" si="25"/>
        <v>0</v>
      </c>
      <c r="FD18" s="101">
        <f t="shared" si="26"/>
        <v>0</v>
      </c>
      <c r="FE18" s="101">
        <f t="shared" si="27"/>
        <v>0</v>
      </c>
      <c r="FF18" s="101">
        <f t="shared" si="28"/>
        <v>0</v>
      </c>
      <c r="FG18" s="101">
        <f t="shared" si="29"/>
        <v>0</v>
      </c>
      <c r="FH18" s="101">
        <f t="shared" si="30"/>
        <v>0</v>
      </c>
      <c r="FI18" s="101">
        <f t="shared" si="31"/>
        <v>0</v>
      </c>
      <c r="FJ18" s="101">
        <f t="shared" si="32"/>
        <v>0</v>
      </c>
      <c r="FK18" s="101">
        <f t="shared" si="33"/>
        <v>0</v>
      </c>
      <c r="FL18" s="101">
        <f t="shared" si="34"/>
        <v>0</v>
      </c>
      <c r="FM18" s="101">
        <f t="shared" si="35"/>
        <v>0</v>
      </c>
      <c r="FN18" s="101">
        <f t="shared" si="36"/>
        <v>0</v>
      </c>
      <c r="FO18" s="101">
        <f t="shared" si="37"/>
        <v>0</v>
      </c>
      <c r="FP18" s="101">
        <f t="shared" si="38"/>
        <v>0</v>
      </c>
      <c r="FQ18" s="101">
        <f t="shared" si="39"/>
        <v>0</v>
      </c>
      <c r="FR18" s="101">
        <f t="shared" si="40"/>
        <v>0</v>
      </c>
      <c r="FS18" s="101">
        <f t="shared" si="41"/>
        <v>0</v>
      </c>
      <c r="FT18" s="101">
        <f t="shared" si="42"/>
        <v>0</v>
      </c>
      <c r="FU18" s="101">
        <f t="shared" si="43"/>
        <v>0</v>
      </c>
      <c r="FV18" s="101">
        <f t="shared" si="44"/>
        <v>0</v>
      </c>
      <c r="FW18" s="101">
        <f t="shared" si="45"/>
        <v>0</v>
      </c>
      <c r="FX18" s="101">
        <f t="shared" si="46"/>
        <v>0</v>
      </c>
      <c r="FY18" s="101">
        <f t="shared" si="47"/>
        <v>0</v>
      </c>
      <c r="FZ18" s="101">
        <f t="shared" si="48"/>
        <v>0</v>
      </c>
      <c r="GA18" s="101">
        <f t="shared" si="49"/>
        <v>0</v>
      </c>
      <c r="GB18" s="101">
        <f t="shared" si="50"/>
        <v>0</v>
      </c>
      <c r="GC18" s="101">
        <f t="shared" si="51"/>
        <v>0</v>
      </c>
      <c r="GD18" s="101">
        <f t="shared" si="52"/>
        <v>0</v>
      </c>
    </row>
    <row r="19" spans="11:186" ht="16.5" x14ac:dyDescent="0.2">
      <c r="K19" s="100">
        <v>15</v>
      </c>
      <c r="L19" s="100">
        <v>4</v>
      </c>
      <c r="M19" s="100">
        <v>1</v>
      </c>
      <c r="N19" s="100" t="str">
        <f t="shared" si="3"/>
        <v>神器4-1</v>
      </c>
      <c r="O19" s="100">
        <v>1</v>
      </c>
      <c r="P19" s="14">
        <f t="shared" si="4"/>
        <v>25</v>
      </c>
      <c r="Q19" s="102">
        <v>0.25</v>
      </c>
      <c r="R19" s="14">
        <v>1</v>
      </c>
      <c r="S19" s="14">
        <v>3</v>
      </c>
      <c r="T19" s="102">
        <v>0.25</v>
      </c>
      <c r="U19" s="14">
        <v>2</v>
      </c>
      <c r="V19" s="14">
        <v>4</v>
      </c>
      <c r="W19" s="102">
        <v>0.25</v>
      </c>
      <c r="X19" s="14">
        <v>3</v>
      </c>
      <c r="Y19" s="14">
        <v>5</v>
      </c>
      <c r="AB19" s="100">
        <v>14</v>
      </c>
      <c r="AC19" s="100">
        <v>7</v>
      </c>
      <c r="AD19" s="100">
        <f>SUM(AC$6:AC19)</f>
        <v>48</v>
      </c>
      <c r="AO19" s="50">
        <v>3</v>
      </c>
      <c r="AP19" s="100">
        <v>4</v>
      </c>
      <c r="AQ19" s="100">
        <v>2</v>
      </c>
      <c r="AR19" s="50">
        <v>2</v>
      </c>
      <c r="AS19" s="100" t="s">
        <v>368</v>
      </c>
      <c r="AT19" s="21">
        <f t="shared" si="0"/>
        <v>7.8E-2</v>
      </c>
      <c r="AU19" s="100">
        <f t="shared" si="5"/>
        <v>2</v>
      </c>
      <c r="AV19" s="100">
        <f t="shared" si="6"/>
        <v>4</v>
      </c>
      <c r="AW19" s="101">
        <f t="shared" si="7"/>
        <v>0.23399999999999999</v>
      </c>
      <c r="AX19" s="100">
        <f t="shared" si="8"/>
        <v>3.51</v>
      </c>
      <c r="BA19" s="100">
        <v>15</v>
      </c>
      <c r="BB19" s="14">
        <f>INDEX(节奏总表!$BW$4:$BW$63,神器!BA19)</f>
        <v>93</v>
      </c>
      <c r="BC19" s="14">
        <f t="shared" si="9"/>
        <v>4</v>
      </c>
      <c r="BD19" s="14">
        <v>5</v>
      </c>
      <c r="BE19" s="14">
        <v>3</v>
      </c>
      <c r="BF19" s="14">
        <f t="shared" si="10"/>
        <v>0</v>
      </c>
      <c r="BG19" s="14">
        <f t="shared" si="10"/>
        <v>0</v>
      </c>
      <c r="BH19" s="14">
        <f t="shared" si="10"/>
        <v>0</v>
      </c>
      <c r="BI19" s="14">
        <f t="shared" si="10"/>
        <v>8.5800000000000018</v>
      </c>
      <c r="BJ19" s="14">
        <f t="shared" si="10"/>
        <v>8.5800000000000018</v>
      </c>
      <c r="BK19" s="14">
        <f t="shared" si="10"/>
        <v>4.455000000000001</v>
      </c>
      <c r="BL19" s="14">
        <f t="shared" si="10"/>
        <v>4.455000000000001</v>
      </c>
      <c r="BM19" s="14">
        <f t="shared" si="10"/>
        <v>1.98</v>
      </c>
      <c r="BN19" s="14">
        <f t="shared" si="10"/>
        <v>3.375</v>
      </c>
      <c r="BO19" s="14">
        <f t="shared" si="10"/>
        <v>3.375</v>
      </c>
      <c r="BP19" s="14">
        <f t="shared" si="10"/>
        <v>1.44</v>
      </c>
      <c r="BQ19" s="14">
        <f t="shared" si="10"/>
        <v>1.44</v>
      </c>
      <c r="BR19" s="14">
        <f t="shared" si="10"/>
        <v>0.80999999999999983</v>
      </c>
      <c r="BS19" s="14">
        <f t="shared" si="10"/>
        <v>0.40499999999999992</v>
      </c>
      <c r="BT19" s="14">
        <f t="shared" si="10"/>
        <v>1.125</v>
      </c>
      <c r="BU19" s="14">
        <f t="shared" si="10"/>
        <v>1.125</v>
      </c>
      <c r="BV19" s="14">
        <f t="shared" si="54"/>
        <v>0.54</v>
      </c>
      <c r="BW19" s="14">
        <f t="shared" si="54"/>
        <v>0.54</v>
      </c>
      <c r="BX19" s="14">
        <f t="shared" si="54"/>
        <v>0.27</v>
      </c>
      <c r="BY19" s="14">
        <f t="shared" si="54"/>
        <v>0.13500000000000001</v>
      </c>
      <c r="BZ19" s="14">
        <f t="shared" si="54"/>
        <v>0</v>
      </c>
      <c r="CA19" s="14">
        <f t="shared" si="54"/>
        <v>0</v>
      </c>
      <c r="CB19" s="14">
        <f t="shared" si="54"/>
        <v>0</v>
      </c>
      <c r="CC19" s="14">
        <f t="shared" si="54"/>
        <v>0</v>
      </c>
      <c r="CD19" s="14">
        <f t="shared" si="54"/>
        <v>0</v>
      </c>
      <c r="CE19" s="14">
        <f t="shared" si="54"/>
        <v>0</v>
      </c>
      <c r="CF19" s="14">
        <f t="shared" si="55"/>
        <v>0</v>
      </c>
      <c r="CG19" s="14">
        <f t="shared" si="55"/>
        <v>0</v>
      </c>
      <c r="CH19" s="14">
        <f t="shared" si="55"/>
        <v>0</v>
      </c>
      <c r="CI19" s="14">
        <f t="shared" si="55"/>
        <v>0</v>
      </c>
      <c r="CJ19" s="14">
        <f t="shared" si="55"/>
        <v>0</v>
      </c>
      <c r="CK19" s="14">
        <f t="shared" si="55"/>
        <v>0</v>
      </c>
      <c r="CL19" s="14">
        <f t="shared" si="55"/>
        <v>0</v>
      </c>
      <c r="CM19" s="14">
        <f t="shared" si="55"/>
        <v>0</v>
      </c>
      <c r="CN19" s="14">
        <f t="shared" si="55"/>
        <v>0</v>
      </c>
      <c r="CO19" s="14">
        <f t="shared" si="55"/>
        <v>0</v>
      </c>
      <c r="CP19" s="14">
        <f t="shared" si="55"/>
        <v>0</v>
      </c>
      <c r="CQ19" s="14">
        <f t="shared" si="55"/>
        <v>0</v>
      </c>
      <c r="CR19" s="14">
        <f t="shared" si="55"/>
        <v>0</v>
      </c>
      <c r="CS19" s="14">
        <f t="shared" si="55"/>
        <v>0</v>
      </c>
      <c r="CT19" s="14">
        <f t="shared" si="55"/>
        <v>0</v>
      </c>
      <c r="CU19" s="14">
        <f t="shared" si="55"/>
        <v>0</v>
      </c>
      <c r="CW19" s="14">
        <f>SUM(BF$5:BF19)</f>
        <v>124.95</v>
      </c>
      <c r="CX19" s="14">
        <f>SUM(BG$5:BG19)</f>
        <v>124.95</v>
      </c>
      <c r="CY19" s="14">
        <f>SUM(BH$5:BH19)</f>
        <v>76.949999999999989</v>
      </c>
      <c r="CZ19" s="14">
        <f>SUM(BI$5:BI19)</f>
        <v>38.22</v>
      </c>
      <c r="DA19" s="14">
        <f>SUM(BJ$5:BJ19)</f>
        <v>38.22</v>
      </c>
      <c r="DB19" s="14">
        <f>SUM(BK$5:BK19)</f>
        <v>19.035000000000004</v>
      </c>
      <c r="DC19" s="14">
        <f>SUM(BL$5:BL19)</f>
        <v>19.035000000000004</v>
      </c>
      <c r="DD19" s="14">
        <f>SUM(BM$5:BM19)</f>
        <v>8.8199999999999985</v>
      </c>
      <c r="DE19" s="14">
        <f>SUM(BN$5:BN19)</f>
        <v>7.875</v>
      </c>
      <c r="DF19" s="14">
        <f>SUM(BO$5:BO19)</f>
        <v>7.875</v>
      </c>
      <c r="DG19" s="14">
        <f>SUM(BP$5:BP19)</f>
        <v>3.6</v>
      </c>
      <c r="DH19" s="14">
        <f>SUM(BQ$5:BQ19)</f>
        <v>3.6</v>
      </c>
      <c r="DI19" s="14">
        <f>SUM(BR$5:BR19)</f>
        <v>1.89</v>
      </c>
      <c r="DJ19" s="14">
        <f>SUM(BS$5:BS19)</f>
        <v>0.94499999999999995</v>
      </c>
      <c r="DK19" s="14">
        <f>SUM(BT$5:BT19)</f>
        <v>1.125</v>
      </c>
      <c r="DL19" s="14">
        <f>SUM(BU$5:BU19)</f>
        <v>1.125</v>
      </c>
      <c r="DM19" s="14">
        <f>SUM(BV$5:BV19)</f>
        <v>0.54</v>
      </c>
      <c r="DN19" s="14">
        <f>SUM(BW$5:BW19)</f>
        <v>0.54</v>
      </c>
      <c r="DO19" s="14">
        <f>SUM(BX$5:BX19)</f>
        <v>0.27</v>
      </c>
      <c r="DP19" s="14">
        <f>SUM(BY$5:BY19)</f>
        <v>0.13500000000000001</v>
      </c>
      <c r="DQ19" s="14">
        <f>SUM(BZ$5:BZ19)</f>
        <v>0</v>
      </c>
      <c r="DR19" s="14">
        <f>SUM(CA$5:CA19)</f>
        <v>0</v>
      </c>
      <c r="DS19" s="14">
        <f>SUM(CB$5:CB19)</f>
        <v>0</v>
      </c>
      <c r="DT19" s="14">
        <f>SUM(CC$5:CC19)</f>
        <v>0</v>
      </c>
      <c r="DU19" s="14">
        <f>SUM(CD$5:CD19)</f>
        <v>0</v>
      </c>
      <c r="DV19" s="14">
        <f>SUM(CE$5:CE19)</f>
        <v>0</v>
      </c>
      <c r="DW19" s="14">
        <f>SUM(CF$5:CF19)</f>
        <v>0</v>
      </c>
      <c r="DX19" s="14">
        <f>SUM(CG$5:CG19)</f>
        <v>0</v>
      </c>
      <c r="DY19" s="14">
        <f>SUM(CH$5:CH19)</f>
        <v>0</v>
      </c>
      <c r="DZ19" s="14">
        <f>SUM(CI$5:CI19)</f>
        <v>0</v>
      </c>
      <c r="EA19" s="14">
        <f>SUM(CJ$5:CJ19)</f>
        <v>0</v>
      </c>
      <c r="EB19" s="14">
        <f>SUM(CK$5:CK19)</f>
        <v>0</v>
      </c>
      <c r="EC19" s="14">
        <f>SUM(CL$5:CL19)</f>
        <v>0</v>
      </c>
      <c r="ED19" s="14">
        <f>SUM(CM$5:CM19)</f>
        <v>0</v>
      </c>
      <c r="EE19" s="14">
        <f>SUM(CN$5:CN19)</f>
        <v>0</v>
      </c>
      <c r="EF19" s="14">
        <f>SUM(CO$5:CO19)</f>
        <v>0</v>
      </c>
      <c r="EG19" s="14">
        <f>SUM(CP$5:CP19)</f>
        <v>0</v>
      </c>
      <c r="EH19" s="14">
        <f>SUM(CQ$5:CQ19)</f>
        <v>0</v>
      </c>
      <c r="EI19" s="14">
        <f>SUM(CR$5:CR19)</f>
        <v>0</v>
      </c>
      <c r="EJ19" s="14">
        <f>SUM(CS$5:CS19)</f>
        <v>0</v>
      </c>
      <c r="EK19" s="14">
        <f>SUM(CT$5:CT19)</f>
        <v>0</v>
      </c>
      <c r="EL19" s="14">
        <f>SUM(CU$5:CU19)</f>
        <v>0</v>
      </c>
      <c r="EO19" s="101">
        <f t="shared" si="11"/>
        <v>20</v>
      </c>
      <c r="EP19" s="101">
        <f t="shared" si="12"/>
        <v>20</v>
      </c>
      <c r="EQ19" s="101">
        <f t="shared" si="13"/>
        <v>17</v>
      </c>
      <c r="ER19" s="101">
        <f t="shared" si="14"/>
        <v>12</v>
      </c>
      <c r="ES19" s="101">
        <f t="shared" si="15"/>
        <v>12</v>
      </c>
      <c r="ET19" s="101">
        <f t="shared" si="16"/>
        <v>9</v>
      </c>
      <c r="EU19" s="101">
        <f t="shared" si="17"/>
        <v>9</v>
      </c>
      <c r="EV19" s="101">
        <f t="shared" si="18"/>
        <v>5</v>
      </c>
      <c r="EW19" s="101">
        <f t="shared" si="19"/>
        <v>5</v>
      </c>
      <c r="EX19" s="101">
        <f t="shared" si="20"/>
        <v>5</v>
      </c>
      <c r="EY19" s="101">
        <f t="shared" si="21"/>
        <v>3</v>
      </c>
      <c r="EZ19" s="101">
        <f t="shared" si="22"/>
        <v>3</v>
      </c>
      <c r="FA19" s="101">
        <f t="shared" si="23"/>
        <v>1</v>
      </c>
      <c r="FB19" s="101">
        <f t="shared" si="24"/>
        <v>0</v>
      </c>
      <c r="FC19" s="101">
        <f t="shared" si="25"/>
        <v>1</v>
      </c>
      <c r="FD19" s="101">
        <f t="shared" si="26"/>
        <v>1</v>
      </c>
      <c r="FE19" s="101">
        <f t="shared" si="27"/>
        <v>0</v>
      </c>
      <c r="FF19" s="101">
        <f t="shared" si="28"/>
        <v>0</v>
      </c>
      <c r="FG19" s="101">
        <f t="shared" si="29"/>
        <v>0</v>
      </c>
      <c r="FH19" s="101">
        <f t="shared" si="30"/>
        <v>0</v>
      </c>
      <c r="FI19" s="101">
        <f t="shared" si="31"/>
        <v>0</v>
      </c>
      <c r="FJ19" s="101">
        <f t="shared" si="32"/>
        <v>0</v>
      </c>
      <c r="FK19" s="101">
        <f t="shared" si="33"/>
        <v>0</v>
      </c>
      <c r="FL19" s="101">
        <f t="shared" si="34"/>
        <v>0</v>
      </c>
      <c r="FM19" s="101">
        <f t="shared" si="35"/>
        <v>0</v>
      </c>
      <c r="FN19" s="101">
        <f t="shared" si="36"/>
        <v>0</v>
      </c>
      <c r="FO19" s="101">
        <f t="shared" si="37"/>
        <v>0</v>
      </c>
      <c r="FP19" s="101">
        <f t="shared" si="38"/>
        <v>0</v>
      </c>
      <c r="FQ19" s="101">
        <f t="shared" si="39"/>
        <v>0</v>
      </c>
      <c r="FR19" s="101">
        <f t="shared" si="40"/>
        <v>0</v>
      </c>
      <c r="FS19" s="101">
        <f t="shared" si="41"/>
        <v>0</v>
      </c>
      <c r="FT19" s="101">
        <f t="shared" si="42"/>
        <v>0</v>
      </c>
      <c r="FU19" s="101">
        <f t="shared" si="43"/>
        <v>0</v>
      </c>
      <c r="FV19" s="101">
        <f t="shared" si="44"/>
        <v>0</v>
      </c>
      <c r="FW19" s="101">
        <f t="shared" si="45"/>
        <v>0</v>
      </c>
      <c r="FX19" s="101">
        <f t="shared" si="46"/>
        <v>0</v>
      </c>
      <c r="FY19" s="101">
        <f t="shared" si="47"/>
        <v>0</v>
      </c>
      <c r="FZ19" s="101">
        <f t="shared" si="48"/>
        <v>0</v>
      </c>
      <c r="GA19" s="101">
        <f t="shared" si="49"/>
        <v>0</v>
      </c>
      <c r="GB19" s="101">
        <f t="shared" si="50"/>
        <v>0</v>
      </c>
      <c r="GC19" s="101">
        <f t="shared" si="51"/>
        <v>0</v>
      </c>
      <c r="GD19" s="101">
        <f t="shared" si="52"/>
        <v>0</v>
      </c>
    </row>
    <row r="20" spans="11:186" ht="16.5" x14ac:dyDescent="0.2">
      <c r="K20" s="100">
        <v>16</v>
      </c>
      <c r="L20" s="100">
        <v>4</v>
      </c>
      <c r="M20" s="100">
        <v>2</v>
      </c>
      <c r="N20" s="100" t="str">
        <f t="shared" si="3"/>
        <v>神器4-2</v>
      </c>
      <c r="O20" s="100">
        <v>1</v>
      </c>
      <c r="P20" s="14">
        <f t="shared" si="4"/>
        <v>25</v>
      </c>
      <c r="Q20" s="102">
        <v>0.25</v>
      </c>
      <c r="R20" s="14">
        <v>1</v>
      </c>
      <c r="S20" s="14">
        <v>3</v>
      </c>
      <c r="T20" s="102">
        <v>0.25</v>
      </c>
      <c r="U20" s="14">
        <v>2</v>
      </c>
      <c r="V20" s="14">
        <v>4</v>
      </c>
      <c r="W20" s="102">
        <v>0.25</v>
      </c>
      <c r="X20" s="14">
        <v>3</v>
      </c>
      <c r="Y20" s="14">
        <v>5</v>
      </c>
      <c r="AB20" s="100">
        <v>15</v>
      </c>
      <c r="AC20" s="100">
        <v>7</v>
      </c>
      <c r="AD20" s="100">
        <f>SUM(AC$6:AC20)</f>
        <v>55</v>
      </c>
      <c r="AO20" s="50">
        <v>3</v>
      </c>
      <c r="AP20" s="100">
        <v>5</v>
      </c>
      <c r="AQ20" s="100">
        <v>2</v>
      </c>
      <c r="AR20" s="50">
        <v>2</v>
      </c>
      <c r="AS20" s="100" t="s">
        <v>369</v>
      </c>
      <c r="AT20" s="21">
        <f t="shared" si="0"/>
        <v>7.8E-2</v>
      </c>
      <c r="AU20" s="100">
        <f t="shared" si="5"/>
        <v>2</v>
      </c>
      <c r="AV20" s="100">
        <f t="shared" si="6"/>
        <v>4</v>
      </c>
      <c r="AW20" s="101">
        <f t="shared" si="7"/>
        <v>0.23399999999999999</v>
      </c>
      <c r="AX20" s="100">
        <f t="shared" si="8"/>
        <v>3.51</v>
      </c>
      <c r="BA20" s="100">
        <v>16</v>
      </c>
      <c r="BB20" s="14">
        <f>INDEX(节奏总表!$BW$4:$BW$63,神器!BA20)</f>
        <v>94</v>
      </c>
      <c r="BC20" s="14">
        <f t="shared" si="9"/>
        <v>4</v>
      </c>
      <c r="BD20" s="14">
        <v>5</v>
      </c>
      <c r="BE20" s="14">
        <v>3</v>
      </c>
      <c r="BF20" s="14">
        <f t="shared" si="10"/>
        <v>0</v>
      </c>
      <c r="BG20" s="14">
        <f t="shared" si="10"/>
        <v>0</v>
      </c>
      <c r="BH20" s="14">
        <f t="shared" si="10"/>
        <v>0</v>
      </c>
      <c r="BI20" s="14">
        <f t="shared" si="10"/>
        <v>8.5800000000000018</v>
      </c>
      <c r="BJ20" s="14">
        <f t="shared" si="10"/>
        <v>8.5800000000000018</v>
      </c>
      <c r="BK20" s="14">
        <f t="shared" si="10"/>
        <v>4.455000000000001</v>
      </c>
      <c r="BL20" s="14">
        <f t="shared" si="10"/>
        <v>4.455000000000001</v>
      </c>
      <c r="BM20" s="14">
        <f t="shared" si="10"/>
        <v>1.98</v>
      </c>
      <c r="BN20" s="14">
        <f t="shared" si="10"/>
        <v>3.375</v>
      </c>
      <c r="BO20" s="14">
        <f t="shared" si="10"/>
        <v>3.375</v>
      </c>
      <c r="BP20" s="14">
        <f t="shared" si="10"/>
        <v>1.44</v>
      </c>
      <c r="BQ20" s="14">
        <f t="shared" si="10"/>
        <v>1.44</v>
      </c>
      <c r="BR20" s="14">
        <f t="shared" si="10"/>
        <v>0.80999999999999983</v>
      </c>
      <c r="BS20" s="14">
        <f t="shared" si="10"/>
        <v>0.40499999999999992</v>
      </c>
      <c r="BT20" s="14">
        <f t="shared" si="10"/>
        <v>1.125</v>
      </c>
      <c r="BU20" s="14">
        <f t="shared" si="10"/>
        <v>1.125</v>
      </c>
      <c r="BV20" s="14">
        <f t="shared" si="54"/>
        <v>0.54</v>
      </c>
      <c r="BW20" s="14">
        <f t="shared" si="54"/>
        <v>0.54</v>
      </c>
      <c r="BX20" s="14">
        <f t="shared" si="54"/>
        <v>0.27</v>
      </c>
      <c r="BY20" s="14">
        <f t="shared" si="54"/>
        <v>0.13500000000000001</v>
      </c>
      <c r="BZ20" s="14">
        <f t="shared" si="54"/>
        <v>0</v>
      </c>
      <c r="CA20" s="14">
        <f t="shared" si="54"/>
        <v>0</v>
      </c>
      <c r="CB20" s="14">
        <f t="shared" si="54"/>
        <v>0</v>
      </c>
      <c r="CC20" s="14">
        <f t="shared" si="54"/>
        <v>0</v>
      </c>
      <c r="CD20" s="14">
        <f t="shared" si="54"/>
        <v>0</v>
      </c>
      <c r="CE20" s="14">
        <f t="shared" si="54"/>
        <v>0</v>
      </c>
      <c r="CF20" s="14">
        <f t="shared" si="55"/>
        <v>0</v>
      </c>
      <c r="CG20" s="14">
        <f t="shared" si="55"/>
        <v>0</v>
      </c>
      <c r="CH20" s="14">
        <f t="shared" si="55"/>
        <v>0</v>
      </c>
      <c r="CI20" s="14">
        <f t="shared" si="55"/>
        <v>0</v>
      </c>
      <c r="CJ20" s="14">
        <f t="shared" si="55"/>
        <v>0</v>
      </c>
      <c r="CK20" s="14">
        <f t="shared" si="55"/>
        <v>0</v>
      </c>
      <c r="CL20" s="14">
        <f t="shared" si="55"/>
        <v>0</v>
      </c>
      <c r="CM20" s="14">
        <f t="shared" si="55"/>
        <v>0</v>
      </c>
      <c r="CN20" s="14">
        <f t="shared" si="55"/>
        <v>0</v>
      </c>
      <c r="CO20" s="14">
        <f t="shared" si="55"/>
        <v>0</v>
      </c>
      <c r="CP20" s="14">
        <f t="shared" si="55"/>
        <v>0</v>
      </c>
      <c r="CQ20" s="14">
        <f t="shared" si="55"/>
        <v>0</v>
      </c>
      <c r="CR20" s="14">
        <f t="shared" si="55"/>
        <v>0</v>
      </c>
      <c r="CS20" s="14">
        <f t="shared" si="55"/>
        <v>0</v>
      </c>
      <c r="CT20" s="14">
        <f t="shared" si="55"/>
        <v>0</v>
      </c>
      <c r="CU20" s="14">
        <f t="shared" si="55"/>
        <v>0</v>
      </c>
      <c r="CW20" s="14">
        <f>SUM(BF$5:BF20)</f>
        <v>124.95</v>
      </c>
      <c r="CX20" s="14">
        <f>SUM(BG$5:BG20)</f>
        <v>124.95</v>
      </c>
      <c r="CY20" s="14">
        <f>SUM(BH$5:BH20)</f>
        <v>76.949999999999989</v>
      </c>
      <c r="CZ20" s="14">
        <f>SUM(BI$5:BI20)</f>
        <v>46.8</v>
      </c>
      <c r="DA20" s="14">
        <f>SUM(BJ$5:BJ20)</f>
        <v>46.8</v>
      </c>
      <c r="DB20" s="14">
        <f>SUM(BK$5:BK20)</f>
        <v>23.490000000000006</v>
      </c>
      <c r="DC20" s="14">
        <f>SUM(BL$5:BL20)</f>
        <v>23.490000000000006</v>
      </c>
      <c r="DD20" s="14">
        <f>SUM(BM$5:BM20)</f>
        <v>10.799999999999999</v>
      </c>
      <c r="DE20" s="14">
        <f>SUM(BN$5:BN20)</f>
        <v>11.25</v>
      </c>
      <c r="DF20" s="14">
        <f>SUM(BO$5:BO20)</f>
        <v>11.25</v>
      </c>
      <c r="DG20" s="14">
        <f>SUM(BP$5:BP20)</f>
        <v>5.04</v>
      </c>
      <c r="DH20" s="14">
        <f>SUM(BQ$5:BQ20)</f>
        <v>5.04</v>
      </c>
      <c r="DI20" s="14">
        <f>SUM(BR$5:BR20)</f>
        <v>2.6999999999999997</v>
      </c>
      <c r="DJ20" s="14">
        <f>SUM(BS$5:BS20)</f>
        <v>1.3499999999999999</v>
      </c>
      <c r="DK20" s="14">
        <f>SUM(BT$5:BT20)</f>
        <v>2.25</v>
      </c>
      <c r="DL20" s="14">
        <f>SUM(BU$5:BU20)</f>
        <v>2.25</v>
      </c>
      <c r="DM20" s="14">
        <f>SUM(BV$5:BV20)</f>
        <v>1.08</v>
      </c>
      <c r="DN20" s="14">
        <f>SUM(BW$5:BW20)</f>
        <v>1.08</v>
      </c>
      <c r="DO20" s="14">
        <f>SUM(BX$5:BX20)</f>
        <v>0.54</v>
      </c>
      <c r="DP20" s="14">
        <f>SUM(BY$5:BY20)</f>
        <v>0.27</v>
      </c>
      <c r="DQ20" s="14">
        <f>SUM(BZ$5:BZ20)</f>
        <v>0</v>
      </c>
      <c r="DR20" s="14">
        <f>SUM(CA$5:CA20)</f>
        <v>0</v>
      </c>
      <c r="DS20" s="14">
        <f>SUM(CB$5:CB20)</f>
        <v>0</v>
      </c>
      <c r="DT20" s="14">
        <f>SUM(CC$5:CC20)</f>
        <v>0</v>
      </c>
      <c r="DU20" s="14">
        <f>SUM(CD$5:CD20)</f>
        <v>0</v>
      </c>
      <c r="DV20" s="14">
        <f>SUM(CE$5:CE20)</f>
        <v>0</v>
      </c>
      <c r="DW20" s="14">
        <f>SUM(CF$5:CF20)</f>
        <v>0</v>
      </c>
      <c r="DX20" s="14">
        <f>SUM(CG$5:CG20)</f>
        <v>0</v>
      </c>
      <c r="DY20" s="14">
        <f>SUM(CH$5:CH20)</f>
        <v>0</v>
      </c>
      <c r="DZ20" s="14">
        <f>SUM(CI$5:CI20)</f>
        <v>0</v>
      </c>
      <c r="EA20" s="14">
        <f>SUM(CJ$5:CJ20)</f>
        <v>0</v>
      </c>
      <c r="EB20" s="14">
        <f>SUM(CK$5:CK20)</f>
        <v>0</v>
      </c>
      <c r="EC20" s="14">
        <f>SUM(CL$5:CL20)</f>
        <v>0</v>
      </c>
      <c r="ED20" s="14">
        <f>SUM(CM$5:CM20)</f>
        <v>0</v>
      </c>
      <c r="EE20" s="14">
        <f>SUM(CN$5:CN20)</f>
        <v>0</v>
      </c>
      <c r="EF20" s="14">
        <f>SUM(CO$5:CO20)</f>
        <v>0</v>
      </c>
      <c r="EG20" s="14">
        <f>SUM(CP$5:CP20)</f>
        <v>0</v>
      </c>
      <c r="EH20" s="14">
        <f>SUM(CQ$5:CQ20)</f>
        <v>0</v>
      </c>
      <c r="EI20" s="14">
        <f>SUM(CR$5:CR20)</f>
        <v>0</v>
      </c>
      <c r="EJ20" s="14">
        <f>SUM(CS$5:CS20)</f>
        <v>0</v>
      </c>
      <c r="EK20" s="14">
        <f>SUM(CT$5:CT20)</f>
        <v>0</v>
      </c>
      <c r="EL20" s="14">
        <f>SUM(CU$5:CU20)</f>
        <v>0</v>
      </c>
      <c r="EO20" s="101">
        <f t="shared" si="11"/>
        <v>20</v>
      </c>
      <c r="EP20" s="101">
        <f t="shared" si="12"/>
        <v>20</v>
      </c>
      <c r="EQ20" s="101">
        <f t="shared" si="13"/>
        <v>17</v>
      </c>
      <c r="ER20" s="101">
        <f t="shared" si="14"/>
        <v>13</v>
      </c>
      <c r="ES20" s="101">
        <f t="shared" si="15"/>
        <v>13</v>
      </c>
      <c r="ET20" s="101">
        <f t="shared" si="16"/>
        <v>10</v>
      </c>
      <c r="EU20" s="101">
        <f t="shared" si="17"/>
        <v>10</v>
      </c>
      <c r="EV20" s="101">
        <f t="shared" si="18"/>
        <v>6</v>
      </c>
      <c r="EW20" s="101">
        <f t="shared" si="19"/>
        <v>6</v>
      </c>
      <c r="EX20" s="101">
        <f t="shared" si="20"/>
        <v>6</v>
      </c>
      <c r="EY20" s="101">
        <f t="shared" si="21"/>
        <v>4</v>
      </c>
      <c r="EZ20" s="101">
        <f t="shared" si="22"/>
        <v>4</v>
      </c>
      <c r="FA20" s="101">
        <f t="shared" si="23"/>
        <v>2</v>
      </c>
      <c r="FB20" s="101">
        <f t="shared" si="24"/>
        <v>1</v>
      </c>
      <c r="FC20" s="101">
        <f t="shared" si="25"/>
        <v>2</v>
      </c>
      <c r="FD20" s="101">
        <f t="shared" si="26"/>
        <v>2</v>
      </c>
      <c r="FE20" s="101">
        <f t="shared" si="27"/>
        <v>1</v>
      </c>
      <c r="FF20" s="101">
        <f t="shared" si="28"/>
        <v>1</v>
      </c>
      <c r="FG20" s="101">
        <f t="shared" si="29"/>
        <v>0</v>
      </c>
      <c r="FH20" s="101">
        <f t="shared" si="30"/>
        <v>0</v>
      </c>
      <c r="FI20" s="101">
        <f t="shared" si="31"/>
        <v>0</v>
      </c>
      <c r="FJ20" s="101">
        <f t="shared" si="32"/>
        <v>0</v>
      </c>
      <c r="FK20" s="101">
        <f t="shared" si="33"/>
        <v>0</v>
      </c>
      <c r="FL20" s="101">
        <f t="shared" si="34"/>
        <v>0</v>
      </c>
      <c r="FM20" s="101">
        <f t="shared" si="35"/>
        <v>0</v>
      </c>
      <c r="FN20" s="101">
        <f t="shared" si="36"/>
        <v>0</v>
      </c>
      <c r="FO20" s="101">
        <f t="shared" si="37"/>
        <v>0</v>
      </c>
      <c r="FP20" s="101">
        <f t="shared" si="38"/>
        <v>0</v>
      </c>
      <c r="FQ20" s="101">
        <f t="shared" si="39"/>
        <v>0</v>
      </c>
      <c r="FR20" s="101">
        <f t="shared" si="40"/>
        <v>0</v>
      </c>
      <c r="FS20" s="101">
        <f t="shared" si="41"/>
        <v>0</v>
      </c>
      <c r="FT20" s="101">
        <f t="shared" si="42"/>
        <v>0</v>
      </c>
      <c r="FU20" s="101">
        <f t="shared" si="43"/>
        <v>0</v>
      </c>
      <c r="FV20" s="101">
        <f t="shared" si="44"/>
        <v>0</v>
      </c>
      <c r="FW20" s="101">
        <f t="shared" si="45"/>
        <v>0</v>
      </c>
      <c r="FX20" s="101">
        <f t="shared" si="46"/>
        <v>0</v>
      </c>
      <c r="FY20" s="101">
        <f t="shared" si="47"/>
        <v>0</v>
      </c>
      <c r="FZ20" s="101">
        <f t="shared" si="48"/>
        <v>0</v>
      </c>
      <c r="GA20" s="101">
        <f t="shared" si="49"/>
        <v>0</v>
      </c>
      <c r="GB20" s="101">
        <f t="shared" si="50"/>
        <v>0</v>
      </c>
      <c r="GC20" s="101">
        <f t="shared" si="51"/>
        <v>0</v>
      </c>
      <c r="GD20" s="101">
        <f t="shared" si="52"/>
        <v>0</v>
      </c>
    </row>
    <row r="21" spans="11:186" ht="16.5" x14ac:dyDescent="0.2">
      <c r="K21" s="100">
        <v>17</v>
      </c>
      <c r="L21" s="100">
        <v>4</v>
      </c>
      <c r="M21" s="100">
        <v>3</v>
      </c>
      <c r="N21" s="100" t="str">
        <f t="shared" si="3"/>
        <v>神器4-3</v>
      </c>
      <c r="O21" s="100">
        <v>2</v>
      </c>
      <c r="P21" s="14">
        <f t="shared" si="4"/>
        <v>75</v>
      </c>
      <c r="Q21" s="102">
        <v>0.16</v>
      </c>
      <c r="R21" s="14">
        <v>1</v>
      </c>
      <c r="S21" s="14">
        <v>2</v>
      </c>
      <c r="T21" s="102">
        <v>0.16</v>
      </c>
      <c r="U21" s="14">
        <v>1</v>
      </c>
      <c r="V21" s="14">
        <v>3</v>
      </c>
      <c r="W21" s="102">
        <v>0.16</v>
      </c>
      <c r="X21" s="14">
        <v>2</v>
      </c>
      <c r="Y21" s="14">
        <v>4</v>
      </c>
      <c r="AB21" s="100">
        <v>16</v>
      </c>
      <c r="AC21" s="100">
        <v>10</v>
      </c>
      <c r="AD21" s="100">
        <f>SUM(AC$6:AC21)</f>
        <v>65</v>
      </c>
      <c r="AO21" s="50">
        <v>3</v>
      </c>
      <c r="AP21" s="100">
        <v>6</v>
      </c>
      <c r="AQ21" s="100">
        <v>2</v>
      </c>
      <c r="AR21" s="50">
        <v>2</v>
      </c>
      <c r="AS21" s="100" t="s">
        <v>370</v>
      </c>
      <c r="AT21" s="21">
        <f t="shared" si="0"/>
        <v>5.3999999999999999E-2</v>
      </c>
      <c r="AU21" s="100">
        <f t="shared" si="5"/>
        <v>1</v>
      </c>
      <c r="AV21" s="100">
        <f t="shared" si="6"/>
        <v>3</v>
      </c>
      <c r="AW21" s="101">
        <f t="shared" si="7"/>
        <v>0.108</v>
      </c>
      <c r="AX21" s="100">
        <f t="shared" si="8"/>
        <v>4.8600000000000003</v>
      </c>
      <c r="BA21" s="100">
        <v>17</v>
      </c>
      <c r="BB21" s="14">
        <f>INDEX(节奏总表!$BW$4:$BW$63,神器!BA21)</f>
        <v>97</v>
      </c>
      <c r="BC21" s="14">
        <f t="shared" si="9"/>
        <v>4</v>
      </c>
      <c r="BD21" s="14">
        <v>5</v>
      </c>
      <c r="BE21" s="14">
        <v>3</v>
      </c>
      <c r="BF21" s="14">
        <f t="shared" si="10"/>
        <v>0</v>
      </c>
      <c r="BG21" s="14">
        <f t="shared" si="10"/>
        <v>0</v>
      </c>
      <c r="BH21" s="14">
        <f t="shared" si="10"/>
        <v>0</v>
      </c>
      <c r="BI21" s="14">
        <f t="shared" si="10"/>
        <v>8.5800000000000018</v>
      </c>
      <c r="BJ21" s="14">
        <f t="shared" si="10"/>
        <v>8.5800000000000018</v>
      </c>
      <c r="BK21" s="14">
        <f t="shared" si="10"/>
        <v>4.455000000000001</v>
      </c>
      <c r="BL21" s="14">
        <f t="shared" si="10"/>
        <v>4.455000000000001</v>
      </c>
      <c r="BM21" s="14">
        <f t="shared" si="10"/>
        <v>1.98</v>
      </c>
      <c r="BN21" s="14">
        <f t="shared" si="10"/>
        <v>3.375</v>
      </c>
      <c r="BO21" s="14">
        <f t="shared" si="10"/>
        <v>3.375</v>
      </c>
      <c r="BP21" s="14">
        <f t="shared" si="10"/>
        <v>1.44</v>
      </c>
      <c r="BQ21" s="14">
        <f t="shared" si="10"/>
        <v>1.44</v>
      </c>
      <c r="BR21" s="14">
        <f t="shared" si="10"/>
        <v>0.80999999999999983</v>
      </c>
      <c r="BS21" s="14">
        <f t="shared" si="10"/>
        <v>0.40499999999999992</v>
      </c>
      <c r="BT21" s="14">
        <f t="shared" si="10"/>
        <v>1.125</v>
      </c>
      <c r="BU21" s="14">
        <f t="shared" si="10"/>
        <v>1.125</v>
      </c>
      <c r="BV21" s="14">
        <f t="shared" si="54"/>
        <v>0.54</v>
      </c>
      <c r="BW21" s="14">
        <f t="shared" si="54"/>
        <v>0.54</v>
      </c>
      <c r="BX21" s="14">
        <f t="shared" si="54"/>
        <v>0.27</v>
      </c>
      <c r="BY21" s="14">
        <f t="shared" si="54"/>
        <v>0.13500000000000001</v>
      </c>
      <c r="BZ21" s="14">
        <f t="shared" si="54"/>
        <v>0</v>
      </c>
      <c r="CA21" s="14">
        <f t="shared" si="54"/>
        <v>0</v>
      </c>
      <c r="CB21" s="14">
        <f t="shared" si="54"/>
        <v>0</v>
      </c>
      <c r="CC21" s="14">
        <f t="shared" si="54"/>
        <v>0</v>
      </c>
      <c r="CD21" s="14">
        <f t="shared" si="54"/>
        <v>0</v>
      </c>
      <c r="CE21" s="14">
        <f t="shared" si="54"/>
        <v>0</v>
      </c>
      <c r="CF21" s="14">
        <f t="shared" si="55"/>
        <v>0</v>
      </c>
      <c r="CG21" s="14">
        <f t="shared" si="55"/>
        <v>0</v>
      </c>
      <c r="CH21" s="14">
        <f t="shared" si="55"/>
        <v>0</v>
      </c>
      <c r="CI21" s="14">
        <f t="shared" si="55"/>
        <v>0</v>
      </c>
      <c r="CJ21" s="14">
        <f t="shared" si="55"/>
        <v>0</v>
      </c>
      <c r="CK21" s="14">
        <f t="shared" si="55"/>
        <v>0</v>
      </c>
      <c r="CL21" s="14">
        <f t="shared" si="55"/>
        <v>0</v>
      </c>
      <c r="CM21" s="14">
        <f t="shared" si="55"/>
        <v>0</v>
      </c>
      <c r="CN21" s="14">
        <f t="shared" si="55"/>
        <v>0</v>
      </c>
      <c r="CO21" s="14">
        <f t="shared" si="55"/>
        <v>0</v>
      </c>
      <c r="CP21" s="14">
        <f t="shared" si="55"/>
        <v>0</v>
      </c>
      <c r="CQ21" s="14">
        <f t="shared" si="55"/>
        <v>0</v>
      </c>
      <c r="CR21" s="14">
        <f t="shared" si="55"/>
        <v>0</v>
      </c>
      <c r="CS21" s="14">
        <f t="shared" si="55"/>
        <v>0</v>
      </c>
      <c r="CT21" s="14">
        <f t="shared" si="55"/>
        <v>0</v>
      </c>
      <c r="CU21" s="14">
        <f t="shared" si="55"/>
        <v>0</v>
      </c>
      <c r="CW21" s="14">
        <f>SUM(BF$5:BF21)</f>
        <v>124.95</v>
      </c>
      <c r="CX21" s="14">
        <f>SUM(BG$5:BG21)</f>
        <v>124.95</v>
      </c>
      <c r="CY21" s="14">
        <f>SUM(BH$5:BH21)</f>
        <v>76.949999999999989</v>
      </c>
      <c r="CZ21" s="14">
        <f>SUM(BI$5:BI21)</f>
        <v>55.379999999999995</v>
      </c>
      <c r="DA21" s="14">
        <f>SUM(BJ$5:BJ21)</f>
        <v>55.379999999999995</v>
      </c>
      <c r="DB21" s="14">
        <f>SUM(BK$5:BK21)</f>
        <v>27.945000000000007</v>
      </c>
      <c r="DC21" s="14">
        <f>SUM(BL$5:BL21)</f>
        <v>27.945000000000007</v>
      </c>
      <c r="DD21" s="14">
        <f>SUM(BM$5:BM21)</f>
        <v>12.78</v>
      </c>
      <c r="DE21" s="14">
        <f>SUM(BN$5:BN21)</f>
        <v>14.625</v>
      </c>
      <c r="DF21" s="14">
        <f>SUM(BO$5:BO21)</f>
        <v>14.625</v>
      </c>
      <c r="DG21" s="14">
        <f>SUM(BP$5:BP21)</f>
        <v>6.48</v>
      </c>
      <c r="DH21" s="14">
        <f>SUM(BQ$5:BQ21)</f>
        <v>6.48</v>
      </c>
      <c r="DI21" s="14">
        <f>SUM(BR$5:BR21)</f>
        <v>3.51</v>
      </c>
      <c r="DJ21" s="14">
        <f>SUM(BS$5:BS21)</f>
        <v>1.7549999999999999</v>
      </c>
      <c r="DK21" s="14">
        <f>SUM(BT$5:BT21)</f>
        <v>3.375</v>
      </c>
      <c r="DL21" s="14">
        <f>SUM(BU$5:BU21)</f>
        <v>3.375</v>
      </c>
      <c r="DM21" s="14">
        <f>SUM(BV$5:BV21)</f>
        <v>1.62</v>
      </c>
      <c r="DN21" s="14">
        <f>SUM(BW$5:BW21)</f>
        <v>1.62</v>
      </c>
      <c r="DO21" s="14">
        <f>SUM(BX$5:BX21)</f>
        <v>0.81</v>
      </c>
      <c r="DP21" s="14">
        <f>SUM(BY$5:BY21)</f>
        <v>0.40500000000000003</v>
      </c>
      <c r="DQ21" s="14">
        <f>SUM(BZ$5:BZ21)</f>
        <v>0</v>
      </c>
      <c r="DR21" s="14">
        <f>SUM(CA$5:CA21)</f>
        <v>0</v>
      </c>
      <c r="DS21" s="14">
        <f>SUM(CB$5:CB21)</f>
        <v>0</v>
      </c>
      <c r="DT21" s="14">
        <f>SUM(CC$5:CC21)</f>
        <v>0</v>
      </c>
      <c r="DU21" s="14">
        <f>SUM(CD$5:CD21)</f>
        <v>0</v>
      </c>
      <c r="DV21" s="14">
        <f>SUM(CE$5:CE21)</f>
        <v>0</v>
      </c>
      <c r="DW21" s="14">
        <f>SUM(CF$5:CF21)</f>
        <v>0</v>
      </c>
      <c r="DX21" s="14">
        <f>SUM(CG$5:CG21)</f>
        <v>0</v>
      </c>
      <c r="DY21" s="14">
        <f>SUM(CH$5:CH21)</f>
        <v>0</v>
      </c>
      <c r="DZ21" s="14">
        <f>SUM(CI$5:CI21)</f>
        <v>0</v>
      </c>
      <c r="EA21" s="14">
        <f>SUM(CJ$5:CJ21)</f>
        <v>0</v>
      </c>
      <c r="EB21" s="14">
        <f>SUM(CK$5:CK21)</f>
        <v>0</v>
      </c>
      <c r="EC21" s="14">
        <f>SUM(CL$5:CL21)</f>
        <v>0</v>
      </c>
      <c r="ED21" s="14">
        <f>SUM(CM$5:CM21)</f>
        <v>0</v>
      </c>
      <c r="EE21" s="14">
        <f>SUM(CN$5:CN21)</f>
        <v>0</v>
      </c>
      <c r="EF21" s="14">
        <f>SUM(CO$5:CO21)</f>
        <v>0</v>
      </c>
      <c r="EG21" s="14">
        <f>SUM(CP$5:CP21)</f>
        <v>0</v>
      </c>
      <c r="EH21" s="14">
        <f>SUM(CQ$5:CQ21)</f>
        <v>0</v>
      </c>
      <c r="EI21" s="14">
        <f>SUM(CR$5:CR21)</f>
        <v>0</v>
      </c>
      <c r="EJ21" s="14">
        <f>SUM(CS$5:CS21)</f>
        <v>0</v>
      </c>
      <c r="EK21" s="14">
        <f>SUM(CT$5:CT21)</f>
        <v>0</v>
      </c>
      <c r="EL21" s="14">
        <f>SUM(CU$5:CU21)</f>
        <v>0</v>
      </c>
      <c r="EO21" s="101">
        <f t="shared" si="11"/>
        <v>20</v>
      </c>
      <c r="EP21" s="101">
        <f t="shared" si="12"/>
        <v>20</v>
      </c>
      <c r="EQ21" s="101">
        <f t="shared" si="13"/>
        <v>17</v>
      </c>
      <c r="ER21" s="101">
        <f t="shared" si="14"/>
        <v>15</v>
      </c>
      <c r="ES21" s="101">
        <f t="shared" si="15"/>
        <v>15</v>
      </c>
      <c r="ET21" s="101">
        <f t="shared" si="16"/>
        <v>10</v>
      </c>
      <c r="EU21" s="101">
        <f t="shared" si="17"/>
        <v>10</v>
      </c>
      <c r="EV21" s="101">
        <f t="shared" si="18"/>
        <v>7</v>
      </c>
      <c r="EW21" s="101">
        <f t="shared" si="19"/>
        <v>7</v>
      </c>
      <c r="EX21" s="101">
        <f t="shared" si="20"/>
        <v>7</v>
      </c>
      <c r="EY21" s="101">
        <f t="shared" si="21"/>
        <v>4</v>
      </c>
      <c r="EZ21" s="101">
        <f t="shared" si="22"/>
        <v>4</v>
      </c>
      <c r="FA21" s="101">
        <f t="shared" si="23"/>
        <v>3</v>
      </c>
      <c r="FB21" s="101">
        <f t="shared" si="24"/>
        <v>1</v>
      </c>
      <c r="FC21" s="101">
        <f t="shared" si="25"/>
        <v>3</v>
      </c>
      <c r="FD21" s="101">
        <f t="shared" si="26"/>
        <v>3</v>
      </c>
      <c r="FE21" s="101">
        <f t="shared" si="27"/>
        <v>1</v>
      </c>
      <c r="FF21" s="101">
        <f t="shared" si="28"/>
        <v>1</v>
      </c>
      <c r="FG21" s="101">
        <f t="shared" si="29"/>
        <v>0</v>
      </c>
      <c r="FH21" s="101">
        <f t="shared" si="30"/>
        <v>0</v>
      </c>
      <c r="FI21" s="101">
        <f t="shared" si="31"/>
        <v>0</v>
      </c>
      <c r="FJ21" s="101">
        <f t="shared" si="32"/>
        <v>0</v>
      </c>
      <c r="FK21" s="101">
        <f t="shared" si="33"/>
        <v>0</v>
      </c>
      <c r="FL21" s="101">
        <f t="shared" si="34"/>
        <v>0</v>
      </c>
      <c r="FM21" s="101">
        <f t="shared" si="35"/>
        <v>0</v>
      </c>
      <c r="FN21" s="101">
        <f t="shared" si="36"/>
        <v>0</v>
      </c>
      <c r="FO21" s="101">
        <f t="shared" si="37"/>
        <v>0</v>
      </c>
      <c r="FP21" s="101">
        <f t="shared" si="38"/>
        <v>0</v>
      </c>
      <c r="FQ21" s="101">
        <f t="shared" si="39"/>
        <v>0</v>
      </c>
      <c r="FR21" s="101">
        <f t="shared" si="40"/>
        <v>0</v>
      </c>
      <c r="FS21" s="101">
        <f t="shared" si="41"/>
        <v>0</v>
      </c>
      <c r="FT21" s="101">
        <f t="shared" si="42"/>
        <v>0</v>
      </c>
      <c r="FU21" s="101">
        <f t="shared" si="43"/>
        <v>0</v>
      </c>
      <c r="FV21" s="101">
        <f t="shared" si="44"/>
        <v>0</v>
      </c>
      <c r="FW21" s="101">
        <f t="shared" si="45"/>
        <v>0</v>
      </c>
      <c r="FX21" s="101">
        <f t="shared" si="46"/>
        <v>0</v>
      </c>
      <c r="FY21" s="101">
        <f t="shared" si="47"/>
        <v>0</v>
      </c>
      <c r="FZ21" s="101">
        <f t="shared" si="48"/>
        <v>0</v>
      </c>
      <c r="GA21" s="101">
        <f t="shared" si="49"/>
        <v>0</v>
      </c>
      <c r="GB21" s="101">
        <f t="shared" si="50"/>
        <v>0</v>
      </c>
      <c r="GC21" s="101">
        <f t="shared" si="51"/>
        <v>0</v>
      </c>
      <c r="GD21" s="101">
        <f t="shared" si="52"/>
        <v>0</v>
      </c>
    </row>
    <row r="22" spans="11:186" ht="16.5" x14ac:dyDescent="0.2">
      <c r="K22" s="100">
        <v>18</v>
      </c>
      <c r="L22" s="100">
        <v>4</v>
      </c>
      <c r="M22" s="100">
        <v>4</v>
      </c>
      <c r="N22" s="100" t="str">
        <f t="shared" si="3"/>
        <v>神器4-4</v>
      </c>
      <c r="O22" s="100">
        <v>2</v>
      </c>
      <c r="P22" s="14">
        <f t="shared" si="4"/>
        <v>75</v>
      </c>
      <c r="Q22" s="102">
        <v>0.16</v>
      </c>
      <c r="R22" s="14">
        <v>1</v>
      </c>
      <c r="S22" s="14">
        <v>2</v>
      </c>
      <c r="T22" s="102">
        <v>0.16</v>
      </c>
      <c r="U22" s="14">
        <v>1</v>
      </c>
      <c r="V22" s="14">
        <v>3</v>
      </c>
      <c r="W22" s="102">
        <v>0.16</v>
      </c>
      <c r="X22" s="14">
        <v>2</v>
      </c>
      <c r="Y22" s="14">
        <v>4</v>
      </c>
      <c r="AB22" s="100">
        <v>17</v>
      </c>
      <c r="AC22" s="100">
        <v>10</v>
      </c>
      <c r="AD22" s="100">
        <f>SUM(AC$6:AC22)</f>
        <v>75</v>
      </c>
      <c r="AO22" s="50">
        <v>3</v>
      </c>
      <c r="AP22" s="100">
        <v>7</v>
      </c>
      <c r="AQ22" s="100">
        <v>2</v>
      </c>
      <c r="AR22" s="50">
        <v>2</v>
      </c>
      <c r="AS22" s="100" t="s">
        <v>371</v>
      </c>
      <c r="AT22" s="21">
        <f t="shared" si="0"/>
        <v>5.3999999999999999E-2</v>
      </c>
      <c r="AU22" s="100">
        <f t="shared" si="5"/>
        <v>1</v>
      </c>
      <c r="AV22" s="100">
        <f t="shared" si="6"/>
        <v>3</v>
      </c>
      <c r="AW22" s="101">
        <f t="shared" si="7"/>
        <v>0.108</v>
      </c>
      <c r="AX22" s="100">
        <f t="shared" si="8"/>
        <v>4.8600000000000003</v>
      </c>
      <c r="BA22" s="100">
        <v>18</v>
      </c>
      <c r="BB22" s="14">
        <f>INDEX(节奏总表!$BW$4:$BW$63,神器!BA22)</f>
        <v>99</v>
      </c>
      <c r="BC22" s="14">
        <f t="shared" si="9"/>
        <v>4</v>
      </c>
      <c r="BD22" s="14">
        <v>5</v>
      </c>
      <c r="BE22" s="14">
        <v>3</v>
      </c>
      <c r="BF22" s="14">
        <f t="shared" si="10"/>
        <v>0</v>
      </c>
      <c r="BG22" s="14">
        <f t="shared" si="10"/>
        <v>0</v>
      </c>
      <c r="BH22" s="14">
        <f t="shared" si="10"/>
        <v>0</v>
      </c>
      <c r="BI22" s="14">
        <f t="shared" si="10"/>
        <v>8.5800000000000018</v>
      </c>
      <c r="BJ22" s="14">
        <f t="shared" si="10"/>
        <v>8.5800000000000018</v>
      </c>
      <c r="BK22" s="14">
        <f t="shared" si="10"/>
        <v>4.455000000000001</v>
      </c>
      <c r="BL22" s="14">
        <f t="shared" si="10"/>
        <v>4.455000000000001</v>
      </c>
      <c r="BM22" s="14">
        <f t="shared" si="10"/>
        <v>1.98</v>
      </c>
      <c r="BN22" s="14">
        <f t="shared" si="10"/>
        <v>3.375</v>
      </c>
      <c r="BO22" s="14">
        <f t="shared" si="10"/>
        <v>3.375</v>
      </c>
      <c r="BP22" s="14">
        <f t="shared" si="10"/>
        <v>1.44</v>
      </c>
      <c r="BQ22" s="14">
        <f t="shared" si="10"/>
        <v>1.44</v>
      </c>
      <c r="BR22" s="14">
        <f t="shared" si="10"/>
        <v>0.80999999999999983</v>
      </c>
      <c r="BS22" s="14">
        <f t="shared" si="10"/>
        <v>0.40499999999999992</v>
      </c>
      <c r="BT22" s="14">
        <f t="shared" si="10"/>
        <v>1.125</v>
      </c>
      <c r="BU22" s="14">
        <f t="shared" si="10"/>
        <v>1.125</v>
      </c>
      <c r="BV22" s="14">
        <f t="shared" si="54"/>
        <v>0.54</v>
      </c>
      <c r="BW22" s="14">
        <f t="shared" si="54"/>
        <v>0.54</v>
      </c>
      <c r="BX22" s="14">
        <f t="shared" si="54"/>
        <v>0.27</v>
      </c>
      <c r="BY22" s="14">
        <f t="shared" si="54"/>
        <v>0.13500000000000001</v>
      </c>
      <c r="BZ22" s="14">
        <f t="shared" si="54"/>
        <v>0</v>
      </c>
      <c r="CA22" s="14">
        <f t="shared" si="54"/>
        <v>0</v>
      </c>
      <c r="CB22" s="14">
        <f t="shared" si="54"/>
        <v>0</v>
      </c>
      <c r="CC22" s="14">
        <f t="shared" si="54"/>
        <v>0</v>
      </c>
      <c r="CD22" s="14">
        <f t="shared" si="54"/>
        <v>0</v>
      </c>
      <c r="CE22" s="14">
        <f t="shared" si="54"/>
        <v>0</v>
      </c>
      <c r="CF22" s="14">
        <f t="shared" si="55"/>
        <v>0</v>
      </c>
      <c r="CG22" s="14">
        <f t="shared" si="55"/>
        <v>0</v>
      </c>
      <c r="CH22" s="14">
        <f t="shared" si="55"/>
        <v>0</v>
      </c>
      <c r="CI22" s="14">
        <f t="shared" si="55"/>
        <v>0</v>
      </c>
      <c r="CJ22" s="14">
        <f t="shared" si="55"/>
        <v>0</v>
      </c>
      <c r="CK22" s="14">
        <f t="shared" si="55"/>
        <v>0</v>
      </c>
      <c r="CL22" s="14">
        <f t="shared" si="55"/>
        <v>0</v>
      </c>
      <c r="CM22" s="14">
        <f t="shared" si="55"/>
        <v>0</v>
      </c>
      <c r="CN22" s="14">
        <f t="shared" si="55"/>
        <v>0</v>
      </c>
      <c r="CO22" s="14">
        <f t="shared" si="55"/>
        <v>0</v>
      </c>
      <c r="CP22" s="14">
        <f t="shared" si="55"/>
        <v>0</v>
      </c>
      <c r="CQ22" s="14">
        <f t="shared" si="55"/>
        <v>0</v>
      </c>
      <c r="CR22" s="14">
        <f t="shared" si="55"/>
        <v>0</v>
      </c>
      <c r="CS22" s="14">
        <f t="shared" si="55"/>
        <v>0</v>
      </c>
      <c r="CT22" s="14">
        <f t="shared" si="55"/>
        <v>0</v>
      </c>
      <c r="CU22" s="14">
        <f t="shared" si="55"/>
        <v>0</v>
      </c>
      <c r="CW22" s="14">
        <f>SUM(BF$5:BF22)</f>
        <v>124.95</v>
      </c>
      <c r="CX22" s="14">
        <f>SUM(BG$5:BG22)</f>
        <v>124.95</v>
      </c>
      <c r="CY22" s="14">
        <f>SUM(BH$5:BH22)</f>
        <v>76.949999999999989</v>
      </c>
      <c r="CZ22" s="14">
        <f>SUM(BI$5:BI22)</f>
        <v>63.959999999999994</v>
      </c>
      <c r="DA22" s="14">
        <f>SUM(BJ$5:BJ22)</f>
        <v>63.959999999999994</v>
      </c>
      <c r="DB22" s="14">
        <f>SUM(BK$5:BK22)</f>
        <v>32.400000000000006</v>
      </c>
      <c r="DC22" s="14">
        <f>SUM(BL$5:BL22)</f>
        <v>32.400000000000006</v>
      </c>
      <c r="DD22" s="14">
        <f>SUM(BM$5:BM22)</f>
        <v>14.76</v>
      </c>
      <c r="DE22" s="14">
        <f>SUM(BN$5:BN22)</f>
        <v>18</v>
      </c>
      <c r="DF22" s="14">
        <f>SUM(BO$5:BO22)</f>
        <v>18</v>
      </c>
      <c r="DG22" s="14">
        <f>SUM(BP$5:BP22)</f>
        <v>7.92</v>
      </c>
      <c r="DH22" s="14">
        <f>SUM(BQ$5:BQ22)</f>
        <v>7.92</v>
      </c>
      <c r="DI22" s="14">
        <f>SUM(BR$5:BR22)</f>
        <v>4.3199999999999994</v>
      </c>
      <c r="DJ22" s="14">
        <f>SUM(BS$5:BS22)</f>
        <v>2.1599999999999997</v>
      </c>
      <c r="DK22" s="14">
        <f>SUM(BT$5:BT22)</f>
        <v>4.5</v>
      </c>
      <c r="DL22" s="14">
        <f>SUM(BU$5:BU22)</f>
        <v>4.5</v>
      </c>
      <c r="DM22" s="14">
        <f>SUM(BV$5:BV22)</f>
        <v>2.16</v>
      </c>
      <c r="DN22" s="14">
        <f>SUM(BW$5:BW22)</f>
        <v>2.16</v>
      </c>
      <c r="DO22" s="14">
        <f>SUM(BX$5:BX22)</f>
        <v>1.08</v>
      </c>
      <c r="DP22" s="14">
        <f>SUM(BY$5:BY22)</f>
        <v>0.54</v>
      </c>
      <c r="DQ22" s="14">
        <f>SUM(BZ$5:BZ22)</f>
        <v>0</v>
      </c>
      <c r="DR22" s="14">
        <f>SUM(CA$5:CA22)</f>
        <v>0</v>
      </c>
      <c r="DS22" s="14">
        <f>SUM(CB$5:CB22)</f>
        <v>0</v>
      </c>
      <c r="DT22" s="14">
        <f>SUM(CC$5:CC22)</f>
        <v>0</v>
      </c>
      <c r="DU22" s="14">
        <f>SUM(CD$5:CD22)</f>
        <v>0</v>
      </c>
      <c r="DV22" s="14">
        <f>SUM(CE$5:CE22)</f>
        <v>0</v>
      </c>
      <c r="DW22" s="14">
        <f>SUM(CF$5:CF22)</f>
        <v>0</v>
      </c>
      <c r="DX22" s="14">
        <f>SUM(CG$5:CG22)</f>
        <v>0</v>
      </c>
      <c r="DY22" s="14">
        <f>SUM(CH$5:CH22)</f>
        <v>0</v>
      </c>
      <c r="DZ22" s="14">
        <f>SUM(CI$5:CI22)</f>
        <v>0</v>
      </c>
      <c r="EA22" s="14">
        <f>SUM(CJ$5:CJ22)</f>
        <v>0</v>
      </c>
      <c r="EB22" s="14">
        <f>SUM(CK$5:CK22)</f>
        <v>0</v>
      </c>
      <c r="EC22" s="14">
        <f>SUM(CL$5:CL22)</f>
        <v>0</v>
      </c>
      <c r="ED22" s="14">
        <f>SUM(CM$5:CM22)</f>
        <v>0</v>
      </c>
      <c r="EE22" s="14">
        <f>SUM(CN$5:CN22)</f>
        <v>0</v>
      </c>
      <c r="EF22" s="14">
        <f>SUM(CO$5:CO22)</f>
        <v>0</v>
      </c>
      <c r="EG22" s="14">
        <f>SUM(CP$5:CP22)</f>
        <v>0</v>
      </c>
      <c r="EH22" s="14">
        <f>SUM(CQ$5:CQ22)</f>
        <v>0</v>
      </c>
      <c r="EI22" s="14">
        <f>SUM(CR$5:CR22)</f>
        <v>0</v>
      </c>
      <c r="EJ22" s="14">
        <f>SUM(CS$5:CS22)</f>
        <v>0</v>
      </c>
      <c r="EK22" s="14">
        <f>SUM(CT$5:CT22)</f>
        <v>0</v>
      </c>
      <c r="EL22" s="14">
        <f>SUM(CU$5:CU22)</f>
        <v>0</v>
      </c>
      <c r="EO22" s="101">
        <f t="shared" si="11"/>
        <v>20</v>
      </c>
      <c r="EP22" s="101">
        <f t="shared" si="12"/>
        <v>20</v>
      </c>
      <c r="EQ22" s="101">
        <f t="shared" si="13"/>
        <v>17</v>
      </c>
      <c r="ER22" s="101">
        <f t="shared" si="14"/>
        <v>15</v>
      </c>
      <c r="ES22" s="101">
        <f t="shared" si="15"/>
        <v>15</v>
      </c>
      <c r="ET22" s="101">
        <f t="shared" si="16"/>
        <v>11</v>
      </c>
      <c r="EU22" s="101">
        <f t="shared" si="17"/>
        <v>11</v>
      </c>
      <c r="EV22" s="101">
        <f t="shared" si="18"/>
        <v>7</v>
      </c>
      <c r="EW22" s="101">
        <f t="shared" si="19"/>
        <v>9</v>
      </c>
      <c r="EX22" s="101">
        <f t="shared" si="20"/>
        <v>9</v>
      </c>
      <c r="EY22" s="101">
        <f t="shared" si="21"/>
        <v>5</v>
      </c>
      <c r="EZ22" s="101">
        <f t="shared" si="22"/>
        <v>5</v>
      </c>
      <c r="FA22" s="101">
        <f t="shared" si="23"/>
        <v>3</v>
      </c>
      <c r="FB22" s="101">
        <f t="shared" si="24"/>
        <v>2</v>
      </c>
      <c r="FC22" s="101">
        <f t="shared" si="25"/>
        <v>3</v>
      </c>
      <c r="FD22" s="101">
        <f t="shared" si="26"/>
        <v>3</v>
      </c>
      <c r="FE22" s="101">
        <f t="shared" si="27"/>
        <v>2</v>
      </c>
      <c r="FF22" s="101">
        <f t="shared" si="28"/>
        <v>2</v>
      </c>
      <c r="FG22" s="101">
        <f t="shared" si="29"/>
        <v>1</v>
      </c>
      <c r="FH22" s="101">
        <f t="shared" si="30"/>
        <v>0</v>
      </c>
      <c r="FI22" s="101">
        <f t="shared" si="31"/>
        <v>0</v>
      </c>
      <c r="FJ22" s="101">
        <f t="shared" si="32"/>
        <v>0</v>
      </c>
      <c r="FK22" s="101">
        <f t="shared" si="33"/>
        <v>0</v>
      </c>
      <c r="FL22" s="101">
        <f t="shared" si="34"/>
        <v>0</v>
      </c>
      <c r="FM22" s="101">
        <f t="shared" si="35"/>
        <v>0</v>
      </c>
      <c r="FN22" s="101">
        <f t="shared" si="36"/>
        <v>0</v>
      </c>
      <c r="FO22" s="101">
        <f t="shared" si="37"/>
        <v>0</v>
      </c>
      <c r="FP22" s="101">
        <f t="shared" si="38"/>
        <v>0</v>
      </c>
      <c r="FQ22" s="101">
        <f t="shared" si="39"/>
        <v>0</v>
      </c>
      <c r="FR22" s="101">
        <f t="shared" si="40"/>
        <v>0</v>
      </c>
      <c r="FS22" s="101">
        <f t="shared" si="41"/>
        <v>0</v>
      </c>
      <c r="FT22" s="101">
        <f t="shared" si="42"/>
        <v>0</v>
      </c>
      <c r="FU22" s="101">
        <f t="shared" si="43"/>
        <v>0</v>
      </c>
      <c r="FV22" s="101">
        <f t="shared" si="44"/>
        <v>0</v>
      </c>
      <c r="FW22" s="101">
        <f t="shared" si="45"/>
        <v>0</v>
      </c>
      <c r="FX22" s="101">
        <f t="shared" si="46"/>
        <v>0</v>
      </c>
      <c r="FY22" s="101">
        <f t="shared" si="47"/>
        <v>0</v>
      </c>
      <c r="FZ22" s="101">
        <f t="shared" si="48"/>
        <v>0</v>
      </c>
      <c r="GA22" s="101">
        <f t="shared" si="49"/>
        <v>0</v>
      </c>
      <c r="GB22" s="101">
        <f t="shared" si="50"/>
        <v>0</v>
      </c>
      <c r="GC22" s="101">
        <f t="shared" si="51"/>
        <v>0</v>
      </c>
      <c r="GD22" s="101">
        <f t="shared" si="52"/>
        <v>0</v>
      </c>
    </row>
    <row r="23" spans="11:186" ht="16.5" x14ac:dyDescent="0.2">
      <c r="K23" s="100">
        <v>19</v>
      </c>
      <c r="L23" s="100">
        <v>4</v>
      </c>
      <c r="M23" s="100">
        <v>5</v>
      </c>
      <c r="N23" s="100" t="str">
        <f t="shared" si="3"/>
        <v>神器4-5</v>
      </c>
      <c r="O23" s="100">
        <v>3</v>
      </c>
      <c r="P23" s="14">
        <f t="shared" si="4"/>
        <v>175</v>
      </c>
      <c r="Q23" s="102">
        <v>0.12</v>
      </c>
      <c r="R23" s="14">
        <v>1</v>
      </c>
      <c r="S23" s="14">
        <v>1</v>
      </c>
      <c r="T23" s="102">
        <v>0.12</v>
      </c>
      <c r="U23" s="14">
        <v>1</v>
      </c>
      <c r="V23" s="14">
        <v>2</v>
      </c>
      <c r="W23" s="102">
        <v>0.12</v>
      </c>
      <c r="X23" s="14">
        <v>1</v>
      </c>
      <c r="Y23" s="14">
        <v>3</v>
      </c>
      <c r="AB23" s="100">
        <v>18</v>
      </c>
      <c r="AC23" s="100">
        <v>10</v>
      </c>
      <c r="AD23" s="100">
        <f>SUM(AC$6:AC23)</f>
        <v>85</v>
      </c>
      <c r="AO23" s="50">
        <v>3</v>
      </c>
      <c r="AP23" s="100">
        <v>8</v>
      </c>
      <c r="AQ23" s="100">
        <v>2</v>
      </c>
      <c r="AR23" s="50">
        <v>2</v>
      </c>
      <c r="AS23" s="100" t="s">
        <v>372</v>
      </c>
      <c r="AT23" s="21">
        <f t="shared" si="0"/>
        <v>3.5999999999999997E-2</v>
      </c>
      <c r="AU23" s="100">
        <f t="shared" si="5"/>
        <v>1</v>
      </c>
      <c r="AV23" s="100">
        <f t="shared" si="6"/>
        <v>2</v>
      </c>
      <c r="AW23" s="101">
        <f t="shared" si="7"/>
        <v>5.3999999999999992E-2</v>
      </c>
      <c r="AX23" s="100">
        <f t="shared" si="8"/>
        <v>5.67</v>
      </c>
      <c r="BA23" s="100">
        <v>19</v>
      </c>
      <c r="BB23" s="14">
        <f>INDEX(节奏总表!$BW$4:$BW$63,神器!BA23)</f>
        <v>101</v>
      </c>
      <c r="BC23" s="14">
        <f t="shared" si="9"/>
        <v>4</v>
      </c>
      <c r="BD23" s="14">
        <v>5</v>
      </c>
      <c r="BE23" s="14">
        <v>3</v>
      </c>
      <c r="BF23" s="14">
        <f t="shared" si="10"/>
        <v>0</v>
      </c>
      <c r="BG23" s="14">
        <f t="shared" si="10"/>
        <v>0</v>
      </c>
      <c r="BH23" s="14">
        <f t="shared" si="10"/>
        <v>0</v>
      </c>
      <c r="BI23" s="14">
        <f t="shared" si="10"/>
        <v>8.5800000000000018</v>
      </c>
      <c r="BJ23" s="14">
        <f t="shared" si="10"/>
        <v>8.5800000000000018</v>
      </c>
      <c r="BK23" s="14">
        <f t="shared" si="10"/>
        <v>4.455000000000001</v>
      </c>
      <c r="BL23" s="14">
        <f t="shared" si="10"/>
        <v>4.455000000000001</v>
      </c>
      <c r="BM23" s="14">
        <f t="shared" si="10"/>
        <v>1.98</v>
      </c>
      <c r="BN23" s="14">
        <f t="shared" si="10"/>
        <v>3.375</v>
      </c>
      <c r="BO23" s="14">
        <f t="shared" si="10"/>
        <v>3.375</v>
      </c>
      <c r="BP23" s="14">
        <f t="shared" si="10"/>
        <v>1.44</v>
      </c>
      <c r="BQ23" s="14">
        <f t="shared" si="10"/>
        <v>1.44</v>
      </c>
      <c r="BR23" s="14">
        <f t="shared" si="10"/>
        <v>0.80999999999999983</v>
      </c>
      <c r="BS23" s="14">
        <f t="shared" si="10"/>
        <v>0.40499999999999992</v>
      </c>
      <c r="BT23" s="14">
        <f t="shared" si="10"/>
        <v>1.125</v>
      </c>
      <c r="BU23" s="14">
        <f t="shared" si="10"/>
        <v>1.125</v>
      </c>
      <c r="BV23" s="14">
        <f t="shared" si="54"/>
        <v>0.54</v>
      </c>
      <c r="BW23" s="14">
        <f t="shared" si="54"/>
        <v>0.54</v>
      </c>
      <c r="BX23" s="14">
        <f t="shared" si="54"/>
        <v>0.27</v>
      </c>
      <c r="BY23" s="14">
        <f t="shared" si="54"/>
        <v>0.13500000000000001</v>
      </c>
      <c r="BZ23" s="14">
        <f t="shared" si="54"/>
        <v>0</v>
      </c>
      <c r="CA23" s="14">
        <f t="shared" si="54"/>
        <v>0</v>
      </c>
      <c r="CB23" s="14">
        <f t="shared" si="54"/>
        <v>0</v>
      </c>
      <c r="CC23" s="14">
        <f t="shared" si="54"/>
        <v>0</v>
      </c>
      <c r="CD23" s="14">
        <f t="shared" si="54"/>
        <v>0</v>
      </c>
      <c r="CE23" s="14">
        <f t="shared" si="54"/>
        <v>0</v>
      </c>
      <c r="CF23" s="14">
        <f t="shared" si="55"/>
        <v>0</v>
      </c>
      <c r="CG23" s="14">
        <f t="shared" si="55"/>
        <v>0</v>
      </c>
      <c r="CH23" s="14">
        <f t="shared" si="55"/>
        <v>0</v>
      </c>
      <c r="CI23" s="14">
        <f t="shared" si="55"/>
        <v>0</v>
      </c>
      <c r="CJ23" s="14">
        <f t="shared" si="55"/>
        <v>0</v>
      </c>
      <c r="CK23" s="14">
        <f t="shared" si="55"/>
        <v>0</v>
      </c>
      <c r="CL23" s="14">
        <f t="shared" si="55"/>
        <v>0</v>
      </c>
      <c r="CM23" s="14">
        <f t="shared" si="55"/>
        <v>0</v>
      </c>
      <c r="CN23" s="14">
        <f t="shared" si="55"/>
        <v>0</v>
      </c>
      <c r="CO23" s="14">
        <f t="shared" si="55"/>
        <v>0</v>
      </c>
      <c r="CP23" s="14">
        <f t="shared" si="55"/>
        <v>0</v>
      </c>
      <c r="CQ23" s="14">
        <f t="shared" si="55"/>
        <v>0</v>
      </c>
      <c r="CR23" s="14">
        <f t="shared" si="55"/>
        <v>0</v>
      </c>
      <c r="CS23" s="14">
        <f t="shared" si="55"/>
        <v>0</v>
      </c>
      <c r="CT23" s="14">
        <f t="shared" si="55"/>
        <v>0</v>
      </c>
      <c r="CU23" s="14">
        <f t="shared" si="55"/>
        <v>0</v>
      </c>
      <c r="CW23" s="14">
        <f>SUM(BF$5:BF23)</f>
        <v>124.95</v>
      </c>
      <c r="CX23" s="14">
        <f>SUM(BG$5:BG23)</f>
        <v>124.95</v>
      </c>
      <c r="CY23" s="14">
        <f>SUM(BH$5:BH23)</f>
        <v>76.949999999999989</v>
      </c>
      <c r="CZ23" s="14">
        <f>SUM(BI$5:BI23)</f>
        <v>72.539999999999992</v>
      </c>
      <c r="DA23" s="14">
        <f>SUM(BJ$5:BJ23)</f>
        <v>72.539999999999992</v>
      </c>
      <c r="DB23" s="14">
        <f>SUM(BK$5:BK23)</f>
        <v>36.855000000000004</v>
      </c>
      <c r="DC23" s="14">
        <f>SUM(BL$5:BL23)</f>
        <v>36.855000000000004</v>
      </c>
      <c r="DD23" s="14">
        <f>SUM(BM$5:BM23)</f>
        <v>16.739999999999998</v>
      </c>
      <c r="DE23" s="14">
        <f>SUM(BN$5:BN23)</f>
        <v>21.375</v>
      </c>
      <c r="DF23" s="14">
        <f>SUM(BO$5:BO23)</f>
        <v>21.375</v>
      </c>
      <c r="DG23" s="14">
        <f>SUM(BP$5:BP23)</f>
        <v>9.36</v>
      </c>
      <c r="DH23" s="14">
        <f>SUM(BQ$5:BQ23)</f>
        <v>9.36</v>
      </c>
      <c r="DI23" s="14">
        <f>SUM(BR$5:BR23)</f>
        <v>5.129999999999999</v>
      </c>
      <c r="DJ23" s="14">
        <f>SUM(BS$5:BS23)</f>
        <v>2.5649999999999995</v>
      </c>
      <c r="DK23" s="14">
        <f>SUM(BT$5:BT23)</f>
        <v>5.625</v>
      </c>
      <c r="DL23" s="14">
        <f>SUM(BU$5:BU23)</f>
        <v>5.625</v>
      </c>
      <c r="DM23" s="14">
        <f>SUM(BV$5:BV23)</f>
        <v>2.7</v>
      </c>
      <c r="DN23" s="14">
        <f>SUM(BW$5:BW23)</f>
        <v>2.7</v>
      </c>
      <c r="DO23" s="14">
        <f>SUM(BX$5:BX23)</f>
        <v>1.35</v>
      </c>
      <c r="DP23" s="14">
        <f>SUM(BY$5:BY23)</f>
        <v>0.67500000000000004</v>
      </c>
      <c r="DQ23" s="14">
        <f>SUM(BZ$5:BZ23)</f>
        <v>0</v>
      </c>
      <c r="DR23" s="14">
        <f>SUM(CA$5:CA23)</f>
        <v>0</v>
      </c>
      <c r="DS23" s="14">
        <f>SUM(CB$5:CB23)</f>
        <v>0</v>
      </c>
      <c r="DT23" s="14">
        <f>SUM(CC$5:CC23)</f>
        <v>0</v>
      </c>
      <c r="DU23" s="14">
        <f>SUM(CD$5:CD23)</f>
        <v>0</v>
      </c>
      <c r="DV23" s="14">
        <f>SUM(CE$5:CE23)</f>
        <v>0</v>
      </c>
      <c r="DW23" s="14">
        <f>SUM(CF$5:CF23)</f>
        <v>0</v>
      </c>
      <c r="DX23" s="14">
        <f>SUM(CG$5:CG23)</f>
        <v>0</v>
      </c>
      <c r="DY23" s="14">
        <f>SUM(CH$5:CH23)</f>
        <v>0</v>
      </c>
      <c r="DZ23" s="14">
        <f>SUM(CI$5:CI23)</f>
        <v>0</v>
      </c>
      <c r="EA23" s="14">
        <f>SUM(CJ$5:CJ23)</f>
        <v>0</v>
      </c>
      <c r="EB23" s="14">
        <f>SUM(CK$5:CK23)</f>
        <v>0</v>
      </c>
      <c r="EC23" s="14">
        <f>SUM(CL$5:CL23)</f>
        <v>0</v>
      </c>
      <c r="ED23" s="14">
        <f>SUM(CM$5:CM23)</f>
        <v>0</v>
      </c>
      <c r="EE23" s="14">
        <f>SUM(CN$5:CN23)</f>
        <v>0</v>
      </c>
      <c r="EF23" s="14">
        <f>SUM(CO$5:CO23)</f>
        <v>0</v>
      </c>
      <c r="EG23" s="14">
        <f>SUM(CP$5:CP23)</f>
        <v>0</v>
      </c>
      <c r="EH23" s="14">
        <f>SUM(CQ$5:CQ23)</f>
        <v>0</v>
      </c>
      <c r="EI23" s="14">
        <f>SUM(CR$5:CR23)</f>
        <v>0</v>
      </c>
      <c r="EJ23" s="14">
        <f>SUM(CS$5:CS23)</f>
        <v>0</v>
      </c>
      <c r="EK23" s="14">
        <f>SUM(CT$5:CT23)</f>
        <v>0</v>
      </c>
      <c r="EL23" s="14">
        <f>SUM(CU$5:CU23)</f>
        <v>0</v>
      </c>
      <c r="EO23" s="101">
        <f t="shared" si="11"/>
        <v>20</v>
      </c>
      <c r="EP23" s="101">
        <f t="shared" si="12"/>
        <v>20</v>
      </c>
      <c r="EQ23" s="101">
        <f t="shared" si="13"/>
        <v>17</v>
      </c>
      <c r="ER23" s="101">
        <f t="shared" si="14"/>
        <v>16</v>
      </c>
      <c r="ES23" s="101">
        <f t="shared" si="15"/>
        <v>16</v>
      </c>
      <c r="ET23" s="101">
        <f t="shared" si="16"/>
        <v>12</v>
      </c>
      <c r="EU23" s="101">
        <f t="shared" si="17"/>
        <v>12</v>
      </c>
      <c r="EV23" s="101">
        <f t="shared" si="18"/>
        <v>8</v>
      </c>
      <c r="EW23" s="101">
        <f t="shared" si="19"/>
        <v>9</v>
      </c>
      <c r="EX23" s="101">
        <f t="shared" si="20"/>
        <v>9</v>
      </c>
      <c r="EY23" s="101">
        <f t="shared" si="21"/>
        <v>6</v>
      </c>
      <c r="EZ23" s="101">
        <f t="shared" si="22"/>
        <v>6</v>
      </c>
      <c r="FA23" s="101">
        <f t="shared" si="23"/>
        <v>4</v>
      </c>
      <c r="FB23" s="101">
        <f t="shared" si="24"/>
        <v>2</v>
      </c>
      <c r="FC23" s="101">
        <f t="shared" si="25"/>
        <v>4</v>
      </c>
      <c r="FD23" s="101">
        <f t="shared" si="26"/>
        <v>4</v>
      </c>
      <c r="FE23" s="101">
        <f t="shared" si="27"/>
        <v>2</v>
      </c>
      <c r="FF23" s="101">
        <f t="shared" si="28"/>
        <v>2</v>
      </c>
      <c r="FG23" s="101">
        <f t="shared" si="29"/>
        <v>1</v>
      </c>
      <c r="FH23" s="101">
        <f t="shared" si="30"/>
        <v>0</v>
      </c>
      <c r="FI23" s="101">
        <f t="shared" si="31"/>
        <v>0</v>
      </c>
      <c r="FJ23" s="101">
        <f t="shared" si="32"/>
        <v>0</v>
      </c>
      <c r="FK23" s="101">
        <f t="shared" si="33"/>
        <v>0</v>
      </c>
      <c r="FL23" s="101">
        <f t="shared" si="34"/>
        <v>0</v>
      </c>
      <c r="FM23" s="101">
        <f t="shared" si="35"/>
        <v>0</v>
      </c>
      <c r="FN23" s="101">
        <f t="shared" si="36"/>
        <v>0</v>
      </c>
      <c r="FO23" s="101">
        <f t="shared" si="37"/>
        <v>0</v>
      </c>
      <c r="FP23" s="101">
        <f t="shared" si="38"/>
        <v>0</v>
      </c>
      <c r="FQ23" s="101">
        <f t="shared" si="39"/>
        <v>0</v>
      </c>
      <c r="FR23" s="101">
        <f t="shared" si="40"/>
        <v>0</v>
      </c>
      <c r="FS23" s="101">
        <f t="shared" si="41"/>
        <v>0</v>
      </c>
      <c r="FT23" s="101">
        <f t="shared" si="42"/>
        <v>0</v>
      </c>
      <c r="FU23" s="101">
        <f t="shared" si="43"/>
        <v>0</v>
      </c>
      <c r="FV23" s="101">
        <f t="shared" si="44"/>
        <v>0</v>
      </c>
      <c r="FW23" s="101">
        <f t="shared" si="45"/>
        <v>0</v>
      </c>
      <c r="FX23" s="101">
        <f t="shared" si="46"/>
        <v>0</v>
      </c>
      <c r="FY23" s="101">
        <f t="shared" si="47"/>
        <v>0</v>
      </c>
      <c r="FZ23" s="101">
        <f t="shared" si="48"/>
        <v>0</v>
      </c>
      <c r="GA23" s="101">
        <f t="shared" si="49"/>
        <v>0</v>
      </c>
      <c r="GB23" s="101">
        <f t="shared" si="50"/>
        <v>0</v>
      </c>
      <c r="GC23" s="101">
        <f t="shared" si="51"/>
        <v>0</v>
      </c>
      <c r="GD23" s="101">
        <f t="shared" si="52"/>
        <v>0</v>
      </c>
    </row>
    <row r="24" spans="11:186" ht="16.5" x14ac:dyDescent="0.2">
      <c r="K24" s="100">
        <v>20</v>
      </c>
      <c r="L24" s="100">
        <v>4</v>
      </c>
      <c r="M24" s="100">
        <v>6</v>
      </c>
      <c r="N24" s="100" t="str">
        <f t="shared" si="3"/>
        <v>神器4-6</v>
      </c>
      <c r="O24" s="100">
        <v>4</v>
      </c>
      <c r="P24" s="14">
        <f t="shared" si="4"/>
        <v>375</v>
      </c>
      <c r="Q24" s="102">
        <v>0.06</v>
      </c>
      <c r="R24" s="14">
        <v>1</v>
      </c>
      <c r="S24" s="14">
        <v>1</v>
      </c>
      <c r="T24" s="102">
        <v>0.06</v>
      </c>
      <c r="U24" s="14">
        <v>1</v>
      </c>
      <c r="V24" s="14">
        <v>2</v>
      </c>
      <c r="W24" s="102">
        <v>0.06</v>
      </c>
      <c r="X24" s="14">
        <v>1</v>
      </c>
      <c r="Y24" s="14">
        <v>3</v>
      </c>
      <c r="AB24" s="100">
        <v>19</v>
      </c>
      <c r="AC24" s="100">
        <v>15</v>
      </c>
      <c r="AD24" s="100">
        <f>SUM(AC$6:AC24)</f>
        <v>100</v>
      </c>
      <c r="AO24" s="50">
        <v>3</v>
      </c>
      <c r="AP24" s="100">
        <v>9</v>
      </c>
      <c r="AQ24" s="100">
        <v>3</v>
      </c>
      <c r="AR24" s="50">
        <v>1</v>
      </c>
      <c r="AS24" s="100" t="s">
        <v>373</v>
      </c>
      <c r="AT24" s="21">
        <f t="shared" si="0"/>
        <v>3.7499999999999999E-2</v>
      </c>
      <c r="AU24" s="100">
        <f t="shared" si="5"/>
        <v>1</v>
      </c>
      <c r="AV24" s="100">
        <f t="shared" si="6"/>
        <v>3</v>
      </c>
      <c r="AW24" s="101">
        <f t="shared" si="7"/>
        <v>7.4999999999999997E-2</v>
      </c>
      <c r="AX24" s="100">
        <f t="shared" si="8"/>
        <v>1.5</v>
      </c>
      <c r="BA24" s="100">
        <v>20</v>
      </c>
      <c r="BB24" s="14">
        <f>INDEX(节奏总表!$BW$4:$BW$63,神器!BA24)</f>
        <v>103</v>
      </c>
      <c r="BC24" s="14">
        <f t="shared" si="9"/>
        <v>5</v>
      </c>
      <c r="BD24" s="14">
        <v>5</v>
      </c>
      <c r="BE24" s="14">
        <v>3</v>
      </c>
      <c r="BF24" s="14">
        <f t="shared" si="10"/>
        <v>0</v>
      </c>
      <c r="BG24" s="14">
        <f t="shared" si="10"/>
        <v>0</v>
      </c>
      <c r="BH24" s="14">
        <f t="shared" si="10"/>
        <v>0</v>
      </c>
      <c r="BI24" s="14">
        <f t="shared" si="10"/>
        <v>0</v>
      </c>
      <c r="BJ24" s="14">
        <f t="shared" si="10"/>
        <v>0</v>
      </c>
      <c r="BK24" s="14">
        <f t="shared" si="10"/>
        <v>0</v>
      </c>
      <c r="BL24" s="14">
        <f t="shared" si="10"/>
        <v>0</v>
      </c>
      <c r="BM24" s="14">
        <f t="shared" si="10"/>
        <v>0</v>
      </c>
      <c r="BN24" s="14">
        <f t="shared" si="10"/>
        <v>8.25</v>
      </c>
      <c r="BO24" s="14">
        <f t="shared" si="10"/>
        <v>8.25</v>
      </c>
      <c r="BP24" s="14">
        <f t="shared" si="10"/>
        <v>3.96</v>
      </c>
      <c r="BQ24" s="14">
        <f t="shared" si="10"/>
        <v>3.96</v>
      </c>
      <c r="BR24" s="14">
        <f t="shared" si="10"/>
        <v>1.98</v>
      </c>
      <c r="BS24" s="14">
        <f t="shared" si="10"/>
        <v>0.99</v>
      </c>
      <c r="BT24" s="14">
        <f t="shared" si="10"/>
        <v>3.375</v>
      </c>
      <c r="BU24" s="14">
        <f t="shared" si="10"/>
        <v>3.375</v>
      </c>
      <c r="BV24" s="14">
        <f t="shared" si="54"/>
        <v>1.44</v>
      </c>
      <c r="BW24" s="14">
        <f t="shared" si="54"/>
        <v>1.44</v>
      </c>
      <c r="BX24" s="14">
        <f t="shared" si="54"/>
        <v>0.80999999999999983</v>
      </c>
      <c r="BY24" s="14">
        <f t="shared" si="54"/>
        <v>0.40499999999999992</v>
      </c>
      <c r="BZ24" s="14">
        <f t="shared" si="54"/>
        <v>1.125</v>
      </c>
      <c r="CA24" s="14">
        <f t="shared" si="54"/>
        <v>1.125</v>
      </c>
      <c r="CB24" s="14">
        <f t="shared" si="54"/>
        <v>0.54</v>
      </c>
      <c r="CC24" s="14">
        <f t="shared" si="54"/>
        <v>0.54</v>
      </c>
      <c r="CD24" s="14">
        <f t="shared" si="54"/>
        <v>0.27</v>
      </c>
      <c r="CE24" s="14">
        <f t="shared" si="54"/>
        <v>0.13500000000000001</v>
      </c>
      <c r="CF24" s="14">
        <f t="shared" si="55"/>
        <v>0</v>
      </c>
      <c r="CG24" s="14">
        <f t="shared" si="55"/>
        <v>0</v>
      </c>
      <c r="CH24" s="14">
        <f t="shared" si="55"/>
        <v>0</v>
      </c>
      <c r="CI24" s="14">
        <f t="shared" si="55"/>
        <v>0</v>
      </c>
      <c r="CJ24" s="14">
        <f t="shared" si="55"/>
        <v>0</v>
      </c>
      <c r="CK24" s="14">
        <f t="shared" si="55"/>
        <v>0</v>
      </c>
      <c r="CL24" s="14">
        <f t="shared" si="55"/>
        <v>0</v>
      </c>
      <c r="CM24" s="14">
        <f t="shared" si="55"/>
        <v>0</v>
      </c>
      <c r="CN24" s="14">
        <f t="shared" si="55"/>
        <v>0</v>
      </c>
      <c r="CO24" s="14">
        <f t="shared" si="55"/>
        <v>0</v>
      </c>
      <c r="CP24" s="14">
        <f t="shared" si="55"/>
        <v>0</v>
      </c>
      <c r="CQ24" s="14">
        <f t="shared" si="55"/>
        <v>0</v>
      </c>
      <c r="CR24" s="14">
        <f t="shared" si="55"/>
        <v>0</v>
      </c>
      <c r="CS24" s="14">
        <f t="shared" si="55"/>
        <v>0</v>
      </c>
      <c r="CT24" s="14">
        <f t="shared" si="55"/>
        <v>0</v>
      </c>
      <c r="CU24" s="14">
        <f t="shared" si="55"/>
        <v>0</v>
      </c>
      <c r="CW24" s="14">
        <f>SUM(BF$5:BF24)</f>
        <v>124.95</v>
      </c>
      <c r="CX24" s="14">
        <f>SUM(BG$5:BG24)</f>
        <v>124.95</v>
      </c>
      <c r="CY24" s="14">
        <f>SUM(BH$5:BH24)</f>
        <v>76.949999999999989</v>
      </c>
      <c r="CZ24" s="14">
        <f>SUM(BI$5:BI24)</f>
        <v>72.539999999999992</v>
      </c>
      <c r="DA24" s="14">
        <f>SUM(BJ$5:BJ24)</f>
        <v>72.539999999999992</v>
      </c>
      <c r="DB24" s="14">
        <f>SUM(BK$5:BK24)</f>
        <v>36.855000000000004</v>
      </c>
      <c r="DC24" s="14">
        <f>SUM(BL$5:BL24)</f>
        <v>36.855000000000004</v>
      </c>
      <c r="DD24" s="14">
        <f>SUM(BM$5:BM24)</f>
        <v>16.739999999999998</v>
      </c>
      <c r="DE24" s="14">
        <f>SUM(BN$5:BN24)</f>
        <v>29.625</v>
      </c>
      <c r="DF24" s="14">
        <f>SUM(BO$5:BO24)</f>
        <v>29.625</v>
      </c>
      <c r="DG24" s="14">
        <f>SUM(BP$5:BP24)</f>
        <v>13.32</v>
      </c>
      <c r="DH24" s="14">
        <f>SUM(BQ$5:BQ24)</f>
        <v>13.32</v>
      </c>
      <c r="DI24" s="14">
        <f>SUM(BR$5:BR24)</f>
        <v>7.1099999999999994</v>
      </c>
      <c r="DJ24" s="14">
        <f>SUM(BS$5:BS24)</f>
        <v>3.5549999999999997</v>
      </c>
      <c r="DK24" s="14">
        <f>SUM(BT$5:BT24)</f>
        <v>9</v>
      </c>
      <c r="DL24" s="14">
        <f>SUM(BU$5:BU24)</f>
        <v>9</v>
      </c>
      <c r="DM24" s="14">
        <f>SUM(BV$5:BV24)</f>
        <v>4.1400000000000006</v>
      </c>
      <c r="DN24" s="14">
        <f>SUM(BW$5:BW24)</f>
        <v>4.1400000000000006</v>
      </c>
      <c r="DO24" s="14">
        <f>SUM(BX$5:BX24)</f>
        <v>2.16</v>
      </c>
      <c r="DP24" s="14">
        <f>SUM(BY$5:BY24)</f>
        <v>1.08</v>
      </c>
      <c r="DQ24" s="14">
        <f>SUM(BZ$5:BZ24)</f>
        <v>1.125</v>
      </c>
      <c r="DR24" s="14">
        <f>SUM(CA$5:CA24)</f>
        <v>1.125</v>
      </c>
      <c r="DS24" s="14">
        <f>SUM(CB$5:CB24)</f>
        <v>0.54</v>
      </c>
      <c r="DT24" s="14">
        <f>SUM(CC$5:CC24)</f>
        <v>0.54</v>
      </c>
      <c r="DU24" s="14">
        <f>SUM(CD$5:CD24)</f>
        <v>0.27</v>
      </c>
      <c r="DV24" s="14">
        <f>SUM(CE$5:CE24)</f>
        <v>0.13500000000000001</v>
      </c>
      <c r="DW24" s="14">
        <f>SUM(CF$5:CF24)</f>
        <v>0</v>
      </c>
      <c r="DX24" s="14">
        <f>SUM(CG$5:CG24)</f>
        <v>0</v>
      </c>
      <c r="DY24" s="14">
        <f>SUM(CH$5:CH24)</f>
        <v>0</v>
      </c>
      <c r="DZ24" s="14">
        <f>SUM(CI$5:CI24)</f>
        <v>0</v>
      </c>
      <c r="EA24" s="14">
        <f>SUM(CJ$5:CJ24)</f>
        <v>0</v>
      </c>
      <c r="EB24" s="14">
        <f>SUM(CK$5:CK24)</f>
        <v>0</v>
      </c>
      <c r="EC24" s="14">
        <f>SUM(CL$5:CL24)</f>
        <v>0</v>
      </c>
      <c r="ED24" s="14">
        <f>SUM(CM$5:CM24)</f>
        <v>0</v>
      </c>
      <c r="EE24" s="14">
        <f>SUM(CN$5:CN24)</f>
        <v>0</v>
      </c>
      <c r="EF24" s="14">
        <f>SUM(CO$5:CO24)</f>
        <v>0</v>
      </c>
      <c r="EG24" s="14">
        <f>SUM(CP$5:CP24)</f>
        <v>0</v>
      </c>
      <c r="EH24" s="14">
        <f>SUM(CQ$5:CQ24)</f>
        <v>0</v>
      </c>
      <c r="EI24" s="14">
        <f>SUM(CR$5:CR24)</f>
        <v>0</v>
      </c>
      <c r="EJ24" s="14">
        <f>SUM(CS$5:CS24)</f>
        <v>0</v>
      </c>
      <c r="EK24" s="14">
        <f>SUM(CT$5:CT24)</f>
        <v>0</v>
      </c>
      <c r="EL24" s="14">
        <f>SUM(CU$5:CU24)</f>
        <v>0</v>
      </c>
      <c r="EO24" s="101">
        <f t="shared" si="11"/>
        <v>20</v>
      </c>
      <c r="EP24" s="101">
        <f t="shared" si="12"/>
        <v>20</v>
      </c>
      <c r="EQ24" s="101">
        <f t="shared" si="13"/>
        <v>17</v>
      </c>
      <c r="ER24" s="101">
        <f t="shared" si="14"/>
        <v>16</v>
      </c>
      <c r="ES24" s="101">
        <f t="shared" si="15"/>
        <v>16</v>
      </c>
      <c r="ET24" s="101">
        <f t="shared" si="16"/>
        <v>12</v>
      </c>
      <c r="EU24" s="101">
        <f t="shared" si="17"/>
        <v>12</v>
      </c>
      <c r="EV24" s="101">
        <f t="shared" si="18"/>
        <v>8</v>
      </c>
      <c r="EW24" s="101">
        <f t="shared" si="19"/>
        <v>11</v>
      </c>
      <c r="EX24" s="101">
        <f t="shared" si="20"/>
        <v>11</v>
      </c>
      <c r="EY24" s="101">
        <f t="shared" si="21"/>
        <v>7</v>
      </c>
      <c r="EZ24" s="101">
        <f t="shared" si="22"/>
        <v>7</v>
      </c>
      <c r="FA24" s="101">
        <f t="shared" si="23"/>
        <v>5</v>
      </c>
      <c r="FB24" s="101">
        <f t="shared" si="24"/>
        <v>3</v>
      </c>
      <c r="FC24" s="101">
        <f t="shared" si="25"/>
        <v>6</v>
      </c>
      <c r="FD24" s="101">
        <f t="shared" si="26"/>
        <v>6</v>
      </c>
      <c r="FE24" s="101">
        <f t="shared" si="27"/>
        <v>3</v>
      </c>
      <c r="FF24" s="101">
        <f t="shared" si="28"/>
        <v>3</v>
      </c>
      <c r="FG24" s="101">
        <f t="shared" si="29"/>
        <v>2</v>
      </c>
      <c r="FH24" s="101">
        <f t="shared" si="30"/>
        <v>1</v>
      </c>
      <c r="FI24" s="101">
        <f t="shared" si="31"/>
        <v>1</v>
      </c>
      <c r="FJ24" s="101">
        <f t="shared" si="32"/>
        <v>1</v>
      </c>
      <c r="FK24" s="101">
        <f t="shared" si="33"/>
        <v>0</v>
      </c>
      <c r="FL24" s="101">
        <f t="shared" si="34"/>
        <v>0</v>
      </c>
      <c r="FM24" s="101">
        <f t="shared" si="35"/>
        <v>0</v>
      </c>
      <c r="FN24" s="101">
        <f t="shared" si="36"/>
        <v>0</v>
      </c>
      <c r="FO24" s="101">
        <f t="shared" si="37"/>
        <v>0</v>
      </c>
      <c r="FP24" s="101">
        <f t="shared" si="38"/>
        <v>0</v>
      </c>
      <c r="FQ24" s="101">
        <f t="shared" si="39"/>
        <v>0</v>
      </c>
      <c r="FR24" s="101">
        <f t="shared" si="40"/>
        <v>0</v>
      </c>
      <c r="FS24" s="101">
        <f t="shared" si="41"/>
        <v>0</v>
      </c>
      <c r="FT24" s="101">
        <f t="shared" si="42"/>
        <v>0</v>
      </c>
      <c r="FU24" s="101">
        <f t="shared" si="43"/>
        <v>0</v>
      </c>
      <c r="FV24" s="101">
        <f t="shared" si="44"/>
        <v>0</v>
      </c>
      <c r="FW24" s="101">
        <f t="shared" si="45"/>
        <v>0</v>
      </c>
      <c r="FX24" s="101">
        <f t="shared" si="46"/>
        <v>0</v>
      </c>
      <c r="FY24" s="101">
        <f t="shared" si="47"/>
        <v>0</v>
      </c>
      <c r="FZ24" s="101">
        <f t="shared" si="48"/>
        <v>0</v>
      </c>
      <c r="GA24" s="101">
        <f t="shared" si="49"/>
        <v>0</v>
      </c>
      <c r="GB24" s="101">
        <f t="shared" si="50"/>
        <v>0</v>
      </c>
      <c r="GC24" s="101">
        <f t="shared" si="51"/>
        <v>0</v>
      </c>
      <c r="GD24" s="101">
        <f t="shared" si="52"/>
        <v>0</v>
      </c>
    </row>
    <row r="25" spans="11:186" ht="16.5" x14ac:dyDescent="0.2">
      <c r="K25" s="100">
        <v>21</v>
      </c>
      <c r="L25" s="100">
        <v>5</v>
      </c>
      <c r="M25" s="100">
        <v>1</v>
      </c>
      <c r="N25" s="100" t="str">
        <f t="shared" si="3"/>
        <v>神器5-1</v>
      </c>
      <c r="O25" s="100">
        <v>1</v>
      </c>
      <c r="P25" s="14">
        <f t="shared" si="4"/>
        <v>30</v>
      </c>
      <c r="Q25" s="102">
        <v>0.25</v>
      </c>
      <c r="R25" s="14">
        <v>1</v>
      </c>
      <c r="S25" s="14">
        <v>3</v>
      </c>
      <c r="T25" s="102">
        <v>0.25</v>
      </c>
      <c r="U25" s="14">
        <v>2</v>
      </c>
      <c r="V25" s="14">
        <v>4</v>
      </c>
      <c r="W25" s="102">
        <v>0.25</v>
      </c>
      <c r="X25" s="14">
        <v>3</v>
      </c>
      <c r="Y25" s="14">
        <v>5</v>
      </c>
      <c r="AB25" s="100">
        <v>20</v>
      </c>
      <c r="AC25" s="100">
        <v>15</v>
      </c>
      <c r="AD25" s="100">
        <f>SUM(AC$6:AC25)</f>
        <v>115</v>
      </c>
      <c r="AO25" s="50">
        <v>3</v>
      </c>
      <c r="AP25" s="100">
        <v>10</v>
      </c>
      <c r="AQ25" s="100">
        <v>3</v>
      </c>
      <c r="AR25" s="50">
        <v>1</v>
      </c>
      <c r="AS25" s="100" t="s">
        <v>374</v>
      </c>
      <c r="AT25" s="21">
        <f t="shared" si="0"/>
        <v>3.7499999999999999E-2</v>
      </c>
      <c r="AU25" s="100">
        <f t="shared" si="5"/>
        <v>1</v>
      </c>
      <c r="AV25" s="100">
        <f t="shared" si="6"/>
        <v>3</v>
      </c>
      <c r="AW25" s="101">
        <f t="shared" si="7"/>
        <v>7.4999999999999997E-2</v>
      </c>
      <c r="AX25" s="100">
        <f t="shared" si="8"/>
        <v>1.5</v>
      </c>
      <c r="BA25" s="100">
        <v>21</v>
      </c>
      <c r="BB25" s="14">
        <f>INDEX(节奏总表!$BW$4:$BW$63,神器!BA25)</f>
        <v>104</v>
      </c>
      <c r="BC25" s="14">
        <f t="shared" si="9"/>
        <v>5</v>
      </c>
      <c r="BD25" s="14">
        <v>5</v>
      </c>
      <c r="BE25" s="14">
        <v>3</v>
      </c>
      <c r="BF25" s="14">
        <f t="shared" si="10"/>
        <v>0</v>
      </c>
      <c r="BG25" s="14">
        <f t="shared" si="10"/>
        <v>0</v>
      </c>
      <c r="BH25" s="14">
        <f t="shared" si="10"/>
        <v>0</v>
      </c>
      <c r="BI25" s="14">
        <f t="shared" si="10"/>
        <v>0</v>
      </c>
      <c r="BJ25" s="14">
        <f t="shared" si="10"/>
        <v>0</v>
      </c>
      <c r="BK25" s="14">
        <f t="shared" si="10"/>
        <v>0</v>
      </c>
      <c r="BL25" s="14">
        <f t="shared" si="10"/>
        <v>0</v>
      </c>
      <c r="BM25" s="14">
        <f t="shared" si="10"/>
        <v>0</v>
      </c>
      <c r="BN25" s="14">
        <f t="shared" si="10"/>
        <v>8.25</v>
      </c>
      <c r="BO25" s="14">
        <f t="shared" si="10"/>
        <v>8.25</v>
      </c>
      <c r="BP25" s="14">
        <f t="shared" si="10"/>
        <v>3.96</v>
      </c>
      <c r="BQ25" s="14">
        <f t="shared" si="10"/>
        <v>3.96</v>
      </c>
      <c r="BR25" s="14">
        <f t="shared" si="10"/>
        <v>1.98</v>
      </c>
      <c r="BS25" s="14">
        <f t="shared" si="10"/>
        <v>0.99</v>
      </c>
      <c r="BT25" s="14">
        <f t="shared" si="10"/>
        <v>3.375</v>
      </c>
      <c r="BU25" s="14">
        <f t="shared" si="10"/>
        <v>3.375</v>
      </c>
      <c r="BV25" s="14">
        <f t="shared" si="54"/>
        <v>1.44</v>
      </c>
      <c r="BW25" s="14">
        <f t="shared" si="54"/>
        <v>1.44</v>
      </c>
      <c r="BX25" s="14">
        <f t="shared" si="54"/>
        <v>0.80999999999999983</v>
      </c>
      <c r="BY25" s="14">
        <f t="shared" si="54"/>
        <v>0.40499999999999992</v>
      </c>
      <c r="BZ25" s="14">
        <f t="shared" si="54"/>
        <v>1.125</v>
      </c>
      <c r="CA25" s="14">
        <f t="shared" si="54"/>
        <v>1.125</v>
      </c>
      <c r="CB25" s="14">
        <f t="shared" si="54"/>
        <v>0.54</v>
      </c>
      <c r="CC25" s="14">
        <f t="shared" si="54"/>
        <v>0.54</v>
      </c>
      <c r="CD25" s="14">
        <f t="shared" si="54"/>
        <v>0.27</v>
      </c>
      <c r="CE25" s="14">
        <f t="shared" si="54"/>
        <v>0.13500000000000001</v>
      </c>
      <c r="CF25" s="14">
        <f t="shared" si="55"/>
        <v>0</v>
      </c>
      <c r="CG25" s="14">
        <f t="shared" si="55"/>
        <v>0</v>
      </c>
      <c r="CH25" s="14">
        <f t="shared" si="55"/>
        <v>0</v>
      </c>
      <c r="CI25" s="14">
        <f t="shared" si="55"/>
        <v>0</v>
      </c>
      <c r="CJ25" s="14">
        <f t="shared" si="55"/>
        <v>0</v>
      </c>
      <c r="CK25" s="14">
        <f t="shared" si="55"/>
        <v>0</v>
      </c>
      <c r="CL25" s="14">
        <f t="shared" si="55"/>
        <v>0</v>
      </c>
      <c r="CM25" s="14">
        <f t="shared" si="55"/>
        <v>0</v>
      </c>
      <c r="CN25" s="14">
        <f t="shared" si="55"/>
        <v>0</v>
      </c>
      <c r="CO25" s="14">
        <f t="shared" si="55"/>
        <v>0</v>
      </c>
      <c r="CP25" s="14">
        <f t="shared" si="55"/>
        <v>0</v>
      </c>
      <c r="CQ25" s="14">
        <f t="shared" si="55"/>
        <v>0</v>
      </c>
      <c r="CR25" s="14">
        <f t="shared" si="55"/>
        <v>0</v>
      </c>
      <c r="CS25" s="14">
        <f t="shared" si="55"/>
        <v>0</v>
      </c>
      <c r="CT25" s="14">
        <f t="shared" si="55"/>
        <v>0</v>
      </c>
      <c r="CU25" s="14">
        <f t="shared" si="55"/>
        <v>0</v>
      </c>
      <c r="CW25" s="14">
        <f>SUM(BF$5:BF25)</f>
        <v>124.95</v>
      </c>
      <c r="CX25" s="14">
        <f>SUM(BG$5:BG25)</f>
        <v>124.95</v>
      </c>
      <c r="CY25" s="14">
        <f>SUM(BH$5:BH25)</f>
        <v>76.949999999999989</v>
      </c>
      <c r="CZ25" s="14">
        <f>SUM(BI$5:BI25)</f>
        <v>72.539999999999992</v>
      </c>
      <c r="DA25" s="14">
        <f>SUM(BJ$5:BJ25)</f>
        <v>72.539999999999992</v>
      </c>
      <c r="DB25" s="14">
        <f>SUM(BK$5:BK25)</f>
        <v>36.855000000000004</v>
      </c>
      <c r="DC25" s="14">
        <f>SUM(BL$5:BL25)</f>
        <v>36.855000000000004</v>
      </c>
      <c r="DD25" s="14">
        <f>SUM(BM$5:BM25)</f>
        <v>16.739999999999998</v>
      </c>
      <c r="DE25" s="14">
        <f>SUM(BN$5:BN25)</f>
        <v>37.875</v>
      </c>
      <c r="DF25" s="14">
        <f>SUM(BO$5:BO25)</f>
        <v>37.875</v>
      </c>
      <c r="DG25" s="14">
        <f>SUM(BP$5:BP25)</f>
        <v>17.28</v>
      </c>
      <c r="DH25" s="14">
        <f>SUM(BQ$5:BQ25)</f>
        <v>17.28</v>
      </c>
      <c r="DI25" s="14">
        <f>SUM(BR$5:BR25)</f>
        <v>9.09</v>
      </c>
      <c r="DJ25" s="14">
        <f>SUM(BS$5:BS25)</f>
        <v>4.5449999999999999</v>
      </c>
      <c r="DK25" s="14">
        <f>SUM(BT$5:BT25)</f>
        <v>12.375</v>
      </c>
      <c r="DL25" s="14">
        <f>SUM(BU$5:BU25)</f>
        <v>12.375</v>
      </c>
      <c r="DM25" s="14">
        <f>SUM(BV$5:BV25)</f>
        <v>5.58</v>
      </c>
      <c r="DN25" s="14">
        <f>SUM(BW$5:BW25)</f>
        <v>5.58</v>
      </c>
      <c r="DO25" s="14">
        <f>SUM(BX$5:BX25)</f>
        <v>2.9699999999999998</v>
      </c>
      <c r="DP25" s="14">
        <f>SUM(BY$5:BY25)</f>
        <v>1.4849999999999999</v>
      </c>
      <c r="DQ25" s="14">
        <f>SUM(BZ$5:BZ25)</f>
        <v>2.25</v>
      </c>
      <c r="DR25" s="14">
        <f>SUM(CA$5:CA25)</f>
        <v>2.25</v>
      </c>
      <c r="DS25" s="14">
        <f>SUM(CB$5:CB25)</f>
        <v>1.08</v>
      </c>
      <c r="DT25" s="14">
        <f>SUM(CC$5:CC25)</f>
        <v>1.08</v>
      </c>
      <c r="DU25" s="14">
        <f>SUM(CD$5:CD25)</f>
        <v>0.54</v>
      </c>
      <c r="DV25" s="14">
        <f>SUM(CE$5:CE25)</f>
        <v>0.27</v>
      </c>
      <c r="DW25" s="14">
        <f>SUM(CF$5:CF25)</f>
        <v>0</v>
      </c>
      <c r="DX25" s="14">
        <f>SUM(CG$5:CG25)</f>
        <v>0</v>
      </c>
      <c r="DY25" s="14">
        <f>SUM(CH$5:CH25)</f>
        <v>0</v>
      </c>
      <c r="DZ25" s="14">
        <f>SUM(CI$5:CI25)</f>
        <v>0</v>
      </c>
      <c r="EA25" s="14">
        <f>SUM(CJ$5:CJ25)</f>
        <v>0</v>
      </c>
      <c r="EB25" s="14">
        <f>SUM(CK$5:CK25)</f>
        <v>0</v>
      </c>
      <c r="EC25" s="14">
        <f>SUM(CL$5:CL25)</f>
        <v>0</v>
      </c>
      <c r="ED25" s="14">
        <f>SUM(CM$5:CM25)</f>
        <v>0</v>
      </c>
      <c r="EE25" s="14">
        <f>SUM(CN$5:CN25)</f>
        <v>0</v>
      </c>
      <c r="EF25" s="14">
        <f>SUM(CO$5:CO25)</f>
        <v>0</v>
      </c>
      <c r="EG25" s="14">
        <f>SUM(CP$5:CP25)</f>
        <v>0</v>
      </c>
      <c r="EH25" s="14">
        <f>SUM(CQ$5:CQ25)</f>
        <v>0</v>
      </c>
      <c r="EI25" s="14">
        <f>SUM(CR$5:CR25)</f>
        <v>0</v>
      </c>
      <c r="EJ25" s="14">
        <f>SUM(CS$5:CS25)</f>
        <v>0</v>
      </c>
      <c r="EK25" s="14">
        <f>SUM(CT$5:CT25)</f>
        <v>0</v>
      </c>
      <c r="EL25" s="14">
        <f>SUM(CU$5:CU25)</f>
        <v>0</v>
      </c>
      <c r="EO25" s="101">
        <f t="shared" si="11"/>
        <v>20</v>
      </c>
      <c r="EP25" s="101">
        <f t="shared" si="12"/>
        <v>20</v>
      </c>
      <c r="EQ25" s="101">
        <f t="shared" si="13"/>
        <v>17</v>
      </c>
      <c r="ER25" s="101">
        <f t="shared" si="14"/>
        <v>16</v>
      </c>
      <c r="ES25" s="101">
        <f t="shared" si="15"/>
        <v>16</v>
      </c>
      <c r="ET25" s="101">
        <f t="shared" si="16"/>
        <v>12</v>
      </c>
      <c r="EU25" s="101">
        <f t="shared" si="17"/>
        <v>12</v>
      </c>
      <c r="EV25" s="101">
        <f t="shared" si="18"/>
        <v>8</v>
      </c>
      <c r="EW25" s="101">
        <f t="shared" si="19"/>
        <v>12</v>
      </c>
      <c r="EX25" s="101">
        <f t="shared" si="20"/>
        <v>12</v>
      </c>
      <c r="EY25" s="101">
        <f t="shared" si="21"/>
        <v>8</v>
      </c>
      <c r="EZ25" s="101">
        <f t="shared" si="22"/>
        <v>8</v>
      </c>
      <c r="FA25" s="101">
        <f t="shared" si="23"/>
        <v>6</v>
      </c>
      <c r="FB25" s="101">
        <f t="shared" si="24"/>
        <v>3</v>
      </c>
      <c r="FC25" s="101">
        <f t="shared" si="25"/>
        <v>7</v>
      </c>
      <c r="FD25" s="101">
        <f t="shared" si="26"/>
        <v>7</v>
      </c>
      <c r="FE25" s="101">
        <f t="shared" si="27"/>
        <v>4</v>
      </c>
      <c r="FF25" s="101">
        <f t="shared" si="28"/>
        <v>4</v>
      </c>
      <c r="FG25" s="101">
        <f t="shared" si="29"/>
        <v>2</v>
      </c>
      <c r="FH25" s="101">
        <f t="shared" si="30"/>
        <v>1</v>
      </c>
      <c r="FI25" s="101">
        <f t="shared" si="31"/>
        <v>2</v>
      </c>
      <c r="FJ25" s="101">
        <f t="shared" si="32"/>
        <v>2</v>
      </c>
      <c r="FK25" s="101">
        <f t="shared" si="33"/>
        <v>1</v>
      </c>
      <c r="FL25" s="101">
        <f t="shared" si="34"/>
        <v>1</v>
      </c>
      <c r="FM25" s="101">
        <f t="shared" si="35"/>
        <v>0</v>
      </c>
      <c r="FN25" s="101">
        <f t="shared" si="36"/>
        <v>0</v>
      </c>
      <c r="FO25" s="101">
        <f t="shared" si="37"/>
        <v>0</v>
      </c>
      <c r="FP25" s="101">
        <f t="shared" si="38"/>
        <v>0</v>
      </c>
      <c r="FQ25" s="101">
        <f t="shared" si="39"/>
        <v>0</v>
      </c>
      <c r="FR25" s="101">
        <f t="shared" si="40"/>
        <v>0</v>
      </c>
      <c r="FS25" s="101">
        <f t="shared" si="41"/>
        <v>0</v>
      </c>
      <c r="FT25" s="101">
        <f t="shared" si="42"/>
        <v>0</v>
      </c>
      <c r="FU25" s="101">
        <f t="shared" si="43"/>
        <v>0</v>
      </c>
      <c r="FV25" s="101">
        <f t="shared" si="44"/>
        <v>0</v>
      </c>
      <c r="FW25" s="101">
        <f t="shared" si="45"/>
        <v>0</v>
      </c>
      <c r="FX25" s="101">
        <f t="shared" si="46"/>
        <v>0</v>
      </c>
      <c r="FY25" s="101">
        <f t="shared" si="47"/>
        <v>0</v>
      </c>
      <c r="FZ25" s="101">
        <f t="shared" si="48"/>
        <v>0</v>
      </c>
      <c r="GA25" s="101">
        <f t="shared" si="49"/>
        <v>0</v>
      </c>
      <c r="GB25" s="101">
        <f t="shared" si="50"/>
        <v>0</v>
      </c>
      <c r="GC25" s="101">
        <f t="shared" si="51"/>
        <v>0</v>
      </c>
      <c r="GD25" s="101">
        <f t="shared" si="52"/>
        <v>0</v>
      </c>
    </row>
    <row r="26" spans="11:186" ht="16.5" x14ac:dyDescent="0.2">
      <c r="K26" s="100">
        <v>22</v>
      </c>
      <c r="L26" s="100">
        <v>5</v>
      </c>
      <c r="M26" s="100">
        <v>2</v>
      </c>
      <c r="N26" s="100" t="str">
        <f t="shared" si="3"/>
        <v>神器5-2</v>
      </c>
      <c r="O26" s="100">
        <v>1</v>
      </c>
      <c r="P26" s="14">
        <f t="shared" si="4"/>
        <v>30</v>
      </c>
      <c r="Q26" s="102">
        <v>0.25</v>
      </c>
      <c r="R26" s="14">
        <v>1</v>
      </c>
      <c r="S26" s="14">
        <v>3</v>
      </c>
      <c r="T26" s="102">
        <v>0.25</v>
      </c>
      <c r="U26" s="14">
        <v>2</v>
      </c>
      <c r="V26" s="14">
        <v>4</v>
      </c>
      <c r="W26" s="102">
        <v>0.25</v>
      </c>
      <c r="X26" s="14">
        <v>3</v>
      </c>
      <c r="Y26" s="14">
        <v>5</v>
      </c>
      <c r="AB26" s="100">
        <v>21</v>
      </c>
      <c r="AC26" s="100">
        <v>15</v>
      </c>
      <c r="AD26" s="100">
        <f>SUM(AC$6:AC26)</f>
        <v>130</v>
      </c>
      <c r="AO26" s="50">
        <v>3</v>
      </c>
      <c r="AP26" s="100">
        <v>11</v>
      </c>
      <c r="AQ26" s="100">
        <v>3</v>
      </c>
      <c r="AR26" s="50">
        <v>1</v>
      </c>
      <c r="AS26" s="100" t="s">
        <v>375</v>
      </c>
      <c r="AT26" s="21">
        <f t="shared" si="0"/>
        <v>2.4E-2</v>
      </c>
      <c r="AU26" s="100">
        <f t="shared" si="5"/>
        <v>1</v>
      </c>
      <c r="AV26" s="100">
        <f t="shared" si="6"/>
        <v>2</v>
      </c>
      <c r="AW26" s="101">
        <f t="shared" si="7"/>
        <v>3.6000000000000004E-2</v>
      </c>
      <c r="AX26" s="100">
        <f t="shared" si="8"/>
        <v>2.16</v>
      </c>
      <c r="BA26" s="100">
        <v>22</v>
      </c>
      <c r="BB26" s="14">
        <f>INDEX(节奏总表!$BW$4:$BW$63,神器!BA26)</f>
        <v>107</v>
      </c>
      <c r="BC26" s="14">
        <f t="shared" si="9"/>
        <v>5</v>
      </c>
      <c r="BD26" s="14">
        <v>5</v>
      </c>
      <c r="BE26" s="14">
        <v>3</v>
      </c>
      <c r="BF26" s="14">
        <f t="shared" si="10"/>
        <v>0</v>
      </c>
      <c r="BG26" s="14">
        <f t="shared" si="10"/>
        <v>0</v>
      </c>
      <c r="BH26" s="14">
        <f t="shared" si="10"/>
        <v>0</v>
      </c>
      <c r="BI26" s="14">
        <f t="shared" si="10"/>
        <v>0</v>
      </c>
      <c r="BJ26" s="14">
        <f t="shared" si="10"/>
        <v>0</v>
      </c>
      <c r="BK26" s="14">
        <f t="shared" si="10"/>
        <v>0</v>
      </c>
      <c r="BL26" s="14">
        <f t="shared" si="10"/>
        <v>0</v>
      </c>
      <c r="BM26" s="14">
        <f t="shared" si="10"/>
        <v>0</v>
      </c>
      <c r="BN26" s="14">
        <f t="shared" si="10"/>
        <v>8.25</v>
      </c>
      <c r="BO26" s="14">
        <f t="shared" si="10"/>
        <v>8.25</v>
      </c>
      <c r="BP26" s="14">
        <f t="shared" si="10"/>
        <v>3.96</v>
      </c>
      <c r="BQ26" s="14">
        <f t="shared" si="10"/>
        <v>3.96</v>
      </c>
      <c r="BR26" s="14">
        <f t="shared" si="10"/>
        <v>1.98</v>
      </c>
      <c r="BS26" s="14">
        <f t="shared" si="10"/>
        <v>0.99</v>
      </c>
      <c r="BT26" s="14">
        <f t="shared" si="10"/>
        <v>3.375</v>
      </c>
      <c r="BU26" s="14">
        <f t="shared" si="10"/>
        <v>3.375</v>
      </c>
      <c r="BV26" s="14">
        <f t="shared" si="54"/>
        <v>1.44</v>
      </c>
      <c r="BW26" s="14">
        <f t="shared" si="54"/>
        <v>1.44</v>
      </c>
      <c r="BX26" s="14">
        <f t="shared" si="54"/>
        <v>0.80999999999999983</v>
      </c>
      <c r="BY26" s="14">
        <f t="shared" si="54"/>
        <v>0.40499999999999992</v>
      </c>
      <c r="BZ26" s="14">
        <f t="shared" si="54"/>
        <v>1.125</v>
      </c>
      <c r="CA26" s="14">
        <f t="shared" si="54"/>
        <v>1.125</v>
      </c>
      <c r="CB26" s="14">
        <f t="shared" si="54"/>
        <v>0.54</v>
      </c>
      <c r="CC26" s="14">
        <f t="shared" si="54"/>
        <v>0.54</v>
      </c>
      <c r="CD26" s="14">
        <f t="shared" si="54"/>
        <v>0.27</v>
      </c>
      <c r="CE26" s="14">
        <f t="shared" si="54"/>
        <v>0.13500000000000001</v>
      </c>
      <c r="CF26" s="14">
        <f t="shared" si="55"/>
        <v>0</v>
      </c>
      <c r="CG26" s="14">
        <f t="shared" si="55"/>
        <v>0</v>
      </c>
      <c r="CH26" s="14">
        <f t="shared" si="55"/>
        <v>0</v>
      </c>
      <c r="CI26" s="14">
        <f t="shared" si="55"/>
        <v>0</v>
      </c>
      <c r="CJ26" s="14">
        <f t="shared" si="55"/>
        <v>0</v>
      </c>
      <c r="CK26" s="14">
        <f t="shared" si="55"/>
        <v>0</v>
      </c>
      <c r="CL26" s="14">
        <f t="shared" si="55"/>
        <v>0</v>
      </c>
      <c r="CM26" s="14">
        <f t="shared" si="55"/>
        <v>0</v>
      </c>
      <c r="CN26" s="14">
        <f t="shared" si="55"/>
        <v>0</v>
      </c>
      <c r="CO26" s="14">
        <f t="shared" si="55"/>
        <v>0</v>
      </c>
      <c r="CP26" s="14">
        <f t="shared" si="55"/>
        <v>0</v>
      </c>
      <c r="CQ26" s="14">
        <f t="shared" si="55"/>
        <v>0</v>
      </c>
      <c r="CR26" s="14">
        <f t="shared" si="55"/>
        <v>0</v>
      </c>
      <c r="CS26" s="14">
        <f t="shared" si="55"/>
        <v>0</v>
      </c>
      <c r="CT26" s="14">
        <f t="shared" si="55"/>
        <v>0</v>
      </c>
      <c r="CU26" s="14">
        <f t="shared" ref="BG26:CU33" si="56">SUMIFS($AT$5:$AT$122,$AO$5:$AO$122,"="&amp;$BC26,$AP$5:$AP$122,"="&amp;CU$2) * (SUMIFS($AU$5:$AU$122,$AO$5:$AO$122,"="&amp;$BC26,$AP$5:$AP$122,"="&amp;CU$2)+SUMIFS($AV$5:$AV$122,$AO$5:$AO$122,"="&amp;$BC26,$AP$5:$AP$122,"="&amp;CU$2))/2*$BD26*$BE26</f>
        <v>0</v>
      </c>
      <c r="CW26" s="14">
        <f>SUM(BF$5:BF26)</f>
        <v>124.95</v>
      </c>
      <c r="CX26" s="14">
        <f>SUM(BG$5:BG26)</f>
        <v>124.95</v>
      </c>
      <c r="CY26" s="14">
        <f>SUM(BH$5:BH26)</f>
        <v>76.949999999999989</v>
      </c>
      <c r="CZ26" s="14">
        <f>SUM(BI$5:BI26)</f>
        <v>72.539999999999992</v>
      </c>
      <c r="DA26" s="14">
        <f>SUM(BJ$5:BJ26)</f>
        <v>72.539999999999992</v>
      </c>
      <c r="DB26" s="14">
        <f>SUM(BK$5:BK26)</f>
        <v>36.855000000000004</v>
      </c>
      <c r="DC26" s="14">
        <f>SUM(BL$5:BL26)</f>
        <v>36.855000000000004</v>
      </c>
      <c r="DD26" s="14">
        <f>SUM(BM$5:BM26)</f>
        <v>16.739999999999998</v>
      </c>
      <c r="DE26" s="14">
        <f>SUM(BN$5:BN26)</f>
        <v>46.125</v>
      </c>
      <c r="DF26" s="14">
        <f>SUM(BO$5:BO26)</f>
        <v>46.125</v>
      </c>
      <c r="DG26" s="14">
        <f>SUM(BP$5:BP26)</f>
        <v>21.240000000000002</v>
      </c>
      <c r="DH26" s="14">
        <f>SUM(BQ$5:BQ26)</f>
        <v>21.240000000000002</v>
      </c>
      <c r="DI26" s="14">
        <f>SUM(BR$5:BR26)</f>
        <v>11.07</v>
      </c>
      <c r="DJ26" s="14">
        <f>SUM(BS$5:BS26)</f>
        <v>5.5350000000000001</v>
      </c>
      <c r="DK26" s="14">
        <f>SUM(BT$5:BT26)</f>
        <v>15.75</v>
      </c>
      <c r="DL26" s="14">
        <f>SUM(BU$5:BU26)</f>
        <v>15.75</v>
      </c>
      <c r="DM26" s="14">
        <f>SUM(BV$5:BV26)</f>
        <v>7.02</v>
      </c>
      <c r="DN26" s="14">
        <f>SUM(BW$5:BW26)</f>
        <v>7.02</v>
      </c>
      <c r="DO26" s="14">
        <f>SUM(BX$5:BX26)</f>
        <v>3.7799999999999994</v>
      </c>
      <c r="DP26" s="14">
        <f>SUM(BY$5:BY26)</f>
        <v>1.8899999999999997</v>
      </c>
      <c r="DQ26" s="14">
        <f>SUM(BZ$5:BZ26)</f>
        <v>3.375</v>
      </c>
      <c r="DR26" s="14">
        <f>SUM(CA$5:CA26)</f>
        <v>3.375</v>
      </c>
      <c r="DS26" s="14">
        <f>SUM(CB$5:CB26)</f>
        <v>1.62</v>
      </c>
      <c r="DT26" s="14">
        <f>SUM(CC$5:CC26)</f>
        <v>1.62</v>
      </c>
      <c r="DU26" s="14">
        <f>SUM(CD$5:CD26)</f>
        <v>0.81</v>
      </c>
      <c r="DV26" s="14">
        <f>SUM(CE$5:CE26)</f>
        <v>0.40500000000000003</v>
      </c>
      <c r="DW26" s="14">
        <f>SUM(CF$5:CF26)</f>
        <v>0</v>
      </c>
      <c r="DX26" s="14">
        <f>SUM(CG$5:CG26)</f>
        <v>0</v>
      </c>
      <c r="DY26" s="14">
        <f>SUM(CH$5:CH26)</f>
        <v>0</v>
      </c>
      <c r="DZ26" s="14">
        <f>SUM(CI$5:CI26)</f>
        <v>0</v>
      </c>
      <c r="EA26" s="14">
        <f>SUM(CJ$5:CJ26)</f>
        <v>0</v>
      </c>
      <c r="EB26" s="14">
        <f>SUM(CK$5:CK26)</f>
        <v>0</v>
      </c>
      <c r="EC26" s="14">
        <f>SUM(CL$5:CL26)</f>
        <v>0</v>
      </c>
      <c r="ED26" s="14">
        <f>SUM(CM$5:CM26)</f>
        <v>0</v>
      </c>
      <c r="EE26" s="14">
        <f>SUM(CN$5:CN26)</f>
        <v>0</v>
      </c>
      <c r="EF26" s="14">
        <f>SUM(CO$5:CO26)</f>
        <v>0</v>
      </c>
      <c r="EG26" s="14">
        <f>SUM(CP$5:CP26)</f>
        <v>0</v>
      </c>
      <c r="EH26" s="14">
        <f>SUM(CQ$5:CQ26)</f>
        <v>0</v>
      </c>
      <c r="EI26" s="14">
        <f>SUM(CR$5:CR26)</f>
        <v>0</v>
      </c>
      <c r="EJ26" s="14">
        <f>SUM(CS$5:CS26)</f>
        <v>0</v>
      </c>
      <c r="EK26" s="14">
        <f>SUM(CT$5:CT26)</f>
        <v>0</v>
      </c>
      <c r="EL26" s="14">
        <f>SUM(CU$5:CU26)</f>
        <v>0</v>
      </c>
      <c r="EO26" s="101">
        <f t="shared" si="11"/>
        <v>20</v>
      </c>
      <c r="EP26" s="101">
        <f t="shared" si="12"/>
        <v>20</v>
      </c>
      <c r="EQ26" s="101">
        <f t="shared" si="13"/>
        <v>17</v>
      </c>
      <c r="ER26" s="101">
        <f t="shared" si="14"/>
        <v>16</v>
      </c>
      <c r="ES26" s="101">
        <f t="shared" si="15"/>
        <v>16</v>
      </c>
      <c r="ET26" s="101">
        <f t="shared" si="16"/>
        <v>12</v>
      </c>
      <c r="EU26" s="101">
        <f t="shared" si="17"/>
        <v>12</v>
      </c>
      <c r="EV26" s="101">
        <f t="shared" si="18"/>
        <v>8</v>
      </c>
      <c r="EW26" s="101">
        <f t="shared" si="19"/>
        <v>13</v>
      </c>
      <c r="EX26" s="101">
        <f t="shared" si="20"/>
        <v>13</v>
      </c>
      <c r="EY26" s="101">
        <f t="shared" si="21"/>
        <v>9</v>
      </c>
      <c r="EZ26" s="101">
        <f t="shared" si="22"/>
        <v>9</v>
      </c>
      <c r="FA26" s="101">
        <f t="shared" si="23"/>
        <v>6</v>
      </c>
      <c r="FB26" s="101">
        <f t="shared" si="24"/>
        <v>4</v>
      </c>
      <c r="FC26" s="101">
        <f t="shared" si="25"/>
        <v>8</v>
      </c>
      <c r="FD26" s="101">
        <f t="shared" si="26"/>
        <v>8</v>
      </c>
      <c r="FE26" s="101">
        <f t="shared" si="27"/>
        <v>5</v>
      </c>
      <c r="FF26" s="101">
        <f t="shared" si="28"/>
        <v>5</v>
      </c>
      <c r="FG26" s="101">
        <f t="shared" si="29"/>
        <v>3</v>
      </c>
      <c r="FH26" s="101">
        <f t="shared" si="30"/>
        <v>1</v>
      </c>
      <c r="FI26" s="101">
        <f t="shared" si="31"/>
        <v>3</v>
      </c>
      <c r="FJ26" s="101">
        <f t="shared" si="32"/>
        <v>3</v>
      </c>
      <c r="FK26" s="101">
        <f t="shared" si="33"/>
        <v>1</v>
      </c>
      <c r="FL26" s="101">
        <f t="shared" si="34"/>
        <v>1</v>
      </c>
      <c r="FM26" s="101">
        <f t="shared" si="35"/>
        <v>0</v>
      </c>
      <c r="FN26" s="101">
        <f t="shared" si="36"/>
        <v>0</v>
      </c>
      <c r="FO26" s="101">
        <f t="shared" si="37"/>
        <v>0</v>
      </c>
      <c r="FP26" s="101">
        <f t="shared" si="38"/>
        <v>0</v>
      </c>
      <c r="FQ26" s="101">
        <f t="shared" si="39"/>
        <v>0</v>
      </c>
      <c r="FR26" s="101">
        <f t="shared" si="40"/>
        <v>0</v>
      </c>
      <c r="FS26" s="101">
        <f t="shared" si="41"/>
        <v>0</v>
      </c>
      <c r="FT26" s="101">
        <f t="shared" si="42"/>
        <v>0</v>
      </c>
      <c r="FU26" s="101">
        <f t="shared" si="43"/>
        <v>0</v>
      </c>
      <c r="FV26" s="101">
        <f t="shared" si="44"/>
        <v>0</v>
      </c>
      <c r="FW26" s="101">
        <f t="shared" si="45"/>
        <v>0</v>
      </c>
      <c r="FX26" s="101">
        <f t="shared" si="46"/>
        <v>0</v>
      </c>
      <c r="FY26" s="101">
        <f t="shared" si="47"/>
        <v>0</v>
      </c>
      <c r="FZ26" s="101">
        <f t="shared" si="48"/>
        <v>0</v>
      </c>
      <c r="GA26" s="101">
        <f t="shared" si="49"/>
        <v>0</v>
      </c>
      <c r="GB26" s="101">
        <f t="shared" si="50"/>
        <v>0</v>
      </c>
      <c r="GC26" s="101">
        <f t="shared" si="51"/>
        <v>0</v>
      </c>
      <c r="GD26" s="101">
        <f t="shared" si="52"/>
        <v>0</v>
      </c>
    </row>
    <row r="27" spans="11:186" ht="16.5" x14ac:dyDescent="0.2">
      <c r="K27" s="100">
        <v>23</v>
      </c>
      <c r="L27" s="100">
        <v>5</v>
      </c>
      <c r="M27" s="100">
        <v>3</v>
      </c>
      <c r="N27" s="100" t="str">
        <f t="shared" si="3"/>
        <v>神器5-3</v>
      </c>
      <c r="O27" s="100">
        <v>2</v>
      </c>
      <c r="P27" s="14">
        <f t="shared" si="4"/>
        <v>90</v>
      </c>
      <c r="Q27" s="102">
        <v>0.16</v>
      </c>
      <c r="R27" s="14">
        <v>1</v>
      </c>
      <c r="S27" s="14">
        <v>2</v>
      </c>
      <c r="T27" s="102">
        <v>0.16</v>
      </c>
      <c r="U27" s="14">
        <v>1</v>
      </c>
      <c r="V27" s="14">
        <v>3</v>
      </c>
      <c r="W27" s="102">
        <v>0.16</v>
      </c>
      <c r="X27" s="14">
        <v>2</v>
      </c>
      <c r="Y27" s="14">
        <v>4</v>
      </c>
      <c r="AO27" s="50">
        <v>3</v>
      </c>
      <c r="AP27" s="100">
        <v>12</v>
      </c>
      <c r="AQ27" s="100">
        <v>3</v>
      </c>
      <c r="AR27" s="50">
        <v>1</v>
      </c>
      <c r="AS27" s="100" t="s">
        <v>376</v>
      </c>
      <c r="AT27" s="21">
        <f t="shared" si="0"/>
        <v>2.4E-2</v>
      </c>
      <c r="AU27" s="100">
        <f t="shared" si="5"/>
        <v>1</v>
      </c>
      <c r="AV27" s="100">
        <f t="shared" si="6"/>
        <v>2</v>
      </c>
      <c r="AW27" s="101">
        <f t="shared" si="7"/>
        <v>3.6000000000000004E-2</v>
      </c>
      <c r="AX27" s="100">
        <f t="shared" si="8"/>
        <v>2.16</v>
      </c>
      <c r="BA27" s="100">
        <v>23</v>
      </c>
      <c r="BB27" s="14">
        <f>INDEX(节奏总表!$BW$4:$BW$63,神器!BA27)</f>
        <v>108</v>
      </c>
      <c r="BC27" s="14">
        <f t="shared" si="9"/>
        <v>5</v>
      </c>
      <c r="BD27" s="14">
        <v>5</v>
      </c>
      <c r="BE27" s="14">
        <v>3</v>
      </c>
      <c r="BF27" s="14">
        <f t="shared" si="10"/>
        <v>0</v>
      </c>
      <c r="BG27" s="14">
        <f t="shared" si="56"/>
        <v>0</v>
      </c>
      <c r="BH27" s="14">
        <f t="shared" si="56"/>
        <v>0</v>
      </c>
      <c r="BI27" s="14">
        <f t="shared" si="56"/>
        <v>0</v>
      </c>
      <c r="BJ27" s="14">
        <f t="shared" si="56"/>
        <v>0</v>
      </c>
      <c r="BK27" s="14">
        <f t="shared" si="56"/>
        <v>0</v>
      </c>
      <c r="BL27" s="14">
        <f t="shared" si="56"/>
        <v>0</v>
      </c>
      <c r="BM27" s="14">
        <f t="shared" si="56"/>
        <v>0</v>
      </c>
      <c r="BN27" s="14">
        <f t="shared" si="56"/>
        <v>8.25</v>
      </c>
      <c r="BO27" s="14">
        <f t="shared" si="56"/>
        <v>8.25</v>
      </c>
      <c r="BP27" s="14">
        <f t="shared" si="56"/>
        <v>3.96</v>
      </c>
      <c r="BQ27" s="14">
        <f t="shared" si="56"/>
        <v>3.96</v>
      </c>
      <c r="BR27" s="14">
        <f t="shared" si="56"/>
        <v>1.98</v>
      </c>
      <c r="BS27" s="14">
        <f t="shared" si="56"/>
        <v>0.99</v>
      </c>
      <c r="BT27" s="14">
        <f t="shared" si="56"/>
        <v>3.375</v>
      </c>
      <c r="BU27" s="14">
        <f t="shared" si="56"/>
        <v>3.375</v>
      </c>
      <c r="BV27" s="14">
        <f t="shared" si="56"/>
        <v>1.44</v>
      </c>
      <c r="BW27" s="14">
        <f t="shared" si="56"/>
        <v>1.44</v>
      </c>
      <c r="BX27" s="14">
        <f t="shared" si="56"/>
        <v>0.80999999999999983</v>
      </c>
      <c r="BY27" s="14">
        <f t="shared" si="56"/>
        <v>0.40499999999999992</v>
      </c>
      <c r="BZ27" s="14">
        <f t="shared" si="56"/>
        <v>1.125</v>
      </c>
      <c r="CA27" s="14">
        <f t="shared" si="56"/>
        <v>1.125</v>
      </c>
      <c r="CB27" s="14">
        <f t="shared" si="56"/>
        <v>0.54</v>
      </c>
      <c r="CC27" s="14">
        <f t="shared" si="56"/>
        <v>0.54</v>
      </c>
      <c r="CD27" s="14">
        <f t="shared" si="56"/>
        <v>0.27</v>
      </c>
      <c r="CE27" s="14">
        <f t="shared" si="56"/>
        <v>0.13500000000000001</v>
      </c>
      <c r="CF27" s="14">
        <f t="shared" si="56"/>
        <v>0</v>
      </c>
      <c r="CG27" s="14">
        <f t="shared" si="56"/>
        <v>0</v>
      </c>
      <c r="CH27" s="14">
        <f t="shared" si="56"/>
        <v>0</v>
      </c>
      <c r="CI27" s="14">
        <f t="shared" si="56"/>
        <v>0</v>
      </c>
      <c r="CJ27" s="14">
        <f t="shared" si="56"/>
        <v>0</v>
      </c>
      <c r="CK27" s="14">
        <f t="shared" si="56"/>
        <v>0</v>
      </c>
      <c r="CL27" s="14">
        <f t="shared" si="56"/>
        <v>0</v>
      </c>
      <c r="CM27" s="14">
        <f t="shared" si="56"/>
        <v>0</v>
      </c>
      <c r="CN27" s="14">
        <f t="shared" si="56"/>
        <v>0</v>
      </c>
      <c r="CO27" s="14">
        <f t="shared" si="56"/>
        <v>0</v>
      </c>
      <c r="CP27" s="14">
        <f t="shared" si="56"/>
        <v>0</v>
      </c>
      <c r="CQ27" s="14">
        <f t="shared" si="56"/>
        <v>0</v>
      </c>
      <c r="CR27" s="14">
        <f t="shared" si="56"/>
        <v>0</v>
      </c>
      <c r="CS27" s="14">
        <f t="shared" si="56"/>
        <v>0</v>
      </c>
      <c r="CT27" s="14">
        <f t="shared" si="56"/>
        <v>0</v>
      </c>
      <c r="CU27" s="14">
        <f t="shared" si="56"/>
        <v>0</v>
      </c>
      <c r="CW27" s="14">
        <f>SUM(BF$5:BF27)</f>
        <v>124.95</v>
      </c>
      <c r="CX27" s="14">
        <f>SUM(BG$5:BG27)</f>
        <v>124.95</v>
      </c>
      <c r="CY27" s="14">
        <f>SUM(BH$5:BH27)</f>
        <v>76.949999999999989</v>
      </c>
      <c r="CZ27" s="14">
        <f>SUM(BI$5:BI27)</f>
        <v>72.539999999999992</v>
      </c>
      <c r="DA27" s="14">
        <f>SUM(BJ$5:BJ27)</f>
        <v>72.539999999999992</v>
      </c>
      <c r="DB27" s="14">
        <f>SUM(BK$5:BK27)</f>
        <v>36.855000000000004</v>
      </c>
      <c r="DC27" s="14">
        <f>SUM(BL$5:BL27)</f>
        <v>36.855000000000004</v>
      </c>
      <c r="DD27" s="14">
        <f>SUM(BM$5:BM27)</f>
        <v>16.739999999999998</v>
      </c>
      <c r="DE27" s="14">
        <f>SUM(BN$5:BN27)</f>
        <v>54.375</v>
      </c>
      <c r="DF27" s="14">
        <f>SUM(BO$5:BO27)</f>
        <v>54.375</v>
      </c>
      <c r="DG27" s="14">
        <f>SUM(BP$5:BP27)</f>
        <v>25.200000000000003</v>
      </c>
      <c r="DH27" s="14">
        <f>SUM(BQ$5:BQ27)</f>
        <v>25.200000000000003</v>
      </c>
      <c r="DI27" s="14">
        <f>SUM(BR$5:BR27)</f>
        <v>13.05</v>
      </c>
      <c r="DJ27" s="14">
        <f>SUM(BS$5:BS27)</f>
        <v>6.5250000000000004</v>
      </c>
      <c r="DK27" s="14">
        <f>SUM(BT$5:BT27)</f>
        <v>19.125</v>
      </c>
      <c r="DL27" s="14">
        <f>SUM(BU$5:BU27)</f>
        <v>19.125</v>
      </c>
      <c r="DM27" s="14">
        <f>SUM(BV$5:BV27)</f>
        <v>8.4599999999999991</v>
      </c>
      <c r="DN27" s="14">
        <f>SUM(BW$5:BW27)</f>
        <v>8.4599999999999991</v>
      </c>
      <c r="DO27" s="14">
        <f>SUM(BX$5:BX27)</f>
        <v>4.589999999999999</v>
      </c>
      <c r="DP27" s="14">
        <f>SUM(BY$5:BY27)</f>
        <v>2.2949999999999995</v>
      </c>
      <c r="DQ27" s="14">
        <f>SUM(BZ$5:BZ27)</f>
        <v>4.5</v>
      </c>
      <c r="DR27" s="14">
        <f>SUM(CA$5:CA27)</f>
        <v>4.5</v>
      </c>
      <c r="DS27" s="14">
        <f>SUM(CB$5:CB27)</f>
        <v>2.16</v>
      </c>
      <c r="DT27" s="14">
        <f>SUM(CC$5:CC27)</f>
        <v>2.16</v>
      </c>
      <c r="DU27" s="14">
        <f>SUM(CD$5:CD27)</f>
        <v>1.08</v>
      </c>
      <c r="DV27" s="14">
        <f>SUM(CE$5:CE27)</f>
        <v>0.54</v>
      </c>
      <c r="DW27" s="14">
        <f>SUM(CF$5:CF27)</f>
        <v>0</v>
      </c>
      <c r="DX27" s="14">
        <f>SUM(CG$5:CG27)</f>
        <v>0</v>
      </c>
      <c r="DY27" s="14">
        <f>SUM(CH$5:CH27)</f>
        <v>0</v>
      </c>
      <c r="DZ27" s="14">
        <f>SUM(CI$5:CI27)</f>
        <v>0</v>
      </c>
      <c r="EA27" s="14">
        <f>SUM(CJ$5:CJ27)</f>
        <v>0</v>
      </c>
      <c r="EB27" s="14">
        <f>SUM(CK$5:CK27)</f>
        <v>0</v>
      </c>
      <c r="EC27" s="14">
        <f>SUM(CL$5:CL27)</f>
        <v>0</v>
      </c>
      <c r="ED27" s="14">
        <f>SUM(CM$5:CM27)</f>
        <v>0</v>
      </c>
      <c r="EE27" s="14">
        <f>SUM(CN$5:CN27)</f>
        <v>0</v>
      </c>
      <c r="EF27" s="14">
        <f>SUM(CO$5:CO27)</f>
        <v>0</v>
      </c>
      <c r="EG27" s="14">
        <f>SUM(CP$5:CP27)</f>
        <v>0</v>
      </c>
      <c r="EH27" s="14">
        <f>SUM(CQ$5:CQ27)</f>
        <v>0</v>
      </c>
      <c r="EI27" s="14">
        <f>SUM(CR$5:CR27)</f>
        <v>0</v>
      </c>
      <c r="EJ27" s="14">
        <f>SUM(CS$5:CS27)</f>
        <v>0</v>
      </c>
      <c r="EK27" s="14">
        <f>SUM(CT$5:CT27)</f>
        <v>0</v>
      </c>
      <c r="EL27" s="14">
        <f>SUM(CU$5:CU27)</f>
        <v>0</v>
      </c>
      <c r="EO27" s="101">
        <f t="shared" si="11"/>
        <v>20</v>
      </c>
      <c r="EP27" s="101">
        <f t="shared" si="12"/>
        <v>20</v>
      </c>
      <c r="EQ27" s="101">
        <f t="shared" si="13"/>
        <v>17</v>
      </c>
      <c r="ER27" s="101">
        <f t="shared" si="14"/>
        <v>16</v>
      </c>
      <c r="ES27" s="101">
        <f t="shared" si="15"/>
        <v>16</v>
      </c>
      <c r="ET27" s="101">
        <f t="shared" si="16"/>
        <v>12</v>
      </c>
      <c r="EU27" s="101">
        <f t="shared" si="17"/>
        <v>12</v>
      </c>
      <c r="EV27" s="101">
        <f t="shared" si="18"/>
        <v>8</v>
      </c>
      <c r="EW27" s="101">
        <f t="shared" si="19"/>
        <v>14</v>
      </c>
      <c r="EX27" s="101">
        <f t="shared" si="20"/>
        <v>14</v>
      </c>
      <c r="EY27" s="101">
        <f t="shared" si="21"/>
        <v>10</v>
      </c>
      <c r="EZ27" s="101">
        <f t="shared" si="22"/>
        <v>10</v>
      </c>
      <c r="FA27" s="101">
        <f t="shared" si="23"/>
        <v>7</v>
      </c>
      <c r="FB27" s="101">
        <f t="shared" si="24"/>
        <v>4</v>
      </c>
      <c r="FC27" s="101">
        <f t="shared" si="25"/>
        <v>9</v>
      </c>
      <c r="FD27" s="101">
        <f t="shared" si="26"/>
        <v>9</v>
      </c>
      <c r="FE27" s="101">
        <f t="shared" si="27"/>
        <v>5</v>
      </c>
      <c r="FF27" s="101">
        <f t="shared" si="28"/>
        <v>5</v>
      </c>
      <c r="FG27" s="101">
        <f t="shared" si="29"/>
        <v>3</v>
      </c>
      <c r="FH27" s="101">
        <f t="shared" si="30"/>
        <v>2</v>
      </c>
      <c r="FI27" s="101">
        <f t="shared" si="31"/>
        <v>3</v>
      </c>
      <c r="FJ27" s="101">
        <f t="shared" si="32"/>
        <v>3</v>
      </c>
      <c r="FK27" s="101">
        <f t="shared" si="33"/>
        <v>2</v>
      </c>
      <c r="FL27" s="101">
        <f t="shared" si="34"/>
        <v>2</v>
      </c>
      <c r="FM27" s="101">
        <f t="shared" si="35"/>
        <v>1</v>
      </c>
      <c r="FN27" s="101">
        <f t="shared" si="36"/>
        <v>0</v>
      </c>
      <c r="FO27" s="101">
        <f t="shared" si="37"/>
        <v>0</v>
      </c>
      <c r="FP27" s="101">
        <f t="shared" si="38"/>
        <v>0</v>
      </c>
      <c r="FQ27" s="101">
        <f t="shared" si="39"/>
        <v>0</v>
      </c>
      <c r="FR27" s="101">
        <f t="shared" si="40"/>
        <v>0</v>
      </c>
      <c r="FS27" s="101">
        <f t="shared" si="41"/>
        <v>0</v>
      </c>
      <c r="FT27" s="101">
        <f t="shared" si="42"/>
        <v>0</v>
      </c>
      <c r="FU27" s="101">
        <f t="shared" si="43"/>
        <v>0</v>
      </c>
      <c r="FV27" s="101">
        <f t="shared" si="44"/>
        <v>0</v>
      </c>
      <c r="FW27" s="101">
        <f t="shared" si="45"/>
        <v>0</v>
      </c>
      <c r="FX27" s="101">
        <f t="shared" si="46"/>
        <v>0</v>
      </c>
      <c r="FY27" s="101">
        <f t="shared" si="47"/>
        <v>0</v>
      </c>
      <c r="FZ27" s="101">
        <f t="shared" si="48"/>
        <v>0</v>
      </c>
      <c r="GA27" s="101">
        <f t="shared" si="49"/>
        <v>0</v>
      </c>
      <c r="GB27" s="101">
        <f t="shared" si="50"/>
        <v>0</v>
      </c>
      <c r="GC27" s="101">
        <f t="shared" si="51"/>
        <v>0</v>
      </c>
      <c r="GD27" s="101">
        <f t="shared" si="52"/>
        <v>0</v>
      </c>
    </row>
    <row r="28" spans="11:186" ht="16.5" x14ac:dyDescent="0.2">
      <c r="K28" s="100">
        <v>24</v>
      </c>
      <c r="L28" s="100">
        <v>5</v>
      </c>
      <c r="M28" s="100">
        <v>4</v>
      </c>
      <c r="N28" s="100" t="str">
        <f t="shared" si="3"/>
        <v>神器5-4</v>
      </c>
      <c r="O28" s="100">
        <v>2</v>
      </c>
      <c r="P28" s="14">
        <f t="shared" si="4"/>
        <v>90</v>
      </c>
      <c r="Q28" s="102">
        <v>0.16</v>
      </c>
      <c r="R28" s="14">
        <v>1</v>
      </c>
      <c r="S28" s="14">
        <v>2</v>
      </c>
      <c r="T28" s="102">
        <v>0.16</v>
      </c>
      <c r="U28" s="14">
        <v>1</v>
      </c>
      <c r="V28" s="14">
        <v>3</v>
      </c>
      <c r="W28" s="102">
        <v>0.16</v>
      </c>
      <c r="X28" s="14">
        <v>2</v>
      </c>
      <c r="Y28" s="14">
        <v>4</v>
      </c>
      <c r="AO28" s="50">
        <v>3</v>
      </c>
      <c r="AP28" s="100">
        <v>13</v>
      </c>
      <c r="AQ28" s="100">
        <v>3</v>
      </c>
      <c r="AR28" s="50">
        <v>1</v>
      </c>
      <c r="AS28" s="100" t="s">
        <v>377</v>
      </c>
      <c r="AT28" s="21">
        <f t="shared" si="0"/>
        <v>1.7999999999999999E-2</v>
      </c>
      <c r="AU28" s="100">
        <f t="shared" si="5"/>
        <v>1</v>
      </c>
      <c r="AV28" s="100">
        <f t="shared" si="6"/>
        <v>1</v>
      </c>
      <c r="AW28" s="101">
        <f t="shared" si="7"/>
        <v>1.7999999999999999E-2</v>
      </c>
      <c r="AX28" s="100">
        <f t="shared" si="8"/>
        <v>2.52</v>
      </c>
      <c r="BA28" s="100">
        <v>24</v>
      </c>
      <c r="BB28" s="14">
        <f>INDEX(节奏总表!$BW$4:$BW$63,神器!BA28)</f>
        <v>110</v>
      </c>
      <c r="BC28" s="14">
        <f t="shared" si="9"/>
        <v>5</v>
      </c>
      <c r="BD28" s="14">
        <v>5</v>
      </c>
      <c r="BE28" s="14">
        <v>3</v>
      </c>
      <c r="BF28" s="14">
        <f t="shared" si="10"/>
        <v>0</v>
      </c>
      <c r="BG28" s="14">
        <f t="shared" si="56"/>
        <v>0</v>
      </c>
      <c r="BH28" s="14">
        <f t="shared" si="56"/>
        <v>0</v>
      </c>
      <c r="BI28" s="14">
        <f t="shared" si="56"/>
        <v>0</v>
      </c>
      <c r="BJ28" s="14">
        <f t="shared" si="56"/>
        <v>0</v>
      </c>
      <c r="BK28" s="14">
        <f t="shared" si="56"/>
        <v>0</v>
      </c>
      <c r="BL28" s="14">
        <f t="shared" si="56"/>
        <v>0</v>
      </c>
      <c r="BM28" s="14">
        <f t="shared" si="56"/>
        <v>0</v>
      </c>
      <c r="BN28" s="14">
        <f t="shared" si="56"/>
        <v>8.25</v>
      </c>
      <c r="BO28" s="14">
        <f t="shared" si="56"/>
        <v>8.25</v>
      </c>
      <c r="BP28" s="14">
        <f t="shared" si="56"/>
        <v>3.96</v>
      </c>
      <c r="BQ28" s="14">
        <f t="shared" si="56"/>
        <v>3.96</v>
      </c>
      <c r="BR28" s="14">
        <f t="shared" si="56"/>
        <v>1.98</v>
      </c>
      <c r="BS28" s="14">
        <f t="shared" si="56"/>
        <v>0.99</v>
      </c>
      <c r="BT28" s="14">
        <f t="shared" si="56"/>
        <v>3.375</v>
      </c>
      <c r="BU28" s="14">
        <f t="shared" si="56"/>
        <v>3.375</v>
      </c>
      <c r="BV28" s="14">
        <f t="shared" si="56"/>
        <v>1.44</v>
      </c>
      <c r="BW28" s="14">
        <f t="shared" si="56"/>
        <v>1.44</v>
      </c>
      <c r="BX28" s="14">
        <f t="shared" si="56"/>
        <v>0.80999999999999983</v>
      </c>
      <c r="BY28" s="14">
        <f t="shared" si="56"/>
        <v>0.40499999999999992</v>
      </c>
      <c r="BZ28" s="14">
        <f t="shared" si="56"/>
        <v>1.125</v>
      </c>
      <c r="CA28" s="14">
        <f t="shared" si="56"/>
        <v>1.125</v>
      </c>
      <c r="CB28" s="14">
        <f t="shared" si="56"/>
        <v>0.54</v>
      </c>
      <c r="CC28" s="14">
        <f t="shared" si="56"/>
        <v>0.54</v>
      </c>
      <c r="CD28" s="14">
        <f t="shared" si="56"/>
        <v>0.27</v>
      </c>
      <c r="CE28" s="14">
        <f t="shared" si="56"/>
        <v>0.13500000000000001</v>
      </c>
      <c r="CF28" s="14">
        <f t="shared" si="56"/>
        <v>0</v>
      </c>
      <c r="CG28" s="14">
        <f t="shared" si="56"/>
        <v>0</v>
      </c>
      <c r="CH28" s="14">
        <f t="shared" si="56"/>
        <v>0</v>
      </c>
      <c r="CI28" s="14">
        <f t="shared" si="56"/>
        <v>0</v>
      </c>
      <c r="CJ28" s="14">
        <f t="shared" si="56"/>
        <v>0</v>
      </c>
      <c r="CK28" s="14">
        <f t="shared" si="56"/>
        <v>0</v>
      </c>
      <c r="CL28" s="14">
        <f t="shared" si="56"/>
        <v>0</v>
      </c>
      <c r="CM28" s="14">
        <f t="shared" si="56"/>
        <v>0</v>
      </c>
      <c r="CN28" s="14">
        <f t="shared" si="56"/>
        <v>0</v>
      </c>
      <c r="CO28" s="14">
        <f t="shared" si="56"/>
        <v>0</v>
      </c>
      <c r="CP28" s="14">
        <f t="shared" si="56"/>
        <v>0</v>
      </c>
      <c r="CQ28" s="14">
        <f t="shared" si="56"/>
        <v>0</v>
      </c>
      <c r="CR28" s="14">
        <f t="shared" si="56"/>
        <v>0</v>
      </c>
      <c r="CS28" s="14">
        <f t="shared" si="56"/>
        <v>0</v>
      </c>
      <c r="CT28" s="14">
        <f t="shared" si="56"/>
        <v>0</v>
      </c>
      <c r="CU28" s="14">
        <f t="shared" si="56"/>
        <v>0</v>
      </c>
      <c r="CW28" s="14">
        <f>SUM(BF$5:BF28)</f>
        <v>124.95</v>
      </c>
      <c r="CX28" s="14">
        <f>SUM(BG$5:BG28)</f>
        <v>124.95</v>
      </c>
      <c r="CY28" s="14">
        <f>SUM(BH$5:BH28)</f>
        <v>76.949999999999989</v>
      </c>
      <c r="CZ28" s="14">
        <f>SUM(BI$5:BI28)</f>
        <v>72.539999999999992</v>
      </c>
      <c r="DA28" s="14">
        <f>SUM(BJ$5:BJ28)</f>
        <v>72.539999999999992</v>
      </c>
      <c r="DB28" s="14">
        <f>SUM(BK$5:BK28)</f>
        <v>36.855000000000004</v>
      </c>
      <c r="DC28" s="14">
        <f>SUM(BL$5:BL28)</f>
        <v>36.855000000000004</v>
      </c>
      <c r="DD28" s="14">
        <f>SUM(BM$5:BM28)</f>
        <v>16.739999999999998</v>
      </c>
      <c r="DE28" s="14">
        <f>SUM(BN$5:BN28)</f>
        <v>62.625</v>
      </c>
      <c r="DF28" s="14">
        <f>SUM(BO$5:BO28)</f>
        <v>62.625</v>
      </c>
      <c r="DG28" s="14">
        <f>SUM(BP$5:BP28)</f>
        <v>29.160000000000004</v>
      </c>
      <c r="DH28" s="14">
        <f>SUM(BQ$5:BQ28)</f>
        <v>29.160000000000004</v>
      </c>
      <c r="DI28" s="14">
        <f>SUM(BR$5:BR28)</f>
        <v>15.030000000000001</v>
      </c>
      <c r="DJ28" s="14">
        <f>SUM(BS$5:BS28)</f>
        <v>7.5150000000000006</v>
      </c>
      <c r="DK28" s="14">
        <f>SUM(BT$5:BT28)</f>
        <v>22.5</v>
      </c>
      <c r="DL28" s="14">
        <f>SUM(BU$5:BU28)</f>
        <v>22.5</v>
      </c>
      <c r="DM28" s="14">
        <f>SUM(BV$5:BV28)</f>
        <v>9.8999999999999986</v>
      </c>
      <c r="DN28" s="14">
        <f>SUM(BW$5:BW28)</f>
        <v>9.8999999999999986</v>
      </c>
      <c r="DO28" s="14">
        <f>SUM(BX$5:BX28)</f>
        <v>5.3999999999999986</v>
      </c>
      <c r="DP28" s="14">
        <f>SUM(BY$5:BY28)</f>
        <v>2.6999999999999993</v>
      </c>
      <c r="DQ28" s="14">
        <f>SUM(BZ$5:BZ28)</f>
        <v>5.625</v>
      </c>
      <c r="DR28" s="14">
        <f>SUM(CA$5:CA28)</f>
        <v>5.625</v>
      </c>
      <c r="DS28" s="14">
        <f>SUM(CB$5:CB28)</f>
        <v>2.7</v>
      </c>
      <c r="DT28" s="14">
        <f>SUM(CC$5:CC28)</f>
        <v>2.7</v>
      </c>
      <c r="DU28" s="14">
        <f>SUM(CD$5:CD28)</f>
        <v>1.35</v>
      </c>
      <c r="DV28" s="14">
        <f>SUM(CE$5:CE28)</f>
        <v>0.67500000000000004</v>
      </c>
      <c r="DW28" s="14">
        <f>SUM(CF$5:CF28)</f>
        <v>0</v>
      </c>
      <c r="DX28" s="14">
        <f>SUM(CG$5:CG28)</f>
        <v>0</v>
      </c>
      <c r="DY28" s="14">
        <f>SUM(CH$5:CH28)</f>
        <v>0</v>
      </c>
      <c r="DZ28" s="14">
        <f>SUM(CI$5:CI28)</f>
        <v>0</v>
      </c>
      <c r="EA28" s="14">
        <f>SUM(CJ$5:CJ28)</f>
        <v>0</v>
      </c>
      <c r="EB28" s="14">
        <f>SUM(CK$5:CK28)</f>
        <v>0</v>
      </c>
      <c r="EC28" s="14">
        <f>SUM(CL$5:CL28)</f>
        <v>0</v>
      </c>
      <c r="ED28" s="14">
        <f>SUM(CM$5:CM28)</f>
        <v>0</v>
      </c>
      <c r="EE28" s="14">
        <f>SUM(CN$5:CN28)</f>
        <v>0</v>
      </c>
      <c r="EF28" s="14">
        <f>SUM(CO$5:CO28)</f>
        <v>0</v>
      </c>
      <c r="EG28" s="14">
        <f>SUM(CP$5:CP28)</f>
        <v>0</v>
      </c>
      <c r="EH28" s="14">
        <f>SUM(CQ$5:CQ28)</f>
        <v>0</v>
      </c>
      <c r="EI28" s="14">
        <f>SUM(CR$5:CR28)</f>
        <v>0</v>
      </c>
      <c r="EJ28" s="14">
        <f>SUM(CS$5:CS28)</f>
        <v>0</v>
      </c>
      <c r="EK28" s="14">
        <f>SUM(CT$5:CT28)</f>
        <v>0</v>
      </c>
      <c r="EL28" s="14">
        <f>SUM(CU$5:CU28)</f>
        <v>0</v>
      </c>
      <c r="EO28" s="101">
        <f t="shared" si="11"/>
        <v>20</v>
      </c>
      <c r="EP28" s="101">
        <f t="shared" si="12"/>
        <v>20</v>
      </c>
      <c r="EQ28" s="101">
        <f t="shared" si="13"/>
        <v>17</v>
      </c>
      <c r="ER28" s="101">
        <f t="shared" si="14"/>
        <v>16</v>
      </c>
      <c r="ES28" s="101">
        <f t="shared" si="15"/>
        <v>16</v>
      </c>
      <c r="ET28" s="101">
        <f t="shared" si="16"/>
        <v>12</v>
      </c>
      <c r="EU28" s="101">
        <f t="shared" si="17"/>
        <v>12</v>
      </c>
      <c r="EV28" s="101">
        <f t="shared" si="18"/>
        <v>8</v>
      </c>
      <c r="EW28" s="101">
        <f t="shared" si="19"/>
        <v>15</v>
      </c>
      <c r="EX28" s="101">
        <f t="shared" si="20"/>
        <v>15</v>
      </c>
      <c r="EY28" s="101">
        <f t="shared" si="21"/>
        <v>11</v>
      </c>
      <c r="EZ28" s="101">
        <f t="shared" si="22"/>
        <v>11</v>
      </c>
      <c r="FA28" s="101">
        <f t="shared" si="23"/>
        <v>8</v>
      </c>
      <c r="FB28" s="101">
        <f t="shared" si="24"/>
        <v>5</v>
      </c>
      <c r="FC28" s="101">
        <f t="shared" si="25"/>
        <v>9</v>
      </c>
      <c r="FD28" s="101">
        <f t="shared" si="26"/>
        <v>9</v>
      </c>
      <c r="FE28" s="101">
        <f t="shared" si="27"/>
        <v>6</v>
      </c>
      <c r="FF28" s="101">
        <f t="shared" si="28"/>
        <v>6</v>
      </c>
      <c r="FG28" s="101">
        <f t="shared" si="29"/>
        <v>4</v>
      </c>
      <c r="FH28" s="101">
        <f t="shared" si="30"/>
        <v>2</v>
      </c>
      <c r="FI28" s="101">
        <f t="shared" si="31"/>
        <v>4</v>
      </c>
      <c r="FJ28" s="101">
        <f t="shared" si="32"/>
        <v>4</v>
      </c>
      <c r="FK28" s="101">
        <f t="shared" si="33"/>
        <v>2</v>
      </c>
      <c r="FL28" s="101">
        <f t="shared" si="34"/>
        <v>2</v>
      </c>
      <c r="FM28" s="101">
        <f t="shared" si="35"/>
        <v>1</v>
      </c>
      <c r="FN28" s="101">
        <f t="shared" si="36"/>
        <v>0</v>
      </c>
      <c r="FO28" s="101">
        <f t="shared" si="37"/>
        <v>0</v>
      </c>
      <c r="FP28" s="101">
        <f t="shared" si="38"/>
        <v>0</v>
      </c>
      <c r="FQ28" s="101">
        <f t="shared" si="39"/>
        <v>0</v>
      </c>
      <c r="FR28" s="101">
        <f t="shared" si="40"/>
        <v>0</v>
      </c>
      <c r="FS28" s="101">
        <f t="shared" si="41"/>
        <v>0</v>
      </c>
      <c r="FT28" s="101">
        <f t="shared" si="42"/>
        <v>0</v>
      </c>
      <c r="FU28" s="101">
        <f t="shared" si="43"/>
        <v>0</v>
      </c>
      <c r="FV28" s="101">
        <f t="shared" si="44"/>
        <v>0</v>
      </c>
      <c r="FW28" s="101">
        <f t="shared" si="45"/>
        <v>0</v>
      </c>
      <c r="FX28" s="101">
        <f t="shared" si="46"/>
        <v>0</v>
      </c>
      <c r="FY28" s="101">
        <f t="shared" si="47"/>
        <v>0</v>
      </c>
      <c r="FZ28" s="101">
        <f t="shared" si="48"/>
        <v>0</v>
      </c>
      <c r="GA28" s="101">
        <f t="shared" si="49"/>
        <v>0</v>
      </c>
      <c r="GB28" s="101">
        <f t="shared" si="50"/>
        <v>0</v>
      </c>
      <c r="GC28" s="101">
        <f t="shared" si="51"/>
        <v>0</v>
      </c>
      <c r="GD28" s="101">
        <f t="shared" si="52"/>
        <v>0</v>
      </c>
    </row>
    <row r="29" spans="11:186" ht="16.5" x14ac:dyDescent="0.2">
      <c r="K29" s="100">
        <v>25</v>
      </c>
      <c r="L29" s="100">
        <v>5</v>
      </c>
      <c r="M29" s="100">
        <v>5</v>
      </c>
      <c r="N29" s="100" t="str">
        <f t="shared" si="3"/>
        <v>神器5-5</v>
      </c>
      <c r="O29" s="100">
        <v>3</v>
      </c>
      <c r="P29" s="14">
        <f t="shared" si="4"/>
        <v>210</v>
      </c>
      <c r="Q29" s="102">
        <v>0.12</v>
      </c>
      <c r="R29" s="14">
        <v>1</v>
      </c>
      <c r="S29" s="14">
        <v>1</v>
      </c>
      <c r="T29" s="102">
        <v>0.12</v>
      </c>
      <c r="U29" s="14">
        <v>1</v>
      </c>
      <c r="V29" s="14">
        <v>2</v>
      </c>
      <c r="W29" s="102">
        <v>0.12</v>
      </c>
      <c r="X29" s="14">
        <v>1</v>
      </c>
      <c r="Y29" s="14">
        <v>3</v>
      </c>
      <c r="AO29" s="50">
        <v>3</v>
      </c>
      <c r="AP29" s="100">
        <v>14</v>
      </c>
      <c r="AQ29" s="100">
        <v>3</v>
      </c>
      <c r="AR29" s="50">
        <v>1</v>
      </c>
      <c r="AS29" s="100" t="s">
        <v>378</v>
      </c>
      <c r="AT29" s="21">
        <f t="shared" si="0"/>
        <v>8.9999999999999993E-3</v>
      </c>
      <c r="AU29" s="100">
        <f t="shared" si="5"/>
        <v>1</v>
      </c>
      <c r="AV29" s="100">
        <f t="shared" si="6"/>
        <v>1</v>
      </c>
      <c r="AW29" s="101">
        <f t="shared" si="7"/>
        <v>8.9999999999999993E-3</v>
      </c>
      <c r="AX29" s="100">
        <f t="shared" si="8"/>
        <v>2.6999999999999997</v>
      </c>
      <c r="BA29" s="100">
        <v>25</v>
      </c>
      <c r="BB29" s="14">
        <f>INDEX(节奏总表!$BW$4:$BW$63,神器!BA29)</f>
        <v>112</v>
      </c>
      <c r="BC29" s="14">
        <f t="shared" si="9"/>
        <v>5</v>
      </c>
      <c r="BD29" s="14">
        <v>5</v>
      </c>
      <c r="BE29" s="14">
        <v>3</v>
      </c>
      <c r="BF29" s="14">
        <f t="shared" si="10"/>
        <v>0</v>
      </c>
      <c r="BG29" s="14">
        <f t="shared" si="56"/>
        <v>0</v>
      </c>
      <c r="BH29" s="14">
        <f t="shared" si="56"/>
        <v>0</v>
      </c>
      <c r="BI29" s="14">
        <f t="shared" si="56"/>
        <v>0</v>
      </c>
      <c r="BJ29" s="14">
        <f t="shared" si="56"/>
        <v>0</v>
      </c>
      <c r="BK29" s="14">
        <f t="shared" si="56"/>
        <v>0</v>
      </c>
      <c r="BL29" s="14">
        <f t="shared" si="56"/>
        <v>0</v>
      </c>
      <c r="BM29" s="14">
        <f t="shared" si="56"/>
        <v>0</v>
      </c>
      <c r="BN29" s="14">
        <f t="shared" si="56"/>
        <v>8.25</v>
      </c>
      <c r="BO29" s="14">
        <f t="shared" si="56"/>
        <v>8.25</v>
      </c>
      <c r="BP29" s="14">
        <f t="shared" si="56"/>
        <v>3.96</v>
      </c>
      <c r="BQ29" s="14">
        <f t="shared" si="56"/>
        <v>3.96</v>
      </c>
      <c r="BR29" s="14">
        <f t="shared" si="56"/>
        <v>1.98</v>
      </c>
      <c r="BS29" s="14">
        <f t="shared" si="56"/>
        <v>0.99</v>
      </c>
      <c r="BT29" s="14">
        <f t="shared" si="56"/>
        <v>3.375</v>
      </c>
      <c r="BU29" s="14">
        <f t="shared" si="56"/>
        <v>3.375</v>
      </c>
      <c r="BV29" s="14">
        <f t="shared" si="56"/>
        <v>1.44</v>
      </c>
      <c r="BW29" s="14">
        <f t="shared" si="56"/>
        <v>1.44</v>
      </c>
      <c r="BX29" s="14">
        <f t="shared" si="56"/>
        <v>0.80999999999999983</v>
      </c>
      <c r="BY29" s="14">
        <f t="shared" si="56"/>
        <v>0.40499999999999992</v>
      </c>
      <c r="BZ29" s="14">
        <f t="shared" si="56"/>
        <v>1.125</v>
      </c>
      <c r="CA29" s="14">
        <f t="shared" si="56"/>
        <v>1.125</v>
      </c>
      <c r="CB29" s="14">
        <f t="shared" si="56"/>
        <v>0.54</v>
      </c>
      <c r="CC29" s="14">
        <f t="shared" si="56"/>
        <v>0.54</v>
      </c>
      <c r="CD29" s="14">
        <f t="shared" si="56"/>
        <v>0.27</v>
      </c>
      <c r="CE29" s="14">
        <f t="shared" si="56"/>
        <v>0.13500000000000001</v>
      </c>
      <c r="CF29" s="14">
        <f t="shared" si="56"/>
        <v>0</v>
      </c>
      <c r="CG29" s="14">
        <f t="shared" si="56"/>
        <v>0</v>
      </c>
      <c r="CH29" s="14">
        <f t="shared" si="56"/>
        <v>0</v>
      </c>
      <c r="CI29" s="14">
        <f t="shared" si="56"/>
        <v>0</v>
      </c>
      <c r="CJ29" s="14">
        <f t="shared" si="56"/>
        <v>0</v>
      </c>
      <c r="CK29" s="14">
        <f t="shared" si="56"/>
        <v>0</v>
      </c>
      <c r="CL29" s="14">
        <f t="shared" si="56"/>
        <v>0</v>
      </c>
      <c r="CM29" s="14">
        <f t="shared" si="56"/>
        <v>0</v>
      </c>
      <c r="CN29" s="14">
        <f t="shared" si="56"/>
        <v>0</v>
      </c>
      <c r="CO29" s="14">
        <f t="shared" si="56"/>
        <v>0</v>
      </c>
      <c r="CP29" s="14">
        <f t="shared" si="56"/>
        <v>0</v>
      </c>
      <c r="CQ29" s="14">
        <f t="shared" si="56"/>
        <v>0</v>
      </c>
      <c r="CR29" s="14">
        <f t="shared" si="56"/>
        <v>0</v>
      </c>
      <c r="CS29" s="14">
        <f t="shared" si="56"/>
        <v>0</v>
      </c>
      <c r="CT29" s="14">
        <f t="shared" si="56"/>
        <v>0</v>
      </c>
      <c r="CU29" s="14">
        <f t="shared" si="56"/>
        <v>0</v>
      </c>
      <c r="CW29" s="14">
        <f>SUM(BF$5:BF29)</f>
        <v>124.95</v>
      </c>
      <c r="CX29" s="14">
        <f>SUM(BG$5:BG29)</f>
        <v>124.95</v>
      </c>
      <c r="CY29" s="14">
        <f>SUM(BH$5:BH29)</f>
        <v>76.949999999999989</v>
      </c>
      <c r="CZ29" s="14">
        <f>SUM(BI$5:BI29)</f>
        <v>72.539999999999992</v>
      </c>
      <c r="DA29" s="14">
        <f>SUM(BJ$5:BJ29)</f>
        <v>72.539999999999992</v>
      </c>
      <c r="DB29" s="14">
        <f>SUM(BK$5:BK29)</f>
        <v>36.855000000000004</v>
      </c>
      <c r="DC29" s="14">
        <f>SUM(BL$5:BL29)</f>
        <v>36.855000000000004</v>
      </c>
      <c r="DD29" s="14">
        <f>SUM(BM$5:BM29)</f>
        <v>16.739999999999998</v>
      </c>
      <c r="DE29" s="14">
        <f>SUM(BN$5:BN29)</f>
        <v>70.875</v>
      </c>
      <c r="DF29" s="14">
        <f>SUM(BO$5:BO29)</f>
        <v>70.875</v>
      </c>
      <c r="DG29" s="14">
        <f>SUM(BP$5:BP29)</f>
        <v>33.120000000000005</v>
      </c>
      <c r="DH29" s="14">
        <f>SUM(BQ$5:BQ29)</f>
        <v>33.120000000000005</v>
      </c>
      <c r="DI29" s="14">
        <f>SUM(BR$5:BR29)</f>
        <v>17.010000000000002</v>
      </c>
      <c r="DJ29" s="14">
        <f>SUM(BS$5:BS29)</f>
        <v>8.5050000000000008</v>
      </c>
      <c r="DK29" s="14">
        <f>SUM(BT$5:BT29)</f>
        <v>25.875</v>
      </c>
      <c r="DL29" s="14">
        <f>SUM(BU$5:BU29)</f>
        <v>25.875</v>
      </c>
      <c r="DM29" s="14">
        <f>SUM(BV$5:BV29)</f>
        <v>11.339999999999998</v>
      </c>
      <c r="DN29" s="14">
        <f>SUM(BW$5:BW29)</f>
        <v>11.339999999999998</v>
      </c>
      <c r="DO29" s="14">
        <f>SUM(BX$5:BX29)</f>
        <v>6.2099999999999982</v>
      </c>
      <c r="DP29" s="14">
        <f>SUM(BY$5:BY29)</f>
        <v>3.1049999999999991</v>
      </c>
      <c r="DQ29" s="14">
        <f>SUM(BZ$5:BZ29)</f>
        <v>6.75</v>
      </c>
      <c r="DR29" s="14">
        <f>SUM(CA$5:CA29)</f>
        <v>6.75</v>
      </c>
      <c r="DS29" s="14">
        <f>SUM(CB$5:CB29)</f>
        <v>3.24</v>
      </c>
      <c r="DT29" s="14">
        <f>SUM(CC$5:CC29)</f>
        <v>3.24</v>
      </c>
      <c r="DU29" s="14">
        <f>SUM(CD$5:CD29)</f>
        <v>1.62</v>
      </c>
      <c r="DV29" s="14">
        <f>SUM(CE$5:CE29)</f>
        <v>0.81</v>
      </c>
      <c r="DW29" s="14">
        <f>SUM(CF$5:CF29)</f>
        <v>0</v>
      </c>
      <c r="DX29" s="14">
        <f>SUM(CG$5:CG29)</f>
        <v>0</v>
      </c>
      <c r="DY29" s="14">
        <f>SUM(CH$5:CH29)</f>
        <v>0</v>
      </c>
      <c r="DZ29" s="14">
        <f>SUM(CI$5:CI29)</f>
        <v>0</v>
      </c>
      <c r="EA29" s="14">
        <f>SUM(CJ$5:CJ29)</f>
        <v>0</v>
      </c>
      <c r="EB29" s="14">
        <f>SUM(CK$5:CK29)</f>
        <v>0</v>
      </c>
      <c r="EC29" s="14">
        <f>SUM(CL$5:CL29)</f>
        <v>0</v>
      </c>
      <c r="ED29" s="14">
        <f>SUM(CM$5:CM29)</f>
        <v>0</v>
      </c>
      <c r="EE29" s="14">
        <f>SUM(CN$5:CN29)</f>
        <v>0</v>
      </c>
      <c r="EF29" s="14">
        <f>SUM(CO$5:CO29)</f>
        <v>0</v>
      </c>
      <c r="EG29" s="14">
        <f>SUM(CP$5:CP29)</f>
        <v>0</v>
      </c>
      <c r="EH29" s="14">
        <f>SUM(CQ$5:CQ29)</f>
        <v>0</v>
      </c>
      <c r="EI29" s="14">
        <f>SUM(CR$5:CR29)</f>
        <v>0</v>
      </c>
      <c r="EJ29" s="14">
        <f>SUM(CS$5:CS29)</f>
        <v>0</v>
      </c>
      <c r="EK29" s="14">
        <f>SUM(CT$5:CT29)</f>
        <v>0</v>
      </c>
      <c r="EL29" s="14">
        <f>SUM(CU$5:CU29)</f>
        <v>0</v>
      </c>
      <c r="EO29" s="101">
        <f t="shared" si="11"/>
        <v>20</v>
      </c>
      <c r="EP29" s="101">
        <f t="shared" si="12"/>
        <v>20</v>
      </c>
      <c r="EQ29" s="101">
        <f t="shared" si="13"/>
        <v>17</v>
      </c>
      <c r="ER29" s="101">
        <f t="shared" si="14"/>
        <v>16</v>
      </c>
      <c r="ES29" s="101">
        <f t="shared" si="15"/>
        <v>16</v>
      </c>
      <c r="ET29" s="101">
        <f t="shared" si="16"/>
        <v>12</v>
      </c>
      <c r="EU29" s="101">
        <f t="shared" si="17"/>
        <v>12</v>
      </c>
      <c r="EV29" s="101">
        <f t="shared" si="18"/>
        <v>8</v>
      </c>
      <c r="EW29" s="101">
        <f t="shared" si="19"/>
        <v>16</v>
      </c>
      <c r="EX29" s="101">
        <f t="shared" si="20"/>
        <v>16</v>
      </c>
      <c r="EY29" s="101">
        <f t="shared" si="21"/>
        <v>11</v>
      </c>
      <c r="EZ29" s="101">
        <f t="shared" si="22"/>
        <v>11</v>
      </c>
      <c r="FA29" s="101">
        <f t="shared" si="23"/>
        <v>8</v>
      </c>
      <c r="FB29" s="101">
        <f t="shared" si="24"/>
        <v>5</v>
      </c>
      <c r="FC29" s="101">
        <f t="shared" si="25"/>
        <v>10</v>
      </c>
      <c r="FD29" s="101">
        <f t="shared" si="26"/>
        <v>10</v>
      </c>
      <c r="FE29" s="101">
        <f t="shared" si="27"/>
        <v>6</v>
      </c>
      <c r="FF29" s="101">
        <f t="shared" si="28"/>
        <v>6</v>
      </c>
      <c r="FG29" s="101">
        <f t="shared" si="29"/>
        <v>4</v>
      </c>
      <c r="FH29" s="101">
        <f t="shared" si="30"/>
        <v>3</v>
      </c>
      <c r="FI29" s="101">
        <f t="shared" si="31"/>
        <v>4</v>
      </c>
      <c r="FJ29" s="101">
        <f t="shared" si="32"/>
        <v>4</v>
      </c>
      <c r="FK29" s="101">
        <f t="shared" si="33"/>
        <v>3</v>
      </c>
      <c r="FL29" s="101">
        <f t="shared" si="34"/>
        <v>3</v>
      </c>
      <c r="FM29" s="101">
        <f t="shared" si="35"/>
        <v>1</v>
      </c>
      <c r="FN29" s="101">
        <f t="shared" si="36"/>
        <v>0</v>
      </c>
      <c r="FO29" s="101">
        <f t="shared" si="37"/>
        <v>0</v>
      </c>
      <c r="FP29" s="101">
        <f t="shared" si="38"/>
        <v>0</v>
      </c>
      <c r="FQ29" s="101">
        <f t="shared" si="39"/>
        <v>0</v>
      </c>
      <c r="FR29" s="101">
        <f t="shared" si="40"/>
        <v>0</v>
      </c>
      <c r="FS29" s="101">
        <f t="shared" si="41"/>
        <v>0</v>
      </c>
      <c r="FT29" s="101">
        <f t="shared" si="42"/>
        <v>0</v>
      </c>
      <c r="FU29" s="101">
        <f t="shared" si="43"/>
        <v>0</v>
      </c>
      <c r="FV29" s="101">
        <f t="shared" si="44"/>
        <v>0</v>
      </c>
      <c r="FW29" s="101">
        <f t="shared" si="45"/>
        <v>0</v>
      </c>
      <c r="FX29" s="101">
        <f t="shared" si="46"/>
        <v>0</v>
      </c>
      <c r="FY29" s="101">
        <f t="shared" si="47"/>
        <v>0</v>
      </c>
      <c r="FZ29" s="101">
        <f t="shared" si="48"/>
        <v>0</v>
      </c>
      <c r="GA29" s="101">
        <f t="shared" si="49"/>
        <v>0</v>
      </c>
      <c r="GB29" s="101">
        <f t="shared" si="50"/>
        <v>0</v>
      </c>
      <c r="GC29" s="101">
        <f t="shared" si="51"/>
        <v>0</v>
      </c>
      <c r="GD29" s="101">
        <f t="shared" si="52"/>
        <v>0</v>
      </c>
    </row>
    <row r="30" spans="11:186" ht="16.5" x14ac:dyDescent="0.2">
      <c r="K30" s="100">
        <v>26</v>
      </c>
      <c r="L30" s="100">
        <v>5</v>
      </c>
      <c r="M30" s="100">
        <v>6</v>
      </c>
      <c r="N30" s="100" t="str">
        <f t="shared" si="3"/>
        <v>神器5-6</v>
      </c>
      <c r="O30" s="100">
        <v>4</v>
      </c>
      <c r="P30" s="14">
        <f t="shared" si="4"/>
        <v>450</v>
      </c>
      <c r="Q30" s="102">
        <v>0.06</v>
      </c>
      <c r="R30" s="14">
        <v>1</v>
      </c>
      <c r="S30" s="14">
        <v>1</v>
      </c>
      <c r="T30" s="102">
        <v>0.06</v>
      </c>
      <c r="U30" s="14">
        <v>1</v>
      </c>
      <c r="V30" s="14">
        <v>2</v>
      </c>
      <c r="W30" s="102">
        <v>0.06</v>
      </c>
      <c r="X30" s="14">
        <v>1</v>
      </c>
      <c r="Y30" s="14">
        <v>3</v>
      </c>
      <c r="AO30" s="50">
        <v>4</v>
      </c>
      <c r="AP30" s="100">
        <v>4</v>
      </c>
      <c r="AQ30" s="100">
        <v>1</v>
      </c>
      <c r="AR30" s="50">
        <v>3</v>
      </c>
      <c r="AS30" s="100" t="s">
        <v>368</v>
      </c>
      <c r="AT30" s="21">
        <f t="shared" si="0"/>
        <v>0.14300000000000002</v>
      </c>
      <c r="AU30" s="100">
        <f t="shared" si="5"/>
        <v>3</v>
      </c>
      <c r="AV30" s="100">
        <f t="shared" si="6"/>
        <v>5</v>
      </c>
      <c r="AW30" s="101">
        <f t="shared" si="7"/>
        <v>0.57200000000000006</v>
      </c>
      <c r="AX30" s="100">
        <f t="shared" si="8"/>
        <v>8.5800000000000018</v>
      </c>
      <c r="BA30" s="100">
        <v>26</v>
      </c>
      <c r="BB30" s="14">
        <f>INDEX(节奏总表!$BW$4:$BW$63,神器!BA30)</f>
        <v>114</v>
      </c>
      <c r="BC30" s="14">
        <f t="shared" si="9"/>
        <v>6</v>
      </c>
      <c r="BD30" s="14">
        <v>5</v>
      </c>
      <c r="BE30" s="14">
        <v>3</v>
      </c>
      <c r="BF30" s="14">
        <f t="shared" si="10"/>
        <v>0</v>
      </c>
      <c r="BG30" s="14">
        <f t="shared" si="56"/>
        <v>0</v>
      </c>
      <c r="BH30" s="14">
        <f t="shared" si="56"/>
        <v>0</v>
      </c>
      <c r="BI30" s="14">
        <f t="shared" si="56"/>
        <v>0</v>
      </c>
      <c r="BJ30" s="14">
        <f t="shared" si="56"/>
        <v>0</v>
      </c>
      <c r="BK30" s="14">
        <f t="shared" si="56"/>
        <v>0</v>
      </c>
      <c r="BL30" s="14">
        <f t="shared" si="56"/>
        <v>0</v>
      </c>
      <c r="BM30" s="14">
        <f t="shared" si="56"/>
        <v>0</v>
      </c>
      <c r="BN30" s="14">
        <f t="shared" si="56"/>
        <v>0</v>
      </c>
      <c r="BO30" s="14">
        <f t="shared" si="56"/>
        <v>0</v>
      </c>
      <c r="BP30" s="14">
        <f t="shared" si="56"/>
        <v>0</v>
      </c>
      <c r="BQ30" s="14">
        <f t="shared" si="56"/>
        <v>0</v>
      </c>
      <c r="BR30" s="14">
        <f t="shared" si="56"/>
        <v>0</v>
      </c>
      <c r="BS30" s="14">
        <f t="shared" si="56"/>
        <v>0</v>
      </c>
      <c r="BT30" s="14">
        <f t="shared" si="56"/>
        <v>8.25</v>
      </c>
      <c r="BU30" s="14">
        <f t="shared" si="56"/>
        <v>8.25</v>
      </c>
      <c r="BV30" s="14">
        <f t="shared" si="56"/>
        <v>3.96</v>
      </c>
      <c r="BW30" s="14">
        <f t="shared" si="56"/>
        <v>3.96</v>
      </c>
      <c r="BX30" s="14">
        <f t="shared" si="56"/>
        <v>1.98</v>
      </c>
      <c r="BY30" s="14">
        <f t="shared" si="56"/>
        <v>0.99</v>
      </c>
      <c r="BZ30" s="14">
        <f t="shared" si="56"/>
        <v>3.375</v>
      </c>
      <c r="CA30" s="14">
        <f t="shared" si="56"/>
        <v>3.375</v>
      </c>
      <c r="CB30" s="14">
        <f t="shared" si="56"/>
        <v>1.44</v>
      </c>
      <c r="CC30" s="14">
        <f t="shared" si="56"/>
        <v>1.44</v>
      </c>
      <c r="CD30" s="14">
        <f t="shared" si="56"/>
        <v>0.80999999999999983</v>
      </c>
      <c r="CE30" s="14">
        <f t="shared" si="56"/>
        <v>0.40499999999999992</v>
      </c>
      <c r="CF30" s="14">
        <f t="shared" si="56"/>
        <v>0.60750000000000004</v>
      </c>
      <c r="CG30" s="14">
        <f t="shared" si="56"/>
        <v>0.60750000000000004</v>
      </c>
      <c r="CH30" s="14">
        <f t="shared" si="56"/>
        <v>0.60750000000000004</v>
      </c>
      <c r="CI30" s="14">
        <f t="shared" si="56"/>
        <v>0.27</v>
      </c>
      <c r="CJ30" s="14">
        <f t="shared" si="56"/>
        <v>0.27</v>
      </c>
      <c r="CK30" s="14">
        <f t="shared" si="56"/>
        <v>0.27</v>
      </c>
      <c r="CL30" s="14">
        <f t="shared" si="56"/>
        <v>0.11249999999999999</v>
      </c>
      <c r="CM30" s="14">
        <f t="shared" si="56"/>
        <v>0.11249999999999999</v>
      </c>
      <c r="CN30" s="14">
        <f t="shared" si="56"/>
        <v>0</v>
      </c>
      <c r="CO30" s="14">
        <f t="shared" si="56"/>
        <v>0</v>
      </c>
      <c r="CP30" s="14">
        <f t="shared" si="56"/>
        <v>0</v>
      </c>
      <c r="CQ30" s="14">
        <f t="shared" si="56"/>
        <v>0</v>
      </c>
      <c r="CR30" s="14">
        <f t="shared" si="56"/>
        <v>0</v>
      </c>
      <c r="CS30" s="14">
        <f t="shared" si="56"/>
        <v>0</v>
      </c>
      <c r="CT30" s="14">
        <f t="shared" si="56"/>
        <v>0</v>
      </c>
      <c r="CU30" s="14">
        <f t="shared" si="56"/>
        <v>0</v>
      </c>
      <c r="CW30" s="14">
        <f>SUM(BF$5:BF30)</f>
        <v>124.95</v>
      </c>
      <c r="CX30" s="14">
        <f>SUM(BG$5:BG30)</f>
        <v>124.95</v>
      </c>
      <c r="CY30" s="14">
        <f>SUM(BH$5:BH30)</f>
        <v>76.949999999999989</v>
      </c>
      <c r="CZ30" s="14">
        <f>SUM(BI$5:BI30)</f>
        <v>72.539999999999992</v>
      </c>
      <c r="DA30" s="14">
        <f>SUM(BJ$5:BJ30)</f>
        <v>72.539999999999992</v>
      </c>
      <c r="DB30" s="14">
        <f>SUM(BK$5:BK30)</f>
        <v>36.855000000000004</v>
      </c>
      <c r="DC30" s="14">
        <f>SUM(BL$5:BL30)</f>
        <v>36.855000000000004</v>
      </c>
      <c r="DD30" s="14">
        <f>SUM(BM$5:BM30)</f>
        <v>16.739999999999998</v>
      </c>
      <c r="DE30" s="14">
        <f>SUM(BN$5:BN30)</f>
        <v>70.875</v>
      </c>
      <c r="DF30" s="14">
        <f>SUM(BO$5:BO30)</f>
        <v>70.875</v>
      </c>
      <c r="DG30" s="14">
        <f>SUM(BP$5:BP30)</f>
        <v>33.120000000000005</v>
      </c>
      <c r="DH30" s="14">
        <f>SUM(BQ$5:BQ30)</f>
        <v>33.120000000000005</v>
      </c>
      <c r="DI30" s="14">
        <f>SUM(BR$5:BR30)</f>
        <v>17.010000000000002</v>
      </c>
      <c r="DJ30" s="14">
        <f>SUM(BS$5:BS30)</f>
        <v>8.5050000000000008</v>
      </c>
      <c r="DK30" s="14">
        <f>SUM(BT$5:BT30)</f>
        <v>34.125</v>
      </c>
      <c r="DL30" s="14">
        <f>SUM(BU$5:BU30)</f>
        <v>34.125</v>
      </c>
      <c r="DM30" s="14">
        <f>SUM(BV$5:BV30)</f>
        <v>15.299999999999997</v>
      </c>
      <c r="DN30" s="14">
        <f>SUM(BW$5:BW30)</f>
        <v>15.299999999999997</v>
      </c>
      <c r="DO30" s="14">
        <f>SUM(BX$5:BX30)</f>
        <v>8.1899999999999977</v>
      </c>
      <c r="DP30" s="14">
        <f>SUM(BY$5:BY30)</f>
        <v>4.0949999999999989</v>
      </c>
      <c r="DQ30" s="14">
        <f>SUM(BZ$5:BZ30)</f>
        <v>10.125</v>
      </c>
      <c r="DR30" s="14">
        <f>SUM(CA$5:CA30)</f>
        <v>10.125</v>
      </c>
      <c r="DS30" s="14">
        <f>SUM(CB$5:CB30)</f>
        <v>4.68</v>
      </c>
      <c r="DT30" s="14">
        <f>SUM(CC$5:CC30)</f>
        <v>4.68</v>
      </c>
      <c r="DU30" s="14">
        <f>SUM(CD$5:CD30)</f>
        <v>2.4299999999999997</v>
      </c>
      <c r="DV30" s="14">
        <f>SUM(CE$5:CE30)</f>
        <v>1.2149999999999999</v>
      </c>
      <c r="DW30" s="14">
        <f>SUM(CF$5:CF30)</f>
        <v>0.60750000000000004</v>
      </c>
      <c r="DX30" s="14">
        <f>SUM(CG$5:CG30)</f>
        <v>0.60750000000000004</v>
      </c>
      <c r="DY30" s="14">
        <f>SUM(CH$5:CH30)</f>
        <v>0.60750000000000004</v>
      </c>
      <c r="DZ30" s="14">
        <f>SUM(CI$5:CI30)</f>
        <v>0.27</v>
      </c>
      <c r="EA30" s="14">
        <f>SUM(CJ$5:CJ30)</f>
        <v>0.27</v>
      </c>
      <c r="EB30" s="14">
        <f>SUM(CK$5:CK30)</f>
        <v>0.27</v>
      </c>
      <c r="EC30" s="14">
        <f>SUM(CL$5:CL30)</f>
        <v>0.11249999999999999</v>
      </c>
      <c r="ED30" s="14">
        <f>SUM(CM$5:CM30)</f>
        <v>0.11249999999999999</v>
      </c>
      <c r="EE30" s="14">
        <f>SUM(CN$5:CN30)</f>
        <v>0</v>
      </c>
      <c r="EF30" s="14">
        <f>SUM(CO$5:CO30)</f>
        <v>0</v>
      </c>
      <c r="EG30" s="14">
        <f>SUM(CP$5:CP30)</f>
        <v>0</v>
      </c>
      <c r="EH30" s="14">
        <f>SUM(CQ$5:CQ30)</f>
        <v>0</v>
      </c>
      <c r="EI30" s="14">
        <f>SUM(CR$5:CR30)</f>
        <v>0</v>
      </c>
      <c r="EJ30" s="14">
        <f>SUM(CS$5:CS30)</f>
        <v>0</v>
      </c>
      <c r="EK30" s="14">
        <f>SUM(CT$5:CT30)</f>
        <v>0</v>
      </c>
      <c r="EL30" s="14">
        <f>SUM(CU$5:CU30)</f>
        <v>0</v>
      </c>
      <c r="EO30" s="101">
        <f t="shared" si="11"/>
        <v>20</v>
      </c>
      <c r="EP30" s="101">
        <f t="shared" si="12"/>
        <v>20</v>
      </c>
      <c r="EQ30" s="101">
        <f t="shared" si="13"/>
        <v>17</v>
      </c>
      <c r="ER30" s="101">
        <f t="shared" si="14"/>
        <v>16</v>
      </c>
      <c r="ES30" s="101">
        <f t="shared" si="15"/>
        <v>16</v>
      </c>
      <c r="ET30" s="101">
        <f t="shared" si="16"/>
        <v>12</v>
      </c>
      <c r="EU30" s="101">
        <f t="shared" si="17"/>
        <v>12</v>
      </c>
      <c r="EV30" s="101">
        <f t="shared" si="18"/>
        <v>8</v>
      </c>
      <c r="EW30" s="101">
        <f t="shared" si="19"/>
        <v>16</v>
      </c>
      <c r="EX30" s="101">
        <f t="shared" si="20"/>
        <v>16</v>
      </c>
      <c r="EY30" s="101">
        <f t="shared" si="21"/>
        <v>11</v>
      </c>
      <c r="EZ30" s="101">
        <f t="shared" si="22"/>
        <v>11</v>
      </c>
      <c r="FA30" s="101">
        <f t="shared" si="23"/>
        <v>8</v>
      </c>
      <c r="FB30" s="101">
        <f t="shared" si="24"/>
        <v>5</v>
      </c>
      <c r="FC30" s="101">
        <f t="shared" si="25"/>
        <v>12</v>
      </c>
      <c r="FD30" s="101">
        <f t="shared" si="26"/>
        <v>12</v>
      </c>
      <c r="FE30" s="101">
        <f t="shared" si="27"/>
        <v>8</v>
      </c>
      <c r="FF30" s="101">
        <f t="shared" si="28"/>
        <v>8</v>
      </c>
      <c r="FG30" s="101">
        <f t="shared" si="29"/>
        <v>5</v>
      </c>
      <c r="FH30" s="101">
        <f t="shared" si="30"/>
        <v>3</v>
      </c>
      <c r="FI30" s="101">
        <f t="shared" si="31"/>
        <v>6</v>
      </c>
      <c r="FJ30" s="101">
        <f t="shared" si="32"/>
        <v>6</v>
      </c>
      <c r="FK30" s="101">
        <f t="shared" si="33"/>
        <v>3</v>
      </c>
      <c r="FL30" s="101">
        <f t="shared" si="34"/>
        <v>3</v>
      </c>
      <c r="FM30" s="101">
        <f t="shared" si="35"/>
        <v>2</v>
      </c>
      <c r="FN30" s="101">
        <f t="shared" si="36"/>
        <v>1</v>
      </c>
      <c r="FO30" s="101">
        <f t="shared" si="37"/>
        <v>0</v>
      </c>
      <c r="FP30" s="101">
        <f t="shared" si="38"/>
        <v>0</v>
      </c>
      <c r="FQ30" s="101">
        <f t="shared" si="39"/>
        <v>0</v>
      </c>
      <c r="FR30" s="101">
        <f t="shared" si="40"/>
        <v>0</v>
      </c>
      <c r="FS30" s="101">
        <f t="shared" si="41"/>
        <v>0</v>
      </c>
      <c r="FT30" s="101">
        <f t="shared" si="42"/>
        <v>0</v>
      </c>
      <c r="FU30" s="101">
        <f t="shared" si="43"/>
        <v>0</v>
      </c>
      <c r="FV30" s="101">
        <f t="shared" si="44"/>
        <v>0</v>
      </c>
      <c r="FW30" s="101">
        <f t="shared" si="45"/>
        <v>0</v>
      </c>
      <c r="FX30" s="101">
        <f t="shared" si="46"/>
        <v>0</v>
      </c>
      <c r="FY30" s="101">
        <f t="shared" si="47"/>
        <v>0</v>
      </c>
      <c r="FZ30" s="101">
        <f t="shared" si="48"/>
        <v>0</v>
      </c>
      <c r="GA30" s="101">
        <f t="shared" si="49"/>
        <v>0</v>
      </c>
      <c r="GB30" s="101">
        <f t="shared" si="50"/>
        <v>0</v>
      </c>
      <c r="GC30" s="101">
        <f t="shared" si="51"/>
        <v>0</v>
      </c>
      <c r="GD30" s="101">
        <f t="shared" si="52"/>
        <v>0</v>
      </c>
    </row>
    <row r="31" spans="11:186" ht="16.5" x14ac:dyDescent="0.2">
      <c r="K31" s="100">
        <v>27</v>
      </c>
      <c r="L31" s="100">
        <v>6</v>
      </c>
      <c r="M31" s="100">
        <v>1</v>
      </c>
      <c r="N31" s="100" t="str">
        <f t="shared" si="3"/>
        <v>神器6-1</v>
      </c>
      <c r="O31" s="100">
        <v>2</v>
      </c>
      <c r="P31" s="14">
        <f t="shared" si="4"/>
        <v>120</v>
      </c>
      <c r="Q31" s="102">
        <v>0.18</v>
      </c>
      <c r="R31" s="14">
        <v>1</v>
      </c>
      <c r="S31" s="14">
        <v>2</v>
      </c>
      <c r="T31" s="102">
        <v>0.18</v>
      </c>
      <c r="U31" s="14">
        <v>1</v>
      </c>
      <c r="V31" s="14">
        <v>3</v>
      </c>
      <c r="W31" s="102">
        <v>0.18</v>
      </c>
      <c r="X31" s="14">
        <v>2</v>
      </c>
      <c r="Y31" s="14">
        <v>4</v>
      </c>
      <c r="AO31" s="50">
        <v>4</v>
      </c>
      <c r="AP31" s="100">
        <v>5</v>
      </c>
      <c r="AQ31" s="100">
        <v>1</v>
      </c>
      <c r="AR31" s="50">
        <v>3</v>
      </c>
      <c r="AS31" s="100" t="s">
        <v>369</v>
      </c>
      <c r="AT31" s="21">
        <f t="shared" si="0"/>
        <v>0.14300000000000002</v>
      </c>
      <c r="AU31" s="100">
        <f t="shared" si="5"/>
        <v>3</v>
      </c>
      <c r="AV31" s="100">
        <f t="shared" si="6"/>
        <v>5</v>
      </c>
      <c r="AW31" s="101">
        <f t="shared" si="7"/>
        <v>0.57200000000000006</v>
      </c>
      <c r="AX31" s="100">
        <f t="shared" si="8"/>
        <v>8.5800000000000018</v>
      </c>
      <c r="BA31" s="100">
        <v>27</v>
      </c>
      <c r="BB31" s="14">
        <f>INDEX(节奏总表!$BW$4:$BW$63,神器!BA31)</f>
        <v>115</v>
      </c>
      <c r="BC31" s="14">
        <f t="shared" si="9"/>
        <v>6</v>
      </c>
      <c r="BD31" s="14">
        <v>5</v>
      </c>
      <c r="BE31" s="14">
        <v>3</v>
      </c>
      <c r="BF31" s="14">
        <f t="shared" si="10"/>
        <v>0</v>
      </c>
      <c r="BG31" s="14">
        <f t="shared" si="56"/>
        <v>0</v>
      </c>
      <c r="BH31" s="14">
        <f t="shared" si="56"/>
        <v>0</v>
      </c>
      <c r="BI31" s="14">
        <f t="shared" si="56"/>
        <v>0</v>
      </c>
      <c r="BJ31" s="14">
        <f t="shared" si="56"/>
        <v>0</v>
      </c>
      <c r="BK31" s="14">
        <f t="shared" si="56"/>
        <v>0</v>
      </c>
      <c r="BL31" s="14">
        <f t="shared" si="56"/>
        <v>0</v>
      </c>
      <c r="BM31" s="14">
        <f t="shared" si="56"/>
        <v>0</v>
      </c>
      <c r="BN31" s="14">
        <f t="shared" si="56"/>
        <v>0</v>
      </c>
      <c r="BO31" s="14">
        <f t="shared" si="56"/>
        <v>0</v>
      </c>
      <c r="BP31" s="14">
        <f t="shared" si="56"/>
        <v>0</v>
      </c>
      <c r="BQ31" s="14">
        <f t="shared" si="56"/>
        <v>0</v>
      </c>
      <c r="BR31" s="14">
        <f t="shared" si="56"/>
        <v>0</v>
      </c>
      <c r="BS31" s="14">
        <f t="shared" si="56"/>
        <v>0</v>
      </c>
      <c r="BT31" s="14">
        <f t="shared" si="56"/>
        <v>8.25</v>
      </c>
      <c r="BU31" s="14">
        <f t="shared" si="56"/>
        <v>8.25</v>
      </c>
      <c r="BV31" s="14">
        <f t="shared" si="56"/>
        <v>3.96</v>
      </c>
      <c r="BW31" s="14">
        <f t="shared" si="56"/>
        <v>3.96</v>
      </c>
      <c r="BX31" s="14">
        <f t="shared" si="56"/>
        <v>1.98</v>
      </c>
      <c r="BY31" s="14">
        <f t="shared" si="56"/>
        <v>0.99</v>
      </c>
      <c r="BZ31" s="14">
        <f t="shared" si="56"/>
        <v>3.375</v>
      </c>
      <c r="CA31" s="14">
        <f t="shared" si="56"/>
        <v>3.375</v>
      </c>
      <c r="CB31" s="14">
        <f t="shared" si="56"/>
        <v>1.44</v>
      </c>
      <c r="CC31" s="14">
        <f t="shared" si="56"/>
        <v>1.44</v>
      </c>
      <c r="CD31" s="14">
        <f t="shared" si="56"/>
        <v>0.80999999999999983</v>
      </c>
      <c r="CE31" s="14">
        <f t="shared" si="56"/>
        <v>0.40499999999999992</v>
      </c>
      <c r="CF31" s="14">
        <f t="shared" si="56"/>
        <v>0.60750000000000004</v>
      </c>
      <c r="CG31" s="14">
        <f t="shared" si="56"/>
        <v>0.60750000000000004</v>
      </c>
      <c r="CH31" s="14">
        <f t="shared" si="56"/>
        <v>0.60750000000000004</v>
      </c>
      <c r="CI31" s="14">
        <f t="shared" si="56"/>
        <v>0.27</v>
      </c>
      <c r="CJ31" s="14">
        <f t="shared" si="56"/>
        <v>0.27</v>
      </c>
      <c r="CK31" s="14">
        <f t="shared" si="56"/>
        <v>0.27</v>
      </c>
      <c r="CL31" s="14">
        <f t="shared" si="56"/>
        <v>0.11249999999999999</v>
      </c>
      <c r="CM31" s="14">
        <f t="shared" si="56"/>
        <v>0.11249999999999999</v>
      </c>
      <c r="CN31" s="14">
        <f t="shared" si="56"/>
        <v>0</v>
      </c>
      <c r="CO31" s="14">
        <f t="shared" si="56"/>
        <v>0</v>
      </c>
      <c r="CP31" s="14">
        <f t="shared" si="56"/>
        <v>0</v>
      </c>
      <c r="CQ31" s="14">
        <f t="shared" si="56"/>
        <v>0</v>
      </c>
      <c r="CR31" s="14">
        <f t="shared" si="56"/>
        <v>0</v>
      </c>
      <c r="CS31" s="14">
        <f t="shared" si="56"/>
        <v>0</v>
      </c>
      <c r="CT31" s="14">
        <f t="shared" si="56"/>
        <v>0</v>
      </c>
      <c r="CU31" s="14">
        <f t="shared" si="56"/>
        <v>0</v>
      </c>
      <c r="CW31" s="14">
        <f>SUM(BF$5:BF31)</f>
        <v>124.95</v>
      </c>
      <c r="CX31" s="14">
        <f>SUM(BG$5:BG31)</f>
        <v>124.95</v>
      </c>
      <c r="CY31" s="14">
        <f>SUM(BH$5:BH31)</f>
        <v>76.949999999999989</v>
      </c>
      <c r="CZ31" s="14">
        <f>SUM(BI$5:BI31)</f>
        <v>72.539999999999992</v>
      </c>
      <c r="DA31" s="14">
        <f>SUM(BJ$5:BJ31)</f>
        <v>72.539999999999992</v>
      </c>
      <c r="DB31" s="14">
        <f>SUM(BK$5:BK31)</f>
        <v>36.855000000000004</v>
      </c>
      <c r="DC31" s="14">
        <f>SUM(BL$5:BL31)</f>
        <v>36.855000000000004</v>
      </c>
      <c r="DD31" s="14">
        <f>SUM(BM$5:BM31)</f>
        <v>16.739999999999998</v>
      </c>
      <c r="DE31" s="14">
        <f>SUM(BN$5:BN31)</f>
        <v>70.875</v>
      </c>
      <c r="DF31" s="14">
        <f>SUM(BO$5:BO31)</f>
        <v>70.875</v>
      </c>
      <c r="DG31" s="14">
        <f>SUM(BP$5:BP31)</f>
        <v>33.120000000000005</v>
      </c>
      <c r="DH31" s="14">
        <f>SUM(BQ$5:BQ31)</f>
        <v>33.120000000000005</v>
      </c>
      <c r="DI31" s="14">
        <f>SUM(BR$5:BR31)</f>
        <v>17.010000000000002</v>
      </c>
      <c r="DJ31" s="14">
        <f>SUM(BS$5:BS31)</f>
        <v>8.5050000000000008</v>
      </c>
      <c r="DK31" s="14">
        <f>SUM(BT$5:BT31)</f>
        <v>42.375</v>
      </c>
      <c r="DL31" s="14">
        <f>SUM(BU$5:BU31)</f>
        <v>42.375</v>
      </c>
      <c r="DM31" s="14">
        <f>SUM(BV$5:BV31)</f>
        <v>19.259999999999998</v>
      </c>
      <c r="DN31" s="14">
        <f>SUM(BW$5:BW31)</f>
        <v>19.259999999999998</v>
      </c>
      <c r="DO31" s="14">
        <f>SUM(BX$5:BX31)</f>
        <v>10.169999999999998</v>
      </c>
      <c r="DP31" s="14">
        <f>SUM(BY$5:BY31)</f>
        <v>5.0849999999999991</v>
      </c>
      <c r="DQ31" s="14">
        <f>SUM(BZ$5:BZ31)</f>
        <v>13.5</v>
      </c>
      <c r="DR31" s="14">
        <f>SUM(CA$5:CA31)</f>
        <v>13.5</v>
      </c>
      <c r="DS31" s="14">
        <f>SUM(CB$5:CB31)</f>
        <v>6.1199999999999992</v>
      </c>
      <c r="DT31" s="14">
        <f>SUM(CC$5:CC31)</f>
        <v>6.1199999999999992</v>
      </c>
      <c r="DU31" s="14">
        <f>SUM(CD$5:CD31)</f>
        <v>3.2399999999999993</v>
      </c>
      <c r="DV31" s="14">
        <f>SUM(CE$5:CE31)</f>
        <v>1.6199999999999997</v>
      </c>
      <c r="DW31" s="14">
        <f>SUM(CF$5:CF31)</f>
        <v>1.2150000000000001</v>
      </c>
      <c r="DX31" s="14">
        <f>SUM(CG$5:CG31)</f>
        <v>1.2150000000000001</v>
      </c>
      <c r="DY31" s="14">
        <f>SUM(CH$5:CH31)</f>
        <v>1.2150000000000001</v>
      </c>
      <c r="DZ31" s="14">
        <f>SUM(CI$5:CI31)</f>
        <v>0.54</v>
      </c>
      <c r="EA31" s="14">
        <f>SUM(CJ$5:CJ31)</f>
        <v>0.54</v>
      </c>
      <c r="EB31" s="14">
        <f>SUM(CK$5:CK31)</f>
        <v>0.54</v>
      </c>
      <c r="EC31" s="14">
        <f>SUM(CL$5:CL31)</f>
        <v>0.22499999999999998</v>
      </c>
      <c r="ED31" s="14">
        <f>SUM(CM$5:CM31)</f>
        <v>0.22499999999999998</v>
      </c>
      <c r="EE31" s="14">
        <f>SUM(CN$5:CN31)</f>
        <v>0</v>
      </c>
      <c r="EF31" s="14">
        <f>SUM(CO$5:CO31)</f>
        <v>0</v>
      </c>
      <c r="EG31" s="14">
        <f>SUM(CP$5:CP31)</f>
        <v>0</v>
      </c>
      <c r="EH31" s="14">
        <f>SUM(CQ$5:CQ31)</f>
        <v>0</v>
      </c>
      <c r="EI31" s="14">
        <f>SUM(CR$5:CR31)</f>
        <v>0</v>
      </c>
      <c r="EJ31" s="14">
        <f>SUM(CS$5:CS31)</f>
        <v>0</v>
      </c>
      <c r="EK31" s="14">
        <f>SUM(CT$5:CT31)</f>
        <v>0</v>
      </c>
      <c r="EL31" s="14">
        <f>SUM(CU$5:CU31)</f>
        <v>0</v>
      </c>
      <c r="EO31" s="101">
        <f t="shared" si="11"/>
        <v>20</v>
      </c>
      <c r="EP31" s="101">
        <f t="shared" si="12"/>
        <v>20</v>
      </c>
      <c r="EQ31" s="101">
        <f t="shared" si="13"/>
        <v>17</v>
      </c>
      <c r="ER31" s="101">
        <f t="shared" si="14"/>
        <v>16</v>
      </c>
      <c r="ES31" s="101">
        <f t="shared" si="15"/>
        <v>16</v>
      </c>
      <c r="ET31" s="101">
        <f t="shared" si="16"/>
        <v>12</v>
      </c>
      <c r="EU31" s="101">
        <f t="shared" si="17"/>
        <v>12</v>
      </c>
      <c r="EV31" s="101">
        <f t="shared" si="18"/>
        <v>8</v>
      </c>
      <c r="EW31" s="101">
        <f t="shared" si="19"/>
        <v>16</v>
      </c>
      <c r="EX31" s="101">
        <f t="shared" si="20"/>
        <v>16</v>
      </c>
      <c r="EY31" s="101">
        <f t="shared" si="21"/>
        <v>11</v>
      </c>
      <c r="EZ31" s="101">
        <f t="shared" si="22"/>
        <v>11</v>
      </c>
      <c r="FA31" s="101">
        <f t="shared" si="23"/>
        <v>8</v>
      </c>
      <c r="FB31" s="101">
        <f t="shared" si="24"/>
        <v>5</v>
      </c>
      <c r="FC31" s="101">
        <f t="shared" si="25"/>
        <v>13</v>
      </c>
      <c r="FD31" s="101">
        <f t="shared" si="26"/>
        <v>13</v>
      </c>
      <c r="FE31" s="101">
        <f t="shared" si="27"/>
        <v>9</v>
      </c>
      <c r="FF31" s="101">
        <f t="shared" si="28"/>
        <v>9</v>
      </c>
      <c r="FG31" s="101">
        <f t="shared" si="29"/>
        <v>6</v>
      </c>
      <c r="FH31" s="101">
        <f t="shared" si="30"/>
        <v>4</v>
      </c>
      <c r="FI31" s="101">
        <f t="shared" si="31"/>
        <v>7</v>
      </c>
      <c r="FJ31" s="101">
        <f t="shared" si="32"/>
        <v>7</v>
      </c>
      <c r="FK31" s="101">
        <f t="shared" si="33"/>
        <v>4</v>
      </c>
      <c r="FL31" s="101">
        <f t="shared" si="34"/>
        <v>4</v>
      </c>
      <c r="FM31" s="101">
        <f t="shared" si="35"/>
        <v>3</v>
      </c>
      <c r="FN31" s="101">
        <f t="shared" si="36"/>
        <v>1</v>
      </c>
      <c r="FO31" s="101">
        <f t="shared" si="37"/>
        <v>1</v>
      </c>
      <c r="FP31" s="101">
        <f t="shared" si="38"/>
        <v>1</v>
      </c>
      <c r="FQ31" s="101">
        <f t="shared" si="39"/>
        <v>1</v>
      </c>
      <c r="FR31" s="101">
        <f t="shared" si="40"/>
        <v>0</v>
      </c>
      <c r="FS31" s="101">
        <f t="shared" si="41"/>
        <v>0</v>
      </c>
      <c r="FT31" s="101">
        <f t="shared" si="42"/>
        <v>0</v>
      </c>
      <c r="FU31" s="101">
        <f t="shared" si="43"/>
        <v>0</v>
      </c>
      <c r="FV31" s="101">
        <f t="shared" si="44"/>
        <v>0</v>
      </c>
      <c r="FW31" s="101">
        <f t="shared" si="45"/>
        <v>0</v>
      </c>
      <c r="FX31" s="101">
        <f t="shared" si="46"/>
        <v>0</v>
      </c>
      <c r="FY31" s="101">
        <f t="shared" si="47"/>
        <v>0</v>
      </c>
      <c r="FZ31" s="101">
        <f t="shared" si="48"/>
        <v>0</v>
      </c>
      <c r="GA31" s="101">
        <f t="shared" si="49"/>
        <v>0</v>
      </c>
      <c r="GB31" s="101">
        <f t="shared" si="50"/>
        <v>0</v>
      </c>
      <c r="GC31" s="101">
        <f t="shared" si="51"/>
        <v>0</v>
      </c>
      <c r="GD31" s="101">
        <f t="shared" si="52"/>
        <v>0</v>
      </c>
    </row>
    <row r="32" spans="11:186" ht="16.5" x14ac:dyDescent="0.2">
      <c r="K32" s="100">
        <v>28</v>
      </c>
      <c r="L32" s="100">
        <v>6</v>
      </c>
      <c r="M32" s="100">
        <v>2</v>
      </c>
      <c r="N32" s="100" t="str">
        <f t="shared" si="3"/>
        <v>神器6-2</v>
      </c>
      <c r="O32" s="100">
        <v>2</v>
      </c>
      <c r="P32" s="14">
        <f t="shared" si="4"/>
        <v>120</v>
      </c>
      <c r="Q32" s="102">
        <v>0.18</v>
      </c>
      <c r="R32" s="14">
        <v>1</v>
      </c>
      <c r="S32" s="14">
        <v>2</v>
      </c>
      <c r="T32" s="102">
        <v>0.18</v>
      </c>
      <c r="U32" s="14">
        <v>1</v>
      </c>
      <c r="V32" s="14">
        <v>3</v>
      </c>
      <c r="W32" s="102">
        <v>0.18</v>
      </c>
      <c r="X32" s="14">
        <v>2</v>
      </c>
      <c r="Y32" s="14">
        <v>4</v>
      </c>
      <c r="AO32" s="50">
        <v>4</v>
      </c>
      <c r="AP32" s="100">
        <v>6</v>
      </c>
      <c r="AQ32" s="100">
        <v>1</v>
      </c>
      <c r="AR32" s="50">
        <v>3</v>
      </c>
      <c r="AS32" s="100" t="s">
        <v>370</v>
      </c>
      <c r="AT32" s="21">
        <f t="shared" si="0"/>
        <v>9.9000000000000005E-2</v>
      </c>
      <c r="AU32" s="100">
        <f t="shared" si="5"/>
        <v>2</v>
      </c>
      <c r="AV32" s="100">
        <f t="shared" si="6"/>
        <v>4</v>
      </c>
      <c r="AW32" s="101">
        <f t="shared" si="7"/>
        <v>0.29700000000000004</v>
      </c>
      <c r="AX32" s="100">
        <f t="shared" si="8"/>
        <v>13.365</v>
      </c>
      <c r="BA32" s="100">
        <v>28</v>
      </c>
      <c r="BB32" s="14">
        <f>INDEX(节奏总表!$BW$4:$BW$63,神器!BA32)</f>
        <v>117</v>
      </c>
      <c r="BC32" s="14">
        <f t="shared" si="9"/>
        <v>6</v>
      </c>
      <c r="BD32" s="14">
        <v>5</v>
      </c>
      <c r="BE32" s="14">
        <v>3</v>
      </c>
      <c r="BF32" s="14">
        <f t="shared" si="10"/>
        <v>0</v>
      </c>
      <c r="BG32" s="14">
        <f t="shared" si="56"/>
        <v>0</v>
      </c>
      <c r="BH32" s="14">
        <f t="shared" si="56"/>
        <v>0</v>
      </c>
      <c r="BI32" s="14">
        <f t="shared" si="56"/>
        <v>0</v>
      </c>
      <c r="BJ32" s="14">
        <f t="shared" si="56"/>
        <v>0</v>
      </c>
      <c r="BK32" s="14">
        <f t="shared" si="56"/>
        <v>0</v>
      </c>
      <c r="BL32" s="14">
        <f t="shared" si="56"/>
        <v>0</v>
      </c>
      <c r="BM32" s="14">
        <f t="shared" si="56"/>
        <v>0</v>
      </c>
      <c r="BN32" s="14">
        <f t="shared" si="56"/>
        <v>0</v>
      </c>
      <c r="BO32" s="14">
        <f t="shared" si="56"/>
        <v>0</v>
      </c>
      <c r="BP32" s="14">
        <f t="shared" si="56"/>
        <v>0</v>
      </c>
      <c r="BQ32" s="14">
        <f t="shared" si="56"/>
        <v>0</v>
      </c>
      <c r="BR32" s="14">
        <f t="shared" si="56"/>
        <v>0</v>
      </c>
      <c r="BS32" s="14">
        <f t="shared" si="56"/>
        <v>0</v>
      </c>
      <c r="BT32" s="14">
        <f t="shared" si="56"/>
        <v>8.25</v>
      </c>
      <c r="BU32" s="14">
        <f t="shared" si="56"/>
        <v>8.25</v>
      </c>
      <c r="BV32" s="14">
        <f t="shared" si="56"/>
        <v>3.96</v>
      </c>
      <c r="BW32" s="14">
        <f t="shared" si="56"/>
        <v>3.96</v>
      </c>
      <c r="BX32" s="14">
        <f t="shared" si="56"/>
        <v>1.98</v>
      </c>
      <c r="BY32" s="14">
        <f t="shared" si="56"/>
        <v>0.99</v>
      </c>
      <c r="BZ32" s="14">
        <f t="shared" si="56"/>
        <v>3.375</v>
      </c>
      <c r="CA32" s="14">
        <f t="shared" si="56"/>
        <v>3.375</v>
      </c>
      <c r="CB32" s="14">
        <f t="shared" si="56"/>
        <v>1.44</v>
      </c>
      <c r="CC32" s="14">
        <f t="shared" si="56"/>
        <v>1.44</v>
      </c>
      <c r="CD32" s="14">
        <f t="shared" si="56"/>
        <v>0.80999999999999983</v>
      </c>
      <c r="CE32" s="14">
        <f t="shared" si="56"/>
        <v>0.40499999999999992</v>
      </c>
      <c r="CF32" s="14">
        <f t="shared" si="56"/>
        <v>0.60750000000000004</v>
      </c>
      <c r="CG32" s="14">
        <f t="shared" si="56"/>
        <v>0.60750000000000004</v>
      </c>
      <c r="CH32" s="14">
        <f t="shared" si="56"/>
        <v>0.60750000000000004</v>
      </c>
      <c r="CI32" s="14">
        <f t="shared" si="56"/>
        <v>0.27</v>
      </c>
      <c r="CJ32" s="14">
        <f t="shared" si="56"/>
        <v>0.27</v>
      </c>
      <c r="CK32" s="14">
        <f t="shared" si="56"/>
        <v>0.27</v>
      </c>
      <c r="CL32" s="14">
        <f t="shared" si="56"/>
        <v>0.11249999999999999</v>
      </c>
      <c r="CM32" s="14">
        <f t="shared" si="56"/>
        <v>0.11249999999999999</v>
      </c>
      <c r="CN32" s="14">
        <f t="shared" si="56"/>
        <v>0</v>
      </c>
      <c r="CO32" s="14">
        <f t="shared" si="56"/>
        <v>0</v>
      </c>
      <c r="CP32" s="14">
        <f t="shared" si="56"/>
        <v>0</v>
      </c>
      <c r="CQ32" s="14">
        <f t="shared" si="56"/>
        <v>0</v>
      </c>
      <c r="CR32" s="14">
        <f t="shared" si="56"/>
        <v>0</v>
      </c>
      <c r="CS32" s="14">
        <f t="shared" si="56"/>
        <v>0</v>
      </c>
      <c r="CT32" s="14">
        <f t="shared" si="56"/>
        <v>0</v>
      </c>
      <c r="CU32" s="14">
        <f t="shared" si="56"/>
        <v>0</v>
      </c>
      <c r="CW32" s="14">
        <f>SUM(BF$5:BF32)</f>
        <v>124.95</v>
      </c>
      <c r="CX32" s="14">
        <f>SUM(BG$5:BG32)</f>
        <v>124.95</v>
      </c>
      <c r="CY32" s="14">
        <f>SUM(BH$5:BH32)</f>
        <v>76.949999999999989</v>
      </c>
      <c r="CZ32" s="14">
        <f>SUM(BI$5:BI32)</f>
        <v>72.539999999999992</v>
      </c>
      <c r="DA32" s="14">
        <f>SUM(BJ$5:BJ32)</f>
        <v>72.539999999999992</v>
      </c>
      <c r="DB32" s="14">
        <f>SUM(BK$5:BK32)</f>
        <v>36.855000000000004</v>
      </c>
      <c r="DC32" s="14">
        <f>SUM(BL$5:BL32)</f>
        <v>36.855000000000004</v>
      </c>
      <c r="DD32" s="14">
        <f>SUM(BM$5:BM32)</f>
        <v>16.739999999999998</v>
      </c>
      <c r="DE32" s="14">
        <f>SUM(BN$5:BN32)</f>
        <v>70.875</v>
      </c>
      <c r="DF32" s="14">
        <f>SUM(BO$5:BO32)</f>
        <v>70.875</v>
      </c>
      <c r="DG32" s="14">
        <f>SUM(BP$5:BP32)</f>
        <v>33.120000000000005</v>
      </c>
      <c r="DH32" s="14">
        <f>SUM(BQ$5:BQ32)</f>
        <v>33.120000000000005</v>
      </c>
      <c r="DI32" s="14">
        <f>SUM(BR$5:BR32)</f>
        <v>17.010000000000002</v>
      </c>
      <c r="DJ32" s="14">
        <f>SUM(BS$5:BS32)</f>
        <v>8.5050000000000008</v>
      </c>
      <c r="DK32" s="14">
        <f>SUM(BT$5:BT32)</f>
        <v>50.625</v>
      </c>
      <c r="DL32" s="14">
        <f>SUM(BU$5:BU32)</f>
        <v>50.625</v>
      </c>
      <c r="DM32" s="14">
        <f>SUM(BV$5:BV32)</f>
        <v>23.22</v>
      </c>
      <c r="DN32" s="14">
        <f>SUM(BW$5:BW32)</f>
        <v>23.22</v>
      </c>
      <c r="DO32" s="14">
        <f>SUM(BX$5:BX32)</f>
        <v>12.149999999999999</v>
      </c>
      <c r="DP32" s="14">
        <f>SUM(BY$5:BY32)</f>
        <v>6.0749999999999993</v>
      </c>
      <c r="DQ32" s="14">
        <f>SUM(BZ$5:BZ32)</f>
        <v>16.875</v>
      </c>
      <c r="DR32" s="14">
        <f>SUM(CA$5:CA32)</f>
        <v>16.875</v>
      </c>
      <c r="DS32" s="14">
        <f>SUM(CB$5:CB32)</f>
        <v>7.5599999999999987</v>
      </c>
      <c r="DT32" s="14">
        <f>SUM(CC$5:CC32)</f>
        <v>7.5599999999999987</v>
      </c>
      <c r="DU32" s="14">
        <f>SUM(CD$5:CD32)</f>
        <v>4.0499999999999989</v>
      </c>
      <c r="DV32" s="14">
        <f>SUM(CE$5:CE32)</f>
        <v>2.0249999999999995</v>
      </c>
      <c r="DW32" s="14">
        <f>SUM(CF$5:CF32)</f>
        <v>1.8225000000000002</v>
      </c>
      <c r="DX32" s="14">
        <f>SUM(CG$5:CG32)</f>
        <v>1.8225000000000002</v>
      </c>
      <c r="DY32" s="14">
        <f>SUM(CH$5:CH32)</f>
        <v>1.8225000000000002</v>
      </c>
      <c r="DZ32" s="14">
        <f>SUM(CI$5:CI32)</f>
        <v>0.81</v>
      </c>
      <c r="EA32" s="14">
        <f>SUM(CJ$5:CJ32)</f>
        <v>0.81</v>
      </c>
      <c r="EB32" s="14">
        <f>SUM(CK$5:CK32)</f>
        <v>0.81</v>
      </c>
      <c r="EC32" s="14">
        <f>SUM(CL$5:CL32)</f>
        <v>0.33749999999999997</v>
      </c>
      <c r="ED32" s="14">
        <f>SUM(CM$5:CM32)</f>
        <v>0.33749999999999997</v>
      </c>
      <c r="EE32" s="14">
        <f>SUM(CN$5:CN32)</f>
        <v>0</v>
      </c>
      <c r="EF32" s="14">
        <f>SUM(CO$5:CO32)</f>
        <v>0</v>
      </c>
      <c r="EG32" s="14">
        <f>SUM(CP$5:CP32)</f>
        <v>0</v>
      </c>
      <c r="EH32" s="14">
        <f>SUM(CQ$5:CQ32)</f>
        <v>0</v>
      </c>
      <c r="EI32" s="14">
        <f>SUM(CR$5:CR32)</f>
        <v>0</v>
      </c>
      <c r="EJ32" s="14">
        <f>SUM(CS$5:CS32)</f>
        <v>0</v>
      </c>
      <c r="EK32" s="14">
        <f>SUM(CT$5:CT32)</f>
        <v>0</v>
      </c>
      <c r="EL32" s="14">
        <f>SUM(CU$5:CU32)</f>
        <v>0</v>
      </c>
      <c r="EO32" s="101">
        <f t="shared" si="11"/>
        <v>20</v>
      </c>
      <c r="EP32" s="101">
        <f t="shared" si="12"/>
        <v>20</v>
      </c>
      <c r="EQ32" s="101">
        <f t="shared" si="13"/>
        <v>17</v>
      </c>
      <c r="ER32" s="101">
        <f t="shared" si="14"/>
        <v>16</v>
      </c>
      <c r="ES32" s="101">
        <f t="shared" si="15"/>
        <v>16</v>
      </c>
      <c r="ET32" s="101">
        <f t="shared" si="16"/>
        <v>12</v>
      </c>
      <c r="EU32" s="101">
        <f t="shared" si="17"/>
        <v>12</v>
      </c>
      <c r="EV32" s="101">
        <f t="shared" si="18"/>
        <v>8</v>
      </c>
      <c r="EW32" s="101">
        <f t="shared" si="19"/>
        <v>16</v>
      </c>
      <c r="EX32" s="101">
        <f t="shared" si="20"/>
        <v>16</v>
      </c>
      <c r="EY32" s="101">
        <f t="shared" si="21"/>
        <v>11</v>
      </c>
      <c r="EZ32" s="101">
        <f t="shared" si="22"/>
        <v>11</v>
      </c>
      <c r="FA32" s="101">
        <f t="shared" si="23"/>
        <v>8</v>
      </c>
      <c r="FB32" s="101">
        <f t="shared" si="24"/>
        <v>5</v>
      </c>
      <c r="FC32" s="101">
        <f t="shared" si="25"/>
        <v>14</v>
      </c>
      <c r="FD32" s="101">
        <f t="shared" si="26"/>
        <v>14</v>
      </c>
      <c r="FE32" s="101">
        <f t="shared" si="27"/>
        <v>10</v>
      </c>
      <c r="FF32" s="101">
        <f t="shared" si="28"/>
        <v>10</v>
      </c>
      <c r="FG32" s="101">
        <f t="shared" si="29"/>
        <v>7</v>
      </c>
      <c r="FH32" s="101">
        <f t="shared" si="30"/>
        <v>4</v>
      </c>
      <c r="FI32" s="101">
        <f t="shared" si="31"/>
        <v>8</v>
      </c>
      <c r="FJ32" s="101">
        <f t="shared" si="32"/>
        <v>8</v>
      </c>
      <c r="FK32" s="101">
        <f t="shared" si="33"/>
        <v>5</v>
      </c>
      <c r="FL32" s="101">
        <f t="shared" si="34"/>
        <v>5</v>
      </c>
      <c r="FM32" s="101">
        <f t="shared" si="35"/>
        <v>3</v>
      </c>
      <c r="FN32" s="101">
        <f t="shared" si="36"/>
        <v>2</v>
      </c>
      <c r="FO32" s="101">
        <f t="shared" si="37"/>
        <v>1</v>
      </c>
      <c r="FP32" s="101">
        <f t="shared" si="38"/>
        <v>1</v>
      </c>
      <c r="FQ32" s="101">
        <f t="shared" si="39"/>
        <v>1</v>
      </c>
      <c r="FR32" s="101">
        <f t="shared" si="40"/>
        <v>0</v>
      </c>
      <c r="FS32" s="101">
        <f t="shared" si="41"/>
        <v>0</v>
      </c>
      <c r="FT32" s="101">
        <f t="shared" si="42"/>
        <v>0</v>
      </c>
      <c r="FU32" s="101">
        <f t="shared" si="43"/>
        <v>0</v>
      </c>
      <c r="FV32" s="101">
        <f t="shared" si="44"/>
        <v>0</v>
      </c>
      <c r="FW32" s="101">
        <f t="shared" si="45"/>
        <v>0</v>
      </c>
      <c r="FX32" s="101">
        <f t="shared" si="46"/>
        <v>0</v>
      </c>
      <c r="FY32" s="101">
        <f t="shared" si="47"/>
        <v>0</v>
      </c>
      <c r="FZ32" s="101">
        <f t="shared" si="48"/>
        <v>0</v>
      </c>
      <c r="GA32" s="101">
        <f t="shared" si="49"/>
        <v>0</v>
      </c>
      <c r="GB32" s="101">
        <f t="shared" si="50"/>
        <v>0</v>
      </c>
      <c r="GC32" s="101">
        <f t="shared" si="51"/>
        <v>0</v>
      </c>
      <c r="GD32" s="101">
        <f t="shared" si="52"/>
        <v>0</v>
      </c>
    </row>
    <row r="33" spans="11:186" ht="16.5" x14ac:dyDescent="0.2">
      <c r="K33" s="100">
        <v>29</v>
      </c>
      <c r="L33" s="100">
        <v>6</v>
      </c>
      <c r="M33" s="100">
        <v>3</v>
      </c>
      <c r="N33" s="100" t="str">
        <f t="shared" si="3"/>
        <v>神器6-3</v>
      </c>
      <c r="O33" s="100">
        <v>2</v>
      </c>
      <c r="P33" s="14">
        <f t="shared" si="4"/>
        <v>120</v>
      </c>
      <c r="Q33" s="102">
        <v>0.18</v>
      </c>
      <c r="R33" s="14">
        <v>1</v>
      </c>
      <c r="S33" s="14">
        <v>2</v>
      </c>
      <c r="T33" s="102">
        <v>0.18</v>
      </c>
      <c r="U33" s="14">
        <v>1</v>
      </c>
      <c r="V33" s="14">
        <v>3</v>
      </c>
      <c r="W33" s="102">
        <v>0.18</v>
      </c>
      <c r="X33" s="14">
        <v>2</v>
      </c>
      <c r="Y33" s="14">
        <v>4</v>
      </c>
      <c r="AO33" s="50">
        <v>4</v>
      </c>
      <c r="AP33" s="100">
        <v>7</v>
      </c>
      <c r="AQ33" s="100">
        <v>1</v>
      </c>
      <c r="AR33" s="50">
        <v>3</v>
      </c>
      <c r="AS33" s="100" t="s">
        <v>371</v>
      </c>
      <c r="AT33" s="21">
        <f t="shared" si="0"/>
        <v>9.9000000000000005E-2</v>
      </c>
      <c r="AU33" s="100">
        <f t="shared" si="5"/>
        <v>2</v>
      </c>
      <c r="AV33" s="100">
        <f t="shared" si="6"/>
        <v>4</v>
      </c>
      <c r="AW33" s="101">
        <f t="shared" si="7"/>
        <v>0.29700000000000004</v>
      </c>
      <c r="AX33" s="100">
        <f t="shared" si="8"/>
        <v>13.365</v>
      </c>
      <c r="BA33" s="100">
        <v>29</v>
      </c>
      <c r="BB33" s="14">
        <f>INDEX(节奏总表!$BW$4:$BW$63,神器!BA33)</f>
        <v>119</v>
      </c>
      <c r="BC33" s="14">
        <f t="shared" si="9"/>
        <v>6</v>
      </c>
      <c r="BD33" s="14">
        <v>5</v>
      </c>
      <c r="BE33" s="14">
        <v>3</v>
      </c>
      <c r="BF33" s="14">
        <f t="shared" si="10"/>
        <v>0</v>
      </c>
      <c r="BG33" s="14">
        <f t="shared" si="56"/>
        <v>0</v>
      </c>
      <c r="BH33" s="14">
        <f t="shared" si="56"/>
        <v>0</v>
      </c>
      <c r="BI33" s="14">
        <f t="shared" si="56"/>
        <v>0</v>
      </c>
      <c r="BJ33" s="14">
        <f t="shared" si="56"/>
        <v>0</v>
      </c>
      <c r="BK33" s="14">
        <f t="shared" si="56"/>
        <v>0</v>
      </c>
      <c r="BL33" s="14">
        <f t="shared" si="56"/>
        <v>0</v>
      </c>
      <c r="BM33" s="14">
        <f t="shared" si="56"/>
        <v>0</v>
      </c>
      <c r="BN33" s="14">
        <f t="shared" si="56"/>
        <v>0</v>
      </c>
      <c r="BO33" s="14">
        <f t="shared" ref="BO33:CD33" si="57">SUMIFS($AT$5:$AT$122,$AO$5:$AO$122,"="&amp;$BC33,$AP$5:$AP$122,"="&amp;BO$2) * (SUMIFS($AU$5:$AU$122,$AO$5:$AO$122,"="&amp;$BC33,$AP$5:$AP$122,"="&amp;BO$2)+SUMIFS($AV$5:$AV$122,$AO$5:$AO$122,"="&amp;$BC33,$AP$5:$AP$122,"="&amp;BO$2))/2*$BD33*$BE33</f>
        <v>0</v>
      </c>
      <c r="BP33" s="14">
        <f t="shared" si="57"/>
        <v>0</v>
      </c>
      <c r="BQ33" s="14">
        <f t="shared" si="57"/>
        <v>0</v>
      </c>
      <c r="BR33" s="14">
        <f t="shared" si="57"/>
        <v>0</v>
      </c>
      <c r="BS33" s="14">
        <f t="shared" si="57"/>
        <v>0</v>
      </c>
      <c r="BT33" s="14">
        <f t="shared" si="57"/>
        <v>8.25</v>
      </c>
      <c r="BU33" s="14">
        <f t="shared" si="57"/>
        <v>8.25</v>
      </c>
      <c r="BV33" s="14">
        <f t="shared" si="57"/>
        <v>3.96</v>
      </c>
      <c r="BW33" s="14">
        <f t="shared" si="57"/>
        <v>3.96</v>
      </c>
      <c r="BX33" s="14">
        <f t="shared" si="57"/>
        <v>1.98</v>
      </c>
      <c r="BY33" s="14">
        <f t="shared" si="57"/>
        <v>0.99</v>
      </c>
      <c r="BZ33" s="14">
        <f t="shared" si="57"/>
        <v>3.375</v>
      </c>
      <c r="CA33" s="14">
        <f t="shared" si="57"/>
        <v>3.375</v>
      </c>
      <c r="CB33" s="14">
        <f t="shared" si="57"/>
        <v>1.44</v>
      </c>
      <c r="CC33" s="14">
        <f t="shared" si="57"/>
        <v>1.44</v>
      </c>
      <c r="CD33" s="14">
        <f t="shared" si="57"/>
        <v>0.80999999999999983</v>
      </c>
      <c r="CE33" s="14">
        <f t="shared" ref="CE33:CT33" si="58">SUMIFS($AT$5:$AT$122,$AO$5:$AO$122,"="&amp;$BC33,$AP$5:$AP$122,"="&amp;CE$2) * (SUMIFS($AU$5:$AU$122,$AO$5:$AO$122,"="&amp;$BC33,$AP$5:$AP$122,"="&amp;CE$2)+SUMIFS($AV$5:$AV$122,$AO$5:$AO$122,"="&amp;$BC33,$AP$5:$AP$122,"="&amp;CE$2))/2*$BD33*$BE33</f>
        <v>0.40499999999999992</v>
      </c>
      <c r="CF33" s="14">
        <f t="shared" si="58"/>
        <v>0.60750000000000004</v>
      </c>
      <c r="CG33" s="14">
        <f t="shared" si="58"/>
        <v>0.60750000000000004</v>
      </c>
      <c r="CH33" s="14">
        <f t="shared" si="58"/>
        <v>0.60750000000000004</v>
      </c>
      <c r="CI33" s="14">
        <f t="shared" si="58"/>
        <v>0.27</v>
      </c>
      <c r="CJ33" s="14">
        <f t="shared" si="58"/>
        <v>0.27</v>
      </c>
      <c r="CK33" s="14">
        <f t="shared" si="58"/>
        <v>0.27</v>
      </c>
      <c r="CL33" s="14">
        <f t="shared" si="58"/>
        <v>0.11249999999999999</v>
      </c>
      <c r="CM33" s="14">
        <f t="shared" si="58"/>
        <v>0.11249999999999999</v>
      </c>
      <c r="CN33" s="14">
        <f t="shared" si="58"/>
        <v>0</v>
      </c>
      <c r="CO33" s="14">
        <f t="shared" si="58"/>
        <v>0</v>
      </c>
      <c r="CP33" s="14">
        <f t="shared" si="58"/>
        <v>0</v>
      </c>
      <c r="CQ33" s="14">
        <f t="shared" si="58"/>
        <v>0</v>
      </c>
      <c r="CR33" s="14">
        <f t="shared" si="58"/>
        <v>0</v>
      </c>
      <c r="CS33" s="14">
        <f t="shared" si="58"/>
        <v>0</v>
      </c>
      <c r="CT33" s="14">
        <f t="shared" si="58"/>
        <v>0</v>
      </c>
      <c r="CU33" s="14">
        <f t="shared" ref="BG33:CU40" si="59">SUMIFS($AT$5:$AT$122,$AO$5:$AO$122,"="&amp;$BC33,$AP$5:$AP$122,"="&amp;CU$2) * (SUMIFS($AU$5:$AU$122,$AO$5:$AO$122,"="&amp;$BC33,$AP$5:$AP$122,"="&amp;CU$2)+SUMIFS($AV$5:$AV$122,$AO$5:$AO$122,"="&amp;$BC33,$AP$5:$AP$122,"="&amp;CU$2))/2*$BD33*$BE33</f>
        <v>0</v>
      </c>
      <c r="CW33" s="14">
        <f>SUM(BF$5:BF33)</f>
        <v>124.95</v>
      </c>
      <c r="CX33" s="14">
        <f>SUM(BG$5:BG33)</f>
        <v>124.95</v>
      </c>
      <c r="CY33" s="14">
        <f>SUM(BH$5:BH33)</f>
        <v>76.949999999999989</v>
      </c>
      <c r="CZ33" s="14">
        <f>SUM(BI$5:BI33)</f>
        <v>72.539999999999992</v>
      </c>
      <c r="DA33" s="14">
        <f>SUM(BJ$5:BJ33)</f>
        <v>72.539999999999992</v>
      </c>
      <c r="DB33" s="14">
        <f>SUM(BK$5:BK33)</f>
        <v>36.855000000000004</v>
      </c>
      <c r="DC33" s="14">
        <f>SUM(BL$5:BL33)</f>
        <v>36.855000000000004</v>
      </c>
      <c r="DD33" s="14">
        <f>SUM(BM$5:BM33)</f>
        <v>16.739999999999998</v>
      </c>
      <c r="DE33" s="14">
        <f>SUM(BN$5:BN33)</f>
        <v>70.875</v>
      </c>
      <c r="DF33" s="14">
        <f>SUM(BO$5:BO33)</f>
        <v>70.875</v>
      </c>
      <c r="DG33" s="14">
        <f>SUM(BP$5:BP33)</f>
        <v>33.120000000000005</v>
      </c>
      <c r="DH33" s="14">
        <f>SUM(BQ$5:BQ33)</f>
        <v>33.120000000000005</v>
      </c>
      <c r="DI33" s="14">
        <f>SUM(BR$5:BR33)</f>
        <v>17.010000000000002</v>
      </c>
      <c r="DJ33" s="14">
        <f>SUM(BS$5:BS33)</f>
        <v>8.5050000000000008</v>
      </c>
      <c r="DK33" s="14">
        <f>SUM(BT$5:BT33)</f>
        <v>58.875</v>
      </c>
      <c r="DL33" s="14">
        <f>SUM(BU$5:BU33)</f>
        <v>58.875</v>
      </c>
      <c r="DM33" s="14">
        <f>SUM(BV$5:BV33)</f>
        <v>27.18</v>
      </c>
      <c r="DN33" s="14">
        <f>SUM(BW$5:BW33)</f>
        <v>27.18</v>
      </c>
      <c r="DO33" s="14">
        <f>SUM(BX$5:BX33)</f>
        <v>14.129999999999999</v>
      </c>
      <c r="DP33" s="14">
        <f>SUM(BY$5:BY33)</f>
        <v>7.0649999999999995</v>
      </c>
      <c r="DQ33" s="14">
        <f>SUM(BZ$5:BZ33)</f>
        <v>20.25</v>
      </c>
      <c r="DR33" s="14">
        <f>SUM(CA$5:CA33)</f>
        <v>20.25</v>
      </c>
      <c r="DS33" s="14">
        <f>SUM(CB$5:CB33)</f>
        <v>8.9999999999999982</v>
      </c>
      <c r="DT33" s="14">
        <f>SUM(CC$5:CC33)</f>
        <v>8.9999999999999982</v>
      </c>
      <c r="DU33" s="14">
        <f>SUM(CD$5:CD33)</f>
        <v>4.8599999999999985</v>
      </c>
      <c r="DV33" s="14">
        <f>SUM(CE$5:CE33)</f>
        <v>2.4299999999999993</v>
      </c>
      <c r="DW33" s="14">
        <f>SUM(CF$5:CF33)</f>
        <v>2.4300000000000002</v>
      </c>
      <c r="DX33" s="14">
        <f>SUM(CG$5:CG33)</f>
        <v>2.4300000000000002</v>
      </c>
      <c r="DY33" s="14">
        <f>SUM(CH$5:CH33)</f>
        <v>2.4300000000000002</v>
      </c>
      <c r="DZ33" s="14">
        <f>SUM(CI$5:CI33)</f>
        <v>1.08</v>
      </c>
      <c r="EA33" s="14">
        <f>SUM(CJ$5:CJ33)</f>
        <v>1.08</v>
      </c>
      <c r="EB33" s="14">
        <f>SUM(CK$5:CK33)</f>
        <v>1.08</v>
      </c>
      <c r="EC33" s="14">
        <f>SUM(CL$5:CL33)</f>
        <v>0.44999999999999996</v>
      </c>
      <c r="ED33" s="14">
        <f>SUM(CM$5:CM33)</f>
        <v>0.44999999999999996</v>
      </c>
      <c r="EE33" s="14">
        <f>SUM(CN$5:CN33)</f>
        <v>0</v>
      </c>
      <c r="EF33" s="14">
        <f>SUM(CO$5:CO33)</f>
        <v>0</v>
      </c>
      <c r="EG33" s="14">
        <f>SUM(CP$5:CP33)</f>
        <v>0</v>
      </c>
      <c r="EH33" s="14">
        <f>SUM(CQ$5:CQ33)</f>
        <v>0</v>
      </c>
      <c r="EI33" s="14">
        <f>SUM(CR$5:CR33)</f>
        <v>0</v>
      </c>
      <c r="EJ33" s="14">
        <f>SUM(CS$5:CS33)</f>
        <v>0</v>
      </c>
      <c r="EK33" s="14">
        <f>SUM(CT$5:CT33)</f>
        <v>0</v>
      </c>
      <c r="EL33" s="14">
        <f>SUM(CU$5:CU33)</f>
        <v>0</v>
      </c>
      <c r="EO33" s="101">
        <f t="shared" si="11"/>
        <v>20</v>
      </c>
      <c r="EP33" s="101">
        <f t="shared" si="12"/>
        <v>20</v>
      </c>
      <c r="EQ33" s="101">
        <f t="shared" si="13"/>
        <v>17</v>
      </c>
      <c r="ER33" s="101">
        <f t="shared" si="14"/>
        <v>16</v>
      </c>
      <c r="ES33" s="101">
        <f t="shared" si="15"/>
        <v>16</v>
      </c>
      <c r="ET33" s="101">
        <f t="shared" si="16"/>
        <v>12</v>
      </c>
      <c r="EU33" s="101">
        <f t="shared" si="17"/>
        <v>12</v>
      </c>
      <c r="EV33" s="101">
        <f t="shared" si="18"/>
        <v>8</v>
      </c>
      <c r="EW33" s="101">
        <f t="shared" si="19"/>
        <v>16</v>
      </c>
      <c r="EX33" s="101">
        <f t="shared" si="20"/>
        <v>16</v>
      </c>
      <c r="EY33" s="101">
        <f t="shared" si="21"/>
        <v>11</v>
      </c>
      <c r="EZ33" s="101">
        <f t="shared" si="22"/>
        <v>11</v>
      </c>
      <c r="FA33" s="101">
        <f t="shared" si="23"/>
        <v>8</v>
      </c>
      <c r="FB33" s="101">
        <f t="shared" si="24"/>
        <v>5</v>
      </c>
      <c r="FC33" s="101">
        <f t="shared" si="25"/>
        <v>15</v>
      </c>
      <c r="FD33" s="101">
        <f t="shared" si="26"/>
        <v>15</v>
      </c>
      <c r="FE33" s="101">
        <f t="shared" si="27"/>
        <v>10</v>
      </c>
      <c r="FF33" s="101">
        <f t="shared" si="28"/>
        <v>10</v>
      </c>
      <c r="FG33" s="101">
        <f t="shared" si="29"/>
        <v>7</v>
      </c>
      <c r="FH33" s="101">
        <f t="shared" si="30"/>
        <v>5</v>
      </c>
      <c r="FI33" s="101">
        <f t="shared" si="31"/>
        <v>9</v>
      </c>
      <c r="FJ33" s="101">
        <f t="shared" si="32"/>
        <v>9</v>
      </c>
      <c r="FK33" s="101">
        <f t="shared" si="33"/>
        <v>5</v>
      </c>
      <c r="FL33" s="101">
        <f t="shared" si="34"/>
        <v>5</v>
      </c>
      <c r="FM33" s="101">
        <f t="shared" si="35"/>
        <v>3</v>
      </c>
      <c r="FN33" s="101">
        <f t="shared" si="36"/>
        <v>2</v>
      </c>
      <c r="FO33" s="101">
        <f t="shared" si="37"/>
        <v>2</v>
      </c>
      <c r="FP33" s="101">
        <f t="shared" si="38"/>
        <v>2</v>
      </c>
      <c r="FQ33" s="101">
        <f t="shared" si="39"/>
        <v>2</v>
      </c>
      <c r="FR33" s="101">
        <f t="shared" si="40"/>
        <v>1</v>
      </c>
      <c r="FS33" s="101">
        <f t="shared" si="41"/>
        <v>1</v>
      </c>
      <c r="FT33" s="101">
        <f t="shared" si="42"/>
        <v>1</v>
      </c>
      <c r="FU33" s="101">
        <f t="shared" si="43"/>
        <v>0</v>
      </c>
      <c r="FV33" s="101">
        <f t="shared" si="44"/>
        <v>0</v>
      </c>
      <c r="FW33" s="101">
        <f t="shared" si="45"/>
        <v>0</v>
      </c>
      <c r="FX33" s="101">
        <f t="shared" si="46"/>
        <v>0</v>
      </c>
      <c r="FY33" s="101">
        <f t="shared" si="47"/>
        <v>0</v>
      </c>
      <c r="FZ33" s="101">
        <f t="shared" si="48"/>
        <v>0</v>
      </c>
      <c r="GA33" s="101">
        <f t="shared" si="49"/>
        <v>0</v>
      </c>
      <c r="GB33" s="101">
        <f t="shared" si="50"/>
        <v>0</v>
      </c>
      <c r="GC33" s="101">
        <f t="shared" si="51"/>
        <v>0</v>
      </c>
      <c r="GD33" s="101">
        <f t="shared" si="52"/>
        <v>0</v>
      </c>
    </row>
    <row r="34" spans="11:186" ht="16.5" x14ac:dyDescent="0.2">
      <c r="K34" s="100">
        <v>30</v>
      </c>
      <c r="L34" s="100">
        <v>6</v>
      </c>
      <c r="M34" s="100">
        <v>4</v>
      </c>
      <c r="N34" s="100" t="str">
        <f t="shared" si="3"/>
        <v>神器6-4</v>
      </c>
      <c r="O34" s="100">
        <v>3</v>
      </c>
      <c r="P34" s="14">
        <f t="shared" si="4"/>
        <v>280</v>
      </c>
      <c r="Q34" s="102">
        <v>0.12</v>
      </c>
      <c r="R34" s="14">
        <v>1</v>
      </c>
      <c r="S34" s="14">
        <v>1</v>
      </c>
      <c r="T34" s="102">
        <v>0.12</v>
      </c>
      <c r="U34" s="14">
        <v>1</v>
      </c>
      <c r="V34" s="14">
        <v>2</v>
      </c>
      <c r="W34" s="102">
        <v>0.12</v>
      </c>
      <c r="X34" s="14">
        <v>1</v>
      </c>
      <c r="Y34" s="14">
        <v>3</v>
      </c>
      <c r="AO34" s="50">
        <v>4</v>
      </c>
      <c r="AP34" s="100">
        <v>8</v>
      </c>
      <c r="AQ34" s="100">
        <v>1</v>
      </c>
      <c r="AR34" s="50">
        <v>3</v>
      </c>
      <c r="AS34" s="100" t="s">
        <v>372</v>
      </c>
      <c r="AT34" s="21">
        <f t="shared" si="0"/>
        <v>6.6000000000000003E-2</v>
      </c>
      <c r="AU34" s="100">
        <f t="shared" si="5"/>
        <v>1</v>
      </c>
      <c r="AV34" s="100">
        <f t="shared" si="6"/>
        <v>3</v>
      </c>
      <c r="AW34" s="101">
        <f t="shared" si="7"/>
        <v>0.13200000000000001</v>
      </c>
      <c r="AX34" s="100">
        <f t="shared" si="8"/>
        <v>13.860000000000001</v>
      </c>
      <c r="BA34" s="100">
        <v>30</v>
      </c>
      <c r="BB34" s="14">
        <f>INDEX(节奏总表!$BW$4:$BW$63,神器!BA34)</f>
        <v>120</v>
      </c>
      <c r="BC34" s="14">
        <f t="shared" si="9"/>
        <v>6</v>
      </c>
      <c r="BD34" s="14">
        <v>5</v>
      </c>
      <c r="BE34" s="14">
        <v>3</v>
      </c>
      <c r="BF34" s="14">
        <f t="shared" si="10"/>
        <v>0</v>
      </c>
      <c r="BG34" s="14">
        <f t="shared" si="59"/>
        <v>0</v>
      </c>
      <c r="BH34" s="14">
        <f t="shared" si="59"/>
        <v>0</v>
      </c>
      <c r="BI34" s="14">
        <f t="shared" si="59"/>
        <v>0</v>
      </c>
      <c r="BJ34" s="14">
        <f t="shared" si="59"/>
        <v>0</v>
      </c>
      <c r="BK34" s="14">
        <f t="shared" si="59"/>
        <v>0</v>
      </c>
      <c r="BL34" s="14">
        <f t="shared" si="59"/>
        <v>0</v>
      </c>
      <c r="BM34" s="14">
        <f t="shared" si="59"/>
        <v>0</v>
      </c>
      <c r="BN34" s="14">
        <f t="shared" si="59"/>
        <v>0</v>
      </c>
      <c r="BO34" s="14">
        <f t="shared" si="59"/>
        <v>0</v>
      </c>
      <c r="BP34" s="14">
        <f t="shared" si="59"/>
        <v>0</v>
      </c>
      <c r="BQ34" s="14">
        <f t="shared" si="59"/>
        <v>0</v>
      </c>
      <c r="BR34" s="14">
        <f t="shared" si="59"/>
        <v>0</v>
      </c>
      <c r="BS34" s="14">
        <f t="shared" si="59"/>
        <v>0</v>
      </c>
      <c r="BT34" s="14">
        <f t="shared" si="59"/>
        <v>8.25</v>
      </c>
      <c r="BU34" s="14">
        <f t="shared" si="59"/>
        <v>8.25</v>
      </c>
      <c r="BV34" s="14">
        <f t="shared" si="59"/>
        <v>3.96</v>
      </c>
      <c r="BW34" s="14">
        <f t="shared" si="59"/>
        <v>3.96</v>
      </c>
      <c r="BX34" s="14">
        <f t="shared" si="59"/>
        <v>1.98</v>
      </c>
      <c r="BY34" s="14">
        <f t="shared" si="59"/>
        <v>0.99</v>
      </c>
      <c r="BZ34" s="14">
        <f t="shared" si="59"/>
        <v>3.375</v>
      </c>
      <c r="CA34" s="14">
        <f t="shared" si="59"/>
        <v>3.375</v>
      </c>
      <c r="CB34" s="14">
        <f t="shared" si="59"/>
        <v>1.44</v>
      </c>
      <c r="CC34" s="14">
        <f t="shared" si="59"/>
        <v>1.44</v>
      </c>
      <c r="CD34" s="14">
        <f t="shared" si="59"/>
        <v>0.80999999999999983</v>
      </c>
      <c r="CE34" s="14">
        <f t="shared" si="59"/>
        <v>0.40499999999999992</v>
      </c>
      <c r="CF34" s="14">
        <f t="shared" si="59"/>
        <v>0.60750000000000004</v>
      </c>
      <c r="CG34" s="14">
        <f t="shared" si="59"/>
        <v>0.60750000000000004</v>
      </c>
      <c r="CH34" s="14">
        <f t="shared" si="59"/>
        <v>0.60750000000000004</v>
      </c>
      <c r="CI34" s="14">
        <f t="shared" si="59"/>
        <v>0.27</v>
      </c>
      <c r="CJ34" s="14">
        <f t="shared" si="59"/>
        <v>0.27</v>
      </c>
      <c r="CK34" s="14">
        <f t="shared" si="59"/>
        <v>0.27</v>
      </c>
      <c r="CL34" s="14">
        <f t="shared" si="59"/>
        <v>0.11249999999999999</v>
      </c>
      <c r="CM34" s="14">
        <f t="shared" si="59"/>
        <v>0.11249999999999999</v>
      </c>
      <c r="CN34" s="14">
        <f t="shared" si="59"/>
        <v>0</v>
      </c>
      <c r="CO34" s="14">
        <f t="shared" si="59"/>
        <v>0</v>
      </c>
      <c r="CP34" s="14">
        <f t="shared" si="59"/>
        <v>0</v>
      </c>
      <c r="CQ34" s="14">
        <f t="shared" si="59"/>
        <v>0</v>
      </c>
      <c r="CR34" s="14">
        <f t="shared" si="59"/>
        <v>0</v>
      </c>
      <c r="CS34" s="14">
        <f t="shared" si="59"/>
        <v>0</v>
      </c>
      <c r="CT34" s="14">
        <f t="shared" si="59"/>
        <v>0</v>
      </c>
      <c r="CU34" s="14">
        <f t="shared" si="59"/>
        <v>0</v>
      </c>
      <c r="CW34" s="14">
        <f>SUM(BF$5:BF34)</f>
        <v>124.95</v>
      </c>
      <c r="CX34" s="14">
        <f>SUM(BG$5:BG34)</f>
        <v>124.95</v>
      </c>
      <c r="CY34" s="14">
        <f>SUM(BH$5:BH34)</f>
        <v>76.949999999999989</v>
      </c>
      <c r="CZ34" s="14">
        <f>SUM(BI$5:BI34)</f>
        <v>72.539999999999992</v>
      </c>
      <c r="DA34" s="14">
        <f>SUM(BJ$5:BJ34)</f>
        <v>72.539999999999992</v>
      </c>
      <c r="DB34" s="14">
        <f>SUM(BK$5:BK34)</f>
        <v>36.855000000000004</v>
      </c>
      <c r="DC34" s="14">
        <f>SUM(BL$5:BL34)</f>
        <v>36.855000000000004</v>
      </c>
      <c r="DD34" s="14">
        <f>SUM(BM$5:BM34)</f>
        <v>16.739999999999998</v>
      </c>
      <c r="DE34" s="14">
        <f>SUM(BN$5:BN34)</f>
        <v>70.875</v>
      </c>
      <c r="DF34" s="14">
        <f>SUM(BO$5:BO34)</f>
        <v>70.875</v>
      </c>
      <c r="DG34" s="14">
        <f>SUM(BP$5:BP34)</f>
        <v>33.120000000000005</v>
      </c>
      <c r="DH34" s="14">
        <f>SUM(BQ$5:BQ34)</f>
        <v>33.120000000000005</v>
      </c>
      <c r="DI34" s="14">
        <f>SUM(BR$5:BR34)</f>
        <v>17.010000000000002</v>
      </c>
      <c r="DJ34" s="14">
        <f>SUM(BS$5:BS34)</f>
        <v>8.5050000000000008</v>
      </c>
      <c r="DK34" s="14">
        <f>SUM(BT$5:BT34)</f>
        <v>67.125</v>
      </c>
      <c r="DL34" s="14">
        <f>SUM(BU$5:BU34)</f>
        <v>67.125</v>
      </c>
      <c r="DM34" s="14">
        <f>SUM(BV$5:BV34)</f>
        <v>31.14</v>
      </c>
      <c r="DN34" s="14">
        <f>SUM(BW$5:BW34)</f>
        <v>31.14</v>
      </c>
      <c r="DO34" s="14">
        <f>SUM(BX$5:BX34)</f>
        <v>16.11</v>
      </c>
      <c r="DP34" s="14">
        <f>SUM(BY$5:BY34)</f>
        <v>8.0549999999999997</v>
      </c>
      <c r="DQ34" s="14">
        <f>SUM(BZ$5:BZ34)</f>
        <v>23.625</v>
      </c>
      <c r="DR34" s="14">
        <f>SUM(CA$5:CA34)</f>
        <v>23.625</v>
      </c>
      <c r="DS34" s="14">
        <f>SUM(CB$5:CB34)</f>
        <v>10.439999999999998</v>
      </c>
      <c r="DT34" s="14">
        <f>SUM(CC$5:CC34)</f>
        <v>10.439999999999998</v>
      </c>
      <c r="DU34" s="14">
        <f>SUM(CD$5:CD34)</f>
        <v>5.6699999999999982</v>
      </c>
      <c r="DV34" s="14">
        <f>SUM(CE$5:CE34)</f>
        <v>2.8349999999999991</v>
      </c>
      <c r="DW34" s="14">
        <f>SUM(CF$5:CF34)</f>
        <v>3.0375000000000001</v>
      </c>
      <c r="DX34" s="14">
        <f>SUM(CG$5:CG34)</f>
        <v>3.0375000000000001</v>
      </c>
      <c r="DY34" s="14">
        <f>SUM(CH$5:CH34)</f>
        <v>3.0375000000000001</v>
      </c>
      <c r="DZ34" s="14">
        <f>SUM(CI$5:CI34)</f>
        <v>1.35</v>
      </c>
      <c r="EA34" s="14">
        <f>SUM(CJ$5:CJ34)</f>
        <v>1.35</v>
      </c>
      <c r="EB34" s="14">
        <f>SUM(CK$5:CK34)</f>
        <v>1.35</v>
      </c>
      <c r="EC34" s="14">
        <f>SUM(CL$5:CL34)</f>
        <v>0.5625</v>
      </c>
      <c r="ED34" s="14">
        <f>SUM(CM$5:CM34)</f>
        <v>0.5625</v>
      </c>
      <c r="EE34" s="14">
        <f>SUM(CN$5:CN34)</f>
        <v>0</v>
      </c>
      <c r="EF34" s="14">
        <f>SUM(CO$5:CO34)</f>
        <v>0</v>
      </c>
      <c r="EG34" s="14">
        <f>SUM(CP$5:CP34)</f>
        <v>0</v>
      </c>
      <c r="EH34" s="14">
        <f>SUM(CQ$5:CQ34)</f>
        <v>0</v>
      </c>
      <c r="EI34" s="14">
        <f>SUM(CR$5:CR34)</f>
        <v>0</v>
      </c>
      <c r="EJ34" s="14">
        <f>SUM(CS$5:CS34)</f>
        <v>0</v>
      </c>
      <c r="EK34" s="14">
        <f>SUM(CT$5:CT34)</f>
        <v>0</v>
      </c>
      <c r="EL34" s="14">
        <f>SUM(CU$5:CU34)</f>
        <v>0</v>
      </c>
      <c r="EO34" s="101">
        <f t="shared" si="11"/>
        <v>20</v>
      </c>
      <c r="EP34" s="101">
        <f t="shared" si="12"/>
        <v>20</v>
      </c>
      <c r="EQ34" s="101">
        <f t="shared" si="13"/>
        <v>17</v>
      </c>
      <c r="ER34" s="101">
        <f t="shared" si="14"/>
        <v>16</v>
      </c>
      <c r="ES34" s="101">
        <f t="shared" si="15"/>
        <v>16</v>
      </c>
      <c r="ET34" s="101">
        <f t="shared" si="16"/>
        <v>12</v>
      </c>
      <c r="EU34" s="101">
        <f t="shared" si="17"/>
        <v>12</v>
      </c>
      <c r="EV34" s="101">
        <f t="shared" si="18"/>
        <v>8</v>
      </c>
      <c r="EW34" s="101">
        <f t="shared" si="19"/>
        <v>16</v>
      </c>
      <c r="EX34" s="101">
        <f t="shared" si="20"/>
        <v>16</v>
      </c>
      <c r="EY34" s="101">
        <f t="shared" si="21"/>
        <v>11</v>
      </c>
      <c r="EZ34" s="101">
        <f t="shared" si="22"/>
        <v>11</v>
      </c>
      <c r="FA34" s="101">
        <f t="shared" si="23"/>
        <v>8</v>
      </c>
      <c r="FB34" s="101">
        <f t="shared" si="24"/>
        <v>5</v>
      </c>
      <c r="FC34" s="101">
        <f t="shared" si="25"/>
        <v>16</v>
      </c>
      <c r="FD34" s="101">
        <f t="shared" si="26"/>
        <v>16</v>
      </c>
      <c r="FE34" s="101">
        <f t="shared" si="27"/>
        <v>11</v>
      </c>
      <c r="FF34" s="101">
        <f t="shared" si="28"/>
        <v>11</v>
      </c>
      <c r="FG34" s="101">
        <f t="shared" si="29"/>
        <v>8</v>
      </c>
      <c r="FH34" s="101">
        <f t="shared" si="30"/>
        <v>5</v>
      </c>
      <c r="FI34" s="101">
        <f t="shared" si="31"/>
        <v>10</v>
      </c>
      <c r="FJ34" s="101">
        <f t="shared" si="32"/>
        <v>10</v>
      </c>
      <c r="FK34" s="101">
        <f t="shared" si="33"/>
        <v>6</v>
      </c>
      <c r="FL34" s="101">
        <f t="shared" si="34"/>
        <v>6</v>
      </c>
      <c r="FM34" s="101">
        <f t="shared" si="35"/>
        <v>4</v>
      </c>
      <c r="FN34" s="101">
        <f t="shared" si="36"/>
        <v>2</v>
      </c>
      <c r="FO34" s="101">
        <f t="shared" si="37"/>
        <v>3</v>
      </c>
      <c r="FP34" s="101">
        <f t="shared" si="38"/>
        <v>3</v>
      </c>
      <c r="FQ34" s="101">
        <f t="shared" si="39"/>
        <v>3</v>
      </c>
      <c r="FR34" s="101">
        <f t="shared" si="40"/>
        <v>1</v>
      </c>
      <c r="FS34" s="101">
        <f t="shared" si="41"/>
        <v>1</v>
      </c>
      <c r="FT34" s="101">
        <f t="shared" si="42"/>
        <v>1</v>
      </c>
      <c r="FU34" s="101">
        <f t="shared" si="43"/>
        <v>0</v>
      </c>
      <c r="FV34" s="101">
        <f t="shared" si="44"/>
        <v>0</v>
      </c>
      <c r="FW34" s="101">
        <f t="shared" si="45"/>
        <v>0</v>
      </c>
      <c r="FX34" s="101">
        <f t="shared" si="46"/>
        <v>0</v>
      </c>
      <c r="FY34" s="101">
        <f t="shared" si="47"/>
        <v>0</v>
      </c>
      <c r="FZ34" s="101">
        <f t="shared" si="48"/>
        <v>0</v>
      </c>
      <c r="GA34" s="101">
        <f t="shared" si="49"/>
        <v>0</v>
      </c>
      <c r="GB34" s="101">
        <f t="shared" si="50"/>
        <v>0</v>
      </c>
      <c r="GC34" s="101">
        <f t="shared" si="51"/>
        <v>0</v>
      </c>
      <c r="GD34" s="101">
        <f t="shared" si="52"/>
        <v>0</v>
      </c>
    </row>
    <row r="35" spans="11:186" ht="16.5" x14ac:dyDescent="0.2">
      <c r="K35" s="100">
        <v>31</v>
      </c>
      <c r="L35" s="100">
        <v>6</v>
      </c>
      <c r="M35" s="100">
        <v>5</v>
      </c>
      <c r="N35" s="100" t="str">
        <f t="shared" si="3"/>
        <v>神器6-5</v>
      </c>
      <c r="O35" s="100">
        <v>3</v>
      </c>
      <c r="P35" s="14">
        <f t="shared" si="4"/>
        <v>280</v>
      </c>
      <c r="Q35" s="102">
        <v>0.12</v>
      </c>
      <c r="R35" s="14">
        <v>1</v>
      </c>
      <c r="S35" s="14">
        <v>1</v>
      </c>
      <c r="T35" s="102">
        <v>0.12</v>
      </c>
      <c r="U35" s="14">
        <v>1</v>
      </c>
      <c r="V35" s="14">
        <v>2</v>
      </c>
      <c r="W35" s="102">
        <v>0.12</v>
      </c>
      <c r="X35" s="14">
        <v>1</v>
      </c>
      <c r="Y35" s="14">
        <v>3</v>
      </c>
      <c r="AO35" s="50">
        <v>4</v>
      </c>
      <c r="AP35" s="100">
        <v>9</v>
      </c>
      <c r="AQ35" s="100">
        <v>2</v>
      </c>
      <c r="AR35" s="50">
        <v>2</v>
      </c>
      <c r="AS35" s="100" t="s">
        <v>373</v>
      </c>
      <c r="AT35" s="21">
        <f t="shared" si="0"/>
        <v>7.4999999999999997E-2</v>
      </c>
      <c r="AU35" s="100">
        <f t="shared" si="5"/>
        <v>2</v>
      </c>
      <c r="AV35" s="100">
        <f t="shared" si="6"/>
        <v>4</v>
      </c>
      <c r="AW35" s="101">
        <f t="shared" si="7"/>
        <v>0.22499999999999998</v>
      </c>
      <c r="AX35" s="100">
        <f t="shared" si="8"/>
        <v>4.5</v>
      </c>
      <c r="BA35" s="100">
        <v>31</v>
      </c>
      <c r="BB35" s="14">
        <f>INDEX(节奏总表!$BW$4:$BW$63,神器!BA35)</f>
        <v>122</v>
      </c>
      <c r="BC35" s="14">
        <f t="shared" si="9"/>
        <v>6</v>
      </c>
      <c r="BD35" s="14">
        <v>5</v>
      </c>
      <c r="BE35" s="14">
        <v>3</v>
      </c>
      <c r="BF35" s="14">
        <f t="shared" si="10"/>
        <v>0</v>
      </c>
      <c r="BG35" s="14">
        <f t="shared" si="59"/>
        <v>0</v>
      </c>
      <c r="BH35" s="14">
        <f t="shared" si="59"/>
        <v>0</v>
      </c>
      <c r="BI35" s="14">
        <f t="shared" si="59"/>
        <v>0</v>
      </c>
      <c r="BJ35" s="14">
        <f t="shared" si="59"/>
        <v>0</v>
      </c>
      <c r="BK35" s="14">
        <f t="shared" si="59"/>
        <v>0</v>
      </c>
      <c r="BL35" s="14">
        <f t="shared" si="59"/>
        <v>0</v>
      </c>
      <c r="BM35" s="14">
        <f t="shared" si="59"/>
        <v>0</v>
      </c>
      <c r="BN35" s="14">
        <f t="shared" si="59"/>
        <v>0</v>
      </c>
      <c r="BO35" s="14">
        <f t="shared" si="59"/>
        <v>0</v>
      </c>
      <c r="BP35" s="14">
        <f t="shared" si="59"/>
        <v>0</v>
      </c>
      <c r="BQ35" s="14">
        <f t="shared" si="59"/>
        <v>0</v>
      </c>
      <c r="BR35" s="14">
        <f t="shared" si="59"/>
        <v>0</v>
      </c>
      <c r="BS35" s="14">
        <f t="shared" si="59"/>
        <v>0</v>
      </c>
      <c r="BT35" s="14">
        <f t="shared" si="59"/>
        <v>8.25</v>
      </c>
      <c r="BU35" s="14">
        <f t="shared" si="59"/>
        <v>8.25</v>
      </c>
      <c r="BV35" s="14">
        <f t="shared" si="59"/>
        <v>3.96</v>
      </c>
      <c r="BW35" s="14">
        <f t="shared" si="59"/>
        <v>3.96</v>
      </c>
      <c r="BX35" s="14">
        <f t="shared" si="59"/>
        <v>1.98</v>
      </c>
      <c r="BY35" s="14">
        <f t="shared" si="59"/>
        <v>0.99</v>
      </c>
      <c r="BZ35" s="14">
        <f t="shared" si="59"/>
        <v>3.375</v>
      </c>
      <c r="CA35" s="14">
        <f t="shared" si="59"/>
        <v>3.375</v>
      </c>
      <c r="CB35" s="14">
        <f t="shared" si="59"/>
        <v>1.44</v>
      </c>
      <c r="CC35" s="14">
        <f t="shared" si="59"/>
        <v>1.44</v>
      </c>
      <c r="CD35" s="14">
        <f t="shared" si="59"/>
        <v>0.80999999999999983</v>
      </c>
      <c r="CE35" s="14">
        <f t="shared" si="59"/>
        <v>0.40499999999999992</v>
      </c>
      <c r="CF35" s="14">
        <f t="shared" si="59"/>
        <v>0.60750000000000004</v>
      </c>
      <c r="CG35" s="14">
        <f t="shared" si="59"/>
        <v>0.60750000000000004</v>
      </c>
      <c r="CH35" s="14">
        <f t="shared" si="59"/>
        <v>0.60750000000000004</v>
      </c>
      <c r="CI35" s="14">
        <f t="shared" si="59"/>
        <v>0.27</v>
      </c>
      <c r="CJ35" s="14">
        <f t="shared" si="59"/>
        <v>0.27</v>
      </c>
      <c r="CK35" s="14">
        <f t="shared" si="59"/>
        <v>0.27</v>
      </c>
      <c r="CL35" s="14">
        <f t="shared" si="59"/>
        <v>0.11249999999999999</v>
      </c>
      <c r="CM35" s="14">
        <f t="shared" si="59"/>
        <v>0.11249999999999999</v>
      </c>
      <c r="CN35" s="14">
        <f t="shared" si="59"/>
        <v>0</v>
      </c>
      <c r="CO35" s="14">
        <f t="shared" si="59"/>
        <v>0</v>
      </c>
      <c r="CP35" s="14">
        <f t="shared" si="59"/>
        <v>0</v>
      </c>
      <c r="CQ35" s="14">
        <f t="shared" si="59"/>
        <v>0</v>
      </c>
      <c r="CR35" s="14">
        <f t="shared" si="59"/>
        <v>0</v>
      </c>
      <c r="CS35" s="14">
        <f t="shared" si="59"/>
        <v>0</v>
      </c>
      <c r="CT35" s="14">
        <f t="shared" si="59"/>
        <v>0</v>
      </c>
      <c r="CU35" s="14">
        <f t="shared" si="59"/>
        <v>0</v>
      </c>
      <c r="CW35" s="14">
        <f>SUM(BF$5:BF35)</f>
        <v>124.95</v>
      </c>
      <c r="CX35" s="14">
        <f>SUM(BG$5:BG35)</f>
        <v>124.95</v>
      </c>
      <c r="CY35" s="14">
        <f>SUM(BH$5:BH35)</f>
        <v>76.949999999999989</v>
      </c>
      <c r="CZ35" s="14">
        <f>SUM(BI$5:BI35)</f>
        <v>72.539999999999992</v>
      </c>
      <c r="DA35" s="14">
        <f>SUM(BJ$5:BJ35)</f>
        <v>72.539999999999992</v>
      </c>
      <c r="DB35" s="14">
        <f>SUM(BK$5:BK35)</f>
        <v>36.855000000000004</v>
      </c>
      <c r="DC35" s="14">
        <f>SUM(BL$5:BL35)</f>
        <v>36.855000000000004</v>
      </c>
      <c r="DD35" s="14">
        <f>SUM(BM$5:BM35)</f>
        <v>16.739999999999998</v>
      </c>
      <c r="DE35" s="14">
        <f>SUM(BN$5:BN35)</f>
        <v>70.875</v>
      </c>
      <c r="DF35" s="14">
        <f>SUM(BO$5:BO35)</f>
        <v>70.875</v>
      </c>
      <c r="DG35" s="14">
        <f>SUM(BP$5:BP35)</f>
        <v>33.120000000000005</v>
      </c>
      <c r="DH35" s="14">
        <f>SUM(BQ$5:BQ35)</f>
        <v>33.120000000000005</v>
      </c>
      <c r="DI35" s="14">
        <f>SUM(BR$5:BR35)</f>
        <v>17.010000000000002</v>
      </c>
      <c r="DJ35" s="14">
        <f>SUM(BS$5:BS35)</f>
        <v>8.5050000000000008</v>
      </c>
      <c r="DK35" s="14">
        <f>SUM(BT$5:BT35)</f>
        <v>75.375</v>
      </c>
      <c r="DL35" s="14">
        <f>SUM(BU$5:BU35)</f>
        <v>75.375</v>
      </c>
      <c r="DM35" s="14">
        <f>SUM(BV$5:BV35)</f>
        <v>35.1</v>
      </c>
      <c r="DN35" s="14">
        <f>SUM(BW$5:BW35)</f>
        <v>35.1</v>
      </c>
      <c r="DO35" s="14">
        <f>SUM(BX$5:BX35)</f>
        <v>18.09</v>
      </c>
      <c r="DP35" s="14">
        <f>SUM(BY$5:BY35)</f>
        <v>9.0449999999999999</v>
      </c>
      <c r="DQ35" s="14">
        <f>SUM(BZ$5:BZ35)</f>
        <v>27</v>
      </c>
      <c r="DR35" s="14">
        <f>SUM(CA$5:CA35)</f>
        <v>27</v>
      </c>
      <c r="DS35" s="14">
        <f>SUM(CB$5:CB35)</f>
        <v>11.879999999999997</v>
      </c>
      <c r="DT35" s="14">
        <f>SUM(CC$5:CC35)</f>
        <v>11.879999999999997</v>
      </c>
      <c r="DU35" s="14">
        <f>SUM(CD$5:CD35)</f>
        <v>6.4799999999999978</v>
      </c>
      <c r="DV35" s="14">
        <f>SUM(CE$5:CE35)</f>
        <v>3.2399999999999989</v>
      </c>
      <c r="DW35" s="14">
        <f>SUM(CF$5:CF35)</f>
        <v>3.645</v>
      </c>
      <c r="DX35" s="14">
        <f>SUM(CG$5:CG35)</f>
        <v>3.645</v>
      </c>
      <c r="DY35" s="14">
        <f>SUM(CH$5:CH35)</f>
        <v>3.645</v>
      </c>
      <c r="DZ35" s="14">
        <f>SUM(CI$5:CI35)</f>
        <v>1.62</v>
      </c>
      <c r="EA35" s="14">
        <f>SUM(CJ$5:CJ35)</f>
        <v>1.62</v>
      </c>
      <c r="EB35" s="14">
        <f>SUM(CK$5:CK35)</f>
        <v>1.62</v>
      </c>
      <c r="EC35" s="14">
        <f>SUM(CL$5:CL35)</f>
        <v>0.67500000000000004</v>
      </c>
      <c r="ED35" s="14">
        <f>SUM(CM$5:CM35)</f>
        <v>0.67500000000000004</v>
      </c>
      <c r="EE35" s="14">
        <f>SUM(CN$5:CN35)</f>
        <v>0</v>
      </c>
      <c r="EF35" s="14">
        <f>SUM(CO$5:CO35)</f>
        <v>0</v>
      </c>
      <c r="EG35" s="14">
        <f>SUM(CP$5:CP35)</f>
        <v>0</v>
      </c>
      <c r="EH35" s="14">
        <f>SUM(CQ$5:CQ35)</f>
        <v>0</v>
      </c>
      <c r="EI35" s="14">
        <f>SUM(CR$5:CR35)</f>
        <v>0</v>
      </c>
      <c r="EJ35" s="14">
        <f>SUM(CS$5:CS35)</f>
        <v>0</v>
      </c>
      <c r="EK35" s="14">
        <f>SUM(CT$5:CT35)</f>
        <v>0</v>
      </c>
      <c r="EL35" s="14">
        <f>SUM(CU$5:CU35)</f>
        <v>0</v>
      </c>
      <c r="EO35" s="101">
        <f t="shared" si="11"/>
        <v>20</v>
      </c>
      <c r="EP35" s="101">
        <f t="shared" si="12"/>
        <v>20</v>
      </c>
      <c r="EQ35" s="101">
        <f t="shared" si="13"/>
        <v>17</v>
      </c>
      <c r="ER35" s="101">
        <f t="shared" si="14"/>
        <v>16</v>
      </c>
      <c r="ES35" s="101">
        <f t="shared" si="15"/>
        <v>16</v>
      </c>
      <c r="ET35" s="101">
        <f t="shared" si="16"/>
        <v>12</v>
      </c>
      <c r="EU35" s="101">
        <f t="shared" si="17"/>
        <v>12</v>
      </c>
      <c r="EV35" s="101">
        <f t="shared" si="18"/>
        <v>8</v>
      </c>
      <c r="EW35" s="101">
        <f t="shared" si="19"/>
        <v>16</v>
      </c>
      <c r="EX35" s="101">
        <f t="shared" si="20"/>
        <v>16</v>
      </c>
      <c r="EY35" s="101">
        <f t="shared" si="21"/>
        <v>11</v>
      </c>
      <c r="EZ35" s="101">
        <f t="shared" si="22"/>
        <v>11</v>
      </c>
      <c r="FA35" s="101">
        <f t="shared" si="23"/>
        <v>8</v>
      </c>
      <c r="FB35" s="101">
        <f t="shared" si="24"/>
        <v>5</v>
      </c>
      <c r="FC35" s="101">
        <f t="shared" si="25"/>
        <v>17</v>
      </c>
      <c r="FD35" s="101">
        <f t="shared" si="26"/>
        <v>17</v>
      </c>
      <c r="FE35" s="101">
        <f t="shared" si="27"/>
        <v>12</v>
      </c>
      <c r="FF35" s="101">
        <f t="shared" si="28"/>
        <v>12</v>
      </c>
      <c r="FG35" s="101">
        <f t="shared" si="29"/>
        <v>9</v>
      </c>
      <c r="FH35" s="101">
        <f t="shared" si="30"/>
        <v>6</v>
      </c>
      <c r="FI35" s="101">
        <f t="shared" si="31"/>
        <v>10</v>
      </c>
      <c r="FJ35" s="101">
        <f t="shared" si="32"/>
        <v>10</v>
      </c>
      <c r="FK35" s="101">
        <f t="shared" si="33"/>
        <v>6</v>
      </c>
      <c r="FL35" s="101">
        <f t="shared" si="34"/>
        <v>6</v>
      </c>
      <c r="FM35" s="101">
        <f t="shared" si="35"/>
        <v>4</v>
      </c>
      <c r="FN35" s="101">
        <f t="shared" si="36"/>
        <v>3</v>
      </c>
      <c r="FO35" s="101">
        <f t="shared" si="37"/>
        <v>3</v>
      </c>
      <c r="FP35" s="101">
        <f t="shared" si="38"/>
        <v>3</v>
      </c>
      <c r="FQ35" s="101">
        <f t="shared" si="39"/>
        <v>3</v>
      </c>
      <c r="FR35" s="101">
        <f t="shared" si="40"/>
        <v>1</v>
      </c>
      <c r="FS35" s="101">
        <f t="shared" si="41"/>
        <v>1</v>
      </c>
      <c r="FT35" s="101">
        <f t="shared" si="42"/>
        <v>1</v>
      </c>
      <c r="FU35" s="101">
        <f t="shared" si="43"/>
        <v>0</v>
      </c>
      <c r="FV35" s="101">
        <f t="shared" si="44"/>
        <v>0</v>
      </c>
      <c r="FW35" s="101">
        <f t="shared" si="45"/>
        <v>0</v>
      </c>
      <c r="FX35" s="101">
        <f t="shared" si="46"/>
        <v>0</v>
      </c>
      <c r="FY35" s="101">
        <f t="shared" si="47"/>
        <v>0</v>
      </c>
      <c r="FZ35" s="101">
        <f t="shared" si="48"/>
        <v>0</v>
      </c>
      <c r="GA35" s="101">
        <f t="shared" si="49"/>
        <v>0</v>
      </c>
      <c r="GB35" s="101">
        <f t="shared" si="50"/>
        <v>0</v>
      </c>
      <c r="GC35" s="101">
        <f t="shared" si="51"/>
        <v>0</v>
      </c>
      <c r="GD35" s="101">
        <f t="shared" si="52"/>
        <v>0</v>
      </c>
    </row>
    <row r="36" spans="11:186" ht="16.5" x14ac:dyDescent="0.2">
      <c r="K36" s="100">
        <v>32</v>
      </c>
      <c r="L36" s="100">
        <v>6</v>
      </c>
      <c r="M36" s="100">
        <v>6</v>
      </c>
      <c r="N36" s="100" t="str">
        <f t="shared" si="3"/>
        <v>神器6-6</v>
      </c>
      <c r="O36" s="100">
        <v>3</v>
      </c>
      <c r="P36" s="14">
        <f t="shared" si="4"/>
        <v>280</v>
      </c>
      <c r="Q36" s="102">
        <v>0.12</v>
      </c>
      <c r="R36" s="14">
        <v>1</v>
      </c>
      <c r="S36" s="14">
        <v>1</v>
      </c>
      <c r="T36" s="102">
        <v>0.12</v>
      </c>
      <c r="U36" s="14">
        <v>1</v>
      </c>
      <c r="V36" s="14">
        <v>2</v>
      </c>
      <c r="W36" s="102">
        <v>0.12</v>
      </c>
      <c r="X36" s="14">
        <v>1</v>
      </c>
      <c r="Y36" s="14">
        <v>3</v>
      </c>
      <c r="AO36" s="50">
        <v>4</v>
      </c>
      <c r="AP36" s="100">
        <v>10</v>
      </c>
      <c r="AQ36" s="100">
        <v>2</v>
      </c>
      <c r="AR36" s="50">
        <v>2</v>
      </c>
      <c r="AS36" s="100" t="s">
        <v>374</v>
      </c>
      <c r="AT36" s="21">
        <f t="shared" si="0"/>
        <v>7.4999999999999997E-2</v>
      </c>
      <c r="AU36" s="100">
        <f t="shared" si="5"/>
        <v>2</v>
      </c>
      <c r="AV36" s="100">
        <f t="shared" si="6"/>
        <v>4</v>
      </c>
      <c r="AW36" s="101">
        <f t="shared" si="7"/>
        <v>0.22499999999999998</v>
      </c>
      <c r="AX36" s="100">
        <f t="shared" si="8"/>
        <v>4.5</v>
      </c>
      <c r="BA36" s="100">
        <v>32</v>
      </c>
      <c r="BB36" s="14">
        <f>INDEX(节奏总表!$BW$4:$BW$63,神器!BA36)</f>
        <v>123</v>
      </c>
      <c r="BC36" s="14">
        <f t="shared" si="9"/>
        <v>7</v>
      </c>
      <c r="BD36" s="14">
        <v>5</v>
      </c>
      <c r="BE36" s="14">
        <v>3</v>
      </c>
      <c r="BF36" s="14">
        <f t="shared" ref="BF36:BF64" si="60">SUMIFS($AT$5:$AT$122,$AO$5:$AO$122,"="&amp;$BC36,$AP$5:$AP$122,"="&amp;BF$2) * (SUMIFS($AU$5:$AU$122,$AO$5:$AO$122,"="&amp;$BC36,$AP$5:$AP$122,"="&amp;BF$2)+SUMIFS($AV$5:$AV$122,$AO$5:$AO$122,"="&amp;$BC36,$AP$5:$AP$122,"="&amp;BF$2))/2*$BD36*$BE36</f>
        <v>0</v>
      </c>
      <c r="BG36" s="14">
        <f t="shared" si="59"/>
        <v>0</v>
      </c>
      <c r="BH36" s="14">
        <f t="shared" si="59"/>
        <v>0</v>
      </c>
      <c r="BI36" s="14">
        <f t="shared" si="59"/>
        <v>0</v>
      </c>
      <c r="BJ36" s="14">
        <f t="shared" si="59"/>
        <v>0</v>
      </c>
      <c r="BK36" s="14">
        <f t="shared" si="59"/>
        <v>0</v>
      </c>
      <c r="BL36" s="14">
        <f t="shared" si="59"/>
        <v>0</v>
      </c>
      <c r="BM36" s="14">
        <f t="shared" si="59"/>
        <v>0</v>
      </c>
      <c r="BN36" s="14">
        <f t="shared" si="59"/>
        <v>0</v>
      </c>
      <c r="BO36" s="14">
        <f t="shared" si="59"/>
        <v>0</v>
      </c>
      <c r="BP36" s="14">
        <f t="shared" si="59"/>
        <v>0</v>
      </c>
      <c r="BQ36" s="14">
        <f t="shared" si="59"/>
        <v>0</v>
      </c>
      <c r="BR36" s="14">
        <f t="shared" si="59"/>
        <v>0</v>
      </c>
      <c r="BS36" s="14">
        <f t="shared" si="59"/>
        <v>0</v>
      </c>
      <c r="BT36" s="14">
        <f t="shared" si="59"/>
        <v>0</v>
      </c>
      <c r="BU36" s="14">
        <f t="shared" si="59"/>
        <v>0</v>
      </c>
      <c r="BV36" s="14">
        <f t="shared" si="59"/>
        <v>0</v>
      </c>
      <c r="BW36" s="14">
        <f t="shared" si="59"/>
        <v>0</v>
      </c>
      <c r="BX36" s="14">
        <f t="shared" si="59"/>
        <v>0</v>
      </c>
      <c r="BY36" s="14">
        <f t="shared" si="59"/>
        <v>0</v>
      </c>
      <c r="BZ36" s="14">
        <f t="shared" si="59"/>
        <v>8.25</v>
      </c>
      <c r="CA36" s="14">
        <f t="shared" si="59"/>
        <v>8.25</v>
      </c>
      <c r="CB36" s="14">
        <f t="shared" si="59"/>
        <v>3.96</v>
      </c>
      <c r="CC36" s="14">
        <f t="shared" si="59"/>
        <v>3.96</v>
      </c>
      <c r="CD36" s="14">
        <f t="shared" si="59"/>
        <v>1.98</v>
      </c>
      <c r="CE36" s="14">
        <f t="shared" si="59"/>
        <v>0.99</v>
      </c>
      <c r="CF36" s="14">
        <f t="shared" si="59"/>
        <v>1.62</v>
      </c>
      <c r="CG36" s="14">
        <f t="shared" si="59"/>
        <v>1.62</v>
      </c>
      <c r="CH36" s="14">
        <f t="shared" si="59"/>
        <v>1.62</v>
      </c>
      <c r="CI36" s="14">
        <f t="shared" si="59"/>
        <v>0.80999999999999983</v>
      </c>
      <c r="CJ36" s="14">
        <f t="shared" si="59"/>
        <v>0.80999999999999983</v>
      </c>
      <c r="CK36" s="14">
        <f t="shared" si="59"/>
        <v>0.80999999999999983</v>
      </c>
      <c r="CL36" s="14">
        <f t="shared" si="59"/>
        <v>0.33749999999999997</v>
      </c>
      <c r="CM36" s="14">
        <f t="shared" si="59"/>
        <v>0.33749999999999997</v>
      </c>
      <c r="CN36" s="14">
        <f t="shared" si="59"/>
        <v>0.60750000000000004</v>
      </c>
      <c r="CO36" s="14">
        <f t="shared" si="59"/>
        <v>0.60750000000000004</v>
      </c>
      <c r="CP36" s="14">
        <f t="shared" si="59"/>
        <v>0.60750000000000004</v>
      </c>
      <c r="CQ36" s="14">
        <f t="shared" si="59"/>
        <v>0.27</v>
      </c>
      <c r="CR36" s="14">
        <f t="shared" si="59"/>
        <v>0.27</v>
      </c>
      <c r="CS36" s="14">
        <f t="shared" si="59"/>
        <v>0.27</v>
      </c>
      <c r="CT36" s="14">
        <f t="shared" si="59"/>
        <v>0.11249999999999999</v>
      </c>
      <c r="CU36" s="14">
        <f t="shared" si="59"/>
        <v>0.11249999999999999</v>
      </c>
      <c r="CW36" s="14">
        <f>SUM(BF$5:BF36)</f>
        <v>124.95</v>
      </c>
      <c r="CX36" s="14">
        <f>SUM(BG$5:BG36)</f>
        <v>124.95</v>
      </c>
      <c r="CY36" s="14">
        <f>SUM(BH$5:BH36)</f>
        <v>76.949999999999989</v>
      </c>
      <c r="CZ36" s="14">
        <f>SUM(BI$5:BI36)</f>
        <v>72.539999999999992</v>
      </c>
      <c r="DA36" s="14">
        <f>SUM(BJ$5:BJ36)</f>
        <v>72.539999999999992</v>
      </c>
      <c r="DB36" s="14">
        <f>SUM(BK$5:BK36)</f>
        <v>36.855000000000004</v>
      </c>
      <c r="DC36" s="14">
        <f>SUM(BL$5:BL36)</f>
        <v>36.855000000000004</v>
      </c>
      <c r="DD36" s="14">
        <f>SUM(BM$5:BM36)</f>
        <v>16.739999999999998</v>
      </c>
      <c r="DE36" s="14">
        <f>SUM(BN$5:BN36)</f>
        <v>70.875</v>
      </c>
      <c r="DF36" s="14">
        <f>SUM(BO$5:BO36)</f>
        <v>70.875</v>
      </c>
      <c r="DG36" s="14">
        <f>SUM(BP$5:BP36)</f>
        <v>33.120000000000005</v>
      </c>
      <c r="DH36" s="14">
        <f>SUM(BQ$5:BQ36)</f>
        <v>33.120000000000005</v>
      </c>
      <c r="DI36" s="14">
        <f>SUM(BR$5:BR36)</f>
        <v>17.010000000000002</v>
      </c>
      <c r="DJ36" s="14">
        <f>SUM(BS$5:BS36)</f>
        <v>8.5050000000000008</v>
      </c>
      <c r="DK36" s="14">
        <f>SUM(BT$5:BT36)</f>
        <v>75.375</v>
      </c>
      <c r="DL36" s="14">
        <f>SUM(BU$5:BU36)</f>
        <v>75.375</v>
      </c>
      <c r="DM36" s="14">
        <f>SUM(BV$5:BV36)</f>
        <v>35.1</v>
      </c>
      <c r="DN36" s="14">
        <f>SUM(BW$5:BW36)</f>
        <v>35.1</v>
      </c>
      <c r="DO36" s="14">
        <f>SUM(BX$5:BX36)</f>
        <v>18.09</v>
      </c>
      <c r="DP36" s="14">
        <f>SUM(BY$5:BY36)</f>
        <v>9.0449999999999999</v>
      </c>
      <c r="DQ36" s="14">
        <f>SUM(BZ$5:BZ36)</f>
        <v>35.25</v>
      </c>
      <c r="DR36" s="14">
        <f>SUM(CA$5:CA36)</f>
        <v>35.25</v>
      </c>
      <c r="DS36" s="14">
        <f>SUM(CB$5:CB36)</f>
        <v>15.839999999999996</v>
      </c>
      <c r="DT36" s="14">
        <f>SUM(CC$5:CC36)</f>
        <v>15.839999999999996</v>
      </c>
      <c r="DU36" s="14">
        <f>SUM(CD$5:CD36)</f>
        <v>8.4599999999999973</v>
      </c>
      <c r="DV36" s="14">
        <f>SUM(CE$5:CE36)</f>
        <v>4.2299999999999986</v>
      </c>
      <c r="DW36" s="14">
        <f>SUM(CF$5:CF36)</f>
        <v>5.2650000000000006</v>
      </c>
      <c r="DX36" s="14">
        <f>SUM(CG$5:CG36)</f>
        <v>5.2650000000000006</v>
      </c>
      <c r="DY36" s="14">
        <f>SUM(CH$5:CH36)</f>
        <v>5.2650000000000006</v>
      </c>
      <c r="DZ36" s="14">
        <f>SUM(CI$5:CI36)</f>
        <v>2.4299999999999997</v>
      </c>
      <c r="EA36" s="14">
        <f>SUM(CJ$5:CJ36)</f>
        <v>2.4299999999999997</v>
      </c>
      <c r="EB36" s="14">
        <f>SUM(CK$5:CK36)</f>
        <v>2.4299999999999997</v>
      </c>
      <c r="EC36" s="14">
        <f>SUM(CL$5:CL36)</f>
        <v>1.0125</v>
      </c>
      <c r="ED36" s="14">
        <f>SUM(CM$5:CM36)</f>
        <v>1.0125</v>
      </c>
      <c r="EE36" s="14">
        <f>SUM(CN$5:CN36)</f>
        <v>0.60750000000000004</v>
      </c>
      <c r="EF36" s="14">
        <f>SUM(CO$5:CO36)</f>
        <v>0.60750000000000004</v>
      </c>
      <c r="EG36" s="14">
        <f>SUM(CP$5:CP36)</f>
        <v>0.60750000000000004</v>
      </c>
      <c r="EH36" s="14">
        <f>SUM(CQ$5:CQ36)</f>
        <v>0.27</v>
      </c>
      <c r="EI36" s="14">
        <f>SUM(CR$5:CR36)</f>
        <v>0.27</v>
      </c>
      <c r="EJ36" s="14">
        <f>SUM(CS$5:CS36)</f>
        <v>0.27</v>
      </c>
      <c r="EK36" s="14">
        <f>SUM(CT$5:CT36)</f>
        <v>0.11249999999999999</v>
      </c>
      <c r="EL36" s="14">
        <f>SUM(CU$5:CU36)</f>
        <v>0.11249999999999999</v>
      </c>
      <c r="EO36" s="101">
        <f t="shared" si="11"/>
        <v>20</v>
      </c>
      <c r="EP36" s="101">
        <f t="shared" si="12"/>
        <v>20</v>
      </c>
      <c r="EQ36" s="101">
        <f t="shared" si="13"/>
        <v>17</v>
      </c>
      <c r="ER36" s="101">
        <f t="shared" si="14"/>
        <v>16</v>
      </c>
      <c r="ES36" s="101">
        <f t="shared" si="15"/>
        <v>16</v>
      </c>
      <c r="ET36" s="101">
        <f t="shared" si="16"/>
        <v>12</v>
      </c>
      <c r="EU36" s="101">
        <f t="shared" si="17"/>
        <v>12</v>
      </c>
      <c r="EV36" s="101">
        <f t="shared" si="18"/>
        <v>8</v>
      </c>
      <c r="EW36" s="101">
        <f t="shared" si="19"/>
        <v>16</v>
      </c>
      <c r="EX36" s="101">
        <f t="shared" si="20"/>
        <v>16</v>
      </c>
      <c r="EY36" s="101">
        <f t="shared" si="21"/>
        <v>11</v>
      </c>
      <c r="EZ36" s="101">
        <f t="shared" si="22"/>
        <v>11</v>
      </c>
      <c r="FA36" s="101">
        <f t="shared" si="23"/>
        <v>8</v>
      </c>
      <c r="FB36" s="101">
        <f t="shared" si="24"/>
        <v>5</v>
      </c>
      <c r="FC36" s="101">
        <f t="shared" si="25"/>
        <v>17</v>
      </c>
      <c r="FD36" s="101">
        <f t="shared" si="26"/>
        <v>17</v>
      </c>
      <c r="FE36" s="101">
        <f t="shared" si="27"/>
        <v>12</v>
      </c>
      <c r="FF36" s="101">
        <f t="shared" si="28"/>
        <v>12</v>
      </c>
      <c r="FG36" s="101">
        <f t="shared" si="29"/>
        <v>9</v>
      </c>
      <c r="FH36" s="101">
        <f t="shared" si="30"/>
        <v>6</v>
      </c>
      <c r="FI36" s="101">
        <f t="shared" si="31"/>
        <v>12</v>
      </c>
      <c r="FJ36" s="101">
        <f t="shared" si="32"/>
        <v>12</v>
      </c>
      <c r="FK36" s="101">
        <f t="shared" si="33"/>
        <v>8</v>
      </c>
      <c r="FL36" s="101">
        <f t="shared" si="34"/>
        <v>8</v>
      </c>
      <c r="FM36" s="101">
        <f t="shared" si="35"/>
        <v>5</v>
      </c>
      <c r="FN36" s="101">
        <f t="shared" si="36"/>
        <v>3</v>
      </c>
      <c r="FO36" s="101">
        <f t="shared" si="37"/>
        <v>4</v>
      </c>
      <c r="FP36" s="101">
        <f t="shared" si="38"/>
        <v>4</v>
      </c>
      <c r="FQ36" s="101">
        <f t="shared" si="39"/>
        <v>4</v>
      </c>
      <c r="FR36" s="101">
        <f t="shared" si="40"/>
        <v>2</v>
      </c>
      <c r="FS36" s="101">
        <f t="shared" si="41"/>
        <v>2</v>
      </c>
      <c r="FT36" s="101">
        <f t="shared" si="42"/>
        <v>2</v>
      </c>
      <c r="FU36" s="101">
        <f t="shared" si="43"/>
        <v>1</v>
      </c>
      <c r="FV36" s="101">
        <f t="shared" si="44"/>
        <v>1</v>
      </c>
      <c r="FW36" s="101">
        <f t="shared" si="45"/>
        <v>0</v>
      </c>
      <c r="FX36" s="101">
        <f t="shared" si="46"/>
        <v>0</v>
      </c>
      <c r="FY36" s="101">
        <f t="shared" si="47"/>
        <v>0</v>
      </c>
      <c r="FZ36" s="101">
        <f t="shared" si="48"/>
        <v>0</v>
      </c>
      <c r="GA36" s="101">
        <f t="shared" si="49"/>
        <v>0</v>
      </c>
      <c r="GB36" s="101">
        <f t="shared" si="50"/>
        <v>0</v>
      </c>
      <c r="GC36" s="101">
        <f t="shared" si="51"/>
        <v>0</v>
      </c>
      <c r="GD36" s="101">
        <f t="shared" si="52"/>
        <v>0</v>
      </c>
    </row>
    <row r="37" spans="11:186" ht="16.5" x14ac:dyDescent="0.2">
      <c r="K37" s="100">
        <v>33</v>
      </c>
      <c r="L37" s="100">
        <v>6</v>
      </c>
      <c r="M37" s="100">
        <v>7</v>
      </c>
      <c r="N37" s="100" t="str">
        <f t="shared" si="3"/>
        <v>神器6-7</v>
      </c>
      <c r="O37" s="100">
        <v>4</v>
      </c>
      <c r="P37" s="14">
        <f t="shared" si="4"/>
        <v>600</v>
      </c>
      <c r="Q37" s="102">
        <v>0.05</v>
      </c>
      <c r="R37" s="14">
        <v>1</v>
      </c>
      <c r="S37" s="14">
        <v>1</v>
      </c>
      <c r="T37" s="102">
        <v>0.05</v>
      </c>
      <c r="U37" s="14">
        <v>1</v>
      </c>
      <c r="V37" s="14">
        <v>2</v>
      </c>
      <c r="W37" s="102">
        <v>0.05</v>
      </c>
      <c r="X37" s="14">
        <v>1</v>
      </c>
      <c r="Y37" s="14">
        <v>3</v>
      </c>
      <c r="AO37" s="50">
        <v>4</v>
      </c>
      <c r="AP37" s="100">
        <v>11</v>
      </c>
      <c r="AQ37" s="100">
        <v>2</v>
      </c>
      <c r="AR37" s="50">
        <v>2</v>
      </c>
      <c r="AS37" s="100" t="s">
        <v>375</v>
      </c>
      <c r="AT37" s="21">
        <f t="shared" ref="AT37:AT68" si="61">INDEX($AJ$6:$AL$13,AO37,AQ37)*INDEX($Q$5:$Y$46,AP37,(AR37-1)*3+1)</f>
        <v>4.8000000000000001E-2</v>
      </c>
      <c r="AU37" s="100">
        <f t="shared" si="5"/>
        <v>1</v>
      </c>
      <c r="AV37" s="100">
        <f t="shared" si="6"/>
        <v>3</v>
      </c>
      <c r="AW37" s="101">
        <f t="shared" si="7"/>
        <v>9.6000000000000002E-2</v>
      </c>
      <c r="AX37" s="100">
        <f t="shared" si="8"/>
        <v>5.76</v>
      </c>
      <c r="BA37" s="100">
        <v>33</v>
      </c>
      <c r="BB37" s="14">
        <f>INDEX(节奏总表!$BW$4:$BW$63,神器!BA37)</f>
        <v>124</v>
      </c>
      <c r="BC37" s="14">
        <f t="shared" si="9"/>
        <v>7</v>
      </c>
      <c r="BD37" s="14">
        <v>5</v>
      </c>
      <c r="BE37" s="14">
        <v>3</v>
      </c>
      <c r="BF37" s="14">
        <f t="shared" si="60"/>
        <v>0</v>
      </c>
      <c r="BG37" s="14">
        <f t="shared" si="59"/>
        <v>0</v>
      </c>
      <c r="BH37" s="14">
        <f t="shared" si="59"/>
        <v>0</v>
      </c>
      <c r="BI37" s="14">
        <f t="shared" si="59"/>
        <v>0</v>
      </c>
      <c r="BJ37" s="14">
        <f t="shared" si="59"/>
        <v>0</v>
      </c>
      <c r="BK37" s="14">
        <f t="shared" si="59"/>
        <v>0</v>
      </c>
      <c r="BL37" s="14">
        <f t="shared" si="59"/>
        <v>0</v>
      </c>
      <c r="BM37" s="14">
        <f t="shared" si="59"/>
        <v>0</v>
      </c>
      <c r="BN37" s="14">
        <f t="shared" si="59"/>
        <v>0</v>
      </c>
      <c r="BO37" s="14">
        <f t="shared" si="59"/>
        <v>0</v>
      </c>
      <c r="BP37" s="14">
        <f t="shared" si="59"/>
        <v>0</v>
      </c>
      <c r="BQ37" s="14">
        <f t="shared" si="59"/>
        <v>0</v>
      </c>
      <c r="BR37" s="14">
        <f t="shared" si="59"/>
        <v>0</v>
      </c>
      <c r="BS37" s="14">
        <f t="shared" si="59"/>
        <v>0</v>
      </c>
      <c r="BT37" s="14">
        <f t="shared" si="59"/>
        <v>0</v>
      </c>
      <c r="BU37" s="14">
        <f t="shared" si="59"/>
        <v>0</v>
      </c>
      <c r="BV37" s="14">
        <f t="shared" si="59"/>
        <v>0</v>
      </c>
      <c r="BW37" s="14">
        <f t="shared" si="59"/>
        <v>0</v>
      </c>
      <c r="BX37" s="14">
        <f t="shared" si="59"/>
        <v>0</v>
      </c>
      <c r="BY37" s="14">
        <f t="shared" si="59"/>
        <v>0</v>
      </c>
      <c r="BZ37" s="14">
        <f t="shared" si="59"/>
        <v>8.25</v>
      </c>
      <c r="CA37" s="14">
        <f t="shared" si="59"/>
        <v>8.25</v>
      </c>
      <c r="CB37" s="14">
        <f t="shared" si="59"/>
        <v>3.96</v>
      </c>
      <c r="CC37" s="14">
        <f t="shared" si="59"/>
        <v>3.96</v>
      </c>
      <c r="CD37" s="14">
        <f t="shared" si="59"/>
        <v>1.98</v>
      </c>
      <c r="CE37" s="14">
        <f t="shared" si="59"/>
        <v>0.99</v>
      </c>
      <c r="CF37" s="14">
        <f t="shared" si="59"/>
        <v>1.62</v>
      </c>
      <c r="CG37" s="14">
        <f t="shared" si="59"/>
        <v>1.62</v>
      </c>
      <c r="CH37" s="14">
        <f t="shared" si="59"/>
        <v>1.62</v>
      </c>
      <c r="CI37" s="14">
        <f t="shared" si="59"/>
        <v>0.80999999999999983</v>
      </c>
      <c r="CJ37" s="14">
        <f t="shared" si="59"/>
        <v>0.80999999999999983</v>
      </c>
      <c r="CK37" s="14">
        <f t="shared" si="59"/>
        <v>0.80999999999999983</v>
      </c>
      <c r="CL37" s="14">
        <f t="shared" si="59"/>
        <v>0.33749999999999997</v>
      </c>
      <c r="CM37" s="14">
        <f t="shared" si="59"/>
        <v>0.33749999999999997</v>
      </c>
      <c r="CN37" s="14">
        <f t="shared" si="59"/>
        <v>0.60750000000000004</v>
      </c>
      <c r="CO37" s="14">
        <f t="shared" si="59"/>
        <v>0.60750000000000004</v>
      </c>
      <c r="CP37" s="14">
        <f t="shared" si="59"/>
        <v>0.60750000000000004</v>
      </c>
      <c r="CQ37" s="14">
        <f t="shared" si="59"/>
        <v>0.27</v>
      </c>
      <c r="CR37" s="14">
        <f t="shared" si="59"/>
        <v>0.27</v>
      </c>
      <c r="CS37" s="14">
        <f t="shared" si="59"/>
        <v>0.27</v>
      </c>
      <c r="CT37" s="14">
        <f t="shared" si="59"/>
        <v>0.11249999999999999</v>
      </c>
      <c r="CU37" s="14">
        <f t="shared" si="59"/>
        <v>0.11249999999999999</v>
      </c>
      <c r="CW37" s="14">
        <f>SUM(BF$5:BF37)</f>
        <v>124.95</v>
      </c>
      <c r="CX37" s="14">
        <f>SUM(BG$5:BG37)</f>
        <v>124.95</v>
      </c>
      <c r="CY37" s="14">
        <f>SUM(BH$5:BH37)</f>
        <v>76.949999999999989</v>
      </c>
      <c r="CZ37" s="14">
        <f>SUM(BI$5:BI37)</f>
        <v>72.539999999999992</v>
      </c>
      <c r="DA37" s="14">
        <f>SUM(BJ$5:BJ37)</f>
        <v>72.539999999999992</v>
      </c>
      <c r="DB37" s="14">
        <f>SUM(BK$5:BK37)</f>
        <v>36.855000000000004</v>
      </c>
      <c r="DC37" s="14">
        <f>SUM(BL$5:BL37)</f>
        <v>36.855000000000004</v>
      </c>
      <c r="DD37" s="14">
        <f>SUM(BM$5:BM37)</f>
        <v>16.739999999999998</v>
      </c>
      <c r="DE37" s="14">
        <f>SUM(BN$5:BN37)</f>
        <v>70.875</v>
      </c>
      <c r="DF37" s="14">
        <f>SUM(BO$5:BO37)</f>
        <v>70.875</v>
      </c>
      <c r="DG37" s="14">
        <f>SUM(BP$5:BP37)</f>
        <v>33.120000000000005</v>
      </c>
      <c r="DH37" s="14">
        <f>SUM(BQ$5:BQ37)</f>
        <v>33.120000000000005</v>
      </c>
      <c r="DI37" s="14">
        <f>SUM(BR$5:BR37)</f>
        <v>17.010000000000002</v>
      </c>
      <c r="DJ37" s="14">
        <f>SUM(BS$5:BS37)</f>
        <v>8.5050000000000008</v>
      </c>
      <c r="DK37" s="14">
        <f>SUM(BT$5:BT37)</f>
        <v>75.375</v>
      </c>
      <c r="DL37" s="14">
        <f>SUM(BU$5:BU37)</f>
        <v>75.375</v>
      </c>
      <c r="DM37" s="14">
        <f>SUM(BV$5:BV37)</f>
        <v>35.1</v>
      </c>
      <c r="DN37" s="14">
        <f>SUM(BW$5:BW37)</f>
        <v>35.1</v>
      </c>
      <c r="DO37" s="14">
        <f>SUM(BX$5:BX37)</f>
        <v>18.09</v>
      </c>
      <c r="DP37" s="14">
        <f>SUM(BY$5:BY37)</f>
        <v>9.0449999999999999</v>
      </c>
      <c r="DQ37" s="14">
        <f>SUM(BZ$5:BZ37)</f>
        <v>43.5</v>
      </c>
      <c r="DR37" s="14">
        <f>SUM(CA$5:CA37)</f>
        <v>43.5</v>
      </c>
      <c r="DS37" s="14">
        <f>SUM(CB$5:CB37)</f>
        <v>19.799999999999997</v>
      </c>
      <c r="DT37" s="14">
        <f>SUM(CC$5:CC37)</f>
        <v>19.799999999999997</v>
      </c>
      <c r="DU37" s="14">
        <f>SUM(CD$5:CD37)</f>
        <v>10.439999999999998</v>
      </c>
      <c r="DV37" s="14">
        <f>SUM(CE$5:CE37)</f>
        <v>5.2199999999999989</v>
      </c>
      <c r="DW37" s="14">
        <f>SUM(CF$5:CF37)</f>
        <v>6.8850000000000007</v>
      </c>
      <c r="DX37" s="14">
        <f>SUM(CG$5:CG37)</f>
        <v>6.8850000000000007</v>
      </c>
      <c r="DY37" s="14">
        <f>SUM(CH$5:CH37)</f>
        <v>6.8850000000000007</v>
      </c>
      <c r="DZ37" s="14">
        <f>SUM(CI$5:CI37)</f>
        <v>3.2399999999999993</v>
      </c>
      <c r="EA37" s="14">
        <f>SUM(CJ$5:CJ37)</f>
        <v>3.2399999999999993</v>
      </c>
      <c r="EB37" s="14">
        <f>SUM(CK$5:CK37)</f>
        <v>3.2399999999999993</v>
      </c>
      <c r="EC37" s="14">
        <f>SUM(CL$5:CL37)</f>
        <v>1.3499999999999999</v>
      </c>
      <c r="ED37" s="14">
        <f>SUM(CM$5:CM37)</f>
        <v>1.3499999999999999</v>
      </c>
      <c r="EE37" s="14">
        <f>SUM(CN$5:CN37)</f>
        <v>1.2150000000000001</v>
      </c>
      <c r="EF37" s="14">
        <f>SUM(CO$5:CO37)</f>
        <v>1.2150000000000001</v>
      </c>
      <c r="EG37" s="14">
        <f>SUM(CP$5:CP37)</f>
        <v>1.2150000000000001</v>
      </c>
      <c r="EH37" s="14">
        <f>SUM(CQ$5:CQ37)</f>
        <v>0.54</v>
      </c>
      <c r="EI37" s="14">
        <f>SUM(CR$5:CR37)</f>
        <v>0.54</v>
      </c>
      <c r="EJ37" s="14">
        <f>SUM(CS$5:CS37)</f>
        <v>0.54</v>
      </c>
      <c r="EK37" s="14">
        <f>SUM(CT$5:CT37)</f>
        <v>0.22499999999999998</v>
      </c>
      <c r="EL37" s="14">
        <f>SUM(CU$5:CU37)</f>
        <v>0.22499999999999998</v>
      </c>
      <c r="EO37" s="101">
        <f t="shared" si="11"/>
        <v>20</v>
      </c>
      <c r="EP37" s="101">
        <f t="shared" si="12"/>
        <v>20</v>
      </c>
      <c r="EQ37" s="101">
        <f t="shared" si="13"/>
        <v>17</v>
      </c>
      <c r="ER37" s="101">
        <f t="shared" si="14"/>
        <v>16</v>
      </c>
      <c r="ES37" s="101">
        <f t="shared" si="15"/>
        <v>16</v>
      </c>
      <c r="ET37" s="101">
        <f t="shared" si="16"/>
        <v>12</v>
      </c>
      <c r="EU37" s="101">
        <f t="shared" si="17"/>
        <v>12</v>
      </c>
      <c r="EV37" s="101">
        <f t="shared" si="18"/>
        <v>8</v>
      </c>
      <c r="EW37" s="101">
        <f t="shared" si="19"/>
        <v>16</v>
      </c>
      <c r="EX37" s="101">
        <f t="shared" si="20"/>
        <v>16</v>
      </c>
      <c r="EY37" s="101">
        <f t="shared" si="21"/>
        <v>11</v>
      </c>
      <c r="EZ37" s="101">
        <f t="shared" si="22"/>
        <v>11</v>
      </c>
      <c r="FA37" s="101">
        <f t="shared" si="23"/>
        <v>8</v>
      </c>
      <c r="FB37" s="101">
        <f t="shared" si="24"/>
        <v>5</v>
      </c>
      <c r="FC37" s="101">
        <f t="shared" si="25"/>
        <v>17</v>
      </c>
      <c r="FD37" s="101">
        <f t="shared" si="26"/>
        <v>17</v>
      </c>
      <c r="FE37" s="101">
        <f t="shared" si="27"/>
        <v>12</v>
      </c>
      <c r="FF37" s="101">
        <f t="shared" si="28"/>
        <v>12</v>
      </c>
      <c r="FG37" s="101">
        <f t="shared" si="29"/>
        <v>9</v>
      </c>
      <c r="FH37" s="101">
        <f t="shared" si="30"/>
        <v>6</v>
      </c>
      <c r="FI37" s="101">
        <f t="shared" si="31"/>
        <v>13</v>
      </c>
      <c r="FJ37" s="101">
        <f t="shared" si="32"/>
        <v>13</v>
      </c>
      <c r="FK37" s="101">
        <f t="shared" si="33"/>
        <v>9</v>
      </c>
      <c r="FL37" s="101">
        <f t="shared" si="34"/>
        <v>9</v>
      </c>
      <c r="FM37" s="101">
        <f t="shared" si="35"/>
        <v>6</v>
      </c>
      <c r="FN37" s="101">
        <f t="shared" si="36"/>
        <v>4</v>
      </c>
      <c r="FO37" s="101">
        <f t="shared" si="37"/>
        <v>4</v>
      </c>
      <c r="FP37" s="101">
        <f t="shared" si="38"/>
        <v>4</v>
      </c>
      <c r="FQ37" s="101">
        <f t="shared" si="39"/>
        <v>4</v>
      </c>
      <c r="FR37" s="101">
        <f t="shared" si="40"/>
        <v>3</v>
      </c>
      <c r="FS37" s="101">
        <f t="shared" si="41"/>
        <v>3</v>
      </c>
      <c r="FT37" s="101">
        <f t="shared" si="42"/>
        <v>3</v>
      </c>
      <c r="FU37" s="101">
        <f t="shared" si="43"/>
        <v>1</v>
      </c>
      <c r="FV37" s="101">
        <f t="shared" si="44"/>
        <v>1</v>
      </c>
      <c r="FW37" s="101">
        <f t="shared" si="45"/>
        <v>1</v>
      </c>
      <c r="FX37" s="101">
        <f t="shared" si="46"/>
        <v>1</v>
      </c>
      <c r="FY37" s="101">
        <f t="shared" si="47"/>
        <v>1</v>
      </c>
      <c r="FZ37" s="101">
        <f t="shared" si="48"/>
        <v>0</v>
      </c>
      <c r="GA37" s="101">
        <f t="shared" si="49"/>
        <v>0</v>
      </c>
      <c r="GB37" s="101">
        <f t="shared" si="50"/>
        <v>0</v>
      </c>
      <c r="GC37" s="101">
        <f t="shared" si="51"/>
        <v>0</v>
      </c>
      <c r="GD37" s="101">
        <f t="shared" si="52"/>
        <v>0</v>
      </c>
    </row>
    <row r="38" spans="11:186" ht="16.5" x14ac:dyDescent="0.2">
      <c r="K38" s="100">
        <v>34</v>
      </c>
      <c r="L38" s="100">
        <v>6</v>
      </c>
      <c r="M38" s="100">
        <v>8</v>
      </c>
      <c r="N38" s="100" t="str">
        <f t="shared" si="3"/>
        <v>神器6-8</v>
      </c>
      <c r="O38" s="100">
        <v>4</v>
      </c>
      <c r="P38" s="14">
        <f t="shared" si="4"/>
        <v>600</v>
      </c>
      <c r="Q38" s="102">
        <v>0.05</v>
      </c>
      <c r="R38" s="14">
        <v>1</v>
      </c>
      <c r="S38" s="14">
        <v>1</v>
      </c>
      <c r="T38" s="102">
        <v>0.05</v>
      </c>
      <c r="U38" s="14">
        <v>1</v>
      </c>
      <c r="V38" s="14">
        <v>2</v>
      </c>
      <c r="W38" s="102">
        <v>0.05</v>
      </c>
      <c r="X38" s="14">
        <v>1</v>
      </c>
      <c r="Y38" s="14">
        <v>3</v>
      </c>
      <c r="AO38" s="50">
        <v>4</v>
      </c>
      <c r="AP38" s="100">
        <v>12</v>
      </c>
      <c r="AQ38" s="100">
        <v>2</v>
      </c>
      <c r="AR38" s="50">
        <v>2</v>
      </c>
      <c r="AS38" s="100" t="s">
        <v>376</v>
      </c>
      <c r="AT38" s="21">
        <f t="shared" si="61"/>
        <v>4.8000000000000001E-2</v>
      </c>
      <c r="AU38" s="100">
        <f t="shared" si="5"/>
        <v>1</v>
      </c>
      <c r="AV38" s="100">
        <f t="shared" si="6"/>
        <v>3</v>
      </c>
      <c r="AW38" s="101">
        <f t="shared" si="7"/>
        <v>9.6000000000000002E-2</v>
      </c>
      <c r="AX38" s="100">
        <f t="shared" si="8"/>
        <v>5.76</v>
      </c>
      <c r="BA38" s="100">
        <v>34</v>
      </c>
      <c r="BB38" s="14">
        <f>INDEX(节奏总表!$BW$4:$BW$63,神器!BA38)</f>
        <v>126</v>
      </c>
      <c r="BC38" s="14">
        <f t="shared" si="9"/>
        <v>7</v>
      </c>
      <c r="BD38" s="14">
        <v>5</v>
      </c>
      <c r="BE38" s="14">
        <v>3</v>
      </c>
      <c r="BF38" s="14">
        <f t="shared" si="60"/>
        <v>0</v>
      </c>
      <c r="BG38" s="14">
        <f t="shared" si="59"/>
        <v>0</v>
      </c>
      <c r="BH38" s="14">
        <f t="shared" si="59"/>
        <v>0</v>
      </c>
      <c r="BI38" s="14">
        <f t="shared" si="59"/>
        <v>0</v>
      </c>
      <c r="BJ38" s="14">
        <f t="shared" si="59"/>
        <v>0</v>
      </c>
      <c r="BK38" s="14">
        <f t="shared" si="59"/>
        <v>0</v>
      </c>
      <c r="BL38" s="14">
        <f t="shared" si="59"/>
        <v>0</v>
      </c>
      <c r="BM38" s="14">
        <f t="shared" si="59"/>
        <v>0</v>
      </c>
      <c r="BN38" s="14">
        <f t="shared" si="59"/>
        <v>0</v>
      </c>
      <c r="BO38" s="14">
        <f t="shared" si="59"/>
        <v>0</v>
      </c>
      <c r="BP38" s="14">
        <f t="shared" si="59"/>
        <v>0</v>
      </c>
      <c r="BQ38" s="14">
        <f t="shared" si="59"/>
        <v>0</v>
      </c>
      <c r="BR38" s="14">
        <f t="shared" si="59"/>
        <v>0</v>
      </c>
      <c r="BS38" s="14">
        <f t="shared" si="59"/>
        <v>0</v>
      </c>
      <c r="BT38" s="14">
        <f t="shared" si="59"/>
        <v>0</v>
      </c>
      <c r="BU38" s="14">
        <f t="shared" si="59"/>
        <v>0</v>
      </c>
      <c r="BV38" s="14">
        <f t="shared" si="59"/>
        <v>0</v>
      </c>
      <c r="BW38" s="14">
        <f t="shared" si="59"/>
        <v>0</v>
      </c>
      <c r="BX38" s="14">
        <f t="shared" si="59"/>
        <v>0</v>
      </c>
      <c r="BY38" s="14">
        <f t="shared" si="59"/>
        <v>0</v>
      </c>
      <c r="BZ38" s="14">
        <f t="shared" si="59"/>
        <v>8.25</v>
      </c>
      <c r="CA38" s="14">
        <f t="shared" si="59"/>
        <v>8.25</v>
      </c>
      <c r="CB38" s="14">
        <f t="shared" si="59"/>
        <v>3.96</v>
      </c>
      <c r="CC38" s="14">
        <f t="shared" si="59"/>
        <v>3.96</v>
      </c>
      <c r="CD38" s="14">
        <f t="shared" si="59"/>
        <v>1.98</v>
      </c>
      <c r="CE38" s="14">
        <f t="shared" si="59"/>
        <v>0.99</v>
      </c>
      <c r="CF38" s="14">
        <f t="shared" si="59"/>
        <v>1.62</v>
      </c>
      <c r="CG38" s="14">
        <f t="shared" si="59"/>
        <v>1.62</v>
      </c>
      <c r="CH38" s="14">
        <f t="shared" si="59"/>
        <v>1.62</v>
      </c>
      <c r="CI38" s="14">
        <f t="shared" si="59"/>
        <v>0.80999999999999983</v>
      </c>
      <c r="CJ38" s="14">
        <f t="shared" si="59"/>
        <v>0.80999999999999983</v>
      </c>
      <c r="CK38" s="14">
        <f t="shared" si="59"/>
        <v>0.80999999999999983</v>
      </c>
      <c r="CL38" s="14">
        <f t="shared" si="59"/>
        <v>0.33749999999999997</v>
      </c>
      <c r="CM38" s="14">
        <f t="shared" si="59"/>
        <v>0.33749999999999997</v>
      </c>
      <c r="CN38" s="14">
        <f t="shared" si="59"/>
        <v>0.60750000000000004</v>
      </c>
      <c r="CO38" s="14">
        <f t="shared" si="59"/>
        <v>0.60750000000000004</v>
      </c>
      <c r="CP38" s="14">
        <f t="shared" si="59"/>
        <v>0.60750000000000004</v>
      </c>
      <c r="CQ38" s="14">
        <f t="shared" si="59"/>
        <v>0.27</v>
      </c>
      <c r="CR38" s="14">
        <f t="shared" si="59"/>
        <v>0.27</v>
      </c>
      <c r="CS38" s="14">
        <f t="shared" si="59"/>
        <v>0.27</v>
      </c>
      <c r="CT38" s="14">
        <f t="shared" si="59"/>
        <v>0.11249999999999999</v>
      </c>
      <c r="CU38" s="14">
        <f t="shared" si="59"/>
        <v>0.11249999999999999</v>
      </c>
      <c r="CW38" s="14">
        <f>SUM(BF$5:BF38)</f>
        <v>124.95</v>
      </c>
      <c r="CX38" s="14">
        <f>SUM(BG$5:BG38)</f>
        <v>124.95</v>
      </c>
      <c r="CY38" s="14">
        <f>SUM(BH$5:BH38)</f>
        <v>76.949999999999989</v>
      </c>
      <c r="CZ38" s="14">
        <f>SUM(BI$5:BI38)</f>
        <v>72.539999999999992</v>
      </c>
      <c r="DA38" s="14">
        <f>SUM(BJ$5:BJ38)</f>
        <v>72.539999999999992</v>
      </c>
      <c r="DB38" s="14">
        <f>SUM(BK$5:BK38)</f>
        <v>36.855000000000004</v>
      </c>
      <c r="DC38" s="14">
        <f>SUM(BL$5:BL38)</f>
        <v>36.855000000000004</v>
      </c>
      <c r="DD38" s="14">
        <f>SUM(BM$5:BM38)</f>
        <v>16.739999999999998</v>
      </c>
      <c r="DE38" s="14">
        <f>SUM(BN$5:BN38)</f>
        <v>70.875</v>
      </c>
      <c r="DF38" s="14">
        <f>SUM(BO$5:BO38)</f>
        <v>70.875</v>
      </c>
      <c r="DG38" s="14">
        <f>SUM(BP$5:BP38)</f>
        <v>33.120000000000005</v>
      </c>
      <c r="DH38" s="14">
        <f>SUM(BQ$5:BQ38)</f>
        <v>33.120000000000005</v>
      </c>
      <c r="DI38" s="14">
        <f>SUM(BR$5:BR38)</f>
        <v>17.010000000000002</v>
      </c>
      <c r="DJ38" s="14">
        <f>SUM(BS$5:BS38)</f>
        <v>8.5050000000000008</v>
      </c>
      <c r="DK38" s="14">
        <f>SUM(BT$5:BT38)</f>
        <v>75.375</v>
      </c>
      <c r="DL38" s="14">
        <f>SUM(BU$5:BU38)</f>
        <v>75.375</v>
      </c>
      <c r="DM38" s="14">
        <f>SUM(BV$5:BV38)</f>
        <v>35.1</v>
      </c>
      <c r="DN38" s="14">
        <f>SUM(BW$5:BW38)</f>
        <v>35.1</v>
      </c>
      <c r="DO38" s="14">
        <f>SUM(BX$5:BX38)</f>
        <v>18.09</v>
      </c>
      <c r="DP38" s="14">
        <f>SUM(BY$5:BY38)</f>
        <v>9.0449999999999999</v>
      </c>
      <c r="DQ38" s="14">
        <f>SUM(BZ$5:BZ38)</f>
        <v>51.75</v>
      </c>
      <c r="DR38" s="14">
        <f>SUM(CA$5:CA38)</f>
        <v>51.75</v>
      </c>
      <c r="DS38" s="14">
        <f>SUM(CB$5:CB38)</f>
        <v>23.759999999999998</v>
      </c>
      <c r="DT38" s="14">
        <f>SUM(CC$5:CC38)</f>
        <v>23.759999999999998</v>
      </c>
      <c r="DU38" s="14">
        <f>SUM(CD$5:CD38)</f>
        <v>12.419999999999998</v>
      </c>
      <c r="DV38" s="14">
        <f>SUM(CE$5:CE38)</f>
        <v>6.2099999999999991</v>
      </c>
      <c r="DW38" s="14">
        <f>SUM(CF$5:CF38)</f>
        <v>8.5050000000000008</v>
      </c>
      <c r="DX38" s="14">
        <f>SUM(CG$5:CG38)</f>
        <v>8.5050000000000008</v>
      </c>
      <c r="DY38" s="14">
        <f>SUM(CH$5:CH38)</f>
        <v>8.5050000000000008</v>
      </c>
      <c r="DZ38" s="14">
        <f>SUM(CI$5:CI38)</f>
        <v>4.0499999999999989</v>
      </c>
      <c r="EA38" s="14">
        <f>SUM(CJ$5:CJ38)</f>
        <v>4.0499999999999989</v>
      </c>
      <c r="EB38" s="14">
        <f>SUM(CK$5:CK38)</f>
        <v>4.0499999999999989</v>
      </c>
      <c r="EC38" s="14">
        <f>SUM(CL$5:CL38)</f>
        <v>1.6874999999999998</v>
      </c>
      <c r="ED38" s="14">
        <f>SUM(CM$5:CM38)</f>
        <v>1.6874999999999998</v>
      </c>
      <c r="EE38" s="14">
        <f>SUM(CN$5:CN38)</f>
        <v>1.8225000000000002</v>
      </c>
      <c r="EF38" s="14">
        <f>SUM(CO$5:CO38)</f>
        <v>1.8225000000000002</v>
      </c>
      <c r="EG38" s="14">
        <f>SUM(CP$5:CP38)</f>
        <v>1.8225000000000002</v>
      </c>
      <c r="EH38" s="14">
        <f>SUM(CQ$5:CQ38)</f>
        <v>0.81</v>
      </c>
      <c r="EI38" s="14">
        <f>SUM(CR$5:CR38)</f>
        <v>0.81</v>
      </c>
      <c r="EJ38" s="14">
        <f>SUM(CS$5:CS38)</f>
        <v>0.81</v>
      </c>
      <c r="EK38" s="14">
        <f>SUM(CT$5:CT38)</f>
        <v>0.33749999999999997</v>
      </c>
      <c r="EL38" s="14">
        <f>SUM(CU$5:CU38)</f>
        <v>0.33749999999999997</v>
      </c>
      <c r="EO38" s="101">
        <f t="shared" si="11"/>
        <v>20</v>
      </c>
      <c r="EP38" s="101">
        <f t="shared" si="12"/>
        <v>20</v>
      </c>
      <c r="EQ38" s="101">
        <f t="shared" si="13"/>
        <v>17</v>
      </c>
      <c r="ER38" s="101">
        <f t="shared" si="14"/>
        <v>16</v>
      </c>
      <c r="ES38" s="101">
        <f t="shared" si="15"/>
        <v>16</v>
      </c>
      <c r="ET38" s="101">
        <f t="shared" si="16"/>
        <v>12</v>
      </c>
      <c r="EU38" s="101">
        <f t="shared" si="17"/>
        <v>12</v>
      </c>
      <c r="EV38" s="101">
        <f t="shared" si="18"/>
        <v>8</v>
      </c>
      <c r="EW38" s="101">
        <f t="shared" si="19"/>
        <v>16</v>
      </c>
      <c r="EX38" s="101">
        <f t="shared" si="20"/>
        <v>16</v>
      </c>
      <c r="EY38" s="101">
        <f t="shared" si="21"/>
        <v>11</v>
      </c>
      <c r="EZ38" s="101">
        <f t="shared" si="22"/>
        <v>11</v>
      </c>
      <c r="FA38" s="101">
        <f t="shared" si="23"/>
        <v>8</v>
      </c>
      <c r="FB38" s="101">
        <f t="shared" si="24"/>
        <v>5</v>
      </c>
      <c r="FC38" s="101">
        <f t="shared" si="25"/>
        <v>17</v>
      </c>
      <c r="FD38" s="101">
        <f t="shared" si="26"/>
        <v>17</v>
      </c>
      <c r="FE38" s="101">
        <f t="shared" si="27"/>
        <v>12</v>
      </c>
      <c r="FF38" s="101">
        <f t="shared" si="28"/>
        <v>12</v>
      </c>
      <c r="FG38" s="101">
        <f t="shared" si="29"/>
        <v>9</v>
      </c>
      <c r="FH38" s="101">
        <f t="shared" si="30"/>
        <v>6</v>
      </c>
      <c r="FI38" s="101">
        <f t="shared" si="31"/>
        <v>14</v>
      </c>
      <c r="FJ38" s="101">
        <f t="shared" si="32"/>
        <v>14</v>
      </c>
      <c r="FK38" s="101">
        <f t="shared" si="33"/>
        <v>10</v>
      </c>
      <c r="FL38" s="101">
        <f t="shared" si="34"/>
        <v>10</v>
      </c>
      <c r="FM38" s="101">
        <f t="shared" si="35"/>
        <v>7</v>
      </c>
      <c r="FN38" s="101">
        <f t="shared" si="36"/>
        <v>4</v>
      </c>
      <c r="FO38" s="101">
        <f t="shared" si="37"/>
        <v>5</v>
      </c>
      <c r="FP38" s="101">
        <f t="shared" si="38"/>
        <v>5</v>
      </c>
      <c r="FQ38" s="101">
        <f t="shared" si="39"/>
        <v>5</v>
      </c>
      <c r="FR38" s="101">
        <f t="shared" si="40"/>
        <v>3</v>
      </c>
      <c r="FS38" s="101">
        <f t="shared" si="41"/>
        <v>3</v>
      </c>
      <c r="FT38" s="101">
        <f t="shared" si="42"/>
        <v>3</v>
      </c>
      <c r="FU38" s="101">
        <f t="shared" si="43"/>
        <v>1</v>
      </c>
      <c r="FV38" s="101">
        <f t="shared" si="44"/>
        <v>1</v>
      </c>
      <c r="FW38" s="101">
        <f t="shared" si="45"/>
        <v>1</v>
      </c>
      <c r="FX38" s="101">
        <f t="shared" si="46"/>
        <v>1</v>
      </c>
      <c r="FY38" s="101">
        <f t="shared" si="47"/>
        <v>1</v>
      </c>
      <c r="FZ38" s="101">
        <f t="shared" si="48"/>
        <v>0</v>
      </c>
      <c r="GA38" s="101">
        <f t="shared" si="49"/>
        <v>0</v>
      </c>
      <c r="GB38" s="101">
        <f t="shared" si="50"/>
        <v>0</v>
      </c>
      <c r="GC38" s="101">
        <f t="shared" si="51"/>
        <v>0</v>
      </c>
      <c r="GD38" s="101">
        <f t="shared" si="52"/>
        <v>0</v>
      </c>
    </row>
    <row r="39" spans="11:186" ht="16.5" x14ac:dyDescent="0.2">
      <c r="K39" s="100">
        <v>35</v>
      </c>
      <c r="L39" s="100">
        <v>7</v>
      </c>
      <c r="M39" s="100">
        <v>1</v>
      </c>
      <c r="N39" s="100" t="str">
        <f t="shared" si="3"/>
        <v>神器7-1</v>
      </c>
      <c r="O39" s="100">
        <v>2</v>
      </c>
      <c r="P39" s="14">
        <f t="shared" si="4"/>
        <v>150</v>
      </c>
      <c r="Q39" s="102">
        <v>0.18</v>
      </c>
      <c r="R39" s="14">
        <v>1</v>
      </c>
      <c r="S39" s="14">
        <v>2</v>
      </c>
      <c r="T39" s="102">
        <v>0.18</v>
      </c>
      <c r="U39" s="14">
        <v>1</v>
      </c>
      <c r="V39" s="14">
        <v>3</v>
      </c>
      <c r="W39" s="102">
        <v>0.18</v>
      </c>
      <c r="X39" s="14">
        <v>2</v>
      </c>
      <c r="Y39" s="14">
        <v>4</v>
      </c>
      <c r="AO39" s="50">
        <v>4</v>
      </c>
      <c r="AP39" s="100">
        <v>13</v>
      </c>
      <c r="AQ39" s="100">
        <v>2</v>
      </c>
      <c r="AR39" s="50">
        <v>2</v>
      </c>
      <c r="AS39" s="100" t="s">
        <v>377</v>
      </c>
      <c r="AT39" s="21">
        <f t="shared" si="61"/>
        <v>3.5999999999999997E-2</v>
      </c>
      <c r="AU39" s="100">
        <f t="shared" si="5"/>
        <v>1</v>
      </c>
      <c r="AV39" s="100">
        <f t="shared" si="6"/>
        <v>2</v>
      </c>
      <c r="AW39" s="101">
        <f t="shared" si="7"/>
        <v>5.3999999999999992E-2</v>
      </c>
      <c r="AX39" s="100">
        <f t="shared" si="8"/>
        <v>7.5600000000000005</v>
      </c>
      <c r="BA39" s="100">
        <v>35</v>
      </c>
      <c r="BB39" s="14">
        <f>INDEX(节奏总表!$BW$4:$BW$63,神器!BA39)</f>
        <v>127</v>
      </c>
      <c r="BC39" s="14">
        <f t="shared" si="9"/>
        <v>7</v>
      </c>
      <c r="BD39" s="14">
        <v>5</v>
      </c>
      <c r="BE39" s="14">
        <v>3</v>
      </c>
      <c r="BF39" s="14">
        <f t="shared" si="60"/>
        <v>0</v>
      </c>
      <c r="BG39" s="14">
        <f t="shared" si="59"/>
        <v>0</v>
      </c>
      <c r="BH39" s="14">
        <f t="shared" si="59"/>
        <v>0</v>
      </c>
      <c r="BI39" s="14">
        <f t="shared" si="59"/>
        <v>0</v>
      </c>
      <c r="BJ39" s="14">
        <f t="shared" si="59"/>
        <v>0</v>
      </c>
      <c r="BK39" s="14">
        <f t="shared" si="59"/>
        <v>0</v>
      </c>
      <c r="BL39" s="14">
        <f t="shared" si="59"/>
        <v>0</v>
      </c>
      <c r="BM39" s="14">
        <f t="shared" si="59"/>
        <v>0</v>
      </c>
      <c r="BN39" s="14">
        <f t="shared" si="59"/>
        <v>0</v>
      </c>
      <c r="BO39" s="14">
        <f t="shared" si="59"/>
        <v>0</v>
      </c>
      <c r="BP39" s="14">
        <f t="shared" si="59"/>
        <v>0</v>
      </c>
      <c r="BQ39" s="14">
        <f t="shared" si="59"/>
        <v>0</v>
      </c>
      <c r="BR39" s="14">
        <f t="shared" si="59"/>
        <v>0</v>
      </c>
      <c r="BS39" s="14">
        <f t="shared" si="59"/>
        <v>0</v>
      </c>
      <c r="BT39" s="14">
        <f t="shared" si="59"/>
        <v>0</v>
      </c>
      <c r="BU39" s="14">
        <f t="shared" si="59"/>
        <v>0</v>
      </c>
      <c r="BV39" s="14">
        <f t="shared" si="59"/>
        <v>0</v>
      </c>
      <c r="BW39" s="14">
        <f t="shared" si="59"/>
        <v>0</v>
      </c>
      <c r="BX39" s="14">
        <f t="shared" si="59"/>
        <v>0</v>
      </c>
      <c r="BY39" s="14">
        <f t="shared" si="59"/>
        <v>0</v>
      </c>
      <c r="BZ39" s="14">
        <f t="shared" si="59"/>
        <v>8.25</v>
      </c>
      <c r="CA39" s="14">
        <f t="shared" si="59"/>
        <v>8.25</v>
      </c>
      <c r="CB39" s="14">
        <f t="shared" si="59"/>
        <v>3.96</v>
      </c>
      <c r="CC39" s="14">
        <f t="shared" si="59"/>
        <v>3.96</v>
      </c>
      <c r="CD39" s="14">
        <f t="shared" si="59"/>
        <v>1.98</v>
      </c>
      <c r="CE39" s="14">
        <f t="shared" si="59"/>
        <v>0.99</v>
      </c>
      <c r="CF39" s="14">
        <f t="shared" si="59"/>
        <v>1.62</v>
      </c>
      <c r="CG39" s="14">
        <f t="shared" si="59"/>
        <v>1.62</v>
      </c>
      <c r="CH39" s="14">
        <f t="shared" si="59"/>
        <v>1.62</v>
      </c>
      <c r="CI39" s="14">
        <f t="shared" si="59"/>
        <v>0.80999999999999983</v>
      </c>
      <c r="CJ39" s="14">
        <f t="shared" si="59"/>
        <v>0.80999999999999983</v>
      </c>
      <c r="CK39" s="14">
        <f t="shared" si="59"/>
        <v>0.80999999999999983</v>
      </c>
      <c r="CL39" s="14">
        <f t="shared" si="59"/>
        <v>0.33749999999999997</v>
      </c>
      <c r="CM39" s="14">
        <f t="shared" si="59"/>
        <v>0.33749999999999997</v>
      </c>
      <c r="CN39" s="14">
        <f t="shared" si="59"/>
        <v>0.60750000000000004</v>
      </c>
      <c r="CO39" s="14">
        <f t="shared" si="59"/>
        <v>0.60750000000000004</v>
      </c>
      <c r="CP39" s="14">
        <f t="shared" si="59"/>
        <v>0.60750000000000004</v>
      </c>
      <c r="CQ39" s="14">
        <f t="shared" si="59"/>
        <v>0.27</v>
      </c>
      <c r="CR39" s="14">
        <f t="shared" si="59"/>
        <v>0.27</v>
      </c>
      <c r="CS39" s="14">
        <f t="shared" si="59"/>
        <v>0.27</v>
      </c>
      <c r="CT39" s="14">
        <f t="shared" si="59"/>
        <v>0.11249999999999999</v>
      </c>
      <c r="CU39" s="14">
        <f t="shared" si="59"/>
        <v>0.11249999999999999</v>
      </c>
      <c r="CW39" s="14">
        <f>SUM(BF$5:BF39)</f>
        <v>124.95</v>
      </c>
      <c r="CX39" s="14">
        <f>SUM(BG$5:BG39)</f>
        <v>124.95</v>
      </c>
      <c r="CY39" s="14">
        <f>SUM(BH$5:BH39)</f>
        <v>76.949999999999989</v>
      </c>
      <c r="CZ39" s="14">
        <f>SUM(BI$5:BI39)</f>
        <v>72.539999999999992</v>
      </c>
      <c r="DA39" s="14">
        <f>SUM(BJ$5:BJ39)</f>
        <v>72.539999999999992</v>
      </c>
      <c r="DB39" s="14">
        <f>SUM(BK$5:BK39)</f>
        <v>36.855000000000004</v>
      </c>
      <c r="DC39" s="14">
        <f>SUM(BL$5:BL39)</f>
        <v>36.855000000000004</v>
      </c>
      <c r="DD39" s="14">
        <f>SUM(BM$5:BM39)</f>
        <v>16.739999999999998</v>
      </c>
      <c r="DE39" s="14">
        <f>SUM(BN$5:BN39)</f>
        <v>70.875</v>
      </c>
      <c r="DF39" s="14">
        <f>SUM(BO$5:BO39)</f>
        <v>70.875</v>
      </c>
      <c r="DG39" s="14">
        <f>SUM(BP$5:BP39)</f>
        <v>33.120000000000005</v>
      </c>
      <c r="DH39" s="14">
        <f>SUM(BQ$5:BQ39)</f>
        <v>33.120000000000005</v>
      </c>
      <c r="DI39" s="14">
        <f>SUM(BR$5:BR39)</f>
        <v>17.010000000000002</v>
      </c>
      <c r="DJ39" s="14">
        <f>SUM(BS$5:BS39)</f>
        <v>8.5050000000000008</v>
      </c>
      <c r="DK39" s="14">
        <f>SUM(BT$5:BT39)</f>
        <v>75.375</v>
      </c>
      <c r="DL39" s="14">
        <f>SUM(BU$5:BU39)</f>
        <v>75.375</v>
      </c>
      <c r="DM39" s="14">
        <f>SUM(BV$5:BV39)</f>
        <v>35.1</v>
      </c>
      <c r="DN39" s="14">
        <f>SUM(BW$5:BW39)</f>
        <v>35.1</v>
      </c>
      <c r="DO39" s="14">
        <f>SUM(BX$5:BX39)</f>
        <v>18.09</v>
      </c>
      <c r="DP39" s="14">
        <f>SUM(BY$5:BY39)</f>
        <v>9.0449999999999999</v>
      </c>
      <c r="DQ39" s="14">
        <f>SUM(BZ$5:BZ39)</f>
        <v>60</v>
      </c>
      <c r="DR39" s="14">
        <f>SUM(CA$5:CA39)</f>
        <v>60</v>
      </c>
      <c r="DS39" s="14">
        <f>SUM(CB$5:CB39)</f>
        <v>27.72</v>
      </c>
      <c r="DT39" s="14">
        <f>SUM(CC$5:CC39)</f>
        <v>27.72</v>
      </c>
      <c r="DU39" s="14">
        <f>SUM(CD$5:CD39)</f>
        <v>14.399999999999999</v>
      </c>
      <c r="DV39" s="14">
        <f>SUM(CE$5:CE39)</f>
        <v>7.1999999999999993</v>
      </c>
      <c r="DW39" s="14">
        <f>SUM(CF$5:CF39)</f>
        <v>10.125</v>
      </c>
      <c r="DX39" s="14">
        <f>SUM(CG$5:CG39)</f>
        <v>10.125</v>
      </c>
      <c r="DY39" s="14">
        <f>SUM(CH$5:CH39)</f>
        <v>10.125</v>
      </c>
      <c r="DZ39" s="14">
        <f>SUM(CI$5:CI39)</f>
        <v>4.8599999999999985</v>
      </c>
      <c r="EA39" s="14">
        <f>SUM(CJ$5:CJ39)</f>
        <v>4.8599999999999985</v>
      </c>
      <c r="EB39" s="14">
        <f>SUM(CK$5:CK39)</f>
        <v>4.8599999999999985</v>
      </c>
      <c r="EC39" s="14">
        <f>SUM(CL$5:CL39)</f>
        <v>2.0249999999999999</v>
      </c>
      <c r="ED39" s="14">
        <f>SUM(CM$5:CM39)</f>
        <v>2.0249999999999999</v>
      </c>
      <c r="EE39" s="14">
        <f>SUM(CN$5:CN39)</f>
        <v>2.4300000000000002</v>
      </c>
      <c r="EF39" s="14">
        <f>SUM(CO$5:CO39)</f>
        <v>2.4300000000000002</v>
      </c>
      <c r="EG39" s="14">
        <f>SUM(CP$5:CP39)</f>
        <v>2.4300000000000002</v>
      </c>
      <c r="EH39" s="14">
        <f>SUM(CQ$5:CQ39)</f>
        <v>1.08</v>
      </c>
      <c r="EI39" s="14">
        <f>SUM(CR$5:CR39)</f>
        <v>1.08</v>
      </c>
      <c r="EJ39" s="14">
        <f>SUM(CS$5:CS39)</f>
        <v>1.08</v>
      </c>
      <c r="EK39" s="14">
        <f>SUM(CT$5:CT39)</f>
        <v>0.44999999999999996</v>
      </c>
      <c r="EL39" s="14">
        <f>SUM(CU$5:CU39)</f>
        <v>0.44999999999999996</v>
      </c>
      <c r="EO39" s="101">
        <f t="shared" si="11"/>
        <v>20</v>
      </c>
      <c r="EP39" s="101">
        <f t="shared" si="12"/>
        <v>20</v>
      </c>
      <c r="EQ39" s="101">
        <f t="shared" si="13"/>
        <v>17</v>
      </c>
      <c r="ER39" s="101">
        <f t="shared" si="14"/>
        <v>16</v>
      </c>
      <c r="ES39" s="101">
        <f t="shared" si="15"/>
        <v>16</v>
      </c>
      <c r="ET39" s="101">
        <f t="shared" si="16"/>
        <v>12</v>
      </c>
      <c r="EU39" s="101">
        <f t="shared" si="17"/>
        <v>12</v>
      </c>
      <c r="EV39" s="101">
        <f t="shared" si="18"/>
        <v>8</v>
      </c>
      <c r="EW39" s="101">
        <f t="shared" si="19"/>
        <v>16</v>
      </c>
      <c r="EX39" s="101">
        <f t="shared" si="20"/>
        <v>16</v>
      </c>
      <c r="EY39" s="101">
        <f t="shared" si="21"/>
        <v>11</v>
      </c>
      <c r="EZ39" s="101">
        <f t="shared" si="22"/>
        <v>11</v>
      </c>
      <c r="FA39" s="101">
        <f t="shared" si="23"/>
        <v>8</v>
      </c>
      <c r="FB39" s="101">
        <f t="shared" si="24"/>
        <v>5</v>
      </c>
      <c r="FC39" s="101">
        <f t="shared" si="25"/>
        <v>17</v>
      </c>
      <c r="FD39" s="101">
        <f t="shared" si="26"/>
        <v>17</v>
      </c>
      <c r="FE39" s="101">
        <f t="shared" si="27"/>
        <v>12</v>
      </c>
      <c r="FF39" s="101">
        <f t="shared" si="28"/>
        <v>12</v>
      </c>
      <c r="FG39" s="101">
        <f t="shared" si="29"/>
        <v>9</v>
      </c>
      <c r="FH39" s="101">
        <f t="shared" si="30"/>
        <v>6</v>
      </c>
      <c r="FI39" s="101">
        <f t="shared" si="31"/>
        <v>15</v>
      </c>
      <c r="FJ39" s="101">
        <f t="shared" si="32"/>
        <v>15</v>
      </c>
      <c r="FK39" s="101">
        <f t="shared" si="33"/>
        <v>10</v>
      </c>
      <c r="FL39" s="101">
        <f t="shared" si="34"/>
        <v>10</v>
      </c>
      <c r="FM39" s="101">
        <f t="shared" si="35"/>
        <v>7</v>
      </c>
      <c r="FN39" s="101">
        <f t="shared" si="36"/>
        <v>5</v>
      </c>
      <c r="FO39" s="101">
        <f t="shared" si="37"/>
        <v>6</v>
      </c>
      <c r="FP39" s="101">
        <f t="shared" si="38"/>
        <v>6</v>
      </c>
      <c r="FQ39" s="101">
        <f t="shared" si="39"/>
        <v>6</v>
      </c>
      <c r="FR39" s="101">
        <f t="shared" si="40"/>
        <v>3</v>
      </c>
      <c r="FS39" s="101">
        <f t="shared" si="41"/>
        <v>3</v>
      </c>
      <c r="FT39" s="101">
        <f t="shared" si="42"/>
        <v>3</v>
      </c>
      <c r="FU39" s="101">
        <f t="shared" si="43"/>
        <v>2</v>
      </c>
      <c r="FV39" s="101">
        <f t="shared" si="44"/>
        <v>2</v>
      </c>
      <c r="FW39" s="101">
        <f t="shared" si="45"/>
        <v>2</v>
      </c>
      <c r="FX39" s="101">
        <f t="shared" si="46"/>
        <v>2</v>
      </c>
      <c r="FY39" s="101">
        <f t="shared" si="47"/>
        <v>2</v>
      </c>
      <c r="FZ39" s="101">
        <f t="shared" si="48"/>
        <v>1</v>
      </c>
      <c r="GA39" s="101">
        <f t="shared" si="49"/>
        <v>1</v>
      </c>
      <c r="GB39" s="101">
        <f t="shared" si="50"/>
        <v>1</v>
      </c>
      <c r="GC39" s="101">
        <f t="shared" si="51"/>
        <v>0</v>
      </c>
      <c r="GD39" s="101">
        <f t="shared" si="52"/>
        <v>0</v>
      </c>
    </row>
    <row r="40" spans="11:186" ht="16.5" x14ac:dyDescent="0.2">
      <c r="K40" s="100">
        <v>36</v>
      </c>
      <c r="L40" s="100">
        <v>7</v>
      </c>
      <c r="M40" s="100">
        <v>2</v>
      </c>
      <c r="N40" s="100" t="str">
        <f t="shared" si="3"/>
        <v>神器7-2</v>
      </c>
      <c r="O40" s="100">
        <v>2</v>
      </c>
      <c r="P40" s="14">
        <f t="shared" si="4"/>
        <v>150</v>
      </c>
      <c r="Q40" s="102">
        <v>0.18</v>
      </c>
      <c r="R40" s="14">
        <v>1</v>
      </c>
      <c r="S40" s="14">
        <v>2</v>
      </c>
      <c r="T40" s="102">
        <v>0.18</v>
      </c>
      <c r="U40" s="14">
        <v>1</v>
      </c>
      <c r="V40" s="14">
        <v>3</v>
      </c>
      <c r="W40" s="102">
        <v>0.18</v>
      </c>
      <c r="X40" s="14">
        <v>2</v>
      </c>
      <c r="Y40" s="14">
        <v>4</v>
      </c>
      <c r="AO40" s="50">
        <v>4</v>
      </c>
      <c r="AP40" s="100">
        <v>14</v>
      </c>
      <c r="AQ40" s="100">
        <v>2</v>
      </c>
      <c r="AR40" s="50">
        <v>2</v>
      </c>
      <c r="AS40" s="100" t="s">
        <v>378</v>
      </c>
      <c r="AT40" s="21">
        <f t="shared" si="61"/>
        <v>1.7999999999999999E-2</v>
      </c>
      <c r="AU40" s="100">
        <f t="shared" si="5"/>
        <v>1</v>
      </c>
      <c r="AV40" s="100">
        <f t="shared" si="6"/>
        <v>2</v>
      </c>
      <c r="AW40" s="101">
        <f t="shared" si="7"/>
        <v>2.6999999999999996E-2</v>
      </c>
      <c r="AX40" s="100">
        <f t="shared" si="8"/>
        <v>8.1</v>
      </c>
      <c r="BA40" s="100">
        <v>36</v>
      </c>
      <c r="BB40" s="14">
        <f>INDEX(节奏总表!$BW$4:$BW$63,神器!BA40)</f>
        <v>128</v>
      </c>
      <c r="BC40" s="14">
        <f t="shared" si="9"/>
        <v>7</v>
      </c>
      <c r="BD40" s="14">
        <v>5</v>
      </c>
      <c r="BE40" s="14">
        <v>3</v>
      </c>
      <c r="BF40" s="14">
        <f t="shared" si="60"/>
        <v>0</v>
      </c>
      <c r="BG40" s="14">
        <f t="shared" si="59"/>
        <v>0</v>
      </c>
      <c r="BH40" s="14">
        <f t="shared" si="59"/>
        <v>0</v>
      </c>
      <c r="BI40" s="14">
        <f t="shared" si="59"/>
        <v>0</v>
      </c>
      <c r="BJ40" s="14">
        <f t="shared" si="59"/>
        <v>0</v>
      </c>
      <c r="BK40" s="14">
        <f t="shared" si="59"/>
        <v>0</v>
      </c>
      <c r="BL40" s="14">
        <f t="shared" si="59"/>
        <v>0</v>
      </c>
      <c r="BM40" s="14">
        <f t="shared" si="59"/>
        <v>0</v>
      </c>
      <c r="BN40" s="14">
        <f t="shared" si="59"/>
        <v>0</v>
      </c>
      <c r="BO40" s="14">
        <f t="shared" ref="BO40:CD40" si="62">SUMIFS($AT$5:$AT$122,$AO$5:$AO$122,"="&amp;$BC40,$AP$5:$AP$122,"="&amp;BO$2) * (SUMIFS($AU$5:$AU$122,$AO$5:$AO$122,"="&amp;$BC40,$AP$5:$AP$122,"="&amp;BO$2)+SUMIFS($AV$5:$AV$122,$AO$5:$AO$122,"="&amp;$BC40,$AP$5:$AP$122,"="&amp;BO$2))/2*$BD40*$BE40</f>
        <v>0</v>
      </c>
      <c r="BP40" s="14">
        <f t="shared" si="62"/>
        <v>0</v>
      </c>
      <c r="BQ40" s="14">
        <f t="shared" si="62"/>
        <v>0</v>
      </c>
      <c r="BR40" s="14">
        <f t="shared" si="62"/>
        <v>0</v>
      </c>
      <c r="BS40" s="14">
        <f t="shared" si="62"/>
        <v>0</v>
      </c>
      <c r="BT40" s="14">
        <f t="shared" si="62"/>
        <v>0</v>
      </c>
      <c r="BU40" s="14">
        <f t="shared" si="62"/>
        <v>0</v>
      </c>
      <c r="BV40" s="14">
        <f t="shared" si="62"/>
        <v>0</v>
      </c>
      <c r="BW40" s="14">
        <f t="shared" si="62"/>
        <v>0</v>
      </c>
      <c r="BX40" s="14">
        <f t="shared" si="62"/>
        <v>0</v>
      </c>
      <c r="BY40" s="14">
        <f t="shared" si="62"/>
        <v>0</v>
      </c>
      <c r="BZ40" s="14">
        <f t="shared" si="62"/>
        <v>8.25</v>
      </c>
      <c r="CA40" s="14">
        <f t="shared" si="62"/>
        <v>8.25</v>
      </c>
      <c r="CB40" s="14">
        <f t="shared" si="62"/>
        <v>3.96</v>
      </c>
      <c r="CC40" s="14">
        <f t="shared" si="62"/>
        <v>3.96</v>
      </c>
      <c r="CD40" s="14">
        <f t="shared" si="62"/>
        <v>1.98</v>
      </c>
      <c r="CE40" s="14">
        <f t="shared" ref="CE40:CT40" si="63">SUMIFS($AT$5:$AT$122,$AO$5:$AO$122,"="&amp;$BC40,$AP$5:$AP$122,"="&amp;CE$2) * (SUMIFS($AU$5:$AU$122,$AO$5:$AO$122,"="&amp;$BC40,$AP$5:$AP$122,"="&amp;CE$2)+SUMIFS($AV$5:$AV$122,$AO$5:$AO$122,"="&amp;$BC40,$AP$5:$AP$122,"="&amp;CE$2))/2*$BD40*$BE40</f>
        <v>0.99</v>
      </c>
      <c r="CF40" s="14">
        <f t="shared" si="63"/>
        <v>1.62</v>
      </c>
      <c r="CG40" s="14">
        <f t="shared" si="63"/>
        <v>1.62</v>
      </c>
      <c r="CH40" s="14">
        <f t="shared" si="63"/>
        <v>1.62</v>
      </c>
      <c r="CI40" s="14">
        <f t="shared" si="63"/>
        <v>0.80999999999999983</v>
      </c>
      <c r="CJ40" s="14">
        <f t="shared" si="63"/>
        <v>0.80999999999999983</v>
      </c>
      <c r="CK40" s="14">
        <f t="shared" si="63"/>
        <v>0.80999999999999983</v>
      </c>
      <c r="CL40" s="14">
        <f t="shared" si="63"/>
        <v>0.33749999999999997</v>
      </c>
      <c r="CM40" s="14">
        <f t="shared" si="63"/>
        <v>0.33749999999999997</v>
      </c>
      <c r="CN40" s="14">
        <f t="shared" si="63"/>
        <v>0.60750000000000004</v>
      </c>
      <c r="CO40" s="14">
        <f t="shared" si="63"/>
        <v>0.60750000000000004</v>
      </c>
      <c r="CP40" s="14">
        <f t="shared" si="63"/>
        <v>0.60750000000000004</v>
      </c>
      <c r="CQ40" s="14">
        <f t="shared" si="63"/>
        <v>0.27</v>
      </c>
      <c r="CR40" s="14">
        <f t="shared" si="63"/>
        <v>0.27</v>
      </c>
      <c r="CS40" s="14">
        <f t="shared" si="63"/>
        <v>0.27</v>
      </c>
      <c r="CT40" s="14">
        <f t="shared" si="63"/>
        <v>0.11249999999999999</v>
      </c>
      <c r="CU40" s="14">
        <f t="shared" ref="BG40:CU47" si="64">SUMIFS($AT$5:$AT$122,$AO$5:$AO$122,"="&amp;$BC40,$AP$5:$AP$122,"="&amp;CU$2) * (SUMIFS($AU$5:$AU$122,$AO$5:$AO$122,"="&amp;$BC40,$AP$5:$AP$122,"="&amp;CU$2)+SUMIFS($AV$5:$AV$122,$AO$5:$AO$122,"="&amp;$BC40,$AP$5:$AP$122,"="&amp;CU$2))/2*$BD40*$BE40</f>
        <v>0.11249999999999999</v>
      </c>
      <c r="CW40" s="14">
        <f>SUM(BF$5:BF40)</f>
        <v>124.95</v>
      </c>
      <c r="CX40" s="14">
        <f>SUM(BG$5:BG40)</f>
        <v>124.95</v>
      </c>
      <c r="CY40" s="14">
        <f>SUM(BH$5:BH40)</f>
        <v>76.949999999999989</v>
      </c>
      <c r="CZ40" s="14">
        <f>SUM(BI$5:BI40)</f>
        <v>72.539999999999992</v>
      </c>
      <c r="DA40" s="14">
        <f>SUM(BJ$5:BJ40)</f>
        <v>72.539999999999992</v>
      </c>
      <c r="DB40" s="14">
        <f>SUM(BK$5:BK40)</f>
        <v>36.855000000000004</v>
      </c>
      <c r="DC40" s="14">
        <f>SUM(BL$5:BL40)</f>
        <v>36.855000000000004</v>
      </c>
      <c r="DD40" s="14">
        <f>SUM(BM$5:BM40)</f>
        <v>16.739999999999998</v>
      </c>
      <c r="DE40" s="14">
        <f>SUM(BN$5:BN40)</f>
        <v>70.875</v>
      </c>
      <c r="DF40" s="14">
        <f>SUM(BO$5:BO40)</f>
        <v>70.875</v>
      </c>
      <c r="DG40" s="14">
        <f>SUM(BP$5:BP40)</f>
        <v>33.120000000000005</v>
      </c>
      <c r="DH40" s="14">
        <f>SUM(BQ$5:BQ40)</f>
        <v>33.120000000000005</v>
      </c>
      <c r="DI40" s="14">
        <f>SUM(BR$5:BR40)</f>
        <v>17.010000000000002</v>
      </c>
      <c r="DJ40" s="14">
        <f>SUM(BS$5:BS40)</f>
        <v>8.5050000000000008</v>
      </c>
      <c r="DK40" s="14">
        <f>SUM(BT$5:BT40)</f>
        <v>75.375</v>
      </c>
      <c r="DL40" s="14">
        <f>SUM(BU$5:BU40)</f>
        <v>75.375</v>
      </c>
      <c r="DM40" s="14">
        <f>SUM(BV$5:BV40)</f>
        <v>35.1</v>
      </c>
      <c r="DN40" s="14">
        <f>SUM(BW$5:BW40)</f>
        <v>35.1</v>
      </c>
      <c r="DO40" s="14">
        <f>SUM(BX$5:BX40)</f>
        <v>18.09</v>
      </c>
      <c r="DP40" s="14">
        <f>SUM(BY$5:BY40)</f>
        <v>9.0449999999999999</v>
      </c>
      <c r="DQ40" s="14">
        <f>SUM(BZ$5:BZ40)</f>
        <v>68.25</v>
      </c>
      <c r="DR40" s="14">
        <f>SUM(CA$5:CA40)</f>
        <v>68.25</v>
      </c>
      <c r="DS40" s="14">
        <f>SUM(CB$5:CB40)</f>
        <v>31.68</v>
      </c>
      <c r="DT40" s="14">
        <f>SUM(CC$5:CC40)</f>
        <v>31.68</v>
      </c>
      <c r="DU40" s="14">
        <f>SUM(CD$5:CD40)</f>
        <v>16.38</v>
      </c>
      <c r="DV40" s="14">
        <f>SUM(CE$5:CE40)</f>
        <v>8.19</v>
      </c>
      <c r="DW40" s="14">
        <f>SUM(CF$5:CF40)</f>
        <v>11.745000000000001</v>
      </c>
      <c r="DX40" s="14">
        <f>SUM(CG$5:CG40)</f>
        <v>11.745000000000001</v>
      </c>
      <c r="DY40" s="14">
        <f>SUM(CH$5:CH40)</f>
        <v>11.745000000000001</v>
      </c>
      <c r="DZ40" s="14">
        <f>SUM(CI$5:CI40)</f>
        <v>5.6699999999999982</v>
      </c>
      <c r="EA40" s="14">
        <f>SUM(CJ$5:CJ40)</f>
        <v>5.6699999999999982</v>
      </c>
      <c r="EB40" s="14">
        <f>SUM(CK$5:CK40)</f>
        <v>5.6699999999999982</v>
      </c>
      <c r="EC40" s="14">
        <f>SUM(CL$5:CL40)</f>
        <v>2.3624999999999998</v>
      </c>
      <c r="ED40" s="14">
        <f>SUM(CM$5:CM40)</f>
        <v>2.3624999999999998</v>
      </c>
      <c r="EE40" s="14">
        <f>SUM(CN$5:CN40)</f>
        <v>3.0375000000000001</v>
      </c>
      <c r="EF40" s="14">
        <f>SUM(CO$5:CO40)</f>
        <v>3.0375000000000001</v>
      </c>
      <c r="EG40" s="14">
        <f>SUM(CP$5:CP40)</f>
        <v>3.0375000000000001</v>
      </c>
      <c r="EH40" s="14">
        <f>SUM(CQ$5:CQ40)</f>
        <v>1.35</v>
      </c>
      <c r="EI40" s="14">
        <f>SUM(CR$5:CR40)</f>
        <v>1.35</v>
      </c>
      <c r="EJ40" s="14">
        <f>SUM(CS$5:CS40)</f>
        <v>1.35</v>
      </c>
      <c r="EK40" s="14">
        <f>SUM(CT$5:CT40)</f>
        <v>0.5625</v>
      </c>
      <c r="EL40" s="14">
        <f>SUM(CU$5:CU40)</f>
        <v>0.5625</v>
      </c>
      <c r="EO40" s="101">
        <f t="shared" si="11"/>
        <v>20</v>
      </c>
      <c r="EP40" s="101">
        <f t="shared" si="12"/>
        <v>20</v>
      </c>
      <c r="EQ40" s="101">
        <f t="shared" si="13"/>
        <v>17</v>
      </c>
      <c r="ER40" s="101">
        <f t="shared" si="14"/>
        <v>16</v>
      </c>
      <c r="ES40" s="101">
        <f t="shared" si="15"/>
        <v>16</v>
      </c>
      <c r="ET40" s="101">
        <f t="shared" si="16"/>
        <v>12</v>
      </c>
      <c r="EU40" s="101">
        <f t="shared" si="17"/>
        <v>12</v>
      </c>
      <c r="EV40" s="101">
        <f t="shared" si="18"/>
        <v>8</v>
      </c>
      <c r="EW40" s="101">
        <f t="shared" si="19"/>
        <v>16</v>
      </c>
      <c r="EX40" s="101">
        <f t="shared" si="20"/>
        <v>16</v>
      </c>
      <c r="EY40" s="101">
        <f t="shared" si="21"/>
        <v>11</v>
      </c>
      <c r="EZ40" s="101">
        <f t="shared" si="22"/>
        <v>11</v>
      </c>
      <c r="FA40" s="101">
        <f t="shared" si="23"/>
        <v>8</v>
      </c>
      <c r="FB40" s="101">
        <f t="shared" si="24"/>
        <v>5</v>
      </c>
      <c r="FC40" s="101">
        <f t="shared" si="25"/>
        <v>17</v>
      </c>
      <c r="FD40" s="101">
        <f t="shared" si="26"/>
        <v>17</v>
      </c>
      <c r="FE40" s="101">
        <f t="shared" si="27"/>
        <v>12</v>
      </c>
      <c r="FF40" s="101">
        <f t="shared" si="28"/>
        <v>12</v>
      </c>
      <c r="FG40" s="101">
        <f t="shared" si="29"/>
        <v>9</v>
      </c>
      <c r="FH40" s="101">
        <f t="shared" si="30"/>
        <v>6</v>
      </c>
      <c r="FI40" s="101">
        <f t="shared" si="31"/>
        <v>16</v>
      </c>
      <c r="FJ40" s="101">
        <f t="shared" si="32"/>
        <v>16</v>
      </c>
      <c r="FK40" s="101">
        <f t="shared" si="33"/>
        <v>11</v>
      </c>
      <c r="FL40" s="101">
        <f t="shared" si="34"/>
        <v>11</v>
      </c>
      <c r="FM40" s="101">
        <f t="shared" si="35"/>
        <v>8</v>
      </c>
      <c r="FN40" s="101">
        <f t="shared" si="36"/>
        <v>5</v>
      </c>
      <c r="FO40" s="101">
        <f t="shared" si="37"/>
        <v>6</v>
      </c>
      <c r="FP40" s="101">
        <f t="shared" si="38"/>
        <v>6</v>
      </c>
      <c r="FQ40" s="101">
        <f t="shared" si="39"/>
        <v>6</v>
      </c>
      <c r="FR40" s="101">
        <f t="shared" si="40"/>
        <v>4</v>
      </c>
      <c r="FS40" s="101">
        <f t="shared" si="41"/>
        <v>4</v>
      </c>
      <c r="FT40" s="101">
        <f t="shared" si="42"/>
        <v>4</v>
      </c>
      <c r="FU40" s="101">
        <f t="shared" si="43"/>
        <v>2</v>
      </c>
      <c r="FV40" s="101">
        <f t="shared" si="44"/>
        <v>2</v>
      </c>
      <c r="FW40" s="101">
        <f t="shared" si="45"/>
        <v>3</v>
      </c>
      <c r="FX40" s="101">
        <f t="shared" si="46"/>
        <v>3</v>
      </c>
      <c r="FY40" s="101">
        <f t="shared" si="47"/>
        <v>3</v>
      </c>
      <c r="FZ40" s="101">
        <f t="shared" si="48"/>
        <v>1</v>
      </c>
      <c r="GA40" s="101">
        <f t="shared" si="49"/>
        <v>1</v>
      </c>
      <c r="GB40" s="101">
        <f t="shared" si="50"/>
        <v>1</v>
      </c>
      <c r="GC40" s="101">
        <f t="shared" si="51"/>
        <v>0</v>
      </c>
      <c r="GD40" s="101">
        <f t="shared" si="52"/>
        <v>0</v>
      </c>
    </row>
    <row r="41" spans="11:186" ht="16.5" x14ac:dyDescent="0.2">
      <c r="K41" s="100">
        <v>37</v>
      </c>
      <c r="L41" s="100">
        <v>7</v>
      </c>
      <c r="M41" s="100">
        <v>3</v>
      </c>
      <c r="N41" s="100" t="str">
        <f t="shared" si="3"/>
        <v>神器7-3</v>
      </c>
      <c r="O41" s="100">
        <v>2</v>
      </c>
      <c r="P41" s="14">
        <f t="shared" si="4"/>
        <v>150</v>
      </c>
      <c r="Q41" s="102">
        <v>0.18</v>
      </c>
      <c r="R41" s="14">
        <v>1</v>
      </c>
      <c r="S41" s="14">
        <v>2</v>
      </c>
      <c r="T41" s="102">
        <v>0.18</v>
      </c>
      <c r="U41" s="14">
        <v>1</v>
      </c>
      <c r="V41" s="14">
        <v>3</v>
      </c>
      <c r="W41" s="102">
        <v>0.18</v>
      </c>
      <c r="X41" s="14">
        <v>2</v>
      </c>
      <c r="Y41" s="14">
        <v>4</v>
      </c>
      <c r="AO41" s="50">
        <v>4</v>
      </c>
      <c r="AP41" s="100">
        <v>15</v>
      </c>
      <c r="AQ41" s="100">
        <v>3</v>
      </c>
      <c r="AR41" s="50">
        <v>1</v>
      </c>
      <c r="AS41" s="100" t="s">
        <v>379</v>
      </c>
      <c r="AT41" s="21">
        <f t="shared" si="61"/>
        <v>3.7499999999999999E-2</v>
      </c>
      <c r="AU41" s="100">
        <f t="shared" si="5"/>
        <v>1</v>
      </c>
      <c r="AV41" s="100">
        <f t="shared" si="6"/>
        <v>3</v>
      </c>
      <c r="AW41" s="101">
        <f t="shared" si="7"/>
        <v>7.4999999999999997E-2</v>
      </c>
      <c r="AX41" s="100">
        <f t="shared" si="8"/>
        <v>1.875</v>
      </c>
      <c r="BA41" s="100">
        <v>37</v>
      </c>
      <c r="BB41" s="14">
        <f>INDEX(节奏总表!$BW$4:$BW$63,神器!BA41)</f>
        <v>129</v>
      </c>
      <c r="BC41" s="14">
        <f t="shared" si="9"/>
        <v>7</v>
      </c>
      <c r="BD41" s="14">
        <v>5</v>
      </c>
      <c r="BE41" s="14">
        <v>3</v>
      </c>
      <c r="BF41" s="14">
        <f t="shared" si="60"/>
        <v>0</v>
      </c>
      <c r="BG41" s="14">
        <f t="shared" si="64"/>
        <v>0</v>
      </c>
      <c r="BH41" s="14">
        <f t="shared" si="64"/>
        <v>0</v>
      </c>
      <c r="BI41" s="14">
        <f t="shared" si="64"/>
        <v>0</v>
      </c>
      <c r="BJ41" s="14">
        <f t="shared" si="64"/>
        <v>0</v>
      </c>
      <c r="BK41" s="14">
        <f t="shared" si="64"/>
        <v>0</v>
      </c>
      <c r="BL41" s="14">
        <f t="shared" si="64"/>
        <v>0</v>
      </c>
      <c r="BM41" s="14">
        <f t="shared" si="64"/>
        <v>0</v>
      </c>
      <c r="BN41" s="14">
        <f t="shared" si="64"/>
        <v>0</v>
      </c>
      <c r="BO41" s="14">
        <f t="shared" si="64"/>
        <v>0</v>
      </c>
      <c r="BP41" s="14">
        <f t="shared" si="64"/>
        <v>0</v>
      </c>
      <c r="BQ41" s="14">
        <f t="shared" si="64"/>
        <v>0</v>
      </c>
      <c r="BR41" s="14">
        <f t="shared" si="64"/>
        <v>0</v>
      </c>
      <c r="BS41" s="14">
        <f t="shared" si="64"/>
        <v>0</v>
      </c>
      <c r="BT41" s="14">
        <f t="shared" si="64"/>
        <v>0</v>
      </c>
      <c r="BU41" s="14">
        <f t="shared" si="64"/>
        <v>0</v>
      </c>
      <c r="BV41" s="14">
        <f t="shared" si="64"/>
        <v>0</v>
      </c>
      <c r="BW41" s="14">
        <f t="shared" si="64"/>
        <v>0</v>
      </c>
      <c r="BX41" s="14">
        <f t="shared" si="64"/>
        <v>0</v>
      </c>
      <c r="BY41" s="14">
        <f t="shared" si="64"/>
        <v>0</v>
      </c>
      <c r="BZ41" s="14">
        <f t="shared" si="64"/>
        <v>8.25</v>
      </c>
      <c r="CA41" s="14">
        <f t="shared" si="64"/>
        <v>8.25</v>
      </c>
      <c r="CB41" s="14">
        <f t="shared" si="64"/>
        <v>3.96</v>
      </c>
      <c r="CC41" s="14">
        <f t="shared" si="64"/>
        <v>3.96</v>
      </c>
      <c r="CD41" s="14">
        <f t="shared" si="64"/>
        <v>1.98</v>
      </c>
      <c r="CE41" s="14">
        <f t="shared" si="64"/>
        <v>0.99</v>
      </c>
      <c r="CF41" s="14">
        <f t="shared" si="64"/>
        <v>1.62</v>
      </c>
      <c r="CG41" s="14">
        <f t="shared" si="64"/>
        <v>1.62</v>
      </c>
      <c r="CH41" s="14">
        <f t="shared" si="64"/>
        <v>1.62</v>
      </c>
      <c r="CI41" s="14">
        <f t="shared" si="64"/>
        <v>0.80999999999999983</v>
      </c>
      <c r="CJ41" s="14">
        <f t="shared" si="64"/>
        <v>0.80999999999999983</v>
      </c>
      <c r="CK41" s="14">
        <f t="shared" si="64"/>
        <v>0.80999999999999983</v>
      </c>
      <c r="CL41" s="14">
        <f t="shared" si="64"/>
        <v>0.33749999999999997</v>
      </c>
      <c r="CM41" s="14">
        <f t="shared" si="64"/>
        <v>0.33749999999999997</v>
      </c>
      <c r="CN41" s="14">
        <f t="shared" si="64"/>
        <v>0.60750000000000004</v>
      </c>
      <c r="CO41" s="14">
        <f t="shared" si="64"/>
        <v>0.60750000000000004</v>
      </c>
      <c r="CP41" s="14">
        <f t="shared" si="64"/>
        <v>0.60750000000000004</v>
      </c>
      <c r="CQ41" s="14">
        <f t="shared" si="64"/>
        <v>0.27</v>
      </c>
      <c r="CR41" s="14">
        <f t="shared" si="64"/>
        <v>0.27</v>
      </c>
      <c r="CS41" s="14">
        <f t="shared" si="64"/>
        <v>0.27</v>
      </c>
      <c r="CT41" s="14">
        <f t="shared" si="64"/>
        <v>0.11249999999999999</v>
      </c>
      <c r="CU41" s="14">
        <f t="shared" si="64"/>
        <v>0.11249999999999999</v>
      </c>
      <c r="CW41" s="14">
        <f>SUM(BF$5:BF41)</f>
        <v>124.95</v>
      </c>
      <c r="CX41" s="14">
        <f>SUM(BG$5:BG41)</f>
        <v>124.95</v>
      </c>
      <c r="CY41" s="14">
        <f>SUM(BH$5:BH41)</f>
        <v>76.949999999999989</v>
      </c>
      <c r="CZ41" s="14">
        <f>SUM(BI$5:BI41)</f>
        <v>72.539999999999992</v>
      </c>
      <c r="DA41" s="14">
        <f>SUM(BJ$5:BJ41)</f>
        <v>72.539999999999992</v>
      </c>
      <c r="DB41" s="14">
        <f>SUM(BK$5:BK41)</f>
        <v>36.855000000000004</v>
      </c>
      <c r="DC41" s="14">
        <f>SUM(BL$5:BL41)</f>
        <v>36.855000000000004</v>
      </c>
      <c r="DD41" s="14">
        <f>SUM(BM$5:BM41)</f>
        <v>16.739999999999998</v>
      </c>
      <c r="DE41" s="14">
        <f>SUM(BN$5:BN41)</f>
        <v>70.875</v>
      </c>
      <c r="DF41" s="14">
        <f>SUM(BO$5:BO41)</f>
        <v>70.875</v>
      </c>
      <c r="DG41" s="14">
        <f>SUM(BP$5:BP41)</f>
        <v>33.120000000000005</v>
      </c>
      <c r="DH41" s="14">
        <f>SUM(BQ$5:BQ41)</f>
        <v>33.120000000000005</v>
      </c>
      <c r="DI41" s="14">
        <f>SUM(BR$5:BR41)</f>
        <v>17.010000000000002</v>
      </c>
      <c r="DJ41" s="14">
        <f>SUM(BS$5:BS41)</f>
        <v>8.5050000000000008</v>
      </c>
      <c r="DK41" s="14">
        <f>SUM(BT$5:BT41)</f>
        <v>75.375</v>
      </c>
      <c r="DL41" s="14">
        <f>SUM(BU$5:BU41)</f>
        <v>75.375</v>
      </c>
      <c r="DM41" s="14">
        <f>SUM(BV$5:BV41)</f>
        <v>35.1</v>
      </c>
      <c r="DN41" s="14">
        <f>SUM(BW$5:BW41)</f>
        <v>35.1</v>
      </c>
      <c r="DO41" s="14">
        <f>SUM(BX$5:BX41)</f>
        <v>18.09</v>
      </c>
      <c r="DP41" s="14">
        <f>SUM(BY$5:BY41)</f>
        <v>9.0449999999999999</v>
      </c>
      <c r="DQ41" s="14">
        <f>SUM(BZ$5:BZ41)</f>
        <v>76.5</v>
      </c>
      <c r="DR41" s="14">
        <f>SUM(CA$5:CA41)</f>
        <v>76.5</v>
      </c>
      <c r="DS41" s="14">
        <f>SUM(CB$5:CB41)</f>
        <v>35.64</v>
      </c>
      <c r="DT41" s="14">
        <f>SUM(CC$5:CC41)</f>
        <v>35.64</v>
      </c>
      <c r="DU41" s="14">
        <f>SUM(CD$5:CD41)</f>
        <v>18.36</v>
      </c>
      <c r="DV41" s="14">
        <f>SUM(CE$5:CE41)</f>
        <v>9.18</v>
      </c>
      <c r="DW41" s="14">
        <f>SUM(CF$5:CF41)</f>
        <v>13.365000000000002</v>
      </c>
      <c r="DX41" s="14">
        <f>SUM(CG$5:CG41)</f>
        <v>13.365000000000002</v>
      </c>
      <c r="DY41" s="14">
        <f>SUM(CH$5:CH41)</f>
        <v>13.365000000000002</v>
      </c>
      <c r="DZ41" s="14">
        <f>SUM(CI$5:CI41)</f>
        <v>6.4799999999999978</v>
      </c>
      <c r="EA41" s="14">
        <f>SUM(CJ$5:CJ41)</f>
        <v>6.4799999999999978</v>
      </c>
      <c r="EB41" s="14">
        <f>SUM(CK$5:CK41)</f>
        <v>6.4799999999999978</v>
      </c>
      <c r="EC41" s="14">
        <f>SUM(CL$5:CL41)</f>
        <v>2.6999999999999997</v>
      </c>
      <c r="ED41" s="14">
        <f>SUM(CM$5:CM41)</f>
        <v>2.6999999999999997</v>
      </c>
      <c r="EE41" s="14">
        <f>SUM(CN$5:CN41)</f>
        <v>3.645</v>
      </c>
      <c r="EF41" s="14">
        <f>SUM(CO$5:CO41)</f>
        <v>3.645</v>
      </c>
      <c r="EG41" s="14">
        <f>SUM(CP$5:CP41)</f>
        <v>3.645</v>
      </c>
      <c r="EH41" s="14">
        <f>SUM(CQ$5:CQ41)</f>
        <v>1.62</v>
      </c>
      <c r="EI41" s="14">
        <f>SUM(CR$5:CR41)</f>
        <v>1.62</v>
      </c>
      <c r="EJ41" s="14">
        <f>SUM(CS$5:CS41)</f>
        <v>1.62</v>
      </c>
      <c r="EK41" s="14">
        <f>SUM(CT$5:CT41)</f>
        <v>0.67500000000000004</v>
      </c>
      <c r="EL41" s="14">
        <f>SUM(CU$5:CU41)</f>
        <v>0.67500000000000004</v>
      </c>
      <c r="EO41" s="101">
        <f t="shared" si="11"/>
        <v>20</v>
      </c>
      <c r="EP41" s="101">
        <f t="shared" si="12"/>
        <v>20</v>
      </c>
      <c r="EQ41" s="101">
        <f t="shared" si="13"/>
        <v>17</v>
      </c>
      <c r="ER41" s="101">
        <f t="shared" si="14"/>
        <v>16</v>
      </c>
      <c r="ES41" s="101">
        <f t="shared" si="15"/>
        <v>16</v>
      </c>
      <c r="ET41" s="101">
        <f t="shared" si="16"/>
        <v>12</v>
      </c>
      <c r="EU41" s="101">
        <f t="shared" si="17"/>
        <v>12</v>
      </c>
      <c r="EV41" s="101">
        <f t="shared" si="18"/>
        <v>8</v>
      </c>
      <c r="EW41" s="101">
        <f t="shared" si="19"/>
        <v>16</v>
      </c>
      <c r="EX41" s="101">
        <f t="shared" si="20"/>
        <v>16</v>
      </c>
      <c r="EY41" s="101">
        <f t="shared" si="21"/>
        <v>11</v>
      </c>
      <c r="EZ41" s="101">
        <f t="shared" si="22"/>
        <v>11</v>
      </c>
      <c r="FA41" s="101">
        <f t="shared" si="23"/>
        <v>8</v>
      </c>
      <c r="FB41" s="101">
        <f t="shared" si="24"/>
        <v>5</v>
      </c>
      <c r="FC41" s="101">
        <f t="shared" si="25"/>
        <v>17</v>
      </c>
      <c r="FD41" s="101">
        <f t="shared" si="26"/>
        <v>17</v>
      </c>
      <c r="FE41" s="101">
        <f t="shared" si="27"/>
        <v>12</v>
      </c>
      <c r="FF41" s="101">
        <f t="shared" si="28"/>
        <v>12</v>
      </c>
      <c r="FG41" s="101">
        <f t="shared" si="29"/>
        <v>9</v>
      </c>
      <c r="FH41" s="101">
        <f t="shared" si="30"/>
        <v>6</v>
      </c>
      <c r="FI41" s="101">
        <f t="shared" si="31"/>
        <v>17</v>
      </c>
      <c r="FJ41" s="101">
        <f t="shared" si="32"/>
        <v>17</v>
      </c>
      <c r="FK41" s="101">
        <f t="shared" si="33"/>
        <v>12</v>
      </c>
      <c r="FL41" s="101">
        <f t="shared" si="34"/>
        <v>12</v>
      </c>
      <c r="FM41" s="101">
        <f t="shared" si="35"/>
        <v>9</v>
      </c>
      <c r="FN41" s="101">
        <f t="shared" si="36"/>
        <v>6</v>
      </c>
      <c r="FO41" s="101">
        <f t="shared" si="37"/>
        <v>7</v>
      </c>
      <c r="FP41" s="101">
        <f t="shared" si="38"/>
        <v>7</v>
      </c>
      <c r="FQ41" s="101">
        <f t="shared" si="39"/>
        <v>7</v>
      </c>
      <c r="FR41" s="101">
        <f t="shared" si="40"/>
        <v>4</v>
      </c>
      <c r="FS41" s="101">
        <f t="shared" si="41"/>
        <v>4</v>
      </c>
      <c r="FT41" s="101">
        <f t="shared" si="42"/>
        <v>4</v>
      </c>
      <c r="FU41" s="101">
        <f t="shared" si="43"/>
        <v>2</v>
      </c>
      <c r="FV41" s="101">
        <f t="shared" si="44"/>
        <v>2</v>
      </c>
      <c r="FW41" s="101">
        <f t="shared" si="45"/>
        <v>3</v>
      </c>
      <c r="FX41" s="101">
        <f t="shared" si="46"/>
        <v>3</v>
      </c>
      <c r="FY41" s="101">
        <f t="shared" si="47"/>
        <v>3</v>
      </c>
      <c r="FZ41" s="101">
        <f t="shared" si="48"/>
        <v>1</v>
      </c>
      <c r="GA41" s="101">
        <f t="shared" si="49"/>
        <v>1</v>
      </c>
      <c r="GB41" s="101">
        <f t="shared" si="50"/>
        <v>1</v>
      </c>
      <c r="GC41" s="101">
        <f t="shared" si="51"/>
        <v>0</v>
      </c>
      <c r="GD41" s="101">
        <f t="shared" si="52"/>
        <v>0</v>
      </c>
    </row>
    <row r="42" spans="11:186" ht="16.5" x14ac:dyDescent="0.2">
      <c r="K42" s="100">
        <v>38</v>
      </c>
      <c r="L42" s="100">
        <v>7</v>
      </c>
      <c r="M42" s="100">
        <v>4</v>
      </c>
      <c r="N42" s="100" t="str">
        <f t="shared" si="3"/>
        <v>神器7-4</v>
      </c>
      <c r="O42" s="100">
        <v>3</v>
      </c>
      <c r="P42" s="14">
        <f t="shared" si="4"/>
        <v>350</v>
      </c>
      <c r="Q42" s="102">
        <v>0.12</v>
      </c>
      <c r="R42" s="14">
        <v>1</v>
      </c>
      <c r="S42" s="14">
        <v>1</v>
      </c>
      <c r="T42" s="102">
        <v>0.12</v>
      </c>
      <c r="U42" s="14">
        <v>1</v>
      </c>
      <c r="V42" s="14">
        <v>2</v>
      </c>
      <c r="W42" s="102">
        <v>0.12</v>
      </c>
      <c r="X42" s="14">
        <v>1</v>
      </c>
      <c r="Y42" s="14">
        <v>3</v>
      </c>
      <c r="AO42" s="50">
        <v>4</v>
      </c>
      <c r="AP42" s="100">
        <v>16</v>
      </c>
      <c r="AQ42" s="100">
        <v>3</v>
      </c>
      <c r="AR42" s="50">
        <v>1</v>
      </c>
      <c r="AS42" s="100" t="s">
        <v>380</v>
      </c>
      <c r="AT42" s="21">
        <f t="shared" si="61"/>
        <v>3.7499999999999999E-2</v>
      </c>
      <c r="AU42" s="100">
        <f t="shared" si="5"/>
        <v>1</v>
      </c>
      <c r="AV42" s="100">
        <f t="shared" si="6"/>
        <v>3</v>
      </c>
      <c r="AW42" s="101">
        <f t="shared" si="7"/>
        <v>7.4999999999999997E-2</v>
      </c>
      <c r="AX42" s="100">
        <f t="shared" si="8"/>
        <v>1.875</v>
      </c>
      <c r="BA42" s="100">
        <v>38</v>
      </c>
      <c r="BB42" s="14">
        <f>INDEX(节奏总表!$BW$4:$BW$63,神器!BA42)</f>
        <v>131</v>
      </c>
      <c r="BC42" s="14">
        <f t="shared" si="9"/>
        <v>7</v>
      </c>
      <c r="BD42" s="14">
        <v>5</v>
      </c>
      <c r="BE42" s="14">
        <v>3</v>
      </c>
      <c r="BF42" s="14">
        <f t="shared" si="60"/>
        <v>0</v>
      </c>
      <c r="BG42" s="14">
        <f t="shared" si="64"/>
        <v>0</v>
      </c>
      <c r="BH42" s="14">
        <f t="shared" si="64"/>
        <v>0</v>
      </c>
      <c r="BI42" s="14">
        <f t="shared" si="64"/>
        <v>0</v>
      </c>
      <c r="BJ42" s="14">
        <f t="shared" si="64"/>
        <v>0</v>
      </c>
      <c r="BK42" s="14">
        <f t="shared" si="64"/>
        <v>0</v>
      </c>
      <c r="BL42" s="14">
        <f t="shared" si="64"/>
        <v>0</v>
      </c>
      <c r="BM42" s="14">
        <f t="shared" si="64"/>
        <v>0</v>
      </c>
      <c r="BN42" s="14">
        <f t="shared" si="64"/>
        <v>0</v>
      </c>
      <c r="BO42" s="14">
        <f t="shared" si="64"/>
        <v>0</v>
      </c>
      <c r="BP42" s="14">
        <f t="shared" si="64"/>
        <v>0</v>
      </c>
      <c r="BQ42" s="14">
        <f t="shared" si="64"/>
        <v>0</v>
      </c>
      <c r="BR42" s="14">
        <f t="shared" si="64"/>
        <v>0</v>
      </c>
      <c r="BS42" s="14">
        <f t="shared" si="64"/>
        <v>0</v>
      </c>
      <c r="BT42" s="14">
        <f t="shared" si="64"/>
        <v>0</v>
      </c>
      <c r="BU42" s="14">
        <f t="shared" si="64"/>
        <v>0</v>
      </c>
      <c r="BV42" s="14">
        <f t="shared" si="64"/>
        <v>0</v>
      </c>
      <c r="BW42" s="14">
        <f t="shared" si="64"/>
        <v>0</v>
      </c>
      <c r="BX42" s="14">
        <f t="shared" si="64"/>
        <v>0</v>
      </c>
      <c r="BY42" s="14">
        <f t="shared" si="64"/>
        <v>0</v>
      </c>
      <c r="BZ42" s="14">
        <f t="shared" si="64"/>
        <v>8.25</v>
      </c>
      <c r="CA42" s="14">
        <f t="shared" si="64"/>
        <v>8.25</v>
      </c>
      <c r="CB42" s="14">
        <f t="shared" si="64"/>
        <v>3.96</v>
      </c>
      <c r="CC42" s="14">
        <f t="shared" si="64"/>
        <v>3.96</v>
      </c>
      <c r="CD42" s="14">
        <f t="shared" si="64"/>
        <v>1.98</v>
      </c>
      <c r="CE42" s="14">
        <f t="shared" si="64"/>
        <v>0.99</v>
      </c>
      <c r="CF42" s="14">
        <f t="shared" si="64"/>
        <v>1.62</v>
      </c>
      <c r="CG42" s="14">
        <f t="shared" si="64"/>
        <v>1.62</v>
      </c>
      <c r="CH42" s="14">
        <f t="shared" si="64"/>
        <v>1.62</v>
      </c>
      <c r="CI42" s="14">
        <f t="shared" si="64"/>
        <v>0.80999999999999983</v>
      </c>
      <c r="CJ42" s="14">
        <f t="shared" si="64"/>
        <v>0.80999999999999983</v>
      </c>
      <c r="CK42" s="14">
        <f t="shared" si="64"/>
        <v>0.80999999999999983</v>
      </c>
      <c r="CL42" s="14">
        <f t="shared" si="64"/>
        <v>0.33749999999999997</v>
      </c>
      <c r="CM42" s="14">
        <f t="shared" si="64"/>
        <v>0.33749999999999997</v>
      </c>
      <c r="CN42" s="14">
        <f t="shared" si="64"/>
        <v>0.60750000000000004</v>
      </c>
      <c r="CO42" s="14">
        <f t="shared" si="64"/>
        <v>0.60750000000000004</v>
      </c>
      <c r="CP42" s="14">
        <f t="shared" si="64"/>
        <v>0.60750000000000004</v>
      </c>
      <c r="CQ42" s="14">
        <f t="shared" si="64"/>
        <v>0.27</v>
      </c>
      <c r="CR42" s="14">
        <f t="shared" si="64"/>
        <v>0.27</v>
      </c>
      <c r="CS42" s="14">
        <f t="shared" si="64"/>
        <v>0.27</v>
      </c>
      <c r="CT42" s="14">
        <f t="shared" si="64"/>
        <v>0.11249999999999999</v>
      </c>
      <c r="CU42" s="14">
        <f t="shared" si="64"/>
        <v>0.11249999999999999</v>
      </c>
      <c r="CW42" s="14">
        <f>SUM(BF$5:BF42)</f>
        <v>124.95</v>
      </c>
      <c r="CX42" s="14">
        <f>SUM(BG$5:BG42)</f>
        <v>124.95</v>
      </c>
      <c r="CY42" s="14">
        <f>SUM(BH$5:BH42)</f>
        <v>76.949999999999989</v>
      </c>
      <c r="CZ42" s="14">
        <f>SUM(BI$5:BI42)</f>
        <v>72.539999999999992</v>
      </c>
      <c r="DA42" s="14">
        <f>SUM(BJ$5:BJ42)</f>
        <v>72.539999999999992</v>
      </c>
      <c r="DB42" s="14">
        <f>SUM(BK$5:BK42)</f>
        <v>36.855000000000004</v>
      </c>
      <c r="DC42" s="14">
        <f>SUM(BL$5:BL42)</f>
        <v>36.855000000000004</v>
      </c>
      <c r="DD42" s="14">
        <f>SUM(BM$5:BM42)</f>
        <v>16.739999999999998</v>
      </c>
      <c r="DE42" s="14">
        <f>SUM(BN$5:BN42)</f>
        <v>70.875</v>
      </c>
      <c r="DF42" s="14">
        <f>SUM(BO$5:BO42)</f>
        <v>70.875</v>
      </c>
      <c r="DG42" s="14">
        <f>SUM(BP$5:BP42)</f>
        <v>33.120000000000005</v>
      </c>
      <c r="DH42" s="14">
        <f>SUM(BQ$5:BQ42)</f>
        <v>33.120000000000005</v>
      </c>
      <c r="DI42" s="14">
        <f>SUM(BR$5:BR42)</f>
        <v>17.010000000000002</v>
      </c>
      <c r="DJ42" s="14">
        <f>SUM(BS$5:BS42)</f>
        <v>8.5050000000000008</v>
      </c>
      <c r="DK42" s="14">
        <f>SUM(BT$5:BT42)</f>
        <v>75.375</v>
      </c>
      <c r="DL42" s="14">
        <f>SUM(BU$5:BU42)</f>
        <v>75.375</v>
      </c>
      <c r="DM42" s="14">
        <f>SUM(BV$5:BV42)</f>
        <v>35.1</v>
      </c>
      <c r="DN42" s="14">
        <f>SUM(BW$5:BW42)</f>
        <v>35.1</v>
      </c>
      <c r="DO42" s="14">
        <f>SUM(BX$5:BX42)</f>
        <v>18.09</v>
      </c>
      <c r="DP42" s="14">
        <f>SUM(BY$5:BY42)</f>
        <v>9.0449999999999999</v>
      </c>
      <c r="DQ42" s="14">
        <f>SUM(BZ$5:BZ42)</f>
        <v>84.75</v>
      </c>
      <c r="DR42" s="14">
        <f>SUM(CA$5:CA42)</f>
        <v>84.75</v>
      </c>
      <c r="DS42" s="14">
        <f>SUM(CB$5:CB42)</f>
        <v>39.6</v>
      </c>
      <c r="DT42" s="14">
        <f>SUM(CC$5:CC42)</f>
        <v>39.6</v>
      </c>
      <c r="DU42" s="14">
        <f>SUM(CD$5:CD42)</f>
        <v>20.34</v>
      </c>
      <c r="DV42" s="14">
        <f>SUM(CE$5:CE42)</f>
        <v>10.17</v>
      </c>
      <c r="DW42" s="14">
        <f>SUM(CF$5:CF42)</f>
        <v>14.985000000000003</v>
      </c>
      <c r="DX42" s="14">
        <f>SUM(CG$5:CG42)</f>
        <v>14.985000000000003</v>
      </c>
      <c r="DY42" s="14">
        <f>SUM(CH$5:CH42)</f>
        <v>14.985000000000003</v>
      </c>
      <c r="DZ42" s="14">
        <f>SUM(CI$5:CI42)</f>
        <v>7.2899999999999974</v>
      </c>
      <c r="EA42" s="14">
        <f>SUM(CJ$5:CJ42)</f>
        <v>7.2899999999999974</v>
      </c>
      <c r="EB42" s="14">
        <f>SUM(CK$5:CK42)</f>
        <v>7.2899999999999974</v>
      </c>
      <c r="EC42" s="14">
        <f>SUM(CL$5:CL42)</f>
        <v>3.0374999999999996</v>
      </c>
      <c r="ED42" s="14">
        <f>SUM(CM$5:CM42)</f>
        <v>3.0374999999999996</v>
      </c>
      <c r="EE42" s="14">
        <f>SUM(CN$5:CN42)</f>
        <v>4.2525000000000004</v>
      </c>
      <c r="EF42" s="14">
        <f>SUM(CO$5:CO42)</f>
        <v>4.2525000000000004</v>
      </c>
      <c r="EG42" s="14">
        <f>SUM(CP$5:CP42)</f>
        <v>4.2525000000000004</v>
      </c>
      <c r="EH42" s="14">
        <f>SUM(CQ$5:CQ42)</f>
        <v>1.8900000000000001</v>
      </c>
      <c r="EI42" s="14">
        <f>SUM(CR$5:CR42)</f>
        <v>1.8900000000000001</v>
      </c>
      <c r="EJ42" s="14">
        <f>SUM(CS$5:CS42)</f>
        <v>1.8900000000000001</v>
      </c>
      <c r="EK42" s="14">
        <f>SUM(CT$5:CT42)</f>
        <v>0.78750000000000009</v>
      </c>
      <c r="EL42" s="14">
        <f>SUM(CU$5:CU42)</f>
        <v>0.78750000000000009</v>
      </c>
      <c r="EO42" s="101">
        <f t="shared" si="11"/>
        <v>20</v>
      </c>
      <c r="EP42" s="101">
        <f t="shared" si="12"/>
        <v>20</v>
      </c>
      <c r="EQ42" s="101">
        <f t="shared" si="13"/>
        <v>17</v>
      </c>
      <c r="ER42" s="101">
        <f t="shared" si="14"/>
        <v>16</v>
      </c>
      <c r="ES42" s="101">
        <f t="shared" si="15"/>
        <v>16</v>
      </c>
      <c r="ET42" s="101">
        <f t="shared" si="16"/>
        <v>12</v>
      </c>
      <c r="EU42" s="101">
        <f t="shared" si="17"/>
        <v>12</v>
      </c>
      <c r="EV42" s="101">
        <f t="shared" si="18"/>
        <v>8</v>
      </c>
      <c r="EW42" s="101">
        <f t="shared" si="19"/>
        <v>16</v>
      </c>
      <c r="EX42" s="101">
        <f t="shared" si="20"/>
        <v>16</v>
      </c>
      <c r="EY42" s="101">
        <f t="shared" si="21"/>
        <v>11</v>
      </c>
      <c r="EZ42" s="101">
        <f t="shared" si="22"/>
        <v>11</v>
      </c>
      <c r="FA42" s="101">
        <f t="shared" si="23"/>
        <v>8</v>
      </c>
      <c r="FB42" s="101">
        <f t="shared" si="24"/>
        <v>5</v>
      </c>
      <c r="FC42" s="101">
        <f t="shared" si="25"/>
        <v>17</v>
      </c>
      <c r="FD42" s="101">
        <f t="shared" si="26"/>
        <v>17</v>
      </c>
      <c r="FE42" s="101">
        <f t="shared" si="27"/>
        <v>12</v>
      </c>
      <c r="FF42" s="101">
        <f t="shared" si="28"/>
        <v>12</v>
      </c>
      <c r="FG42" s="101">
        <f t="shared" si="29"/>
        <v>9</v>
      </c>
      <c r="FH42" s="101">
        <f t="shared" si="30"/>
        <v>6</v>
      </c>
      <c r="FI42" s="101">
        <f t="shared" si="31"/>
        <v>17</v>
      </c>
      <c r="FJ42" s="101">
        <f t="shared" si="32"/>
        <v>17</v>
      </c>
      <c r="FK42" s="101">
        <f t="shared" si="33"/>
        <v>12</v>
      </c>
      <c r="FL42" s="101">
        <f t="shared" si="34"/>
        <v>12</v>
      </c>
      <c r="FM42" s="101">
        <f t="shared" si="35"/>
        <v>9</v>
      </c>
      <c r="FN42" s="101">
        <f t="shared" si="36"/>
        <v>6</v>
      </c>
      <c r="FO42" s="101">
        <f t="shared" si="37"/>
        <v>7</v>
      </c>
      <c r="FP42" s="101">
        <f t="shared" si="38"/>
        <v>7</v>
      </c>
      <c r="FQ42" s="101">
        <f t="shared" si="39"/>
        <v>7</v>
      </c>
      <c r="FR42" s="101">
        <f t="shared" si="40"/>
        <v>5</v>
      </c>
      <c r="FS42" s="101">
        <f t="shared" si="41"/>
        <v>5</v>
      </c>
      <c r="FT42" s="101">
        <f t="shared" si="42"/>
        <v>5</v>
      </c>
      <c r="FU42" s="101">
        <f t="shared" si="43"/>
        <v>3</v>
      </c>
      <c r="FV42" s="101">
        <f t="shared" si="44"/>
        <v>3</v>
      </c>
      <c r="FW42" s="101">
        <f t="shared" si="45"/>
        <v>3</v>
      </c>
      <c r="FX42" s="101">
        <f t="shared" si="46"/>
        <v>3</v>
      </c>
      <c r="FY42" s="101">
        <f t="shared" si="47"/>
        <v>3</v>
      </c>
      <c r="FZ42" s="101">
        <f t="shared" si="48"/>
        <v>1</v>
      </c>
      <c r="GA42" s="101">
        <f t="shared" si="49"/>
        <v>1</v>
      </c>
      <c r="GB42" s="101">
        <f t="shared" si="50"/>
        <v>1</v>
      </c>
      <c r="GC42" s="101">
        <f t="shared" si="51"/>
        <v>0</v>
      </c>
      <c r="GD42" s="101">
        <f t="shared" si="52"/>
        <v>0</v>
      </c>
    </row>
    <row r="43" spans="11:186" ht="16.5" x14ac:dyDescent="0.2">
      <c r="K43" s="100">
        <v>39</v>
      </c>
      <c r="L43" s="100">
        <v>7</v>
      </c>
      <c r="M43" s="100">
        <v>5</v>
      </c>
      <c r="N43" s="100" t="str">
        <f t="shared" si="3"/>
        <v>神器7-5</v>
      </c>
      <c r="O43" s="100">
        <v>3</v>
      </c>
      <c r="P43" s="14">
        <f t="shared" si="4"/>
        <v>350</v>
      </c>
      <c r="Q43" s="102">
        <v>0.12</v>
      </c>
      <c r="R43" s="14">
        <v>1</v>
      </c>
      <c r="S43" s="14">
        <v>1</v>
      </c>
      <c r="T43" s="102">
        <v>0.12</v>
      </c>
      <c r="U43" s="14">
        <v>1</v>
      </c>
      <c r="V43" s="14">
        <v>2</v>
      </c>
      <c r="W43" s="102">
        <v>0.12</v>
      </c>
      <c r="X43" s="14">
        <v>1</v>
      </c>
      <c r="Y43" s="14">
        <v>3</v>
      </c>
      <c r="AO43" s="50">
        <v>4</v>
      </c>
      <c r="AP43" s="100">
        <v>17</v>
      </c>
      <c r="AQ43" s="100">
        <v>3</v>
      </c>
      <c r="AR43" s="50">
        <v>1</v>
      </c>
      <c r="AS43" s="100" t="s">
        <v>381</v>
      </c>
      <c r="AT43" s="21">
        <f t="shared" si="61"/>
        <v>2.4E-2</v>
      </c>
      <c r="AU43" s="100">
        <f t="shared" si="5"/>
        <v>1</v>
      </c>
      <c r="AV43" s="100">
        <f t="shared" si="6"/>
        <v>2</v>
      </c>
      <c r="AW43" s="101">
        <f t="shared" si="7"/>
        <v>3.6000000000000004E-2</v>
      </c>
      <c r="AX43" s="100">
        <f t="shared" si="8"/>
        <v>2.7</v>
      </c>
      <c r="BA43" s="100">
        <v>39</v>
      </c>
      <c r="BB43" s="14">
        <f>INDEX(节奏总表!$BW$4:$BW$63,神器!BA43)</f>
        <v>132</v>
      </c>
      <c r="BC43" s="14">
        <f t="shared" si="9"/>
        <v>7</v>
      </c>
      <c r="BD43" s="14">
        <v>5</v>
      </c>
      <c r="BE43" s="14">
        <v>3</v>
      </c>
      <c r="BF43" s="14">
        <f t="shared" si="60"/>
        <v>0</v>
      </c>
      <c r="BG43" s="14">
        <f t="shared" si="64"/>
        <v>0</v>
      </c>
      <c r="BH43" s="14">
        <f t="shared" si="64"/>
        <v>0</v>
      </c>
      <c r="BI43" s="14">
        <f t="shared" si="64"/>
        <v>0</v>
      </c>
      <c r="BJ43" s="14">
        <f t="shared" si="64"/>
        <v>0</v>
      </c>
      <c r="BK43" s="14">
        <f t="shared" si="64"/>
        <v>0</v>
      </c>
      <c r="BL43" s="14">
        <f t="shared" si="64"/>
        <v>0</v>
      </c>
      <c r="BM43" s="14">
        <f t="shared" si="64"/>
        <v>0</v>
      </c>
      <c r="BN43" s="14">
        <f t="shared" si="64"/>
        <v>0</v>
      </c>
      <c r="BO43" s="14">
        <f t="shared" si="64"/>
        <v>0</v>
      </c>
      <c r="BP43" s="14">
        <f t="shared" si="64"/>
        <v>0</v>
      </c>
      <c r="BQ43" s="14">
        <f t="shared" si="64"/>
        <v>0</v>
      </c>
      <c r="BR43" s="14">
        <f t="shared" si="64"/>
        <v>0</v>
      </c>
      <c r="BS43" s="14">
        <f t="shared" si="64"/>
        <v>0</v>
      </c>
      <c r="BT43" s="14">
        <f t="shared" si="64"/>
        <v>0</v>
      </c>
      <c r="BU43" s="14">
        <f t="shared" si="64"/>
        <v>0</v>
      </c>
      <c r="BV43" s="14">
        <f t="shared" si="64"/>
        <v>0</v>
      </c>
      <c r="BW43" s="14">
        <f t="shared" si="64"/>
        <v>0</v>
      </c>
      <c r="BX43" s="14">
        <f t="shared" si="64"/>
        <v>0</v>
      </c>
      <c r="BY43" s="14">
        <f t="shared" si="64"/>
        <v>0</v>
      </c>
      <c r="BZ43" s="14">
        <f t="shared" si="64"/>
        <v>8.25</v>
      </c>
      <c r="CA43" s="14">
        <f t="shared" si="64"/>
        <v>8.25</v>
      </c>
      <c r="CB43" s="14">
        <f t="shared" si="64"/>
        <v>3.96</v>
      </c>
      <c r="CC43" s="14">
        <f t="shared" si="64"/>
        <v>3.96</v>
      </c>
      <c r="CD43" s="14">
        <f t="shared" si="64"/>
        <v>1.98</v>
      </c>
      <c r="CE43" s="14">
        <f t="shared" si="64"/>
        <v>0.99</v>
      </c>
      <c r="CF43" s="14">
        <f t="shared" si="64"/>
        <v>1.62</v>
      </c>
      <c r="CG43" s="14">
        <f t="shared" si="64"/>
        <v>1.62</v>
      </c>
      <c r="CH43" s="14">
        <f t="shared" si="64"/>
        <v>1.62</v>
      </c>
      <c r="CI43" s="14">
        <f t="shared" si="64"/>
        <v>0.80999999999999983</v>
      </c>
      <c r="CJ43" s="14">
        <f t="shared" si="64"/>
        <v>0.80999999999999983</v>
      </c>
      <c r="CK43" s="14">
        <f t="shared" si="64"/>
        <v>0.80999999999999983</v>
      </c>
      <c r="CL43" s="14">
        <f t="shared" si="64"/>
        <v>0.33749999999999997</v>
      </c>
      <c r="CM43" s="14">
        <f t="shared" si="64"/>
        <v>0.33749999999999997</v>
      </c>
      <c r="CN43" s="14">
        <f t="shared" si="64"/>
        <v>0.60750000000000004</v>
      </c>
      <c r="CO43" s="14">
        <f t="shared" si="64"/>
        <v>0.60750000000000004</v>
      </c>
      <c r="CP43" s="14">
        <f t="shared" si="64"/>
        <v>0.60750000000000004</v>
      </c>
      <c r="CQ43" s="14">
        <f t="shared" si="64"/>
        <v>0.27</v>
      </c>
      <c r="CR43" s="14">
        <f t="shared" si="64"/>
        <v>0.27</v>
      </c>
      <c r="CS43" s="14">
        <f t="shared" si="64"/>
        <v>0.27</v>
      </c>
      <c r="CT43" s="14">
        <f t="shared" si="64"/>
        <v>0.11249999999999999</v>
      </c>
      <c r="CU43" s="14">
        <f t="shared" si="64"/>
        <v>0.11249999999999999</v>
      </c>
      <c r="CW43" s="14">
        <f>SUM(BF$5:BF43)</f>
        <v>124.95</v>
      </c>
      <c r="CX43" s="14">
        <f>SUM(BG$5:BG43)</f>
        <v>124.95</v>
      </c>
      <c r="CY43" s="14">
        <f>SUM(BH$5:BH43)</f>
        <v>76.949999999999989</v>
      </c>
      <c r="CZ43" s="14">
        <f>SUM(BI$5:BI43)</f>
        <v>72.539999999999992</v>
      </c>
      <c r="DA43" s="14">
        <f>SUM(BJ$5:BJ43)</f>
        <v>72.539999999999992</v>
      </c>
      <c r="DB43" s="14">
        <f>SUM(BK$5:BK43)</f>
        <v>36.855000000000004</v>
      </c>
      <c r="DC43" s="14">
        <f>SUM(BL$5:BL43)</f>
        <v>36.855000000000004</v>
      </c>
      <c r="DD43" s="14">
        <f>SUM(BM$5:BM43)</f>
        <v>16.739999999999998</v>
      </c>
      <c r="DE43" s="14">
        <f>SUM(BN$5:BN43)</f>
        <v>70.875</v>
      </c>
      <c r="DF43" s="14">
        <f>SUM(BO$5:BO43)</f>
        <v>70.875</v>
      </c>
      <c r="DG43" s="14">
        <f>SUM(BP$5:BP43)</f>
        <v>33.120000000000005</v>
      </c>
      <c r="DH43" s="14">
        <f>SUM(BQ$5:BQ43)</f>
        <v>33.120000000000005</v>
      </c>
      <c r="DI43" s="14">
        <f>SUM(BR$5:BR43)</f>
        <v>17.010000000000002</v>
      </c>
      <c r="DJ43" s="14">
        <f>SUM(BS$5:BS43)</f>
        <v>8.5050000000000008</v>
      </c>
      <c r="DK43" s="14">
        <f>SUM(BT$5:BT43)</f>
        <v>75.375</v>
      </c>
      <c r="DL43" s="14">
        <f>SUM(BU$5:BU43)</f>
        <v>75.375</v>
      </c>
      <c r="DM43" s="14">
        <f>SUM(BV$5:BV43)</f>
        <v>35.1</v>
      </c>
      <c r="DN43" s="14">
        <f>SUM(BW$5:BW43)</f>
        <v>35.1</v>
      </c>
      <c r="DO43" s="14">
        <f>SUM(BX$5:BX43)</f>
        <v>18.09</v>
      </c>
      <c r="DP43" s="14">
        <f>SUM(BY$5:BY43)</f>
        <v>9.0449999999999999</v>
      </c>
      <c r="DQ43" s="14">
        <f>SUM(BZ$5:BZ43)</f>
        <v>93</v>
      </c>
      <c r="DR43" s="14">
        <f>SUM(CA$5:CA43)</f>
        <v>93</v>
      </c>
      <c r="DS43" s="14">
        <f>SUM(CB$5:CB43)</f>
        <v>43.56</v>
      </c>
      <c r="DT43" s="14">
        <f>SUM(CC$5:CC43)</f>
        <v>43.56</v>
      </c>
      <c r="DU43" s="14">
        <f>SUM(CD$5:CD43)</f>
        <v>22.32</v>
      </c>
      <c r="DV43" s="14">
        <f>SUM(CE$5:CE43)</f>
        <v>11.16</v>
      </c>
      <c r="DW43" s="14">
        <f>SUM(CF$5:CF43)</f>
        <v>16.605000000000004</v>
      </c>
      <c r="DX43" s="14">
        <f>SUM(CG$5:CG43)</f>
        <v>16.605000000000004</v>
      </c>
      <c r="DY43" s="14">
        <f>SUM(CH$5:CH43)</f>
        <v>16.605000000000004</v>
      </c>
      <c r="DZ43" s="14">
        <f>SUM(CI$5:CI43)</f>
        <v>8.0999999999999979</v>
      </c>
      <c r="EA43" s="14">
        <f>SUM(CJ$5:CJ43)</f>
        <v>8.0999999999999979</v>
      </c>
      <c r="EB43" s="14">
        <f>SUM(CK$5:CK43)</f>
        <v>8.0999999999999979</v>
      </c>
      <c r="EC43" s="14">
        <f>SUM(CL$5:CL43)</f>
        <v>3.3749999999999996</v>
      </c>
      <c r="ED43" s="14">
        <f>SUM(CM$5:CM43)</f>
        <v>3.3749999999999996</v>
      </c>
      <c r="EE43" s="14">
        <f>SUM(CN$5:CN43)</f>
        <v>4.8600000000000003</v>
      </c>
      <c r="EF43" s="14">
        <f>SUM(CO$5:CO43)</f>
        <v>4.8600000000000003</v>
      </c>
      <c r="EG43" s="14">
        <f>SUM(CP$5:CP43)</f>
        <v>4.8600000000000003</v>
      </c>
      <c r="EH43" s="14">
        <f>SUM(CQ$5:CQ43)</f>
        <v>2.16</v>
      </c>
      <c r="EI43" s="14">
        <f>SUM(CR$5:CR43)</f>
        <v>2.16</v>
      </c>
      <c r="EJ43" s="14">
        <f>SUM(CS$5:CS43)</f>
        <v>2.16</v>
      </c>
      <c r="EK43" s="14">
        <f>SUM(CT$5:CT43)</f>
        <v>0.90000000000000013</v>
      </c>
      <c r="EL43" s="14">
        <f>SUM(CU$5:CU43)</f>
        <v>0.90000000000000013</v>
      </c>
      <c r="EO43" s="101">
        <f t="shared" si="11"/>
        <v>20</v>
      </c>
      <c r="EP43" s="101">
        <f t="shared" si="12"/>
        <v>20</v>
      </c>
      <c r="EQ43" s="101">
        <f t="shared" si="13"/>
        <v>17</v>
      </c>
      <c r="ER43" s="101">
        <f t="shared" si="14"/>
        <v>16</v>
      </c>
      <c r="ES43" s="101">
        <f t="shared" si="15"/>
        <v>16</v>
      </c>
      <c r="ET43" s="101">
        <f t="shared" si="16"/>
        <v>12</v>
      </c>
      <c r="EU43" s="101">
        <f t="shared" si="17"/>
        <v>12</v>
      </c>
      <c r="EV43" s="101">
        <f t="shared" si="18"/>
        <v>8</v>
      </c>
      <c r="EW43" s="101">
        <f t="shared" si="19"/>
        <v>16</v>
      </c>
      <c r="EX43" s="101">
        <f t="shared" si="20"/>
        <v>16</v>
      </c>
      <c r="EY43" s="101">
        <f t="shared" si="21"/>
        <v>11</v>
      </c>
      <c r="EZ43" s="101">
        <f t="shared" si="22"/>
        <v>11</v>
      </c>
      <c r="FA43" s="101">
        <f t="shared" si="23"/>
        <v>8</v>
      </c>
      <c r="FB43" s="101">
        <f t="shared" si="24"/>
        <v>5</v>
      </c>
      <c r="FC43" s="101">
        <f t="shared" si="25"/>
        <v>17</v>
      </c>
      <c r="FD43" s="101">
        <f t="shared" si="26"/>
        <v>17</v>
      </c>
      <c r="FE43" s="101">
        <f t="shared" si="27"/>
        <v>12</v>
      </c>
      <c r="FF43" s="101">
        <f t="shared" si="28"/>
        <v>12</v>
      </c>
      <c r="FG43" s="101">
        <f t="shared" si="29"/>
        <v>9</v>
      </c>
      <c r="FH43" s="101">
        <f t="shared" si="30"/>
        <v>6</v>
      </c>
      <c r="FI43" s="101">
        <f t="shared" si="31"/>
        <v>18</v>
      </c>
      <c r="FJ43" s="101">
        <f t="shared" si="32"/>
        <v>18</v>
      </c>
      <c r="FK43" s="101">
        <f t="shared" si="33"/>
        <v>13</v>
      </c>
      <c r="FL43" s="101">
        <f t="shared" si="34"/>
        <v>13</v>
      </c>
      <c r="FM43" s="101">
        <f t="shared" si="35"/>
        <v>9</v>
      </c>
      <c r="FN43" s="101">
        <f t="shared" si="36"/>
        <v>6</v>
      </c>
      <c r="FO43" s="101">
        <f t="shared" si="37"/>
        <v>8</v>
      </c>
      <c r="FP43" s="101">
        <f t="shared" si="38"/>
        <v>8</v>
      </c>
      <c r="FQ43" s="101">
        <f t="shared" si="39"/>
        <v>8</v>
      </c>
      <c r="FR43" s="101">
        <f t="shared" si="40"/>
        <v>5</v>
      </c>
      <c r="FS43" s="101">
        <f t="shared" si="41"/>
        <v>5</v>
      </c>
      <c r="FT43" s="101">
        <f t="shared" si="42"/>
        <v>5</v>
      </c>
      <c r="FU43" s="101">
        <f t="shared" si="43"/>
        <v>3</v>
      </c>
      <c r="FV43" s="101">
        <f t="shared" si="44"/>
        <v>3</v>
      </c>
      <c r="FW43" s="101">
        <f t="shared" si="45"/>
        <v>3</v>
      </c>
      <c r="FX43" s="101">
        <f t="shared" si="46"/>
        <v>3</v>
      </c>
      <c r="FY43" s="101">
        <f t="shared" si="47"/>
        <v>3</v>
      </c>
      <c r="FZ43" s="101">
        <f t="shared" si="48"/>
        <v>2</v>
      </c>
      <c r="GA43" s="101">
        <f t="shared" si="49"/>
        <v>2</v>
      </c>
      <c r="GB43" s="101">
        <f t="shared" si="50"/>
        <v>2</v>
      </c>
      <c r="GC43" s="101">
        <f t="shared" si="51"/>
        <v>0</v>
      </c>
      <c r="GD43" s="101">
        <f t="shared" si="52"/>
        <v>0</v>
      </c>
    </row>
    <row r="44" spans="11:186" ht="16.5" x14ac:dyDescent="0.2">
      <c r="K44" s="100">
        <v>40</v>
      </c>
      <c r="L44" s="100">
        <v>7</v>
      </c>
      <c r="M44" s="100">
        <v>6</v>
      </c>
      <c r="N44" s="100" t="str">
        <f t="shared" si="3"/>
        <v>神器7-6</v>
      </c>
      <c r="O44" s="100">
        <v>3</v>
      </c>
      <c r="P44" s="14">
        <f t="shared" si="4"/>
        <v>350</v>
      </c>
      <c r="Q44" s="102">
        <v>0.12</v>
      </c>
      <c r="R44" s="14">
        <v>1</v>
      </c>
      <c r="S44" s="14">
        <v>1</v>
      </c>
      <c r="T44" s="102">
        <v>0.12</v>
      </c>
      <c r="U44" s="14">
        <v>1</v>
      </c>
      <c r="V44" s="14">
        <v>2</v>
      </c>
      <c r="W44" s="102">
        <v>0.12</v>
      </c>
      <c r="X44" s="14">
        <v>1</v>
      </c>
      <c r="Y44" s="14">
        <v>3</v>
      </c>
      <c r="AO44" s="50">
        <v>4</v>
      </c>
      <c r="AP44" s="100">
        <v>18</v>
      </c>
      <c r="AQ44" s="100">
        <v>3</v>
      </c>
      <c r="AR44" s="50">
        <v>1</v>
      </c>
      <c r="AS44" s="100" t="s">
        <v>382</v>
      </c>
      <c r="AT44" s="21">
        <f t="shared" si="61"/>
        <v>2.4E-2</v>
      </c>
      <c r="AU44" s="100">
        <f t="shared" si="5"/>
        <v>1</v>
      </c>
      <c r="AV44" s="100">
        <f t="shared" si="6"/>
        <v>2</v>
      </c>
      <c r="AW44" s="101">
        <f t="shared" si="7"/>
        <v>3.6000000000000004E-2</v>
      </c>
      <c r="AX44" s="100">
        <f t="shared" si="8"/>
        <v>2.7</v>
      </c>
      <c r="BA44" s="100">
        <v>40</v>
      </c>
      <c r="BB44" s="14">
        <f>INDEX(节奏总表!$BW$4:$BW$63,神器!BA44)</f>
        <v>133</v>
      </c>
      <c r="BC44" s="14">
        <f t="shared" si="9"/>
        <v>8</v>
      </c>
      <c r="BD44" s="14">
        <v>5</v>
      </c>
      <c r="BE44" s="14">
        <v>3</v>
      </c>
      <c r="BF44" s="14">
        <f t="shared" si="60"/>
        <v>0</v>
      </c>
      <c r="BG44" s="14">
        <f t="shared" si="64"/>
        <v>0</v>
      </c>
      <c r="BH44" s="14">
        <f t="shared" si="64"/>
        <v>0</v>
      </c>
      <c r="BI44" s="14">
        <f t="shared" si="64"/>
        <v>0</v>
      </c>
      <c r="BJ44" s="14">
        <f t="shared" si="64"/>
        <v>0</v>
      </c>
      <c r="BK44" s="14">
        <f t="shared" si="64"/>
        <v>0</v>
      </c>
      <c r="BL44" s="14">
        <f t="shared" si="64"/>
        <v>0</v>
      </c>
      <c r="BM44" s="14">
        <f t="shared" si="64"/>
        <v>0</v>
      </c>
      <c r="BN44" s="14">
        <f t="shared" si="64"/>
        <v>0</v>
      </c>
      <c r="BO44" s="14">
        <f t="shared" si="64"/>
        <v>0</v>
      </c>
      <c r="BP44" s="14">
        <f t="shared" si="64"/>
        <v>0</v>
      </c>
      <c r="BQ44" s="14">
        <f t="shared" si="64"/>
        <v>0</v>
      </c>
      <c r="BR44" s="14">
        <f t="shared" si="64"/>
        <v>0</v>
      </c>
      <c r="BS44" s="14">
        <f t="shared" si="64"/>
        <v>0</v>
      </c>
      <c r="BT44" s="14">
        <f t="shared" si="64"/>
        <v>0</v>
      </c>
      <c r="BU44" s="14">
        <f t="shared" si="64"/>
        <v>0</v>
      </c>
      <c r="BV44" s="14">
        <f t="shared" si="64"/>
        <v>0</v>
      </c>
      <c r="BW44" s="14">
        <f t="shared" si="64"/>
        <v>0</v>
      </c>
      <c r="BX44" s="14">
        <f t="shared" si="64"/>
        <v>0</v>
      </c>
      <c r="BY44" s="14">
        <f t="shared" si="64"/>
        <v>0</v>
      </c>
      <c r="BZ44" s="14">
        <f t="shared" si="64"/>
        <v>0</v>
      </c>
      <c r="CA44" s="14">
        <f t="shared" si="64"/>
        <v>0</v>
      </c>
      <c r="CB44" s="14">
        <f t="shared" si="64"/>
        <v>0</v>
      </c>
      <c r="CC44" s="14">
        <f t="shared" si="64"/>
        <v>0</v>
      </c>
      <c r="CD44" s="14">
        <f t="shared" si="64"/>
        <v>0</v>
      </c>
      <c r="CE44" s="14">
        <f t="shared" si="64"/>
        <v>0</v>
      </c>
      <c r="CF44" s="14">
        <f t="shared" si="64"/>
        <v>4.8600000000000003</v>
      </c>
      <c r="CG44" s="14">
        <f t="shared" si="64"/>
        <v>4.8600000000000003</v>
      </c>
      <c r="CH44" s="14">
        <f t="shared" si="64"/>
        <v>4.8600000000000003</v>
      </c>
      <c r="CI44" s="14">
        <f t="shared" si="64"/>
        <v>2.16</v>
      </c>
      <c r="CJ44" s="14">
        <f t="shared" si="64"/>
        <v>2.16</v>
      </c>
      <c r="CK44" s="14">
        <f t="shared" si="64"/>
        <v>2.16</v>
      </c>
      <c r="CL44" s="14">
        <f t="shared" si="64"/>
        <v>0.89999999999999991</v>
      </c>
      <c r="CM44" s="14">
        <f t="shared" si="64"/>
        <v>0.89999999999999991</v>
      </c>
      <c r="CN44" s="14">
        <f t="shared" si="64"/>
        <v>2.16</v>
      </c>
      <c r="CO44" s="14">
        <f t="shared" si="64"/>
        <v>2.16</v>
      </c>
      <c r="CP44" s="14">
        <f t="shared" si="64"/>
        <v>2.16</v>
      </c>
      <c r="CQ44" s="14">
        <f t="shared" si="64"/>
        <v>1.08</v>
      </c>
      <c r="CR44" s="14">
        <f t="shared" si="64"/>
        <v>1.08</v>
      </c>
      <c r="CS44" s="14">
        <f t="shared" si="64"/>
        <v>1.08</v>
      </c>
      <c r="CT44" s="14">
        <f t="shared" si="64"/>
        <v>0.45000000000000007</v>
      </c>
      <c r="CU44" s="14">
        <f t="shared" si="64"/>
        <v>0.45000000000000007</v>
      </c>
      <c r="CW44" s="14">
        <f>SUM(BF$5:BF44)</f>
        <v>124.95</v>
      </c>
      <c r="CX44" s="14">
        <f>SUM(BG$5:BG44)</f>
        <v>124.95</v>
      </c>
      <c r="CY44" s="14">
        <f>SUM(BH$5:BH44)</f>
        <v>76.949999999999989</v>
      </c>
      <c r="CZ44" s="14">
        <f>SUM(BI$5:BI44)</f>
        <v>72.539999999999992</v>
      </c>
      <c r="DA44" s="14">
        <f>SUM(BJ$5:BJ44)</f>
        <v>72.539999999999992</v>
      </c>
      <c r="DB44" s="14">
        <f>SUM(BK$5:BK44)</f>
        <v>36.855000000000004</v>
      </c>
      <c r="DC44" s="14">
        <f>SUM(BL$5:BL44)</f>
        <v>36.855000000000004</v>
      </c>
      <c r="DD44" s="14">
        <f>SUM(BM$5:BM44)</f>
        <v>16.739999999999998</v>
      </c>
      <c r="DE44" s="14">
        <f>SUM(BN$5:BN44)</f>
        <v>70.875</v>
      </c>
      <c r="DF44" s="14">
        <f>SUM(BO$5:BO44)</f>
        <v>70.875</v>
      </c>
      <c r="DG44" s="14">
        <f>SUM(BP$5:BP44)</f>
        <v>33.120000000000005</v>
      </c>
      <c r="DH44" s="14">
        <f>SUM(BQ$5:BQ44)</f>
        <v>33.120000000000005</v>
      </c>
      <c r="DI44" s="14">
        <f>SUM(BR$5:BR44)</f>
        <v>17.010000000000002</v>
      </c>
      <c r="DJ44" s="14">
        <f>SUM(BS$5:BS44)</f>
        <v>8.5050000000000008</v>
      </c>
      <c r="DK44" s="14">
        <f>SUM(BT$5:BT44)</f>
        <v>75.375</v>
      </c>
      <c r="DL44" s="14">
        <f>SUM(BU$5:BU44)</f>
        <v>75.375</v>
      </c>
      <c r="DM44" s="14">
        <f>SUM(BV$5:BV44)</f>
        <v>35.1</v>
      </c>
      <c r="DN44" s="14">
        <f>SUM(BW$5:BW44)</f>
        <v>35.1</v>
      </c>
      <c r="DO44" s="14">
        <f>SUM(BX$5:BX44)</f>
        <v>18.09</v>
      </c>
      <c r="DP44" s="14">
        <f>SUM(BY$5:BY44)</f>
        <v>9.0449999999999999</v>
      </c>
      <c r="DQ44" s="14">
        <f>SUM(BZ$5:BZ44)</f>
        <v>93</v>
      </c>
      <c r="DR44" s="14">
        <f>SUM(CA$5:CA44)</f>
        <v>93</v>
      </c>
      <c r="DS44" s="14">
        <f>SUM(CB$5:CB44)</f>
        <v>43.56</v>
      </c>
      <c r="DT44" s="14">
        <f>SUM(CC$5:CC44)</f>
        <v>43.56</v>
      </c>
      <c r="DU44" s="14">
        <f>SUM(CD$5:CD44)</f>
        <v>22.32</v>
      </c>
      <c r="DV44" s="14">
        <f>SUM(CE$5:CE44)</f>
        <v>11.16</v>
      </c>
      <c r="DW44" s="14">
        <f>SUM(CF$5:CF44)</f>
        <v>21.465000000000003</v>
      </c>
      <c r="DX44" s="14">
        <f>SUM(CG$5:CG44)</f>
        <v>21.465000000000003</v>
      </c>
      <c r="DY44" s="14">
        <f>SUM(CH$5:CH44)</f>
        <v>21.465000000000003</v>
      </c>
      <c r="DZ44" s="14">
        <f>SUM(CI$5:CI44)</f>
        <v>10.259999999999998</v>
      </c>
      <c r="EA44" s="14">
        <f>SUM(CJ$5:CJ44)</f>
        <v>10.259999999999998</v>
      </c>
      <c r="EB44" s="14">
        <f>SUM(CK$5:CK44)</f>
        <v>10.259999999999998</v>
      </c>
      <c r="EC44" s="14">
        <f>SUM(CL$5:CL44)</f>
        <v>4.2749999999999995</v>
      </c>
      <c r="ED44" s="14">
        <f>SUM(CM$5:CM44)</f>
        <v>4.2749999999999995</v>
      </c>
      <c r="EE44" s="14">
        <f>SUM(CN$5:CN44)</f>
        <v>7.0200000000000005</v>
      </c>
      <c r="EF44" s="14">
        <f>SUM(CO$5:CO44)</f>
        <v>7.0200000000000005</v>
      </c>
      <c r="EG44" s="14">
        <f>SUM(CP$5:CP44)</f>
        <v>7.0200000000000005</v>
      </c>
      <c r="EH44" s="14">
        <f>SUM(CQ$5:CQ44)</f>
        <v>3.24</v>
      </c>
      <c r="EI44" s="14">
        <f>SUM(CR$5:CR44)</f>
        <v>3.24</v>
      </c>
      <c r="EJ44" s="14">
        <f>SUM(CS$5:CS44)</f>
        <v>3.24</v>
      </c>
      <c r="EK44" s="14">
        <f>SUM(CT$5:CT44)</f>
        <v>1.35</v>
      </c>
      <c r="EL44" s="14">
        <f>SUM(CU$5:CU44)</f>
        <v>1.35</v>
      </c>
      <c r="EO44" s="101">
        <f t="shared" si="11"/>
        <v>20</v>
      </c>
      <c r="EP44" s="101">
        <f t="shared" si="12"/>
        <v>20</v>
      </c>
      <c r="EQ44" s="101">
        <f t="shared" si="13"/>
        <v>17</v>
      </c>
      <c r="ER44" s="101">
        <f t="shared" si="14"/>
        <v>16</v>
      </c>
      <c r="ES44" s="101">
        <f t="shared" si="15"/>
        <v>16</v>
      </c>
      <c r="ET44" s="101">
        <f t="shared" si="16"/>
        <v>12</v>
      </c>
      <c r="EU44" s="101">
        <f t="shared" si="17"/>
        <v>12</v>
      </c>
      <c r="EV44" s="101">
        <f t="shared" si="18"/>
        <v>8</v>
      </c>
      <c r="EW44" s="101">
        <f t="shared" si="19"/>
        <v>16</v>
      </c>
      <c r="EX44" s="101">
        <f t="shared" si="20"/>
        <v>16</v>
      </c>
      <c r="EY44" s="101">
        <f t="shared" si="21"/>
        <v>11</v>
      </c>
      <c r="EZ44" s="101">
        <f t="shared" si="22"/>
        <v>11</v>
      </c>
      <c r="FA44" s="101">
        <f t="shared" si="23"/>
        <v>8</v>
      </c>
      <c r="FB44" s="101">
        <f t="shared" si="24"/>
        <v>5</v>
      </c>
      <c r="FC44" s="101">
        <f t="shared" si="25"/>
        <v>17</v>
      </c>
      <c r="FD44" s="101">
        <f t="shared" si="26"/>
        <v>17</v>
      </c>
      <c r="FE44" s="101">
        <f t="shared" si="27"/>
        <v>12</v>
      </c>
      <c r="FF44" s="101">
        <f t="shared" si="28"/>
        <v>12</v>
      </c>
      <c r="FG44" s="101">
        <f t="shared" si="29"/>
        <v>9</v>
      </c>
      <c r="FH44" s="101">
        <f t="shared" si="30"/>
        <v>6</v>
      </c>
      <c r="FI44" s="101">
        <f t="shared" si="31"/>
        <v>18</v>
      </c>
      <c r="FJ44" s="101">
        <f t="shared" si="32"/>
        <v>18</v>
      </c>
      <c r="FK44" s="101">
        <f t="shared" si="33"/>
        <v>13</v>
      </c>
      <c r="FL44" s="101">
        <f t="shared" si="34"/>
        <v>13</v>
      </c>
      <c r="FM44" s="101">
        <f t="shared" si="35"/>
        <v>9</v>
      </c>
      <c r="FN44" s="101">
        <f t="shared" si="36"/>
        <v>6</v>
      </c>
      <c r="FO44" s="101">
        <f t="shared" si="37"/>
        <v>9</v>
      </c>
      <c r="FP44" s="101">
        <f t="shared" si="38"/>
        <v>9</v>
      </c>
      <c r="FQ44" s="101">
        <f t="shared" si="39"/>
        <v>9</v>
      </c>
      <c r="FR44" s="101">
        <f t="shared" si="40"/>
        <v>6</v>
      </c>
      <c r="FS44" s="101">
        <f t="shared" si="41"/>
        <v>6</v>
      </c>
      <c r="FT44" s="101">
        <f t="shared" si="42"/>
        <v>6</v>
      </c>
      <c r="FU44" s="101">
        <f t="shared" si="43"/>
        <v>3</v>
      </c>
      <c r="FV44" s="101">
        <f t="shared" si="44"/>
        <v>3</v>
      </c>
      <c r="FW44" s="101">
        <f t="shared" si="45"/>
        <v>5</v>
      </c>
      <c r="FX44" s="101">
        <f t="shared" si="46"/>
        <v>5</v>
      </c>
      <c r="FY44" s="101">
        <f t="shared" si="47"/>
        <v>5</v>
      </c>
      <c r="FZ44" s="101">
        <f t="shared" si="48"/>
        <v>3</v>
      </c>
      <c r="GA44" s="101">
        <f t="shared" si="49"/>
        <v>3</v>
      </c>
      <c r="GB44" s="101">
        <f t="shared" si="50"/>
        <v>3</v>
      </c>
      <c r="GC44" s="101">
        <f t="shared" si="51"/>
        <v>1</v>
      </c>
      <c r="GD44" s="101">
        <f t="shared" si="52"/>
        <v>1</v>
      </c>
    </row>
    <row r="45" spans="11:186" ht="16.5" x14ac:dyDescent="0.2">
      <c r="K45" s="100">
        <v>41</v>
      </c>
      <c r="L45" s="100">
        <v>7</v>
      </c>
      <c r="M45" s="100">
        <v>7</v>
      </c>
      <c r="N45" s="100" t="str">
        <f t="shared" si="3"/>
        <v>神器7-7</v>
      </c>
      <c r="O45" s="100">
        <v>4</v>
      </c>
      <c r="P45" s="14">
        <f t="shared" si="4"/>
        <v>750</v>
      </c>
      <c r="Q45" s="102">
        <v>0.05</v>
      </c>
      <c r="R45" s="14">
        <v>1</v>
      </c>
      <c r="S45" s="14">
        <v>1</v>
      </c>
      <c r="T45" s="102">
        <v>0.05</v>
      </c>
      <c r="U45" s="14">
        <v>1</v>
      </c>
      <c r="V45" s="14">
        <v>2</v>
      </c>
      <c r="W45" s="102">
        <v>0.05</v>
      </c>
      <c r="X45" s="14">
        <v>1</v>
      </c>
      <c r="Y45" s="14">
        <v>3</v>
      </c>
      <c r="AO45" s="50">
        <v>4</v>
      </c>
      <c r="AP45" s="100">
        <v>19</v>
      </c>
      <c r="AQ45" s="100">
        <v>3</v>
      </c>
      <c r="AR45" s="50">
        <v>1</v>
      </c>
      <c r="AS45" s="100" t="s">
        <v>383</v>
      </c>
      <c r="AT45" s="21">
        <f t="shared" si="61"/>
        <v>1.7999999999999999E-2</v>
      </c>
      <c r="AU45" s="100">
        <f t="shared" si="5"/>
        <v>1</v>
      </c>
      <c r="AV45" s="100">
        <f t="shared" si="6"/>
        <v>1</v>
      </c>
      <c r="AW45" s="101">
        <f t="shared" si="7"/>
        <v>1.7999999999999999E-2</v>
      </c>
      <c r="AX45" s="100">
        <f t="shared" si="8"/>
        <v>3.15</v>
      </c>
      <c r="BA45" s="100">
        <v>41</v>
      </c>
      <c r="BB45" s="14">
        <f>INDEX(节奏总表!$BW$4:$BW$63,神器!BA45)</f>
        <v>134</v>
      </c>
      <c r="BC45" s="14">
        <f t="shared" si="9"/>
        <v>8</v>
      </c>
      <c r="BD45" s="14">
        <v>5</v>
      </c>
      <c r="BE45" s="14">
        <v>3</v>
      </c>
      <c r="BF45" s="14">
        <f t="shared" si="60"/>
        <v>0</v>
      </c>
      <c r="BG45" s="14">
        <f t="shared" si="64"/>
        <v>0</v>
      </c>
      <c r="BH45" s="14">
        <f t="shared" si="64"/>
        <v>0</v>
      </c>
      <c r="BI45" s="14">
        <f t="shared" si="64"/>
        <v>0</v>
      </c>
      <c r="BJ45" s="14">
        <f t="shared" si="64"/>
        <v>0</v>
      </c>
      <c r="BK45" s="14">
        <f t="shared" si="64"/>
        <v>0</v>
      </c>
      <c r="BL45" s="14">
        <f t="shared" si="64"/>
        <v>0</v>
      </c>
      <c r="BM45" s="14">
        <f t="shared" si="64"/>
        <v>0</v>
      </c>
      <c r="BN45" s="14">
        <f t="shared" si="64"/>
        <v>0</v>
      </c>
      <c r="BO45" s="14">
        <f t="shared" si="64"/>
        <v>0</v>
      </c>
      <c r="BP45" s="14">
        <f t="shared" si="64"/>
        <v>0</v>
      </c>
      <c r="BQ45" s="14">
        <f t="shared" si="64"/>
        <v>0</v>
      </c>
      <c r="BR45" s="14">
        <f t="shared" si="64"/>
        <v>0</v>
      </c>
      <c r="BS45" s="14">
        <f t="shared" si="64"/>
        <v>0</v>
      </c>
      <c r="BT45" s="14">
        <f t="shared" si="64"/>
        <v>0</v>
      </c>
      <c r="BU45" s="14">
        <f t="shared" si="64"/>
        <v>0</v>
      </c>
      <c r="BV45" s="14">
        <f t="shared" si="64"/>
        <v>0</v>
      </c>
      <c r="BW45" s="14">
        <f t="shared" si="64"/>
        <v>0</v>
      </c>
      <c r="BX45" s="14">
        <f t="shared" si="64"/>
        <v>0</v>
      </c>
      <c r="BY45" s="14">
        <f t="shared" si="64"/>
        <v>0</v>
      </c>
      <c r="BZ45" s="14">
        <f t="shared" si="64"/>
        <v>0</v>
      </c>
      <c r="CA45" s="14">
        <f t="shared" si="64"/>
        <v>0</v>
      </c>
      <c r="CB45" s="14">
        <f t="shared" si="64"/>
        <v>0</v>
      </c>
      <c r="CC45" s="14">
        <f t="shared" si="64"/>
        <v>0</v>
      </c>
      <c r="CD45" s="14">
        <f t="shared" si="64"/>
        <v>0</v>
      </c>
      <c r="CE45" s="14">
        <f t="shared" si="64"/>
        <v>0</v>
      </c>
      <c r="CF45" s="14">
        <f t="shared" si="64"/>
        <v>4.8600000000000003</v>
      </c>
      <c r="CG45" s="14">
        <f t="shared" si="64"/>
        <v>4.8600000000000003</v>
      </c>
      <c r="CH45" s="14">
        <f t="shared" si="64"/>
        <v>4.8600000000000003</v>
      </c>
      <c r="CI45" s="14">
        <f t="shared" si="64"/>
        <v>2.16</v>
      </c>
      <c r="CJ45" s="14">
        <f t="shared" si="64"/>
        <v>2.16</v>
      </c>
      <c r="CK45" s="14">
        <f t="shared" si="64"/>
        <v>2.16</v>
      </c>
      <c r="CL45" s="14">
        <f t="shared" si="64"/>
        <v>0.89999999999999991</v>
      </c>
      <c r="CM45" s="14">
        <f t="shared" si="64"/>
        <v>0.89999999999999991</v>
      </c>
      <c r="CN45" s="14">
        <f t="shared" si="64"/>
        <v>2.16</v>
      </c>
      <c r="CO45" s="14">
        <f t="shared" si="64"/>
        <v>2.16</v>
      </c>
      <c r="CP45" s="14">
        <f t="shared" si="64"/>
        <v>2.16</v>
      </c>
      <c r="CQ45" s="14">
        <f t="shared" si="64"/>
        <v>1.08</v>
      </c>
      <c r="CR45" s="14">
        <f t="shared" si="64"/>
        <v>1.08</v>
      </c>
      <c r="CS45" s="14">
        <f t="shared" si="64"/>
        <v>1.08</v>
      </c>
      <c r="CT45" s="14">
        <f t="shared" si="64"/>
        <v>0.45000000000000007</v>
      </c>
      <c r="CU45" s="14">
        <f t="shared" si="64"/>
        <v>0.45000000000000007</v>
      </c>
      <c r="CW45" s="14">
        <f>SUM(BF$5:BF45)</f>
        <v>124.95</v>
      </c>
      <c r="CX45" s="14">
        <f>SUM(BG$5:BG45)</f>
        <v>124.95</v>
      </c>
      <c r="CY45" s="14">
        <f>SUM(BH$5:BH45)</f>
        <v>76.949999999999989</v>
      </c>
      <c r="CZ45" s="14">
        <f>SUM(BI$5:BI45)</f>
        <v>72.539999999999992</v>
      </c>
      <c r="DA45" s="14">
        <f>SUM(BJ$5:BJ45)</f>
        <v>72.539999999999992</v>
      </c>
      <c r="DB45" s="14">
        <f>SUM(BK$5:BK45)</f>
        <v>36.855000000000004</v>
      </c>
      <c r="DC45" s="14">
        <f>SUM(BL$5:BL45)</f>
        <v>36.855000000000004</v>
      </c>
      <c r="DD45" s="14">
        <f>SUM(BM$5:BM45)</f>
        <v>16.739999999999998</v>
      </c>
      <c r="DE45" s="14">
        <f>SUM(BN$5:BN45)</f>
        <v>70.875</v>
      </c>
      <c r="DF45" s="14">
        <f>SUM(BO$5:BO45)</f>
        <v>70.875</v>
      </c>
      <c r="DG45" s="14">
        <f>SUM(BP$5:BP45)</f>
        <v>33.120000000000005</v>
      </c>
      <c r="DH45" s="14">
        <f>SUM(BQ$5:BQ45)</f>
        <v>33.120000000000005</v>
      </c>
      <c r="DI45" s="14">
        <f>SUM(BR$5:BR45)</f>
        <v>17.010000000000002</v>
      </c>
      <c r="DJ45" s="14">
        <f>SUM(BS$5:BS45)</f>
        <v>8.5050000000000008</v>
      </c>
      <c r="DK45" s="14">
        <f>SUM(BT$5:BT45)</f>
        <v>75.375</v>
      </c>
      <c r="DL45" s="14">
        <f>SUM(BU$5:BU45)</f>
        <v>75.375</v>
      </c>
      <c r="DM45" s="14">
        <f>SUM(BV$5:BV45)</f>
        <v>35.1</v>
      </c>
      <c r="DN45" s="14">
        <f>SUM(BW$5:BW45)</f>
        <v>35.1</v>
      </c>
      <c r="DO45" s="14">
        <f>SUM(BX$5:BX45)</f>
        <v>18.09</v>
      </c>
      <c r="DP45" s="14">
        <f>SUM(BY$5:BY45)</f>
        <v>9.0449999999999999</v>
      </c>
      <c r="DQ45" s="14">
        <f>SUM(BZ$5:BZ45)</f>
        <v>93</v>
      </c>
      <c r="DR45" s="14">
        <f>SUM(CA$5:CA45)</f>
        <v>93</v>
      </c>
      <c r="DS45" s="14">
        <f>SUM(CB$5:CB45)</f>
        <v>43.56</v>
      </c>
      <c r="DT45" s="14">
        <f>SUM(CC$5:CC45)</f>
        <v>43.56</v>
      </c>
      <c r="DU45" s="14">
        <f>SUM(CD$5:CD45)</f>
        <v>22.32</v>
      </c>
      <c r="DV45" s="14">
        <f>SUM(CE$5:CE45)</f>
        <v>11.16</v>
      </c>
      <c r="DW45" s="14">
        <f>SUM(CF$5:CF45)</f>
        <v>26.325000000000003</v>
      </c>
      <c r="DX45" s="14">
        <f>SUM(CG$5:CG45)</f>
        <v>26.325000000000003</v>
      </c>
      <c r="DY45" s="14">
        <f>SUM(CH$5:CH45)</f>
        <v>26.325000000000003</v>
      </c>
      <c r="DZ45" s="14">
        <f>SUM(CI$5:CI45)</f>
        <v>12.419999999999998</v>
      </c>
      <c r="EA45" s="14">
        <f>SUM(CJ$5:CJ45)</f>
        <v>12.419999999999998</v>
      </c>
      <c r="EB45" s="14">
        <f>SUM(CK$5:CK45)</f>
        <v>12.419999999999998</v>
      </c>
      <c r="EC45" s="14">
        <f>SUM(CL$5:CL45)</f>
        <v>5.1749999999999989</v>
      </c>
      <c r="ED45" s="14">
        <f>SUM(CM$5:CM45)</f>
        <v>5.1749999999999989</v>
      </c>
      <c r="EE45" s="14">
        <f>SUM(CN$5:CN45)</f>
        <v>9.18</v>
      </c>
      <c r="EF45" s="14">
        <f>SUM(CO$5:CO45)</f>
        <v>9.18</v>
      </c>
      <c r="EG45" s="14">
        <f>SUM(CP$5:CP45)</f>
        <v>9.18</v>
      </c>
      <c r="EH45" s="14">
        <f>SUM(CQ$5:CQ45)</f>
        <v>4.32</v>
      </c>
      <c r="EI45" s="14">
        <f>SUM(CR$5:CR45)</f>
        <v>4.32</v>
      </c>
      <c r="EJ45" s="14">
        <f>SUM(CS$5:CS45)</f>
        <v>4.32</v>
      </c>
      <c r="EK45" s="14">
        <f>SUM(CT$5:CT45)</f>
        <v>1.8000000000000003</v>
      </c>
      <c r="EL45" s="14">
        <f>SUM(CU$5:CU45)</f>
        <v>1.8000000000000003</v>
      </c>
      <c r="EO45" s="101">
        <f t="shared" si="11"/>
        <v>20</v>
      </c>
      <c r="EP45" s="101">
        <f t="shared" si="12"/>
        <v>20</v>
      </c>
      <c r="EQ45" s="101">
        <f t="shared" si="13"/>
        <v>17</v>
      </c>
      <c r="ER45" s="101">
        <f t="shared" si="14"/>
        <v>16</v>
      </c>
      <c r="ES45" s="101">
        <f t="shared" si="15"/>
        <v>16</v>
      </c>
      <c r="ET45" s="101">
        <f t="shared" si="16"/>
        <v>12</v>
      </c>
      <c r="EU45" s="101">
        <f t="shared" si="17"/>
        <v>12</v>
      </c>
      <c r="EV45" s="101">
        <f t="shared" si="18"/>
        <v>8</v>
      </c>
      <c r="EW45" s="101">
        <f t="shared" si="19"/>
        <v>16</v>
      </c>
      <c r="EX45" s="101">
        <f t="shared" si="20"/>
        <v>16</v>
      </c>
      <c r="EY45" s="101">
        <f t="shared" si="21"/>
        <v>11</v>
      </c>
      <c r="EZ45" s="101">
        <f t="shared" si="22"/>
        <v>11</v>
      </c>
      <c r="FA45" s="101">
        <f t="shared" si="23"/>
        <v>8</v>
      </c>
      <c r="FB45" s="101">
        <f t="shared" si="24"/>
        <v>5</v>
      </c>
      <c r="FC45" s="101">
        <f t="shared" si="25"/>
        <v>17</v>
      </c>
      <c r="FD45" s="101">
        <f t="shared" si="26"/>
        <v>17</v>
      </c>
      <c r="FE45" s="101">
        <f t="shared" si="27"/>
        <v>12</v>
      </c>
      <c r="FF45" s="101">
        <f t="shared" si="28"/>
        <v>12</v>
      </c>
      <c r="FG45" s="101">
        <f t="shared" si="29"/>
        <v>9</v>
      </c>
      <c r="FH45" s="101">
        <f t="shared" si="30"/>
        <v>6</v>
      </c>
      <c r="FI45" s="101">
        <f t="shared" si="31"/>
        <v>18</v>
      </c>
      <c r="FJ45" s="101">
        <f t="shared" si="32"/>
        <v>18</v>
      </c>
      <c r="FK45" s="101">
        <f t="shared" si="33"/>
        <v>13</v>
      </c>
      <c r="FL45" s="101">
        <f t="shared" si="34"/>
        <v>13</v>
      </c>
      <c r="FM45" s="101">
        <f t="shared" si="35"/>
        <v>9</v>
      </c>
      <c r="FN45" s="101">
        <f t="shared" si="36"/>
        <v>6</v>
      </c>
      <c r="FO45" s="101">
        <f t="shared" si="37"/>
        <v>10</v>
      </c>
      <c r="FP45" s="101">
        <f t="shared" si="38"/>
        <v>10</v>
      </c>
      <c r="FQ45" s="101">
        <f t="shared" si="39"/>
        <v>10</v>
      </c>
      <c r="FR45" s="101">
        <f t="shared" si="40"/>
        <v>7</v>
      </c>
      <c r="FS45" s="101">
        <f t="shared" si="41"/>
        <v>7</v>
      </c>
      <c r="FT45" s="101">
        <f t="shared" si="42"/>
        <v>7</v>
      </c>
      <c r="FU45" s="101">
        <f t="shared" si="43"/>
        <v>4</v>
      </c>
      <c r="FV45" s="101">
        <f t="shared" si="44"/>
        <v>4</v>
      </c>
      <c r="FW45" s="101">
        <f t="shared" si="45"/>
        <v>6</v>
      </c>
      <c r="FX45" s="101">
        <f t="shared" si="46"/>
        <v>6</v>
      </c>
      <c r="FY45" s="101">
        <f t="shared" si="47"/>
        <v>6</v>
      </c>
      <c r="FZ45" s="101">
        <f t="shared" si="48"/>
        <v>3</v>
      </c>
      <c r="GA45" s="101">
        <f t="shared" si="49"/>
        <v>3</v>
      </c>
      <c r="GB45" s="101">
        <f t="shared" si="50"/>
        <v>3</v>
      </c>
      <c r="GC45" s="101">
        <f t="shared" si="51"/>
        <v>1</v>
      </c>
      <c r="GD45" s="101">
        <f t="shared" si="52"/>
        <v>1</v>
      </c>
    </row>
    <row r="46" spans="11:186" ht="16.5" x14ac:dyDescent="0.2">
      <c r="K46" s="100">
        <v>42</v>
      </c>
      <c r="L46" s="100">
        <v>7</v>
      </c>
      <c r="M46" s="100">
        <v>8</v>
      </c>
      <c r="N46" s="100" t="str">
        <f t="shared" si="3"/>
        <v>神器7-8</v>
      </c>
      <c r="O46" s="100">
        <v>4</v>
      </c>
      <c r="P46" s="14">
        <f t="shared" si="4"/>
        <v>750</v>
      </c>
      <c r="Q46" s="102">
        <v>0.05</v>
      </c>
      <c r="R46" s="14">
        <v>1</v>
      </c>
      <c r="S46" s="14">
        <v>1</v>
      </c>
      <c r="T46" s="102">
        <v>0.05</v>
      </c>
      <c r="U46" s="14">
        <v>1</v>
      </c>
      <c r="V46" s="14">
        <v>2</v>
      </c>
      <c r="W46" s="102">
        <v>0.05</v>
      </c>
      <c r="X46" s="14">
        <v>1</v>
      </c>
      <c r="Y46" s="14">
        <v>3</v>
      </c>
      <c r="AO46" s="50">
        <v>4</v>
      </c>
      <c r="AP46" s="100">
        <v>20</v>
      </c>
      <c r="AQ46" s="100">
        <v>3</v>
      </c>
      <c r="AR46" s="50">
        <v>1</v>
      </c>
      <c r="AS46" s="100" t="s">
        <v>384</v>
      </c>
      <c r="AT46" s="21">
        <f t="shared" si="61"/>
        <v>8.9999999999999993E-3</v>
      </c>
      <c r="AU46" s="100">
        <f t="shared" si="5"/>
        <v>1</v>
      </c>
      <c r="AV46" s="100">
        <f t="shared" si="6"/>
        <v>1</v>
      </c>
      <c r="AW46" s="101">
        <f t="shared" si="7"/>
        <v>8.9999999999999993E-3</v>
      </c>
      <c r="AX46" s="100">
        <f t="shared" si="8"/>
        <v>3.3749999999999996</v>
      </c>
      <c r="BA46" s="100">
        <v>42</v>
      </c>
      <c r="BB46" s="14">
        <f>INDEX(节奏总表!$BW$4:$BW$63,神器!BA46)</f>
        <v>134</v>
      </c>
      <c r="BC46" s="14">
        <f t="shared" si="9"/>
        <v>8</v>
      </c>
      <c r="BD46" s="14">
        <v>5</v>
      </c>
      <c r="BE46" s="14">
        <v>3</v>
      </c>
      <c r="BF46" s="14">
        <f t="shared" si="60"/>
        <v>0</v>
      </c>
      <c r="BG46" s="14">
        <f t="shared" si="64"/>
        <v>0</v>
      </c>
      <c r="BH46" s="14">
        <f t="shared" si="64"/>
        <v>0</v>
      </c>
      <c r="BI46" s="14">
        <f t="shared" si="64"/>
        <v>0</v>
      </c>
      <c r="BJ46" s="14">
        <f t="shared" si="64"/>
        <v>0</v>
      </c>
      <c r="BK46" s="14">
        <f t="shared" si="64"/>
        <v>0</v>
      </c>
      <c r="BL46" s="14">
        <f t="shared" si="64"/>
        <v>0</v>
      </c>
      <c r="BM46" s="14">
        <f t="shared" si="64"/>
        <v>0</v>
      </c>
      <c r="BN46" s="14">
        <f t="shared" si="64"/>
        <v>0</v>
      </c>
      <c r="BO46" s="14">
        <f t="shared" si="64"/>
        <v>0</v>
      </c>
      <c r="BP46" s="14">
        <f t="shared" si="64"/>
        <v>0</v>
      </c>
      <c r="BQ46" s="14">
        <f t="shared" si="64"/>
        <v>0</v>
      </c>
      <c r="BR46" s="14">
        <f t="shared" si="64"/>
        <v>0</v>
      </c>
      <c r="BS46" s="14">
        <f t="shared" si="64"/>
        <v>0</v>
      </c>
      <c r="BT46" s="14">
        <f t="shared" si="64"/>
        <v>0</v>
      </c>
      <c r="BU46" s="14">
        <f t="shared" si="64"/>
        <v>0</v>
      </c>
      <c r="BV46" s="14">
        <f t="shared" si="64"/>
        <v>0</v>
      </c>
      <c r="BW46" s="14">
        <f t="shared" si="64"/>
        <v>0</v>
      </c>
      <c r="BX46" s="14">
        <f t="shared" si="64"/>
        <v>0</v>
      </c>
      <c r="BY46" s="14">
        <f t="shared" si="64"/>
        <v>0</v>
      </c>
      <c r="BZ46" s="14">
        <f t="shared" si="64"/>
        <v>0</v>
      </c>
      <c r="CA46" s="14">
        <f t="shared" si="64"/>
        <v>0</v>
      </c>
      <c r="CB46" s="14">
        <f t="shared" si="64"/>
        <v>0</v>
      </c>
      <c r="CC46" s="14">
        <f t="shared" si="64"/>
        <v>0</v>
      </c>
      <c r="CD46" s="14">
        <f t="shared" si="64"/>
        <v>0</v>
      </c>
      <c r="CE46" s="14">
        <f t="shared" si="64"/>
        <v>0</v>
      </c>
      <c r="CF46" s="14">
        <f t="shared" si="64"/>
        <v>4.8600000000000003</v>
      </c>
      <c r="CG46" s="14">
        <f t="shared" si="64"/>
        <v>4.8600000000000003</v>
      </c>
      <c r="CH46" s="14">
        <f t="shared" si="64"/>
        <v>4.8600000000000003</v>
      </c>
      <c r="CI46" s="14">
        <f t="shared" si="64"/>
        <v>2.16</v>
      </c>
      <c r="CJ46" s="14">
        <f t="shared" si="64"/>
        <v>2.16</v>
      </c>
      <c r="CK46" s="14">
        <f t="shared" si="64"/>
        <v>2.16</v>
      </c>
      <c r="CL46" s="14">
        <f t="shared" si="64"/>
        <v>0.89999999999999991</v>
      </c>
      <c r="CM46" s="14">
        <f t="shared" si="64"/>
        <v>0.89999999999999991</v>
      </c>
      <c r="CN46" s="14">
        <f t="shared" si="64"/>
        <v>2.16</v>
      </c>
      <c r="CO46" s="14">
        <f t="shared" si="64"/>
        <v>2.16</v>
      </c>
      <c r="CP46" s="14">
        <f t="shared" si="64"/>
        <v>2.16</v>
      </c>
      <c r="CQ46" s="14">
        <f t="shared" si="64"/>
        <v>1.08</v>
      </c>
      <c r="CR46" s="14">
        <f t="shared" si="64"/>
        <v>1.08</v>
      </c>
      <c r="CS46" s="14">
        <f t="shared" si="64"/>
        <v>1.08</v>
      </c>
      <c r="CT46" s="14">
        <f t="shared" si="64"/>
        <v>0.45000000000000007</v>
      </c>
      <c r="CU46" s="14">
        <f t="shared" si="64"/>
        <v>0.45000000000000007</v>
      </c>
      <c r="CW46" s="14">
        <f>SUM(BF$5:BF46)</f>
        <v>124.95</v>
      </c>
      <c r="CX46" s="14">
        <f>SUM(BG$5:BG46)</f>
        <v>124.95</v>
      </c>
      <c r="CY46" s="14">
        <f>SUM(BH$5:BH46)</f>
        <v>76.949999999999989</v>
      </c>
      <c r="CZ46" s="14">
        <f>SUM(BI$5:BI46)</f>
        <v>72.539999999999992</v>
      </c>
      <c r="DA46" s="14">
        <f>SUM(BJ$5:BJ46)</f>
        <v>72.539999999999992</v>
      </c>
      <c r="DB46" s="14">
        <f>SUM(BK$5:BK46)</f>
        <v>36.855000000000004</v>
      </c>
      <c r="DC46" s="14">
        <f>SUM(BL$5:BL46)</f>
        <v>36.855000000000004</v>
      </c>
      <c r="DD46" s="14">
        <f>SUM(BM$5:BM46)</f>
        <v>16.739999999999998</v>
      </c>
      <c r="DE46" s="14">
        <f>SUM(BN$5:BN46)</f>
        <v>70.875</v>
      </c>
      <c r="DF46" s="14">
        <f>SUM(BO$5:BO46)</f>
        <v>70.875</v>
      </c>
      <c r="DG46" s="14">
        <f>SUM(BP$5:BP46)</f>
        <v>33.120000000000005</v>
      </c>
      <c r="DH46" s="14">
        <f>SUM(BQ$5:BQ46)</f>
        <v>33.120000000000005</v>
      </c>
      <c r="DI46" s="14">
        <f>SUM(BR$5:BR46)</f>
        <v>17.010000000000002</v>
      </c>
      <c r="DJ46" s="14">
        <f>SUM(BS$5:BS46)</f>
        <v>8.5050000000000008</v>
      </c>
      <c r="DK46" s="14">
        <f>SUM(BT$5:BT46)</f>
        <v>75.375</v>
      </c>
      <c r="DL46" s="14">
        <f>SUM(BU$5:BU46)</f>
        <v>75.375</v>
      </c>
      <c r="DM46" s="14">
        <f>SUM(BV$5:BV46)</f>
        <v>35.1</v>
      </c>
      <c r="DN46" s="14">
        <f>SUM(BW$5:BW46)</f>
        <v>35.1</v>
      </c>
      <c r="DO46" s="14">
        <f>SUM(BX$5:BX46)</f>
        <v>18.09</v>
      </c>
      <c r="DP46" s="14">
        <f>SUM(BY$5:BY46)</f>
        <v>9.0449999999999999</v>
      </c>
      <c r="DQ46" s="14">
        <f>SUM(BZ$5:BZ46)</f>
        <v>93</v>
      </c>
      <c r="DR46" s="14">
        <f>SUM(CA$5:CA46)</f>
        <v>93</v>
      </c>
      <c r="DS46" s="14">
        <f>SUM(CB$5:CB46)</f>
        <v>43.56</v>
      </c>
      <c r="DT46" s="14">
        <f>SUM(CC$5:CC46)</f>
        <v>43.56</v>
      </c>
      <c r="DU46" s="14">
        <f>SUM(CD$5:CD46)</f>
        <v>22.32</v>
      </c>
      <c r="DV46" s="14">
        <f>SUM(CE$5:CE46)</f>
        <v>11.16</v>
      </c>
      <c r="DW46" s="14">
        <f>SUM(CF$5:CF46)</f>
        <v>31.185000000000002</v>
      </c>
      <c r="DX46" s="14">
        <f>SUM(CG$5:CG46)</f>
        <v>31.185000000000002</v>
      </c>
      <c r="DY46" s="14">
        <f>SUM(CH$5:CH46)</f>
        <v>31.185000000000002</v>
      </c>
      <c r="DZ46" s="14">
        <f>SUM(CI$5:CI46)</f>
        <v>14.579999999999998</v>
      </c>
      <c r="EA46" s="14">
        <f>SUM(CJ$5:CJ46)</f>
        <v>14.579999999999998</v>
      </c>
      <c r="EB46" s="14">
        <f>SUM(CK$5:CK46)</f>
        <v>14.579999999999998</v>
      </c>
      <c r="EC46" s="14">
        <f>SUM(CL$5:CL46)</f>
        <v>6.0749999999999993</v>
      </c>
      <c r="ED46" s="14">
        <f>SUM(CM$5:CM46)</f>
        <v>6.0749999999999993</v>
      </c>
      <c r="EE46" s="14">
        <f>SUM(CN$5:CN46)</f>
        <v>11.34</v>
      </c>
      <c r="EF46" s="14">
        <f>SUM(CO$5:CO46)</f>
        <v>11.34</v>
      </c>
      <c r="EG46" s="14">
        <f>SUM(CP$5:CP46)</f>
        <v>11.34</v>
      </c>
      <c r="EH46" s="14">
        <f>SUM(CQ$5:CQ46)</f>
        <v>5.4</v>
      </c>
      <c r="EI46" s="14">
        <f>SUM(CR$5:CR46)</f>
        <v>5.4</v>
      </c>
      <c r="EJ46" s="14">
        <f>SUM(CS$5:CS46)</f>
        <v>5.4</v>
      </c>
      <c r="EK46" s="14">
        <f>SUM(CT$5:CT46)</f>
        <v>2.2500000000000004</v>
      </c>
      <c r="EL46" s="14">
        <f>SUM(CU$5:CU46)</f>
        <v>2.2500000000000004</v>
      </c>
      <c r="EO46" s="101">
        <f t="shared" si="11"/>
        <v>20</v>
      </c>
      <c r="EP46" s="101">
        <f t="shared" si="12"/>
        <v>20</v>
      </c>
      <c r="EQ46" s="101">
        <f t="shared" si="13"/>
        <v>17</v>
      </c>
      <c r="ER46" s="101">
        <f t="shared" si="14"/>
        <v>16</v>
      </c>
      <c r="ES46" s="101">
        <f t="shared" si="15"/>
        <v>16</v>
      </c>
      <c r="ET46" s="101">
        <f t="shared" si="16"/>
        <v>12</v>
      </c>
      <c r="EU46" s="101">
        <f t="shared" si="17"/>
        <v>12</v>
      </c>
      <c r="EV46" s="101">
        <f t="shared" si="18"/>
        <v>8</v>
      </c>
      <c r="EW46" s="101">
        <f t="shared" si="19"/>
        <v>16</v>
      </c>
      <c r="EX46" s="101">
        <f t="shared" si="20"/>
        <v>16</v>
      </c>
      <c r="EY46" s="101">
        <f t="shared" si="21"/>
        <v>11</v>
      </c>
      <c r="EZ46" s="101">
        <f t="shared" si="22"/>
        <v>11</v>
      </c>
      <c r="FA46" s="101">
        <f t="shared" si="23"/>
        <v>8</v>
      </c>
      <c r="FB46" s="101">
        <f t="shared" si="24"/>
        <v>5</v>
      </c>
      <c r="FC46" s="101">
        <f t="shared" si="25"/>
        <v>17</v>
      </c>
      <c r="FD46" s="101">
        <f t="shared" si="26"/>
        <v>17</v>
      </c>
      <c r="FE46" s="101">
        <f t="shared" si="27"/>
        <v>12</v>
      </c>
      <c r="FF46" s="101">
        <f t="shared" si="28"/>
        <v>12</v>
      </c>
      <c r="FG46" s="101">
        <f t="shared" si="29"/>
        <v>9</v>
      </c>
      <c r="FH46" s="101">
        <f t="shared" si="30"/>
        <v>6</v>
      </c>
      <c r="FI46" s="101">
        <f t="shared" si="31"/>
        <v>18</v>
      </c>
      <c r="FJ46" s="101">
        <f t="shared" si="32"/>
        <v>18</v>
      </c>
      <c r="FK46" s="101">
        <f t="shared" si="33"/>
        <v>13</v>
      </c>
      <c r="FL46" s="101">
        <f t="shared" si="34"/>
        <v>13</v>
      </c>
      <c r="FM46" s="101">
        <f t="shared" si="35"/>
        <v>9</v>
      </c>
      <c r="FN46" s="101">
        <f t="shared" si="36"/>
        <v>6</v>
      </c>
      <c r="FO46" s="101">
        <f t="shared" si="37"/>
        <v>11</v>
      </c>
      <c r="FP46" s="101">
        <f t="shared" si="38"/>
        <v>11</v>
      </c>
      <c r="FQ46" s="101">
        <f t="shared" si="39"/>
        <v>11</v>
      </c>
      <c r="FR46" s="101">
        <f t="shared" si="40"/>
        <v>7</v>
      </c>
      <c r="FS46" s="101">
        <f t="shared" si="41"/>
        <v>7</v>
      </c>
      <c r="FT46" s="101">
        <f t="shared" si="42"/>
        <v>7</v>
      </c>
      <c r="FU46" s="101">
        <f t="shared" si="43"/>
        <v>4</v>
      </c>
      <c r="FV46" s="101">
        <f t="shared" si="44"/>
        <v>4</v>
      </c>
      <c r="FW46" s="101">
        <f t="shared" si="45"/>
        <v>6</v>
      </c>
      <c r="FX46" s="101">
        <f t="shared" si="46"/>
        <v>6</v>
      </c>
      <c r="FY46" s="101">
        <f t="shared" si="47"/>
        <v>6</v>
      </c>
      <c r="FZ46" s="101">
        <f t="shared" si="48"/>
        <v>4</v>
      </c>
      <c r="GA46" s="101">
        <f t="shared" si="49"/>
        <v>4</v>
      </c>
      <c r="GB46" s="101">
        <f t="shared" si="50"/>
        <v>4</v>
      </c>
      <c r="GC46" s="101">
        <f t="shared" si="51"/>
        <v>2</v>
      </c>
      <c r="GD46" s="101">
        <f t="shared" si="52"/>
        <v>2</v>
      </c>
    </row>
    <row r="47" spans="11:186" ht="16.5" x14ac:dyDescent="0.2">
      <c r="AO47" s="50">
        <v>5</v>
      </c>
      <c r="AP47" s="100">
        <v>9</v>
      </c>
      <c r="AQ47" s="100">
        <v>1</v>
      </c>
      <c r="AR47" s="50">
        <v>3</v>
      </c>
      <c r="AS47" s="100" t="s">
        <v>373</v>
      </c>
      <c r="AT47" s="21">
        <f t="shared" si="61"/>
        <v>0.13750000000000001</v>
      </c>
      <c r="AU47" s="100">
        <f t="shared" si="5"/>
        <v>3</v>
      </c>
      <c r="AV47" s="100">
        <f t="shared" si="6"/>
        <v>5</v>
      </c>
      <c r="AW47" s="101">
        <f t="shared" si="7"/>
        <v>0.55000000000000004</v>
      </c>
      <c r="AX47" s="100">
        <f t="shared" si="8"/>
        <v>11</v>
      </c>
      <c r="BA47" s="100">
        <v>43</v>
      </c>
      <c r="BB47" s="14">
        <f>INDEX(节奏总表!$BW$4:$BW$63,神器!BA47)</f>
        <v>136</v>
      </c>
      <c r="BC47" s="14">
        <f t="shared" si="9"/>
        <v>8</v>
      </c>
      <c r="BD47" s="14">
        <v>5</v>
      </c>
      <c r="BE47" s="14">
        <v>3</v>
      </c>
      <c r="BF47" s="14">
        <f t="shared" si="60"/>
        <v>0</v>
      </c>
      <c r="BG47" s="14">
        <f t="shared" si="64"/>
        <v>0</v>
      </c>
      <c r="BH47" s="14">
        <f t="shared" si="64"/>
        <v>0</v>
      </c>
      <c r="BI47" s="14">
        <f t="shared" si="64"/>
        <v>0</v>
      </c>
      <c r="BJ47" s="14">
        <f t="shared" si="64"/>
        <v>0</v>
      </c>
      <c r="BK47" s="14">
        <f t="shared" si="64"/>
        <v>0</v>
      </c>
      <c r="BL47" s="14">
        <f t="shared" si="64"/>
        <v>0</v>
      </c>
      <c r="BM47" s="14">
        <f t="shared" si="64"/>
        <v>0</v>
      </c>
      <c r="BN47" s="14">
        <f t="shared" si="64"/>
        <v>0</v>
      </c>
      <c r="BO47" s="14">
        <f t="shared" ref="BO47:CD47" si="65">SUMIFS($AT$5:$AT$122,$AO$5:$AO$122,"="&amp;$BC47,$AP$5:$AP$122,"="&amp;BO$2) * (SUMIFS($AU$5:$AU$122,$AO$5:$AO$122,"="&amp;$BC47,$AP$5:$AP$122,"="&amp;BO$2)+SUMIFS($AV$5:$AV$122,$AO$5:$AO$122,"="&amp;$BC47,$AP$5:$AP$122,"="&amp;BO$2))/2*$BD47*$BE47</f>
        <v>0</v>
      </c>
      <c r="BP47" s="14">
        <f t="shared" si="65"/>
        <v>0</v>
      </c>
      <c r="BQ47" s="14">
        <f t="shared" si="65"/>
        <v>0</v>
      </c>
      <c r="BR47" s="14">
        <f t="shared" si="65"/>
        <v>0</v>
      </c>
      <c r="BS47" s="14">
        <f t="shared" si="65"/>
        <v>0</v>
      </c>
      <c r="BT47" s="14">
        <f t="shared" si="65"/>
        <v>0</v>
      </c>
      <c r="BU47" s="14">
        <f t="shared" si="65"/>
        <v>0</v>
      </c>
      <c r="BV47" s="14">
        <f t="shared" si="65"/>
        <v>0</v>
      </c>
      <c r="BW47" s="14">
        <f t="shared" si="65"/>
        <v>0</v>
      </c>
      <c r="BX47" s="14">
        <f t="shared" si="65"/>
        <v>0</v>
      </c>
      <c r="BY47" s="14">
        <f t="shared" si="65"/>
        <v>0</v>
      </c>
      <c r="BZ47" s="14">
        <f t="shared" si="65"/>
        <v>0</v>
      </c>
      <c r="CA47" s="14">
        <f t="shared" si="65"/>
        <v>0</v>
      </c>
      <c r="CB47" s="14">
        <f t="shared" si="65"/>
        <v>0</v>
      </c>
      <c r="CC47" s="14">
        <f t="shared" si="65"/>
        <v>0</v>
      </c>
      <c r="CD47" s="14">
        <f t="shared" si="65"/>
        <v>0</v>
      </c>
      <c r="CE47" s="14">
        <f t="shared" ref="CE47:CT47" si="66">SUMIFS($AT$5:$AT$122,$AO$5:$AO$122,"="&amp;$BC47,$AP$5:$AP$122,"="&amp;CE$2) * (SUMIFS($AU$5:$AU$122,$AO$5:$AO$122,"="&amp;$BC47,$AP$5:$AP$122,"="&amp;CE$2)+SUMIFS($AV$5:$AV$122,$AO$5:$AO$122,"="&amp;$BC47,$AP$5:$AP$122,"="&amp;CE$2))/2*$BD47*$BE47</f>
        <v>0</v>
      </c>
      <c r="CF47" s="14">
        <f t="shared" si="66"/>
        <v>4.8600000000000003</v>
      </c>
      <c r="CG47" s="14">
        <f t="shared" si="66"/>
        <v>4.8600000000000003</v>
      </c>
      <c r="CH47" s="14">
        <f t="shared" si="66"/>
        <v>4.8600000000000003</v>
      </c>
      <c r="CI47" s="14">
        <f t="shared" si="66"/>
        <v>2.16</v>
      </c>
      <c r="CJ47" s="14">
        <f t="shared" si="66"/>
        <v>2.16</v>
      </c>
      <c r="CK47" s="14">
        <f t="shared" si="66"/>
        <v>2.16</v>
      </c>
      <c r="CL47" s="14">
        <f t="shared" si="66"/>
        <v>0.89999999999999991</v>
      </c>
      <c r="CM47" s="14">
        <f t="shared" si="66"/>
        <v>0.89999999999999991</v>
      </c>
      <c r="CN47" s="14">
        <f t="shared" si="66"/>
        <v>2.16</v>
      </c>
      <c r="CO47" s="14">
        <f t="shared" si="66"/>
        <v>2.16</v>
      </c>
      <c r="CP47" s="14">
        <f t="shared" si="66"/>
        <v>2.16</v>
      </c>
      <c r="CQ47" s="14">
        <f t="shared" si="66"/>
        <v>1.08</v>
      </c>
      <c r="CR47" s="14">
        <f t="shared" si="66"/>
        <v>1.08</v>
      </c>
      <c r="CS47" s="14">
        <f t="shared" si="66"/>
        <v>1.08</v>
      </c>
      <c r="CT47" s="14">
        <f t="shared" si="66"/>
        <v>0.45000000000000007</v>
      </c>
      <c r="CU47" s="14">
        <f t="shared" ref="BG47:CU54" si="67">SUMIFS($AT$5:$AT$122,$AO$5:$AO$122,"="&amp;$BC47,$AP$5:$AP$122,"="&amp;CU$2) * (SUMIFS($AU$5:$AU$122,$AO$5:$AO$122,"="&amp;$BC47,$AP$5:$AP$122,"="&amp;CU$2)+SUMIFS($AV$5:$AV$122,$AO$5:$AO$122,"="&amp;$BC47,$AP$5:$AP$122,"="&amp;CU$2))/2*$BD47*$BE47</f>
        <v>0.45000000000000007</v>
      </c>
      <c r="CW47" s="14">
        <f>SUM(BF$5:BF47)</f>
        <v>124.95</v>
      </c>
      <c r="CX47" s="14">
        <f>SUM(BG$5:BG47)</f>
        <v>124.95</v>
      </c>
      <c r="CY47" s="14">
        <f>SUM(BH$5:BH47)</f>
        <v>76.949999999999989</v>
      </c>
      <c r="CZ47" s="14">
        <f>SUM(BI$5:BI47)</f>
        <v>72.539999999999992</v>
      </c>
      <c r="DA47" s="14">
        <f>SUM(BJ$5:BJ47)</f>
        <v>72.539999999999992</v>
      </c>
      <c r="DB47" s="14">
        <f>SUM(BK$5:BK47)</f>
        <v>36.855000000000004</v>
      </c>
      <c r="DC47" s="14">
        <f>SUM(BL$5:BL47)</f>
        <v>36.855000000000004</v>
      </c>
      <c r="DD47" s="14">
        <f>SUM(BM$5:BM47)</f>
        <v>16.739999999999998</v>
      </c>
      <c r="DE47" s="14">
        <f>SUM(BN$5:BN47)</f>
        <v>70.875</v>
      </c>
      <c r="DF47" s="14">
        <f>SUM(BO$5:BO47)</f>
        <v>70.875</v>
      </c>
      <c r="DG47" s="14">
        <f>SUM(BP$5:BP47)</f>
        <v>33.120000000000005</v>
      </c>
      <c r="DH47" s="14">
        <f>SUM(BQ$5:BQ47)</f>
        <v>33.120000000000005</v>
      </c>
      <c r="DI47" s="14">
        <f>SUM(BR$5:BR47)</f>
        <v>17.010000000000002</v>
      </c>
      <c r="DJ47" s="14">
        <f>SUM(BS$5:BS47)</f>
        <v>8.5050000000000008</v>
      </c>
      <c r="DK47" s="14">
        <f>SUM(BT$5:BT47)</f>
        <v>75.375</v>
      </c>
      <c r="DL47" s="14">
        <f>SUM(BU$5:BU47)</f>
        <v>75.375</v>
      </c>
      <c r="DM47" s="14">
        <f>SUM(BV$5:BV47)</f>
        <v>35.1</v>
      </c>
      <c r="DN47" s="14">
        <f>SUM(BW$5:BW47)</f>
        <v>35.1</v>
      </c>
      <c r="DO47" s="14">
        <f>SUM(BX$5:BX47)</f>
        <v>18.09</v>
      </c>
      <c r="DP47" s="14">
        <f>SUM(BY$5:BY47)</f>
        <v>9.0449999999999999</v>
      </c>
      <c r="DQ47" s="14">
        <f>SUM(BZ$5:BZ47)</f>
        <v>93</v>
      </c>
      <c r="DR47" s="14">
        <f>SUM(CA$5:CA47)</f>
        <v>93</v>
      </c>
      <c r="DS47" s="14">
        <f>SUM(CB$5:CB47)</f>
        <v>43.56</v>
      </c>
      <c r="DT47" s="14">
        <f>SUM(CC$5:CC47)</f>
        <v>43.56</v>
      </c>
      <c r="DU47" s="14">
        <f>SUM(CD$5:CD47)</f>
        <v>22.32</v>
      </c>
      <c r="DV47" s="14">
        <f>SUM(CE$5:CE47)</f>
        <v>11.16</v>
      </c>
      <c r="DW47" s="14">
        <f>SUM(CF$5:CF47)</f>
        <v>36.045000000000002</v>
      </c>
      <c r="DX47" s="14">
        <f>SUM(CG$5:CG47)</f>
        <v>36.045000000000002</v>
      </c>
      <c r="DY47" s="14">
        <f>SUM(CH$5:CH47)</f>
        <v>36.045000000000002</v>
      </c>
      <c r="DZ47" s="14">
        <f>SUM(CI$5:CI47)</f>
        <v>16.739999999999998</v>
      </c>
      <c r="EA47" s="14">
        <f>SUM(CJ$5:CJ47)</f>
        <v>16.739999999999998</v>
      </c>
      <c r="EB47" s="14">
        <f>SUM(CK$5:CK47)</f>
        <v>16.739999999999998</v>
      </c>
      <c r="EC47" s="14">
        <f>SUM(CL$5:CL47)</f>
        <v>6.9749999999999996</v>
      </c>
      <c r="ED47" s="14">
        <f>SUM(CM$5:CM47)</f>
        <v>6.9749999999999996</v>
      </c>
      <c r="EE47" s="14">
        <f>SUM(CN$5:CN47)</f>
        <v>13.5</v>
      </c>
      <c r="EF47" s="14">
        <f>SUM(CO$5:CO47)</f>
        <v>13.5</v>
      </c>
      <c r="EG47" s="14">
        <f>SUM(CP$5:CP47)</f>
        <v>13.5</v>
      </c>
      <c r="EH47" s="14">
        <f>SUM(CQ$5:CQ47)</f>
        <v>6.48</v>
      </c>
      <c r="EI47" s="14">
        <f>SUM(CR$5:CR47)</f>
        <v>6.48</v>
      </c>
      <c r="EJ47" s="14">
        <f>SUM(CS$5:CS47)</f>
        <v>6.48</v>
      </c>
      <c r="EK47" s="14">
        <f>SUM(CT$5:CT47)</f>
        <v>2.7000000000000006</v>
      </c>
      <c r="EL47" s="14">
        <f>SUM(CU$5:CU47)</f>
        <v>2.7000000000000006</v>
      </c>
      <c r="EO47" s="101">
        <f t="shared" si="11"/>
        <v>20</v>
      </c>
      <c r="EP47" s="101">
        <f t="shared" si="12"/>
        <v>20</v>
      </c>
      <c r="EQ47" s="101">
        <f t="shared" si="13"/>
        <v>17</v>
      </c>
      <c r="ER47" s="101">
        <f t="shared" si="14"/>
        <v>16</v>
      </c>
      <c r="ES47" s="101">
        <f t="shared" si="15"/>
        <v>16</v>
      </c>
      <c r="ET47" s="101">
        <f t="shared" si="16"/>
        <v>12</v>
      </c>
      <c r="EU47" s="101">
        <f t="shared" si="17"/>
        <v>12</v>
      </c>
      <c r="EV47" s="101">
        <f t="shared" si="18"/>
        <v>8</v>
      </c>
      <c r="EW47" s="101">
        <f t="shared" si="19"/>
        <v>16</v>
      </c>
      <c r="EX47" s="101">
        <f t="shared" si="20"/>
        <v>16</v>
      </c>
      <c r="EY47" s="101">
        <f t="shared" si="21"/>
        <v>11</v>
      </c>
      <c r="EZ47" s="101">
        <f t="shared" si="22"/>
        <v>11</v>
      </c>
      <c r="FA47" s="101">
        <f t="shared" si="23"/>
        <v>8</v>
      </c>
      <c r="FB47" s="101">
        <f t="shared" si="24"/>
        <v>5</v>
      </c>
      <c r="FC47" s="101">
        <f t="shared" si="25"/>
        <v>17</v>
      </c>
      <c r="FD47" s="101">
        <f t="shared" si="26"/>
        <v>17</v>
      </c>
      <c r="FE47" s="101">
        <f t="shared" si="27"/>
        <v>12</v>
      </c>
      <c r="FF47" s="101">
        <f t="shared" si="28"/>
        <v>12</v>
      </c>
      <c r="FG47" s="101">
        <f t="shared" si="29"/>
        <v>9</v>
      </c>
      <c r="FH47" s="101">
        <f t="shared" si="30"/>
        <v>6</v>
      </c>
      <c r="FI47" s="101">
        <f t="shared" si="31"/>
        <v>18</v>
      </c>
      <c r="FJ47" s="101">
        <f t="shared" si="32"/>
        <v>18</v>
      </c>
      <c r="FK47" s="101">
        <f t="shared" si="33"/>
        <v>13</v>
      </c>
      <c r="FL47" s="101">
        <f t="shared" si="34"/>
        <v>13</v>
      </c>
      <c r="FM47" s="101">
        <f t="shared" si="35"/>
        <v>9</v>
      </c>
      <c r="FN47" s="101">
        <f t="shared" si="36"/>
        <v>6</v>
      </c>
      <c r="FO47" s="101">
        <f t="shared" si="37"/>
        <v>12</v>
      </c>
      <c r="FP47" s="101">
        <f t="shared" si="38"/>
        <v>12</v>
      </c>
      <c r="FQ47" s="101">
        <f t="shared" si="39"/>
        <v>12</v>
      </c>
      <c r="FR47" s="101">
        <f t="shared" si="40"/>
        <v>8</v>
      </c>
      <c r="FS47" s="101">
        <f t="shared" si="41"/>
        <v>8</v>
      </c>
      <c r="FT47" s="101">
        <f t="shared" si="42"/>
        <v>8</v>
      </c>
      <c r="FU47" s="101">
        <f t="shared" si="43"/>
        <v>4</v>
      </c>
      <c r="FV47" s="101">
        <f t="shared" si="44"/>
        <v>4</v>
      </c>
      <c r="FW47" s="101">
        <f t="shared" si="45"/>
        <v>7</v>
      </c>
      <c r="FX47" s="101">
        <f t="shared" si="46"/>
        <v>7</v>
      </c>
      <c r="FY47" s="101">
        <f t="shared" si="47"/>
        <v>7</v>
      </c>
      <c r="FZ47" s="101">
        <f t="shared" si="48"/>
        <v>4</v>
      </c>
      <c r="GA47" s="101">
        <f t="shared" si="49"/>
        <v>4</v>
      </c>
      <c r="GB47" s="101">
        <f t="shared" si="50"/>
        <v>4</v>
      </c>
      <c r="GC47" s="101">
        <f t="shared" si="51"/>
        <v>2</v>
      </c>
      <c r="GD47" s="101">
        <f t="shared" si="52"/>
        <v>2</v>
      </c>
    </row>
    <row r="48" spans="11:186" ht="16.5" x14ac:dyDescent="0.2">
      <c r="AO48" s="50">
        <v>5</v>
      </c>
      <c r="AP48" s="100">
        <v>10</v>
      </c>
      <c r="AQ48" s="100">
        <v>1</v>
      </c>
      <c r="AR48" s="50">
        <v>3</v>
      </c>
      <c r="AS48" s="100" t="s">
        <v>374</v>
      </c>
      <c r="AT48" s="21">
        <f t="shared" si="61"/>
        <v>0.13750000000000001</v>
      </c>
      <c r="AU48" s="100">
        <f t="shared" si="5"/>
        <v>3</v>
      </c>
      <c r="AV48" s="100">
        <f t="shared" si="6"/>
        <v>5</v>
      </c>
      <c r="AW48" s="101">
        <f t="shared" si="7"/>
        <v>0.55000000000000004</v>
      </c>
      <c r="AX48" s="100">
        <f t="shared" si="8"/>
        <v>11</v>
      </c>
      <c r="BA48" s="100">
        <v>44</v>
      </c>
      <c r="BB48" s="14">
        <f>INDEX(节奏总表!$BW$4:$BW$63,神器!BA48)</f>
        <v>137</v>
      </c>
      <c r="BC48" s="14">
        <f t="shared" si="9"/>
        <v>8</v>
      </c>
      <c r="BD48" s="14">
        <v>5</v>
      </c>
      <c r="BE48" s="14">
        <v>3</v>
      </c>
      <c r="BF48" s="14">
        <f t="shared" si="60"/>
        <v>0</v>
      </c>
      <c r="BG48" s="14">
        <f t="shared" si="67"/>
        <v>0</v>
      </c>
      <c r="BH48" s="14">
        <f t="shared" si="67"/>
        <v>0</v>
      </c>
      <c r="BI48" s="14">
        <f t="shared" si="67"/>
        <v>0</v>
      </c>
      <c r="BJ48" s="14">
        <f t="shared" si="67"/>
        <v>0</v>
      </c>
      <c r="BK48" s="14">
        <f t="shared" si="67"/>
        <v>0</v>
      </c>
      <c r="BL48" s="14">
        <f t="shared" si="67"/>
        <v>0</v>
      </c>
      <c r="BM48" s="14">
        <f t="shared" si="67"/>
        <v>0</v>
      </c>
      <c r="BN48" s="14">
        <f t="shared" si="67"/>
        <v>0</v>
      </c>
      <c r="BO48" s="14">
        <f t="shared" si="67"/>
        <v>0</v>
      </c>
      <c r="BP48" s="14">
        <f t="shared" si="67"/>
        <v>0</v>
      </c>
      <c r="BQ48" s="14">
        <f t="shared" si="67"/>
        <v>0</v>
      </c>
      <c r="BR48" s="14">
        <f t="shared" si="67"/>
        <v>0</v>
      </c>
      <c r="BS48" s="14">
        <f t="shared" si="67"/>
        <v>0</v>
      </c>
      <c r="BT48" s="14">
        <f t="shared" si="67"/>
        <v>0</v>
      </c>
      <c r="BU48" s="14">
        <f t="shared" si="67"/>
        <v>0</v>
      </c>
      <c r="BV48" s="14">
        <f t="shared" si="67"/>
        <v>0</v>
      </c>
      <c r="BW48" s="14">
        <f t="shared" si="67"/>
        <v>0</v>
      </c>
      <c r="BX48" s="14">
        <f t="shared" si="67"/>
        <v>0</v>
      </c>
      <c r="BY48" s="14">
        <f t="shared" si="67"/>
        <v>0</v>
      </c>
      <c r="BZ48" s="14">
        <f t="shared" si="67"/>
        <v>0</v>
      </c>
      <c r="CA48" s="14">
        <f t="shared" si="67"/>
        <v>0</v>
      </c>
      <c r="CB48" s="14">
        <f t="shared" si="67"/>
        <v>0</v>
      </c>
      <c r="CC48" s="14">
        <f t="shared" si="67"/>
        <v>0</v>
      </c>
      <c r="CD48" s="14">
        <f t="shared" si="67"/>
        <v>0</v>
      </c>
      <c r="CE48" s="14">
        <f t="shared" si="67"/>
        <v>0</v>
      </c>
      <c r="CF48" s="14">
        <f t="shared" si="67"/>
        <v>4.8600000000000003</v>
      </c>
      <c r="CG48" s="14">
        <f t="shared" si="67"/>
        <v>4.8600000000000003</v>
      </c>
      <c r="CH48" s="14">
        <f t="shared" si="67"/>
        <v>4.8600000000000003</v>
      </c>
      <c r="CI48" s="14">
        <f t="shared" si="67"/>
        <v>2.16</v>
      </c>
      <c r="CJ48" s="14">
        <f t="shared" si="67"/>
        <v>2.16</v>
      </c>
      <c r="CK48" s="14">
        <f t="shared" si="67"/>
        <v>2.16</v>
      </c>
      <c r="CL48" s="14">
        <f t="shared" si="67"/>
        <v>0.89999999999999991</v>
      </c>
      <c r="CM48" s="14">
        <f t="shared" si="67"/>
        <v>0.89999999999999991</v>
      </c>
      <c r="CN48" s="14">
        <f t="shared" si="67"/>
        <v>2.16</v>
      </c>
      <c r="CO48" s="14">
        <f t="shared" si="67"/>
        <v>2.16</v>
      </c>
      <c r="CP48" s="14">
        <f t="shared" si="67"/>
        <v>2.16</v>
      </c>
      <c r="CQ48" s="14">
        <f t="shared" si="67"/>
        <v>1.08</v>
      </c>
      <c r="CR48" s="14">
        <f t="shared" si="67"/>
        <v>1.08</v>
      </c>
      <c r="CS48" s="14">
        <f t="shared" si="67"/>
        <v>1.08</v>
      </c>
      <c r="CT48" s="14">
        <f t="shared" si="67"/>
        <v>0.45000000000000007</v>
      </c>
      <c r="CU48" s="14">
        <f t="shared" si="67"/>
        <v>0.45000000000000007</v>
      </c>
      <c r="CW48" s="14">
        <f>SUM(BF$5:BF48)</f>
        <v>124.95</v>
      </c>
      <c r="CX48" s="14">
        <f>SUM(BG$5:BG48)</f>
        <v>124.95</v>
      </c>
      <c r="CY48" s="14">
        <f>SUM(BH$5:BH48)</f>
        <v>76.949999999999989</v>
      </c>
      <c r="CZ48" s="14">
        <f>SUM(BI$5:BI48)</f>
        <v>72.539999999999992</v>
      </c>
      <c r="DA48" s="14">
        <f>SUM(BJ$5:BJ48)</f>
        <v>72.539999999999992</v>
      </c>
      <c r="DB48" s="14">
        <f>SUM(BK$5:BK48)</f>
        <v>36.855000000000004</v>
      </c>
      <c r="DC48" s="14">
        <f>SUM(BL$5:BL48)</f>
        <v>36.855000000000004</v>
      </c>
      <c r="DD48" s="14">
        <f>SUM(BM$5:BM48)</f>
        <v>16.739999999999998</v>
      </c>
      <c r="DE48" s="14">
        <f>SUM(BN$5:BN48)</f>
        <v>70.875</v>
      </c>
      <c r="DF48" s="14">
        <f>SUM(BO$5:BO48)</f>
        <v>70.875</v>
      </c>
      <c r="DG48" s="14">
        <f>SUM(BP$5:BP48)</f>
        <v>33.120000000000005</v>
      </c>
      <c r="DH48" s="14">
        <f>SUM(BQ$5:BQ48)</f>
        <v>33.120000000000005</v>
      </c>
      <c r="DI48" s="14">
        <f>SUM(BR$5:BR48)</f>
        <v>17.010000000000002</v>
      </c>
      <c r="DJ48" s="14">
        <f>SUM(BS$5:BS48)</f>
        <v>8.5050000000000008</v>
      </c>
      <c r="DK48" s="14">
        <f>SUM(BT$5:BT48)</f>
        <v>75.375</v>
      </c>
      <c r="DL48" s="14">
        <f>SUM(BU$5:BU48)</f>
        <v>75.375</v>
      </c>
      <c r="DM48" s="14">
        <f>SUM(BV$5:BV48)</f>
        <v>35.1</v>
      </c>
      <c r="DN48" s="14">
        <f>SUM(BW$5:BW48)</f>
        <v>35.1</v>
      </c>
      <c r="DO48" s="14">
        <f>SUM(BX$5:BX48)</f>
        <v>18.09</v>
      </c>
      <c r="DP48" s="14">
        <f>SUM(BY$5:BY48)</f>
        <v>9.0449999999999999</v>
      </c>
      <c r="DQ48" s="14">
        <f>SUM(BZ$5:BZ48)</f>
        <v>93</v>
      </c>
      <c r="DR48" s="14">
        <f>SUM(CA$5:CA48)</f>
        <v>93</v>
      </c>
      <c r="DS48" s="14">
        <f>SUM(CB$5:CB48)</f>
        <v>43.56</v>
      </c>
      <c r="DT48" s="14">
        <f>SUM(CC$5:CC48)</f>
        <v>43.56</v>
      </c>
      <c r="DU48" s="14">
        <f>SUM(CD$5:CD48)</f>
        <v>22.32</v>
      </c>
      <c r="DV48" s="14">
        <f>SUM(CE$5:CE48)</f>
        <v>11.16</v>
      </c>
      <c r="DW48" s="14">
        <f>SUM(CF$5:CF48)</f>
        <v>40.905000000000001</v>
      </c>
      <c r="DX48" s="14">
        <f>SUM(CG$5:CG48)</f>
        <v>40.905000000000001</v>
      </c>
      <c r="DY48" s="14">
        <f>SUM(CH$5:CH48)</f>
        <v>40.905000000000001</v>
      </c>
      <c r="DZ48" s="14">
        <f>SUM(CI$5:CI48)</f>
        <v>18.899999999999999</v>
      </c>
      <c r="EA48" s="14">
        <f>SUM(CJ$5:CJ48)</f>
        <v>18.899999999999999</v>
      </c>
      <c r="EB48" s="14">
        <f>SUM(CK$5:CK48)</f>
        <v>18.899999999999999</v>
      </c>
      <c r="EC48" s="14">
        <f>SUM(CL$5:CL48)</f>
        <v>7.875</v>
      </c>
      <c r="ED48" s="14">
        <f>SUM(CM$5:CM48)</f>
        <v>7.875</v>
      </c>
      <c r="EE48" s="14">
        <f>SUM(CN$5:CN48)</f>
        <v>15.66</v>
      </c>
      <c r="EF48" s="14">
        <f>SUM(CO$5:CO48)</f>
        <v>15.66</v>
      </c>
      <c r="EG48" s="14">
        <f>SUM(CP$5:CP48)</f>
        <v>15.66</v>
      </c>
      <c r="EH48" s="14">
        <f>SUM(CQ$5:CQ48)</f>
        <v>7.5600000000000005</v>
      </c>
      <c r="EI48" s="14">
        <f>SUM(CR$5:CR48)</f>
        <v>7.5600000000000005</v>
      </c>
      <c r="EJ48" s="14">
        <f>SUM(CS$5:CS48)</f>
        <v>7.5600000000000005</v>
      </c>
      <c r="EK48" s="14">
        <f>SUM(CT$5:CT48)</f>
        <v>3.1500000000000008</v>
      </c>
      <c r="EL48" s="14">
        <f>SUM(CU$5:CU48)</f>
        <v>3.1500000000000008</v>
      </c>
      <c r="EO48" s="101">
        <f t="shared" ref="EO48:EO64" si="68">MATCH(CW48,$AD$5:$AD$26,1)-1</f>
        <v>20</v>
      </c>
      <c r="EP48" s="101">
        <f t="shared" ref="EP48:EP62" si="69">MATCH(CX48,$AD$5:$AD$26,1)-1</f>
        <v>20</v>
      </c>
      <c r="EQ48" s="101">
        <f t="shared" ref="EQ48:EQ62" si="70">MATCH(CY48,$AD$5:$AD$26,1)-1</f>
        <v>17</v>
      </c>
      <c r="ER48" s="101">
        <f t="shared" ref="ER48:ER62" si="71">MATCH(CZ48,$AD$5:$AD$26,1)-1</f>
        <v>16</v>
      </c>
      <c r="ES48" s="101">
        <f t="shared" ref="ES48:ES62" si="72">MATCH(DA48,$AD$5:$AD$26,1)-1</f>
        <v>16</v>
      </c>
      <c r="ET48" s="101">
        <f t="shared" ref="ET48:ET62" si="73">MATCH(DB48,$AD$5:$AD$26,1)-1</f>
        <v>12</v>
      </c>
      <c r="EU48" s="101">
        <f t="shared" ref="EU48:EU62" si="74">MATCH(DC48,$AD$5:$AD$26,1)-1</f>
        <v>12</v>
      </c>
      <c r="EV48" s="101">
        <f t="shared" ref="EV48:EV62" si="75">MATCH(DD48,$AD$5:$AD$26,1)-1</f>
        <v>8</v>
      </c>
      <c r="EW48" s="101">
        <f t="shared" ref="EW48:EW62" si="76">MATCH(DE48,$AD$5:$AD$26,1)-1</f>
        <v>16</v>
      </c>
      <c r="EX48" s="101">
        <f t="shared" ref="EX48:EX62" si="77">MATCH(DF48,$AD$5:$AD$26,1)-1</f>
        <v>16</v>
      </c>
      <c r="EY48" s="101">
        <f t="shared" ref="EY48:EY62" si="78">MATCH(DG48,$AD$5:$AD$26,1)-1</f>
        <v>11</v>
      </c>
      <c r="EZ48" s="101">
        <f t="shared" ref="EZ48:EZ62" si="79">MATCH(DH48,$AD$5:$AD$26,1)-1</f>
        <v>11</v>
      </c>
      <c r="FA48" s="101">
        <f t="shared" ref="FA48:FA62" si="80">MATCH(DI48,$AD$5:$AD$26,1)-1</f>
        <v>8</v>
      </c>
      <c r="FB48" s="101">
        <f t="shared" ref="FB48:FB62" si="81">MATCH(DJ48,$AD$5:$AD$26,1)-1</f>
        <v>5</v>
      </c>
      <c r="FC48" s="101">
        <f t="shared" ref="FC48:FC62" si="82">MATCH(DK48,$AD$5:$AD$26,1)-1</f>
        <v>17</v>
      </c>
      <c r="FD48" s="101">
        <f t="shared" ref="FD48:FD62" si="83">MATCH(DL48,$AD$5:$AD$26,1)-1</f>
        <v>17</v>
      </c>
      <c r="FE48" s="101">
        <f t="shared" ref="FE48:FE62" si="84">MATCH(DM48,$AD$5:$AD$26,1)-1</f>
        <v>12</v>
      </c>
      <c r="FF48" s="101">
        <f t="shared" ref="FF48:FF62" si="85">MATCH(DN48,$AD$5:$AD$26,1)-1</f>
        <v>12</v>
      </c>
      <c r="FG48" s="101">
        <f t="shared" ref="FG48:FG62" si="86">MATCH(DO48,$AD$5:$AD$26,1)-1</f>
        <v>9</v>
      </c>
      <c r="FH48" s="101">
        <f t="shared" ref="FH48:FH62" si="87">MATCH(DP48,$AD$5:$AD$26,1)-1</f>
        <v>6</v>
      </c>
      <c r="FI48" s="101">
        <f t="shared" ref="FI48:FI62" si="88">MATCH(DQ48,$AD$5:$AD$26,1)-1</f>
        <v>18</v>
      </c>
      <c r="FJ48" s="101">
        <f t="shared" ref="FJ48:FJ62" si="89">MATCH(DR48,$AD$5:$AD$26,1)-1</f>
        <v>18</v>
      </c>
      <c r="FK48" s="101">
        <f t="shared" ref="FK48:FK62" si="90">MATCH(DS48,$AD$5:$AD$26,1)-1</f>
        <v>13</v>
      </c>
      <c r="FL48" s="101">
        <f t="shared" ref="FL48:FL62" si="91">MATCH(DT48,$AD$5:$AD$26,1)-1</f>
        <v>13</v>
      </c>
      <c r="FM48" s="101">
        <f t="shared" ref="FM48:FM62" si="92">MATCH(DU48,$AD$5:$AD$26,1)-1</f>
        <v>9</v>
      </c>
      <c r="FN48" s="101">
        <f t="shared" ref="FN48:FN62" si="93">MATCH(DV48,$AD$5:$AD$26,1)-1</f>
        <v>6</v>
      </c>
      <c r="FO48" s="101">
        <f t="shared" ref="FO48:FO62" si="94">MATCH(DW48,$AD$5:$AD$26,1)-1</f>
        <v>12</v>
      </c>
      <c r="FP48" s="101">
        <f t="shared" ref="FP48:FP62" si="95">MATCH(DX48,$AD$5:$AD$26,1)-1</f>
        <v>12</v>
      </c>
      <c r="FQ48" s="101">
        <f t="shared" ref="FQ48:FQ62" si="96">MATCH(DY48,$AD$5:$AD$26,1)-1</f>
        <v>12</v>
      </c>
      <c r="FR48" s="101">
        <f t="shared" ref="FR48:FR62" si="97">MATCH(DZ48,$AD$5:$AD$26,1)-1</f>
        <v>9</v>
      </c>
      <c r="FS48" s="101">
        <f t="shared" ref="FS48:FS62" si="98">MATCH(EA48,$AD$5:$AD$26,1)-1</f>
        <v>9</v>
      </c>
      <c r="FT48" s="101">
        <f t="shared" ref="FT48:FT62" si="99">MATCH(EB48,$AD$5:$AD$26,1)-1</f>
        <v>9</v>
      </c>
      <c r="FU48" s="101">
        <f t="shared" ref="FU48:FU62" si="100">MATCH(EC48,$AD$5:$AD$26,1)-1</f>
        <v>5</v>
      </c>
      <c r="FV48" s="101">
        <f t="shared" ref="FV48:FV62" si="101">MATCH(ED48,$AD$5:$AD$26,1)-1</f>
        <v>5</v>
      </c>
      <c r="FW48" s="101">
        <f t="shared" ref="FW48:FW62" si="102">MATCH(EE48,$AD$5:$AD$26,1)-1</f>
        <v>8</v>
      </c>
      <c r="FX48" s="101">
        <f t="shared" ref="FX48:FX62" si="103">MATCH(EF48,$AD$5:$AD$26,1)-1</f>
        <v>8</v>
      </c>
      <c r="FY48" s="101">
        <f t="shared" ref="FY48:FY62" si="104">MATCH(EG48,$AD$5:$AD$26,1)-1</f>
        <v>8</v>
      </c>
      <c r="FZ48" s="101">
        <f t="shared" ref="FZ48:FZ62" si="105">MATCH(EH48,$AD$5:$AD$26,1)-1</f>
        <v>5</v>
      </c>
      <c r="GA48" s="101">
        <f t="shared" ref="GA48:GA62" si="106">MATCH(EI48,$AD$5:$AD$26,1)-1</f>
        <v>5</v>
      </c>
      <c r="GB48" s="101">
        <f t="shared" ref="GB48:GB62" si="107">MATCH(EJ48,$AD$5:$AD$26,1)-1</f>
        <v>5</v>
      </c>
      <c r="GC48" s="101">
        <f t="shared" ref="GC48:GC62" si="108">MATCH(EK48,$AD$5:$AD$26,1)-1</f>
        <v>3</v>
      </c>
      <c r="GD48" s="101">
        <f t="shared" ref="GD48:GD62" si="109">MATCH(EL48,$AD$5:$AD$26,1)-1</f>
        <v>3</v>
      </c>
    </row>
    <row r="49" spans="41:186" ht="16.5" x14ac:dyDescent="0.2">
      <c r="AO49" s="50">
        <v>5</v>
      </c>
      <c r="AP49" s="100">
        <v>11</v>
      </c>
      <c r="AQ49" s="100">
        <v>1</v>
      </c>
      <c r="AR49" s="50">
        <v>3</v>
      </c>
      <c r="AS49" s="100" t="s">
        <v>375</v>
      </c>
      <c r="AT49" s="21">
        <f t="shared" si="61"/>
        <v>8.8000000000000009E-2</v>
      </c>
      <c r="AU49" s="100">
        <f t="shared" si="5"/>
        <v>2</v>
      </c>
      <c r="AV49" s="100">
        <f t="shared" si="6"/>
        <v>4</v>
      </c>
      <c r="AW49" s="101">
        <f t="shared" si="7"/>
        <v>0.26400000000000001</v>
      </c>
      <c r="AX49" s="100">
        <f t="shared" si="8"/>
        <v>15.84</v>
      </c>
      <c r="BA49" s="100">
        <v>45</v>
      </c>
      <c r="BB49" s="14">
        <f>INDEX(节奏总表!$BW$4:$BW$63,神器!BA49)</f>
        <v>138</v>
      </c>
      <c r="BC49" s="14">
        <f t="shared" si="9"/>
        <v>8</v>
      </c>
      <c r="BD49" s="14">
        <v>5</v>
      </c>
      <c r="BE49" s="14">
        <v>3</v>
      </c>
      <c r="BF49" s="14">
        <f t="shared" si="60"/>
        <v>0</v>
      </c>
      <c r="BG49" s="14">
        <f t="shared" si="67"/>
        <v>0</v>
      </c>
      <c r="BH49" s="14">
        <f t="shared" si="67"/>
        <v>0</v>
      </c>
      <c r="BI49" s="14">
        <f t="shared" si="67"/>
        <v>0</v>
      </c>
      <c r="BJ49" s="14">
        <f t="shared" si="67"/>
        <v>0</v>
      </c>
      <c r="BK49" s="14">
        <f t="shared" si="67"/>
        <v>0</v>
      </c>
      <c r="BL49" s="14">
        <f t="shared" si="67"/>
        <v>0</v>
      </c>
      <c r="BM49" s="14">
        <f t="shared" si="67"/>
        <v>0</v>
      </c>
      <c r="BN49" s="14">
        <f t="shared" si="67"/>
        <v>0</v>
      </c>
      <c r="BO49" s="14">
        <f t="shared" si="67"/>
        <v>0</v>
      </c>
      <c r="BP49" s="14">
        <f t="shared" si="67"/>
        <v>0</v>
      </c>
      <c r="BQ49" s="14">
        <f t="shared" si="67"/>
        <v>0</v>
      </c>
      <c r="BR49" s="14">
        <f t="shared" si="67"/>
        <v>0</v>
      </c>
      <c r="BS49" s="14">
        <f t="shared" si="67"/>
        <v>0</v>
      </c>
      <c r="BT49" s="14">
        <f t="shared" si="67"/>
        <v>0</v>
      </c>
      <c r="BU49" s="14">
        <f t="shared" si="67"/>
        <v>0</v>
      </c>
      <c r="BV49" s="14">
        <f t="shared" si="67"/>
        <v>0</v>
      </c>
      <c r="BW49" s="14">
        <f t="shared" si="67"/>
        <v>0</v>
      </c>
      <c r="BX49" s="14">
        <f t="shared" si="67"/>
        <v>0</v>
      </c>
      <c r="BY49" s="14">
        <f t="shared" si="67"/>
        <v>0</v>
      </c>
      <c r="BZ49" s="14">
        <f t="shared" si="67"/>
        <v>0</v>
      </c>
      <c r="CA49" s="14">
        <f t="shared" si="67"/>
        <v>0</v>
      </c>
      <c r="CB49" s="14">
        <f t="shared" si="67"/>
        <v>0</v>
      </c>
      <c r="CC49" s="14">
        <f t="shared" si="67"/>
        <v>0</v>
      </c>
      <c r="CD49" s="14">
        <f t="shared" si="67"/>
        <v>0</v>
      </c>
      <c r="CE49" s="14">
        <f t="shared" si="67"/>
        <v>0</v>
      </c>
      <c r="CF49" s="14">
        <f t="shared" si="67"/>
        <v>4.8600000000000003</v>
      </c>
      <c r="CG49" s="14">
        <f t="shared" si="67"/>
        <v>4.8600000000000003</v>
      </c>
      <c r="CH49" s="14">
        <f t="shared" si="67"/>
        <v>4.8600000000000003</v>
      </c>
      <c r="CI49" s="14">
        <f t="shared" si="67"/>
        <v>2.16</v>
      </c>
      <c r="CJ49" s="14">
        <f t="shared" si="67"/>
        <v>2.16</v>
      </c>
      <c r="CK49" s="14">
        <f t="shared" si="67"/>
        <v>2.16</v>
      </c>
      <c r="CL49" s="14">
        <f t="shared" si="67"/>
        <v>0.89999999999999991</v>
      </c>
      <c r="CM49" s="14">
        <f t="shared" si="67"/>
        <v>0.89999999999999991</v>
      </c>
      <c r="CN49" s="14">
        <f t="shared" si="67"/>
        <v>2.16</v>
      </c>
      <c r="CO49" s="14">
        <f t="shared" si="67"/>
        <v>2.16</v>
      </c>
      <c r="CP49" s="14">
        <f t="shared" si="67"/>
        <v>2.16</v>
      </c>
      <c r="CQ49" s="14">
        <f t="shared" si="67"/>
        <v>1.08</v>
      </c>
      <c r="CR49" s="14">
        <f t="shared" si="67"/>
        <v>1.08</v>
      </c>
      <c r="CS49" s="14">
        <f t="shared" si="67"/>
        <v>1.08</v>
      </c>
      <c r="CT49" s="14">
        <f t="shared" si="67"/>
        <v>0.45000000000000007</v>
      </c>
      <c r="CU49" s="14">
        <f t="shared" si="67"/>
        <v>0.45000000000000007</v>
      </c>
      <c r="CW49" s="14">
        <f>SUM(BF$5:BF49)</f>
        <v>124.95</v>
      </c>
      <c r="CX49" s="14">
        <f>SUM(BG$5:BG49)</f>
        <v>124.95</v>
      </c>
      <c r="CY49" s="14">
        <f>SUM(BH$5:BH49)</f>
        <v>76.949999999999989</v>
      </c>
      <c r="CZ49" s="14">
        <f>SUM(BI$5:BI49)</f>
        <v>72.539999999999992</v>
      </c>
      <c r="DA49" s="14">
        <f>SUM(BJ$5:BJ49)</f>
        <v>72.539999999999992</v>
      </c>
      <c r="DB49" s="14">
        <f>SUM(BK$5:BK49)</f>
        <v>36.855000000000004</v>
      </c>
      <c r="DC49" s="14">
        <f>SUM(BL$5:BL49)</f>
        <v>36.855000000000004</v>
      </c>
      <c r="DD49" s="14">
        <f>SUM(BM$5:BM49)</f>
        <v>16.739999999999998</v>
      </c>
      <c r="DE49" s="14">
        <f>SUM(BN$5:BN49)</f>
        <v>70.875</v>
      </c>
      <c r="DF49" s="14">
        <f>SUM(BO$5:BO49)</f>
        <v>70.875</v>
      </c>
      <c r="DG49" s="14">
        <f>SUM(BP$5:BP49)</f>
        <v>33.120000000000005</v>
      </c>
      <c r="DH49" s="14">
        <f>SUM(BQ$5:BQ49)</f>
        <v>33.120000000000005</v>
      </c>
      <c r="DI49" s="14">
        <f>SUM(BR$5:BR49)</f>
        <v>17.010000000000002</v>
      </c>
      <c r="DJ49" s="14">
        <f>SUM(BS$5:BS49)</f>
        <v>8.5050000000000008</v>
      </c>
      <c r="DK49" s="14">
        <f>SUM(BT$5:BT49)</f>
        <v>75.375</v>
      </c>
      <c r="DL49" s="14">
        <f>SUM(BU$5:BU49)</f>
        <v>75.375</v>
      </c>
      <c r="DM49" s="14">
        <f>SUM(BV$5:BV49)</f>
        <v>35.1</v>
      </c>
      <c r="DN49" s="14">
        <f>SUM(BW$5:BW49)</f>
        <v>35.1</v>
      </c>
      <c r="DO49" s="14">
        <f>SUM(BX$5:BX49)</f>
        <v>18.09</v>
      </c>
      <c r="DP49" s="14">
        <f>SUM(BY$5:BY49)</f>
        <v>9.0449999999999999</v>
      </c>
      <c r="DQ49" s="14">
        <f>SUM(BZ$5:BZ49)</f>
        <v>93</v>
      </c>
      <c r="DR49" s="14">
        <f>SUM(CA$5:CA49)</f>
        <v>93</v>
      </c>
      <c r="DS49" s="14">
        <f>SUM(CB$5:CB49)</f>
        <v>43.56</v>
      </c>
      <c r="DT49" s="14">
        <f>SUM(CC$5:CC49)</f>
        <v>43.56</v>
      </c>
      <c r="DU49" s="14">
        <f>SUM(CD$5:CD49)</f>
        <v>22.32</v>
      </c>
      <c r="DV49" s="14">
        <f>SUM(CE$5:CE49)</f>
        <v>11.16</v>
      </c>
      <c r="DW49" s="14">
        <f>SUM(CF$5:CF49)</f>
        <v>45.765000000000001</v>
      </c>
      <c r="DX49" s="14">
        <f>SUM(CG$5:CG49)</f>
        <v>45.765000000000001</v>
      </c>
      <c r="DY49" s="14">
        <f>SUM(CH$5:CH49)</f>
        <v>45.765000000000001</v>
      </c>
      <c r="DZ49" s="14">
        <f>SUM(CI$5:CI49)</f>
        <v>21.06</v>
      </c>
      <c r="EA49" s="14">
        <f>SUM(CJ$5:CJ49)</f>
        <v>21.06</v>
      </c>
      <c r="EB49" s="14">
        <f>SUM(CK$5:CK49)</f>
        <v>21.06</v>
      </c>
      <c r="EC49" s="14">
        <f>SUM(CL$5:CL49)</f>
        <v>8.7750000000000004</v>
      </c>
      <c r="ED49" s="14">
        <f>SUM(CM$5:CM49)</f>
        <v>8.7750000000000004</v>
      </c>
      <c r="EE49" s="14">
        <f>SUM(CN$5:CN49)</f>
        <v>17.82</v>
      </c>
      <c r="EF49" s="14">
        <f>SUM(CO$5:CO49)</f>
        <v>17.82</v>
      </c>
      <c r="EG49" s="14">
        <f>SUM(CP$5:CP49)</f>
        <v>17.82</v>
      </c>
      <c r="EH49" s="14">
        <f>SUM(CQ$5:CQ49)</f>
        <v>8.64</v>
      </c>
      <c r="EI49" s="14">
        <f>SUM(CR$5:CR49)</f>
        <v>8.64</v>
      </c>
      <c r="EJ49" s="14">
        <f>SUM(CS$5:CS49)</f>
        <v>8.64</v>
      </c>
      <c r="EK49" s="14">
        <f>SUM(CT$5:CT49)</f>
        <v>3.600000000000001</v>
      </c>
      <c r="EL49" s="14">
        <f>SUM(CU$5:CU49)</f>
        <v>3.600000000000001</v>
      </c>
      <c r="EO49" s="101">
        <f t="shared" si="68"/>
        <v>20</v>
      </c>
      <c r="EP49" s="101">
        <f t="shared" si="69"/>
        <v>20</v>
      </c>
      <c r="EQ49" s="101">
        <f t="shared" si="70"/>
        <v>17</v>
      </c>
      <c r="ER49" s="101">
        <f t="shared" si="71"/>
        <v>16</v>
      </c>
      <c r="ES49" s="101">
        <f t="shared" si="72"/>
        <v>16</v>
      </c>
      <c r="ET49" s="101">
        <f t="shared" si="73"/>
        <v>12</v>
      </c>
      <c r="EU49" s="101">
        <f t="shared" si="74"/>
        <v>12</v>
      </c>
      <c r="EV49" s="101">
        <f t="shared" si="75"/>
        <v>8</v>
      </c>
      <c r="EW49" s="101">
        <f t="shared" si="76"/>
        <v>16</v>
      </c>
      <c r="EX49" s="101">
        <f t="shared" si="77"/>
        <v>16</v>
      </c>
      <c r="EY49" s="101">
        <f t="shared" si="78"/>
        <v>11</v>
      </c>
      <c r="EZ49" s="101">
        <f t="shared" si="79"/>
        <v>11</v>
      </c>
      <c r="FA49" s="101">
        <f t="shared" si="80"/>
        <v>8</v>
      </c>
      <c r="FB49" s="101">
        <f t="shared" si="81"/>
        <v>5</v>
      </c>
      <c r="FC49" s="101">
        <f t="shared" si="82"/>
        <v>17</v>
      </c>
      <c r="FD49" s="101">
        <f t="shared" si="83"/>
        <v>17</v>
      </c>
      <c r="FE49" s="101">
        <f t="shared" si="84"/>
        <v>12</v>
      </c>
      <c r="FF49" s="101">
        <f t="shared" si="85"/>
        <v>12</v>
      </c>
      <c r="FG49" s="101">
        <f t="shared" si="86"/>
        <v>9</v>
      </c>
      <c r="FH49" s="101">
        <f t="shared" si="87"/>
        <v>6</v>
      </c>
      <c r="FI49" s="101">
        <f t="shared" si="88"/>
        <v>18</v>
      </c>
      <c r="FJ49" s="101">
        <f t="shared" si="89"/>
        <v>18</v>
      </c>
      <c r="FK49" s="101">
        <f t="shared" si="90"/>
        <v>13</v>
      </c>
      <c r="FL49" s="101">
        <f t="shared" si="91"/>
        <v>13</v>
      </c>
      <c r="FM49" s="101">
        <f t="shared" si="92"/>
        <v>9</v>
      </c>
      <c r="FN49" s="101">
        <f t="shared" si="93"/>
        <v>6</v>
      </c>
      <c r="FO49" s="101">
        <f t="shared" si="94"/>
        <v>13</v>
      </c>
      <c r="FP49" s="101">
        <f t="shared" si="95"/>
        <v>13</v>
      </c>
      <c r="FQ49" s="101">
        <f t="shared" si="96"/>
        <v>13</v>
      </c>
      <c r="FR49" s="101">
        <f t="shared" si="97"/>
        <v>9</v>
      </c>
      <c r="FS49" s="101">
        <f t="shared" si="98"/>
        <v>9</v>
      </c>
      <c r="FT49" s="101">
        <f t="shared" si="99"/>
        <v>9</v>
      </c>
      <c r="FU49" s="101">
        <f t="shared" si="100"/>
        <v>5</v>
      </c>
      <c r="FV49" s="101">
        <f t="shared" si="101"/>
        <v>5</v>
      </c>
      <c r="FW49" s="101">
        <f t="shared" si="102"/>
        <v>8</v>
      </c>
      <c r="FX49" s="101">
        <f t="shared" si="103"/>
        <v>8</v>
      </c>
      <c r="FY49" s="101">
        <f t="shared" si="104"/>
        <v>8</v>
      </c>
      <c r="FZ49" s="101">
        <f t="shared" si="105"/>
        <v>5</v>
      </c>
      <c r="GA49" s="101">
        <f t="shared" si="106"/>
        <v>5</v>
      </c>
      <c r="GB49" s="101">
        <f t="shared" si="107"/>
        <v>5</v>
      </c>
      <c r="GC49" s="101">
        <f t="shared" si="108"/>
        <v>3</v>
      </c>
      <c r="GD49" s="101">
        <f t="shared" si="109"/>
        <v>3</v>
      </c>
    </row>
    <row r="50" spans="41:186" ht="16.5" x14ac:dyDescent="0.2">
      <c r="AO50" s="50">
        <v>5</v>
      </c>
      <c r="AP50" s="100">
        <v>12</v>
      </c>
      <c r="AQ50" s="100">
        <v>1</v>
      </c>
      <c r="AR50" s="50">
        <v>3</v>
      </c>
      <c r="AS50" s="100" t="s">
        <v>376</v>
      </c>
      <c r="AT50" s="21">
        <f t="shared" si="61"/>
        <v>8.8000000000000009E-2</v>
      </c>
      <c r="AU50" s="100">
        <f t="shared" si="5"/>
        <v>2</v>
      </c>
      <c r="AV50" s="100">
        <f t="shared" si="6"/>
        <v>4</v>
      </c>
      <c r="AW50" s="101">
        <f t="shared" si="7"/>
        <v>0.26400000000000001</v>
      </c>
      <c r="AX50" s="100">
        <f t="shared" si="8"/>
        <v>15.84</v>
      </c>
      <c r="BA50" s="100">
        <v>46</v>
      </c>
      <c r="BB50" s="14">
        <f>INDEX(节奏总表!$BW$4:$BW$63,神器!BA50)</f>
        <v>139</v>
      </c>
      <c r="BC50" s="14">
        <f t="shared" si="9"/>
        <v>8</v>
      </c>
      <c r="BD50" s="14">
        <v>5</v>
      </c>
      <c r="BE50" s="14">
        <v>3</v>
      </c>
      <c r="BF50" s="14">
        <f t="shared" si="60"/>
        <v>0</v>
      </c>
      <c r="BG50" s="14">
        <f t="shared" si="67"/>
        <v>0</v>
      </c>
      <c r="BH50" s="14">
        <f t="shared" si="67"/>
        <v>0</v>
      </c>
      <c r="BI50" s="14">
        <f t="shared" si="67"/>
        <v>0</v>
      </c>
      <c r="BJ50" s="14">
        <f t="shared" si="67"/>
        <v>0</v>
      </c>
      <c r="BK50" s="14">
        <f t="shared" si="67"/>
        <v>0</v>
      </c>
      <c r="BL50" s="14">
        <f t="shared" si="67"/>
        <v>0</v>
      </c>
      <c r="BM50" s="14">
        <f t="shared" si="67"/>
        <v>0</v>
      </c>
      <c r="BN50" s="14">
        <f t="shared" si="67"/>
        <v>0</v>
      </c>
      <c r="BO50" s="14">
        <f t="shared" si="67"/>
        <v>0</v>
      </c>
      <c r="BP50" s="14">
        <f t="shared" si="67"/>
        <v>0</v>
      </c>
      <c r="BQ50" s="14">
        <f t="shared" si="67"/>
        <v>0</v>
      </c>
      <c r="BR50" s="14">
        <f t="shared" si="67"/>
        <v>0</v>
      </c>
      <c r="BS50" s="14">
        <f t="shared" si="67"/>
        <v>0</v>
      </c>
      <c r="BT50" s="14">
        <f t="shared" si="67"/>
        <v>0</v>
      </c>
      <c r="BU50" s="14">
        <f t="shared" si="67"/>
        <v>0</v>
      </c>
      <c r="BV50" s="14">
        <f t="shared" si="67"/>
        <v>0</v>
      </c>
      <c r="BW50" s="14">
        <f t="shared" si="67"/>
        <v>0</v>
      </c>
      <c r="BX50" s="14">
        <f t="shared" si="67"/>
        <v>0</v>
      </c>
      <c r="BY50" s="14">
        <f t="shared" si="67"/>
        <v>0</v>
      </c>
      <c r="BZ50" s="14">
        <f t="shared" si="67"/>
        <v>0</v>
      </c>
      <c r="CA50" s="14">
        <f t="shared" si="67"/>
        <v>0</v>
      </c>
      <c r="CB50" s="14">
        <f t="shared" si="67"/>
        <v>0</v>
      </c>
      <c r="CC50" s="14">
        <f t="shared" si="67"/>
        <v>0</v>
      </c>
      <c r="CD50" s="14">
        <f t="shared" si="67"/>
        <v>0</v>
      </c>
      <c r="CE50" s="14">
        <f t="shared" si="67"/>
        <v>0</v>
      </c>
      <c r="CF50" s="14">
        <f t="shared" si="67"/>
        <v>4.8600000000000003</v>
      </c>
      <c r="CG50" s="14">
        <f t="shared" si="67"/>
        <v>4.8600000000000003</v>
      </c>
      <c r="CH50" s="14">
        <f t="shared" si="67"/>
        <v>4.8600000000000003</v>
      </c>
      <c r="CI50" s="14">
        <f t="shared" si="67"/>
        <v>2.16</v>
      </c>
      <c r="CJ50" s="14">
        <f t="shared" si="67"/>
        <v>2.16</v>
      </c>
      <c r="CK50" s="14">
        <f t="shared" si="67"/>
        <v>2.16</v>
      </c>
      <c r="CL50" s="14">
        <f t="shared" si="67"/>
        <v>0.89999999999999991</v>
      </c>
      <c r="CM50" s="14">
        <f t="shared" si="67"/>
        <v>0.89999999999999991</v>
      </c>
      <c r="CN50" s="14">
        <f t="shared" si="67"/>
        <v>2.16</v>
      </c>
      <c r="CO50" s="14">
        <f t="shared" si="67"/>
        <v>2.16</v>
      </c>
      <c r="CP50" s="14">
        <f t="shared" si="67"/>
        <v>2.16</v>
      </c>
      <c r="CQ50" s="14">
        <f t="shared" si="67"/>
        <v>1.08</v>
      </c>
      <c r="CR50" s="14">
        <f t="shared" si="67"/>
        <v>1.08</v>
      </c>
      <c r="CS50" s="14">
        <f t="shared" si="67"/>
        <v>1.08</v>
      </c>
      <c r="CT50" s="14">
        <f t="shared" si="67"/>
        <v>0.45000000000000007</v>
      </c>
      <c r="CU50" s="14">
        <f t="shared" si="67"/>
        <v>0.45000000000000007</v>
      </c>
      <c r="CW50" s="14">
        <f>SUM(BF$5:BF50)</f>
        <v>124.95</v>
      </c>
      <c r="CX50" s="14">
        <f>SUM(BG$5:BG50)</f>
        <v>124.95</v>
      </c>
      <c r="CY50" s="14">
        <f>SUM(BH$5:BH50)</f>
        <v>76.949999999999989</v>
      </c>
      <c r="CZ50" s="14">
        <f>SUM(BI$5:BI50)</f>
        <v>72.539999999999992</v>
      </c>
      <c r="DA50" s="14">
        <f>SUM(BJ$5:BJ50)</f>
        <v>72.539999999999992</v>
      </c>
      <c r="DB50" s="14">
        <f>SUM(BK$5:BK50)</f>
        <v>36.855000000000004</v>
      </c>
      <c r="DC50" s="14">
        <f>SUM(BL$5:BL50)</f>
        <v>36.855000000000004</v>
      </c>
      <c r="DD50" s="14">
        <f>SUM(BM$5:BM50)</f>
        <v>16.739999999999998</v>
      </c>
      <c r="DE50" s="14">
        <f>SUM(BN$5:BN50)</f>
        <v>70.875</v>
      </c>
      <c r="DF50" s="14">
        <f>SUM(BO$5:BO50)</f>
        <v>70.875</v>
      </c>
      <c r="DG50" s="14">
        <f>SUM(BP$5:BP50)</f>
        <v>33.120000000000005</v>
      </c>
      <c r="DH50" s="14">
        <f>SUM(BQ$5:BQ50)</f>
        <v>33.120000000000005</v>
      </c>
      <c r="DI50" s="14">
        <f>SUM(BR$5:BR50)</f>
        <v>17.010000000000002</v>
      </c>
      <c r="DJ50" s="14">
        <f>SUM(BS$5:BS50)</f>
        <v>8.5050000000000008</v>
      </c>
      <c r="DK50" s="14">
        <f>SUM(BT$5:BT50)</f>
        <v>75.375</v>
      </c>
      <c r="DL50" s="14">
        <f>SUM(BU$5:BU50)</f>
        <v>75.375</v>
      </c>
      <c r="DM50" s="14">
        <f>SUM(BV$5:BV50)</f>
        <v>35.1</v>
      </c>
      <c r="DN50" s="14">
        <f>SUM(BW$5:BW50)</f>
        <v>35.1</v>
      </c>
      <c r="DO50" s="14">
        <f>SUM(BX$5:BX50)</f>
        <v>18.09</v>
      </c>
      <c r="DP50" s="14">
        <f>SUM(BY$5:BY50)</f>
        <v>9.0449999999999999</v>
      </c>
      <c r="DQ50" s="14">
        <f>SUM(BZ$5:BZ50)</f>
        <v>93</v>
      </c>
      <c r="DR50" s="14">
        <f>SUM(CA$5:CA50)</f>
        <v>93</v>
      </c>
      <c r="DS50" s="14">
        <f>SUM(CB$5:CB50)</f>
        <v>43.56</v>
      </c>
      <c r="DT50" s="14">
        <f>SUM(CC$5:CC50)</f>
        <v>43.56</v>
      </c>
      <c r="DU50" s="14">
        <f>SUM(CD$5:CD50)</f>
        <v>22.32</v>
      </c>
      <c r="DV50" s="14">
        <f>SUM(CE$5:CE50)</f>
        <v>11.16</v>
      </c>
      <c r="DW50" s="14">
        <f>SUM(CF$5:CF50)</f>
        <v>50.625</v>
      </c>
      <c r="DX50" s="14">
        <f>SUM(CG$5:CG50)</f>
        <v>50.625</v>
      </c>
      <c r="DY50" s="14">
        <f>SUM(CH$5:CH50)</f>
        <v>50.625</v>
      </c>
      <c r="DZ50" s="14">
        <f>SUM(CI$5:CI50)</f>
        <v>23.22</v>
      </c>
      <c r="EA50" s="14">
        <f>SUM(CJ$5:CJ50)</f>
        <v>23.22</v>
      </c>
      <c r="EB50" s="14">
        <f>SUM(CK$5:CK50)</f>
        <v>23.22</v>
      </c>
      <c r="EC50" s="14">
        <f>SUM(CL$5:CL50)</f>
        <v>9.6750000000000007</v>
      </c>
      <c r="ED50" s="14">
        <f>SUM(CM$5:CM50)</f>
        <v>9.6750000000000007</v>
      </c>
      <c r="EE50" s="14">
        <f>SUM(CN$5:CN50)</f>
        <v>19.98</v>
      </c>
      <c r="EF50" s="14">
        <f>SUM(CO$5:CO50)</f>
        <v>19.98</v>
      </c>
      <c r="EG50" s="14">
        <f>SUM(CP$5:CP50)</f>
        <v>19.98</v>
      </c>
      <c r="EH50" s="14">
        <f>SUM(CQ$5:CQ50)</f>
        <v>9.7200000000000006</v>
      </c>
      <c r="EI50" s="14">
        <f>SUM(CR$5:CR50)</f>
        <v>9.7200000000000006</v>
      </c>
      <c r="EJ50" s="14">
        <f>SUM(CS$5:CS50)</f>
        <v>9.7200000000000006</v>
      </c>
      <c r="EK50" s="14">
        <f>SUM(CT$5:CT50)</f>
        <v>4.0500000000000007</v>
      </c>
      <c r="EL50" s="14">
        <f>SUM(CU$5:CU50)</f>
        <v>4.0500000000000007</v>
      </c>
      <c r="EO50" s="101">
        <f t="shared" si="68"/>
        <v>20</v>
      </c>
      <c r="EP50" s="101">
        <f t="shared" si="69"/>
        <v>20</v>
      </c>
      <c r="EQ50" s="101">
        <f t="shared" si="70"/>
        <v>17</v>
      </c>
      <c r="ER50" s="101">
        <f t="shared" si="71"/>
        <v>16</v>
      </c>
      <c r="ES50" s="101">
        <f t="shared" si="72"/>
        <v>16</v>
      </c>
      <c r="ET50" s="101">
        <f t="shared" si="73"/>
        <v>12</v>
      </c>
      <c r="EU50" s="101">
        <f t="shared" si="74"/>
        <v>12</v>
      </c>
      <c r="EV50" s="101">
        <f t="shared" si="75"/>
        <v>8</v>
      </c>
      <c r="EW50" s="101">
        <f t="shared" si="76"/>
        <v>16</v>
      </c>
      <c r="EX50" s="101">
        <f t="shared" si="77"/>
        <v>16</v>
      </c>
      <c r="EY50" s="101">
        <f t="shared" si="78"/>
        <v>11</v>
      </c>
      <c r="EZ50" s="101">
        <f t="shared" si="79"/>
        <v>11</v>
      </c>
      <c r="FA50" s="101">
        <f t="shared" si="80"/>
        <v>8</v>
      </c>
      <c r="FB50" s="101">
        <f t="shared" si="81"/>
        <v>5</v>
      </c>
      <c r="FC50" s="101">
        <f t="shared" si="82"/>
        <v>17</v>
      </c>
      <c r="FD50" s="101">
        <f t="shared" si="83"/>
        <v>17</v>
      </c>
      <c r="FE50" s="101">
        <f t="shared" si="84"/>
        <v>12</v>
      </c>
      <c r="FF50" s="101">
        <f t="shared" si="85"/>
        <v>12</v>
      </c>
      <c r="FG50" s="101">
        <f t="shared" si="86"/>
        <v>9</v>
      </c>
      <c r="FH50" s="101">
        <f t="shared" si="87"/>
        <v>6</v>
      </c>
      <c r="FI50" s="101">
        <f t="shared" si="88"/>
        <v>18</v>
      </c>
      <c r="FJ50" s="101">
        <f t="shared" si="89"/>
        <v>18</v>
      </c>
      <c r="FK50" s="101">
        <f t="shared" si="90"/>
        <v>13</v>
      </c>
      <c r="FL50" s="101">
        <f t="shared" si="91"/>
        <v>13</v>
      </c>
      <c r="FM50" s="101">
        <f t="shared" si="92"/>
        <v>9</v>
      </c>
      <c r="FN50" s="101">
        <f t="shared" si="93"/>
        <v>6</v>
      </c>
      <c r="FO50" s="101">
        <f t="shared" si="94"/>
        <v>14</v>
      </c>
      <c r="FP50" s="101">
        <f t="shared" si="95"/>
        <v>14</v>
      </c>
      <c r="FQ50" s="101">
        <f t="shared" si="96"/>
        <v>14</v>
      </c>
      <c r="FR50" s="101">
        <f t="shared" si="97"/>
        <v>10</v>
      </c>
      <c r="FS50" s="101">
        <f t="shared" si="98"/>
        <v>10</v>
      </c>
      <c r="FT50" s="101">
        <f t="shared" si="99"/>
        <v>10</v>
      </c>
      <c r="FU50" s="101">
        <f t="shared" si="100"/>
        <v>6</v>
      </c>
      <c r="FV50" s="101">
        <f t="shared" si="101"/>
        <v>6</v>
      </c>
      <c r="FW50" s="101">
        <f t="shared" si="102"/>
        <v>9</v>
      </c>
      <c r="FX50" s="101">
        <f t="shared" si="103"/>
        <v>9</v>
      </c>
      <c r="FY50" s="101">
        <f t="shared" si="104"/>
        <v>9</v>
      </c>
      <c r="FZ50" s="101">
        <f t="shared" si="105"/>
        <v>6</v>
      </c>
      <c r="GA50" s="101">
        <f t="shared" si="106"/>
        <v>6</v>
      </c>
      <c r="GB50" s="101">
        <f t="shared" si="107"/>
        <v>6</v>
      </c>
      <c r="GC50" s="101">
        <f t="shared" si="108"/>
        <v>3</v>
      </c>
      <c r="GD50" s="101">
        <f t="shared" si="109"/>
        <v>3</v>
      </c>
    </row>
    <row r="51" spans="41:186" ht="16.5" x14ac:dyDescent="0.2">
      <c r="AO51" s="50">
        <v>5</v>
      </c>
      <c r="AP51" s="100">
        <v>13</v>
      </c>
      <c r="AQ51" s="100">
        <v>1</v>
      </c>
      <c r="AR51" s="50">
        <v>3</v>
      </c>
      <c r="AS51" s="100" t="s">
        <v>377</v>
      </c>
      <c r="AT51" s="21">
        <f t="shared" si="61"/>
        <v>6.6000000000000003E-2</v>
      </c>
      <c r="AU51" s="100">
        <f t="shared" si="5"/>
        <v>1</v>
      </c>
      <c r="AV51" s="100">
        <f t="shared" si="6"/>
        <v>3</v>
      </c>
      <c r="AW51" s="101">
        <f t="shared" si="7"/>
        <v>0.13200000000000001</v>
      </c>
      <c r="AX51" s="100">
        <f t="shared" si="8"/>
        <v>18.48</v>
      </c>
      <c r="BA51" s="100">
        <v>47</v>
      </c>
      <c r="BB51" s="14">
        <f>INDEX(节奏总表!$BW$4:$BW$63,神器!BA51)</f>
        <v>139</v>
      </c>
      <c r="BC51" s="14">
        <f t="shared" si="9"/>
        <v>8</v>
      </c>
      <c r="BD51" s="14">
        <v>5</v>
      </c>
      <c r="BE51" s="14">
        <v>3</v>
      </c>
      <c r="BF51" s="14">
        <f t="shared" si="60"/>
        <v>0</v>
      </c>
      <c r="BG51" s="14">
        <f t="shared" si="67"/>
        <v>0</v>
      </c>
      <c r="BH51" s="14">
        <f t="shared" si="67"/>
        <v>0</v>
      </c>
      <c r="BI51" s="14">
        <f t="shared" si="67"/>
        <v>0</v>
      </c>
      <c r="BJ51" s="14">
        <f t="shared" si="67"/>
        <v>0</v>
      </c>
      <c r="BK51" s="14">
        <f t="shared" si="67"/>
        <v>0</v>
      </c>
      <c r="BL51" s="14">
        <f t="shared" si="67"/>
        <v>0</v>
      </c>
      <c r="BM51" s="14">
        <f t="shared" si="67"/>
        <v>0</v>
      </c>
      <c r="BN51" s="14">
        <f t="shared" si="67"/>
        <v>0</v>
      </c>
      <c r="BO51" s="14">
        <f t="shared" si="67"/>
        <v>0</v>
      </c>
      <c r="BP51" s="14">
        <f t="shared" si="67"/>
        <v>0</v>
      </c>
      <c r="BQ51" s="14">
        <f t="shared" si="67"/>
        <v>0</v>
      </c>
      <c r="BR51" s="14">
        <f t="shared" si="67"/>
        <v>0</v>
      </c>
      <c r="BS51" s="14">
        <f t="shared" si="67"/>
        <v>0</v>
      </c>
      <c r="BT51" s="14">
        <f t="shared" si="67"/>
        <v>0</v>
      </c>
      <c r="BU51" s="14">
        <f t="shared" si="67"/>
        <v>0</v>
      </c>
      <c r="BV51" s="14">
        <f t="shared" si="67"/>
        <v>0</v>
      </c>
      <c r="BW51" s="14">
        <f t="shared" si="67"/>
        <v>0</v>
      </c>
      <c r="BX51" s="14">
        <f t="shared" si="67"/>
        <v>0</v>
      </c>
      <c r="BY51" s="14">
        <f t="shared" si="67"/>
        <v>0</v>
      </c>
      <c r="BZ51" s="14">
        <f t="shared" si="67"/>
        <v>0</v>
      </c>
      <c r="CA51" s="14">
        <f t="shared" si="67"/>
        <v>0</v>
      </c>
      <c r="CB51" s="14">
        <f t="shared" si="67"/>
        <v>0</v>
      </c>
      <c r="CC51" s="14">
        <f t="shared" si="67"/>
        <v>0</v>
      </c>
      <c r="CD51" s="14">
        <f t="shared" si="67"/>
        <v>0</v>
      </c>
      <c r="CE51" s="14">
        <f t="shared" si="67"/>
        <v>0</v>
      </c>
      <c r="CF51" s="14">
        <f t="shared" si="67"/>
        <v>4.8600000000000003</v>
      </c>
      <c r="CG51" s="14">
        <f t="shared" si="67"/>
        <v>4.8600000000000003</v>
      </c>
      <c r="CH51" s="14">
        <f t="shared" si="67"/>
        <v>4.8600000000000003</v>
      </c>
      <c r="CI51" s="14">
        <f t="shared" si="67"/>
        <v>2.16</v>
      </c>
      <c r="CJ51" s="14">
        <f t="shared" si="67"/>
        <v>2.16</v>
      </c>
      <c r="CK51" s="14">
        <f t="shared" si="67"/>
        <v>2.16</v>
      </c>
      <c r="CL51" s="14">
        <f t="shared" si="67"/>
        <v>0.89999999999999991</v>
      </c>
      <c r="CM51" s="14">
        <f t="shared" si="67"/>
        <v>0.89999999999999991</v>
      </c>
      <c r="CN51" s="14">
        <f t="shared" si="67"/>
        <v>2.16</v>
      </c>
      <c r="CO51" s="14">
        <f t="shared" si="67"/>
        <v>2.16</v>
      </c>
      <c r="CP51" s="14">
        <f t="shared" si="67"/>
        <v>2.16</v>
      </c>
      <c r="CQ51" s="14">
        <f t="shared" si="67"/>
        <v>1.08</v>
      </c>
      <c r="CR51" s="14">
        <f t="shared" si="67"/>
        <v>1.08</v>
      </c>
      <c r="CS51" s="14">
        <f t="shared" si="67"/>
        <v>1.08</v>
      </c>
      <c r="CT51" s="14">
        <f t="shared" si="67"/>
        <v>0.45000000000000007</v>
      </c>
      <c r="CU51" s="14">
        <f t="shared" si="67"/>
        <v>0.45000000000000007</v>
      </c>
      <c r="CW51" s="14">
        <f>SUM(BF$5:BF51)</f>
        <v>124.95</v>
      </c>
      <c r="CX51" s="14">
        <f>SUM(BG$5:BG51)</f>
        <v>124.95</v>
      </c>
      <c r="CY51" s="14">
        <f>SUM(BH$5:BH51)</f>
        <v>76.949999999999989</v>
      </c>
      <c r="CZ51" s="14">
        <f>SUM(BI$5:BI51)</f>
        <v>72.539999999999992</v>
      </c>
      <c r="DA51" s="14">
        <f>SUM(BJ$5:BJ51)</f>
        <v>72.539999999999992</v>
      </c>
      <c r="DB51" s="14">
        <f>SUM(BK$5:BK51)</f>
        <v>36.855000000000004</v>
      </c>
      <c r="DC51" s="14">
        <f>SUM(BL$5:BL51)</f>
        <v>36.855000000000004</v>
      </c>
      <c r="DD51" s="14">
        <f>SUM(BM$5:BM51)</f>
        <v>16.739999999999998</v>
      </c>
      <c r="DE51" s="14">
        <f>SUM(BN$5:BN51)</f>
        <v>70.875</v>
      </c>
      <c r="DF51" s="14">
        <f>SUM(BO$5:BO51)</f>
        <v>70.875</v>
      </c>
      <c r="DG51" s="14">
        <f>SUM(BP$5:BP51)</f>
        <v>33.120000000000005</v>
      </c>
      <c r="DH51" s="14">
        <f>SUM(BQ$5:BQ51)</f>
        <v>33.120000000000005</v>
      </c>
      <c r="DI51" s="14">
        <f>SUM(BR$5:BR51)</f>
        <v>17.010000000000002</v>
      </c>
      <c r="DJ51" s="14">
        <f>SUM(BS$5:BS51)</f>
        <v>8.5050000000000008</v>
      </c>
      <c r="DK51" s="14">
        <f>SUM(BT$5:BT51)</f>
        <v>75.375</v>
      </c>
      <c r="DL51" s="14">
        <f>SUM(BU$5:BU51)</f>
        <v>75.375</v>
      </c>
      <c r="DM51" s="14">
        <f>SUM(BV$5:BV51)</f>
        <v>35.1</v>
      </c>
      <c r="DN51" s="14">
        <f>SUM(BW$5:BW51)</f>
        <v>35.1</v>
      </c>
      <c r="DO51" s="14">
        <f>SUM(BX$5:BX51)</f>
        <v>18.09</v>
      </c>
      <c r="DP51" s="14">
        <f>SUM(BY$5:BY51)</f>
        <v>9.0449999999999999</v>
      </c>
      <c r="DQ51" s="14">
        <f>SUM(BZ$5:BZ51)</f>
        <v>93</v>
      </c>
      <c r="DR51" s="14">
        <f>SUM(CA$5:CA51)</f>
        <v>93</v>
      </c>
      <c r="DS51" s="14">
        <f>SUM(CB$5:CB51)</f>
        <v>43.56</v>
      </c>
      <c r="DT51" s="14">
        <f>SUM(CC$5:CC51)</f>
        <v>43.56</v>
      </c>
      <c r="DU51" s="14">
        <f>SUM(CD$5:CD51)</f>
        <v>22.32</v>
      </c>
      <c r="DV51" s="14">
        <f>SUM(CE$5:CE51)</f>
        <v>11.16</v>
      </c>
      <c r="DW51" s="14">
        <f>SUM(CF$5:CF51)</f>
        <v>55.484999999999999</v>
      </c>
      <c r="DX51" s="14">
        <f>SUM(CG$5:CG51)</f>
        <v>55.484999999999999</v>
      </c>
      <c r="DY51" s="14">
        <f>SUM(CH$5:CH51)</f>
        <v>55.484999999999999</v>
      </c>
      <c r="DZ51" s="14">
        <f>SUM(CI$5:CI51)</f>
        <v>25.38</v>
      </c>
      <c r="EA51" s="14">
        <f>SUM(CJ$5:CJ51)</f>
        <v>25.38</v>
      </c>
      <c r="EB51" s="14">
        <f>SUM(CK$5:CK51)</f>
        <v>25.38</v>
      </c>
      <c r="EC51" s="14">
        <f>SUM(CL$5:CL51)</f>
        <v>10.575000000000001</v>
      </c>
      <c r="ED51" s="14">
        <f>SUM(CM$5:CM51)</f>
        <v>10.575000000000001</v>
      </c>
      <c r="EE51" s="14">
        <f>SUM(CN$5:CN51)</f>
        <v>22.14</v>
      </c>
      <c r="EF51" s="14">
        <f>SUM(CO$5:CO51)</f>
        <v>22.14</v>
      </c>
      <c r="EG51" s="14">
        <f>SUM(CP$5:CP51)</f>
        <v>22.14</v>
      </c>
      <c r="EH51" s="14">
        <f>SUM(CQ$5:CQ51)</f>
        <v>10.8</v>
      </c>
      <c r="EI51" s="14">
        <f>SUM(CR$5:CR51)</f>
        <v>10.8</v>
      </c>
      <c r="EJ51" s="14">
        <f>SUM(CS$5:CS51)</f>
        <v>10.8</v>
      </c>
      <c r="EK51" s="14">
        <f>SUM(CT$5:CT51)</f>
        <v>4.5000000000000009</v>
      </c>
      <c r="EL51" s="14">
        <f>SUM(CU$5:CU51)</f>
        <v>4.5000000000000009</v>
      </c>
      <c r="EO51" s="101">
        <f t="shared" si="68"/>
        <v>20</v>
      </c>
      <c r="EP51" s="101">
        <f t="shared" si="69"/>
        <v>20</v>
      </c>
      <c r="EQ51" s="101">
        <f t="shared" si="70"/>
        <v>17</v>
      </c>
      <c r="ER51" s="101">
        <f t="shared" si="71"/>
        <v>16</v>
      </c>
      <c r="ES51" s="101">
        <f t="shared" si="72"/>
        <v>16</v>
      </c>
      <c r="ET51" s="101">
        <f t="shared" si="73"/>
        <v>12</v>
      </c>
      <c r="EU51" s="101">
        <f t="shared" si="74"/>
        <v>12</v>
      </c>
      <c r="EV51" s="101">
        <f t="shared" si="75"/>
        <v>8</v>
      </c>
      <c r="EW51" s="101">
        <f t="shared" si="76"/>
        <v>16</v>
      </c>
      <c r="EX51" s="101">
        <f t="shared" si="77"/>
        <v>16</v>
      </c>
      <c r="EY51" s="101">
        <f t="shared" si="78"/>
        <v>11</v>
      </c>
      <c r="EZ51" s="101">
        <f t="shared" si="79"/>
        <v>11</v>
      </c>
      <c r="FA51" s="101">
        <f t="shared" si="80"/>
        <v>8</v>
      </c>
      <c r="FB51" s="101">
        <f t="shared" si="81"/>
        <v>5</v>
      </c>
      <c r="FC51" s="101">
        <f t="shared" si="82"/>
        <v>17</v>
      </c>
      <c r="FD51" s="101">
        <f t="shared" si="83"/>
        <v>17</v>
      </c>
      <c r="FE51" s="101">
        <f t="shared" si="84"/>
        <v>12</v>
      </c>
      <c r="FF51" s="101">
        <f t="shared" si="85"/>
        <v>12</v>
      </c>
      <c r="FG51" s="101">
        <f t="shared" si="86"/>
        <v>9</v>
      </c>
      <c r="FH51" s="101">
        <f t="shared" si="87"/>
        <v>6</v>
      </c>
      <c r="FI51" s="101">
        <f t="shared" si="88"/>
        <v>18</v>
      </c>
      <c r="FJ51" s="101">
        <f t="shared" si="89"/>
        <v>18</v>
      </c>
      <c r="FK51" s="101">
        <f t="shared" si="90"/>
        <v>13</v>
      </c>
      <c r="FL51" s="101">
        <f t="shared" si="91"/>
        <v>13</v>
      </c>
      <c r="FM51" s="101">
        <f t="shared" si="92"/>
        <v>9</v>
      </c>
      <c r="FN51" s="101">
        <f t="shared" si="93"/>
        <v>6</v>
      </c>
      <c r="FO51" s="101">
        <f t="shared" si="94"/>
        <v>15</v>
      </c>
      <c r="FP51" s="101">
        <f t="shared" si="95"/>
        <v>15</v>
      </c>
      <c r="FQ51" s="101">
        <f t="shared" si="96"/>
        <v>15</v>
      </c>
      <c r="FR51" s="101">
        <f t="shared" si="97"/>
        <v>10</v>
      </c>
      <c r="FS51" s="101">
        <f t="shared" si="98"/>
        <v>10</v>
      </c>
      <c r="FT51" s="101">
        <f t="shared" si="99"/>
        <v>10</v>
      </c>
      <c r="FU51" s="101">
        <f t="shared" si="100"/>
        <v>6</v>
      </c>
      <c r="FV51" s="101">
        <f t="shared" si="101"/>
        <v>6</v>
      </c>
      <c r="FW51" s="101">
        <f t="shared" si="102"/>
        <v>9</v>
      </c>
      <c r="FX51" s="101">
        <f t="shared" si="103"/>
        <v>9</v>
      </c>
      <c r="FY51" s="101">
        <f t="shared" si="104"/>
        <v>9</v>
      </c>
      <c r="FZ51" s="101">
        <f t="shared" si="105"/>
        <v>6</v>
      </c>
      <c r="GA51" s="101">
        <f t="shared" si="106"/>
        <v>6</v>
      </c>
      <c r="GB51" s="101">
        <f t="shared" si="107"/>
        <v>6</v>
      </c>
      <c r="GC51" s="101">
        <f t="shared" si="108"/>
        <v>3</v>
      </c>
      <c r="GD51" s="101">
        <f t="shared" si="109"/>
        <v>3</v>
      </c>
    </row>
    <row r="52" spans="41:186" ht="16.5" x14ac:dyDescent="0.2">
      <c r="AO52" s="50">
        <v>5</v>
      </c>
      <c r="AP52" s="100">
        <v>14</v>
      </c>
      <c r="AQ52" s="100">
        <v>1</v>
      </c>
      <c r="AR52" s="50">
        <v>3</v>
      </c>
      <c r="AS52" s="100" t="s">
        <v>378</v>
      </c>
      <c r="AT52" s="21">
        <f t="shared" si="61"/>
        <v>3.3000000000000002E-2</v>
      </c>
      <c r="AU52" s="100">
        <f t="shared" si="5"/>
        <v>1</v>
      </c>
      <c r="AV52" s="100">
        <f t="shared" si="6"/>
        <v>3</v>
      </c>
      <c r="AW52" s="101">
        <f t="shared" si="7"/>
        <v>6.6000000000000003E-2</v>
      </c>
      <c r="AX52" s="100">
        <f t="shared" si="8"/>
        <v>19.8</v>
      </c>
      <c r="BA52" s="100">
        <v>48</v>
      </c>
      <c r="BB52" s="14">
        <f>INDEX(节奏总表!$BW$4:$BW$63,神器!BA52)</f>
        <v>141</v>
      </c>
      <c r="BC52" s="14">
        <f t="shared" si="9"/>
        <v>8</v>
      </c>
      <c r="BD52" s="14">
        <v>5</v>
      </c>
      <c r="BE52" s="14">
        <v>3</v>
      </c>
      <c r="BF52" s="14">
        <f t="shared" si="60"/>
        <v>0</v>
      </c>
      <c r="BG52" s="14">
        <f t="shared" si="67"/>
        <v>0</v>
      </c>
      <c r="BH52" s="14">
        <f t="shared" si="67"/>
        <v>0</v>
      </c>
      <c r="BI52" s="14">
        <f t="shared" si="67"/>
        <v>0</v>
      </c>
      <c r="BJ52" s="14">
        <f t="shared" si="67"/>
        <v>0</v>
      </c>
      <c r="BK52" s="14">
        <f t="shared" si="67"/>
        <v>0</v>
      </c>
      <c r="BL52" s="14">
        <f t="shared" si="67"/>
        <v>0</v>
      </c>
      <c r="BM52" s="14">
        <f t="shared" si="67"/>
        <v>0</v>
      </c>
      <c r="BN52" s="14">
        <f t="shared" si="67"/>
        <v>0</v>
      </c>
      <c r="BO52" s="14">
        <f t="shared" si="67"/>
        <v>0</v>
      </c>
      <c r="BP52" s="14">
        <f t="shared" si="67"/>
        <v>0</v>
      </c>
      <c r="BQ52" s="14">
        <f t="shared" si="67"/>
        <v>0</v>
      </c>
      <c r="BR52" s="14">
        <f t="shared" si="67"/>
        <v>0</v>
      </c>
      <c r="BS52" s="14">
        <f t="shared" si="67"/>
        <v>0</v>
      </c>
      <c r="BT52" s="14">
        <f t="shared" si="67"/>
        <v>0</v>
      </c>
      <c r="BU52" s="14">
        <f t="shared" si="67"/>
        <v>0</v>
      </c>
      <c r="BV52" s="14">
        <f t="shared" si="67"/>
        <v>0</v>
      </c>
      <c r="BW52" s="14">
        <f t="shared" si="67"/>
        <v>0</v>
      </c>
      <c r="BX52" s="14">
        <f t="shared" si="67"/>
        <v>0</v>
      </c>
      <c r="BY52" s="14">
        <f t="shared" si="67"/>
        <v>0</v>
      </c>
      <c r="BZ52" s="14">
        <f t="shared" si="67"/>
        <v>0</v>
      </c>
      <c r="CA52" s="14">
        <f t="shared" si="67"/>
        <v>0</v>
      </c>
      <c r="CB52" s="14">
        <f t="shared" si="67"/>
        <v>0</v>
      </c>
      <c r="CC52" s="14">
        <f t="shared" si="67"/>
        <v>0</v>
      </c>
      <c r="CD52" s="14">
        <f t="shared" si="67"/>
        <v>0</v>
      </c>
      <c r="CE52" s="14">
        <f t="shared" si="67"/>
        <v>0</v>
      </c>
      <c r="CF52" s="14">
        <f t="shared" si="67"/>
        <v>4.8600000000000003</v>
      </c>
      <c r="CG52" s="14">
        <f t="shared" si="67"/>
        <v>4.8600000000000003</v>
      </c>
      <c r="CH52" s="14">
        <f t="shared" si="67"/>
        <v>4.8600000000000003</v>
      </c>
      <c r="CI52" s="14">
        <f t="shared" si="67"/>
        <v>2.16</v>
      </c>
      <c r="CJ52" s="14">
        <f t="shared" si="67"/>
        <v>2.16</v>
      </c>
      <c r="CK52" s="14">
        <f t="shared" si="67"/>
        <v>2.16</v>
      </c>
      <c r="CL52" s="14">
        <f t="shared" si="67"/>
        <v>0.89999999999999991</v>
      </c>
      <c r="CM52" s="14">
        <f t="shared" si="67"/>
        <v>0.89999999999999991</v>
      </c>
      <c r="CN52" s="14">
        <f t="shared" si="67"/>
        <v>2.16</v>
      </c>
      <c r="CO52" s="14">
        <f t="shared" si="67"/>
        <v>2.16</v>
      </c>
      <c r="CP52" s="14">
        <f t="shared" si="67"/>
        <v>2.16</v>
      </c>
      <c r="CQ52" s="14">
        <f t="shared" si="67"/>
        <v>1.08</v>
      </c>
      <c r="CR52" s="14">
        <f t="shared" si="67"/>
        <v>1.08</v>
      </c>
      <c r="CS52" s="14">
        <f t="shared" si="67"/>
        <v>1.08</v>
      </c>
      <c r="CT52" s="14">
        <f t="shared" si="67"/>
        <v>0.45000000000000007</v>
      </c>
      <c r="CU52" s="14">
        <f t="shared" si="67"/>
        <v>0.45000000000000007</v>
      </c>
      <c r="CW52" s="14">
        <f>SUM(BF$5:BF52)</f>
        <v>124.95</v>
      </c>
      <c r="CX52" s="14">
        <f>SUM(BG$5:BG52)</f>
        <v>124.95</v>
      </c>
      <c r="CY52" s="14">
        <f>SUM(BH$5:BH52)</f>
        <v>76.949999999999989</v>
      </c>
      <c r="CZ52" s="14">
        <f>SUM(BI$5:BI52)</f>
        <v>72.539999999999992</v>
      </c>
      <c r="DA52" s="14">
        <f>SUM(BJ$5:BJ52)</f>
        <v>72.539999999999992</v>
      </c>
      <c r="DB52" s="14">
        <f>SUM(BK$5:BK52)</f>
        <v>36.855000000000004</v>
      </c>
      <c r="DC52" s="14">
        <f>SUM(BL$5:BL52)</f>
        <v>36.855000000000004</v>
      </c>
      <c r="DD52" s="14">
        <f>SUM(BM$5:BM52)</f>
        <v>16.739999999999998</v>
      </c>
      <c r="DE52" s="14">
        <f>SUM(BN$5:BN52)</f>
        <v>70.875</v>
      </c>
      <c r="DF52" s="14">
        <f>SUM(BO$5:BO52)</f>
        <v>70.875</v>
      </c>
      <c r="DG52" s="14">
        <f>SUM(BP$5:BP52)</f>
        <v>33.120000000000005</v>
      </c>
      <c r="DH52" s="14">
        <f>SUM(BQ$5:BQ52)</f>
        <v>33.120000000000005</v>
      </c>
      <c r="DI52" s="14">
        <f>SUM(BR$5:BR52)</f>
        <v>17.010000000000002</v>
      </c>
      <c r="DJ52" s="14">
        <f>SUM(BS$5:BS52)</f>
        <v>8.5050000000000008</v>
      </c>
      <c r="DK52" s="14">
        <f>SUM(BT$5:BT52)</f>
        <v>75.375</v>
      </c>
      <c r="DL52" s="14">
        <f>SUM(BU$5:BU52)</f>
        <v>75.375</v>
      </c>
      <c r="DM52" s="14">
        <f>SUM(BV$5:BV52)</f>
        <v>35.1</v>
      </c>
      <c r="DN52" s="14">
        <f>SUM(BW$5:BW52)</f>
        <v>35.1</v>
      </c>
      <c r="DO52" s="14">
        <f>SUM(BX$5:BX52)</f>
        <v>18.09</v>
      </c>
      <c r="DP52" s="14">
        <f>SUM(BY$5:BY52)</f>
        <v>9.0449999999999999</v>
      </c>
      <c r="DQ52" s="14">
        <f>SUM(BZ$5:BZ52)</f>
        <v>93</v>
      </c>
      <c r="DR52" s="14">
        <f>SUM(CA$5:CA52)</f>
        <v>93</v>
      </c>
      <c r="DS52" s="14">
        <f>SUM(CB$5:CB52)</f>
        <v>43.56</v>
      </c>
      <c r="DT52" s="14">
        <f>SUM(CC$5:CC52)</f>
        <v>43.56</v>
      </c>
      <c r="DU52" s="14">
        <f>SUM(CD$5:CD52)</f>
        <v>22.32</v>
      </c>
      <c r="DV52" s="14">
        <f>SUM(CE$5:CE52)</f>
        <v>11.16</v>
      </c>
      <c r="DW52" s="14">
        <f>SUM(CF$5:CF52)</f>
        <v>60.344999999999999</v>
      </c>
      <c r="DX52" s="14">
        <f>SUM(CG$5:CG52)</f>
        <v>60.344999999999999</v>
      </c>
      <c r="DY52" s="14">
        <f>SUM(CH$5:CH52)</f>
        <v>60.344999999999999</v>
      </c>
      <c r="DZ52" s="14">
        <f>SUM(CI$5:CI52)</f>
        <v>27.54</v>
      </c>
      <c r="EA52" s="14">
        <f>SUM(CJ$5:CJ52)</f>
        <v>27.54</v>
      </c>
      <c r="EB52" s="14">
        <f>SUM(CK$5:CK52)</f>
        <v>27.54</v>
      </c>
      <c r="EC52" s="14">
        <f>SUM(CL$5:CL52)</f>
        <v>11.475000000000001</v>
      </c>
      <c r="ED52" s="14">
        <f>SUM(CM$5:CM52)</f>
        <v>11.475000000000001</v>
      </c>
      <c r="EE52" s="14">
        <f>SUM(CN$5:CN52)</f>
        <v>24.3</v>
      </c>
      <c r="EF52" s="14">
        <f>SUM(CO$5:CO52)</f>
        <v>24.3</v>
      </c>
      <c r="EG52" s="14">
        <f>SUM(CP$5:CP52)</f>
        <v>24.3</v>
      </c>
      <c r="EH52" s="14">
        <f>SUM(CQ$5:CQ52)</f>
        <v>11.88</v>
      </c>
      <c r="EI52" s="14">
        <f>SUM(CR$5:CR52)</f>
        <v>11.88</v>
      </c>
      <c r="EJ52" s="14">
        <f>SUM(CS$5:CS52)</f>
        <v>11.88</v>
      </c>
      <c r="EK52" s="14">
        <f>SUM(CT$5:CT52)</f>
        <v>4.9500000000000011</v>
      </c>
      <c r="EL52" s="14">
        <f>SUM(CU$5:CU52)</f>
        <v>4.9500000000000011</v>
      </c>
      <c r="EO52" s="101">
        <f t="shared" si="68"/>
        <v>20</v>
      </c>
      <c r="EP52" s="101">
        <f t="shared" si="69"/>
        <v>20</v>
      </c>
      <c r="EQ52" s="101">
        <f t="shared" si="70"/>
        <v>17</v>
      </c>
      <c r="ER52" s="101">
        <f t="shared" si="71"/>
        <v>16</v>
      </c>
      <c r="ES52" s="101">
        <f t="shared" si="72"/>
        <v>16</v>
      </c>
      <c r="ET52" s="101">
        <f t="shared" si="73"/>
        <v>12</v>
      </c>
      <c r="EU52" s="101">
        <f t="shared" si="74"/>
        <v>12</v>
      </c>
      <c r="EV52" s="101">
        <f t="shared" si="75"/>
        <v>8</v>
      </c>
      <c r="EW52" s="101">
        <f t="shared" si="76"/>
        <v>16</v>
      </c>
      <c r="EX52" s="101">
        <f t="shared" si="77"/>
        <v>16</v>
      </c>
      <c r="EY52" s="101">
        <f t="shared" si="78"/>
        <v>11</v>
      </c>
      <c r="EZ52" s="101">
        <f t="shared" si="79"/>
        <v>11</v>
      </c>
      <c r="FA52" s="101">
        <f t="shared" si="80"/>
        <v>8</v>
      </c>
      <c r="FB52" s="101">
        <f t="shared" si="81"/>
        <v>5</v>
      </c>
      <c r="FC52" s="101">
        <f t="shared" si="82"/>
        <v>17</v>
      </c>
      <c r="FD52" s="101">
        <f t="shared" si="83"/>
        <v>17</v>
      </c>
      <c r="FE52" s="101">
        <f t="shared" si="84"/>
        <v>12</v>
      </c>
      <c r="FF52" s="101">
        <f t="shared" si="85"/>
        <v>12</v>
      </c>
      <c r="FG52" s="101">
        <f t="shared" si="86"/>
        <v>9</v>
      </c>
      <c r="FH52" s="101">
        <f t="shared" si="87"/>
        <v>6</v>
      </c>
      <c r="FI52" s="101">
        <f t="shared" si="88"/>
        <v>18</v>
      </c>
      <c r="FJ52" s="101">
        <f t="shared" si="89"/>
        <v>18</v>
      </c>
      <c r="FK52" s="101">
        <f t="shared" si="90"/>
        <v>13</v>
      </c>
      <c r="FL52" s="101">
        <f t="shared" si="91"/>
        <v>13</v>
      </c>
      <c r="FM52" s="101">
        <f t="shared" si="92"/>
        <v>9</v>
      </c>
      <c r="FN52" s="101">
        <f t="shared" si="93"/>
        <v>6</v>
      </c>
      <c r="FO52" s="101">
        <f t="shared" si="94"/>
        <v>15</v>
      </c>
      <c r="FP52" s="101">
        <f t="shared" si="95"/>
        <v>15</v>
      </c>
      <c r="FQ52" s="101">
        <f t="shared" si="96"/>
        <v>15</v>
      </c>
      <c r="FR52" s="101">
        <f t="shared" si="97"/>
        <v>10</v>
      </c>
      <c r="FS52" s="101">
        <f t="shared" si="98"/>
        <v>10</v>
      </c>
      <c r="FT52" s="101">
        <f t="shared" si="99"/>
        <v>10</v>
      </c>
      <c r="FU52" s="101">
        <f t="shared" si="100"/>
        <v>6</v>
      </c>
      <c r="FV52" s="101">
        <f t="shared" si="101"/>
        <v>6</v>
      </c>
      <c r="FW52" s="101">
        <f t="shared" si="102"/>
        <v>10</v>
      </c>
      <c r="FX52" s="101">
        <f t="shared" si="103"/>
        <v>10</v>
      </c>
      <c r="FY52" s="101">
        <f t="shared" si="104"/>
        <v>10</v>
      </c>
      <c r="FZ52" s="101">
        <f t="shared" si="105"/>
        <v>6</v>
      </c>
      <c r="GA52" s="101">
        <f t="shared" si="106"/>
        <v>6</v>
      </c>
      <c r="GB52" s="101">
        <f t="shared" si="107"/>
        <v>6</v>
      </c>
      <c r="GC52" s="101">
        <f t="shared" si="108"/>
        <v>3</v>
      </c>
      <c r="GD52" s="101">
        <f t="shared" si="109"/>
        <v>3</v>
      </c>
    </row>
    <row r="53" spans="41:186" ht="16.5" x14ac:dyDescent="0.2">
      <c r="AO53" s="50">
        <v>5</v>
      </c>
      <c r="AP53" s="100">
        <v>15</v>
      </c>
      <c r="AQ53" s="100">
        <v>2</v>
      </c>
      <c r="AR53" s="50">
        <v>2</v>
      </c>
      <c r="AS53" s="100" t="s">
        <v>379</v>
      </c>
      <c r="AT53" s="21">
        <f t="shared" si="61"/>
        <v>7.4999999999999997E-2</v>
      </c>
      <c r="AU53" s="100">
        <f t="shared" si="5"/>
        <v>2</v>
      </c>
      <c r="AV53" s="100">
        <f t="shared" si="6"/>
        <v>4</v>
      </c>
      <c r="AW53" s="101">
        <f t="shared" si="7"/>
        <v>0.22499999999999998</v>
      </c>
      <c r="AX53" s="100">
        <f t="shared" si="8"/>
        <v>5.625</v>
      </c>
      <c r="BA53" s="100">
        <v>49</v>
      </c>
      <c r="BB53" s="14">
        <f>INDEX(节奏总表!$BW$4:$BW$63,神器!BA53)</f>
        <v>142</v>
      </c>
      <c r="BC53" s="14">
        <f t="shared" si="9"/>
        <v>8</v>
      </c>
      <c r="BD53" s="14">
        <v>5</v>
      </c>
      <c r="BE53" s="14">
        <v>3</v>
      </c>
      <c r="BF53" s="14">
        <f t="shared" si="60"/>
        <v>0</v>
      </c>
      <c r="BG53" s="14">
        <f t="shared" si="67"/>
        <v>0</v>
      </c>
      <c r="BH53" s="14">
        <f t="shared" si="67"/>
        <v>0</v>
      </c>
      <c r="BI53" s="14">
        <f t="shared" si="67"/>
        <v>0</v>
      </c>
      <c r="BJ53" s="14">
        <f t="shared" si="67"/>
        <v>0</v>
      </c>
      <c r="BK53" s="14">
        <f t="shared" si="67"/>
        <v>0</v>
      </c>
      <c r="BL53" s="14">
        <f t="shared" si="67"/>
        <v>0</v>
      </c>
      <c r="BM53" s="14">
        <f t="shared" si="67"/>
        <v>0</v>
      </c>
      <c r="BN53" s="14">
        <f t="shared" si="67"/>
        <v>0</v>
      </c>
      <c r="BO53" s="14">
        <f t="shared" si="67"/>
        <v>0</v>
      </c>
      <c r="BP53" s="14">
        <f t="shared" si="67"/>
        <v>0</v>
      </c>
      <c r="BQ53" s="14">
        <f t="shared" si="67"/>
        <v>0</v>
      </c>
      <c r="BR53" s="14">
        <f t="shared" si="67"/>
        <v>0</v>
      </c>
      <c r="BS53" s="14">
        <f t="shared" si="67"/>
        <v>0</v>
      </c>
      <c r="BT53" s="14">
        <f t="shared" si="67"/>
        <v>0</v>
      </c>
      <c r="BU53" s="14">
        <f t="shared" si="67"/>
        <v>0</v>
      </c>
      <c r="BV53" s="14">
        <f t="shared" si="67"/>
        <v>0</v>
      </c>
      <c r="BW53" s="14">
        <f t="shared" si="67"/>
        <v>0</v>
      </c>
      <c r="BX53" s="14">
        <f t="shared" si="67"/>
        <v>0</v>
      </c>
      <c r="BY53" s="14">
        <f t="shared" si="67"/>
        <v>0</v>
      </c>
      <c r="BZ53" s="14">
        <f t="shared" si="67"/>
        <v>0</v>
      </c>
      <c r="CA53" s="14">
        <f t="shared" si="67"/>
        <v>0</v>
      </c>
      <c r="CB53" s="14">
        <f t="shared" si="67"/>
        <v>0</v>
      </c>
      <c r="CC53" s="14">
        <f t="shared" si="67"/>
        <v>0</v>
      </c>
      <c r="CD53" s="14">
        <f t="shared" si="67"/>
        <v>0</v>
      </c>
      <c r="CE53" s="14">
        <f t="shared" si="67"/>
        <v>0</v>
      </c>
      <c r="CF53" s="14">
        <f t="shared" si="67"/>
        <v>4.8600000000000003</v>
      </c>
      <c r="CG53" s="14">
        <f t="shared" si="67"/>
        <v>4.8600000000000003</v>
      </c>
      <c r="CH53" s="14">
        <f t="shared" si="67"/>
        <v>4.8600000000000003</v>
      </c>
      <c r="CI53" s="14">
        <f t="shared" si="67"/>
        <v>2.16</v>
      </c>
      <c r="CJ53" s="14">
        <f t="shared" si="67"/>
        <v>2.16</v>
      </c>
      <c r="CK53" s="14">
        <f t="shared" si="67"/>
        <v>2.16</v>
      </c>
      <c r="CL53" s="14">
        <f t="shared" si="67"/>
        <v>0.89999999999999991</v>
      </c>
      <c r="CM53" s="14">
        <f t="shared" si="67"/>
        <v>0.89999999999999991</v>
      </c>
      <c r="CN53" s="14">
        <f t="shared" si="67"/>
        <v>2.16</v>
      </c>
      <c r="CO53" s="14">
        <f t="shared" si="67"/>
        <v>2.16</v>
      </c>
      <c r="CP53" s="14">
        <f t="shared" si="67"/>
        <v>2.16</v>
      </c>
      <c r="CQ53" s="14">
        <f t="shared" si="67"/>
        <v>1.08</v>
      </c>
      <c r="CR53" s="14">
        <f t="shared" si="67"/>
        <v>1.08</v>
      </c>
      <c r="CS53" s="14">
        <f t="shared" si="67"/>
        <v>1.08</v>
      </c>
      <c r="CT53" s="14">
        <f t="shared" si="67"/>
        <v>0.45000000000000007</v>
      </c>
      <c r="CU53" s="14">
        <f t="shared" si="67"/>
        <v>0.45000000000000007</v>
      </c>
      <c r="CW53" s="14">
        <f>SUM(BF$5:BF53)</f>
        <v>124.95</v>
      </c>
      <c r="CX53" s="14">
        <f>SUM(BG$5:BG53)</f>
        <v>124.95</v>
      </c>
      <c r="CY53" s="14">
        <f>SUM(BH$5:BH53)</f>
        <v>76.949999999999989</v>
      </c>
      <c r="CZ53" s="14">
        <f>SUM(BI$5:BI53)</f>
        <v>72.539999999999992</v>
      </c>
      <c r="DA53" s="14">
        <f>SUM(BJ$5:BJ53)</f>
        <v>72.539999999999992</v>
      </c>
      <c r="DB53" s="14">
        <f>SUM(BK$5:BK53)</f>
        <v>36.855000000000004</v>
      </c>
      <c r="DC53" s="14">
        <f>SUM(BL$5:BL53)</f>
        <v>36.855000000000004</v>
      </c>
      <c r="DD53" s="14">
        <f>SUM(BM$5:BM53)</f>
        <v>16.739999999999998</v>
      </c>
      <c r="DE53" s="14">
        <f>SUM(BN$5:BN53)</f>
        <v>70.875</v>
      </c>
      <c r="DF53" s="14">
        <f>SUM(BO$5:BO53)</f>
        <v>70.875</v>
      </c>
      <c r="DG53" s="14">
        <f>SUM(BP$5:BP53)</f>
        <v>33.120000000000005</v>
      </c>
      <c r="DH53" s="14">
        <f>SUM(BQ$5:BQ53)</f>
        <v>33.120000000000005</v>
      </c>
      <c r="DI53" s="14">
        <f>SUM(BR$5:BR53)</f>
        <v>17.010000000000002</v>
      </c>
      <c r="DJ53" s="14">
        <f>SUM(BS$5:BS53)</f>
        <v>8.5050000000000008</v>
      </c>
      <c r="DK53" s="14">
        <f>SUM(BT$5:BT53)</f>
        <v>75.375</v>
      </c>
      <c r="DL53" s="14">
        <f>SUM(BU$5:BU53)</f>
        <v>75.375</v>
      </c>
      <c r="DM53" s="14">
        <f>SUM(BV$5:BV53)</f>
        <v>35.1</v>
      </c>
      <c r="DN53" s="14">
        <f>SUM(BW$5:BW53)</f>
        <v>35.1</v>
      </c>
      <c r="DO53" s="14">
        <f>SUM(BX$5:BX53)</f>
        <v>18.09</v>
      </c>
      <c r="DP53" s="14">
        <f>SUM(BY$5:BY53)</f>
        <v>9.0449999999999999</v>
      </c>
      <c r="DQ53" s="14">
        <f>SUM(BZ$5:BZ53)</f>
        <v>93</v>
      </c>
      <c r="DR53" s="14">
        <f>SUM(CA$5:CA53)</f>
        <v>93</v>
      </c>
      <c r="DS53" s="14">
        <f>SUM(CB$5:CB53)</f>
        <v>43.56</v>
      </c>
      <c r="DT53" s="14">
        <f>SUM(CC$5:CC53)</f>
        <v>43.56</v>
      </c>
      <c r="DU53" s="14">
        <f>SUM(CD$5:CD53)</f>
        <v>22.32</v>
      </c>
      <c r="DV53" s="14">
        <f>SUM(CE$5:CE53)</f>
        <v>11.16</v>
      </c>
      <c r="DW53" s="14">
        <f>SUM(CF$5:CF53)</f>
        <v>65.204999999999998</v>
      </c>
      <c r="DX53" s="14">
        <f>SUM(CG$5:CG53)</f>
        <v>65.204999999999998</v>
      </c>
      <c r="DY53" s="14">
        <f>SUM(CH$5:CH53)</f>
        <v>65.204999999999998</v>
      </c>
      <c r="DZ53" s="14">
        <f>SUM(CI$5:CI53)</f>
        <v>29.7</v>
      </c>
      <c r="EA53" s="14">
        <f>SUM(CJ$5:CJ53)</f>
        <v>29.7</v>
      </c>
      <c r="EB53" s="14">
        <f>SUM(CK$5:CK53)</f>
        <v>29.7</v>
      </c>
      <c r="EC53" s="14">
        <f>SUM(CL$5:CL53)</f>
        <v>12.375000000000002</v>
      </c>
      <c r="ED53" s="14">
        <f>SUM(CM$5:CM53)</f>
        <v>12.375000000000002</v>
      </c>
      <c r="EE53" s="14">
        <f>SUM(CN$5:CN53)</f>
        <v>26.46</v>
      </c>
      <c r="EF53" s="14">
        <f>SUM(CO$5:CO53)</f>
        <v>26.46</v>
      </c>
      <c r="EG53" s="14">
        <f>SUM(CP$5:CP53)</f>
        <v>26.46</v>
      </c>
      <c r="EH53" s="14">
        <f>SUM(CQ$5:CQ53)</f>
        <v>12.96</v>
      </c>
      <c r="EI53" s="14">
        <f>SUM(CR$5:CR53)</f>
        <v>12.96</v>
      </c>
      <c r="EJ53" s="14">
        <f>SUM(CS$5:CS53)</f>
        <v>12.96</v>
      </c>
      <c r="EK53" s="14">
        <f>SUM(CT$5:CT53)</f>
        <v>5.4000000000000012</v>
      </c>
      <c r="EL53" s="14">
        <f>SUM(CU$5:CU53)</f>
        <v>5.4000000000000012</v>
      </c>
      <c r="EO53" s="101">
        <f t="shared" si="68"/>
        <v>20</v>
      </c>
      <c r="EP53" s="101">
        <f t="shared" si="69"/>
        <v>20</v>
      </c>
      <c r="EQ53" s="101">
        <f t="shared" si="70"/>
        <v>17</v>
      </c>
      <c r="ER53" s="101">
        <f t="shared" si="71"/>
        <v>16</v>
      </c>
      <c r="ES53" s="101">
        <f t="shared" si="72"/>
        <v>16</v>
      </c>
      <c r="ET53" s="101">
        <f t="shared" si="73"/>
        <v>12</v>
      </c>
      <c r="EU53" s="101">
        <f t="shared" si="74"/>
        <v>12</v>
      </c>
      <c r="EV53" s="101">
        <f t="shared" si="75"/>
        <v>8</v>
      </c>
      <c r="EW53" s="101">
        <f t="shared" si="76"/>
        <v>16</v>
      </c>
      <c r="EX53" s="101">
        <f t="shared" si="77"/>
        <v>16</v>
      </c>
      <c r="EY53" s="101">
        <f t="shared" si="78"/>
        <v>11</v>
      </c>
      <c r="EZ53" s="101">
        <f t="shared" si="79"/>
        <v>11</v>
      </c>
      <c r="FA53" s="101">
        <f t="shared" si="80"/>
        <v>8</v>
      </c>
      <c r="FB53" s="101">
        <f t="shared" si="81"/>
        <v>5</v>
      </c>
      <c r="FC53" s="101">
        <f t="shared" si="82"/>
        <v>17</v>
      </c>
      <c r="FD53" s="101">
        <f t="shared" si="83"/>
        <v>17</v>
      </c>
      <c r="FE53" s="101">
        <f t="shared" si="84"/>
        <v>12</v>
      </c>
      <c r="FF53" s="101">
        <f t="shared" si="85"/>
        <v>12</v>
      </c>
      <c r="FG53" s="101">
        <f t="shared" si="86"/>
        <v>9</v>
      </c>
      <c r="FH53" s="101">
        <f t="shared" si="87"/>
        <v>6</v>
      </c>
      <c r="FI53" s="101">
        <f t="shared" si="88"/>
        <v>18</v>
      </c>
      <c r="FJ53" s="101">
        <f t="shared" si="89"/>
        <v>18</v>
      </c>
      <c r="FK53" s="101">
        <f t="shared" si="90"/>
        <v>13</v>
      </c>
      <c r="FL53" s="101">
        <f t="shared" si="91"/>
        <v>13</v>
      </c>
      <c r="FM53" s="101">
        <f t="shared" si="92"/>
        <v>9</v>
      </c>
      <c r="FN53" s="101">
        <f t="shared" si="93"/>
        <v>6</v>
      </c>
      <c r="FO53" s="101">
        <f t="shared" si="94"/>
        <v>16</v>
      </c>
      <c r="FP53" s="101">
        <f t="shared" si="95"/>
        <v>16</v>
      </c>
      <c r="FQ53" s="101">
        <f t="shared" si="96"/>
        <v>16</v>
      </c>
      <c r="FR53" s="101">
        <f t="shared" si="97"/>
        <v>11</v>
      </c>
      <c r="FS53" s="101">
        <f t="shared" si="98"/>
        <v>11</v>
      </c>
      <c r="FT53" s="101">
        <f t="shared" si="99"/>
        <v>11</v>
      </c>
      <c r="FU53" s="101">
        <f t="shared" si="100"/>
        <v>7</v>
      </c>
      <c r="FV53" s="101">
        <f t="shared" si="101"/>
        <v>7</v>
      </c>
      <c r="FW53" s="101">
        <f t="shared" si="102"/>
        <v>10</v>
      </c>
      <c r="FX53" s="101">
        <f t="shared" si="103"/>
        <v>10</v>
      </c>
      <c r="FY53" s="101">
        <f t="shared" si="104"/>
        <v>10</v>
      </c>
      <c r="FZ53" s="101">
        <f t="shared" si="105"/>
        <v>7</v>
      </c>
      <c r="GA53" s="101">
        <f t="shared" si="106"/>
        <v>7</v>
      </c>
      <c r="GB53" s="101">
        <f t="shared" si="107"/>
        <v>7</v>
      </c>
      <c r="GC53" s="101">
        <f t="shared" si="108"/>
        <v>4</v>
      </c>
      <c r="GD53" s="101">
        <f t="shared" si="109"/>
        <v>4</v>
      </c>
    </row>
    <row r="54" spans="41:186" ht="16.5" x14ac:dyDescent="0.2">
      <c r="AO54" s="50">
        <v>5</v>
      </c>
      <c r="AP54" s="100">
        <v>16</v>
      </c>
      <c r="AQ54" s="100">
        <v>2</v>
      </c>
      <c r="AR54" s="50">
        <v>2</v>
      </c>
      <c r="AS54" s="100" t="s">
        <v>380</v>
      </c>
      <c r="AT54" s="21">
        <f t="shared" si="61"/>
        <v>7.4999999999999997E-2</v>
      </c>
      <c r="AU54" s="100">
        <f t="shared" si="5"/>
        <v>2</v>
      </c>
      <c r="AV54" s="100">
        <f t="shared" si="6"/>
        <v>4</v>
      </c>
      <c r="AW54" s="101">
        <f t="shared" si="7"/>
        <v>0.22499999999999998</v>
      </c>
      <c r="AX54" s="100">
        <f t="shared" si="8"/>
        <v>5.625</v>
      </c>
      <c r="BA54" s="100">
        <v>50</v>
      </c>
      <c r="BB54" s="14">
        <f>INDEX(节奏总表!$BW$4:$BW$63,神器!BA54)</f>
        <v>142</v>
      </c>
      <c r="BC54" s="14">
        <f t="shared" si="9"/>
        <v>8</v>
      </c>
      <c r="BD54" s="14">
        <v>5</v>
      </c>
      <c r="BE54" s="14">
        <v>3</v>
      </c>
      <c r="BF54" s="14">
        <f t="shared" si="60"/>
        <v>0</v>
      </c>
      <c r="BG54" s="14">
        <f t="shared" si="67"/>
        <v>0</v>
      </c>
      <c r="BH54" s="14">
        <f t="shared" si="67"/>
        <v>0</v>
      </c>
      <c r="BI54" s="14">
        <f t="shared" si="67"/>
        <v>0</v>
      </c>
      <c r="BJ54" s="14">
        <f t="shared" si="67"/>
        <v>0</v>
      </c>
      <c r="BK54" s="14">
        <f t="shared" si="67"/>
        <v>0</v>
      </c>
      <c r="BL54" s="14">
        <f t="shared" si="67"/>
        <v>0</v>
      </c>
      <c r="BM54" s="14">
        <f t="shared" si="67"/>
        <v>0</v>
      </c>
      <c r="BN54" s="14">
        <f t="shared" si="67"/>
        <v>0</v>
      </c>
      <c r="BO54" s="14">
        <f t="shared" ref="BO54:CD54" si="110">SUMIFS($AT$5:$AT$122,$AO$5:$AO$122,"="&amp;$BC54,$AP$5:$AP$122,"="&amp;BO$2) * (SUMIFS($AU$5:$AU$122,$AO$5:$AO$122,"="&amp;$BC54,$AP$5:$AP$122,"="&amp;BO$2)+SUMIFS($AV$5:$AV$122,$AO$5:$AO$122,"="&amp;$BC54,$AP$5:$AP$122,"="&amp;BO$2))/2*$BD54*$BE54</f>
        <v>0</v>
      </c>
      <c r="BP54" s="14">
        <f t="shared" si="110"/>
        <v>0</v>
      </c>
      <c r="BQ54" s="14">
        <f t="shared" si="110"/>
        <v>0</v>
      </c>
      <c r="BR54" s="14">
        <f t="shared" si="110"/>
        <v>0</v>
      </c>
      <c r="BS54" s="14">
        <f t="shared" si="110"/>
        <v>0</v>
      </c>
      <c r="BT54" s="14">
        <f t="shared" si="110"/>
        <v>0</v>
      </c>
      <c r="BU54" s="14">
        <f t="shared" si="110"/>
        <v>0</v>
      </c>
      <c r="BV54" s="14">
        <f t="shared" si="110"/>
        <v>0</v>
      </c>
      <c r="BW54" s="14">
        <f t="shared" si="110"/>
        <v>0</v>
      </c>
      <c r="BX54" s="14">
        <f t="shared" si="110"/>
        <v>0</v>
      </c>
      <c r="BY54" s="14">
        <f t="shared" si="110"/>
        <v>0</v>
      </c>
      <c r="BZ54" s="14">
        <f t="shared" si="110"/>
        <v>0</v>
      </c>
      <c r="CA54" s="14">
        <f t="shared" si="110"/>
        <v>0</v>
      </c>
      <c r="CB54" s="14">
        <f t="shared" si="110"/>
        <v>0</v>
      </c>
      <c r="CC54" s="14">
        <f t="shared" si="110"/>
        <v>0</v>
      </c>
      <c r="CD54" s="14">
        <f t="shared" si="110"/>
        <v>0</v>
      </c>
      <c r="CE54" s="14">
        <f t="shared" ref="CE54:CT54" si="111">SUMIFS($AT$5:$AT$122,$AO$5:$AO$122,"="&amp;$BC54,$AP$5:$AP$122,"="&amp;CE$2) * (SUMIFS($AU$5:$AU$122,$AO$5:$AO$122,"="&amp;$BC54,$AP$5:$AP$122,"="&amp;CE$2)+SUMIFS($AV$5:$AV$122,$AO$5:$AO$122,"="&amp;$BC54,$AP$5:$AP$122,"="&amp;CE$2))/2*$BD54*$BE54</f>
        <v>0</v>
      </c>
      <c r="CF54" s="14">
        <f t="shared" si="111"/>
        <v>4.8600000000000003</v>
      </c>
      <c r="CG54" s="14">
        <f t="shared" si="111"/>
        <v>4.8600000000000003</v>
      </c>
      <c r="CH54" s="14">
        <f t="shared" si="111"/>
        <v>4.8600000000000003</v>
      </c>
      <c r="CI54" s="14">
        <f t="shared" si="111"/>
        <v>2.16</v>
      </c>
      <c r="CJ54" s="14">
        <f t="shared" si="111"/>
        <v>2.16</v>
      </c>
      <c r="CK54" s="14">
        <f t="shared" si="111"/>
        <v>2.16</v>
      </c>
      <c r="CL54" s="14">
        <f t="shared" si="111"/>
        <v>0.89999999999999991</v>
      </c>
      <c r="CM54" s="14">
        <f t="shared" si="111"/>
        <v>0.89999999999999991</v>
      </c>
      <c r="CN54" s="14">
        <f t="shared" si="111"/>
        <v>2.16</v>
      </c>
      <c r="CO54" s="14">
        <f t="shared" si="111"/>
        <v>2.16</v>
      </c>
      <c r="CP54" s="14">
        <f t="shared" si="111"/>
        <v>2.16</v>
      </c>
      <c r="CQ54" s="14">
        <f t="shared" si="111"/>
        <v>1.08</v>
      </c>
      <c r="CR54" s="14">
        <f t="shared" si="111"/>
        <v>1.08</v>
      </c>
      <c r="CS54" s="14">
        <f t="shared" si="111"/>
        <v>1.08</v>
      </c>
      <c r="CT54" s="14">
        <f t="shared" si="111"/>
        <v>0.45000000000000007</v>
      </c>
      <c r="CU54" s="14">
        <f t="shared" ref="BG54:CU61" si="112">SUMIFS($AT$5:$AT$122,$AO$5:$AO$122,"="&amp;$BC54,$AP$5:$AP$122,"="&amp;CU$2) * (SUMIFS($AU$5:$AU$122,$AO$5:$AO$122,"="&amp;$BC54,$AP$5:$AP$122,"="&amp;CU$2)+SUMIFS($AV$5:$AV$122,$AO$5:$AO$122,"="&amp;$BC54,$AP$5:$AP$122,"="&amp;CU$2))/2*$BD54*$BE54</f>
        <v>0.45000000000000007</v>
      </c>
      <c r="CW54" s="14">
        <f>SUM(BF$5:BF54)</f>
        <v>124.95</v>
      </c>
      <c r="CX54" s="14">
        <f>SUM(BG$5:BG54)</f>
        <v>124.95</v>
      </c>
      <c r="CY54" s="14">
        <f>SUM(BH$5:BH54)</f>
        <v>76.949999999999989</v>
      </c>
      <c r="CZ54" s="14">
        <f>SUM(BI$5:BI54)</f>
        <v>72.539999999999992</v>
      </c>
      <c r="DA54" s="14">
        <f>SUM(BJ$5:BJ54)</f>
        <v>72.539999999999992</v>
      </c>
      <c r="DB54" s="14">
        <f>SUM(BK$5:BK54)</f>
        <v>36.855000000000004</v>
      </c>
      <c r="DC54" s="14">
        <f>SUM(BL$5:BL54)</f>
        <v>36.855000000000004</v>
      </c>
      <c r="DD54" s="14">
        <f>SUM(BM$5:BM54)</f>
        <v>16.739999999999998</v>
      </c>
      <c r="DE54" s="14">
        <f>SUM(BN$5:BN54)</f>
        <v>70.875</v>
      </c>
      <c r="DF54" s="14">
        <f>SUM(BO$5:BO54)</f>
        <v>70.875</v>
      </c>
      <c r="DG54" s="14">
        <f>SUM(BP$5:BP54)</f>
        <v>33.120000000000005</v>
      </c>
      <c r="DH54" s="14">
        <f>SUM(BQ$5:BQ54)</f>
        <v>33.120000000000005</v>
      </c>
      <c r="DI54" s="14">
        <f>SUM(BR$5:BR54)</f>
        <v>17.010000000000002</v>
      </c>
      <c r="DJ54" s="14">
        <f>SUM(BS$5:BS54)</f>
        <v>8.5050000000000008</v>
      </c>
      <c r="DK54" s="14">
        <f>SUM(BT$5:BT54)</f>
        <v>75.375</v>
      </c>
      <c r="DL54" s="14">
        <f>SUM(BU$5:BU54)</f>
        <v>75.375</v>
      </c>
      <c r="DM54" s="14">
        <f>SUM(BV$5:BV54)</f>
        <v>35.1</v>
      </c>
      <c r="DN54" s="14">
        <f>SUM(BW$5:BW54)</f>
        <v>35.1</v>
      </c>
      <c r="DO54" s="14">
        <f>SUM(BX$5:BX54)</f>
        <v>18.09</v>
      </c>
      <c r="DP54" s="14">
        <f>SUM(BY$5:BY54)</f>
        <v>9.0449999999999999</v>
      </c>
      <c r="DQ54" s="14">
        <f>SUM(BZ$5:BZ54)</f>
        <v>93</v>
      </c>
      <c r="DR54" s="14">
        <f>SUM(CA$5:CA54)</f>
        <v>93</v>
      </c>
      <c r="DS54" s="14">
        <f>SUM(CB$5:CB54)</f>
        <v>43.56</v>
      </c>
      <c r="DT54" s="14">
        <f>SUM(CC$5:CC54)</f>
        <v>43.56</v>
      </c>
      <c r="DU54" s="14">
        <f>SUM(CD$5:CD54)</f>
        <v>22.32</v>
      </c>
      <c r="DV54" s="14">
        <f>SUM(CE$5:CE54)</f>
        <v>11.16</v>
      </c>
      <c r="DW54" s="14">
        <f>SUM(CF$5:CF54)</f>
        <v>70.064999999999998</v>
      </c>
      <c r="DX54" s="14">
        <f>SUM(CG$5:CG54)</f>
        <v>70.064999999999998</v>
      </c>
      <c r="DY54" s="14">
        <f>SUM(CH$5:CH54)</f>
        <v>70.064999999999998</v>
      </c>
      <c r="DZ54" s="14">
        <f>SUM(CI$5:CI54)</f>
        <v>31.86</v>
      </c>
      <c r="EA54" s="14">
        <f>SUM(CJ$5:CJ54)</f>
        <v>31.86</v>
      </c>
      <c r="EB54" s="14">
        <f>SUM(CK$5:CK54)</f>
        <v>31.86</v>
      </c>
      <c r="EC54" s="14">
        <f>SUM(CL$5:CL54)</f>
        <v>13.275000000000002</v>
      </c>
      <c r="ED54" s="14">
        <f>SUM(CM$5:CM54)</f>
        <v>13.275000000000002</v>
      </c>
      <c r="EE54" s="14">
        <f>SUM(CN$5:CN54)</f>
        <v>28.62</v>
      </c>
      <c r="EF54" s="14">
        <f>SUM(CO$5:CO54)</f>
        <v>28.62</v>
      </c>
      <c r="EG54" s="14">
        <f>SUM(CP$5:CP54)</f>
        <v>28.62</v>
      </c>
      <c r="EH54" s="14">
        <f>SUM(CQ$5:CQ54)</f>
        <v>14.040000000000001</v>
      </c>
      <c r="EI54" s="14">
        <f>SUM(CR$5:CR54)</f>
        <v>14.040000000000001</v>
      </c>
      <c r="EJ54" s="14">
        <f>SUM(CS$5:CS54)</f>
        <v>14.040000000000001</v>
      </c>
      <c r="EK54" s="14">
        <f>SUM(CT$5:CT54)</f>
        <v>5.8500000000000014</v>
      </c>
      <c r="EL54" s="14">
        <f>SUM(CU$5:CU54)</f>
        <v>5.8500000000000014</v>
      </c>
      <c r="EO54" s="101">
        <f t="shared" si="68"/>
        <v>20</v>
      </c>
      <c r="EP54" s="101">
        <f t="shared" si="69"/>
        <v>20</v>
      </c>
      <c r="EQ54" s="101">
        <f t="shared" si="70"/>
        <v>17</v>
      </c>
      <c r="ER54" s="101">
        <f t="shared" si="71"/>
        <v>16</v>
      </c>
      <c r="ES54" s="101">
        <f t="shared" si="72"/>
        <v>16</v>
      </c>
      <c r="ET54" s="101">
        <f t="shared" si="73"/>
        <v>12</v>
      </c>
      <c r="EU54" s="101">
        <f t="shared" si="74"/>
        <v>12</v>
      </c>
      <c r="EV54" s="101">
        <f t="shared" si="75"/>
        <v>8</v>
      </c>
      <c r="EW54" s="101">
        <f t="shared" si="76"/>
        <v>16</v>
      </c>
      <c r="EX54" s="101">
        <f t="shared" si="77"/>
        <v>16</v>
      </c>
      <c r="EY54" s="101">
        <f t="shared" si="78"/>
        <v>11</v>
      </c>
      <c r="EZ54" s="101">
        <f t="shared" si="79"/>
        <v>11</v>
      </c>
      <c r="FA54" s="101">
        <f t="shared" si="80"/>
        <v>8</v>
      </c>
      <c r="FB54" s="101">
        <f t="shared" si="81"/>
        <v>5</v>
      </c>
      <c r="FC54" s="101">
        <f t="shared" si="82"/>
        <v>17</v>
      </c>
      <c r="FD54" s="101">
        <f t="shared" si="83"/>
        <v>17</v>
      </c>
      <c r="FE54" s="101">
        <f t="shared" si="84"/>
        <v>12</v>
      </c>
      <c r="FF54" s="101">
        <f t="shared" si="85"/>
        <v>12</v>
      </c>
      <c r="FG54" s="101">
        <f t="shared" si="86"/>
        <v>9</v>
      </c>
      <c r="FH54" s="101">
        <f t="shared" si="87"/>
        <v>6</v>
      </c>
      <c r="FI54" s="101">
        <f t="shared" si="88"/>
        <v>18</v>
      </c>
      <c r="FJ54" s="101">
        <f t="shared" si="89"/>
        <v>18</v>
      </c>
      <c r="FK54" s="101">
        <f t="shared" si="90"/>
        <v>13</v>
      </c>
      <c r="FL54" s="101">
        <f t="shared" si="91"/>
        <v>13</v>
      </c>
      <c r="FM54" s="101">
        <f t="shared" si="92"/>
        <v>9</v>
      </c>
      <c r="FN54" s="101">
        <f t="shared" si="93"/>
        <v>6</v>
      </c>
      <c r="FO54" s="101">
        <f t="shared" si="94"/>
        <v>16</v>
      </c>
      <c r="FP54" s="101">
        <f t="shared" si="95"/>
        <v>16</v>
      </c>
      <c r="FQ54" s="101">
        <f t="shared" si="96"/>
        <v>16</v>
      </c>
      <c r="FR54" s="101">
        <f t="shared" si="97"/>
        <v>11</v>
      </c>
      <c r="FS54" s="101">
        <f t="shared" si="98"/>
        <v>11</v>
      </c>
      <c r="FT54" s="101">
        <f t="shared" si="99"/>
        <v>11</v>
      </c>
      <c r="FU54" s="101">
        <f t="shared" si="100"/>
        <v>7</v>
      </c>
      <c r="FV54" s="101">
        <f t="shared" si="101"/>
        <v>7</v>
      </c>
      <c r="FW54" s="101">
        <f t="shared" si="102"/>
        <v>11</v>
      </c>
      <c r="FX54" s="101">
        <f t="shared" si="103"/>
        <v>11</v>
      </c>
      <c r="FY54" s="101">
        <f t="shared" si="104"/>
        <v>11</v>
      </c>
      <c r="FZ54" s="101">
        <f t="shared" si="105"/>
        <v>7</v>
      </c>
      <c r="GA54" s="101">
        <f t="shared" si="106"/>
        <v>7</v>
      </c>
      <c r="GB54" s="101">
        <f t="shared" si="107"/>
        <v>7</v>
      </c>
      <c r="GC54" s="101">
        <f t="shared" si="108"/>
        <v>4</v>
      </c>
      <c r="GD54" s="101">
        <f t="shared" si="109"/>
        <v>4</v>
      </c>
    </row>
    <row r="55" spans="41:186" ht="16.5" x14ac:dyDescent="0.2">
      <c r="AO55" s="50">
        <v>5</v>
      </c>
      <c r="AP55" s="100">
        <v>17</v>
      </c>
      <c r="AQ55" s="100">
        <v>2</v>
      </c>
      <c r="AR55" s="50">
        <v>2</v>
      </c>
      <c r="AS55" s="100" t="s">
        <v>381</v>
      </c>
      <c r="AT55" s="21">
        <f t="shared" si="61"/>
        <v>4.8000000000000001E-2</v>
      </c>
      <c r="AU55" s="100">
        <f t="shared" si="5"/>
        <v>1</v>
      </c>
      <c r="AV55" s="100">
        <f t="shared" si="6"/>
        <v>3</v>
      </c>
      <c r="AW55" s="101">
        <f t="shared" si="7"/>
        <v>9.6000000000000002E-2</v>
      </c>
      <c r="AX55" s="100">
        <f t="shared" si="8"/>
        <v>7.2</v>
      </c>
      <c r="BA55" s="100">
        <v>51</v>
      </c>
      <c r="BB55" s="14">
        <f>INDEX(节奏总表!$BW$4:$BW$63,神器!BA55)</f>
        <v>143</v>
      </c>
      <c r="BC55" s="14">
        <f t="shared" si="9"/>
        <v>8</v>
      </c>
      <c r="BD55" s="14">
        <v>5</v>
      </c>
      <c r="BE55" s="14">
        <v>3</v>
      </c>
      <c r="BF55" s="14">
        <f t="shared" si="60"/>
        <v>0</v>
      </c>
      <c r="BG55" s="14">
        <f t="shared" si="112"/>
        <v>0</v>
      </c>
      <c r="BH55" s="14">
        <f t="shared" si="112"/>
        <v>0</v>
      </c>
      <c r="BI55" s="14">
        <f t="shared" si="112"/>
        <v>0</v>
      </c>
      <c r="BJ55" s="14">
        <f t="shared" si="112"/>
        <v>0</v>
      </c>
      <c r="BK55" s="14">
        <f t="shared" si="112"/>
        <v>0</v>
      </c>
      <c r="BL55" s="14">
        <f t="shared" si="112"/>
        <v>0</v>
      </c>
      <c r="BM55" s="14">
        <f t="shared" si="112"/>
        <v>0</v>
      </c>
      <c r="BN55" s="14">
        <f t="shared" si="112"/>
        <v>0</v>
      </c>
      <c r="BO55" s="14">
        <f t="shared" si="112"/>
        <v>0</v>
      </c>
      <c r="BP55" s="14">
        <f t="shared" si="112"/>
        <v>0</v>
      </c>
      <c r="BQ55" s="14">
        <f t="shared" si="112"/>
        <v>0</v>
      </c>
      <c r="BR55" s="14">
        <f t="shared" si="112"/>
        <v>0</v>
      </c>
      <c r="BS55" s="14">
        <f t="shared" si="112"/>
        <v>0</v>
      </c>
      <c r="BT55" s="14">
        <f t="shared" si="112"/>
        <v>0</v>
      </c>
      <c r="BU55" s="14">
        <f t="shared" si="112"/>
        <v>0</v>
      </c>
      <c r="BV55" s="14">
        <f t="shared" si="112"/>
        <v>0</v>
      </c>
      <c r="BW55" s="14">
        <f t="shared" si="112"/>
        <v>0</v>
      </c>
      <c r="BX55" s="14">
        <f t="shared" si="112"/>
        <v>0</v>
      </c>
      <c r="BY55" s="14">
        <f t="shared" si="112"/>
        <v>0</v>
      </c>
      <c r="BZ55" s="14">
        <f t="shared" si="112"/>
        <v>0</v>
      </c>
      <c r="CA55" s="14">
        <f t="shared" si="112"/>
        <v>0</v>
      </c>
      <c r="CB55" s="14">
        <f t="shared" si="112"/>
        <v>0</v>
      </c>
      <c r="CC55" s="14">
        <f t="shared" si="112"/>
        <v>0</v>
      </c>
      <c r="CD55" s="14">
        <f t="shared" si="112"/>
        <v>0</v>
      </c>
      <c r="CE55" s="14">
        <f t="shared" si="112"/>
        <v>0</v>
      </c>
      <c r="CF55" s="14">
        <f t="shared" si="112"/>
        <v>4.8600000000000003</v>
      </c>
      <c r="CG55" s="14">
        <f t="shared" si="112"/>
        <v>4.8600000000000003</v>
      </c>
      <c r="CH55" s="14">
        <f t="shared" si="112"/>
        <v>4.8600000000000003</v>
      </c>
      <c r="CI55" s="14">
        <f t="shared" si="112"/>
        <v>2.16</v>
      </c>
      <c r="CJ55" s="14">
        <f t="shared" si="112"/>
        <v>2.16</v>
      </c>
      <c r="CK55" s="14">
        <f t="shared" si="112"/>
        <v>2.16</v>
      </c>
      <c r="CL55" s="14">
        <f t="shared" si="112"/>
        <v>0.89999999999999991</v>
      </c>
      <c r="CM55" s="14">
        <f t="shared" si="112"/>
        <v>0.89999999999999991</v>
      </c>
      <c r="CN55" s="14">
        <f t="shared" si="112"/>
        <v>2.16</v>
      </c>
      <c r="CO55" s="14">
        <f t="shared" si="112"/>
        <v>2.16</v>
      </c>
      <c r="CP55" s="14">
        <f t="shared" si="112"/>
        <v>2.16</v>
      </c>
      <c r="CQ55" s="14">
        <f t="shared" si="112"/>
        <v>1.08</v>
      </c>
      <c r="CR55" s="14">
        <f t="shared" si="112"/>
        <v>1.08</v>
      </c>
      <c r="CS55" s="14">
        <f t="shared" si="112"/>
        <v>1.08</v>
      </c>
      <c r="CT55" s="14">
        <f t="shared" si="112"/>
        <v>0.45000000000000007</v>
      </c>
      <c r="CU55" s="14">
        <f t="shared" si="112"/>
        <v>0.45000000000000007</v>
      </c>
      <c r="CW55" s="14">
        <f>SUM(BF$5:BF55)</f>
        <v>124.95</v>
      </c>
      <c r="CX55" s="14">
        <f>SUM(BG$5:BG55)</f>
        <v>124.95</v>
      </c>
      <c r="CY55" s="14">
        <f>SUM(BH$5:BH55)</f>
        <v>76.949999999999989</v>
      </c>
      <c r="CZ55" s="14">
        <f>SUM(BI$5:BI55)</f>
        <v>72.539999999999992</v>
      </c>
      <c r="DA55" s="14">
        <f>SUM(BJ$5:BJ55)</f>
        <v>72.539999999999992</v>
      </c>
      <c r="DB55" s="14">
        <f>SUM(BK$5:BK55)</f>
        <v>36.855000000000004</v>
      </c>
      <c r="DC55" s="14">
        <f>SUM(BL$5:BL55)</f>
        <v>36.855000000000004</v>
      </c>
      <c r="DD55" s="14">
        <f>SUM(BM$5:BM55)</f>
        <v>16.739999999999998</v>
      </c>
      <c r="DE55" s="14">
        <f>SUM(BN$5:BN55)</f>
        <v>70.875</v>
      </c>
      <c r="DF55" s="14">
        <f>SUM(BO$5:BO55)</f>
        <v>70.875</v>
      </c>
      <c r="DG55" s="14">
        <f>SUM(BP$5:BP55)</f>
        <v>33.120000000000005</v>
      </c>
      <c r="DH55" s="14">
        <f>SUM(BQ$5:BQ55)</f>
        <v>33.120000000000005</v>
      </c>
      <c r="DI55" s="14">
        <f>SUM(BR$5:BR55)</f>
        <v>17.010000000000002</v>
      </c>
      <c r="DJ55" s="14">
        <f>SUM(BS$5:BS55)</f>
        <v>8.5050000000000008</v>
      </c>
      <c r="DK55" s="14">
        <f>SUM(BT$5:BT55)</f>
        <v>75.375</v>
      </c>
      <c r="DL55" s="14">
        <f>SUM(BU$5:BU55)</f>
        <v>75.375</v>
      </c>
      <c r="DM55" s="14">
        <f>SUM(BV$5:BV55)</f>
        <v>35.1</v>
      </c>
      <c r="DN55" s="14">
        <f>SUM(BW$5:BW55)</f>
        <v>35.1</v>
      </c>
      <c r="DO55" s="14">
        <f>SUM(BX$5:BX55)</f>
        <v>18.09</v>
      </c>
      <c r="DP55" s="14">
        <f>SUM(BY$5:BY55)</f>
        <v>9.0449999999999999</v>
      </c>
      <c r="DQ55" s="14">
        <f>SUM(BZ$5:BZ55)</f>
        <v>93</v>
      </c>
      <c r="DR55" s="14">
        <f>SUM(CA$5:CA55)</f>
        <v>93</v>
      </c>
      <c r="DS55" s="14">
        <f>SUM(CB$5:CB55)</f>
        <v>43.56</v>
      </c>
      <c r="DT55" s="14">
        <f>SUM(CC$5:CC55)</f>
        <v>43.56</v>
      </c>
      <c r="DU55" s="14">
        <f>SUM(CD$5:CD55)</f>
        <v>22.32</v>
      </c>
      <c r="DV55" s="14">
        <f>SUM(CE$5:CE55)</f>
        <v>11.16</v>
      </c>
      <c r="DW55" s="14">
        <f>SUM(CF$5:CF55)</f>
        <v>74.924999999999997</v>
      </c>
      <c r="DX55" s="14">
        <f>SUM(CG$5:CG55)</f>
        <v>74.924999999999997</v>
      </c>
      <c r="DY55" s="14">
        <f>SUM(CH$5:CH55)</f>
        <v>74.924999999999997</v>
      </c>
      <c r="DZ55" s="14">
        <f>SUM(CI$5:CI55)</f>
        <v>34.019999999999996</v>
      </c>
      <c r="EA55" s="14">
        <f>SUM(CJ$5:CJ55)</f>
        <v>34.019999999999996</v>
      </c>
      <c r="EB55" s="14">
        <f>SUM(CK$5:CK55)</f>
        <v>34.019999999999996</v>
      </c>
      <c r="EC55" s="14">
        <f>SUM(CL$5:CL55)</f>
        <v>14.175000000000002</v>
      </c>
      <c r="ED55" s="14">
        <f>SUM(CM$5:CM55)</f>
        <v>14.175000000000002</v>
      </c>
      <c r="EE55" s="14">
        <f>SUM(CN$5:CN55)</f>
        <v>30.78</v>
      </c>
      <c r="EF55" s="14">
        <f>SUM(CO$5:CO55)</f>
        <v>30.78</v>
      </c>
      <c r="EG55" s="14">
        <f>SUM(CP$5:CP55)</f>
        <v>30.78</v>
      </c>
      <c r="EH55" s="14">
        <f>SUM(CQ$5:CQ55)</f>
        <v>15.120000000000001</v>
      </c>
      <c r="EI55" s="14">
        <f>SUM(CR$5:CR55)</f>
        <v>15.120000000000001</v>
      </c>
      <c r="EJ55" s="14">
        <f>SUM(CS$5:CS55)</f>
        <v>15.120000000000001</v>
      </c>
      <c r="EK55" s="14">
        <f>SUM(CT$5:CT55)</f>
        <v>6.3000000000000016</v>
      </c>
      <c r="EL55" s="14">
        <f>SUM(CU$5:CU55)</f>
        <v>6.3000000000000016</v>
      </c>
      <c r="EO55" s="101">
        <f t="shared" si="68"/>
        <v>20</v>
      </c>
      <c r="EP55" s="101">
        <f t="shared" si="69"/>
        <v>20</v>
      </c>
      <c r="EQ55" s="101">
        <f t="shared" si="70"/>
        <v>17</v>
      </c>
      <c r="ER55" s="101">
        <f t="shared" si="71"/>
        <v>16</v>
      </c>
      <c r="ES55" s="101">
        <f t="shared" si="72"/>
        <v>16</v>
      </c>
      <c r="ET55" s="101">
        <f t="shared" si="73"/>
        <v>12</v>
      </c>
      <c r="EU55" s="101">
        <f t="shared" si="74"/>
        <v>12</v>
      </c>
      <c r="EV55" s="101">
        <f t="shared" si="75"/>
        <v>8</v>
      </c>
      <c r="EW55" s="101">
        <f t="shared" si="76"/>
        <v>16</v>
      </c>
      <c r="EX55" s="101">
        <f t="shared" si="77"/>
        <v>16</v>
      </c>
      <c r="EY55" s="101">
        <f t="shared" si="78"/>
        <v>11</v>
      </c>
      <c r="EZ55" s="101">
        <f t="shared" si="79"/>
        <v>11</v>
      </c>
      <c r="FA55" s="101">
        <f t="shared" si="80"/>
        <v>8</v>
      </c>
      <c r="FB55" s="101">
        <f t="shared" si="81"/>
        <v>5</v>
      </c>
      <c r="FC55" s="101">
        <f t="shared" si="82"/>
        <v>17</v>
      </c>
      <c r="FD55" s="101">
        <f t="shared" si="83"/>
        <v>17</v>
      </c>
      <c r="FE55" s="101">
        <f t="shared" si="84"/>
        <v>12</v>
      </c>
      <c r="FF55" s="101">
        <f t="shared" si="85"/>
        <v>12</v>
      </c>
      <c r="FG55" s="101">
        <f t="shared" si="86"/>
        <v>9</v>
      </c>
      <c r="FH55" s="101">
        <f t="shared" si="87"/>
        <v>6</v>
      </c>
      <c r="FI55" s="101">
        <f t="shared" si="88"/>
        <v>18</v>
      </c>
      <c r="FJ55" s="101">
        <f t="shared" si="89"/>
        <v>18</v>
      </c>
      <c r="FK55" s="101">
        <f t="shared" si="90"/>
        <v>13</v>
      </c>
      <c r="FL55" s="101">
        <f t="shared" si="91"/>
        <v>13</v>
      </c>
      <c r="FM55" s="101">
        <f t="shared" si="92"/>
        <v>9</v>
      </c>
      <c r="FN55" s="101">
        <f t="shared" si="93"/>
        <v>6</v>
      </c>
      <c r="FO55" s="101">
        <f t="shared" si="94"/>
        <v>16</v>
      </c>
      <c r="FP55" s="101">
        <f t="shared" si="95"/>
        <v>16</v>
      </c>
      <c r="FQ55" s="101">
        <f t="shared" si="96"/>
        <v>16</v>
      </c>
      <c r="FR55" s="101">
        <f t="shared" si="97"/>
        <v>12</v>
      </c>
      <c r="FS55" s="101">
        <f t="shared" si="98"/>
        <v>12</v>
      </c>
      <c r="FT55" s="101">
        <f t="shared" si="99"/>
        <v>12</v>
      </c>
      <c r="FU55" s="101">
        <f t="shared" si="100"/>
        <v>7</v>
      </c>
      <c r="FV55" s="101">
        <f t="shared" si="101"/>
        <v>7</v>
      </c>
      <c r="FW55" s="101">
        <f t="shared" si="102"/>
        <v>11</v>
      </c>
      <c r="FX55" s="101">
        <f t="shared" si="103"/>
        <v>11</v>
      </c>
      <c r="FY55" s="101">
        <f t="shared" si="104"/>
        <v>11</v>
      </c>
      <c r="FZ55" s="101">
        <f t="shared" si="105"/>
        <v>8</v>
      </c>
      <c r="GA55" s="101">
        <f t="shared" si="106"/>
        <v>8</v>
      </c>
      <c r="GB55" s="101">
        <f t="shared" si="107"/>
        <v>8</v>
      </c>
      <c r="GC55" s="101">
        <f t="shared" si="108"/>
        <v>4</v>
      </c>
      <c r="GD55" s="101">
        <f t="shared" si="109"/>
        <v>4</v>
      </c>
    </row>
    <row r="56" spans="41:186" ht="16.5" x14ac:dyDescent="0.2">
      <c r="AO56" s="50">
        <v>5</v>
      </c>
      <c r="AP56" s="100">
        <v>18</v>
      </c>
      <c r="AQ56" s="100">
        <v>2</v>
      </c>
      <c r="AR56" s="50">
        <v>2</v>
      </c>
      <c r="AS56" s="100" t="s">
        <v>382</v>
      </c>
      <c r="AT56" s="21">
        <f t="shared" si="61"/>
        <v>4.8000000000000001E-2</v>
      </c>
      <c r="AU56" s="100">
        <f t="shared" si="5"/>
        <v>1</v>
      </c>
      <c r="AV56" s="100">
        <f t="shared" si="6"/>
        <v>3</v>
      </c>
      <c r="AW56" s="101">
        <f t="shared" si="7"/>
        <v>9.6000000000000002E-2</v>
      </c>
      <c r="AX56" s="100">
        <f t="shared" si="8"/>
        <v>7.2</v>
      </c>
      <c r="BA56" s="100">
        <v>52</v>
      </c>
      <c r="BB56" s="14">
        <f>INDEX(节奏总表!$BW$4:$BW$63,神器!BA56)</f>
        <v>144</v>
      </c>
      <c r="BC56" s="14">
        <f t="shared" si="9"/>
        <v>8</v>
      </c>
      <c r="BD56" s="14">
        <v>5</v>
      </c>
      <c r="BE56" s="14">
        <v>3</v>
      </c>
      <c r="BF56" s="14">
        <f t="shared" si="60"/>
        <v>0</v>
      </c>
      <c r="BG56" s="14">
        <f t="shared" si="112"/>
        <v>0</v>
      </c>
      <c r="BH56" s="14">
        <f t="shared" si="112"/>
        <v>0</v>
      </c>
      <c r="BI56" s="14">
        <f t="shared" si="112"/>
        <v>0</v>
      </c>
      <c r="BJ56" s="14">
        <f t="shared" si="112"/>
        <v>0</v>
      </c>
      <c r="BK56" s="14">
        <f t="shared" si="112"/>
        <v>0</v>
      </c>
      <c r="BL56" s="14">
        <f t="shared" si="112"/>
        <v>0</v>
      </c>
      <c r="BM56" s="14">
        <f t="shared" si="112"/>
        <v>0</v>
      </c>
      <c r="BN56" s="14">
        <f t="shared" si="112"/>
        <v>0</v>
      </c>
      <c r="BO56" s="14">
        <f t="shared" si="112"/>
        <v>0</v>
      </c>
      <c r="BP56" s="14">
        <f t="shared" si="112"/>
        <v>0</v>
      </c>
      <c r="BQ56" s="14">
        <f t="shared" si="112"/>
        <v>0</v>
      </c>
      <c r="BR56" s="14">
        <f t="shared" si="112"/>
        <v>0</v>
      </c>
      <c r="BS56" s="14">
        <f t="shared" si="112"/>
        <v>0</v>
      </c>
      <c r="BT56" s="14">
        <f t="shared" si="112"/>
        <v>0</v>
      </c>
      <c r="BU56" s="14">
        <f t="shared" si="112"/>
        <v>0</v>
      </c>
      <c r="BV56" s="14">
        <f t="shared" si="112"/>
        <v>0</v>
      </c>
      <c r="BW56" s="14">
        <f t="shared" si="112"/>
        <v>0</v>
      </c>
      <c r="BX56" s="14">
        <f t="shared" si="112"/>
        <v>0</v>
      </c>
      <c r="BY56" s="14">
        <f t="shared" si="112"/>
        <v>0</v>
      </c>
      <c r="BZ56" s="14">
        <f t="shared" si="112"/>
        <v>0</v>
      </c>
      <c r="CA56" s="14">
        <f t="shared" si="112"/>
        <v>0</v>
      </c>
      <c r="CB56" s="14">
        <f t="shared" si="112"/>
        <v>0</v>
      </c>
      <c r="CC56" s="14">
        <f t="shared" si="112"/>
        <v>0</v>
      </c>
      <c r="CD56" s="14">
        <f t="shared" si="112"/>
        <v>0</v>
      </c>
      <c r="CE56" s="14">
        <f t="shared" si="112"/>
        <v>0</v>
      </c>
      <c r="CF56" s="14">
        <f t="shared" si="112"/>
        <v>4.8600000000000003</v>
      </c>
      <c r="CG56" s="14">
        <f t="shared" si="112"/>
        <v>4.8600000000000003</v>
      </c>
      <c r="CH56" s="14">
        <f t="shared" si="112"/>
        <v>4.8600000000000003</v>
      </c>
      <c r="CI56" s="14">
        <f t="shared" si="112"/>
        <v>2.16</v>
      </c>
      <c r="CJ56" s="14">
        <f t="shared" si="112"/>
        <v>2.16</v>
      </c>
      <c r="CK56" s="14">
        <f t="shared" si="112"/>
        <v>2.16</v>
      </c>
      <c r="CL56" s="14">
        <f t="shared" si="112"/>
        <v>0.89999999999999991</v>
      </c>
      <c r="CM56" s="14">
        <f t="shared" si="112"/>
        <v>0.89999999999999991</v>
      </c>
      <c r="CN56" s="14">
        <f t="shared" si="112"/>
        <v>2.16</v>
      </c>
      <c r="CO56" s="14">
        <f t="shared" si="112"/>
        <v>2.16</v>
      </c>
      <c r="CP56" s="14">
        <f t="shared" si="112"/>
        <v>2.16</v>
      </c>
      <c r="CQ56" s="14">
        <f t="shared" si="112"/>
        <v>1.08</v>
      </c>
      <c r="CR56" s="14">
        <f t="shared" si="112"/>
        <v>1.08</v>
      </c>
      <c r="CS56" s="14">
        <f t="shared" si="112"/>
        <v>1.08</v>
      </c>
      <c r="CT56" s="14">
        <f t="shared" si="112"/>
        <v>0.45000000000000007</v>
      </c>
      <c r="CU56" s="14">
        <f t="shared" si="112"/>
        <v>0.45000000000000007</v>
      </c>
      <c r="CW56" s="14">
        <f>SUM(BF$5:BF56)</f>
        <v>124.95</v>
      </c>
      <c r="CX56" s="14">
        <f>SUM(BG$5:BG56)</f>
        <v>124.95</v>
      </c>
      <c r="CY56" s="14">
        <f>SUM(BH$5:BH56)</f>
        <v>76.949999999999989</v>
      </c>
      <c r="CZ56" s="14">
        <f>SUM(BI$5:BI56)</f>
        <v>72.539999999999992</v>
      </c>
      <c r="DA56" s="14">
        <f>SUM(BJ$5:BJ56)</f>
        <v>72.539999999999992</v>
      </c>
      <c r="DB56" s="14">
        <f>SUM(BK$5:BK56)</f>
        <v>36.855000000000004</v>
      </c>
      <c r="DC56" s="14">
        <f>SUM(BL$5:BL56)</f>
        <v>36.855000000000004</v>
      </c>
      <c r="DD56" s="14">
        <f>SUM(BM$5:BM56)</f>
        <v>16.739999999999998</v>
      </c>
      <c r="DE56" s="14">
        <f>SUM(BN$5:BN56)</f>
        <v>70.875</v>
      </c>
      <c r="DF56" s="14">
        <f>SUM(BO$5:BO56)</f>
        <v>70.875</v>
      </c>
      <c r="DG56" s="14">
        <f>SUM(BP$5:BP56)</f>
        <v>33.120000000000005</v>
      </c>
      <c r="DH56" s="14">
        <f>SUM(BQ$5:BQ56)</f>
        <v>33.120000000000005</v>
      </c>
      <c r="DI56" s="14">
        <f>SUM(BR$5:BR56)</f>
        <v>17.010000000000002</v>
      </c>
      <c r="DJ56" s="14">
        <f>SUM(BS$5:BS56)</f>
        <v>8.5050000000000008</v>
      </c>
      <c r="DK56" s="14">
        <f>SUM(BT$5:BT56)</f>
        <v>75.375</v>
      </c>
      <c r="DL56" s="14">
        <f>SUM(BU$5:BU56)</f>
        <v>75.375</v>
      </c>
      <c r="DM56" s="14">
        <f>SUM(BV$5:BV56)</f>
        <v>35.1</v>
      </c>
      <c r="DN56" s="14">
        <f>SUM(BW$5:BW56)</f>
        <v>35.1</v>
      </c>
      <c r="DO56" s="14">
        <f>SUM(BX$5:BX56)</f>
        <v>18.09</v>
      </c>
      <c r="DP56" s="14">
        <f>SUM(BY$5:BY56)</f>
        <v>9.0449999999999999</v>
      </c>
      <c r="DQ56" s="14">
        <f>SUM(BZ$5:BZ56)</f>
        <v>93</v>
      </c>
      <c r="DR56" s="14">
        <f>SUM(CA$5:CA56)</f>
        <v>93</v>
      </c>
      <c r="DS56" s="14">
        <f>SUM(CB$5:CB56)</f>
        <v>43.56</v>
      </c>
      <c r="DT56" s="14">
        <f>SUM(CC$5:CC56)</f>
        <v>43.56</v>
      </c>
      <c r="DU56" s="14">
        <f>SUM(CD$5:CD56)</f>
        <v>22.32</v>
      </c>
      <c r="DV56" s="14">
        <f>SUM(CE$5:CE56)</f>
        <v>11.16</v>
      </c>
      <c r="DW56" s="14">
        <f>SUM(CF$5:CF56)</f>
        <v>79.784999999999997</v>
      </c>
      <c r="DX56" s="14">
        <f>SUM(CG$5:CG56)</f>
        <v>79.784999999999997</v>
      </c>
      <c r="DY56" s="14">
        <f>SUM(CH$5:CH56)</f>
        <v>79.784999999999997</v>
      </c>
      <c r="DZ56" s="14">
        <f>SUM(CI$5:CI56)</f>
        <v>36.179999999999993</v>
      </c>
      <c r="EA56" s="14">
        <f>SUM(CJ$5:CJ56)</f>
        <v>36.179999999999993</v>
      </c>
      <c r="EB56" s="14">
        <f>SUM(CK$5:CK56)</f>
        <v>36.179999999999993</v>
      </c>
      <c r="EC56" s="14">
        <f>SUM(CL$5:CL56)</f>
        <v>15.075000000000003</v>
      </c>
      <c r="ED56" s="14">
        <f>SUM(CM$5:CM56)</f>
        <v>15.075000000000003</v>
      </c>
      <c r="EE56" s="14">
        <f>SUM(CN$5:CN56)</f>
        <v>32.94</v>
      </c>
      <c r="EF56" s="14">
        <f>SUM(CO$5:CO56)</f>
        <v>32.94</v>
      </c>
      <c r="EG56" s="14">
        <f>SUM(CP$5:CP56)</f>
        <v>32.94</v>
      </c>
      <c r="EH56" s="14">
        <f>SUM(CQ$5:CQ56)</f>
        <v>16.200000000000003</v>
      </c>
      <c r="EI56" s="14">
        <f>SUM(CR$5:CR56)</f>
        <v>16.200000000000003</v>
      </c>
      <c r="EJ56" s="14">
        <f>SUM(CS$5:CS56)</f>
        <v>16.200000000000003</v>
      </c>
      <c r="EK56" s="14">
        <f>SUM(CT$5:CT56)</f>
        <v>6.7500000000000018</v>
      </c>
      <c r="EL56" s="14">
        <f>SUM(CU$5:CU56)</f>
        <v>6.7500000000000018</v>
      </c>
      <c r="EO56" s="101">
        <f t="shared" si="68"/>
        <v>20</v>
      </c>
      <c r="EP56" s="101">
        <f t="shared" si="69"/>
        <v>20</v>
      </c>
      <c r="EQ56" s="101">
        <f t="shared" si="70"/>
        <v>17</v>
      </c>
      <c r="ER56" s="101">
        <f t="shared" si="71"/>
        <v>16</v>
      </c>
      <c r="ES56" s="101">
        <f t="shared" si="72"/>
        <v>16</v>
      </c>
      <c r="ET56" s="101">
        <f t="shared" si="73"/>
        <v>12</v>
      </c>
      <c r="EU56" s="101">
        <f t="shared" si="74"/>
        <v>12</v>
      </c>
      <c r="EV56" s="101">
        <f t="shared" si="75"/>
        <v>8</v>
      </c>
      <c r="EW56" s="101">
        <f t="shared" si="76"/>
        <v>16</v>
      </c>
      <c r="EX56" s="101">
        <f t="shared" si="77"/>
        <v>16</v>
      </c>
      <c r="EY56" s="101">
        <f t="shared" si="78"/>
        <v>11</v>
      </c>
      <c r="EZ56" s="101">
        <f t="shared" si="79"/>
        <v>11</v>
      </c>
      <c r="FA56" s="101">
        <f t="shared" si="80"/>
        <v>8</v>
      </c>
      <c r="FB56" s="101">
        <f t="shared" si="81"/>
        <v>5</v>
      </c>
      <c r="FC56" s="101">
        <f t="shared" si="82"/>
        <v>17</v>
      </c>
      <c r="FD56" s="101">
        <f t="shared" si="83"/>
        <v>17</v>
      </c>
      <c r="FE56" s="101">
        <f t="shared" si="84"/>
        <v>12</v>
      </c>
      <c r="FF56" s="101">
        <f t="shared" si="85"/>
        <v>12</v>
      </c>
      <c r="FG56" s="101">
        <f t="shared" si="86"/>
        <v>9</v>
      </c>
      <c r="FH56" s="101">
        <f t="shared" si="87"/>
        <v>6</v>
      </c>
      <c r="FI56" s="101">
        <f t="shared" si="88"/>
        <v>18</v>
      </c>
      <c r="FJ56" s="101">
        <f t="shared" si="89"/>
        <v>18</v>
      </c>
      <c r="FK56" s="101">
        <f t="shared" si="90"/>
        <v>13</v>
      </c>
      <c r="FL56" s="101">
        <f t="shared" si="91"/>
        <v>13</v>
      </c>
      <c r="FM56" s="101">
        <f t="shared" si="92"/>
        <v>9</v>
      </c>
      <c r="FN56" s="101">
        <f t="shared" si="93"/>
        <v>6</v>
      </c>
      <c r="FO56" s="101">
        <f t="shared" si="94"/>
        <v>17</v>
      </c>
      <c r="FP56" s="101">
        <f t="shared" si="95"/>
        <v>17</v>
      </c>
      <c r="FQ56" s="101">
        <f t="shared" si="96"/>
        <v>17</v>
      </c>
      <c r="FR56" s="101">
        <f t="shared" si="97"/>
        <v>12</v>
      </c>
      <c r="FS56" s="101">
        <f t="shared" si="98"/>
        <v>12</v>
      </c>
      <c r="FT56" s="101">
        <f t="shared" si="99"/>
        <v>12</v>
      </c>
      <c r="FU56" s="101">
        <f t="shared" si="100"/>
        <v>8</v>
      </c>
      <c r="FV56" s="101">
        <f t="shared" si="101"/>
        <v>8</v>
      </c>
      <c r="FW56" s="101">
        <f t="shared" si="102"/>
        <v>11</v>
      </c>
      <c r="FX56" s="101">
        <f t="shared" si="103"/>
        <v>11</v>
      </c>
      <c r="FY56" s="101">
        <f t="shared" si="104"/>
        <v>11</v>
      </c>
      <c r="FZ56" s="101">
        <f t="shared" si="105"/>
        <v>8</v>
      </c>
      <c r="GA56" s="101">
        <f t="shared" si="106"/>
        <v>8</v>
      </c>
      <c r="GB56" s="101">
        <f t="shared" si="107"/>
        <v>8</v>
      </c>
      <c r="GC56" s="101">
        <f t="shared" si="108"/>
        <v>4</v>
      </c>
      <c r="GD56" s="101">
        <f t="shared" si="109"/>
        <v>4</v>
      </c>
    </row>
    <row r="57" spans="41:186" ht="16.5" x14ac:dyDescent="0.2">
      <c r="AO57" s="50">
        <v>5</v>
      </c>
      <c r="AP57" s="100">
        <v>19</v>
      </c>
      <c r="AQ57" s="100">
        <v>2</v>
      </c>
      <c r="AR57" s="50">
        <v>2</v>
      </c>
      <c r="AS57" s="100" t="s">
        <v>383</v>
      </c>
      <c r="AT57" s="21">
        <f t="shared" si="61"/>
        <v>3.5999999999999997E-2</v>
      </c>
      <c r="AU57" s="100">
        <f t="shared" si="5"/>
        <v>1</v>
      </c>
      <c r="AV57" s="100">
        <f t="shared" si="6"/>
        <v>2</v>
      </c>
      <c r="AW57" s="101">
        <f t="shared" si="7"/>
        <v>5.3999999999999992E-2</v>
      </c>
      <c r="AX57" s="100">
        <f t="shared" si="8"/>
        <v>9.4499999999999993</v>
      </c>
      <c r="BA57" s="100">
        <v>53</v>
      </c>
      <c r="BB57" s="14">
        <f>INDEX(节奏总表!$BW$4:$BW$63,神器!BA57)</f>
        <v>144</v>
      </c>
      <c r="BC57" s="14">
        <f t="shared" si="9"/>
        <v>8</v>
      </c>
      <c r="BD57" s="14">
        <v>5</v>
      </c>
      <c r="BE57" s="14">
        <v>3</v>
      </c>
      <c r="BF57" s="14">
        <f t="shared" si="60"/>
        <v>0</v>
      </c>
      <c r="BG57" s="14">
        <f t="shared" si="112"/>
        <v>0</v>
      </c>
      <c r="BH57" s="14">
        <f t="shared" si="112"/>
        <v>0</v>
      </c>
      <c r="BI57" s="14">
        <f t="shared" si="112"/>
        <v>0</v>
      </c>
      <c r="BJ57" s="14">
        <f t="shared" si="112"/>
        <v>0</v>
      </c>
      <c r="BK57" s="14">
        <f t="shared" si="112"/>
        <v>0</v>
      </c>
      <c r="BL57" s="14">
        <f t="shared" si="112"/>
        <v>0</v>
      </c>
      <c r="BM57" s="14">
        <f t="shared" si="112"/>
        <v>0</v>
      </c>
      <c r="BN57" s="14">
        <f t="shared" si="112"/>
        <v>0</v>
      </c>
      <c r="BO57" s="14">
        <f t="shared" si="112"/>
        <v>0</v>
      </c>
      <c r="BP57" s="14">
        <f t="shared" si="112"/>
        <v>0</v>
      </c>
      <c r="BQ57" s="14">
        <f t="shared" si="112"/>
        <v>0</v>
      </c>
      <c r="BR57" s="14">
        <f t="shared" si="112"/>
        <v>0</v>
      </c>
      <c r="BS57" s="14">
        <f t="shared" si="112"/>
        <v>0</v>
      </c>
      <c r="BT57" s="14">
        <f t="shared" si="112"/>
        <v>0</v>
      </c>
      <c r="BU57" s="14">
        <f t="shared" si="112"/>
        <v>0</v>
      </c>
      <c r="BV57" s="14">
        <f t="shared" si="112"/>
        <v>0</v>
      </c>
      <c r="BW57" s="14">
        <f t="shared" si="112"/>
        <v>0</v>
      </c>
      <c r="BX57" s="14">
        <f t="shared" si="112"/>
        <v>0</v>
      </c>
      <c r="BY57" s="14">
        <f t="shared" si="112"/>
        <v>0</v>
      </c>
      <c r="BZ57" s="14">
        <f t="shared" si="112"/>
        <v>0</v>
      </c>
      <c r="CA57" s="14">
        <f t="shared" si="112"/>
        <v>0</v>
      </c>
      <c r="CB57" s="14">
        <f t="shared" si="112"/>
        <v>0</v>
      </c>
      <c r="CC57" s="14">
        <f t="shared" si="112"/>
        <v>0</v>
      </c>
      <c r="CD57" s="14">
        <f t="shared" si="112"/>
        <v>0</v>
      </c>
      <c r="CE57" s="14">
        <f t="shared" si="112"/>
        <v>0</v>
      </c>
      <c r="CF57" s="14">
        <f t="shared" si="112"/>
        <v>4.8600000000000003</v>
      </c>
      <c r="CG57" s="14">
        <f t="shared" si="112"/>
        <v>4.8600000000000003</v>
      </c>
      <c r="CH57" s="14">
        <f t="shared" si="112"/>
        <v>4.8600000000000003</v>
      </c>
      <c r="CI57" s="14">
        <f t="shared" si="112"/>
        <v>2.16</v>
      </c>
      <c r="CJ57" s="14">
        <f t="shared" si="112"/>
        <v>2.16</v>
      </c>
      <c r="CK57" s="14">
        <f t="shared" si="112"/>
        <v>2.16</v>
      </c>
      <c r="CL57" s="14">
        <f t="shared" si="112"/>
        <v>0.89999999999999991</v>
      </c>
      <c r="CM57" s="14">
        <f t="shared" si="112"/>
        <v>0.89999999999999991</v>
      </c>
      <c r="CN57" s="14">
        <f t="shared" si="112"/>
        <v>2.16</v>
      </c>
      <c r="CO57" s="14">
        <f t="shared" si="112"/>
        <v>2.16</v>
      </c>
      <c r="CP57" s="14">
        <f t="shared" si="112"/>
        <v>2.16</v>
      </c>
      <c r="CQ57" s="14">
        <f t="shared" si="112"/>
        <v>1.08</v>
      </c>
      <c r="CR57" s="14">
        <f t="shared" si="112"/>
        <v>1.08</v>
      </c>
      <c r="CS57" s="14">
        <f t="shared" si="112"/>
        <v>1.08</v>
      </c>
      <c r="CT57" s="14">
        <f t="shared" si="112"/>
        <v>0.45000000000000007</v>
      </c>
      <c r="CU57" s="14">
        <f t="shared" si="112"/>
        <v>0.45000000000000007</v>
      </c>
      <c r="CW57" s="14">
        <f>SUM(BF$5:BF57)</f>
        <v>124.95</v>
      </c>
      <c r="CX57" s="14">
        <f>SUM(BG$5:BG57)</f>
        <v>124.95</v>
      </c>
      <c r="CY57" s="14">
        <f>SUM(BH$5:BH57)</f>
        <v>76.949999999999989</v>
      </c>
      <c r="CZ57" s="14">
        <f>SUM(BI$5:BI57)</f>
        <v>72.539999999999992</v>
      </c>
      <c r="DA57" s="14">
        <f>SUM(BJ$5:BJ57)</f>
        <v>72.539999999999992</v>
      </c>
      <c r="DB57" s="14">
        <f>SUM(BK$5:BK57)</f>
        <v>36.855000000000004</v>
      </c>
      <c r="DC57" s="14">
        <f>SUM(BL$5:BL57)</f>
        <v>36.855000000000004</v>
      </c>
      <c r="DD57" s="14">
        <f>SUM(BM$5:BM57)</f>
        <v>16.739999999999998</v>
      </c>
      <c r="DE57" s="14">
        <f>SUM(BN$5:BN57)</f>
        <v>70.875</v>
      </c>
      <c r="DF57" s="14">
        <f>SUM(BO$5:BO57)</f>
        <v>70.875</v>
      </c>
      <c r="DG57" s="14">
        <f>SUM(BP$5:BP57)</f>
        <v>33.120000000000005</v>
      </c>
      <c r="DH57" s="14">
        <f>SUM(BQ$5:BQ57)</f>
        <v>33.120000000000005</v>
      </c>
      <c r="DI57" s="14">
        <f>SUM(BR$5:BR57)</f>
        <v>17.010000000000002</v>
      </c>
      <c r="DJ57" s="14">
        <f>SUM(BS$5:BS57)</f>
        <v>8.5050000000000008</v>
      </c>
      <c r="DK57" s="14">
        <f>SUM(BT$5:BT57)</f>
        <v>75.375</v>
      </c>
      <c r="DL57" s="14">
        <f>SUM(BU$5:BU57)</f>
        <v>75.375</v>
      </c>
      <c r="DM57" s="14">
        <f>SUM(BV$5:BV57)</f>
        <v>35.1</v>
      </c>
      <c r="DN57" s="14">
        <f>SUM(BW$5:BW57)</f>
        <v>35.1</v>
      </c>
      <c r="DO57" s="14">
        <f>SUM(BX$5:BX57)</f>
        <v>18.09</v>
      </c>
      <c r="DP57" s="14">
        <f>SUM(BY$5:BY57)</f>
        <v>9.0449999999999999</v>
      </c>
      <c r="DQ57" s="14">
        <f>SUM(BZ$5:BZ57)</f>
        <v>93</v>
      </c>
      <c r="DR57" s="14">
        <f>SUM(CA$5:CA57)</f>
        <v>93</v>
      </c>
      <c r="DS57" s="14">
        <f>SUM(CB$5:CB57)</f>
        <v>43.56</v>
      </c>
      <c r="DT57" s="14">
        <f>SUM(CC$5:CC57)</f>
        <v>43.56</v>
      </c>
      <c r="DU57" s="14">
        <f>SUM(CD$5:CD57)</f>
        <v>22.32</v>
      </c>
      <c r="DV57" s="14">
        <f>SUM(CE$5:CE57)</f>
        <v>11.16</v>
      </c>
      <c r="DW57" s="14">
        <f>SUM(CF$5:CF57)</f>
        <v>84.644999999999996</v>
      </c>
      <c r="DX57" s="14">
        <f>SUM(CG$5:CG57)</f>
        <v>84.644999999999996</v>
      </c>
      <c r="DY57" s="14">
        <f>SUM(CH$5:CH57)</f>
        <v>84.644999999999996</v>
      </c>
      <c r="DZ57" s="14">
        <f>SUM(CI$5:CI57)</f>
        <v>38.339999999999989</v>
      </c>
      <c r="EA57" s="14">
        <f>SUM(CJ$5:CJ57)</f>
        <v>38.339999999999989</v>
      </c>
      <c r="EB57" s="14">
        <f>SUM(CK$5:CK57)</f>
        <v>38.339999999999989</v>
      </c>
      <c r="EC57" s="14">
        <f>SUM(CL$5:CL57)</f>
        <v>15.975000000000003</v>
      </c>
      <c r="ED57" s="14">
        <f>SUM(CM$5:CM57)</f>
        <v>15.975000000000003</v>
      </c>
      <c r="EE57" s="14">
        <f>SUM(CN$5:CN57)</f>
        <v>35.099999999999994</v>
      </c>
      <c r="EF57" s="14">
        <f>SUM(CO$5:CO57)</f>
        <v>35.099999999999994</v>
      </c>
      <c r="EG57" s="14">
        <f>SUM(CP$5:CP57)</f>
        <v>35.099999999999994</v>
      </c>
      <c r="EH57" s="14">
        <f>SUM(CQ$5:CQ57)</f>
        <v>17.28</v>
      </c>
      <c r="EI57" s="14">
        <f>SUM(CR$5:CR57)</f>
        <v>17.28</v>
      </c>
      <c r="EJ57" s="14">
        <f>SUM(CS$5:CS57)</f>
        <v>17.28</v>
      </c>
      <c r="EK57" s="14">
        <f>SUM(CT$5:CT57)</f>
        <v>7.200000000000002</v>
      </c>
      <c r="EL57" s="14">
        <f>SUM(CU$5:CU57)</f>
        <v>7.200000000000002</v>
      </c>
      <c r="EO57" s="101">
        <f t="shared" si="68"/>
        <v>20</v>
      </c>
      <c r="EP57" s="101">
        <f t="shared" si="69"/>
        <v>20</v>
      </c>
      <c r="EQ57" s="101">
        <f t="shared" si="70"/>
        <v>17</v>
      </c>
      <c r="ER57" s="101">
        <f t="shared" si="71"/>
        <v>16</v>
      </c>
      <c r="ES57" s="101">
        <f t="shared" si="72"/>
        <v>16</v>
      </c>
      <c r="ET57" s="101">
        <f t="shared" si="73"/>
        <v>12</v>
      </c>
      <c r="EU57" s="101">
        <f t="shared" si="74"/>
        <v>12</v>
      </c>
      <c r="EV57" s="101">
        <f t="shared" si="75"/>
        <v>8</v>
      </c>
      <c r="EW57" s="101">
        <f t="shared" si="76"/>
        <v>16</v>
      </c>
      <c r="EX57" s="101">
        <f t="shared" si="77"/>
        <v>16</v>
      </c>
      <c r="EY57" s="101">
        <f t="shared" si="78"/>
        <v>11</v>
      </c>
      <c r="EZ57" s="101">
        <f t="shared" si="79"/>
        <v>11</v>
      </c>
      <c r="FA57" s="101">
        <f t="shared" si="80"/>
        <v>8</v>
      </c>
      <c r="FB57" s="101">
        <f t="shared" si="81"/>
        <v>5</v>
      </c>
      <c r="FC57" s="101">
        <f t="shared" si="82"/>
        <v>17</v>
      </c>
      <c r="FD57" s="101">
        <f t="shared" si="83"/>
        <v>17</v>
      </c>
      <c r="FE57" s="101">
        <f t="shared" si="84"/>
        <v>12</v>
      </c>
      <c r="FF57" s="101">
        <f t="shared" si="85"/>
        <v>12</v>
      </c>
      <c r="FG57" s="101">
        <f t="shared" si="86"/>
        <v>9</v>
      </c>
      <c r="FH57" s="101">
        <f t="shared" si="87"/>
        <v>6</v>
      </c>
      <c r="FI57" s="101">
        <f t="shared" si="88"/>
        <v>18</v>
      </c>
      <c r="FJ57" s="101">
        <f t="shared" si="89"/>
        <v>18</v>
      </c>
      <c r="FK57" s="101">
        <f t="shared" si="90"/>
        <v>13</v>
      </c>
      <c r="FL57" s="101">
        <f t="shared" si="91"/>
        <v>13</v>
      </c>
      <c r="FM57" s="101">
        <f t="shared" si="92"/>
        <v>9</v>
      </c>
      <c r="FN57" s="101">
        <f t="shared" si="93"/>
        <v>6</v>
      </c>
      <c r="FO57" s="101">
        <f t="shared" si="94"/>
        <v>17</v>
      </c>
      <c r="FP57" s="101">
        <f t="shared" si="95"/>
        <v>17</v>
      </c>
      <c r="FQ57" s="101">
        <f t="shared" si="96"/>
        <v>17</v>
      </c>
      <c r="FR57" s="101">
        <f t="shared" si="97"/>
        <v>12</v>
      </c>
      <c r="FS57" s="101">
        <f t="shared" si="98"/>
        <v>12</v>
      </c>
      <c r="FT57" s="101">
        <f t="shared" si="99"/>
        <v>12</v>
      </c>
      <c r="FU57" s="101">
        <f t="shared" si="100"/>
        <v>8</v>
      </c>
      <c r="FV57" s="101">
        <f t="shared" si="101"/>
        <v>8</v>
      </c>
      <c r="FW57" s="101">
        <f t="shared" si="102"/>
        <v>12</v>
      </c>
      <c r="FX57" s="101">
        <f t="shared" si="103"/>
        <v>12</v>
      </c>
      <c r="FY57" s="101">
        <f t="shared" si="104"/>
        <v>12</v>
      </c>
      <c r="FZ57" s="101">
        <f t="shared" si="105"/>
        <v>8</v>
      </c>
      <c r="GA57" s="101">
        <f t="shared" si="106"/>
        <v>8</v>
      </c>
      <c r="GB57" s="101">
        <f t="shared" si="107"/>
        <v>8</v>
      </c>
      <c r="GC57" s="101">
        <f t="shared" si="108"/>
        <v>5</v>
      </c>
      <c r="GD57" s="101">
        <f t="shared" si="109"/>
        <v>5</v>
      </c>
    </row>
    <row r="58" spans="41:186" ht="16.5" x14ac:dyDescent="0.2">
      <c r="AO58" s="50">
        <v>5</v>
      </c>
      <c r="AP58" s="100">
        <v>20</v>
      </c>
      <c r="AQ58" s="100">
        <v>2</v>
      </c>
      <c r="AR58" s="50">
        <v>2</v>
      </c>
      <c r="AS58" s="100" t="s">
        <v>384</v>
      </c>
      <c r="AT58" s="21">
        <f t="shared" si="61"/>
        <v>1.7999999999999999E-2</v>
      </c>
      <c r="AU58" s="100">
        <f t="shared" si="5"/>
        <v>1</v>
      </c>
      <c r="AV58" s="100">
        <f t="shared" si="6"/>
        <v>2</v>
      </c>
      <c r="AW58" s="101">
        <f t="shared" si="7"/>
        <v>2.6999999999999996E-2</v>
      </c>
      <c r="AX58" s="100">
        <f t="shared" si="8"/>
        <v>10.124999999999998</v>
      </c>
      <c r="BA58" s="100">
        <v>54</v>
      </c>
      <c r="BB58" s="14">
        <f>INDEX(节奏总表!$BW$4:$BW$63,神器!BA58)</f>
        <v>146</v>
      </c>
      <c r="BC58" s="14">
        <f t="shared" si="9"/>
        <v>8</v>
      </c>
      <c r="BD58" s="14">
        <v>5</v>
      </c>
      <c r="BE58" s="14">
        <v>3</v>
      </c>
      <c r="BF58" s="14">
        <f t="shared" si="60"/>
        <v>0</v>
      </c>
      <c r="BG58" s="14">
        <f t="shared" si="112"/>
        <v>0</v>
      </c>
      <c r="BH58" s="14">
        <f t="shared" si="112"/>
        <v>0</v>
      </c>
      <c r="BI58" s="14">
        <f t="shared" si="112"/>
        <v>0</v>
      </c>
      <c r="BJ58" s="14">
        <f t="shared" si="112"/>
        <v>0</v>
      </c>
      <c r="BK58" s="14">
        <f t="shared" si="112"/>
        <v>0</v>
      </c>
      <c r="BL58" s="14">
        <f t="shared" si="112"/>
        <v>0</v>
      </c>
      <c r="BM58" s="14">
        <f t="shared" si="112"/>
        <v>0</v>
      </c>
      <c r="BN58" s="14">
        <f t="shared" si="112"/>
        <v>0</v>
      </c>
      <c r="BO58" s="14">
        <f t="shared" si="112"/>
        <v>0</v>
      </c>
      <c r="BP58" s="14">
        <f t="shared" si="112"/>
        <v>0</v>
      </c>
      <c r="BQ58" s="14">
        <f t="shared" si="112"/>
        <v>0</v>
      </c>
      <c r="BR58" s="14">
        <f t="shared" si="112"/>
        <v>0</v>
      </c>
      <c r="BS58" s="14">
        <f t="shared" si="112"/>
        <v>0</v>
      </c>
      <c r="BT58" s="14">
        <f t="shared" si="112"/>
        <v>0</v>
      </c>
      <c r="BU58" s="14">
        <f t="shared" si="112"/>
        <v>0</v>
      </c>
      <c r="BV58" s="14">
        <f t="shared" si="112"/>
        <v>0</v>
      </c>
      <c r="BW58" s="14">
        <f t="shared" si="112"/>
        <v>0</v>
      </c>
      <c r="BX58" s="14">
        <f t="shared" si="112"/>
        <v>0</v>
      </c>
      <c r="BY58" s="14">
        <f t="shared" si="112"/>
        <v>0</v>
      </c>
      <c r="BZ58" s="14">
        <f t="shared" si="112"/>
        <v>0</v>
      </c>
      <c r="CA58" s="14">
        <f t="shared" si="112"/>
        <v>0</v>
      </c>
      <c r="CB58" s="14">
        <f t="shared" si="112"/>
        <v>0</v>
      </c>
      <c r="CC58" s="14">
        <f t="shared" si="112"/>
        <v>0</v>
      </c>
      <c r="CD58" s="14">
        <f t="shared" si="112"/>
        <v>0</v>
      </c>
      <c r="CE58" s="14">
        <f t="shared" si="112"/>
        <v>0</v>
      </c>
      <c r="CF58" s="14">
        <f t="shared" si="112"/>
        <v>4.8600000000000003</v>
      </c>
      <c r="CG58" s="14">
        <f t="shared" si="112"/>
        <v>4.8600000000000003</v>
      </c>
      <c r="CH58" s="14">
        <f t="shared" si="112"/>
        <v>4.8600000000000003</v>
      </c>
      <c r="CI58" s="14">
        <f t="shared" si="112"/>
        <v>2.16</v>
      </c>
      <c r="CJ58" s="14">
        <f t="shared" si="112"/>
        <v>2.16</v>
      </c>
      <c r="CK58" s="14">
        <f t="shared" si="112"/>
        <v>2.16</v>
      </c>
      <c r="CL58" s="14">
        <f t="shared" si="112"/>
        <v>0.89999999999999991</v>
      </c>
      <c r="CM58" s="14">
        <f t="shared" si="112"/>
        <v>0.89999999999999991</v>
      </c>
      <c r="CN58" s="14">
        <f t="shared" si="112"/>
        <v>2.16</v>
      </c>
      <c r="CO58" s="14">
        <f t="shared" si="112"/>
        <v>2.16</v>
      </c>
      <c r="CP58" s="14">
        <f t="shared" si="112"/>
        <v>2.16</v>
      </c>
      <c r="CQ58" s="14">
        <f t="shared" si="112"/>
        <v>1.08</v>
      </c>
      <c r="CR58" s="14">
        <f t="shared" si="112"/>
        <v>1.08</v>
      </c>
      <c r="CS58" s="14">
        <f t="shared" si="112"/>
        <v>1.08</v>
      </c>
      <c r="CT58" s="14">
        <f t="shared" si="112"/>
        <v>0.45000000000000007</v>
      </c>
      <c r="CU58" s="14">
        <f t="shared" si="112"/>
        <v>0.45000000000000007</v>
      </c>
      <c r="CW58" s="14">
        <f>SUM(BF$5:BF58)</f>
        <v>124.95</v>
      </c>
      <c r="CX58" s="14">
        <f>SUM(BG$5:BG58)</f>
        <v>124.95</v>
      </c>
      <c r="CY58" s="14">
        <f>SUM(BH$5:BH58)</f>
        <v>76.949999999999989</v>
      </c>
      <c r="CZ58" s="14">
        <f>SUM(BI$5:BI58)</f>
        <v>72.539999999999992</v>
      </c>
      <c r="DA58" s="14">
        <f>SUM(BJ$5:BJ58)</f>
        <v>72.539999999999992</v>
      </c>
      <c r="DB58" s="14">
        <f>SUM(BK$5:BK58)</f>
        <v>36.855000000000004</v>
      </c>
      <c r="DC58" s="14">
        <f>SUM(BL$5:BL58)</f>
        <v>36.855000000000004</v>
      </c>
      <c r="DD58" s="14">
        <f>SUM(BM$5:BM58)</f>
        <v>16.739999999999998</v>
      </c>
      <c r="DE58" s="14">
        <f>SUM(BN$5:BN58)</f>
        <v>70.875</v>
      </c>
      <c r="DF58" s="14">
        <f>SUM(BO$5:BO58)</f>
        <v>70.875</v>
      </c>
      <c r="DG58" s="14">
        <f>SUM(BP$5:BP58)</f>
        <v>33.120000000000005</v>
      </c>
      <c r="DH58" s="14">
        <f>SUM(BQ$5:BQ58)</f>
        <v>33.120000000000005</v>
      </c>
      <c r="DI58" s="14">
        <f>SUM(BR$5:BR58)</f>
        <v>17.010000000000002</v>
      </c>
      <c r="DJ58" s="14">
        <f>SUM(BS$5:BS58)</f>
        <v>8.5050000000000008</v>
      </c>
      <c r="DK58" s="14">
        <f>SUM(BT$5:BT58)</f>
        <v>75.375</v>
      </c>
      <c r="DL58" s="14">
        <f>SUM(BU$5:BU58)</f>
        <v>75.375</v>
      </c>
      <c r="DM58" s="14">
        <f>SUM(BV$5:BV58)</f>
        <v>35.1</v>
      </c>
      <c r="DN58" s="14">
        <f>SUM(BW$5:BW58)</f>
        <v>35.1</v>
      </c>
      <c r="DO58" s="14">
        <f>SUM(BX$5:BX58)</f>
        <v>18.09</v>
      </c>
      <c r="DP58" s="14">
        <f>SUM(BY$5:BY58)</f>
        <v>9.0449999999999999</v>
      </c>
      <c r="DQ58" s="14">
        <f>SUM(BZ$5:BZ58)</f>
        <v>93</v>
      </c>
      <c r="DR58" s="14">
        <f>SUM(CA$5:CA58)</f>
        <v>93</v>
      </c>
      <c r="DS58" s="14">
        <f>SUM(CB$5:CB58)</f>
        <v>43.56</v>
      </c>
      <c r="DT58" s="14">
        <f>SUM(CC$5:CC58)</f>
        <v>43.56</v>
      </c>
      <c r="DU58" s="14">
        <f>SUM(CD$5:CD58)</f>
        <v>22.32</v>
      </c>
      <c r="DV58" s="14">
        <f>SUM(CE$5:CE58)</f>
        <v>11.16</v>
      </c>
      <c r="DW58" s="14">
        <f>SUM(CF$5:CF58)</f>
        <v>89.504999999999995</v>
      </c>
      <c r="DX58" s="14">
        <f>SUM(CG$5:CG58)</f>
        <v>89.504999999999995</v>
      </c>
      <c r="DY58" s="14">
        <f>SUM(CH$5:CH58)</f>
        <v>89.504999999999995</v>
      </c>
      <c r="DZ58" s="14">
        <f>SUM(CI$5:CI58)</f>
        <v>40.499999999999986</v>
      </c>
      <c r="EA58" s="14">
        <f>SUM(CJ$5:CJ58)</f>
        <v>40.499999999999986</v>
      </c>
      <c r="EB58" s="14">
        <f>SUM(CK$5:CK58)</f>
        <v>40.499999999999986</v>
      </c>
      <c r="EC58" s="14">
        <f>SUM(CL$5:CL58)</f>
        <v>16.875000000000004</v>
      </c>
      <c r="ED58" s="14">
        <f>SUM(CM$5:CM58)</f>
        <v>16.875000000000004</v>
      </c>
      <c r="EE58" s="14">
        <f>SUM(CN$5:CN58)</f>
        <v>37.259999999999991</v>
      </c>
      <c r="EF58" s="14">
        <f>SUM(CO$5:CO58)</f>
        <v>37.259999999999991</v>
      </c>
      <c r="EG58" s="14">
        <f>SUM(CP$5:CP58)</f>
        <v>37.259999999999991</v>
      </c>
      <c r="EH58" s="14">
        <f>SUM(CQ$5:CQ58)</f>
        <v>18.36</v>
      </c>
      <c r="EI58" s="14">
        <f>SUM(CR$5:CR58)</f>
        <v>18.36</v>
      </c>
      <c r="EJ58" s="14">
        <f>SUM(CS$5:CS58)</f>
        <v>18.36</v>
      </c>
      <c r="EK58" s="14">
        <f>SUM(CT$5:CT58)</f>
        <v>7.6500000000000021</v>
      </c>
      <c r="EL58" s="14">
        <f>SUM(CU$5:CU58)</f>
        <v>7.6500000000000021</v>
      </c>
      <c r="EO58" s="101">
        <f t="shared" si="68"/>
        <v>20</v>
      </c>
      <c r="EP58" s="101">
        <f t="shared" si="69"/>
        <v>20</v>
      </c>
      <c r="EQ58" s="101">
        <f t="shared" si="70"/>
        <v>17</v>
      </c>
      <c r="ER58" s="101">
        <f t="shared" si="71"/>
        <v>16</v>
      </c>
      <c r="ES58" s="101">
        <f t="shared" si="72"/>
        <v>16</v>
      </c>
      <c r="ET58" s="101">
        <f t="shared" si="73"/>
        <v>12</v>
      </c>
      <c r="EU58" s="101">
        <f t="shared" si="74"/>
        <v>12</v>
      </c>
      <c r="EV58" s="101">
        <f t="shared" si="75"/>
        <v>8</v>
      </c>
      <c r="EW58" s="101">
        <f t="shared" si="76"/>
        <v>16</v>
      </c>
      <c r="EX58" s="101">
        <f t="shared" si="77"/>
        <v>16</v>
      </c>
      <c r="EY58" s="101">
        <f t="shared" si="78"/>
        <v>11</v>
      </c>
      <c r="EZ58" s="101">
        <f t="shared" si="79"/>
        <v>11</v>
      </c>
      <c r="FA58" s="101">
        <f t="shared" si="80"/>
        <v>8</v>
      </c>
      <c r="FB58" s="101">
        <f t="shared" si="81"/>
        <v>5</v>
      </c>
      <c r="FC58" s="101">
        <f t="shared" si="82"/>
        <v>17</v>
      </c>
      <c r="FD58" s="101">
        <f t="shared" si="83"/>
        <v>17</v>
      </c>
      <c r="FE58" s="101">
        <f t="shared" si="84"/>
        <v>12</v>
      </c>
      <c r="FF58" s="101">
        <f t="shared" si="85"/>
        <v>12</v>
      </c>
      <c r="FG58" s="101">
        <f t="shared" si="86"/>
        <v>9</v>
      </c>
      <c r="FH58" s="101">
        <f t="shared" si="87"/>
        <v>6</v>
      </c>
      <c r="FI58" s="101">
        <f t="shared" si="88"/>
        <v>18</v>
      </c>
      <c r="FJ58" s="101">
        <f t="shared" si="89"/>
        <v>18</v>
      </c>
      <c r="FK58" s="101">
        <f t="shared" si="90"/>
        <v>13</v>
      </c>
      <c r="FL58" s="101">
        <f t="shared" si="91"/>
        <v>13</v>
      </c>
      <c r="FM58" s="101">
        <f t="shared" si="92"/>
        <v>9</v>
      </c>
      <c r="FN58" s="101">
        <f t="shared" si="93"/>
        <v>6</v>
      </c>
      <c r="FO58" s="101">
        <f t="shared" si="94"/>
        <v>18</v>
      </c>
      <c r="FP58" s="101">
        <f t="shared" si="95"/>
        <v>18</v>
      </c>
      <c r="FQ58" s="101">
        <f t="shared" si="96"/>
        <v>18</v>
      </c>
      <c r="FR58" s="101">
        <f t="shared" si="97"/>
        <v>12</v>
      </c>
      <c r="FS58" s="101">
        <f t="shared" si="98"/>
        <v>12</v>
      </c>
      <c r="FT58" s="101">
        <f t="shared" si="99"/>
        <v>12</v>
      </c>
      <c r="FU58" s="101">
        <f t="shared" si="100"/>
        <v>8</v>
      </c>
      <c r="FV58" s="101">
        <f t="shared" si="101"/>
        <v>8</v>
      </c>
      <c r="FW58" s="101">
        <f t="shared" si="102"/>
        <v>12</v>
      </c>
      <c r="FX58" s="101">
        <f t="shared" si="103"/>
        <v>12</v>
      </c>
      <c r="FY58" s="101">
        <f t="shared" si="104"/>
        <v>12</v>
      </c>
      <c r="FZ58" s="101">
        <f t="shared" si="105"/>
        <v>9</v>
      </c>
      <c r="GA58" s="101">
        <f t="shared" si="106"/>
        <v>9</v>
      </c>
      <c r="GB58" s="101">
        <f t="shared" si="107"/>
        <v>9</v>
      </c>
      <c r="GC58" s="101">
        <f t="shared" si="108"/>
        <v>5</v>
      </c>
      <c r="GD58" s="101">
        <f t="shared" si="109"/>
        <v>5</v>
      </c>
    </row>
    <row r="59" spans="41:186" ht="16.5" x14ac:dyDescent="0.2">
      <c r="AO59" s="50">
        <v>5</v>
      </c>
      <c r="AP59" s="100">
        <v>21</v>
      </c>
      <c r="AQ59" s="100">
        <v>3</v>
      </c>
      <c r="AR59" s="50">
        <v>1</v>
      </c>
      <c r="AS59" s="100" t="s">
        <v>763</v>
      </c>
      <c r="AT59" s="21">
        <f t="shared" si="61"/>
        <v>3.7499999999999999E-2</v>
      </c>
      <c r="AU59" s="100">
        <f t="shared" si="5"/>
        <v>1</v>
      </c>
      <c r="AV59" s="100">
        <f t="shared" si="6"/>
        <v>3</v>
      </c>
      <c r="AW59" s="101">
        <f t="shared" si="7"/>
        <v>7.4999999999999997E-2</v>
      </c>
      <c r="AX59" s="100">
        <f t="shared" si="8"/>
        <v>2.25</v>
      </c>
      <c r="BA59" s="100">
        <v>55</v>
      </c>
      <c r="BB59" s="14">
        <f>INDEX(节奏总表!$BW$4:$BW$63,神器!BA59)</f>
        <v>147</v>
      </c>
      <c r="BC59" s="14">
        <f t="shared" si="9"/>
        <v>8</v>
      </c>
      <c r="BD59" s="14">
        <v>5</v>
      </c>
      <c r="BE59" s="14">
        <v>3</v>
      </c>
      <c r="BF59" s="14">
        <f t="shared" si="60"/>
        <v>0</v>
      </c>
      <c r="BG59" s="14">
        <f t="shared" si="112"/>
        <v>0</v>
      </c>
      <c r="BH59" s="14">
        <f t="shared" si="112"/>
        <v>0</v>
      </c>
      <c r="BI59" s="14">
        <f t="shared" si="112"/>
        <v>0</v>
      </c>
      <c r="BJ59" s="14">
        <f t="shared" si="112"/>
        <v>0</v>
      </c>
      <c r="BK59" s="14">
        <f t="shared" si="112"/>
        <v>0</v>
      </c>
      <c r="BL59" s="14">
        <f t="shared" si="112"/>
        <v>0</v>
      </c>
      <c r="BM59" s="14">
        <f t="shared" si="112"/>
        <v>0</v>
      </c>
      <c r="BN59" s="14">
        <f t="shared" si="112"/>
        <v>0</v>
      </c>
      <c r="BO59" s="14">
        <f t="shared" si="112"/>
        <v>0</v>
      </c>
      <c r="BP59" s="14">
        <f t="shared" si="112"/>
        <v>0</v>
      </c>
      <c r="BQ59" s="14">
        <f t="shared" si="112"/>
        <v>0</v>
      </c>
      <c r="BR59" s="14">
        <f t="shared" si="112"/>
        <v>0</v>
      </c>
      <c r="BS59" s="14">
        <f t="shared" si="112"/>
        <v>0</v>
      </c>
      <c r="BT59" s="14">
        <f t="shared" si="112"/>
        <v>0</v>
      </c>
      <c r="BU59" s="14">
        <f t="shared" si="112"/>
        <v>0</v>
      </c>
      <c r="BV59" s="14">
        <f t="shared" si="112"/>
        <v>0</v>
      </c>
      <c r="BW59" s="14">
        <f t="shared" si="112"/>
        <v>0</v>
      </c>
      <c r="BX59" s="14">
        <f t="shared" si="112"/>
        <v>0</v>
      </c>
      <c r="BY59" s="14">
        <f t="shared" si="112"/>
        <v>0</v>
      </c>
      <c r="BZ59" s="14">
        <f t="shared" si="112"/>
        <v>0</v>
      </c>
      <c r="CA59" s="14">
        <f t="shared" si="112"/>
        <v>0</v>
      </c>
      <c r="CB59" s="14">
        <f t="shared" si="112"/>
        <v>0</v>
      </c>
      <c r="CC59" s="14">
        <f t="shared" si="112"/>
        <v>0</v>
      </c>
      <c r="CD59" s="14">
        <f t="shared" si="112"/>
        <v>0</v>
      </c>
      <c r="CE59" s="14">
        <f t="shared" si="112"/>
        <v>0</v>
      </c>
      <c r="CF59" s="14">
        <f t="shared" si="112"/>
        <v>4.8600000000000003</v>
      </c>
      <c r="CG59" s="14">
        <f t="shared" si="112"/>
        <v>4.8600000000000003</v>
      </c>
      <c r="CH59" s="14">
        <f t="shared" si="112"/>
        <v>4.8600000000000003</v>
      </c>
      <c r="CI59" s="14">
        <f t="shared" si="112"/>
        <v>2.16</v>
      </c>
      <c r="CJ59" s="14">
        <f t="shared" si="112"/>
        <v>2.16</v>
      </c>
      <c r="CK59" s="14">
        <f t="shared" si="112"/>
        <v>2.16</v>
      </c>
      <c r="CL59" s="14">
        <f t="shared" si="112"/>
        <v>0.89999999999999991</v>
      </c>
      <c r="CM59" s="14">
        <f t="shared" si="112"/>
        <v>0.89999999999999991</v>
      </c>
      <c r="CN59" s="14">
        <f t="shared" si="112"/>
        <v>2.16</v>
      </c>
      <c r="CO59" s="14">
        <f t="shared" si="112"/>
        <v>2.16</v>
      </c>
      <c r="CP59" s="14">
        <f t="shared" si="112"/>
        <v>2.16</v>
      </c>
      <c r="CQ59" s="14">
        <f t="shared" si="112"/>
        <v>1.08</v>
      </c>
      <c r="CR59" s="14">
        <f t="shared" si="112"/>
        <v>1.08</v>
      </c>
      <c r="CS59" s="14">
        <f t="shared" si="112"/>
        <v>1.08</v>
      </c>
      <c r="CT59" s="14">
        <f t="shared" si="112"/>
        <v>0.45000000000000007</v>
      </c>
      <c r="CU59" s="14">
        <f t="shared" si="112"/>
        <v>0.45000000000000007</v>
      </c>
      <c r="CW59" s="14">
        <f>SUM(BF$5:BF59)</f>
        <v>124.95</v>
      </c>
      <c r="CX59" s="14">
        <f>SUM(BG$5:BG59)</f>
        <v>124.95</v>
      </c>
      <c r="CY59" s="14">
        <f>SUM(BH$5:BH59)</f>
        <v>76.949999999999989</v>
      </c>
      <c r="CZ59" s="14">
        <f>SUM(BI$5:BI59)</f>
        <v>72.539999999999992</v>
      </c>
      <c r="DA59" s="14">
        <f>SUM(BJ$5:BJ59)</f>
        <v>72.539999999999992</v>
      </c>
      <c r="DB59" s="14">
        <f>SUM(BK$5:BK59)</f>
        <v>36.855000000000004</v>
      </c>
      <c r="DC59" s="14">
        <f>SUM(BL$5:BL59)</f>
        <v>36.855000000000004</v>
      </c>
      <c r="DD59" s="14">
        <f>SUM(BM$5:BM59)</f>
        <v>16.739999999999998</v>
      </c>
      <c r="DE59" s="14">
        <f>SUM(BN$5:BN59)</f>
        <v>70.875</v>
      </c>
      <c r="DF59" s="14">
        <f>SUM(BO$5:BO59)</f>
        <v>70.875</v>
      </c>
      <c r="DG59" s="14">
        <f>SUM(BP$5:BP59)</f>
        <v>33.120000000000005</v>
      </c>
      <c r="DH59" s="14">
        <f>SUM(BQ$5:BQ59)</f>
        <v>33.120000000000005</v>
      </c>
      <c r="DI59" s="14">
        <f>SUM(BR$5:BR59)</f>
        <v>17.010000000000002</v>
      </c>
      <c r="DJ59" s="14">
        <f>SUM(BS$5:BS59)</f>
        <v>8.5050000000000008</v>
      </c>
      <c r="DK59" s="14">
        <f>SUM(BT$5:BT59)</f>
        <v>75.375</v>
      </c>
      <c r="DL59" s="14">
        <f>SUM(BU$5:BU59)</f>
        <v>75.375</v>
      </c>
      <c r="DM59" s="14">
        <f>SUM(BV$5:BV59)</f>
        <v>35.1</v>
      </c>
      <c r="DN59" s="14">
        <f>SUM(BW$5:BW59)</f>
        <v>35.1</v>
      </c>
      <c r="DO59" s="14">
        <f>SUM(BX$5:BX59)</f>
        <v>18.09</v>
      </c>
      <c r="DP59" s="14">
        <f>SUM(BY$5:BY59)</f>
        <v>9.0449999999999999</v>
      </c>
      <c r="DQ59" s="14">
        <f>SUM(BZ$5:BZ59)</f>
        <v>93</v>
      </c>
      <c r="DR59" s="14">
        <f>SUM(CA$5:CA59)</f>
        <v>93</v>
      </c>
      <c r="DS59" s="14">
        <f>SUM(CB$5:CB59)</f>
        <v>43.56</v>
      </c>
      <c r="DT59" s="14">
        <f>SUM(CC$5:CC59)</f>
        <v>43.56</v>
      </c>
      <c r="DU59" s="14">
        <f>SUM(CD$5:CD59)</f>
        <v>22.32</v>
      </c>
      <c r="DV59" s="14">
        <f>SUM(CE$5:CE59)</f>
        <v>11.16</v>
      </c>
      <c r="DW59" s="14">
        <f>SUM(CF$5:CF59)</f>
        <v>94.364999999999995</v>
      </c>
      <c r="DX59" s="14">
        <f>SUM(CG$5:CG59)</f>
        <v>94.364999999999995</v>
      </c>
      <c r="DY59" s="14">
        <f>SUM(CH$5:CH59)</f>
        <v>94.364999999999995</v>
      </c>
      <c r="DZ59" s="14">
        <f>SUM(CI$5:CI59)</f>
        <v>42.659999999999982</v>
      </c>
      <c r="EA59" s="14">
        <f>SUM(CJ$5:CJ59)</f>
        <v>42.659999999999982</v>
      </c>
      <c r="EB59" s="14">
        <f>SUM(CK$5:CK59)</f>
        <v>42.659999999999982</v>
      </c>
      <c r="EC59" s="14">
        <f>SUM(CL$5:CL59)</f>
        <v>17.775000000000002</v>
      </c>
      <c r="ED59" s="14">
        <f>SUM(CM$5:CM59)</f>
        <v>17.775000000000002</v>
      </c>
      <c r="EE59" s="14">
        <f>SUM(CN$5:CN59)</f>
        <v>39.419999999999987</v>
      </c>
      <c r="EF59" s="14">
        <f>SUM(CO$5:CO59)</f>
        <v>39.419999999999987</v>
      </c>
      <c r="EG59" s="14">
        <f>SUM(CP$5:CP59)</f>
        <v>39.419999999999987</v>
      </c>
      <c r="EH59" s="14">
        <f>SUM(CQ$5:CQ59)</f>
        <v>19.439999999999998</v>
      </c>
      <c r="EI59" s="14">
        <f>SUM(CR$5:CR59)</f>
        <v>19.439999999999998</v>
      </c>
      <c r="EJ59" s="14">
        <f>SUM(CS$5:CS59)</f>
        <v>19.439999999999998</v>
      </c>
      <c r="EK59" s="14">
        <f>SUM(CT$5:CT59)</f>
        <v>8.1000000000000014</v>
      </c>
      <c r="EL59" s="14">
        <f>SUM(CU$5:CU59)</f>
        <v>8.1000000000000014</v>
      </c>
      <c r="EO59" s="101">
        <f t="shared" si="68"/>
        <v>20</v>
      </c>
      <c r="EP59" s="101">
        <f t="shared" si="69"/>
        <v>20</v>
      </c>
      <c r="EQ59" s="101">
        <f t="shared" si="70"/>
        <v>17</v>
      </c>
      <c r="ER59" s="101">
        <f t="shared" si="71"/>
        <v>16</v>
      </c>
      <c r="ES59" s="101">
        <f t="shared" si="72"/>
        <v>16</v>
      </c>
      <c r="ET59" s="101">
        <f t="shared" si="73"/>
        <v>12</v>
      </c>
      <c r="EU59" s="101">
        <f t="shared" si="74"/>
        <v>12</v>
      </c>
      <c r="EV59" s="101">
        <f t="shared" si="75"/>
        <v>8</v>
      </c>
      <c r="EW59" s="101">
        <f t="shared" si="76"/>
        <v>16</v>
      </c>
      <c r="EX59" s="101">
        <f t="shared" si="77"/>
        <v>16</v>
      </c>
      <c r="EY59" s="101">
        <f t="shared" si="78"/>
        <v>11</v>
      </c>
      <c r="EZ59" s="101">
        <f t="shared" si="79"/>
        <v>11</v>
      </c>
      <c r="FA59" s="101">
        <f t="shared" si="80"/>
        <v>8</v>
      </c>
      <c r="FB59" s="101">
        <f t="shared" si="81"/>
        <v>5</v>
      </c>
      <c r="FC59" s="101">
        <f t="shared" si="82"/>
        <v>17</v>
      </c>
      <c r="FD59" s="101">
        <f t="shared" si="83"/>
        <v>17</v>
      </c>
      <c r="FE59" s="101">
        <f t="shared" si="84"/>
        <v>12</v>
      </c>
      <c r="FF59" s="101">
        <f t="shared" si="85"/>
        <v>12</v>
      </c>
      <c r="FG59" s="101">
        <f t="shared" si="86"/>
        <v>9</v>
      </c>
      <c r="FH59" s="101">
        <f t="shared" si="87"/>
        <v>6</v>
      </c>
      <c r="FI59" s="101">
        <f t="shared" si="88"/>
        <v>18</v>
      </c>
      <c r="FJ59" s="101">
        <f t="shared" si="89"/>
        <v>18</v>
      </c>
      <c r="FK59" s="101">
        <f t="shared" si="90"/>
        <v>13</v>
      </c>
      <c r="FL59" s="101">
        <f t="shared" si="91"/>
        <v>13</v>
      </c>
      <c r="FM59" s="101">
        <f t="shared" si="92"/>
        <v>9</v>
      </c>
      <c r="FN59" s="101">
        <f t="shared" si="93"/>
        <v>6</v>
      </c>
      <c r="FO59" s="101">
        <f t="shared" si="94"/>
        <v>18</v>
      </c>
      <c r="FP59" s="101">
        <f t="shared" si="95"/>
        <v>18</v>
      </c>
      <c r="FQ59" s="101">
        <f t="shared" si="96"/>
        <v>18</v>
      </c>
      <c r="FR59" s="101">
        <f t="shared" si="97"/>
        <v>13</v>
      </c>
      <c r="FS59" s="101">
        <f t="shared" si="98"/>
        <v>13</v>
      </c>
      <c r="FT59" s="101">
        <f t="shared" si="99"/>
        <v>13</v>
      </c>
      <c r="FU59" s="101">
        <f t="shared" si="100"/>
        <v>8</v>
      </c>
      <c r="FV59" s="101">
        <f t="shared" si="101"/>
        <v>8</v>
      </c>
      <c r="FW59" s="101">
        <f t="shared" si="102"/>
        <v>12</v>
      </c>
      <c r="FX59" s="101">
        <f t="shared" si="103"/>
        <v>12</v>
      </c>
      <c r="FY59" s="101">
        <f t="shared" si="104"/>
        <v>12</v>
      </c>
      <c r="FZ59" s="101">
        <f t="shared" si="105"/>
        <v>9</v>
      </c>
      <c r="GA59" s="101">
        <f t="shared" si="106"/>
        <v>9</v>
      </c>
      <c r="GB59" s="101">
        <f t="shared" si="107"/>
        <v>9</v>
      </c>
      <c r="GC59" s="101">
        <f t="shared" si="108"/>
        <v>5</v>
      </c>
      <c r="GD59" s="101">
        <f t="shared" si="109"/>
        <v>5</v>
      </c>
    </row>
    <row r="60" spans="41:186" ht="16.5" x14ac:dyDescent="0.2">
      <c r="AO60" s="50">
        <v>5</v>
      </c>
      <c r="AP60" s="100">
        <v>22</v>
      </c>
      <c r="AQ60" s="100">
        <v>3</v>
      </c>
      <c r="AR60" s="50">
        <v>1</v>
      </c>
      <c r="AS60" s="100" t="s">
        <v>764</v>
      </c>
      <c r="AT60" s="21">
        <f t="shared" si="61"/>
        <v>3.7499999999999999E-2</v>
      </c>
      <c r="AU60" s="100">
        <f t="shared" si="5"/>
        <v>1</v>
      </c>
      <c r="AV60" s="100">
        <f t="shared" si="6"/>
        <v>3</v>
      </c>
      <c r="AW60" s="101">
        <f t="shared" si="7"/>
        <v>7.4999999999999997E-2</v>
      </c>
      <c r="AX60" s="100">
        <f t="shared" si="8"/>
        <v>2.25</v>
      </c>
      <c r="BA60" s="100">
        <v>56</v>
      </c>
      <c r="BB60" s="14">
        <f>INDEX(节奏总表!$BW$4:$BW$63,神器!BA60)</f>
        <v>147</v>
      </c>
      <c r="BC60" s="14">
        <f t="shared" si="9"/>
        <v>8</v>
      </c>
      <c r="BD60" s="14">
        <v>5</v>
      </c>
      <c r="BE60" s="14">
        <v>3</v>
      </c>
      <c r="BF60" s="14">
        <f t="shared" si="60"/>
        <v>0</v>
      </c>
      <c r="BG60" s="14">
        <f t="shared" si="112"/>
        <v>0</v>
      </c>
      <c r="BH60" s="14">
        <f t="shared" si="112"/>
        <v>0</v>
      </c>
      <c r="BI60" s="14">
        <f t="shared" si="112"/>
        <v>0</v>
      </c>
      <c r="BJ60" s="14">
        <f t="shared" si="112"/>
        <v>0</v>
      </c>
      <c r="BK60" s="14">
        <f t="shared" si="112"/>
        <v>0</v>
      </c>
      <c r="BL60" s="14">
        <f t="shared" si="112"/>
        <v>0</v>
      </c>
      <c r="BM60" s="14">
        <f t="shared" si="112"/>
        <v>0</v>
      </c>
      <c r="BN60" s="14">
        <f t="shared" si="112"/>
        <v>0</v>
      </c>
      <c r="BO60" s="14">
        <f t="shared" si="112"/>
        <v>0</v>
      </c>
      <c r="BP60" s="14">
        <f t="shared" si="112"/>
        <v>0</v>
      </c>
      <c r="BQ60" s="14">
        <f t="shared" si="112"/>
        <v>0</v>
      </c>
      <c r="BR60" s="14">
        <f t="shared" si="112"/>
        <v>0</v>
      </c>
      <c r="BS60" s="14">
        <f t="shared" si="112"/>
        <v>0</v>
      </c>
      <c r="BT60" s="14">
        <f t="shared" si="112"/>
        <v>0</v>
      </c>
      <c r="BU60" s="14">
        <f t="shared" si="112"/>
        <v>0</v>
      </c>
      <c r="BV60" s="14">
        <f t="shared" si="112"/>
        <v>0</v>
      </c>
      <c r="BW60" s="14">
        <f t="shared" si="112"/>
        <v>0</v>
      </c>
      <c r="BX60" s="14">
        <f t="shared" si="112"/>
        <v>0</v>
      </c>
      <c r="BY60" s="14">
        <f t="shared" si="112"/>
        <v>0</v>
      </c>
      <c r="BZ60" s="14">
        <f t="shared" si="112"/>
        <v>0</v>
      </c>
      <c r="CA60" s="14">
        <f t="shared" si="112"/>
        <v>0</v>
      </c>
      <c r="CB60" s="14">
        <f t="shared" si="112"/>
        <v>0</v>
      </c>
      <c r="CC60" s="14">
        <f t="shared" si="112"/>
        <v>0</v>
      </c>
      <c r="CD60" s="14">
        <f t="shared" si="112"/>
        <v>0</v>
      </c>
      <c r="CE60" s="14">
        <f t="shared" si="112"/>
        <v>0</v>
      </c>
      <c r="CF60" s="14">
        <f t="shared" si="112"/>
        <v>4.8600000000000003</v>
      </c>
      <c r="CG60" s="14">
        <f t="shared" si="112"/>
        <v>4.8600000000000003</v>
      </c>
      <c r="CH60" s="14">
        <f t="shared" si="112"/>
        <v>4.8600000000000003</v>
      </c>
      <c r="CI60" s="14">
        <f t="shared" si="112"/>
        <v>2.16</v>
      </c>
      <c r="CJ60" s="14">
        <f t="shared" si="112"/>
        <v>2.16</v>
      </c>
      <c r="CK60" s="14">
        <f t="shared" si="112"/>
        <v>2.16</v>
      </c>
      <c r="CL60" s="14">
        <f t="shared" si="112"/>
        <v>0.89999999999999991</v>
      </c>
      <c r="CM60" s="14">
        <f t="shared" si="112"/>
        <v>0.89999999999999991</v>
      </c>
      <c r="CN60" s="14">
        <f t="shared" si="112"/>
        <v>2.16</v>
      </c>
      <c r="CO60" s="14">
        <f t="shared" si="112"/>
        <v>2.16</v>
      </c>
      <c r="CP60" s="14">
        <f t="shared" si="112"/>
        <v>2.16</v>
      </c>
      <c r="CQ60" s="14">
        <f t="shared" si="112"/>
        <v>1.08</v>
      </c>
      <c r="CR60" s="14">
        <f t="shared" si="112"/>
        <v>1.08</v>
      </c>
      <c r="CS60" s="14">
        <f t="shared" si="112"/>
        <v>1.08</v>
      </c>
      <c r="CT60" s="14">
        <f t="shared" si="112"/>
        <v>0.45000000000000007</v>
      </c>
      <c r="CU60" s="14">
        <f t="shared" si="112"/>
        <v>0.45000000000000007</v>
      </c>
      <c r="CW60" s="14">
        <f>SUM(BF$5:BF60)</f>
        <v>124.95</v>
      </c>
      <c r="CX60" s="14">
        <f>SUM(BG$5:BG60)</f>
        <v>124.95</v>
      </c>
      <c r="CY60" s="14">
        <f>SUM(BH$5:BH60)</f>
        <v>76.949999999999989</v>
      </c>
      <c r="CZ60" s="14">
        <f>SUM(BI$5:BI60)</f>
        <v>72.539999999999992</v>
      </c>
      <c r="DA60" s="14">
        <f>SUM(BJ$5:BJ60)</f>
        <v>72.539999999999992</v>
      </c>
      <c r="DB60" s="14">
        <f>SUM(BK$5:BK60)</f>
        <v>36.855000000000004</v>
      </c>
      <c r="DC60" s="14">
        <f>SUM(BL$5:BL60)</f>
        <v>36.855000000000004</v>
      </c>
      <c r="DD60" s="14">
        <f>SUM(BM$5:BM60)</f>
        <v>16.739999999999998</v>
      </c>
      <c r="DE60" s="14">
        <f>SUM(BN$5:BN60)</f>
        <v>70.875</v>
      </c>
      <c r="DF60" s="14">
        <f>SUM(BO$5:BO60)</f>
        <v>70.875</v>
      </c>
      <c r="DG60" s="14">
        <f>SUM(BP$5:BP60)</f>
        <v>33.120000000000005</v>
      </c>
      <c r="DH60" s="14">
        <f>SUM(BQ$5:BQ60)</f>
        <v>33.120000000000005</v>
      </c>
      <c r="DI60" s="14">
        <f>SUM(BR$5:BR60)</f>
        <v>17.010000000000002</v>
      </c>
      <c r="DJ60" s="14">
        <f>SUM(BS$5:BS60)</f>
        <v>8.5050000000000008</v>
      </c>
      <c r="DK60" s="14">
        <f>SUM(BT$5:BT60)</f>
        <v>75.375</v>
      </c>
      <c r="DL60" s="14">
        <f>SUM(BU$5:BU60)</f>
        <v>75.375</v>
      </c>
      <c r="DM60" s="14">
        <f>SUM(BV$5:BV60)</f>
        <v>35.1</v>
      </c>
      <c r="DN60" s="14">
        <f>SUM(BW$5:BW60)</f>
        <v>35.1</v>
      </c>
      <c r="DO60" s="14">
        <f>SUM(BX$5:BX60)</f>
        <v>18.09</v>
      </c>
      <c r="DP60" s="14">
        <f>SUM(BY$5:BY60)</f>
        <v>9.0449999999999999</v>
      </c>
      <c r="DQ60" s="14">
        <f>SUM(BZ$5:BZ60)</f>
        <v>93</v>
      </c>
      <c r="DR60" s="14">
        <f>SUM(CA$5:CA60)</f>
        <v>93</v>
      </c>
      <c r="DS60" s="14">
        <f>SUM(CB$5:CB60)</f>
        <v>43.56</v>
      </c>
      <c r="DT60" s="14">
        <f>SUM(CC$5:CC60)</f>
        <v>43.56</v>
      </c>
      <c r="DU60" s="14">
        <f>SUM(CD$5:CD60)</f>
        <v>22.32</v>
      </c>
      <c r="DV60" s="14">
        <f>SUM(CE$5:CE60)</f>
        <v>11.16</v>
      </c>
      <c r="DW60" s="14">
        <f>SUM(CF$5:CF60)</f>
        <v>99.224999999999994</v>
      </c>
      <c r="DX60" s="14">
        <f>SUM(CG$5:CG60)</f>
        <v>99.224999999999994</v>
      </c>
      <c r="DY60" s="14">
        <f>SUM(CH$5:CH60)</f>
        <v>99.224999999999994</v>
      </c>
      <c r="DZ60" s="14">
        <f>SUM(CI$5:CI60)</f>
        <v>44.819999999999979</v>
      </c>
      <c r="EA60" s="14">
        <f>SUM(CJ$5:CJ60)</f>
        <v>44.819999999999979</v>
      </c>
      <c r="EB60" s="14">
        <f>SUM(CK$5:CK60)</f>
        <v>44.819999999999979</v>
      </c>
      <c r="EC60" s="14">
        <f>SUM(CL$5:CL60)</f>
        <v>18.675000000000001</v>
      </c>
      <c r="ED60" s="14">
        <f>SUM(CM$5:CM60)</f>
        <v>18.675000000000001</v>
      </c>
      <c r="EE60" s="14">
        <f>SUM(CN$5:CN60)</f>
        <v>41.579999999999984</v>
      </c>
      <c r="EF60" s="14">
        <f>SUM(CO$5:CO60)</f>
        <v>41.579999999999984</v>
      </c>
      <c r="EG60" s="14">
        <f>SUM(CP$5:CP60)</f>
        <v>41.579999999999984</v>
      </c>
      <c r="EH60" s="14">
        <f>SUM(CQ$5:CQ60)</f>
        <v>20.519999999999996</v>
      </c>
      <c r="EI60" s="14">
        <f>SUM(CR$5:CR60)</f>
        <v>20.519999999999996</v>
      </c>
      <c r="EJ60" s="14">
        <f>SUM(CS$5:CS60)</f>
        <v>20.519999999999996</v>
      </c>
      <c r="EK60" s="14">
        <f>SUM(CT$5:CT60)</f>
        <v>8.5500000000000007</v>
      </c>
      <c r="EL60" s="14">
        <f>SUM(CU$5:CU60)</f>
        <v>8.5500000000000007</v>
      </c>
      <c r="EO60" s="101">
        <f t="shared" si="68"/>
        <v>20</v>
      </c>
      <c r="EP60" s="101">
        <f t="shared" si="69"/>
        <v>20</v>
      </c>
      <c r="EQ60" s="101">
        <f t="shared" si="70"/>
        <v>17</v>
      </c>
      <c r="ER60" s="101">
        <f t="shared" si="71"/>
        <v>16</v>
      </c>
      <c r="ES60" s="101">
        <f t="shared" si="72"/>
        <v>16</v>
      </c>
      <c r="ET60" s="101">
        <f t="shared" si="73"/>
        <v>12</v>
      </c>
      <c r="EU60" s="101">
        <f t="shared" si="74"/>
        <v>12</v>
      </c>
      <c r="EV60" s="101">
        <f t="shared" si="75"/>
        <v>8</v>
      </c>
      <c r="EW60" s="101">
        <f t="shared" si="76"/>
        <v>16</v>
      </c>
      <c r="EX60" s="101">
        <f t="shared" si="77"/>
        <v>16</v>
      </c>
      <c r="EY60" s="101">
        <f t="shared" si="78"/>
        <v>11</v>
      </c>
      <c r="EZ60" s="101">
        <f t="shared" si="79"/>
        <v>11</v>
      </c>
      <c r="FA60" s="101">
        <f t="shared" si="80"/>
        <v>8</v>
      </c>
      <c r="FB60" s="101">
        <f t="shared" si="81"/>
        <v>5</v>
      </c>
      <c r="FC60" s="101">
        <f t="shared" si="82"/>
        <v>17</v>
      </c>
      <c r="FD60" s="101">
        <f t="shared" si="83"/>
        <v>17</v>
      </c>
      <c r="FE60" s="101">
        <f t="shared" si="84"/>
        <v>12</v>
      </c>
      <c r="FF60" s="101">
        <f t="shared" si="85"/>
        <v>12</v>
      </c>
      <c r="FG60" s="101">
        <f t="shared" si="86"/>
        <v>9</v>
      </c>
      <c r="FH60" s="101">
        <f t="shared" si="87"/>
        <v>6</v>
      </c>
      <c r="FI60" s="101">
        <f t="shared" si="88"/>
        <v>18</v>
      </c>
      <c r="FJ60" s="101">
        <f t="shared" si="89"/>
        <v>18</v>
      </c>
      <c r="FK60" s="101">
        <f t="shared" si="90"/>
        <v>13</v>
      </c>
      <c r="FL60" s="101">
        <f t="shared" si="91"/>
        <v>13</v>
      </c>
      <c r="FM60" s="101">
        <f t="shared" si="92"/>
        <v>9</v>
      </c>
      <c r="FN60" s="101">
        <f t="shared" si="93"/>
        <v>6</v>
      </c>
      <c r="FO60" s="101">
        <f t="shared" si="94"/>
        <v>18</v>
      </c>
      <c r="FP60" s="101">
        <f t="shared" si="95"/>
        <v>18</v>
      </c>
      <c r="FQ60" s="101">
        <f t="shared" si="96"/>
        <v>18</v>
      </c>
      <c r="FR60" s="101">
        <f t="shared" si="97"/>
        <v>13</v>
      </c>
      <c r="FS60" s="101">
        <f t="shared" si="98"/>
        <v>13</v>
      </c>
      <c r="FT60" s="101">
        <f t="shared" si="99"/>
        <v>13</v>
      </c>
      <c r="FU60" s="101">
        <f t="shared" si="100"/>
        <v>9</v>
      </c>
      <c r="FV60" s="101">
        <f t="shared" si="101"/>
        <v>9</v>
      </c>
      <c r="FW60" s="101">
        <f t="shared" si="102"/>
        <v>13</v>
      </c>
      <c r="FX60" s="101">
        <f t="shared" si="103"/>
        <v>13</v>
      </c>
      <c r="FY60" s="101">
        <f t="shared" si="104"/>
        <v>13</v>
      </c>
      <c r="FZ60" s="101">
        <f t="shared" si="105"/>
        <v>9</v>
      </c>
      <c r="GA60" s="101">
        <f t="shared" si="106"/>
        <v>9</v>
      </c>
      <c r="GB60" s="101">
        <f t="shared" si="107"/>
        <v>9</v>
      </c>
      <c r="GC60" s="101">
        <f t="shared" si="108"/>
        <v>5</v>
      </c>
      <c r="GD60" s="101">
        <f t="shared" si="109"/>
        <v>5</v>
      </c>
    </row>
    <row r="61" spans="41:186" ht="16.5" x14ac:dyDescent="0.2">
      <c r="AO61" s="50">
        <v>5</v>
      </c>
      <c r="AP61" s="100">
        <v>23</v>
      </c>
      <c r="AQ61" s="100">
        <v>3</v>
      </c>
      <c r="AR61" s="50">
        <v>1</v>
      </c>
      <c r="AS61" s="100" t="s">
        <v>765</v>
      </c>
      <c r="AT61" s="21">
        <f t="shared" si="61"/>
        <v>2.4E-2</v>
      </c>
      <c r="AU61" s="100">
        <f t="shared" si="5"/>
        <v>1</v>
      </c>
      <c r="AV61" s="100">
        <f t="shared" si="6"/>
        <v>2</v>
      </c>
      <c r="AW61" s="101">
        <f t="shared" si="7"/>
        <v>3.6000000000000004E-2</v>
      </c>
      <c r="AX61" s="100">
        <f t="shared" si="8"/>
        <v>3.24</v>
      </c>
      <c r="BA61" s="100">
        <v>57</v>
      </c>
      <c r="BB61" s="14">
        <f>INDEX(节奏总表!$BW$4:$BW$63,神器!BA61)</f>
        <v>148</v>
      </c>
      <c r="BC61" s="14">
        <f t="shared" si="9"/>
        <v>8</v>
      </c>
      <c r="BD61" s="14">
        <v>5</v>
      </c>
      <c r="BE61" s="14">
        <v>3</v>
      </c>
      <c r="BF61" s="14">
        <f t="shared" si="60"/>
        <v>0</v>
      </c>
      <c r="BG61" s="14">
        <f t="shared" si="112"/>
        <v>0</v>
      </c>
      <c r="BH61" s="14">
        <f t="shared" si="112"/>
        <v>0</v>
      </c>
      <c r="BI61" s="14">
        <f t="shared" si="112"/>
        <v>0</v>
      </c>
      <c r="BJ61" s="14">
        <f t="shared" si="112"/>
        <v>0</v>
      </c>
      <c r="BK61" s="14">
        <f t="shared" si="112"/>
        <v>0</v>
      </c>
      <c r="BL61" s="14">
        <f t="shared" si="112"/>
        <v>0</v>
      </c>
      <c r="BM61" s="14">
        <f t="shared" si="112"/>
        <v>0</v>
      </c>
      <c r="BN61" s="14">
        <f t="shared" si="112"/>
        <v>0</v>
      </c>
      <c r="BO61" s="14">
        <f t="shared" ref="BO61:CD61" si="113">SUMIFS($AT$5:$AT$122,$AO$5:$AO$122,"="&amp;$BC61,$AP$5:$AP$122,"="&amp;BO$2) * (SUMIFS($AU$5:$AU$122,$AO$5:$AO$122,"="&amp;$BC61,$AP$5:$AP$122,"="&amp;BO$2)+SUMIFS($AV$5:$AV$122,$AO$5:$AO$122,"="&amp;$BC61,$AP$5:$AP$122,"="&amp;BO$2))/2*$BD61*$BE61</f>
        <v>0</v>
      </c>
      <c r="BP61" s="14">
        <f t="shared" si="113"/>
        <v>0</v>
      </c>
      <c r="BQ61" s="14">
        <f t="shared" si="113"/>
        <v>0</v>
      </c>
      <c r="BR61" s="14">
        <f t="shared" si="113"/>
        <v>0</v>
      </c>
      <c r="BS61" s="14">
        <f t="shared" si="113"/>
        <v>0</v>
      </c>
      <c r="BT61" s="14">
        <f t="shared" si="113"/>
        <v>0</v>
      </c>
      <c r="BU61" s="14">
        <f t="shared" si="113"/>
        <v>0</v>
      </c>
      <c r="BV61" s="14">
        <f t="shared" si="113"/>
        <v>0</v>
      </c>
      <c r="BW61" s="14">
        <f t="shared" si="113"/>
        <v>0</v>
      </c>
      <c r="BX61" s="14">
        <f t="shared" si="113"/>
        <v>0</v>
      </c>
      <c r="BY61" s="14">
        <f t="shared" si="113"/>
        <v>0</v>
      </c>
      <c r="BZ61" s="14">
        <f t="shared" si="113"/>
        <v>0</v>
      </c>
      <c r="CA61" s="14">
        <f t="shared" si="113"/>
        <v>0</v>
      </c>
      <c r="CB61" s="14">
        <f t="shared" si="113"/>
        <v>0</v>
      </c>
      <c r="CC61" s="14">
        <f t="shared" si="113"/>
        <v>0</v>
      </c>
      <c r="CD61" s="14">
        <f t="shared" si="113"/>
        <v>0</v>
      </c>
      <c r="CE61" s="14">
        <f t="shared" ref="CE61:CT61" si="114">SUMIFS($AT$5:$AT$122,$AO$5:$AO$122,"="&amp;$BC61,$AP$5:$AP$122,"="&amp;CE$2) * (SUMIFS($AU$5:$AU$122,$AO$5:$AO$122,"="&amp;$BC61,$AP$5:$AP$122,"="&amp;CE$2)+SUMIFS($AV$5:$AV$122,$AO$5:$AO$122,"="&amp;$BC61,$AP$5:$AP$122,"="&amp;CE$2))/2*$BD61*$BE61</f>
        <v>0</v>
      </c>
      <c r="CF61" s="14">
        <f t="shared" si="114"/>
        <v>4.8600000000000003</v>
      </c>
      <c r="CG61" s="14">
        <f t="shared" si="114"/>
        <v>4.8600000000000003</v>
      </c>
      <c r="CH61" s="14">
        <f t="shared" si="114"/>
        <v>4.8600000000000003</v>
      </c>
      <c r="CI61" s="14">
        <f t="shared" si="114"/>
        <v>2.16</v>
      </c>
      <c r="CJ61" s="14">
        <f t="shared" si="114"/>
        <v>2.16</v>
      </c>
      <c r="CK61" s="14">
        <f t="shared" si="114"/>
        <v>2.16</v>
      </c>
      <c r="CL61" s="14">
        <f t="shared" si="114"/>
        <v>0.89999999999999991</v>
      </c>
      <c r="CM61" s="14">
        <f t="shared" si="114"/>
        <v>0.89999999999999991</v>
      </c>
      <c r="CN61" s="14">
        <f t="shared" si="114"/>
        <v>2.16</v>
      </c>
      <c r="CO61" s="14">
        <f t="shared" si="114"/>
        <v>2.16</v>
      </c>
      <c r="CP61" s="14">
        <f t="shared" si="114"/>
        <v>2.16</v>
      </c>
      <c r="CQ61" s="14">
        <f t="shared" si="114"/>
        <v>1.08</v>
      </c>
      <c r="CR61" s="14">
        <f t="shared" si="114"/>
        <v>1.08</v>
      </c>
      <c r="CS61" s="14">
        <f t="shared" si="114"/>
        <v>1.08</v>
      </c>
      <c r="CT61" s="14">
        <f t="shared" si="114"/>
        <v>0.45000000000000007</v>
      </c>
      <c r="CU61" s="14">
        <f t="shared" ref="BG61:CU64" si="115">SUMIFS($AT$5:$AT$122,$AO$5:$AO$122,"="&amp;$BC61,$AP$5:$AP$122,"="&amp;CU$2) * (SUMIFS($AU$5:$AU$122,$AO$5:$AO$122,"="&amp;$BC61,$AP$5:$AP$122,"="&amp;CU$2)+SUMIFS($AV$5:$AV$122,$AO$5:$AO$122,"="&amp;$BC61,$AP$5:$AP$122,"="&amp;CU$2))/2*$BD61*$BE61</f>
        <v>0.45000000000000007</v>
      </c>
      <c r="CW61" s="14">
        <f>SUM(BF$5:BF61)</f>
        <v>124.95</v>
      </c>
      <c r="CX61" s="14">
        <f>SUM(BG$5:BG61)</f>
        <v>124.95</v>
      </c>
      <c r="CY61" s="14">
        <f>SUM(BH$5:BH61)</f>
        <v>76.949999999999989</v>
      </c>
      <c r="CZ61" s="14">
        <f>SUM(BI$5:BI61)</f>
        <v>72.539999999999992</v>
      </c>
      <c r="DA61" s="14">
        <f>SUM(BJ$5:BJ61)</f>
        <v>72.539999999999992</v>
      </c>
      <c r="DB61" s="14">
        <f>SUM(BK$5:BK61)</f>
        <v>36.855000000000004</v>
      </c>
      <c r="DC61" s="14">
        <f>SUM(BL$5:BL61)</f>
        <v>36.855000000000004</v>
      </c>
      <c r="DD61" s="14">
        <f>SUM(BM$5:BM61)</f>
        <v>16.739999999999998</v>
      </c>
      <c r="DE61" s="14">
        <f>SUM(BN$5:BN61)</f>
        <v>70.875</v>
      </c>
      <c r="DF61" s="14">
        <f>SUM(BO$5:BO61)</f>
        <v>70.875</v>
      </c>
      <c r="DG61" s="14">
        <f>SUM(BP$5:BP61)</f>
        <v>33.120000000000005</v>
      </c>
      <c r="DH61" s="14">
        <f>SUM(BQ$5:BQ61)</f>
        <v>33.120000000000005</v>
      </c>
      <c r="DI61" s="14">
        <f>SUM(BR$5:BR61)</f>
        <v>17.010000000000002</v>
      </c>
      <c r="DJ61" s="14">
        <f>SUM(BS$5:BS61)</f>
        <v>8.5050000000000008</v>
      </c>
      <c r="DK61" s="14">
        <f>SUM(BT$5:BT61)</f>
        <v>75.375</v>
      </c>
      <c r="DL61" s="14">
        <f>SUM(BU$5:BU61)</f>
        <v>75.375</v>
      </c>
      <c r="DM61" s="14">
        <f>SUM(BV$5:BV61)</f>
        <v>35.1</v>
      </c>
      <c r="DN61" s="14">
        <f>SUM(BW$5:BW61)</f>
        <v>35.1</v>
      </c>
      <c r="DO61" s="14">
        <f>SUM(BX$5:BX61)</f>
        <v>18.09</v>
      </c>
      <c r="DP61" s="14">
        <f>SUM(BY$5:BY61)</f>
        <v>9.0449999999999999</v>
      </c>
      <c r="DQ61" s="14">
        <f>SUM(BZ$5:BZ61)</f>
        <v>93</v>
      </c>
      <c r="DR61" s="14">
        <f>SUM(CA$5:CA61)</f>
        <v>93</v>
      </c>
      <c r="DS61" s="14">
        <f>SUM(CB$5:CB61)</f>
        <v>43.56</v>
      </c>
      <c r="DT61" s="14">
        <f>SUM(CC$5:CC61)</f>
        <v>43.56</v>
      </c>
      <c r="DU61" s="14">
        <f>SUM(CD$5:CD61)</f>
        <v>22.32</v>
      </c>
      <c r="DV61" s="14">
        <f>SUM(CE$5:CE61)</f>
        <v>11.16</v>
      </c>
      <c r="DW61" s="14">
        <f>SUM(CF$5:CF61)</f>
        <v>104.08499999999999</v>
      </c>
      <c r="DX61" s="14">
        <f>SUM(CG$5:CG61)</f>
        <v>104.08499999999999</v>
      </c>
      <c r="DY61" s="14">
        <f>SUM(CH$5:CH61)</f>
        <v>104.08499999999999</v>
      </c>
      <c r="DZ61" s="14">
        <f>SUM(CI$5:CI61)</f>
        <v>46.979999999999976</v>
      </c>
      <c r="EA61" s="14">
        <f>SUM(CJ$5:CJ61)</f>
        <v>46.979999999999976</v>
      </c>
      <c r="EB61" s="14">
        <f>SUM(CK$5:CK61)</f>
        <v>46.979999999999976</v>
      </c>
      <c r="EC61" s="14">
        <f>SUM(CL$5:CL61)</f>
        <v>19.574999999999999</v>
      </c>
      <c r="ED61" s="14">
        <f>SUM(CM$5:CM61)</f>
        <v>19.574999999999999</v>
      </c>
      <c r="EE61" s="14">
        <f>SUM(CN$5:CN61)</f>
        <v>43.739999999999981</v>
      </c>
      <c r="EF61" s="14">
        <f>SUM(CO$5:CO61)</f>
        <v>43.739999999999981</v>
      </c>
      <c r="EG61" s="14">
        <f>SUM(CP$5:CP61)</f>
        <v>43.739999999999981</v>
      </c>
      <c r="EH61" s="14">
        <f>SUM(CQ$5:CQ61)</f>
        <v>21.599999999999994</v>
      </c>
      <c r="EI61" s="14">
        <f>SUM(CR$5:CR61)</f>
        <v>21.599999999999994</v>
      </c>
      <c r="EJ61" s="14">
        <f>SUM(CS$5:CS61)</f>
        <v>21.599999999999994</v>
      </c>
      <c r="EK61" s="14">
        <f>SUM(CT$5:CT61)</f>
        <v>9</v>
      </c>
      <c r="EL61" s="14">
        <f>SUM(CU$5:CU61)</f>
        <v>9</v>
      </c>
      <c r="EO61" s="101">
        <f t="shared" si="68"/>
        <v>20</v>
      </c>
      <c r="EP61" s="101">
        <f t="shared" si="69"/>
        <v>20</v>
      </c>
      <c r="EQ61" s="101">
        <f t="shared" si="70"/>
        <v>17</v>
      </c>
      <c r="ER61" s="101">
        <f t="shared" si="71"/>
        <v>16</v>
      </c>
      <c r="ES61" s="101">
        <f t="shared" si="72"/>
        <v>16</v>
      </c>
      <c r="ET61" s="101">
        <f t="shared" si="73"/>
        <v>12</v>
      </c>
      <c r="EU61" s="101">
        <f t="shared" si="74"/>
        <v>12</v>
      </c>
      <c r="EV61" s="101">
        <f t="shared" si="75"/>
        <v>8</v>
      </c>
      <c r="EW61" s="101">
        <f t="shared" si="76"/>
        <v>16</v>
      </c>
      <c r="EX61" s="101">
        <f t="shared" si="77"/>
        <v>16</v>
      </c>
      <c r="EY61" s="101">
        <f t="shared" si="78"/>
        <v>11</v>
      </c>
      <c r="EZ61" s="101">
        <f t="shared" si="79"/>
        <v>11</v>
      </c>
      <c r="FA61" s="101">
        <f t="shared" si="80"/>
        <v>8</v>
      </c>
      <c r="FB61" s="101">
        <f t="shared" si="81"/>
        <v>5</v>
      </c>
      <c r="FC61" s="101">
        <f t="shared" si="82"/>
        <v>17</v>
      </c>
      <c r="FD61" s="101">
        <f t="shared" si="83"/>
        <v>17</v>
      </c>
      <c r="FE61" s="101">
        <f t="shared" si="84"/>
        <v>12</v>
      </c>
      <c r="FF61" s="101">
        <f t="shared" si="85"/>
        <v>12</v>
      </c>
      <c r="FG61" s="101">
        <f t="shared" si="86"/>
        <v>9</v>
      </c>
      <c r="FH61" s="101">
        <f t="shared" si="87"/>
        <v>6</v>
      </c>
      <c r="FI61" s="101">
        <f t="shared" si="88"/>
        <v>18</v>
      </c>
      <c r="FJ61" s="101">
        <f t="shared" si="89"/>
        <v>18</v>
      </c>
      <c r="FK61" s="101">
        <f t="shared" si="90"/>
        <v>13</v>
      </c>
      <c r="FL61" s="101">
        <f t="shared" si="91"/>
        <v>13</v>
      </c>
      <c r="FM61" s="101">
        <f t="shared" si="92"/>
        <v>9</v>
      </c>
      <c r="FN61" s="101">
        <f t="shared" si="93"/>
        <v>6</v>
      </c>
      <c r="FO61" s="101">
        <f t="shared" si="94"/>
        <v>19</v>
      </c>
      <c r="FP61" s="101">
        <f t="shared" si="95"/>
        <v>19</v>
      </c>
      <c r="FQ61" s="101">
        <f t="shared" si="96"/>
        <v>19</v>
      </c>
      <c r="FR61" s="101">
        <f t="shared" si="97"/>
        <v>13</v>
      </c>
      <c r="FS61" s="101">
        <f t="shared" si="98"/>
        <v>13</v>
      </c>
      <c r="FT61" s="101">
        <f t="shared" si="99"/>
        <v>13</v>
      </c>
      <c r="FU61" s="101">
        <f t="shared" si="100"/>
        <v>9</v>
      </c>
      <c r="FV61" s="101">
        <f t="shared" si="101"/>
        <v>9</v>
      </c>
      <c r="FW61" s="101">
        <f t="shared" si="102"/>
        <v>13</v>
      </c>
      <c r="FX61" s="101">
        <f t="shared" si="103"/>
        <v>13</v>
      </c>
      <c r="FY61" s="101">
        <f t="shared" si="104"/>
        <v>13</v>
      </c>
      <c r="FZ61" s="101">
        <f t="shared" si="105"/>
        <v>9</v>
      </c>
      <c r="GA61" s="101">
        <f t="shared" si="106"/>
        <v>9</v>
      </c>
      <c r="GB61" s="101">
        <f t="shared" si="107"/>
        <v>9</v>
      </c>
      <c r="GC61" s="101">
        <f t="shared" si="108"/>
        <v>6</v>
      </c>
      <c r="GD61" s="101">
        <f t="shared" si="109"/>
        <v>6</v>
      </c>
    </row>
    <row r="62" spans="41:186" ht="16.5" x14ac:dyDescent="0.2">
      <c r="AO62" s="50">
        <v>5</v>
      </c>
      <c r="AP62" s="100">
        <v>24</v>
      </c>
      <c r="AQ62" s="100">
        <v>3</v>
      </c>
      <c r="AR62" s="50">
        <v>1</v>
      </c>
      <c r="AS62" s="100" t="s">
        <v>766</v>
      </c>
      <c r="AT62" s="21">
        <f t="shared" si="61"/>
        <v>2.4E-2</v>
      </c>
      <c r="AU62" s="100">
        <f t="shared" si="5"/>
        <v>1</v>
      </c>
      <c r="AV62" s="100">
        <f t="shared" si="6"/>
        <v>2</v>
      </c>
      <c r="AW62" s="101">
        <f t="shared" si="7"/>
        <v>3.6000000000000004E-2</v>
      </c>
      <c r="AX62" s="100">
        <f t="shared" si="8"/>
        <v>3.24</v>
      </c>
      <c r="BA62" s="100">
        <v>58</v>
      </c>
      <c r="BB62" s="14">
        <f>INDEX(节奏总表!$BW$4:$BW$63,神器!BA62)</f>
        <v>149</v>
      </c>
      <c r="BC62" s="14">
        <f t="shared" si="9"/>
        <v>8</v>
      </c>
      <c r="BD62" s="14">
        <v>5</v>
      </c>
      <c r="BE62" s="14">
        <v>3</v>
      </c>
      <c r="BF62" s="14">
        <f t="shared" si="60"/>
        <v>0</v>
      </c>
      <c r="BG62" s="14">
        <f t="shared" si="115"/>
        <v>0</v>
      </c>
      <c r="BH62" s="14">
        <f t="shared" si="115"/>
        <v>0</v>
      </c>
      <c r="BI62" s="14">
        <f t="shared" si="115"/>
        <v>0</v>
      </c>
      <c r="BJ62" s="14">
        <f t="shared" si="115"/>
        <v>0</v>
      </c>
      <c r="BK62" s="14">
        <f t="shared" si="115"/>
        <v>0</v>
      </c>
      <c r="BL62" s="14">
        <f t="shared" si="115"/>
        <v>0</v>
      </c>
      <c r="BM62" s="14">
        <f t="shared" si="115"/>
        <v>0</v>
      </c>
      <c r="BN62" s="14">
        <f t="shared" si="115"/>
        <v>0</v>
      </c>
      <c r="BO62" s="14">
        <f t="shared" si="115"/>
        <v>0</v>
      </c>
      <c r="BP62" s="14">
        <f t="shared" si="115"/>
        <v>0</v>
      </c>
      <c r="BQ62" s="14">
        <f t="shared" si="115"/>
        <v>0</v>
      </c>
      <c r="BR62" s="14">
        <f t="shared" si="115"/>
        <v>0</v>
      </c>
      <c r="BS62" s="14">
        <f t="shared" si="115"/>
        <v>0</v>
      </c>
      <c r="BT62" s="14">
        <f t="shared" si="115"/>
        <v>0</v>
      </c>
      <c r="BU62" s="14">
        <f t="shared" si="115"/>
        <v>0</v>
      </c>
      <c r="BV62" s="14">
        <f t="shared" si="115"/>
        <v>0</v>
      </c>
      <c r="BW62" s="14">
        <f t="shared" si="115"/>
        <v>0</v>
      </c>
      <c r="BX62" s="14">
        <f t="shared" si="115"/>
        <v>0</v>
      </c>
      <c r="BY62" s="14">
        <f t="shared" si="115"/>
        <v>0</v>
      </c>
      <c r="BZ62" s="14">
        <f t="shared" si="115"/>
        <v>0</v>
      </c>
      <c r="CA62" s="14">
        <f t="shared" si="115"/>
        <v>0</v>
      </c>
      <c r="CB62" s="14">
        <f t="shared" si="115"/>
        <v>0</v>
      </c>
      <c r="CC62" s="14">
        <f t="shared" si="115"/>
        <v>0</v>
      </c>
      <c r="CD62" s="14">
        <f t="shared" si="115"/>
        <v>0</v>
      </c>
      <c r="CE62" s="14">
        <f t="shared" si="115"/>
        <v>0</v>
      </c>
      <c r="CF62" s="14">
        <f t="shared" si="115"/>
        <v>4.8600000000000003</v>
      </c>
      <c r="CG62" s="14">
        <f t="shared" si="115"/>
        <v>4.8600000000000003</v>
      </c>
      <c r="CH62" s="14">
        <f t="shared" si="115"/>
        <v>4.8600000000000003</v>
      </c>
      <c r="CI62" s="14">
        <f t="shared" si="115"/>
        <v>2.16</v>
      </c>
      <c r="CJ62" s="14">
        <f t="shared" si="115"/>
        <v>2.16</v>
      </c>
      <c r="CK62" s="14">
        <f t="shared" si="115"/>
        <v>2.16</v>
      </c>
      <c r="CL62" s="14">
        <f t="shared" si="115"/>
        <v>0.89999999999999991</v>
      </c>
      <c r="CM62" s="14">
        <f t="shared" si="115"/>
        <v>0.89999999999999991</v>
      </c>
      <c r="CN62" s="14">
        <f t="shared" si="115"/>
        <v>2.16</v>
      </c>
      <c r="CO62" s="14">
        <f t="shared" si="115"/>
        <v>2.16</v>
      </c>
      <c r="CP62" s="14">
        <f t="shared" si="115"/>
        <v>2.16</v>
      </c>
      <c r="CQ62" s="14">
        <f t="shared" si="115"/>
        <v>1.08</v>
      </c>
      <c r="CR62" s="14">
        <f t="shared" si="115"/>
        <v>1.08</v>
      </c>
      <c r="CS62" s="14">
        <f t="shared" si="115"/>
        <v>1.08</v>
      </c>
      <c r="CT62" s="14">
        <f t="shared" si="115"/>
        <v>0.45000000000000007</v>
      </c>
      <c r="CU62" s="14">
        <f t="shared" si="115"/>
        <v>0.45000000000000007</v>
      </c>
      <c r="CW62" s="14">
        <f>SUM(BF$5:BF62)</f>
        <v>124.95</v>
      </c>
      <c r="CX62" s="14">
        <f>SUM(BG$5:BG62)</f>
        <v>124.95</v>
      </c>
      <c r="CY62" s="14">
        <f>SUM(BH$5:BH62)</f>
        <v>76.949999999999989</v>
      </c>
      <c r="CZ62" s="14">
        <f>SUM(BI$5:BI62)</f>
        <v>72.539999999999992</v>
      </c>
      <c r="DA62" s="14">
        <f>SUM(BJ$5:BJ62)</f>
        <v>72.539999999999992</v>
      </c>
      <c r="DB62" s="14">
        <f>SUM(BK$5:BK62)</f>
        <v>36.855000000000004</v>
      </c>
      <c r="DC62" s="14">
        <f>SUM(BL$5:BL62)</f>
        <v>36.855000000000004</v>
      </c>
      <c r="DD62" s="14">
        <f>SUM(BM$5:BM62)</f>
        <v>16.739999999999998</v>
      </c>
      <c r="DE62" s="14">
        <f>SUM(BN$5:BN62)</f>
        <v>70.875</v>
      </c>
      <c r="DF62" s="14">
        <f>SUM(BO$5:BO62)</f>
        <v>70.875</v>
      </c>
      <c r="DG62" s="14">
        <f>SUM(BP$5:BP62)</f>
        <v>33.120000000000005</v>
      </c>
      <c r="DH62" s="14">
        <f>SUM(BQ$5:BQ62)</f>
        <v>33.120000000000005</v>
      </c>
      <c r="DI62" s="14">
        <f>SUM(BR$5:BR62)</f>
        <v>17.010000000000002</v>
      </c>
      <c r="DJ62" s="14">
        <f>SUM(BS$5:BS62)</f>
        <v>8.5050000000000008</v>
      </c>
      <c r="DK62" s="14">
        <f>SUM(BT$5:BT62)</f>
        <v>75.375</v>
      </c>
      <c r="DL62" s="14">
        <f>SUM(BU$5:BU62)</f>
        <v>75.375</v>
      </c>
      <c r="DM62" s="14">
        <f>SUM(BV$5:BV62)</f>
        <v>35.1</v>
      </c>
      <c r="DN62" s="14">
        <f>SUM(BW$5:BW62)</f>
        <v>35.1</v>
      </c>
      <c r="DO62" s="14">
        <f>SUM(BX$5:BX62)</f>
        <v>18.09</v>
      </c>
      <c r="DP62" s="14">
        <f>SUM(BY$5:BY62)</f>
        <v>9.0449999999999999</v>
      </c>
      <c r="DQ62" s="14">
        <f>SUM(BZ$5:BZ62)</f>
        <v>93</v>
      </c>
      <c r="DR62" s="14">
        <f>SUM(CA$5:CA62)</f>
        <v>93</v>
      </c>
      <c r="DS62" s="14">
        <f>SUM(CB$5:CB62)</f>
        <v>43.56</v>
      </c>
      <c r="DT62" s="14">
        <f>SUM(CC$5:CC62)</f>
        <v>43.56</v>
      </c>
      <c r="DU62" s="14">
        <f>SUM(CD$5:CD62)</f>
        <v>22.32</v>
      </c>
      <c r="DV62" s="14">
        <f>SUM(CE$5:CE62)</f>
        <v>11.16</v>
      </c>
      <c r="DW62" s="14">
        <f>SUM(CF$5:CF62)</f>
        <v>108.94499999999999</v>
      </c>
      <c r="DX62" s="14">
        <f>SUM(CG$5:CG62)</f>
        <v>108.94499999999999</v>
      </c>
      <c r="DY62" s="14">
        <f>SUM(CH$5:CH62)</f>
        <v>108.94499999999999</v>
      </c>
      <c r="DZ62" s="14">
        <f>SUM(CI$5:CI62)</f>
        <v>49.139999999999972</v>
      </c>
      <c r="EA62" s="14">
        <f>SUM(CJ$5:CJ62)</f>
        <v>49.139999999999972</v>
      </c>
      <c r="EB62" s="14">
        <f>SUM(CK$5:CK62)</f>
        <v>49.139999999999972</v>
      </c>
      <c r="EC62" s="14">
        <f>SUM(CL$5:CL62)</f>
        <v>20.474999999999998</v>
      </c>
      <c r="ED62" s="14">
        <f>SUM(CM$5:CM62)</f>
        <v>20.474999999999998</v>
      </c>
      <c r="EE62" s="14">
        <f>SUM(CN$5:CN62)</f>
        <v>45.899999999999977</v>
      </c>
      <c r="EF62" s="14">
        <f>SUM(CO$5:CO62)</f>
        <v>45.899999999999977</v>
      </c>
      <c r="EG62" s="14">
        <f>SUM(CP$5:CP62)</f>
        <v>45.899999999999977</v>
      </c>
      <c r="EH62" s="14">
        <f>SUM(CQ$5:CQ62)</f>
        <v>22.679999999999993</v>
      </c>
      <c r="EI62" s="14">
        <f>SUM(CR$5:CR62)</f>
        <v>22.679999999999993</v>
      </c>
      <c r="EJ62" s="14">
        <f>SUM(CS$5:CS62)</f>
        <v>22.679999999999993</v>
      </c>
      <c r="EK62" s="14">
        <f>SUM(CT$5:CT62)</f>
        <v>9.4499999999999993</v>
      </c>
      <c r="EL62" s="14">
        <f>SUM(CU$5:CU62)</f>
        <v>9.4499999999999993</v>
      </c>
      <c r="EO62" s="101">
        <f t="shared" si="68"/>
        <v>20</v>
      </c>
      <c r="EP62" s="101">
        <f t="shared" si="69"/>
        <v>20</v>
      </c>
      <c r="EQ62" s="101">
        <f t="shared" si="70"/>
        <v>17</v>
      </c>
      <c r="ER62" s="101">
        <f t="shared" si="71"/>
        <v>16</v>
      </c>
      <c r="ES62" s="101">
        <f t="shared" si="72"/>
        <v>16</v>
      </c>
      <c r="ET62" s="101">
        <f t="shared" si="73"/>
        <v>12</v>
      </c>
      <c r="EU62" s="101">
        <f t="shared" si="74"/>
        <v>12</v>
      </c>
      <c r="EV62" s="101">
        <f t="shared" si="75"/>
        <v>8</v>
      </c>
      <c r="EW62" s="101">
        <f t="shared" si="76"/>
        <v>16</v>
      </c>
      <c r="EX62" s="101">
        <f t="shared" si="77"/>
        <v>16</v>
      </c>
      <c r="EY62" s="101">
        <f t="shared" si="78"/>
        <v>11</v>
      </c>
      <c r="EZ62" s="101">
        <f t="shared" si="79"/>
        <v>11</v>
      </c>
      <c r="FA62" s="101">
        <f t="shared" si="80"/>
        <v>8</v>
      </c>
      <c r="FB62" s="101">
        <f t="shared" si="81"/>
        <v>5</v>
      </c>
      <c r="FC62" s="101">
        <f t="shared" si="82"/>
        <v>17</v>
      </c>
      <c r="FD62" s="101">
        <f t="shared" si="83"/>
        <v>17</v>
      </c>
      <c r="FE62" s="101">
        <f t="shared" si="84"/>
        <v>12</v>
      </c>
      <c r="FF62" s="101">
        <f t="shared" si="85"/>
        <v>12</v>
      </c>
      <c r="FG62" s="101">
        <f t="shared" si="86"/>
        <v>9</v>
      </c>
      <c r="FH62" s="101">
        <f t="shared" si="87"/>
        <v>6</v>
      </c>
      <c r="FI62" s="101">
        <f t="shared" si="88"/>
        <v>18</v>
      </c>
      <c r="FJ62" s="101">
        <f t="shared" si="89"/>
        <v>18</v>
      </c>
      <c r="FK62" s="101">
        <f t="shared" si="90"/>
        <v>13</v>
      </c>
      <c r="FL62" s="101">
        <f t="shared" si="91"/>
        <v>13</v>
      </c>
      <c r="FM62" s="101">
        <f t="shared" si="92"/>
        <v>9</v>
      </c>
      <c r="FN62" s="101">
        <f t="shared" si="93"/>
        <v>6</v>
      </c>
      <c r="FO62" s="101">
        <f t="shared" si="94"/>
        <v>19</v>
      </c>
      <c r="FP62" s="101">
        <f t="shared" si="95"/>
        <v>19</v>
      </c>
      <c r="FQ62" s="101">
        <f t="shared" si="96"/>
        <v>19</v>
      </c>
      <c r="FR62" s="101">
        <f t="shared" si="97"/>
        <v>14</v>
      </c>
      <c r="FS62" s="101">
        <f t="shared" si="98"/>
        <v>14</v>
      </c>
      <c r="FT62" s="101">
        <f t="shared" si="99"/>
        <v>14</v>
      </c>
      <c r="FU62" s="101">
        <f t="shared" si="100"/>
        <v>9</v>
      </c>
      <c r="FV62" s="101">
        <f t="shared" si="101"/>
        <v>9</v>
      </c>
      <c r="FW62" s="101">
        <f t="shared" si="102"/>
        <v>13</v>
      </c>
      <c r="FX62" s="101">
        <f t="shared" si="103"/>
        <v>13</v>
      </c>
      <c r="FY62" s="101">
        <f t="shared" si="104"/>
        <v>13</v>
      </c>
      <c r="FZ62" s="101">
        <f t="shared" si="105"/>
        <v>9</v>
      </c>
      <c r="GA62" s="101">
        <f t="shared" si="106"/>
        <v>9</v>
      </c>
      <c r="GB62" s="101">
        <f t="shared" si="107"/>
        <v>9</v>
      </c>
      <c r="GC62" s="101">
        <f t="shared" si="108"/>
        <v>6</v>
      </c>
      <c r="GD62" s="101">
        <f t="shared" si="109"/>
        <v>6</v>
      </c>
    </row>
    <row r="63" spans="41:186" ht="16.5" x14ac:dyDescent="0.2">
      <c r="AO63" s="50">
        <v>5</v>
      </c>
      <c r="AP63" s="100">
        <v>25</v>
      </c>
      <c r="AQ63" s="100">
        <v>3</v>
      </c>
      <c r="AR63" s="50">
        <v>1</v>
      </c>
      <c r="AS63" s="100" t="s">
        <v>767</v>
      </c>
      <c r="AT63" s="21">
        <f t="shared" si="61"/>
        <v>1.7999999999999999E-2</v>
      </c>
      <c r="AU63" s="100">
        <f t="shared" si="5"/>
        <v>1</v>
      </c>
      <c r="AV63" s="100">
        <f t="shared" si="6"/>
        <v>1</v>
      </c>
      <c r="AW63" s="101">
        <f t="shared" si="7"/>
        <v>1.7999999999999999E-2</v>
      </c>
      <c r="AX63" s="100">
        <f t="shared" si="8"/>
        <v>3.78</v>
      </c>
      <c r="BA63" s="100">
        <v>59</v>
      </c>
      <c r="BB63" s="14">
        <f>INDEX(节奏总表!$BW$4:$BW$63,神器!BA63)</f>
        <v>149</v>
      </c>
      <c r="BC63" s="14">
        <f t="shared" si="9"/>
        <v>8</v>
      </c>
      <c r="BD63" s="14">
        <v>5</v>
      </c>
      <c r="BE63" s="14">
        <v>3</v>
      </c>
      <c r="BF63" s="14">
        <f t="shared" si="60"/>
        <v>0</v>
      </c>
      <c r="BG63" s="14">
        <f t="shared" si="115"/>
        <v>0</v>
      </c>
      <c r="BH63" s="14">
        <f t="shared" si="115"/>
        <v>0</v>
      </c>
      <c r="BI63" s="14">
        <f t="shared" si="115"/>
        <v>0</v>
      </c>
      <c r="BJ63" s="14">
        <f t="shared" si="115"/>
        <v>0</v>
      </c>
      <c r="BK63" s="14">
        <f t="shared" si="115"/>
        <v>0</v>
      </c>
      <c r="BL63" s="14">
        <f t="shared" si="115"/>
        <v>0</v>
      </c>
      <c r="BM63" s="14">
        <f t="shared" si="115"/>
        <v>0</v>
      </c>
      <c r="BN63" s="14">
        <f t="shared" si="115"/>
        <v>0</v>
      </c>
      <c r="BO63" s="14">
        <f t="shared" si="115"/>
        <v>0</v>
      </c>
      <c r="BP63" s="14">
        <f t="shared" si="115"/>
        <v>0</v>
      </c>
      <c r="BQ63" s="14">
        <f t="shared" si="115"/>
        <v>0</v>
      </c>
      <c r="BR63" s="14">
        <f t="shared" si="115"/>
        <v>0</v>
      </c>
      <c r="BS63" s="14">
        <f t="shared" si="115"/>
        <v>0</v>
      </c>
      <c r="BT63" s="14">
        <f t="shared" si="115"/>
        <v>0</v>
      </c>
      <c r="BU63" s="14">
        <f t="shared" si="115"/>
        <v>0</v>
      </c>
      <c r="BV63" s="14">
        <f t="shared" si="115"/>
        <v>0</v>
      </c>
      <c r="BW63" s="14">
        <f t="shared" si="115"/>
        <v>0</v>
      </c>
      <c r="BX63" s="14">
        <f t="shared" si="115"/>
        <v>0</v>
      </c>
      <c r="BY63" s="14">
        <f t="shared" si="115"/>
        <v>0</v>
      </c>
      <c r="BZ63" s="14">
        <f t="shared" si="115"/>
        <v>0</v>
      </c>
      <c r="CA63" s="14">
        <f t="shared" si="115"/>
        <v>0</v>
      </c>
      <c r="CB63" s="14">
        <f t="shared" si="115"/>
        <v>0</v>
      </c>
      <c r="CC63" s="14">
        <f t="shared" si="115"/>
        <v>0</v>
      </c>
      <c r="CD63" s="14">
        <f t="shared" si="115"/>
        <v>0</v>
      </c>
      <c r="CE63" s="14">
        <f t="shared" si="115"/>
        <v>0</v>
      </c>
      <c r="CF63" s="14">
        <f t="shared" si="115"/>
        <v>4.8600000000000003</v>
      </c>
      <c r="CG63" s="14">
        <f t="shared" si="115"/>
        <v>4.8600000000000003</v>
      </c>
      <c r="CH63" s="14">
        <f t="shared" si="115"/>
        <v>4.8600000000000003</v>
      </c>
      <c r="CI63" s="14">
        <f t="shared" si="115"/>
        <v>2.16</v>
      </c>
      <c r="CJ63" s="14">
        <f t="shared" si="115"/>
        <v>2.16</v>
      </c>
      <c r="CK63" s="14">
        <f t="shared" si="115"/>
        <v>2.16</v>
      </c>
      <c r="CL63" s="14">
        <f t="shared" si="115"/>
        <v>0.89999999999999991</v>
      </c>
      <c r="CM63" s="14">
        <f t="shared" si="115"/>
        <v>0.89999999999999991</v>
      </c>
      <c r="CN63" s="14">
        <f t="shared" si="115"/>
        <v>2.16</v>
      </c>
      <c r="CO63" s="14">
        <f t="shared" si="115"/>
        <v>2.16</v>
      </c>
      <c r="CP63" s="14">
        <f t="shared" si="115"/>
        <v>2.16</v>
      </c>
      <c r="CQ63" s="14">
        <f t="shared" si="115"/>
        <v>1.08</v>
      </c>
      <c r="CR63" s="14">
        <f t="shared" si="115"/>
        <v>1.08</v>
      </c>
      <c r="CS63" s="14">
        <f t="shared" si="115"/>
        <v>1.08</v>
      </c>
      <c r="CT63" s="14">
        <f t="shared" si="115"/>
        <v>0.45000000000000007</v>
      </c>
      <c r="CU63" s="14">
        <f t="shared" si="115"/>
        <v>0.45000000000000007</v>
      </c>
      <c r="CW63" s="14">
        <f>SUM(BF$5:BF63)</f>
        <v>124.95</v>
      </c>
      <c r="CX63" s="14">
        <f>SUM(BG$5:BG63)</f>
        <v>124.95</v>
      </c>
      <c r="CY63" s="14">
        <f>SUM(BH$5:BH63)</f>
        <v>76.949999999999989</v>
      </c>
      <c r="CZ63" s="14">
        <f>SUM(BI$5:BI63)</f>
        <v>72.539999999999992</v>
      </c>
      <c r="DA63" s="14">
        <f>SUM(BJ$5:BJ63)</f>
        <v>72.539999999999992</v>
      </c>
      <c r="DB63" s="14">
        <f>SUM(BK$5:BK63)</f>
        <v>36.855000000000004</v>
      </c>
      <c r="DC63" s="14">
        <f>SUM(BL$5:BL63)</f>
        <v>36.855000000000004</v>
      </c>
      <c r="DD63" s="14">
        <f>SUM(BM$5:BM63)</f>
        <v>16.739999999999998</v>
      </c>
      <c r="DE63" s="14">
        <f>SUM(BN$5:BN63)</f>
        <v>70.875</v>
      </c>
      <c r="DF63" s="14">
        <f>SUM(BO$5:BO63)</f>
        <v>70.875</v>
      </c>
      <c r="DG63" s="14">
        <f>SUM(BP$5:BP63)</f>
        <v>33.120000000000005</v>
      </c>
      <c r="DH63" s="14">
        <f>SUM(BQ$5:BQ63)</f>
        <v>33.120000000000005</v>
      </c>
      <c r="DI63" s="14">
        <f>SUM(BR$5:BR63)</f>
        <v>17.010000000000002</v>
      </c>
      <c r="DJ63" s="14">
        <f>SUM(BS$5:BS63)</f>
        <v>8.5050000000000008</v>
      </c>
      <c r="DK63" s="14">
        <f>SUM(BT$5:BT63)</f>
        <v>75.375</v>
      </c>
      <c r="DL63" s="14">
        <f>SUM(BU$5:BU63)</f>
        <v>75.375</v>
      </c>
      <c r="DM63" s="14">
        <f>SUM(BV$5:BV63)</f>
        <v>35.1</v>
      </c>
      <c r="DN63" s="14">
        <f>SUM(BW$5:BW63)</f>
        <v>35.1</v>
      </c>
      <c r="DO63" s="14">
        <f>SUM(BX$5:BX63)</f>
        <v>18.09</v>
      </c>
      <c r="DP63" s="14">
        <f>SUM(BY$5:BY63)</f>
        <v>9.0449999999999999</v>
      </c>
      <c r="DQ63" s="14">
        <f>SUM(BZ$5:BZ63)</f>
        <v>93</v>
      </c>
      <c r="DR63" s="14">
        <f>SUM(CA$5:CA63)</f>
        <v>93</v>
      </c>
      <c r="DS63" s="14">
        <f>SUM(CB$5:CB63)</f>
        <v>43.56</v>
      </c>
      <c r="DT63" s="14">
        <f>SUM(CC$5:CC63)</f>
        <v>43.56</v>
      </c>
      <c r="DU63" s="14">
        <f>SUM(CD$5:CD63)</f>
        <v>22.32</v>
      </c>
      <c r="DV63" s="14">
        <f>SUM(CE$5:CE63)</f>
        <v>11.16</v>
      </c>
      <c r="DW63" s="14">
        <f>SUM(CF$5:CF63)</f>
        <v>113.80499999999999</v>
      </c>
      <c r="DX63" s="14">
        <f>SUM(CG$5:CG63)</f>
        <v>113.80499999999999</v>
      </c>
      <c r="DY63" s="14">
        <f>SUM(CH$5:CH63)</f>
        <v>113.80499999999999</v>
      </c>
      <c r="DZ63" s="14">
        <f>SUM(CI$5:CI63)</f>
        <v>51.299999999999969</v>
      </c>
      <c r="EA63" s="14">
        <f>SUM(CJ$5:CJ63)</f>
        <v>51.299999999999969</v>
      </c>
      <c r="EB63" s="14">
        <f>SUM(CK$5:CK63)</f>
        <v>51.299999999999969</v>
      </c>
      <c r="EC63" s="14">
        <f>SUM(CL$5:CL63)</f>
        <v>21.374999999999996</v>
      </c>
      <c r="ED63" s="14">
        <f>SUM(CM$5:CM63)</f>
        <v>21.374999999999996</v>
      </c>
      <c r="EE63" s="14">
        <f>SUM(CN$5:CN63)</f>
        <v>48.059999999999974</v>
      </c>
      <c r="EF63" s="14">
        <f>SUM(CO$5:CO63)</f>
        <v>48.059999999999974</v>
      </c>
      <c r="EG63" s="14">
        <f>SUM(CP$5:CP63)</f>
        <v>48.059999999999974</v>
      </c>
      <c r="EH63" s="14">
        <f>SUM(CQ$5:CQ63)</f>
        <v>23.759999999999991</v>
      </c>
      <c r="EI63" s="14">
        <f>SUM(CR$5:CR63)</f>
        <v>23.759999999999991</v>
      </c>
      <c r="EJ63" s="14">
        <f>SUM(CS$5:CS63)</f>
        <v>23.759999999999991</v>
      </c>
      <c r="EK63" s="14">
        <f>SUM(CT$5:CT63)</f>
        <v>9.8999999999999986</v>
      </c>
      <c r="EL63" s="14">
        <f>SUM(CU$5:CU63)</f>
        <v>9.8999999999999986</v>
      </c>
      <c r="EO63" s="101">
        <f t="shared" si="68"/>
        <v>20</v>
      </c>
      <c r="EP63" s="101">
        <f t="shared" ref="EP63:EP64" si="116">MATCH(CX63,$AD$5:$AD$26,1)-1</f>
        <v>20</v>
      </c>
      <c r="EQ63" s="101">
        <f t="shared" ref="EQ63:EQ64" si="117">MATCH(CY63,$AD$5:$AD$26,1)-1</f>
        <v>17</v>
      </c>
      <c r="ER63" s="101">
        <f t="shared" ref="ER63:ER64" si="118">MATCH(CZ63,$AD$5:$AD$26,1)-1</f>
        <v>16</v>
      </c>
      <c r="ES63" s="101">
        <f t="shared" ref="ES63:ES64" si="119">MATCH(DA63,$AD$5:$AD$26,1)-1</f>
        <v>16</v>
      </c>
      <c r="ET63" s="101">
        <f t="shared" ref="ET63:ET64" si="120">MATCH(DB63,$AD$5:$AD$26,1)-1</f>
        <v>12</v>
      </c>
      <c r="EU63" s="101">
        <f t="shared" ref="EU63:EU64" si="121">MATCH(DC63,$AD$5:$AD$26,1)-1</f>
        <v>12</v>
      </c>
      <c r="EV63" s="101">
        <f t="shared" ref="EV63:EV64" si="122">MATCH(DD63,$AD$5:$AD$26,1)-1</f>
        <v>8</v>
      </c>
      <c r="EW63" s="101">
        <f t="shared" ref="EW63:EW64" si="123">MATCH(DE63,$AD$5:$AD$26,1)-1</f>
        <v>16</v>
      </c>
      <c r="EX63" s="101">
        <f t="shared" ref="EX63:EX64" si="124">MATCH(DF63,$AD$5:$AD$26,1)-1</f>
        <v>16</v>
      </c>
      <c r="EY63" s="101">
        <f t="shared" ref="EY63:EY64" si="125">MATCH(DG63,$AD$5:$AD$26,1)-1</f>
        <v>11</v>
      </c>
      <c r="EZ63" s="101">
        <f t="shared" ref="EZ63:EZ64" si="126">MATCH(DH63,$AD$5:$AD$26,1)-1</f>
        <v>11</v>
      </c>
      <c r="FA63" s="101">
        <f t="shared" ref="FA63:FA64" si="127">MATCH(DI63,$AD$5:$AD$26,1)-1</f>
        <v>8</v>
      </c>
      <c r="FB63" s="101">
        <f t="shared" ref="FB63:FB64" si="128">MATCH(DJ63,$AD$5:$AD$26,1)-1</f>
        <v>5</v>
      </c>
      <c r="FC63" s="101">
        <f t="shared" ref="FC63:FC64" si="129">MATCH(DK63,$AD$5:$AD$26,1)-1</f>
        <v>17</v>
      </c>
      <c r="FD63" s="101">
        <f t="shared" ref="FD63:FD64" si="130">MATCH(DL63,$AD$5:$AD$26,1)-1</f>
        <v>17</v>
      </c>
      <c r="FE63" s="101">
        <f t="shared" ref="FE63:FE64" si="131">MATCH(DM63,$AD$5:$AD$26,1)-1</f>
        <v>12</v>
      </c>
      <c r="FF63" s="101">
        <f t="shared" ref="FF63:FF64" si="132">MATCH(DN63,$AD$5:$AD$26,1)-1</f>
        <v>12</v>
      </c>
      <c r="FG63" s="101">
        <f t="shared" ref="FG63:FG64" si="133">MATCH(DO63,$AD$5:$AD$26,1)-1</f>
        <v>9</v>
      </c>
      <c r="FH63" s="101">
        <f t="shared" ref="FH63:FH64" si="134">MATCH(DP63,$AD$5:$AD$26,1)-1</f>
        <v>6</v>
      </c>
      <c r="FI63" s="101">
        <f t="shared" ref="FI63:FI64" si="135">MATCH(DQ63,$AD$5:$AD$26,1)-1</f>
        <v>18</v>
      </c>
      <c r="FJ63" s="101">
        <f t="shared" ref="FJ63:FJ64" si="136">MATCH(DR63,$AD$5:$AD$26,1)-1</f>
        <v>18</v>
      </c>
      <c r="FK63" s="101">
        <f t="shared" ref="FK63:FK64" si="137">MATCH(DS63,$AD$5:$AD$26,1)-1</f>
        <v>13</v>
      </c>
      <c r="FL63" s="101">
        <f t="shared" ref="FL63:FL64" si="138">MATCH(DT63,$AD$5:$AD$26,1)-1</f>
        <v>13</v>
      </c>
      <c r="FM63" s="101">
        <f t="shared" ref="FM63:FM64" si="139">MATCH(DU63,$AD$5:$AD$26,1)-1</f>
        <v>9</v>
      </c>
      <c r="FN63" s="101">
        <f t="shared" ref="FN63:FN64" si="140">MATCH(DV63,$AD$5:$AD$26,1)-1</f>
        <v>6</v>
      </c>
      <c r="FO63" s="101">
        <f t="shared" ref="FO63:FO64" si="141">MATCH(DW63,$AD$5:$AD$26,1)-1</f>
        <v>19</v>
      </c>
      <c r="FP63" s="101">
        <f t="shared" ref="FP63:FP64" si="142">MATCH(DX63,$AD$5:$AD$26,1)-1</f>
        <v>19</v>
      </c>
      <c r="FQ63" s="101">
        <f t="shared" ref="FQ63:FQ64" si="143">MATCH(DY63,$AD$5:$AD$26,1)-1</f>
        <v>19</v>
      </c>
      <c r="FR63" s="101">
        <f t="shared" ref="FR63:FR64" si="144">MATCH(DZ63,$AD$5:$AD$26,1)-1</f>
        <v>14</v>
      </c>
      <c r="FS63" s="101">
        <f t="shared" ref="FS63:FS64" si="145">MATCH(EA63,$AD$5:$AD$26,1)-1</f>
        <v>14</v>
      </c>
      <c r="FT63" s="101">
        <f t="shared" ref="FT63:FT64" si="146">MATCH(EB63,$AD$5:$AD$26,1)-1</f>
        <v>14</v>
      </c>
      <c r="FU63" s="101">
        <f t="shared" ref="FU63:FU64" si="147">MATCH(EC63,$AD$5:$AD$26,1)-1</f>
        <v>9</v>
      </c>
      <c r="FV63" s="101">
        <f t="shared" ref="FV63:FV64" si="148">MATCH(ED63,$AD$5:$AD$26,1)-1</f>
        <v>9</v>
      </c>
      <c r="FW63" s="101">
        <f t="shared" ref="FW63:FW64" si="149">MATCH(EE63,$AD$5:$AD$26,1)-1</f>
        <v>14</v>
      </c>
      <c r="FX63" s="101">
        <f t="shared" ref="FX63:FX64" si="150">MATCH(EF63,$AD$5:$AD$26,1)-1</f>
        <v>14</v>
      </c>
      <c r="FY63" s="101">
        <f t="shared" ref="FY63:FY64" si="151">MATCH(EG63,$AD$5:$AD$26,1)-1</f>
        <v>14</v>
      </c>
      <c r="FZ63" s="101">
        <f t="shared" ref="FZ63:FZ64" si="152">MATCH(EH63,$AD$5:$AD$26,1)-1</f>
        <v>10</v>
      </c>
      <c r="GA63" s="101">
        <f t="shared" ref="GA63:GA64" si="153">MATCH(EI63,$AD$5:$AD$26,1)-1</f>
        <v>10</v>
      </c>
      <c r="GB63" s="101">
        <f t="shared" ref="GB63:GB64" si="154">MATCH(EJ63,$AD$5:$AD$26,1)-1</f>
        <v>10</v>
      </c>
      <c r="GC63" s="101">
        <f t="shared" ref="GC63:GC64" si="155">MATCH(EK63,$AD$5:$AD$26,1)-1</f>
        <v>6</v>
      </c>
      <c r="GD63" s="101">
        <f t="shared" ref="GD63:GD64" si="156">MATCH(EL63,$AD$5:$AD$26,1)-1</f>
        <v>6</v>
      </c>
    </row>
    <row r="64" spans="41:186" ht="16.5" x14ac:dyDescent="0.2">
      <c r="AO64" s="50">
        <v>5</v>
      </c>
      <c r="AP64" s="100">
        <v>26</v>
      </c>
      <c r="AQ64" s="100">
        <v>3</v>
      </c>
      <c r="AR64" s="50">
        <v>1</v>
      </c>
      <c r="AS64" s="100" t="s">
        <v>768</v>
      </c>
      <c r="AT64" s="21">
        <f t="shared" si="61"/>
        <v>8.9999999999999993E-3</v>
      </c>
      <c r="AU64" s="100">
        <f t="shared" si="5"/>
        <v>1</v>
      </c>
      <c r="AV64" s="100">
        <f t="shared" si="6"/>
        <v>1</v>
      </c>
      <c r="AW64" s="101">
        <f t="shared" si="7"/>
        <v>8.9999999999999993E-3</v>
      </c>
      <c r="AX64" s="100">
        <f t="shared" si="8"/>
        <v>4.05</v>
      </c>
      <c r="BA64" s="100">
        <v>60</v>
      </c>
      <c r="BB64" s="14">
        <f>INDEX(节奏总表!$BW$4:$BW$63,神器!BA64)</f>
        <v>150</v>
      </c>
      <c r="BC64" s="14">
        <f t="shared" si="9"/>
        <v>8</v>
      </c>
      <c r="BD64" s="14">
        <v>5</v>
      </c>
      <c r="BE64" s="14">
        <v>3</v>
      </c>
      <c r="BF64" s="14">
        <f t="shared" si="60"/>
        <v>0</v>
      </c>
      <c r="BG64" s="14">
        <f t="shared" si="115"/>
        <v>0</v>
      </c>
      <c r="BH64" s="14">
        <f t="shared" si="115"/>
        <v>0</v>
      </c>
      <c r="BI64" s="14">
        <f t="shared" si="115"/>
        <v>0</v>
      </c>
      <c r="BJ64" s="14">
        <f t="shared" si="115"/>
        <v>0</v>
      </c>
      <c r="BK64" s="14">
        <f t="shared" si="115"/>
        <v>0</v>
      </c>
      <c r="BL64" s="14">
        <f t="shared" si="115"/>
        <v>0</v>
      </c>
      <c r="BM64" s="14">
        <f t="shared" si="115"/>
        <v>0</v>
      </c>
      <c r="BN64" s="14">
        <f t="shared" si="115"/>
        <v>0</v>
      </c>
      <c r="BO64" s="14">
        <f t="shared" si="115"/>
        <v>0</v>
      </c>
      <c r="BP64" s="14">
        <f t="shared" si="115"/>
        <v>0</v>
      </c>
      <c r="BQ64" s="14">
        <f t="shared" si="115"/>
        <v>0</v>
      </c>
      <c r="BR64" s="14">
        <f t="shared" si="115"/>
        <v>0</v>
      </c>
      <c r="BS64" s="14">
        <f t="shared" si="115"/>
        <v>0</v>
      </c>
      <c r="BT64" s="14">
        <f t="shared" si="115"/>
        <v>0</v>
      </c>
      <c r="BU64" s="14">
        <f t="shared" si="115"/>
        <v>0</v>
      </c>
      <c r="BV64" s="14">
        <f t="shared" si="115"/>
        <v>0</v>
      </c>
      <c r="BW64" s="14">
        <f t="shared" si="115"/>
        <v>0</v>
      </c>
      <c r="BX64" s="14">
        <f t="shared" si="115"/>
        <v>0</v>
      </c>
      <c r="BY64" s="14">
        <f t="shared" si="115"/>
        <v>0</v>
      </c>
      <c r="BZ64" s="14">
        <f t="shared" si="115"/>
        <v>0</v>
      </c>
      <c r="CA64" s="14">
        <f t="shared" si="115"/>
        <v>0</v>
      </c>
      <c r="CB64" s="14">
        <f t="shared" si="115"/>
        <v>0</v>
      </c>
      <c r="CC64" s="14">
        <f t="shared" si="115"/>
        <v>0</v>
      </c>
      <c r="CD64" s="14">
        <f t="shared" si="115"/>
        <v>0</v>
      </c>
      <c r="CE64" s="14">
        <f t="shared" si="115"/>
        <v>0</v>
      </c>
      <c r="CF64" s="14">
        <f t="shared" si="115"/>
        <v>4.8600000000000003</v>
      </c>
      <c r="CG64" s="14">
        <f t="shared" si="115"/>
        <v>4.8600000000000003</v>
      </c>
      <c r="CH64" s="14">
        <f t="shared" si="115"/>
        <v>4.8600000000000003</v>
      </c>
      <c r="CI64" s="14">
        <f t="shared" si="115"/>
        <v>2.16</v>
      </c>
      <c r="CJ64" s="14">
        <f t="shared" si="115"/>
        <v>2.16</v>
      </c>
      <c r="CK64" s="14">
        <f t="shared" si="115"/>
        <v>2.16</v>
      </c>
      <c r="CL64" s="14">
        <f t="shared" si="115"/>
        <v>0.89999999999999991</v>
      </c>
      <c r="CM64" s="14">
        <f t="shared" si="115"/>
        <v>0.89999999999999991</v>
      </c>
      <c r="CN64" s="14">
        <f t="shared" si="115"/>
        <v>2.16</v>
      </c>
      <c r="CO64" s="14">
        <f t="shared" si="115"/>
        <v>2.16</v>
      </c>
      <c r="CP64" s="14">
        <f t="shared" si="115"/>
        <v>2.16</v>
      </c>
      <c r="CQ64" s="14">
        <f t="shared" si="115"/>
        <v>1.08</v>
      </c>
      <c r="CR64" s="14">
        <f t="shared" si="115"/>
        <v>1.08</v>
      </c>
      <c r="CS64" s="14">
        <f t="shared" si="115"/>
        <v>1.08</v>
      </c>
      <c r="CT64" s="14">
        <f t="shared" si="115"/>
        <v>0.45000000000000007</v>
      </c>
      <c r="CU64" s="14">
        <f t="shared" si="115"/>
        <v>0.45000000000000007</v>
      </c>
      <c r="CW64" s="14">
        <f>SUM(BF$5:BF64)</f>
        <v>124.95</v>
      </c>
      <c r="CX64" s="14">
        <f>SUM(BG$5:BG64)</f>
        <v>124.95</v>
      </c>
      <c r="CY64" s="14">
        <f>SUM(BH$5:BH64)</f>
        <v>76.949999999999989</v>
      </c>
      <c r="CZ64" s="14">
        <f>SUM(BI$5:BI64)</f>
        <v>72.539999999999992</v>
      </c>
      <c r="DA64" s="14">
        <f>SUM(BJ$5:BJ64)</f>
        <v>72.539999999999992</v>
      </c>
      <c r="DB64" s="14">
        <f>SUM(BK$5:BK64)</f>
        <v>36.855000000000004</v>
      </c>
      <c r="DC64" s="14">
        <f>SUM(BL$5:BL64)</f>
        <v>36.855000000000004</v>
      </c>
      <c r="DD64" s="14">
        <f>SUM(BM$5:BM64)</f>
        <v>16.739999999999998</v>
      </c>
      <c r="DE64" s="14">
        <f>SUM(BN$5:BN64)</f>
        <v>70.875</v>
      </c>
      <c r="DF64" s="14">
        <f>SUM(BO$5:BO64)</f>
        <v>70.875</v>
      </c>
      <c r="DG64" s="14">
        <f>SUM(BP$5:BP64)</f>
        <v>33.120000000000005</v>
      </c>
      <c r="DH64" s="14">
        <f>SUM(BQ$5:BQ64)</f>
        <v>33.120000000000005</v>
      </c>
      <c r="DI64" s="14">
        <f>SUM(BR$5:BR64)</f>
        <v>17.010000000000002</v>
      </c>
      <c r="DJ64" s="14">
        <f>SUM(BS$5:BS64)</f>
        <v>8.5050000000000008</v>
      </c>
      <c r="DK64" s="14">
        <f>SUM(BT$5:BT64)</f>
        <v>75.375</v>
      </c>
      <c r="DL64" s="14">
        <f>SUM(BU$5:BU64)</f>
        <v>75.375</v>
      </c>
      <c r="DM64" s="14">
        <f>SUM(BV$5:BV64)</f>
        <v>35.1</v>
      </c>
      <c r="DN64" s="14">
        <f>SUM(BW$5:BW64)</f>
        <v>35.1</v>
      </c>
      <c r="DO64" s="14">
        <f>SUM(BX$5:BX64)</f>
        <v>18.09</v>
      </c>
      <c r="DP64" s="14">
        <f>SUM(BY$5:BY64)</f>
        <v>9.0449999999999999</v>
      </c>
      <c r="DQ64" s="14">
        <f>SUM(BZ$5:BZ64)</f>
        <v>93</v>
      </c>
      <c r="DR64" s="14">
        <f>SUM(CA$5:CA64)</f>
        <v>93</v>
      </c>
      <c r="DS64" s="14">
        <f>SUM(CB$5:CB64)</f>
        <v>43.56</v>
      </c>
      <c r="DT64" s="14">
        <f>SUM(CC$5:CC64)</f>
        <v>43.56</v>
      </c>
      <c r="DU64" s="14">
        <f>SUM(CD$5:CD64)</f>
        <v>22.32</v>
      </c>
      <c r="DV64" s="14">
        <f>SUM(CE$5:CE64)</f>
        <v>11.16</v>
      </c>
      <c r="DW64" s="14">
        <f>SUM(CF$5:CF64)</f>
        <v>118.66499999999999</v>
      </c>
      <c r="DX64" s="14">
        <f>SUM(CG$5:CG64)</f>
        <v>118.66499999999999</v>
      </c>
      <c r="DY64" s="14">
        <f>SUM(CH$5:CH64)</f>
        <v>118.66499999999999</v>
      </c>
      <c r="DZ64" s="14">
        <f>SUM(CI$5:CI64)</f>
        <v>53.459999999999965</v>
      </c>
      <c r="EA64" s="14">
        <f>SUM(CJ$5:CJ64)</f>
        <v>53.459999999999965</v>
      </c>
      <c r="EB64" s="14">
        <f>SUM(CK$5:CK64)</f>
        <v>53.459999999999965</v>
      </c>
      <c r="EC64" s="14">
        <f>SUM(CL$5:CL64)</f>
        <v>22.274999999999995</v>
      </c>
      <c r="ED64" s="14">
        <f>SUM(CM$5:CM64)</f>
        <v>22.274999999999995</v>
      </c>
      <c r="EE64" s="14">
        <f>SUM(CN$5:CN64)</f>
        <v>50.21999999999997</v>
      </c>
      <c r="EF64" s="14">
        <f>SUM(CO$5:CO64)</f>
        <v>50.21999999999997</v>
      </c>
      <c r="EG64" s="14">
        <f>SUM(CP$5:CP64)</f>
        <v>50.21999999999997</v>
      </c>
      <c r="EH64" s="14">
        <f>SUM(CQ$5:CQ64)</f>
        <v>24.839999999999989</v>
      </c>
      <c r="EI64" s="14">
        <f>SUM(CR$5:CR64)</f>
        <v>24.839999999999989</v>
      </c>
      <c r="EJ64" s="14">
        <f>SUM(CS$5:CS64)</f>
        <v>24.839999999999989</v>
      </c>
      <c r="EK64" s="14">
        <f>SUM(CT$5:CT64)</f>
        <v>10.349999999999998</v>
      </c>
      <c r="EL64" s="14">
        <f>SUM(CU$5:CU64)</f>
        <v>10.349999999999998</v>
      </c>
      <c r="EO64" s="101">
        <f t="shared" si="68"/>
        <v>20</v>
      </c>
      <c r="EP64" s="101">
        <f t="shared" si="116"/>
        <v>20</v>
      </c>
      <c r="EQ64" s="101">
        <f t="shared" si="117"/>
        <v>17</v>
      </c>
      <c r="ER64" s="101">
        <f t="shared" si="118"/>
        <v>16</v>
      </c>
      <c r="ES64" s="101">
        <f t="shared" si="119"/>
        <v>16</v>
      </c>
      <c r="ET64" s="101">
        <f t="shared" si="120"/>
        <v>12</v>
      </c>
      <c r="EU64" s="101">
        <f t="shared" si="121"/>
        <v>12</v>
      </c>
      <c r="EV64" s="101">
        <f t="shared" si="122"/>
        <v>8</v>
      </c>
      <c r="EW64" s="101">
        <f t="shared" si="123"/>
        <v>16</v>
      </c>
      <c r="EX64" s="101">
        <f t="shared" si="124"/>
        <v>16</v>
      </c>
      <c r="EY64" s="101">
        <f t="shared" si="125"/>
        <v>11</v>
      </c>
      <c r="EZ64" s="101">
        <f t="shared" si="126"/>
        <v>11</v>
      </c>
      <c r="FA64" s="101">
        <f t="shared" si="127"/>
        <v>8</v>
      </c>
      <c r="FB64" s="101">
        <f t="shared" si="128"/>
        <v>5</v>
      </c>
      <c r="FC64" s="101">
        <f t="shared" si="129"/>
        <v>17</v>
      </c>
      <c r="FD64" s="101">
        <f t="shared" si="130"/>
        <v>17</v>
      </c>
      <c r="FE64" s="101">
        <f t="shared" si="131"/>
        <v>12</v>
      </c>
      <c r="FF64" s="101">
        <f t="shared" si="132"/>
        <v>12</v>
      </c>
      <c r="FG64" s="101">
        <f t="shared" si="133"/>
        <v>9</v>
      </c>
      <c r="FH64" s="101">
        <f t="shared" si="134"/>
        <v>6</v>
      </c>
      <c r="FI64" s="101">
        <f t="shared" si="135"/>
        <v>18</v>
      </c>
      <c r="FJ64" s="101">
        <f t="shared" si="136"/>
        <v>18</v>
      </c>
      <c r="FK64" s="101">
        <f t="shared" si="137"/>
        <v>13</v>
      </c>
      <c r="FL64" s="101">
        <f t="shared" si="138"/>
        <v>13</v>
      </c>
      <c r="FM64" s="101">
        <f t="shared" si="139"/>
        <v>9</v>
      </c>
      <c r="FN64" s="101">
        <f t="shared" si="140"/>
        <v>6</v>
      </c>
      <c r="FO64" s="101">
        <f t="shared" si="141"/>
        <v>20</v>
      </c>
      <c r="FP64" s="101">
        <f t="shared" si="142"/>
        <v>20</v>
      </c>
      <c r="FQ64" s="101">
        <f t="shared" si="143"/>
        <v>20</v>
      </c>
      <c r="FR64" s="101">
        <f t="shared" si="144"/>
        <v>14</v>
      </c>
      <c r="FS64" s="101">
        <f t="shared" si="145"/>
        <v>14</v>
      </c>
      <c r="FT64" s="101">
        <f t="shared" si="146"/>
        <v>14</v>
      </c>
      <c r="FU64" s="101">
        <f t="shared" si="147"/>
        <v>9</v>
      </c>
      <c r="FV64" s="101">
        <f t="shared" si="148"/>
        <v>9</v>
      </c>
      <c r="FW64" s="101">
        <f t="shared" si="149"/>
        <v>14</v>
      </c>
      <c r="FX64" s="101">
        <f t="shared" si="150"/>
        <v>14</v>
      </c>
      <c r="FY64" s="101">
        <f t="shared" si="151"/>
        <v>14</v>
      </c>
      <c r="FZ64" s="101">
        <f t="shared" si="152"/>
        <v>10</v>
      </c>
      <c r="GA64" s="101">
        <f t="shared" si="153"/>
        <v>10</v>
      </c>
      <c r="GB64" s="101">
        <f t="shared" si="154"/>
        <v>10</v>
      </c>
      <c r="GC64" s="101">
        <f t="shared" si="155"/>
        <v>6</v>
      </c>
      <c r="GD64" s="101">
        <f t="shared" si="156"/>
        <v>6</v>
      </c>
    </row>
    <row r="65" spans="41:57" ht="16.5" x14ac:dyDescent="0.2">
      <c r="AO65" s="50">
        <v>6</v>
      </c>
      <c r="AP65" s="100">
        <v>15</v>
      </c>
      <c r="AQ65" s="100">
        <v>1</v>
      </c>
      <c r="AR65" s="50">
        <v>3</v>
      </c>
      <c r="AS65" s="100" t="s">
        <v>379</v>
      </c>
      <c r="AT65" s="21">
        <f t="shared" si="61"/>
        <v>0.13750000000000001</v>
      </c>
      <c r="AU65" s="100">
        <f t="shared" si="5"/>
        <v>3</v>
      </c>
      <c r="AV65" s="100">
        <f t="shared" si="6"/>
        <v>5</v>
      </c>
      <c r="AW65" s="101">
        <f t="shared" si="7"/>
        <v>0.55000000000000004</v>
      </c>
      <c r="AX65" s="100">
        <f t="shared" si="8"/>
        <v>13.750000000000002</v>
      </c>
      <c r="BE65" s="14">
        <v>3</v>
      </c>
    </row>
    <row r="66" spans="41:57" ht="16.5" x14ac:dyDescent="0.2">
      <c r="AO66" s="50">
        <v>6</v>
      </c>
      <c r="AP66" s="100">
        <v>16</v>
      </c>
      <c r="AQ66" s="100">
        <v>1</v>
      </c>
      <c r="AR66" s="50">
        <v>3</v>
      </c>
      <c r="AS66" s="100" t="s">
        <v>380</v>
      </c>
      <c r="AT66" s="21">
        <f t="shared" si="61"/>
        <v>0.13750000000000001</v>
      </c>
      <c r="AU66" s="100">
        <f t="shared" si="5"/>
        <v>3</v>
      </c>
      <c r="AV66" s="100">
        <f t="shared" si="6"/>
        <v>5</v>
      </c>
      <c r="AW66" s="101">
        <f t="shared" si="7"/>
        <v>0.55000000000000004</v>
      </c>
      <c r="AX66" s="100">
        <f t="shared" si="8"/>
        <v>13.750000000000002</v>
      </c>
      <c r="BE66" s="14">
        <v>3</v>
      </c>
    </row>
    <row r="67" spans="41:57" ht="16.5" x14ac:dyDescent="0.2">
      <c r="AO67" s="50">
        <v>6</v>
      </c>
      <c r="AP67" s="100">
        <v>17</v>
      </c>
      <c r="AQ67" s="100">
        <v>1</v>
      </c>
      <c r="AR67" s="50">
        <v>3</v>
      </c>
      <c r="AS67" s="100" t="s">
        <v>381</v>
      </c>
      <c r="AT67" s="21">
        <f t="shared" si="61"/>
        <v>8.8000000000000009E-2</v>
      </c>
      <c r="AU67" s="100">
        <f t="shared" si="5"/>
        <v>2</v>
      </c>
      <c r="AV67" s="100">
        <f t="shared" si="6"/>
        <v>4</v>
      </c>
      <c r="AW67" s="101">
        <f t="shared" si="7"/>
        <v>0.26400000000000001</v>
      </c>
      <c r="AX67" s="100">
        <f t="shared" si="8"/>
        <v>19.8</v>
      </c>
      <c r="BE67" s="14">
        <v>3</v>
      </c>
    </row>
    <row r="68" spans="41:57" ht="16.5" x14ac:dyDescent="0.2">
      <c r="AO68" s="50">
        <v>6</v>
      </c>
      <c r="AP68" s="100">
        <v>18</v>
      </c>
      <c r="AQ68" s="100">
        <v>1</v>
      </c>
      <c r="AR68" s="50">
        <v>3</v>
      </c>
      <c r="AS68" s="100" t="s">
        <v>382</v>
      </c>
      <c r="AT68" s="21">
        <f t="shared" si="61"/>
        <v>8.8000000000000009E-2</v>
      </c>
      <c r="AU68" s="100">
        <f t="shared" si="5"/>
        <v>2</v>
      </c>
      <c r="AV68" s="100">
        <f t="shared" si="6"/>
        <v>4</v>
      </c>
      <c r="AW68" s="101">
        <f t="shared" si="7"/>
        <v>0.26400000000000001</v>
      </c>
      <c r="AX68" s="100">
        <f t="shared" si="8"/>
        <v>19.8</v>
      </c>
      <c r="BE68" s="14">
        <v>3</v>
      </c>
    </row>
    <row r="69" spans="41:57" ht="16.5" x14ac:dyDescent="0.2">
      <c r="AO69" s="50">
        <v>6</v>
      </c>
      <c r="AP69" s="100">
        <v>19</v>
      </c>
      <c r="AQ69" s="100">
        <v>1</v>
      </c>
      <c r="AR69" s="50">
        <v>3</v>
      </c>
      <c r="AS69" s="100" t="s">
        <v>383</v>
      </c>
      <c r="AT69" s="21">
        <f t="shared" ref="AT69:AT100" si="157">INDEX($AJ$6:$AL$13,AO69,AQ69)*INDEX($Q$5:$Y$46,AP69,(AR69-1)*3+1)</f>
        <v>6.6000000000000003E-2</v>
      </c>
      <c r="AU69" s="100">
        <f t="shared" si="5"/>
        <v>1</v>
      </c>
      <c r="AV69" s="100">
        <f t="shared" si="6"/>
        <v>3</v>
      </c>
      <c r="AW69" s="101">
        <f t="shared" si="7"/>
        <v>0.13200000000000001</v>
      </c>
      <c r="AX69" s="100">
        <f t="shared" si="8"/>
        <v>23.1</v>
      </c>
      <c r="BE69" s="14">
        <v>3</v>
      </c>
    </row>
    <row r="70" spans="41:57" ht="16.5" x14ac:dyDescent="0.2">
      <c r="AO70" s="50">
        <v>6</v>
      </c>
      <c r="AP70" s="100">
        <v>20</v>
      </c>
      <c r="AQ70" s="100">
        <v>1</v>
      </c>
      <c r="AR70" s="50">
        <v>3</v>
      </c>
      <c r="AS70" s="100" t="s">
        <v>384</v>
      </c>
      <c r="AT70" s="21">
        <f t="shared" si="157"/>
        <v>3.3000000000000002E-2</v>
      </c>
      <c r="AU70" s="100">
        <f t="shared" ref="AU70:AU122" si="158">INDEX($Q$5:$Y$46,AP70,(AR70-1)*3+2)</f>
        <v>1</v>
      </c>
      <c r="AV70" s="100">
        <f t="shared" ref="AV70:AV122" si="159">INDEX($Q$5:$Y$46,AP70,(AR70-1)*3+3)</f>
        <v>3</v>
      </c>
      <c r="AW70" s="101">
        <f t="shared" ref="AW70:AW122" si="160">AT70*(AU70+AV70)/2</f>
        <v>6.6000000000000003E-2</v>
      </c>
      <c r="AX70" s="100">
        <f t="shared" ref="AX70:AX122" si="161">INDEX($P$5:$P$46,AP70)*AT70*(AU70+AV70)/2</f>
        <v>24.75</v>
      </c>
      <c r="BE70" s="14">
        <v>3</v>
      </c>
    </row>
    <row r="71" spans="41:57" ht="16.5" x14ac:dyDescent="0.2">
      <c r="AO71" s="50">
        <v>6</v>
      </c>
      <c r="AP71" s="100">
        <v>21</v>
      </c>
      <c r="AQ71" s="100">
        <v>2</v>
      </c>
      <c r="AR71" s="50">
        <v>2</v>
      </c>
      <c r="AS71" s="100" t="s">
        <v>763</v>
      </c>
      <c r="AT71" s="21">
        <f t="shared" si="157"/>
        <v>7.4999999999999997E-2</v>
      </c>
      <c r="AU71" s="100">
        <f t="shared" si="158"/>
        <v>2</v>
      </c>
      <c r="AV71" s="100">
        <f t="shared" si="159"/>
        <v>4</v>
      </c>
      <c r="AW71" s="101">
        <f t="shared" si="160"/>
        <v>0.22499999999999998</v>
      </c>
      <c r="AX71" s="100">
        <f t="shared" si="161"/>
        <v>6.75</v>
      </c>
      <c r="BE71" s="14">
        <v>3</v>
      </c>
    </row>
    <row r="72" spans="41:57" ht="16.5" x14ac:dyDescent="0.2">
      <c r="AO72" s="50">
        <v>6</v>
      </c>
      <c r="AP72" s="100">
        <v>22</v>
      </c>
      <c r="AQ72" s="100">
        <v>2</v>
      </c>
      <c r="AR72" s="50">
        <v>2</v>
      </c>
      <c r="AS72" s="100" t="s">
        <v>764</v>
      </c>
      <c r="AT72" s="21">
        <f t="shared" si="157"/>
        <v>7.4999999999999997E-2</v>
      </c>
      <c r="AU72" s="100">
        <f t="shared" si="158"/>
        <v>2</v>
      </c>
      <c r="AV72" s="100">
        <f t="shared" si="159"/>
        <v>4</v>
      </c>
      <c r="AW72" s="101">
        <f t="shared" si="160"/>
        <v>0.22499999999999998</v>
      </c>
      <c r="AX72" s="100">
        <f t="shared" si="161"/>
        <v>6.75</v>
      </c>
      <c r="BE72" s="14">
        <v>3</v>
      </c>
    </row>
    <row r="73" spans="41:57" ht="16.5" x14ac:dyDescent="0.2">
      <c r="AO73" s="50">
        <v>6</v>
      </c>
      <c r="AP73" s="100">
        <v>23</v>
      </c>
      <c r="AQ73" s="100">
        <v>2</v>
      </c>
      <c r="AR73" s="50">
        <v>2</v>
      </c>
      <c r="AS73" s="100" t="s">
        <v>765</v>
      </c>
      <c r="AT73" s="21">
        <f t="shared" si="157"/>
        <v>4.8000000000000001E-2</v>
      </c>
      <c r="AU73" s="100">
        <f t="shared" si="158"/>
        <v>1</v>
      </c>
      <c r="AV73" s="100">
        <f t="shared" si="159"/>
        <v>3</v>
      </c>
      <c r="AW73" s="101">
        <f t="shared" si="160"/>
        <v>9.6000000000000002E-2</v>
      </c>
      <c r="AX73" s="100">
        <f t="shared" si="161"/>
        <v>8.64</v>
      </c>
      <c r="BE73" s="14">
        <v>3</v>
      </c>
    </row>
    <row r="74" spans="41:57" ht="16.5" x14ac:dyDescent="0.2">
      <c r="AO74" s="50">
        <v>6</v>
      </c>
      <c r="AP74" s="100">
        <v>24</v>
      </c>
      <c r="AQ74" s="100">
        <v>2</v>
      </c>
      <c r="AR74" s="50">
        <v>2</v>
      </c>
      <c r="AS74" s="100" t="s">
        <v>766</v>
      </c>
      <c r="AT74" s="21">
        <f t="shared" si="157"/>
        <v>4.8000000000000001E-2</v>
      </c>
      <c r="AU74" s="100">
        <f t="shared" si="158"/>
        <v>1</v>
      </c>
      <c r="AV74" s="100">
        <f t="shared" si="159"/>
        <v>3</v>
      </c>
      <c r="AW74" s="101">
        <f t="shared" si="160"/>
        <v>9.6000000000000002E-2</v>
      </c>
      <c r="AX74" s="100">
        <f t="shared" si="161"/>
        <v>8.64</v>
      </c>
      <c r="BE74" s="14">
        <v>3</v>
      </c>
    </row>
    <row r="75" spans="41:57" ht="16.5" x14ac:dyDescent="0.2">
      <c r="AO75" s="50">
        <v>6</v>
      </c>
      <c r="AP75" s="100">
        <v>25</v>
      </c>
      <c r="AQ75" s="100">
        <v>2</v>
      </c>
      <c r="AR75" s="50">
        <v>2</v>
      </c>
      <c r="AS75" s="100" t="s">
        <v>767</v>
      </c>
      <c r="AT75" s="21">
        <f t="shared" si="157"/>
        <v>3.5999999999999997E-2</v>
      </c>
      <c r="AU75" s="100">
        <f t="shared" si="158"/>
        <v>1</v>
      </c>
      <c r="AV75" s="100">
        <f t="shared" si="159"/>
        <v>2</v>
      </c>
      <c r="AW75" s="101">
        <f t="shared" si="160"/>
        <v>5.3999999999999992E-2</v>
      </c>
      <c r="AX75" s="100">
        <f t="shared" si="161"/>
        <v>11.34</v>
      </c>
      <c r="BE75" s="14">
        <v>3</v>
      </c>
    </row>
    <row r="76" spans="41:57" ht="16.5" x14ac:dyDescent="0.2">
      <c r="AO76" s="50">
        <v>6</v>
      </c>
      <c r="AP76" s="100">
        <v>26</v>
      </c>
      <c r="AQ76" s="100">
        <v>2</v>
      </c>
      <c r="AR76" s="50">
        <v>2</v>
      </c>
      <c r="AS76" s="100" t="s">
        <v>768</v>
      </c>
      <c r="AT76" s="21">
        <f t="shared" si="157"/>
        <v>1.7999999999999999E-2</v>
      </c>
      <c r="AU76" s="100">
        <f t="shared" si="158"/>
        <v>1</v>
      </c>
      <c r="AV76" s="100">
        <f t="shared" si="159"/>
        <v>2</v>
      </c>
      <c r="AW76" s="101">
        <f t="shared" si="160"/>
        <v>2.6999999999999996E-2</v>
      </c>
      <c r="AX76" s="100">
        <f t="shared" si="161"/>
        <v>12.149999999999999</v>
      </c>
      <c r="BE76" s="14">
        <v>3</v>
      </c>
    </row>
    <row r="77" spans="41:57" ht="16.5" x14ac:dyDescent="0.2">
      <c r="AO77" s="50">
        <v>6</v>
      </c>
      <c r="AP77" s="100">
        <v>27</v>
      </c>
      <c r="AQ77" s="100">
        <v>3</v>
      </c>
      <c r="AR77" s="50">
        <v>1</v>
      </c>
      <c r="AS77" s="100" t="s">
        <v>391</v>
      </c>
      <c r="AT77" s="21">
        <f t="shared" si="157"/>
        <v>2.7E-2</v>
      </c>
      <c r="AU77" s="100">
        <f t="shared" si="158"/>
        <v>1</v>
      </c>
      <c r="AV77" s="100">
        <f t="shared" si="159"/>
        <v>2</v>
      </c>
      <c r="AW77" s="101">
        <f t="shared" si="160"/>
        <v>4.0500000000000001E-2</v>
      </c>
      <c r="AX77" s="100">
        <f t="shared" si="161"/>
        <v>4.8599999999999994</v>
      </c>
      <c r="BE77" s="14">
        <v>3</v>
      </c>
    </row>
    <row r="78" spans="41:57" ht="16.5" x14ac:dyDescent="0.2">
      <c r="AO78" s="50">
        <v>6</v>
      </c>
      <c r="AP78" s="100">
        <v>28</v>
      </c>
      <c r="AQ78" s="100">
        <v>3</v>
      </c>
      <c r="AR78" s="50">
        <v>1</v>
      </c>
      <c r="AS78" s="100" t="s">
        <v>392</v>
      </c>
      <c r="AT78" s="21">
        <f t="shared" si="157"/>
        <v>2.7E-2</v>
      </c>
      <c r="AU78" s="100">
        <f t="shared" si="158"/>
        <v>1</v>
      </c>
      <c r="AV78" s="100">
        <f t="shared" si="159"/>
        <v>2</v>
      </c>
      <c r="AW78" s="101">
        <f t="shared" si="160"/>
        <v>4.0500000000000001E-2</v>
      </c>
      <c r="AX78" s="100">
        <f t="shared" si="161"/>
        <v>4.8599999999999994</v>
      </c>
      <c r="BE78" s="14">
        <v>3</v>
      </c>
    </row>
    <row r="79" spans="41:57" ht="16.5" x14ac:dyDescent="0.2">
      <c r="AO79" s="50">
        <v>6</v>
      </c>
      <c r="AP79" s="100">
        <v>29</v>
      </c>
      <c r="AQ79" s="100">
        <v>3</v>
      </c>
      <c r="AR79" s="50">
        <v>1</v>
      </c>
      <c r="AS79" s="100" t="s">
        <v>393</v>
      </c>
      <c r="AT79" s="21">
        <f t="shared" si="157"/>
        <v>2.7E-2</v>
      </c>
      <c r="AU79" s="100">
        <f t="shared" si="158"/>
        <v>1</v>
      </c>
      <c r="AV79" s="100">
        <f t="shared" si="159"/>
        <v>2</v>
      </c>
      <c r="AW79" s="101">
        <f t="shared" si="160"/>
        <v>4.0500000000000001E-2</v>
      </c>
      <c r="AX79" s="100">
        <f t="shared" si="161"/>
        <v>4.8599999999999994</v>
      </c>
      <c r="BE79" s="14">
        <v>3</v>
      </c>
    </row>
    <row r="80" spans="41:57" ht="16.5" x14ac:dyDescent="0.2">
      <c r="AO80" s="50">
        <v>6</v>
      </c>
      <c r="AP80" s="100">
        <v>30</v>
      </c>
      <c r="AQ80" s="100">
        <v>3</v>
      </c>
      <c r="AR80" s="50">
        <v>1</v>
      </c>
      <c r="AS80" s="100" t="s">
        <v>394</v>
      </c>
      <c r="AT80" s="21">
        <f t="shared" si="157"/>
        <v>1.7999999999999999E-2</v>
      </c>
      <c r="AU80" s="100">
        <f t="shared" si="158"/>
        <v>1</v>
      </c>
      <c r="AV80" s="100">
        <f t="shared" si="159"/>
        <v>1</v>
      </c>
      <c r="AW80" s="101">
        <f t="shared" si="160"/>
        <v>1.7999999999999999E-2</v>
      </c>
      <c r="AX80" s="100">
        <f t="shared" si="161"/>
        <v>5.04</v>
      </c>
      <c r="BE80" s="14">
        <v>3</v>
      </c>
    </row>
    <row r="81" spans="41:57" ht="16.5" x14ac:dyDescent="0.2">
      <c r="AO81" s="50">
        <v>6</v>
      </c>
      <c r="AP81" s="100">
        <v>31</v>
      </c>
      <c r="AQ81" s="100">
        <v>3</v>
      </c>
      <c r="AR81" s="50">
        <v>1</v>
      </c>
      <c r="AS81" s="100" t="s">
        <v>395</v>
      </c>
      <c r="AT81" s="21">
        <f t="shared" si="157"/>
        <v>1.7999999999999999E-2</v>
      </c>
      <c r="AU81" s="100">
        <f t="shared" si="158"/>
        <v>1</v>
      </c>
      <c r="AV81" s="100">
        <f t="shared" si="159"/>
        <v>1</v>
      </c>
      <c r="AW81" s="101">
        <f t="shared" si="160"/>
        <v>1.7999999999999999E-2</v>
      </c>
      <c r="AX81" s="100">
        <f t="shared" si="161"/>
        <v>5.04</v>
      </c>
      <c r="BE81" s="14">
        <v>3</v>
      </c>
    </row>
    <row r="82" spans="41:57" ht="16.5" x14ac:dyDescent="0.2">
      <c r="AO82" s="50">
        <v>6</v>
      </c>
      <c r="AP82" s="100">
        <v>32</v>
      </c>
      <c r="AQ82" s="100">
        <v>3</v>
      </c>
      <c r="AR82" s="50">
        <v>1</v>
      </c>
      <c r="AS82" s="100" t="s">
        <v>396</v>
      </c>
      <c r="AT82" s="21">
        <f t="shared" si="157"/>
        <v>1.7999999999999999E-2</v>
      </c>
      <c r="AU82" s="100">
        <f t="shared" si="158"/>
        <v>1</v>
      </c>
      <c r="AV82" s="100">
        <f t="shared" si="159"/>
        <v>1</v>
      </c>
      <c r="AW82" s="101">
        <f t="shared" si="160"/>
        <v>1.7999999999999999E-2</v>
      </c>
      <c r="AX82" s="100">
        <f t="shared" si="161"/>
        <v>5.04</v>
      </c>
      <c r="BE82" s="14">
        <v>3</v>
      </c>
    </row>
    <row r="83" spans="41:57" ht="16.5" x14ac:dyDescent="0.2">
      <c r="AO83" s="50">
        <v>6</v>
      </c>
      <c r="AP83" s="100">
        <v>33</v>
      </c>
      <c r="AQ83" s="100">
        <v>3</v>
      </c>
      <c r="AR83" s="50">
        <v>1</v>
      </c>
      <c r="AS83" s="100" t="s">
        <v>397</v>
      </c>
      <c r="AT83" s="21">
        <f t="shared" si="157"/>
        <v>7.4999999999999997E-3</v>
      </c>
      <c r="AU83" s="100">
        <f t="shared" si="158"/>
        <v>1</v>
      </c>
      <c r="AV83" s="100">
        <f t="shared" si="159"/>
        <v>1</v>
      </c>
      <c r="AW83" s="101">
        <f t="shared" si="160"/>
        <v>7.4999999999999997E-3</v>
      </c>
      <c r="AX83" s="100">
        <f t="shared" si="161"/>
        <v>4.5</v>
      </c>
      <c r="BE83" s="14">
        <v>3</v>
      </c>
    </row>
    <row r="84" spans="41:57" ht="16.5" x14ac:dyDescent="0.2">
      <c r="AO84" s="50">
        <v>6</v>
      </c>
      <c r="AP84" s="100">
        <v>34</v>
      </c>
      <c r="AQ84" s="100">
        <v>3</v>
      </c>
      <c r="AR84" s="50">
        <v>1</v>
      </c>
      <c r="AS84" s="100" t="s">
        <v>398</v>
      </c>
      <c r="AT84" s="21">
        <f t="shared" si="157"/>
        <v>7.4999999999999997E-3</v>
      </c>
      <c r="AU84" s="100">
        <f t="shared" si="158"/>
        <v>1</v>
      </c>
      <c r="AV84" s="100">
        <f t="shared" si="159"/>
        <v>1</v>
      </c>
      <c r="AW84" s="101">
        <f t="shared" si="160"/>
        <v>7.4999999999999997E-3</v>
      </c>
      <c r="AX84" s="100">
        <f t="shared" si="161"/>
        <v>4.5</v>
      </c>
      <c r="BE84" s="14">
        <v>3</v>
      </c>
    </row>
    <row r="85" spans="41:57" ht="16.5" x14ac:dyDescent="0.2">
      <c r="AO85" s="50">
        <v>7</v>
      </c>
      <c r="AP85" s="100">
        <v>21</v>
      </c>
      <c r="AQ85" s="100">
        <v>1</v>
      </c>
      <c r="AR85" s="50">
        <v>3</v>
      </c>
      <c r="AS85" s="100" t="s">
        <v>763</v>
      </c>
      <c r="AT85" s="21">
        <f t="shared" si="157"/>
        <v>0.13750000000000001</v>
      </c>
      <c r="AU85" s="100">
        <f t="shared" si="158"/>
        <v>3</v>
      </c>
      <c r="AV85" s="100">
        <f t="shared" si="159"/>
        <v>5</v>
      </c>
      <c r="AW85" s="101">
        <f t="shared" si="160"/>
        <v>0.55000000000000004</v>
      </c>
      <c r="AX85" s="100">
        <f t="shared" si="161"/>
        <v>16.5</v>
      </c>
      <c r="BE85" s="14">
        <v>3</v>
      </c>
    </row>
    <row r="86" spans="41:57" ht="16.5" x14ac:dyDescent="0.2">
      <c r="AO86" s="50">
        <v>7</v>
      </c>
      <c r="AP86" s="100">
        <v>22</v>
      </c>
      <c r="AQ86" s="100">
        <v>1</v>
      </c>
      <c r="AR86" s="50">
        <v>3</v>
      </c>
      <c r="AS86" s="100" t="s">
        <v>764</v>
      </c>
      <c r="AT86" s="21">
        <f t="shared" si="157"/>
        <v>0.13750000000000001</v>
      </c>
      <c r="AU86" s="100">
        <f t="shared" si="158"/>
        <v>3</v>
      </c>
      <c r="AV86" s="100">
        <f t="shared" si="159"/>
        <v>5</v>
      </c>
      <c r="AW86" s="101">
        <f t="shared" si="160"/>
        <v>0.55000000000000004</v>
      </c>
      <c r="AX86" s="100">
        <f t="shared" si="161"/>
        <v>16.5</v>
      </c>
      <c r="BE86" s="14">
        <v>3</v>
      </c>
    </row>
    <row r="87" spans="41:57" ht="16.5" x14ac:dyDescent="0.2">
      <c r="AO87" s="50">
        <v>7</v>
      </c>
      <c r="AP87" s="100">
        <v>23</v>
      </c>
      <c r="AQ87" s="100">
        <v>1</v>
      </c>
      <c r="AR87" s="50">
        <v>3</v>
      </c>
      <c r="AS87" s="100" t="s">
        <v>765</v>
      </c>
      <c r="AT87" s="21">
        <f t="shared" si="157"/>
        <v>8.8000000000000009E-2</v>
      </c>
      <c r="AU87" s="100">
        <f t="shared" si="158"/>
        <v>2</v>
      </c>
      <c r="AV87" s="100">
        <f t="shared" si="159"/>
        <v>4</v>
      </c>
      <c r="AW87" s="101">
        <f t="shared" si="160"/>
        <v>0.26400000000000001</v>
      </c>
      <c r="AX87" s="100">
        <f t="shared" si="161"/>
        <v>23.76</v>
      </c>
      <c r="BE87" s="14">
        <v>3</v>
      </c>
    </row>
    <row r="88" spans="41:57" ht="16.5" x14ac:dyDescent="0.2">
      <c r="AO88" s="50">
        <v>7</v>
      </c>
      <c r="AP88" s="100">
        <v>24</v>
      </c>
      <c r="AQ88" s="100">
        <v>1</v>
      </c>
      <c r="AR88" s="50">
        <v>3</v>
      </c>
      <c r="AS88" s="100" t="s">
        <v>766</v>
      </c>
      <c r="AT88" s="21">
        <f t="shared" si="157"/>
        <v>8.8000000000000009E-2</v>
      </c>
      <c r="AU88" s="100">
        <f t="shared" si="158"/>
        <v>2</v>
      </c>
      <c r="AV88" s="100">
        <f t="shared" si="159"/>
        <v>4</v>
      </c>
      <c r="AW88" s="101">
        <f t="shared" si="160"/>
        <v>0.26400000000000001</v>
      </c>
      <c r="AX88" s="100">
        <f t="shared" si="161"/>
        <v>23.76</v>
      </c>
      <c r="BE88" s="14">
        <v>3</v>
      </c>
    </row>
    <row r="89" spans="41:57" ht="16.5" x14ac:dyDescent="0.2">
      <c r="AO89" s="50">
        <v>7</v>
      </c>
      <c r="AP89" s="100">
        <v>25</v>
      </c>
      <c r="AQ89" s="100">
        <v>1</v>
      </c>
      <c r="AR89" s="50">
        <v>3</v>
      </c>
      <c r="AS89" s="100" t="s">
        <v>767</v>
      </c>
      <c r="AT89" s="21">
        <f t="shared" si="157"/>
        <v>6.6000000000000003E-2</v>
      </c>
      <c r="AU89" s="100">
        <f t="shared" si="158"/>
        <v>1</v>
      </c>
      <c r="AV89" s="100">
        <f t="shared" si="159"/>
        <v>3</v>
      </c>
      <c r="AW89" s="101">
        <f t="shared" si="160"/>
        <v>0.13200000000000001</v>
      </c>
      <c r="AX89" s="100">
        <f t="shared" si="161"/>
        <v>27.720000000000002</v>
      </c>
      <c r="BE89" s="14">
        <v>3</v>
      </c>
    </row>
    <row r="90" spans="41:57" ht="16.5" x14ac:dyDescent="0.2">
      <c r="AO90" s="50">
        <v>7</v>
      </c>
      <c r="AP90" s="100">
        <v>26</v>
      </c>
      <c r="AQ90" s="100">
        <v>1</v>
      </c>
      <c r="AR90" s="50">
        <v>3</v>
      </c>
      <c r="AS90" s="100" t="s">
        <v>768</v>
      </c>
      <c r="AT90" s="21">
        <f t="shared" si="157"/>
        <v>3.3000000000000002E-2</v>
      </c>
      <c r="AU90" s="100">
        <f t="shared" si="158"/>
        <v>1</v>
      </c>
      <c r="AV90" s="100">
        <f t="shared" si="159"/>
        <v>3</v>
      </c>
      <c r="AW90" s="101">
        <f t="shared" si="160"/>
        <v>6.6000000000000003E-2</v>
      </c>
      <c r="AX90" s="100">
        <f t="shared" si="161"/>
        <v>29.700000000000003</v>
      </c>
      <c r="BE90" s="14">
        <v>3</v>
      </c>
    </row>
    <row r="91" spans="41:57" ht="16.5" x14ac:dyDescent="0.2">
      <c r="AO91" s="50">
        <v>7</v>
      </c>
      <c r="AP91" s="100">
        <v>27</v>
      </c>
      <c r="AQ91" s="100">
        <v>2</v>
      </c>
      <c r="AR91" s="50">
        <v>2</v>
      </c>
      <c r="AS91" s="100" t="s">
        <v>391</v>
      </c>
      <c r="AT91" s="21">
        <f t="shared" si="157"/>
        <v>5.3999999999999999E-2</v>
      </c>
      <c r="AU91" s="100">
        <f t="shared" si="158"/>
        <v>1</v>
      </c>
      <c r="AV91" s="100">
        <f t="shared" si="159"/>
        <v>3</v>
      </c>
      <c r="AW91" s="101">
        <f t="shared" si="160"/>
        <v>0.108</v>
      </c>
      <c r="AX91" s="100">
        <f t="shared" si="161"/>
        <v>12.959999999999999</v>
      </c>
      <c r="BE91" s="14">
        <v>3</v>
      </c>
    </row>
    <row r="92" spans="41:57" ht="16.5" x14ac:dyDescent="0.2">
      <c r="AO92" s="50">
        <v>7</v>
      </c>
      <c r="AP92" s="100">
        <v>28</v>
      </c>
      <c r="AQ92" s="100">
        <v>2</v>
      </c>
      <c r="AR92" s="50">
        <v>2</v>
      </c>
      <c r="AS92" s="100" t="s">
        <v>392</v>
      </c>
      <c r="AT92" s="21">
        <f t="shared" si="157"/>
        <v>5.3999999999999999E-2</v>
      </c>
      <c r="AU92" s="100">
        <f t="shared" si="158"/>
        <v>1</v>
      </c>
      <c r="AV92" s="100">
        <f t="shared" si="159"/>
        <v>3</v>
      </c>
      <c r="AW92" s="101">
        <f t="shared" si="160"/>
        <v>0.108</v>
      </c>
      <c r="AX92" s="100">
        <f t="shared" si="161"/>
        <v>12.959999999999999</v>
      </c>
      <c r="BE92" s="14">
        <v>3</v>
      </c>
    </row>
    <row r="93" spans="41:57" ht="16.5" x14ac:dyDescent="0.2">
      <c r="AO93" s="50">
        <v>7</v>
      </c>
      <c r="AP93" s="100">
        <v>29</v>
      </c>
      <c r="AQ93" s="100">
        <v>2</v>
      </c>
      <c r="AR93" s="50">
        <v>2</v>
      </c>
      <c r="AS93" s="100" t="s">
        <v>393</v>
      </c>
      <c r="AT93" s="21">
        <f t="shared" si="157"/>
        <v>5.3999999999999999E-2</v>
      </c>
      <c r="AU93" s="100">
        <f t="shared" si="158"/>
        <v>1</v>
      </c>
      <c r="AV93" s="100">
        <f t="shared" si="159"/>
        <v>3</v>
      </c>
      <c r="AW93" s="101">
        <f t="shared" si="160"/>
        <v>0.108</v>
      </c>
      <c r="AX93" s="100">
        <f t="shared" si="161"/>
        <v>12.959999999999999</v>
      </c>
      <c r="BE93" s="14">
        <v>3</v>
      </c>
    </row>
    <row r="94" spans="41:57" ht="16.5" x14ac:dyDescent="0.2">
      <c r="AO94" s="50">
        <v>7</v>
      </c>
      <c r="AP94" s="100">
        <v>30</v>
      </c>
      <c r="AQ94" s="100">
        <v>2</v>
      </c>
      <c r="AR94" s="50">
        <v>2</v>
      </c>
      <c r="AS94" s="100" t="s">
        <v>394</v>
      </c>
      <c r="AT94" s="21">
        <f t="shared" si="157"/>
        <v>3.5999999999999997E-2</v>
      </c>
      <c r="AU94" s="100">
        <f t="shared" si="158"/>
        <v>1</v>
      </c>
      <c r="AV94" s="100">
        <f t="shared" si="159"/>
        <v>2</v>
      </c>
      <c r="AW94" s="101">
        <f t="shared" si="160"/>
        <v>5.3999999999999992E-2</v>
      </c>
      <c r="AX94" s="100">
        <f t="shared" si="161"/>
        <v>15.120000000000001</v>
      </c>
      <c r="BE94" s="14">
        <v>3</v>
      </c>
    </row>
    <row r="95" spans="41:57" ht="16.5" x14ac:dyDescent="0.2">
      <c r="AO95" s="50">
        <v>7</v>
      </c>
      <c r="AP95" s="100">
        <v>31</v>
      </c>
      <c r="AQ95" s="100">
        <v>2</v>
      </c>
      <c r="AR95" s="50">
        <v>2</v>
      </c>
      <c r="AS95" s="100" t="s">
        <v>395</v>
      </c>
      <c r="AT95" s="21">
        <f t="shared" si="157"/>
        <v>3.5999999999999997E-2</v>
      </c>
      <c r="AU95" s="100">
        <f t="shared" si="158"/>
        <v>1</v>
      </c>
      <c r="AV95" s="100">
        <f t="shared" si="159"/>
        <v>2</v>
      </c>
      <c r="AW95" s="101">
        <f t="shared" si="160"/>
        <v>5.3999999999999992E-2</v>
      </c>
      <c r="AX95" s="100">
        <f t="shared" si="161"/>
        <v>15.120000000000001</v>
      </c>
      <c r="BE95" s="14">
        <v>3</v>
      </c>
    </row>
    <row r="96" spans="41:57" ht="16.5" x14ac:dyDescent="0.2">
      <c r="AO96" s="50">
        <v>7</v>
      </c>
      <c r="AP96" s="100">
        <v>32</v>
      </c>
      <c r="AQ96" s="100">
        <v>2</v>
      </c>
      <c r="AR96" s="50">
        <v>2</v>
      </c>
      <c r="AS96" s="100" t="s">
        <v>396</v>
      </c>
      <c r="AT96" s="21">
        <f t="shared" si="157"/>
        <v>3.5999999999999997E-2</v>
      </c>
      <c r="AU96" s="100">
        <f t="shared" si="158"/>
        <v>1</v>
      </c>
      <c r="AV96" s="100">
        <f t="shared" si="159"/>
        <v>2</v>
      </c>
      <c r="AW96" s="101">
        <f t="shared" si="160"/>
        <v>5.3999999999999992E-2</v>
      </c>
      <c r="AX96" s="100">
        <f t="shared" si="161"/>
        <v>15.120000000000001</v>
      </c>
      <c r="BE96" s="14">
        <v>3</v>
      </c>
    </row>
    <row r="97" spans="41:57" ht="16.5" x14ac:dyDescent="0.2">
      <c r="AO97" s="50">
        <v>7</v>
      </c>
      <c r="AP97" s="100">
        <v>33</v>
      </c>
      <c r="AQ97" s="100">
        <v>2</v>
      </c>
      <c r="AR97" s="50">
        <v>2</v>
      </c>
      <c r="AS97" s="100" t="s">
        <v>397</v>
      </c>
      <c r="AT97" s="21">
        <f t="shared" si="157"/>
        <v>1.4999999999999999E-2</v>
      </c>
      <c r="AU97" s="100">
        <f t="shared" si="158"/>
        <v>1</v>
      </c>
      <c r="AV97" s="100">
        <f t="shared" si="159"/>
        <v>2</v>
      </c>
      <c r="AW97" s="101">
        <f t="shared" si="160"/>
        <v>2.2499999999999999E-2</v>
      </c>
      <c r="AX97" s="100">
        <f t="shared" si="161"/>
        <v>13.5</v>
      </c>
      <c r="BE97" s="14">
        <v>3</v>
      </c>
    </row>
    <row r="98" spans="41:57" ht="16.5" x14ac:dyDescent="0.2">
      <c r="AO98" s="50">
        <v>7</v>
      </c>
      <c r="AP98" s="100">
        <v>34</v>
      </c>
      <c r="AQ98" s="100">
        <v>2</v>
      </c>
      <c r="AR98" s="50">
        <v>2</v>
      </c>
      <c r="AS98" s="100" t="s">
        <v>398</v>
      </c>
      <c r="AT98" s="21">
        <f t="shared" si="157"/>
        <v>1.4999999999999999E-2</v>
      </c>
      <c r="AU98" s="100">
        <f t="shared" si="158"/>
        <v>1</v>
      </c>
      <c r="AV98" s="100">
        <f t="shared" si="159"/>
        <v>2</v>
      </c>
      <c r="AW98" s="101">
        <f t="shared" si="160"/>
        <v>2.2499999999999999E-2</v>
      </c>
      <c r="AX98" s="100">
        <f t="shared" si="161"/>
        <v>13.5</v>
      </c>
      <c r="BE98" s="14">
        <v>3</v>
      </c>
    </row>
    <row r="99" spans="41:57" ht="16.5" x14ac:dyDescent="0.2">
      <c r="AO99" s="50">
        <v>7</v>
      </c>
      <c r="AP99" s="100">
        <v>35</v>
      </c>
      <c r="AQ99" s="100">
        <v>3</v>
      </c>
      <c r="AR99" s="50">
        <v>1</v>
      </c>
      <c r="AS99" s="100" t="s">
        <v>769</v>
      </c>
      <c r="AT99" s="21">
        <f t="shared" si="157"/>
        <v>2.7E-2</v>
      </c>
      <c r="AU99" s="100">
        <f t="shared" si="158"/>
        <v>1</v>
      </c>
      <c r="AV99" s="100">
        <f t="shared" si="159"/>
        <v>2</v>
      </c>
      <c r="AW99" s="101">
        <f t="shared" si="160"/>
        <v>4.0500000000000001E-2</v>
      </c>
      <c r="AX99" s="100">
        <f t="shared" si="161"/>
        <v>6.0749999999999993</v>
      </c>
      <c r="BE99" s="14">
        <v>3</v>
      </c>
    </row>
    <row r="100" spans="41:57" ht="16.5" x14ac:dyDescent="0.2">
      <c r="AO100" s="50">
        <v>7</v>
      </c>
      <c r="AP100" s="100">
        <v>36</v>
      </c>
      <c r="AQ100" s="100">
        <v>3</v>
      </c>
      <c r="AR100" s="50">
        <v>1</v>
      </c>
      <c r="AS100" s="100" t="s">
        <v>400</v>
      </c>
      <c r="AT100" s="21">
        <f t="shared" si="157"/>
        <v>2.7E-2</v>
      </c>
      <c r="AU100" s="100">
        <f t="shared" si="158"/>
        <v>1</v>
      </c>
      <c r="AV100" s="100">
        <f t="shared" si="159"/>
        <v>2</v>
      </c>
      <c r="AW100" s="101">
        <f t="shared" si="160"/>
        <v>4.0500000000000001E-2</v>
      </c>
      <c r="AX100" s="100">
        <f t="shared" si="161"/>
        <v>6.0749999999999993</v>
      </c>
      <c r="BE100" s="14">
        <v>3</v>
      </c>
    </row>
    <row r="101" spans="41:57" ht="16.5" x14ac:dyDescent="0.2">
      <c r="AO101" s="50">
        <v>7</v>
      </c>
      <c r="AP101" s="100">
        <v>37</v>
      </c>
      <c r="AQ101" s="100">
        <v>3</v>
      </c>
      <c r="AR101" s="50">
        <v>1</v>
      </c>
      <c r="AS101" s="100" t="s">
        <v>401</v>
      </c>
      <c r="AT101" s="21">
        <f t="shared" ref="AT101:AT122" si="162">INDEX($AJ$6:$AL$13,AO101,AQ101)*INDEX($Q$5:$Y$46,AP101,(AR101-1)*3+1)</f>
        <v>2.7E-2</v>
      </c>
      <c r="AU101" s="100">
        <f t="shared" si="158"/>
        <v>1</v>
      </c>
      <c r="AV101" s="100">
        <f t="shared" si="159"/>
        <v>2</v>
      </c>
      <c r="AW101" s="101">
        <f t="shared" si="160"/>
        <v>4.0500000000000001E-2</v>
      </c>
      <c r="AX101" s="100">
        <f t="shared" si="161"/>
        <v>6.0749999999999993</v>
      </c>
      <c r="BE101" s="14">
        <v>3</v>
      </c>
    </row>
    <row r="102" spans="41:57" ht="16.5" x14ac:dyDescent="0.2">
      <c r="AO102" s="50">
        <v>7</v>
      </c>
      <c r="AP102" s="100">
        <v>38</v>
      </c>
      <c r="AQ102" s="100">
        <v>3</v>
      </c>
      <c r="AR102" s="50">
        <v>1</v>
      </c>
      <c r="AS102" s="100" t="s">
        <v>402</v>
      </c>
      <c r="AT102" s="21">
        <f t="shared" si="162"/>
        <v>1.7999999999999999E-2</v>
      </c>
      <c r="AU102" s="100">
        <f t="shared" si="158"/>
        <v>1</v>
      </c>
      <c r="AV102" s="100">
        <f t="shared" si="159"/>
        <v>1</v>
      </c>
      <c r="AW102" s="101">
        <f t="shared" si="160"/>
        <v>1.7999999999999999E-2</v>
      </c>
      <c r="AX102" s="100">
        <f t="shared" si="161"/>
        <v>6.3</v>
      </c>
      <c r="BE102" s="14">
        <v>3</v>
      </c>
    </row>
    <row r="103" spans="41:57" ht="16.5" x14ac:dyDescent="0.2">
      <c r="AO103" s="50">
        <v>7</v>
      </c>
      <c r="AP103" s="100">
        <v>39</v>
      </c>
      <c r="AQ103" s="100">
        <v>3</v>
      </c>
      <c r="AR103" s="50">
        <v>1</v>
      </c>
      <c r="AS103" s="100" t="s">
        <v>403</v>
      </c>
      <c r="AT103" s="21">
        <f t="shared" si="162"/>
        <v>1.7999999999999999E-2</v>
      </c>
      <c r="AU103" s="100">
        <f t="shared" si="158"/>
        <v>1</v>
      </c>
      <c r="AV103" s="100">
        <f t="shared" si="159"/>
        <v>1</v>
      </c>
      <c r="AW103" s="101">
        <f t="shared" si="160"/>
        <v>1.7999999999999999E-2</v>
      </c>
      <c r="AX103" s="100">
        <f t="shared" si="161"/>
        <v>6.3</v>
      </c>
      <c r="BE103" s="14">
        <v>3</v>
      </c>
    </row>
    <row r="104" spans="41:57" ht="16.5" x14ac:dyDescent="0.2">
      <c r="AO104" s="50">
        <v>7</v>
      </c>
      <c r="AP104" s="100">
        <v>40</v>
      </c>
      <c r="AQ104" s="100">
        <v>3</v>
      </c>
      <c r="AR104" s="50">
        <v>1</v>
      </c>
      <c r="AS104" s="100" t="s">
        <v>404</v>
      </c>
      <c r="AT104" s="21">
        <f t="shared" si="162"/>
        <v>1.7999999999999999E-2</v>
      </c>
      <c r="AU104" s="100">
        <f t="shared" si="158"/>
        <v>1</v>
      </c>
      <c r="AV104" s="100">
        <f t="shared" si="159"/>
        <v>1</v>
      </c>
      <c r="AW104" s="101">
        <f t="shared" si="160"/>
        <v>1.7999999999999999E-2</v>
      </c>
      <c r="AX104" s="100">
        <f t="shared" si="161"/>
        <v>6.3</v>
      </c>
      <c r="BE104" s="14">
        <v>3</v>
      </c>
    </row>
    <row r="105" spans="41:57" ht="16.5" x14ac:dyDescent="0.2">
      <c r="AO105" s="50">
        <v>7</v>
      </c>
      <c r="AP105" s="100">
        <v>41</v>
      </c>
      <c r="AQ105" s="100">
        <v>3</v>
      </c>
      <c r="AR105" s="50">
        <v>1</v>
      </c>
      <c r="AS105" s="100" t="s">
        <v>405</v>
      </c>
      <c r="AT105" s="21">
        <f t="shared" si="162"/>
        <v>7.4999999999999997E-3</v>
      </c>
      <c r="AU105" s="100">
        <f t="shared" si="158"/>
        <v>1</v>
      </c>
      <c r="AV105" s="100">
        <f t="shared" si="159"/>
        <v>1</v>
      </c>
      <c r="AW105" s="101">
        <f t="shared" si="160"/>
        <v>7.4999999999999997E-3</v>
      </c>
      <c r="AX105" s="100">
        <f t="shared" si="161"/>
        <v>5.625</v>
      </c>
      <c r="BE105" s="14">
        <v>3</v>
      </c>
    </row>
    <row r="106" spans="41:57" ht="16.5" x14ac:dyDescent="0.2">
      <c r="AO106" s="50">
        <v>7</v>
      </c>
      <c r="AP106" s="100">
        <v>42</v>
      </c>
      <c r="AQ106" s="100">
        <v>3</v>
      </c>
      <c r="AR106" s="50">
        <v>1</v>
      </c>
      <c r="AS106" s="100" t="s">
        <v>406</v>
      </c>
      <c r="AT106" s="21">
        <f t="shared" si="162"/>
        <v>7.4999999999999997E-3</v>
      </c>
      <c r="AU106" s="100">
        <f t="shared" si="158"/>
        <v>1</v>
      </c>
      <c r="AV106" s="100">
        <f t="shared" si="159"/>
        <v>1</v>
      </c>
      <c r="AW106" s="101">
        <f t="shared" si="160"/>
        <v>7.4999999999999997E-3</v>
      </c>
      <c r="AX106" s="100">
        <f t="shared" si="161"/>
        <v>5.625</v>
      </c>
      <c r="BE106" s="14">
        <v>3</v>
      </c>
    </row>
    <row r="107" spans="41:57" ht="16.5" x14ac:dyDescent="0.2">
      <c r="AO107" s="50">
        <v>8</v>
      </c>
      <c r="AP107" s="100">
        <v>27</v>
      </c>
      <c r="AQ107" s="100">
        <v>1</v>
      </c>
      <c r="AR107" s="50">
        <v>3</v>
      </c>
      <c r="AS107" s="100" t="s">
        <v>391</v>
      </c>
      <c r="AT107" s="21">
        <f t="shared" si="162"/>
        <v>0.108</v>
      </c>
      <c r="AU107" s="100">
        <f t="shared" si="158"/>
        <v>2</v>
      </c>
      <c r="AV107" s="100">
        <f t="shared" si="159"/>
        <v>4</v>
      </c>
      <c r="AW107" s="101">
        <f t="shared" si="160"/>
        <v>0.32400000000000001</v>
      </c>
      <c r="AX107" s="100">
        <f t="shared" si="161"/>
        <v>38.879999999999995</v>
      </c>
      <c r="BE107" s="14">
        <v>3</v>
      </c>
    </row>
    <row r="108" spans="41:57" ht="16.5" x14ac:dyDescent="0.2">
      <c r="AO108" s="50">
        <v>8</v>
      </c>
      <c r="AP108" s="100">
        <v>28</v>
      </c>
      <c r="AQ108" s="100">
        <v>1</v>
      </c>
      <c r="AR108" s="50">
        <v>3</v>
      </c>
      <c r="AS108" s="100" t="s">
        <v>392</v>
      </c>
      <c r="AT108" s="21">
        <f t="shared" si="162"/>
        <v>0.108</v>
      </c>
      <c r="AU108" s="100">
        <f t="shared" si="158"/>
        <v>2</v>
      </c>
      <c r="AV108" s="100">
        <f t="shared" si="159"/>
        <v>4</v>
      </c>
      <c r="AW108" s="101">
        <f t="shared" si="160"/>
        <v>0.32400000000000001</v>
      </c>
      <c r="AX108" s="100">
        <f t="shared" si="161"/>
        <v>38.879999999999995</v>
      </c>
      <c r="BE108" s="14">
        <v>3</v>
      </c>
    </row>
    <row r="109" spans="41:57" ht="16.5" x14ac:dyDescent="0.2">
      <c r="AO109" s="50">
        <v>8</v>
      </c>
      <c r="AP109" s="100">
        <v>29</v>
      </c>
      <c r="AQ109" s="100">
        <v>1</v>
      </c>
      <c r="AR109" s="50">
        <v>3</v>
      </c>
      <c r="AS109" s="100" t="s">
        <v>393</v>
      </c>
      <c r="AT109" s="21">
        <f t="shared" si="162"/>
        <v>0.108</v>
      </c>
      <c r="AU109" s="100">
        <f t="shared" si="158"/>
        <v>2</v>
      </c>
      <c r="AV109" s="100">
        <f t="shared" si="159"/>
        <v>4</v>
      </c>
      <c r="AW109" s="101">
        <f t="shared" si="160"/>
        <v>0.32400000000000001</v>
      </c>
      <c r="AX109" s="100">
        <f t="shared" si="161"/>
        <v>38.879999999999995</v>
      </c>
      <c r="BE109" s="14">
        <v>3</v>
      </c>
    </row>
    <row r="110" spans="41:57" ht="16.5" x14ac:dyDescent="0.2">
      <c r="AO110" s="50">
        <v>8</v>
      </c>
      <c r="AP110" s="100">
        <v>30</v>
      </c>
      <c r="AQ110" s="100">
        <v>1</v>
      </c>
      <c r="AR110" s="50">
        <v>3</v>
      </c>
      <c r="AS110" s="100" t="s">
        <v>394</v>
      </c>
      <c r="AT110" s="21">
        <f t="shared" si="162"/>
        <v>7.1999999999999995E-2</v>
      </c>
      <c r="AU110" s="100">
        <f t="shared" si="158"/>
        <v>1</v>
      </c>
      <c r="AV110" s="100">
        <f t="shared" si="159"/>
        <v>3</v>
      </c>
      <c r="AW110" s="101">
        <f t="shared" si="160"/>
        <v>0.14399999999999999</v>
      </c>
      <c r="AX110" s="100">
        <f t="shared" si="161"/>
        <v>40.32</v>
      </c>
      <c r="BE110" s="14">
        <v>3</v>
      </c>
    </row>
    <row r="111" spans="41:57" ht="16.5" x14ac:dyDescent="0.2">
      <c r="AO111" s="50">
        <v>8</v>
      </c>
      <c r="AP111" s="100">
        <v>31</v>
      </c>
      <c r="AQ111" s="100">
        <v>1</v>
      </c>
      <c r="AR111" s="50">
        <v>3</v>
      </c>
      <c r="AS111" s="100" t="s">
        <v>395</v>
      </c>
      <c r="AT111" s="21">
        <f t="shared" si="162"/>
        <v>7.1999999999999995E-2</v>
      </c>
      <c r="AU111" s="100">
        <f t="shared" si="158"/>
        <v>1</v>
      </c>
      <c r="AV111" s="100">
        <f t="shared" si="159"/>
        <v>3</v>
      </c>
      <c r="AW111" s="101">
        <f t="shared" si="160"/>
        <v>0.14399999999999999</v>
      </c>
      <c r="AX111" s="100">
        <f t="shared" si="161"/>
        <v>40.32</v>
      </c>
      <c r="BE111" s="14">
        <v>3</v>
      </c>
    </row>
    <row r="112" spans="41:57" ht="16.5" x14ac:dyDescent="0.2">
      <c r="AO112" s="50">
        <v>8</v>
      </c>
      <c r="AP112" s="100">
        <v>32</v>
      </c>
      <c r="AQ112" s="100">
        <v>1</v>
      </c>
      <c r="AR112" s="50">
        <v>3</v>
      </c>
      <c r="AS112" s="100" t="s">
        <v>396</v>
      </c>
      <c r="AT112" s="21">
        <f t="shared" si="162"/>
        <v>7.1999999999999995E-2</v>
      </c>
      <c r="AU112" s="100">
        <f t="shared" si="158"/>
        <v>1</v>
      </c>
      <c r="AV112" s="100">
        <f t="shared" si="159"/>
        <v>3</v>
      </c>
      <c r="AW112" s="101">
        <f t="shared" si="160"/>
        <v>0.14399999999999999</v>
      </c>
      <c r="AX112" s="100">
        <f t="shared" si="161"/>
        <v>40.32</v>
      </c>
      <c r="BE112" s="14">
        <v>3</v>
      </c>
    </row>
    <row r="113" spans="41:57" ht="16.5" x14ac:dyDescent="0.2">
      <c r="AO113" s="50">
        <v>8</v>
      </c>
      <c r="AP113" s="100">
        <v>33</v>
      </c>
      <c r="AQ113" s="100">
        <v>1</v>
      </c>
      <c r="AR113" s="50">
        <v>3</v>
      </c>
      <c r="AS113" s="100" t="s">
        <v>397</v>
      </c>
      <c r="AT113" s="21">
        <f t="shared" si="162"/>
        <v>0.03</v>
      </c>
      <c r="AU113" s="100">
        <f t="shared" si="158"/>
        <v>1</v>
      </c>
      <c r="AV113" s="100">
        <f t="shared" si="159"/>
        <v>3</v>
      </c>
      <c r="AW113" s="101">
        <f t="shared" si="160"/>
        <v>0.06</v>
      </c>
      <c r="AX113" s="100">
        <f t="shared" si="161"/>
        <v>36</v>
      </c>
      <c r="BE113" s="14">
        <v>3</v>
      </c>
    </row>
    <row r="114" spans="41:57" ht="16.5" x14ac:dyDescent="0.2">
      <c r="AO114" s="50">
        <v>8</v>
      </c>
      <c r="AP114" s="100">
        <v>34</v>
      </c>
      <c r="AQ114" s="100">
        <v>1</v>
      </c>
      <c r="AR114" s="50">
        <v>3</v>
      </c>
      <c r="AS114" s="100" t="s">
        <v>398</v>
      </c>
      <c r="AT114" s="21">
        <f t="shared" si="162"/>
        <v>0.03</v>
      </c>
      <c r="AU114" s="100">
        <f t="shared" si="158"/>
        <v>1</v>
      </c>
      <c r="AV114" s="100">
        <f t="shared" si="159"/>
        <v>3</v>
      </c>
      <c r="AW114" s="101">
        <f t="shared" si="160"/>
        <v>0.06</v>
      </c>
      <c r="AX114" s="100">
        <f t="shared" si="161"/>
        <v>36</v>
      </c>
      <c r="BE114" s="14">
        <v>3</v>
      </c>
    </row>
    <row r="115" spans="41:57" ht="16.5" x14ac:dyDescent="0.2">
      <c r="AO115" s="50">
        <v>8</v>
      </c>
      <c r="AP115" s="100">
        <v>35</v>
      </c>
      <c r="AQ115" s="100">
        <v>2</v>
      </c>
      <c r="AR115" s="50">
        <v>2</v>
      </c>
      <c r="AS115" s="100" t="s">
        <v>769</v>
      </c>
      <c r="AT115" s="21">
        <f t="shared" si="162"/>
        <v>7.1999999999999995E-2</v>
      </c>
      <c r="AU115" s="100">
        <f t="shared" si="158"/>
        <v>1</v>
      </c>
      <c r="AV115" s="100">
        <f t="shared" si="159"/>
        <v>3</v>
      </c>
      <c r="AW115" s="101">
        <f t="shared" si="160"/>
        <v>0.14399999999999999</v>
      </c>
      <c r="AX115" s="100">
        <f t="shared" si="161"/>
        <v>21.599999999999998</v>
      </c>
      <c r="BE115" s="14">
        <v>3</v>
      </c>
    </row>
    <row r="116" spans="41:57" ht="16.5" x14ac:dyDescent="0.2">
      <c r="AO116" s="50">
        <v>8</v>
      </c>
      <c r="AP116" s="100">
        <v>36</v>
      </c>
      <c r="AQ116" s="100">
        <v>2</v>
      </c>
      <c r="AR116" s="50">
        <v>2</v>
      </c>
      <c r="AS116" s="100" t="s">
        <v>400</v>
      </c>
      <c r="AT116" s="21">
        <f t="shared" si="162"/>
        <v>7.1999999999999995E-2</v>
      </c>
      <c r="AU116" s="100">
        <f t="shared" si="158"/>
        <v>1</v>
      </c>
      <c r="AV116" s="100">
        <f t="shared" si="159"/>
        <v>3</v>
      </c>
      <c r="AW116" s="101">
        <f t="shared" si="160"/>
        <v>0.14399999999999999</v>
      </c>
      <c r="AX116" s="100">
        <f t="shared" si="161"/>
        <v>21.599999999999998</v>
      </c>
      <c r="BE116" s="14">
        <v>3</v>
      </c>
    </row>
    <row r="117" spans="41:57" ht="16.5" x14ac:dyDescent="0.2">
      <c r="AO117" s="50">
        <v>8</v>
      </c>
      <c r="AP117" s="100">
        <v>37</v>
      </c>
      <c r="AQ117" s="100">
        <v>2</v>
      </c>
      <c r="AR117" s="50">
        <v>2</v>
      </c>
      <c r="AS117" s="100" t="s">
        <v>401</v>
      </c>
      <c r="AT117" s="21">
        <f t="shared" si="162"/>
        <v>7.1999999999999995E-2</v>
      </c>
      <c r="AU117" s="100">
        <f t="shared" si="158"/>
        <v>1</v>
      </c>
      <c r="AV117" s="100">
        <f t="shared" si="159"/>
        <v>3</v>
      </c>
      <c r="AW117" s="101">
        <f t="shared" si="160"/>
        <v>0.14399999999999999</v>
      </c>
      <c r="AX117" s="100">
        <f t="shared" si="161"/>
        <v>21.599999999999998</v>
      </c>
      <c r="BE117" s="14">
        <v>3</v>
      </c>
    </row>
    <row r="118" spans="41:57" ht="16.5" x14ac:dyDescent="0.2">
      <c r="AO118" s="50">
        <v>8</v>
      </c>
      <c r="AP118" s="100">
        <v>38</v>
      </c>
      <c r="AQ118" s="100">
        <v>2</v>
      </c>
      <c r="AR118" s="50">
        <v>2</v>
      </c>
      <c r="AS118" s="100" t="s">
        <v>402</v>
      </c>
      <c r="AT118" s="21">
        <f t="shared" si="162"/>
        <v>4.8000000000000001E-2</v>
      </c>
      <c r="AU118" s="100">
        <f t="shared" si="158"/>
        <v>1</v>
      </c>
      <c r="AV118" s="100">
        <f t="shared" si="159"/>
        <v>2</v>
      </c>
      <c r="AW118" s="101">
        <f t="shared" si="160"/>
        <v>7.2000000000000008E-2</v>
      </c>
      <c r="AX118" s="100">
        <f t="shared" si="161"/>
        <v>25.200000000000003</v>
      </c>
      <c r="BE118" s="14">
        <v>3</v>
      </c>
    </row>
    <row r="119" spans="41:57" ht="16.5" x14ac:dyDescent="0.2">
      <c r="AO119" s="50">
        <v>8</v>
      </c>
      <c r="AP119" s="100">
        <v>39</v>
      </c>
      <c r="AQ119" s="100">
        <v>2</v>
      </c>
      <c r="AR119" s="50">
        <v>2</v>
      </c>
      <c r="AS119" s="100" t="s">
        <v>403</v>
      </c>
      <c r="AT119" s="21">
        <f t="shared" si="162"/>
        <v>4.8000000000000001E-2</v>
      </c>
      <c r="AU119" s="100">
        <f t="shared" si="158"/>
        <v>1</v>
      </c>
      <c r="AV119" s="100">
        <f t="shared" si="159"/>
        <v>2</v>
      </c>
      <c r="AW119" s="101">
        <f t="shared" si="160"/>
        <v>7.2000000000000008E-2</v>
      </c>
      <c r="AX119" s="100">
        <f t="shared" si="161"/>
        <v>25.200000000000003</v>
      </c>
      <c r="BE119" s="14">
        <v>3</v>
      </c>
    </row>
    <row r="120" spans="41:57" ht="16.5" x14ac:dyDescent="0.2">
      <c r="AO120" s="50">
        <v>8</v>
      </c>
      <c r="AP120" s="100">
        <v>40</v>
      </c>
      <c r="AQ120" s="100">
        <v>2</v>
      </c>
      <c r="AR120" s="50">
        <v>2</v>
      </c>
      <c r="AS120" s="100" t="s">
        <v>404</v>
      </c>
      <c r="AT120" s="21">
        <f t="shared" si="162"/>
        <v>4.8000000000000001E-2</v>
      </c>
      <c r="AU120" s="100">
        <f t="shared" si="158"/>
        <v>1</v>
      </c>
      <c r="AV120" s="100">
        <f t="shared" si="159"/>
        <v>2</v>
      </c>
      <c r="AW120" s="101">
        <f t="shared" si="160"/>
        <v>7.2000000000000008E-2</v>
      </c>
      <c r="AX120" s="100">
        <f t="shared" si="161"/>
        <v>25.200000000000003</v>
      </c>
      <c r="BE120" s="14">
        <v>3</v>
      </c>
    </row>
    <row r="121" spans="41:57" ht="16.5" x14ac:dyDescent="0.2">
      <c r="AO121" s="50">
        <v>8</v>
      </c>
      <c r="AP121" s="100">
        <v>41</v>
      </c>
      <c r="AQ121" s="100">
        <v>2</v>
      </c>
      <c r="AR121" s="50">
        <v>2</v>
      </c>
      <c r="AS121" s="100" t="s">
        <v>405</v>
      </c>
      <c r="AT121" s="21">
        <f t="shared" si="162"/>
        <v>2.0000000000000004E-2</v>
      </c>
      <c r="AU121" s="100">
        <f t="shared" si="158"/>
        <v>1</v>
      </c>
      <c r="AV121" s="100">
        <f t="shared" si="159"/>
        <v>2</v>
      </c>
      <c r="AW121" s="101">
        <f t="shared" si="160"/>
        <v>3.0000000000000006E-2</v>
      </c>
      <c r="AX121" s="100">
        <f t="shared" si="161"/>
        <v>22.500000000000007</v>
      </c>
      <c r="BE121" s="14">
        <v>3</v>
      </c>
    </row>
    <row r="122" spans="41:57" ht="16.5" x14ac:dyDescent="0.2">
      <c r="AO122" s="50">
        <v>8</v>
      </c>
      <c r="AP122" s="100">
        <v>42</v>
      </c>
      <c r="AQ122" s="100">
        <v>2</v>
      </c>
      <c r="AR122" s="50">
        <v>2</v>
      </c>
      <c r="AS122" s="100" t="s">
        <v>406</v>
      </c>
      <c r="AT122" s="21">
        <f t="shared" si="162"/>
        <v>2.0000000000000004E-2</v>
      </c>
      <c r="AU122" s="100">
        <f t="shared" si="158"/>
        <v>1</v>
      </c>
      <c r="AV122" s="100">
        <f t="shared" si="159"/>
        <v>2</v>
      </c>
      <c r="AW122" s="101">
        <f t="shared" si="160"/>
        <v>3.0000000000000006E-2</v>
      </c>
      <c r="AX122" s="100">
        <f t="shared" si="161"/>
        <v>22.500000000000007</v>
      </c>
      <c r="BE122" s="14">
        <v>3</v>
      </c>
    </row>
  </sheetData>
  <mergeCells count="3">
    <mergeCell ref="AF3:AL3"/>
    <mergeCell ref="AB3:AD3"/>
    <mergeCell ref="AO3:EL3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48"/>
  <sheetViews>
    <sheetView workbookViewId="0">
      <selection activeCell="T35" sqref="T35"/>
    </sheetView>
  </sheetViews>
  <sheetFormatPr defaultRowHeight="14.25" x14ac:dyDescent="0.2"/>
  <cols>
    <col min="1" max="13" width="10.625" customWidth="1"/>
    <col min="18" max="18" width="9.75" customWidth="1"/>
  </cols>
  <sheetData>
    <row r="2" spans="1:21" ht="20.25" customHeight="1" x14ac:dyDescent="0.2">
      <c r="A2" s="142" t="s">
        <v>451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O2" s="12" t="s">
        <v>1034</v>
      </c>
      <c r="P2" s="12" t="s">
        <v>1035</v>
      </c>
      <c r="Q2" s="12" t="s">
        <v>1036</v>
      </c>
      <c r="R2" s="12" t="s">
        <v>1037</v>
      </c>
      <c r="S2" s="12" t="s">
        <v>1038</v>
      </c>
      <c r="T2" s="12" t="s">
        <v>1039</v>
      </c>
      <c r="U2" s="12" t="s">
        <v>1040</v>
      </c>
    </row>
    <row r="3" spans="1:21" ht="16.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O3" s="115">
        <v>1</v>
      </c>
      <c r="P3" s="115">
        <v>25</v>
      </c>
      <c r="Q3" s="115">
        <v>1</v>
      </c>
      <c r="R3" s="115">
        <v>5</v>
      </c>
      <c r="S3" s="115">
        <v>15</v>
      </c>
      <c r="T3" s="115">
        <v>25</v>
      </c>
      <c r="U3" s="115">
        <v>50</v>
      </c>
    </row>
    <row r="4" spans="1:21" ht="16.5" x14ac:dyDescent="0.2">
      <c r="A4" s="142"/>
      <c r="B4" s="142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O4" s="115">
        <v>2</v>
      </c>
      <c r="P4" s="115">
        <v>40</v>
      </c>
      <c r="Q4" s="115">
        <v>1.6</v>
      </c>
      <c r="R4" s="115">
        <f>$Q4*R$3</f>
        <v>8</v>
      </c>
      <c r="S4" s="115">
        <f t="shared" ref="S4:U13" si="0">$Q4*S$3</f>
        <v>24</v>
      </c>
      <c r="T4" s="115">
        <f t="shared" si="0"/>
        <v>40</v>
      </c>
      <c r="U4" s="115">
        <f t="shared" si="0"/>
        <v>80</v>
      </c>
    </row>
    <row r="5" spans="1:21" ht="16.5" x14ac:dyDescent="0.2">
      <c r="A5" s="142"/>
      <c r="B5" s="142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O5" s="115">
        <v>3</v>
      </c>
      <c r="P5" s="115">
        <v>60</v>
      </c>
      <c r="Q5" s="115">
        <v>2</v>
      </c>
      <c r="R5" s="115">
        <f t="shared" ref="R5:R13" si="1">$Q5*R$3</f>
        <v>10</v>
      </c>
      <c r="S5" s="115">
        <f t="shared" si="0"/>
        <v>30</v>
      </c>
      <c r="T5" s="115">
        <f t="shared" si="0"/>
        <v>50</v>
      </c>
      <c r="U5" s="115">
        <f t="shared" si="0"/>
        <v>100</v>
      </c>
    </row>
    <row r="6" spans="1:21" ht="16.5" x14ac:dyDescent="0.2">
      <c r="A6" s="142"/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O6" s="115">
        <v>4</v>
      </c>
      <c r="P6" s="115">
        <v>80</v>
      </c>
      <c r="Q6" s="115">
        <v>3</v>
      </c>
      <c r="R6" s="115">
        <f t="shared" si="1"/>
        <v>15</v>
      </c>
      <c r="S6" s="115">
        <f t="shared" si="0"/>
        <v>45</v>
      </c>
      <c r="T6" s="115">
        <f t="shared" si="0"/>
        <v>75</v>
      </c>
      <c r="U6" s="115">
        <f t="shared" si="0"/>
        <v>150</v>
      </c>
    </row>
    <row r="7" spans="1:21" ht="16.5" x14ac:dyDescent="0.2">
      <c r="A7" s="142"/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O7" s="115">
        <v>5</v>
      </c>
      <c r="P7" s="115">
        <v>90</v>
      </c>
      <c r="Q7" s="115">
        <v>4</v>
      </c>
      <c r="R7" s="115">
        <f t="shared" si="1"/>
        <v>20</v>
      </c>
      <c r="S7" s="115">
        <f t="shared" si="0"/>
        <v>60</v>
      </c>
      <c r="T7" s="115">
        <f t="shared" si="0"/>
        <v>100</v>
      </c>
      <c r="U7" s="115">
        <f t="shared" si="0"/>
        <v>200</v>
      </c>
    </row>
    <row r="8" spans="1:21" ht="16.5" x14ac:dyDescent="0.2">
      <c r="A8" s="142"/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O8" s="115">
        <v>6</v>
      </c>
      <c r="P8" s="115">
        <v>100</v>
      </c>
      <c r="Q8" s="115">
        <v>5</v>
      </c>
      <c r="R8" s="115">
        <f t="shared" si="1"/>
        <v>25</v>
      </c>
      <c r="S8" s="115">
        <f t="shared" si="0"/>
        <v>75</v>
      </c>
      <c r="T8" s="115">
        <f t="shared" si="0"/>
        <v>125</v>
      </c>
      <c r="U8" s="115">
        <f t="shared" si="0"/>
        <v>250</v>
      </c>
    </row>
    <row r="9" spans="1:21" ht="16.5" x14ac:dyDescent="0.2">
      <c r="A9" s="142"/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O9" s="115">
        <v>7</v>
      </c>
      <c r="P9" s="115">
        <v>110</v>
      </c>
      <c r="Q9" s="115">
        <v>6</v>
      </c>
      <c r="R9" s="115">
        <f t="shared" si="1"/>
        <v>30</v>
      </c>
      <c r="S9" s="115">
        <f t="shared" si="0"/>
        <v>90</v>
      </c>
      <c r="T9" s="115">
        <f t="shared" si="0"/>
        <v>150</v>
      </c>
      <c r="U9" s="115">
        <f t="shared" si="0"/>
        <v>300</v>
      </c>
    </row>
    <row r="10" spans="1:21" ht="16.5" x14ac:dyDescent="0.2">
      <c r="A10" s="142"/>
      <c r="B10" s="142"/>
      <c r="C10" s="142"/>
      <c r="D10" s="142"/>
      <c r="E10" s="142"/>
      <c r="F10" s="142"/>
      <c r="G10" s="142"/>
      <c r="H10" s="142"/>
      <c r="I10" s="142"/>
      <c r="J10" s="142"/>
      <c r="K10" s="142"/>
      <c r="L10" s="142"/>
      <c r="M10" s="142"/>
      <c r="O10" s="115">
        <v>8</v>
      </c>
      <c r="P10" s="115">
        <v>120</v>
      </c>
      <c r="Q10" s="115">
        <v>8</v>
      </c>
      <c r="R10" s="115">
        <f t="shared" si="1"/>
        <v>40</v>
      </c>
      <c r="S10" s="115">
        <f t="shared" si="0"/>
        <v>120</v>
      </c>
      <c r="T10" s="115">
        <f t="shared" si="0"/>
        <v>200</v>
      </c>
      <c r="U10" s="115">
        <f t="shared" si="0"/>
        <v>400</v>
      </c>
    </row>
    <row r="11" spans="1:21" ht="16.5" customHeight="1" x14ac:dyDescent="0.2">
      <c r="A11" s="142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O11" s="115">
        <v>9</v>
      </c>
      <c r="P11" s="115">
        <v>130</v>
      </c>
      <c r="Q11" s="115">
        <v>10</v>
      </c>
      <c r="R11" s="115">
        <f t="shared" si="1"/>
        <v>50</v>
      </c>
      <c r="S11" s="115">
        <f t="shared" si="0"/>
        <v>150</v>
      </c>
      <c r="T11" s="115">
        <f t="shared" si="0"/>
        <v>250</v>
      </c>
      <c r="U11" s="115">
        <f t="shared" si="0"/>
        <v>500</v>
      </c>
    </row>
    <row r="12" spans="1:21" ht="16.5" x14ac:dyDescent="0.2">
      <c r="A12" s="142"/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O12" s="115">
        <v>10</v>
      </c>
      <c r="P12" s="115">
        <v>140</v>
      </c>
      <c r="Q12" s="115">
        <v>12</v>
      </c>
      <c r="R12" s="115">
        <f t="shared" si="1"/>
        <v>60</v>
      </c>
      <c r="S12" s="115">
        <f t="shared" si="0"/>
        <v>180</v>
      </c>
      <c r="T12" s="115">
        <f t="shared" si="0"/>
        <v>300</v>
      </c>
      <c r="U12" s="115">
        <f t="shared" si="0"/>
        <v>600</v>
      </c>
    </row>
    <row r="13" spans="1:21" ht="16.5" x14ac:dyDescent="0.2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O13" s="115">
        <v>11</v>
      </c>
      <c r="P13" s="115">
        <v>150</v>
      </c>
      <c r="Q13" s="115">
        <v>16</v>
      </c>
      <c r="R13" s="115">
        <f t="shared" si="1"/>
        <v>80</v>
      </c>
      <c r="S13" s="115">
        <f t="shared" si="0"/>
        <v>240</v>
      </c>
      <c r="T13" s="115">
        <f t="shared" si="0"/>
        <v>400</v>
      </c>
      <c r="U13" s="115">
        <f t="shared" si="0"/>
        <v>800</v>
      </c>
    </row>
    <row r="14" spans="1:21" ht="14.25" customHeight="1" x14ac:dyDescent="0.2">
      <c r="A14" s="142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</row>
    <row r="15" spans="1:21" ht="14.25" customHeight="1" x14ac:dyDescent="0.2">
      <c r="A15" s="142"/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</row>
    <row r="16" spans="1:21" ht="14.25" customHeight="1" x14ac:dyDescent="0.2">
      <c r="A16" s="142"/>
      <c r="B16" s="142"/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</row>
    <row r="17" spans="1:13" ht="14.25" customHeight="1" x14ac:dyDescent="0.2">
      <c r="A17" s="142"/>
      <c r="B17" s="142"/>
      <c r="C17" s="142"/>
      <c r="D17" s="142"/>
      <c r="E17" s="142"/>
      <c r="F17" s="142"/>
      <c r="G17" s="142"/>
      <c r="H17" s="142"/>
      <c r="I17" s="142"/>
      <c r="J17" s="142"/>
      <c r="K17" s="142"/>
      <c r="L17" s="142"/>
      <c r="M17" s="142"/>
    </row>
    <row r="18" spans="1:13" ht="14.25" customHeight="1" x14ac:dyDescent="0.2">
      <c r="A18" s="142"/>
      <c r="B18" s="142"/>
      <c r="C18" s="142"/>
      <c r="D18" s="142"/>
      <c r="E18" s="142"/>
      <c r="F18" s="142"/>
      <c r="G18" s="142"/>
      <c r="H18" s="142"/>
      <c r="I18" s="142"/>
      <c r="J18" s="142"/>
      <c r="K18" s="142"/>
      <c r="L18" s="142"/>
      <c r="M18" s="142"/>
    </row>
    <row r="19" spans="1:13" ht="14.25" customHeight="1" x14ac:dyDescent="0.2">
      <c r="A19" s="142"/>
      <c r="B19" s="142"/>
      <c r="C19" s="142"/>
      <c r="D19" s="142"/>
      <c r="E19" s="142"/>
      <c r="F19" s="142"/>
      <c r="G19" s="142"/>
      <c r="H19" s="142"/>
      <c r="I19" s="142"/>
      <c r="J19" s="142"/>
      <c r="K19" s="142"/>
      <c r="L19" s="142"/>
      <c r="M19" s="142"/>
    </row>
    <row r="20" spans="1:13" ht="14.25" customHeight="1" x14ac:dyDescent="0.2">
      <c r="A20" s="142"/>
      <c r="B20" s="142"/>
      <c r="C20" s="142"/>
      <c r="D20" s="142"/>
      <c r="E20" s="142"/>
      <c r="F20" s="142"/>
      <c r="G20" s="142"/>
      <c r="H20" s="142"/>
      <c r="I20" s="142"/>
      <c r="J20" s="142"/>
      <c r="K20" s="142"/>
      <c r="L20" s="142"/>
      <c r="M20" s="142"/>
    </row>
    <row r="21" spans="1:13" ht="14.25" customHeight="1" x14ac:dyDescent="0.2">
      <c r="A21" s="142"/>
      <c r="B21" s="142"/>
      <c r="C21" s="142"/>
      <c r="D21" s="142"/>
      <c r="E21" s="142"/>
      <c r="F21" s="142"/>
      <c r="G21" s="142"/>
      <c r="H21" s="142"/>
      <c r="I21" s="142"/>
      <c r="J21" s="142"/>
      <c r="K21" s="142"/>
      <c r="L21" s="142"/>
      <c r="M21" s="142"/>
    </row>
    <row r="22" spans="1:13" ht="14.25" customHeight="1" x14ac:dyDescent="0.2">
      <c r="A22" s="142"/>
      <c r="B22" s="142"/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</row>
    <row r="23" spans="1:13" ht="14.25" customHeight="1" x14ac:dyDescent="0.2">
      <c r="A23" s="142"/>
      <c r="B23" s="142"/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</row>
    <row r="24" spans="1:13" ht="14.25" customHeight="1" x14ac:dyDescent="0.2">
      <c r="A24" s="142"/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</row>
    <row r="25" spans="1:13" ht="14.25" customHeight="1" x14ac:dyDescent="0.2">
      <c r="A25" s="142"/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</row>
    <row r="26" spans="1:13" ht="14.25" customHeight="1" x14ac:dyDescent="0.2">
      <c r="A26" s="142"/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</row>
    <row r="27" spans="1:13" ht="14.25" customHeight="1" x14ac:dyDescent="0.2">
      <c r="A27" s="142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</row>
    <row r="28" spans="1:13" ht="14.25" customHeight="1" x14ac:dyDescent="0.2">
      <c r="A28" s="142"/>
      <c r="B28" s="142"/>
      <c r="C28" s="142"/>
      <c r="D28" s="142"/>
      <c r="E28" s="142"/>
      <c r="F28" s="142"/>
      <c r="G28" s="142"/>
      <c r="H28" s="142"/>
      <c r="I28" s="142"/>
      <c r="J28" s="142"/>
      <c r="K28" s="142"/>
      <c r="L28" s="142"/>
      <c r="M28" s="142"/>
    </row>
    <row r="29" spans="1:13" ht="14.25" customHeight="1" x14ac:dyDescent="0.2">
      <c r="A29" s="142"/>
      <c r="B29" s="142"/>
      <c r="C29" s="142"/>
      <c r="D29" s="142"/>
      <c r="E29" s="142"/>
      <c r="F29" s="142"/>
      <c r="G29" s="142"/>
      <c r="H29" s="142"/>
      <c r="I29" s="142"/>
      <c r="J29" s="142"/>
      <c r="K29" s="142"/>
      <c r="L29" s="142"/>
      <c r="M29" s="142"/>
    </row>
    <row r="30" spans="1:13" ht="14.25" customHeight="1" x14ac:dyDescent="0.2">
      <c r="A30" s="142"/>
      <c r="B30" s="142"/>
      <c r="C30" s="142"/>
      <c r="D30" s="142"/>
      <c r="E30" s="142"/>
      <c r="F30" s="142"/>
      <c r="G30" s="142"/>
      <c r="H30" s="142"/>
      <c r="I30" s="142"/>
      <c r="J30" s="142"/>
      <c r="K30" s="142"/>
      <c r="L30" s="142"/>
      <c r="M30" s="142"/>
    </row>
    <row r="31" spans="1:13" ht="14.25" customHeight="1" x14ac:dyDescent="0.2">
      <c r="A31" s="142"/>
      <c r="B31" s="142"/>
      <c r="C31" s="142"/>
      <c r="D31" s="142"/>
      <c r="E31" s="142"/>
      <c r="F31" s="142"/>
      <c r="G31" s="142"/>
      <c r="H31" s="142"/>
      <c r="I31" s="142"/>
      <c r="J31" s="142"/>
      <c r="K31" s="142"/>
      <c r="L31" s="142"/>
      <c r="M31" s="142"/>
    </row>
    <row r="32" spans="1:13" ht="14.25" customHeight="1" x14ac:dyDescent="0.2">
      <c r="A32" s="142"/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</row>
    <row r="33" spans="1:13" ht="14.25" customHeight="1" x14ac:dyDescent="0.2">
      <c r="A33" s="142"/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  <c r="M33" s="142"/>
    </row>
    <row r="34" spans="1:13" ht="14.25" customHeight="1" x14ac:dyDescent="0.2">
      <c r="A34" s="142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</row>
    <row r="35" spans="1:13" ht="14.25" customHeight="1" x14ac:dyDescent="0.2">
      <c r="A35" s="142"/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  <c r="M35" s="142"/>
    </row>
    <row r="36" spans="1:13" ht="14.25" customHeight="1" x14ac:dyDescent="0.2">
      <c r="A36" s="142"/>
      <c r="B36" s="142"/>
      <c r="C36" s="142"/>
      <c r="D36" s="142"/>
      <c r="E36" s="142"/>
      <c r="F36" s="142"/>
      <c r="G36" s="142"/>
      <c r="H36" s="142"/>
      <c r="I36" s="142"/>
      <c r="J36" s="142"/>
      <c r="K36" s="142"/>
      <c r="L36" s="142"/>
      <c r="M36" s="142"/>
    </row>
    <row r="37" spans="1:13" ht="14.25" customHeight="1" x14ac:dyDescent="0.2">
      <c r="A37" s="142"/>
      <c r="B37" s="142"/>
      <c r="C37" s="142"/>
      <c r="D37" s="142"/>
      <c r="E37" s="142"/>
      <c r="F37" s="142"/>
      <c r="G37" s="142"/>
      <c r="H37" s="142"/>
      <c r="I37" s="142"/>
      <c r="J37" s="142"/>
      <c r="K37" s="142"/>
      <c r="L37" s="142"/>
      <c r="M37" s="142"/>
    </row>
    <row r="38" spans="1:13" ht="14.25" customHeight="1" x14ac:dyDescent="0.2">
      <c r="A38" s="142"/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</row>
    <row r="39" spans="1:13" ht="14.25" customHeight="1" x14ac:dyDescent="0.2">
      <c r="A39" s="142"/>
      <c r="B39" s="142"/>
      <c r="C39" s="142"/>
      <c r="D39" s="142"/>
      <c r="E39" s="142"/>
      <c r="F39" s="142"/>
      <c r="G39" s="142"/>
      <c r="H39" s="142"/>
      <c r="I39" s="142"/>
      <c r="J39" s="142"/>
      <c r="K39" s="142"/>
      <c r="L39" s="142"/>
      <c r="M39" s="142"/>
    </row>
    <row r="40" spans="1:13" x14ac:dyDescent="0.2">
      <c r="A40" s="142"/>
      <c r="B40" s="142"/>
      <c r="C40" s="142"/>
      <c r="D40" s="142"/>
      <c r="E40" s="142"/>
      <c r="F40" s="142"/>
      <c r="G40" s="142"/>
      <c r="H40" s="142"/>
      <c r="I40" s="142"/>
      <c r="J40" s="142"/>
      <c r="K40" s="142"/>
      <c r="L40" s="142"/>
      <c r="M40" s="142"/>
    </row>
    <row r="41" spans="1:13" x14ac:dyDescent="0.2">
      <c r="A41" s="142"/>
      <c r="B41" s="142"/>
      <c r="C41" s="142"/>
      <c r="D41" s="142"/>
      <c r="E41" s="142"/>
      <c r="F41" s="142"/>
      <c r="G41" s="142"/>
      <c r="H41" s="142"/>
      <c r="I41" s="142"/>
      <c r="J41" s="142"/>
      <c r="K41" s="142"/>
      <c r="L41" s="142"/>
      <c r="M41" s="142"/>
    </row>
    <row r="42" spans="1:13" x14ac:dyDescent="0.2">
      <c r="A42" s="142"/>
      <c r="B42" s="142"/>
      <c r="C42" s="142"/>
      <c r="D42" s="142"/>
      <c r="E42" s="142"/>
      <c r="F42" s="142"/>
      <c r="G42" s="142"/>
      <c r="H42" s="142"/>
      <c r="I42" s="142"/>
      <c r="J42" s="142"/>
      <c r="K42" s="142"/>
      <c r="L42" s="142"/>
      <c r="M42" s="142"/>
    </row>
    <row r="48" spans="1:13" x14ac:dyDescent="0.2">
      <c r="A48" s="157"/>
      <c r="B48" s="157"/>
      <c r="C48" s="157"/>
      <c r="D48" s="157"/>
      <c r="E48" s="157"/>
      <c r="F48" s="157"/>
      <c r="G48" s="157"/>
    </row>
  </sheetData>
  <mergeCells count="2">
    <mergeCell ref="A48:G48"/>
    <mergeCell ref="A2:M42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Q786"/>
  <sheetViews>
    <sheetView workbookViewId="0">
      <selection activeCell="H24" sqref="H24"/>
    </sheetView>
  </sheetViews>
  <sheetFormatPr defaultRowHeight="14.25" x14ac:dyDescent="0.2"/>
  <cols>
    <col min="19" max="19" width="9.625" bestFit="1" customWidth="1"/>
    <col min="25" max="25" width="40.125" customWidth="1"/>
    <col min="26" max="26" width="61.25" customWidth="1"/>
    <col min="27" max="27" width="78.75" customWidth="1"/>
    <col min="28" max="29" width="10.375" customWidth="1"/>
    <col min="30" max="37" width="9" customWidth="1"/>
    <col min="43" max="43" width="9.625" customWidth="1"/>
    <col min="61" max="145" width="0" hidden="1" customWidth="1"/>
    <col min="193" max="193" width="9.875" customWidth="1"/>
    <col min="194" max="194" width="15.5" customWidth="1"/>
    <col min="195" max="195" width="18.625" customWidth="1"/>
    <col min="196" max="196" width="9.375" customWidth="1"/>
    <col min="197" max="197" width="10.25" customWidth="1"/>
    <col min="198" max="198" width="14.25" customWidth="1"/>
    <col min="199" max="199" width="13.125" customWidth="1"/>
  </cols>
  <sheetData>
    <row r="2" spans="1:199" x14ac:dyDescent="0.2">
      <c r="BI2">
        <v>1</v>
      </c>
      <c r="BJ2">
        <v>2</v>
      </c>
      <c r="BK2">
        <v>3</v>
      </c>
      <c r="BL2">
        <v>4</v>
      </c>
      <c r="BM2">
        <v>5</v>
      </c>
      <c r="BN2">
        <v>6</v>
      </c>
      <c r="BO2">
        <v>7</v>
      </c>
      <c r="BP2">
        <v>8</v>
      </c>
      <c r="BQ2">
        <v>9</v>
      </c>
      <c r="BR2">
        <v>10</v>
      </c>
      <c r="BS2">
        <v>11</v>
      </c>
      <c r="BT2">
        <v>12</v>
      </c>
      <c r="BU2">
        <v>13</v>
      </c>
      <c r="BV2">
        <v>14</v>
      </c>
      <c r="BW2">
        <v>15</v>
      </c>
      <c r="BX2">
        <v>16</v>
      </c>
      <c r="BY2">
        <v>17</v>
      </c>
      <c r="BZ2">
        <v>18</v>
      </c>
      <c r="CA2">
        <v>19</v>
      </c>
      <c r="CB2">
        <v>20</v>
      </c>
      <c r="CC2">
        <v>21</v>
      </c>
      <c r="CD2">
        <v>22</v>
      </c>
      <c r="CE2">
        <v>23</v>
      </c>
      <c r="CF2">
        <v>24</v>
      </c>
      <c r="CG2">
        <v>25</v>
      </c>
      <c r="CH2">
        <v>26</v>
      </c>
      <c r="CI2">
        <v>27</v>
      </c>
      <c r="CJ2">
        <v>28</v>
      </c>
      <c r="CK2">
        <v>29</v>
      </c>
      <c r="CL2">
        <v>30</v>
      </c>
      <c r="CM2">
        <v>31</v>
      </c>
      <c r="CN2">
        <v>32</v>
      </c>
      <c r="CO2">
        <v>33</v>
      </c>
      <c r="CP2">
        <v>34</v>
      </c>
      <c r="CQ2">
        <v>35</v>
      </c>
      <c r="CR2">
        <v>36</v>
      </c>
      <c r="CS2">
        <v>37</v>
      </c>
      <c r="CT2">
        <v>38</v>
      </c>
      <c r="CU2">
        <v>39</v>
      </c>
      <c r="CV2">
        <v>40</v>
      </c>
      <c r="CW2">
        <v>41</v>
      </c>
      <c r="CX2">
        <v>42</v>
      </c>
    </row>
    <row r="4" spans="1:199" ht="20.25" x14ac:dyDescent="0.2">
      <c r="A4" s="29" t="s">
        <v>736</v>
      </c>
      <c r="B4" s="101">
        <v>5</v>
      </c>
      <c r="J4" s="140" t="s">
        <v>821</v>
      </c>
      <c r="K4" s="140"/>
      <c r="L4" s="140"/>
      <c r="N4" s="141" t="s">
        <v>893</v>
      </c>
      <c r="O4" s="141"/>
      <c r="P4" s="141"/>
      <c r="Q4" s="141"/>
      <c r="R4" s="141"/>
      <c r="S4" s="141"/>
      <c r="T4" s="141"/>
      <c r="W4" s="140" t="s">
        <v>827</v>
      </c>
      <c r="X4" s="140"/>
      <c r="Y4" s="140"/>
      <c r="Z4" s="140"/>
      <c r="AA4" s="140"/>
      <c r="AD4" s="140" t="s">
        <v>872</v>
      </c>
      <c r="AE4" s="140"/>
      <c r="AF4" s="140"/>
      <c r="AG4" s="140"/>
      <c r="AH4" s="140"/>
      <c r="AI4" s="140"/>
      <c r="AL4" s="140" t="s">
        <v>873</v>
      </c>
      <c r="AM4" s="140"/>
      <c r="AN4" s="140"/>
      <c r="AO4" s="140"/>
      <c r="AP4" s="140"/>
      <c r="AQ4" s="140"/>
      <c r="AR4" s="140"/>
      <c r="AS4" s="140"/>
      <c r="AT4" s="140"/>
      <c r="AU4" s="140"/>
      <c r="AV4" s="140"/>
      <c r="AY4" s="140" t="s">
        <v>876</v>
      </c>
      <c r="AZ4" s="140"/>
      <c r="BA4" s="140"/>
      <c r="BD4" s="140" t="s">
        <v>879</v>
      </c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  <c r="CM4" s="140"/>
      <c r="CN4" s="140"/>
      <c r="CO4" s="140"/>
      <c r="CP4" s="140"/>
      <c r="CQ4" s="140"/>
      <c r="CR4" s="140"/>
      <c r="CS4" s="140"/>
      <c r="CT4" s="140"/>
      <c r="CU4" s="140"/>
      <c r="CV4" s="140"/>
      <c r="CW4" s="140"/>
      <c r="CX4" s="140"/>
      <c r="CZ4" s="140" t="s">
        <v>886</v>
      </c>
      <c r="DA4" s="140"/>
      <c r="DB4" s="140"/>
      <c r="DC4" s="140"/>
      <c r="DD4" s="140"/>
      <c r="DE4" s="140"/>
      <c r="DF4" s="140"/>
      <c r="DG4" s="140"/>
      <c r="DH4" s="140"/>
      <c r="DI4" s="140"/>
      <c r="DJ4" s="140"/>
      <c r="DK4" s="140"/>
      <c r="DL4" s="140"/>
      <c r="DM4" s="140"/>
      <c r="DN4" s="140"/>
      <c r="DO4" s="140"/>
      <c r="DP4" s="140"/>
      <c r="DQ4" s="140"/>
      <c r="DR4" s="140"/>
      <c r="DS4" s="140"/>
      <c r="DT4" s="140"/>
      <c r="DU4" s="140"/>
      <c r="DV4" s="140"/>
      <c r="DW4" s="140"/>
      <c r="DX4" s="140"/>
      <c r="DY4" s="140"/>
      <c r="DZ4" s="140"/>
      <c r="EA4" s="140"/>
      <c r="EB4" s="140"/>
      <c r="EC4" s="140"/>
      <c r="ED4" s="140"/>
      <c r="EE4" s="140"/>
      <c r="EF4" s="140"/>
      <c r="EG4" s="140"/>
      <c r="EH4" s="140"/>
      <c r="EI4" s="140"/>
      <c r="EJ4" s="140"/>
      <c r="EK4" s="140"/>
      <c r="EL4" s="140"/>
      <c r="EM4" s="140"/>
      <c r="EN4" s="140"/>
      <c r="EO4" s="140"/>
      <c r="ER4" s="140" t="s">
        <v>677</v>
      </c>
      <c r="ES4" s="140"/>
      <c r="ET4" s="140"/>
      <c r="EU4" s="140"/>
      <c r="EV4" s="140"/>
      <c r="EW4" s="140"/>
      <c r="EX4" s="140"/>
      <c r="EY4" s="140"/>
      <c r="EZ4" s="140"/>
      <c r="FA4" s="140"/>
      <c r="FB4" s="140"/>
      <c r="FC4" s="140"/>
      <c r="FD4" s="140"/>
      <c r="FE4" s="140"/>
      <c r="FF4" s="140"/>
      <c r="FG4" s="140"/>
      <c r="FH4" s="140"/>
      <c r="FI4" s="140"/>
      <c r="FJ4" s="140"/>
      <c r="FK4" s="140"/>
      <c r="FL4" s="140"/>
      <c r="FM4" s="140"/>
      <c r="FN4" s="140"/>
      <c r="FO4" s="140"/>
      <c r="FP4" s="140"/>
      <c r="FQ4" s="140"/>
      <c r="FR4" s="140"/>
      <c r="FS4" s="140"/>
      <c r="FT4" s="140"/>
      <c r="FU4" s="140"/>
      <c r="FV4" s="140"/>
      <c r="FW4" s="140"/>
      <c r="FX4" s="140"/>
      <c r="FY4" s="140"/>
      <c r="FZ4" s="140"/>
      <c r="GA4" s="140"/>
      <c r="GB4" s="140"/>
      <c r="GC4" s="140"/>
      <c r="GD4" s="140"/>
      <c r="GE4" s="140"/>
      <c r="GF4" s="140"/>
      <c r="GG4" s="140"/>
      <c r="GJ4" s="140" t="s">
        <v>903</v>
      </c>
      <c r="GK4" s="140"/>
      <c r="GL4" s="140"/>
      <c r="GM4" s="140"/>
      <c r="GN4" s="140"/>
      <c r="GO4" s="140"/>
      <c r="GP4" s="140"/>
      <c r="GQ4" s="140"/>
    </row>
    <row r="5" spans="1:199" ht="16.5" customHeight="1" x14ac:dyDescent="0.2">
      <c r="A5" s="29"/>
      <c r="B5" s="109"/>
      <c r="J5" s="107"/>
      <c r="K5" s="107"/>
      <c r="L5" s="107"/>
      <c r="N5" s="108"/>
      <c r="O5" s="108"/>
      <c r="P5" s="108"/>
      <c r="Q5" s="108"/>
      <c r="R5" s="108"/>
      <c r="S5" s="108"/>
      <c r="T5" s="108"/>
      <c r="W5" s="107"/>
      <c r="X5" s="107"/>
      <c r="Y5" s="107"/>
      <c r="Z5" s="107"/>
      <c r="AA5" s="107"/>
      <c r="AD5" s="107"/>
      <c r="AE5" s="107"/>
      <c r="AF5" s="107"/>
      <c r="AG5" s="107"/>
      <c r="AH5" s="107"/>
      <c r="AI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Y5" s="107"/>
      <c r="AZ5" s="107"/>
      <c r="BA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07"/>
      <c r="CM5" s="107"/>
      <c r="CN5" s="107"/>
      <c r="CO5" s="107"/>
      <c r="CP5" s="107"/>
      <c r="CQ5" s="107"/>
      <c r="CR5" s="107"/>
      <c r="CS5" s="107"/>
      <c r="CT5" s="107"/>
      <c r="CU5" s="107"/>
      <c r="CV5" s="107"/>
      <c r="CW5" s="107"/>
      <c r="CX5" s="107"/>
      <c r="CZ5" s="107"/>
      <c r="DA5" s="107"/>
      <c r="DB5" s="107"/>
      <c r="DC5" s="107"/>
      <c r="DD5" s="107"/>
      <c r="DE5" s="107"/>
      <c r="DF5" s="107"/>
      <c r="DG5" s="107"/>
      <c r="DH5" s="107"/>
      <c r="DI5" s="107"/>
      <c r="DJ5" s="107"/>
      <c r="DK5" s="107"/>
      <c r="DL5" s="107"/>
      <c r="DM5" s="107"/>
      <c r="DN5" s="107"/>
      <c r="DO5" s="107"/>
      <c r="DP5" s="107"/>
      <c r="DQ5" s="107"/>
      <c r="DR5" s="107"/>
      <c r="DS5" s="107"/>
      <c r="DT5" s="107"/>
      <c r="DU5" s="107"/>
      <c r="DV5" s="107"/>
      <c r="DW5" s="107"/>
      <c r="DX5" s="107"/>
      <c r="DY5" s="107"/>
      <c r="DZ5" s="107"/>
      <c r="EA5" s="107"/>
      <c r="EB5" s="107"/>
      <c r="EC5" s="107"/>
      <c r="ED5" s="107"/>
      <c r="EE5" s="107"/>
      <c r="EF5" s="107"/>
      <c r="EG5" s="107"/>
      <c r="EH5" s="107"/>
      <c r="EI5" s="107"/>
      <c r="EJ5" s="107"/>
      <c r="EK5" s="107"/>
      <c r="EL5" s="107"/>
      <c r="EM5" s="107"/>
      <c r="EN5" s="107"/>
      <c r="EO5" s="107"/>
      <c r="ER5" s="159" t="s">
        <v>904</v>
      </c>
      <c r="ES5" s="159"/>
      <c r="ET5" s="159"/>
      <c r="EU5" s="159" t="s">
        <v>905</v>
      </c>
      <c r="EV5" s="159"/>
      <c r="EW5" s="159"/>
      <c r="EX5" s="159"/>
      <c r="EY5" s="159"/>
      <c r="EZ5" s="159" t="s">
        <v>906</v>
      </c>
      <c r="FA5" s="159"/>
      <c r="FB5" s="159"/>
      <c r="FC5" s="159"/>
      <c r="FD5" s="159"/>
      <c r="FE5" s="159"/>
      <c r="FF5" s="159" t="s">
        <v>907</v>
      </c>
      <c r="FG5" s="159"/>
      <c r="FH5" s="159"/>
      <c r="FI5" s="159"/>
      <c r="FJ5" s="159"/>
      <c r="FK5" s="159"/>
      <c r="FL5" s="159" t="s">
        <v>908</v>
      </c>
      <c r="FM5" s="159"/>
      <c r="FN5" s="159"/>
      <c r="FO5" s="159"/>
      <c r="FP5" s="159"/>
      <c r="FQ5" s="159"/>
      <c r="FR5" s="158" t="s">
        <v>909</v>
      </c>
      <c r="FS5" s="158"/>
      <c r="FT5" s="158"/>
      <c r="FU5" s="158"/>
      <c r="FV5" s="158"/>
      <c r="FW5" s="158"/>
      <c r="FX5" s="158"/>
      <c r="FY5" s="158"/>
      <c r="FZ5" s="158" t="s">
        <v>910</v>
      </c>
      <c r="GA5" s="158"/>
      <c r="GB5" s="158"/>
      <c r="GC5" s="158"/>
      <c r="GD5" s="158"/>
      <c r="GE5" s="158"/>
      <c r="GF5" s="158"/>
      <c r="GG5" s="158"/>
      <c r="GJ5" s="107"/>
      <c r="GK5" s="107"/>
      <c r="GL5" s="107"/>
      <c r="GM5" s="107"/>
      <c r="GN5" s="107"/>
      <c r="GO5" s="107"/>
      <c r="GP5" s="107"/>
      <c r="GQ5" s="107"/>
    </row>
    <row r="6" spans="1:199" ht="17.25" x14ac:dyDescent="0.2">
      <c r="A6" s="47" t="s">
        <v>726</v>
      </c>
      <c r="B6" s="12" t="s">
        <v>248</v>
      </c>
      <c r="C6" s="12" t="s">
        <v>648</v>
      </c>
      <c r="E6" s="12" t="s">
        <v>197</v>
      </c>
      <c r="F6" s="12" t="s">
        <v>728</v>
      </c>
      <c r="G6" s="12" t="s">
        <v>729</v>
      </c>
      <c r="H6" s="12" t="s">
        <v>648</v>
      </c>
      <c r="J6" s="12" t="s">
        <v>76</v>
      </c>
      <c r="K6" s="12" t="s">
        <v>774</v>
      </c>
      <c r="L6" s="12" t="s">
        <v>502</v>
      </c>
      <c r="N6" s="12" t="s">
        <v>887</v>
      </c>
      <c r="O6" s="12" t="s">
        <v>888</v>
      </c>
      <c r="P6" s="12" t="s">
        <v>889</v>
      </c>
      <c r="Q6" s="12" t="s">
        <v>890</v>
      </c>
      <c r="R6" s="12" t="s">
        <v>891</v>
      </c>
      <c r="S6" s="12" t="s">
        <v>895</v>
      </c>
      <c r="T6" s="12" t="s">
        <v>892</v>
      </c>
      <c r="W6" s="12" t="s">
        <v>828</v>
      </c>
      <c r="X6" s="12" t="s">
        <v>825</v>
      </c>
      <c r="Y6" s="12" t="s">
        <v>829</v>
      </c>
      <c r="Z6" s="12" t="s">
        <v>830</v>
      </c>
      <c r="AA6" s="12" t="s">
        <v>663</v>
      </c>
      <c r="AD6" s="12" t="s">
        <v>738</v>
      </c>
      <c r="AE6" s="12" t="s">
        <v>723</v>
      </c>
      <c r="AF6" s="12" t="s">
        <v>724</v>
      </c>
      <c r="AG6" s="12" t="s">
        <v>414</v>
      </c>
      <c r="AH6" s="12" t="s">
        <v>725</v>
      </c>
      <c r="AI6" s="12" t="s">
        <v>871</v>
      </c>
      <c r="AL6" s="12" t="s">
        <v>842</v>
      </c>
      <c r="AM6" s="12" t="s">
        <v>843</v>
      </c>
      <c r="AN6" s="12" t="s">
        <v>848</v>
      </c>
      <c r="AO6" s="12" t="s">
        <v>844</v>
      </c>
      <c r="AP6" s="12" t="s">
        <v>834</v>
      </c>
      <c r="AQ6" s="12" t="s">
        <v>837</v>
      </c>
      <c r="AR6" s="12" t="s">
        <v>835</v>
      </c>
      <c r="AS6" s="12" t="s">
        <v>836</v>
      </c>
      <c r="AT6" s="12" t="s">
        <v>838</v>
      </c>
      <c r="AU6" s="12" t="s">
        <v>245</v>
      </c>
      <c r="AV6" s="12" t="s">
        <v>845</v>
      </c>
      <c r="AY6" s="23" t="s">
        <v>874</v>
      </c>
      <c r="AZ6" s="23" t="s">
        <v>661</v>
      </c>
      <c r="BA6" s="23" t="s">
        <v>875</v>
      </c>
      <c r="BD6" s="12" t="s">
        <v>877</v>
      </c>
      <c r="BE6" s="12" t="s">
        <v>878</v>
      </c>
      <c r="BF6" s="12" t="s">
        <v>880</v>
      </c>
      <c r="BG6" s="12" t="s">
        <v>881</v>
      </c>
      <c r="BH6" s="12" t="s">
        <v>783</v>
      </c>
      <c r="BI6" s="12" t="s">
        <v>775</v>
      </c>
      <c r="BJ6" s="12" t="s">
        <v>252</v>
      </c>
      <c r="BK6" s="12" t="s">
        <v>776</v>
      </c>
      <c r="BL6" s="12" t="s">
        <v>777</v>
      </c>
      <c r="BM6" s="12" t="s">
        <v>778</v>
      </c>
      <c r="BN6" s="12" t="s">
        <v>779</v>
      </c>
      <c r="BO6" s="12" t="s">
        <v>780</v>
      </c>
      <c r="BP6" s="12" t="s">
        <v>781</v>
      </c>
      <c r="BQ6" s="12" t="s">
        <v>786</v>
      </c>
      <c r="BR6" s="12" t="s">
        <v>787</v>
      </c>
      <c r="BS6" s="12" t="s">
        <v>788</v>
      </c>
      <c r="BT6" s="12" t="s">
        <v>789</v>
      </c>
      <c r="BU6" s="12" t="s">
        <v>790</v>
      </c>
      <c r="BV6" s="12" t="s">
        <v>791</v>
      </c>
      <c r="BW6" s="12" t="s">
        <v>792</v>
      </c>
      <c r="BX6" s="12" t="s">
        <v>793</v>
      </c>
      <c r="BY6" s="12" t="s">
        <v>794</v>
      </c>
      <c r="BZ6" s="12" t="s">
        <v>795</v>
      </c>
      <c r="CA6" s="12" t="s">
        <v>796</v>
      </c>
      <c r="CB6" s="12" t="s">
        <v>797</v>
      </c>
      <c r="CC6" s="12" t="s">
        <v>798</v>
      </c>
      <c r="CD6" s="12" t="s">
        <v>799</v>
      </c>
      <c r="CE6" s="12" t="s">
        <v>800</v>
      </c>
      <c r="CF6" s="12" t="s">
        <v>801</v>
      </c>
      <c r="CG6" s="12" t="s">
        <v>802</v>
      </c>
      <c r="CH6" s="12" t="s">
        <v>803</v>
      </c>
      <c r="CI6" s="12" t="s">
        <v>804</v>
      </c>
      <c r="CJ6" s="12" t="s">
        <v>805</v>
      </c>
      <c r="CK6" s="12" t="s">
        <v>806</v>
      </c>
      <c r="CL6" s="12" t="s">
        <v>807</v>
      </c>
      <c r="CM6" s="12" t="s">
        <v>808</v>
      </c>
      <c r="CN6" s="12" t="s">
        <v>809</v>
      </c>
      <c r="CO6" s="12" t="s">
        <v>810</v>
      </c>
      <c r="CP6" s="12" t="s">
        <v>811</v>
      </c>
      <c r="CQ6" s="12" t="s">
        <v>812</v>
      </c>
      <c r="CR6" s="12" t="s">
        <v>813</v>
      </c>
      <c r="CS6" s="12" t="s">
        <v>814</v>
      </c>
      <c r="CT6" s="12" t="s">
        <v>815</v>
      </c>
      <c r="CU6" s="12" t="s">
        <v>816</v>
      </c>
      <c r="CV6" s="12" t="s">
        <v>817</v>
      </c>
      <c r="CW6" s="12" t="s">
        <v>818</v>
      </c>
      <c r="CX6" s="12" t="s">
        <v>819</v>
      </c>
      <c r="CZ6" s="12" t="s">
        <v>775</v>
      </c>
      <c r="DA6" s="12" t="s">
        <v>252</v>
      </c>
      <c r="DB6" s="12" t="s">
        <v>776</v>
      </c>
      <c r="DC6" s="12" t="s">
        <v>777</v>
      </c>
      <c r="DD6" s="12" t="s">
        <v>778</v>
      </c>
      <c r="DE6" s="12" t="s">
        <v>779</v>
      </c>
      <c r="DF6" s="12" t="s">
        <v>780</v>
      </c>
      <c r="DG6" s="12" t="s">
        <v>781</v>
      </c>
      <c r="DH6" s="12" t="s">
        <v>786</v>
      </c>
      <c r="DI6" s="12" t="s">
        <v>787</v>
      </c>
      <c r="DJ6" s="12" t="s">
        <v>788</v>
      </c>
      <c r="DK6" s="12" t="s">
        <v>789</v>
      </c>
      <c r="DL6" s="12" t="s">
        <v>790</v>
      </c>
      <c r="DM6" s="12" t="s">
        <v>791</v>
      </c>
      <c r="DN6" s="12" t="s">
        <v>792</v>
      </c>
      <c r="DO6" s="12" t="s">
        <v>793</v>
      </c>
      <c r="DP6" s="12" t="s">
        <v>794</v>
      </c>
      <c r="DQ6" s="12" t="s">
        <v>795</v>
      </c>
      <c r="DR6" s="12" t="s">
        <v>796</v>
      </c>
      <c r="DS6" s="12" t="s">
        <v>797</v>
      </c>
      <c r="DT6" s="12" t="s">
        <v>798</v>
      </c>
      <c r="DU6" s="12" t="s">
        <v>799</v>
      </c>
      <c r="DV6" s="12" t="s">
        <v>800</v>
      </c>
      <c r="DW6" s="12" t="s">
        <v>801</v>
      </c>
      <c r="DX6" s="12" t="s">
        <v>802</v>
      </c>
      <c r="DY6" s="12" t="s">
        <v>803</v>
      </c>
      <c r="DZ6" s="12" t="s">
        <v>804</v>
      </c>
      <c r="EA6" s="12" t="s">
        <v>805</v>
      </c>
      <c r="EB6" s="12" t="s">
        <v>806</v>
      </c>
      <c r="EC6" s="12" t="s">
        <v>807</v>
      </c>
      <c r="ED6" s="12" t="s">
        <v>808</v>
      </c>
      <c r="EE6" s="12" t="s">
        <v>809</v>
      </c>
      <c r="EF6" s="12" t="s">
        <v>810</v>
      </c>
      <c r="EG6" s="12" t="s">
        <v>811</v>
      </c>
      <c r="EH6" s="12" t="s">
        <v>812</v>
      </c>
      <c r="EI6" s="12" t="s">
        <v>813</v>
      </c>
      <c r="EJ6" s="12" t="s">
        <v>814</v>
      </c>
      <c r="EK6" s="12" t="s">
        <v>815</v>
      </c>
      <c r="EL6" s="12" t="s">
        <v>816</v>
      </c>
      <c r="EM6" s="12" t="s">
        <v>817</v>
      </c>
      <c r="EN6" s="12" t="s">
        <v>818</v>
      </c>
      <c r="EO6" s="12" t="s">
        <v>819</v>
      </c>
      <c r="ER6" s="12" t="s">
        <v>775</v>
      </c>
      <c r="ES6" s="12" t="s">
        <v>252</v>
      </c>
      <c r="ET6" s="12" t="s">
        <v>776</v>
      </c>
      <c r="EU6" s="12" t="s">
        <v>911</v>
      </c>
      <c r="EV6" s="12" t="s">
        <v>912</v>
      </c>
      <c r="EW6" s="12" t="s">
        <v>913</v>
      </c>
      <c r="EX6" s="12" t="s">
        <v>914</v>
      </c>
      <c r="EY6" s="12" t="s">
        <v>915</v>
      </c>
      <c r="EZ6" s="12" t="s">
        <v>911</v>
      </c>
      <c r="FA6" s="12" t="s">
        <v>916</v>
      </c>
      <c r="FB6" s="12" t="s">
        <v>917</v>
      </c>
      <c r="FC6" s="12" t="s">
        <v>918</v>
      </c>
      <c r="FD6" s="12" t="s">
        <v>919</v>
      </c>
      <c r="FE6" s="12" t="s">
        <v>920</v>
      </c>
      <c r="FF6" s="12" t="s">
        <v>921</v>
      </c>
      <c r="FG6" s="12" t="s">
        <v>912</v>
      </c>
      <c r="FH6" s="12" t="s">
        <v>922</v>
      </c>
      <c r="FI6" s="12" t="s">
        <v>914</v>
      </c>
      <c r="FJ6" s="12" t="s">
        <v>919</v>
      </c>
      <c r="FK6" s="12" t="s">
        <v>923</v>
      </c>
      <c r="FL6" s="12" t="s">
        <v>924</v>
      </c>
      <c r="FM6" s="12" t="s">
        <v>252</v>
      </c>
      <c r="FN6" s="12" t="s">
        <v>776</v>
      </c>
      <c r="FO6" s="12" t="s">
        <v>777</v>
      </c>
      <c r="FP6" s="12" t="s">
        <v>778</v>
      </c>
      <c r="FQ6" s="12" t="s">
        <v>779</v>
      </c>
      <c r="FR6" s="12" t="s">
        <v>924</v>
      </c>
      <c r="FS6" s="12" t="s">
        <v>252</v>
      </c>
      <c r="FT6" s="12" t="s">
        <v>776</v>
      </c>
      <c r="FU6" s="12" t="s">
        <v>777</v>
      </c>
      <c r="FV6" s="12" t="s">
        <v>778</v>
      </c>
      <c r="FW6" s="12" t="s">
        <v>779</v>
      </c>
      <c r="FX6" s="12" t="s">
        <v>780</v>
      </c>
      <c r="FY6" s="12" t="s">
        <v>781</v>
      </c>
      <c r="FZ6" s="12" t="s">
        <v>924</v>
      </c>
      <c r="GA6" s="12" t="s">
        <v>252</v>
      </c>
      <c r="GB6" s="12" t="s">
        <v>776</v>
      </c>
      <c r="GC6" s="12" t="s">
        <v>777</v>
      </c>
      <c r="GD6" s="12" t="s">
        <v>778</v>
      </c>
      <c r="GE6" s="12" t="s">
        <v>779</v>
      </c>
      <c r="GF6" s="12" t="s">
        <v>780</v>
      </c>
      <c r="GG6" s="12" t="s">
        <v>781</v>
      </c>
      <c r="GJ6" s="12" t="s">
        <v>894</v>
      </c>
      <c r="GK6" s="12" t="s">
        <v>899</v>
      </c>
      <c r="GL6" s="12" t="s">
        <v>896</v>
      </c>
      <c r="GM6" s="12" t="s">
        <v>361</v>
      </c>
      <c r="GN6" s="12" t="s">
        <v>897</v>
      </c>
      <c r="GO6" s="12" t="s">
        <v>898</v>
      </c>
      <c r="GP6" s="12" t="s">
        <v>901</v>
      </c>
      <c r="GQ6" s="12" t="s">
        <v>902</v>
      </c>
    </row>
    <row r="7" spans="1:199" ht="16.5" x14ac:dyDescent="0.2">
      <c r="A7" s="101">
        <v>1</v>
      </c>
      <c r="B7" s="101">
        <v>2</v>
      </c>
      <c r="C7" s="101">
        <v>2</v>
      </c>
      <c r="E7" s="101">
        <v>1</v>
      </c>
      <c r="F7" s="101" t="s">
        <v>467</v>
      </c>
      <c r="G7" s="101">
        <v>1</v>
      </c>
      <c r="H7" s="101">
        <v>1</v>
      </c>
      <c r="J7" s="101">
        <v>0</v>
      </c>
      <c r="K7" s="101">
        <v>0</v>
      </c>
      <c r="L7" s="101">
        <v>0</v>
      </c>
      <c r="N7" s="106">
        <v>0</v>
      </c>
      <c r="O7" s="106">
        <v>0</v>
      </c>
      <c r="P7" s="106">
        <v>0</v>
      </c>
      <c r="Q7" s="46">
        <v>0</v>
      </c>
      <c r="R7" s="46">
        <v>0</v>
      </c>
      <c r="S7" s="46"/>
      <c r="T7" s="105" t="str">
        <f>"神器"&amp;N7&amp;"-"&amp;O7</f>
        <v>神器0-0</v>
      </c>
      <c r="W7" s="101">
        <v>0</v>
      </c>
      <c r="X7" s="101">
        <v>0</v>
      </c>
      <c r="Y7" s="101"/>
      <c r="Z7" s="101"/>
      <c r="AA7" s="101"/>
      <c r="AD7" s="101">
        <v>1</v>
      </c>
      <c r="AE7" s="101">
        <v>1</v>
      </c>
      <c r="AF7" s="101">
        <v>1</v>
      </c>
      <c r="AG7" s="101" t="str">
        <f>"神器"&amp;AE7&amp;"-"&amp;AF7</f>
        <v>神器1-1</v>
      </c>
      <c r="AH7" s="101">
        <v>1</v>
      </c>
      <c r="AI7" s="101">
        <f>INDEX($C$7:$C$13,AE7)*INDEX($H$7:$H$10,AH7)*$B$4</f>
        <v>10</v>
      </c>
      <c r="AL7" s="101">
        <v>1</v>
      </c>
      <c r="AM7" s="101">
        <v>1</v>
      </c>
      <c r="AN7" s="101">
        <v>1</v>
      </c>
      <c r="AO7" s="101">
        <v>1</v>
      </c>
      <c r="AP7" s="101" t="s">
        <v>831</v>
      </c>
      <c r="AQ7" s="34">
        <v>5000</v>
      </c>
      <c r="AR7" s="101">
        <v>1</v>
      </c>
      <c r="AS7" s="101">
        <v>3</v>
      </c>
      <c r="AT7" s="101">
        <f>INDEX($AH$7:$AH$48,AO7)</f>
        <v>1</v>
      </c>
      <c r="AU7" s="14">
        <f>(AR7+AS7)/2*AQ7/10000</f>
        <v>1</v>
      </c>
      <c r="AV7" s="14">
        <f>(AR7+AS7)/2*AQ7/10000*INDEX($AI$7:$AI$48,AO7)</f>
        <v>10</v>
      </c>
      <c r="AY7" s="101">
        <v>1</v>
      </c>
      <c r="AZ7" s="101">
        <v>1</v>
      </c>
      <c r="BA7" s="101">
        <f t="shared" ref="BA7:BA24" si="0">SUMIFS($AV$7:$AV$301,$AL$7:$AL$301,"="&amp;AY7,$AM$7:$AM$301,"="&amp;AZ7)</f>
        <v>33.5</v>
      </c>
      <c r="BD7" s="101">
        <v>1</v>
      </c>
      <c r="BE7" s="14">
        <f>INDEX(节奏总表!$BW$4:$BW$63,新神器!BD7)</f>
        <v>32</v>
      </c>
      <c r="BF7" s="14">
        <f>MATCH(BE7,$X$7:$X$14,1)-1</f>
        <v>0</v>
      </c>
      <c r="BG7" s="101">
        <v>0</v>
      </c>
      <c r="BH7" s="101">
        <v>5</v>
      </c>
      <c r="BI7" s="14">
        <f t="shared" ref="BI7:BR16" si="1">SUMIFS($AU$7:$AU$301,$AL$7:$AL$301,"="&amp;$BF7,$AM$7:$AM$301,"="&amp;$BG7,$AO$7:$AO$301,"="&amp;BI$2)*$BH7</f>
        <v>0</v>
      </c>
      <c r="BJ7" s="14">
        <f t="shared" si="1"/>
        <v>0</v>
      </c>
      <c r="BK7" s="14">
        <f t="shared" si="1"/>
        <v>0</v>
      </c>
      <c r="BL7" s="14">
        <f t="shared" si="1"/>
        <v>0</v>
      </c>
      <c r="BM7" s="14">
        <f t="shared" si="1"/>
        <v>0</v>
      </c>
      <c r="BN7" s="14">
        <f t="shared" si="1"/>
        <v>0</v>
      </c>
      <c r="BO7" s="14">
        <f t="shared" si="1"/>
        <v>0</v>
      </c>
      <c r="BP7" s="14">
        <f t="shared" si="1"/>
        <v>0</v>
      </c>
      <c r="BQ7" s="14">
        <f t="shared" si="1"/>
        <v>0</v>
      </c>
      <c r="BR7" s="14">
        <f t="shared" si="1"/>
        <v>0</v>
      </c>
      <c r="BS7" s="14">
        <f t="shared" ref="BS7:CB16" si="2">SUMIFS($AU$7:$AU$301,$AL$7:$AL$301,"="&amp;$BF7,$AM$7:$AM$301,"="&amp;$BG7,$AO$7:$AO$301,"="&amp;BS$2)*$BH7</f>
        <v>0</v>
      </c>
      <c r="BT7" s="14">
        <f t="shared" si="2"/>
        <v>0</v>
      </c>
      <c r="BU7" s="14">
        <f t="shared" si="2"/>
        <v>0</v>
      </c>
      <c r="BV7" s="14">
        <f t="shared" si="2"/>
        <v>0</v>
      </c>
      <c r="BW7" s="14">
        <f t="shared" si="2"/>
        <v>0</v>
      </c>
      <c r="BX7" s="14">
        <f t="shared" si="2"/>
        <v>0</v>
      </c>
      <c r="BY7" s="14">
        <f t="shared" si="2"/>
        <v>0</v>
      </c>
      <c r="BZ7" s="14">
        <f t="shared" si="2"/>
        <v>0</v>
      </c>
      <c r="CA7" s="14">
        <f t="shared" si="2"/>
        <v>0</v>
      </c>
      <c r="CB7" s="14">
        <f t="shared" si="2"/>
        <v>0</v>
      </c>
      <c r="CC7" s="14">
        <f t="shared" ref="CC7:CL16" si="3">SUMIFS($AU$7:$AU$301,$AL$7:$AL$301,"="&amp;$BF7,$AM$7:$AM$301,"="&amp;$BG7,$AO$7:$AO$301,"="&amp;CC$2)*$BH7</f>
        <v>0</v>
      </c>
      <c r="CD7" s="14">
        <f t="shared" si="3"/>
        <v>0</v>
      </c>
      <c r="CE7" s="14">
        <f t="shared" si="3"/>
        <v>0</v>
      </c>
      <c r="CF7" s="14">
        <f t="shared" si="3"/>
        <v>0</v>
      </c>
      <c r="CG7" s="14">
        <f t="shared" si="3"/>
        <v>0</v>
      </c>
      <c r="CH7" s="14">
        <f t="shared" si="3"/>
        <v>0</v>
      </c>
      <c r="CI7" s="14">
        <f t="shared" si="3"/>
        <v>0</v>
      </c>
      <c r="CJ7" s="14">
        <f t="shared" si="3"/>
        <v>0</v>
      </c>
      <c r="CK7" s="14">
        <f t="shared" si="3"/>
        <v>0</v>
      </c>
      <c r="CL7" s="14">
        <f t="shared" si="3"/>
        <v>0</v>
      </c>
      <c r="CM7" s="14">
        <f t="shared" ref="CM7:CX16" si="4">SUMIFS($AU$7:$AU$301,$AL$7:$AL$301,"="&amp;$BF7,$AM$7:$AM$301,"="&amp;$BG7,$AO$7:$AO$301,"="&amp;CM$2)*$BH7</f>
        <v>0</v>
      </c>
      <c r="CN7" s="14">
        <f t="shared" si="4"/>
        <v>0</v>
      </c>
      <c r="CO7" s="14">
        <f t="shared" si="4"/>
        <v>0</v>
      </c>
      <c r="CP7" s="14">
        <f t="shared" si="4"/>
        <v>0</v>
      </c>
      <c r="CQ7" s="14">
        <f t="shared" si="4"/>
        <v>0</v>
      </c>
      <c r="CR7" s="14">
        <f t="shared" si="4"/>
        <v>0</v>
      </c>
      <c r="CS7" s="14">
        <f t="shared" si="4"/>
        <v>0</v>
      </c>
      <c r="CT7" s="14">
        <f t="shared" si="4"/>
        <v>0</v>
      </c>
      <c r="CU7" s="14">
        <f t="shared" si="4"/>
        <v>0</v>
      </c>
      <c r="CV7" s="14">
        <f t="shared" si="4"/>
        <v>0</v>
      </c>
      <c r="CW7" s="14">
        <f t="shared" si="4"/>
        <v>0</v>
      </c>
      <c r="CX7" s="14">
        <f t="shared" si="4"/>
        <v>0</v>
      </c>
      <c r="CZ7" s="14">
        <f>SUM(BI$7:BI7)</f>
        <v>0</v>
      </c>
      <c r="DA7" s="14">
        <f>SUM(BJ$7:BJ7)</f>
        <v>0</v>
      </c>
      <c r="DB7" s="14">
        <f>SUM(BK$7:BK7)</f>
        <v>0</v>
      </c>
      <c r="DC7" s="14">
        <f>SUM(BL$7:BL7)</f>
        <v>0</v>
      </c>
      <c r="DD7" s="14">
        <f>SUM(BM$7:BM7)</f>
        <v>0</v>
      </c>
      <c r="DE7" s="14">
        <f>SUM(BN$7:BN7)</f>
        <v>0</v>
      </c>
      <c r="DF7" s="14">
        <f>SUM(BO$7:BO7)</f>
        <v>0</v>
      </c>
      <c r="DG7" s="14">
        <f>SUM(BP$7:BP7)</f>
        <v>0</v>
      </c>
      <c r="DH7" s="14">
        <f>SUM(BQ$7:BQ7)</f>
        <v>0</v>
      </c>
      <c r="DI7" s="14">
        <f>SUM(BR$7:BR7)</f>
        <v>0</v>
      </c>
      <c r="DJ7" s="14">
        <f>SUM(BS$7:BS7)</f>
        <v>0</v>
      </c>
      <c r="DK7" s="14">
        <f>SUM(BT$7:BT7)</f>
        <v>0</v>
      </c>
      <c r="DL7" s="14">
        <f>SUM(BU$7:BU7)</f>
        <v>0</v>
      </c>
      <c r="DM7" s="14">
        <f>SUM(BV$7:BV7)</f>
        <v>0</v>
      </c>
      <c r="DN7" s="14">
        <f>SUM(BW$7:BW7)</f>
        <v>0</v>
      </c>
      <c r="DO7" s="14">
        <f>SUM(BX$7:BX7)</f>
        <v>0</v>
      </c>
      <c r="DP7" s="14">
        <f>SUM(BY$7:BY7)</f>
        <v>0</v>
      </c>
      <c r="DQ7" s="14">
        <f>SUM(BZ$7:BZ7)</f>
        <v>0</v>
      </c>
      <c r="DR7" s="14">
        <f>SUM(CA$7:CA7)</f>
        <v>0</v>
      </c>
      <c r="DS7" s="14">
        <f>SUM(CB$7:CB7)</f>
        <v>0</v>
      </c>
      <c r="DT7" s="14">
        <f>SUM(CC$7:CC7)</f>
        <v>0</v>
      </c>
      <c r="DU7" s="14">
        <f>SUM(CD$7:CD7)</f>
        <v>0</v>
      </c>
      <c r="DV7" s="14">
        <f>SUM(CE$7:CE7)</f>
        <v>0</v>
      </c>
      <c r="DW7" s="14">
        <f>SUM(CF$7:CF7)</f>
        <v>0</v>
      </c>
      <c r="DX7" s="14">
        <f>SUM(CG$7:CG7)</f>
        <v>0</v>
      </c>
      <c r="DY7" s="14">
        <f>SUM(CH$7:CH7)</f>
        <v>0</v>
      </c>
      <c r="DZ7" s="14">
        <f>SUM(CI$7:CI7)</f>
        <v>0</v>
      </c>
      <c r="EA7" s="14">
        <f>SUM(CJ$7:CJ7)</f>
        <v>0</v>
      </c>
      <c r="EB7" s="14">
        <f>SUM(CK$7:CK7)</f>
        <v>0</v>
      </c>
      <c r="EC7" s="14">
        <f>SUM(CL$7:CL7)</f>
        <v>0</v>
      </c>
      <c r="ED7" s="14">
        <f>SUM(CM$7:CM7)</f>
        <v>0</v>
      </c>
      <c r="EE7" s="14">
        <f>SUM(CN$7:CN7)</f>
        <v>0</v>
      </c>
      <c r="EF7" s="14">
        <f>SUM(CO$7:CO7)</f>
        <v>0</v>
      </c>
      <c r="EG7" s="14">
        <f>SUM(CP$7:CP7)</f>
        <v>0</v>
      </c>
      <c r="EH7" s="14">
        <f>SUM(CQ$7:CQ7)</f>
        <v>0</v>
      </c>
      <c r="EI7" s="14">
        <f>SUM(CR$7:CR7)</f>
        <v>0</v>
      </c>
      <c r="EJ7" s="14">
        <f>SUM(CS$7:CS7)</f>
        <v>0</v>
      </c>
      <c r="EK7" s="14">
        <f>SUM(CT$7:CT7)</f>
        <v>0</v>
      </c>
      <c r="EL7" s="14">
        <f>SUM(CU$7:CU7)</f>
        <v>0</v>
      </c>
      <c r="EM7" s="14">
        <f>SUM(CV$7:CV7)</f>
        <v>0</v>
      </c>
      <c r="EN7" s="14">
        <f>SUM(CW$7:CW7)</f>
        <v>0</v>
      </c>
      <c r="EO7" s="14">
        <f>SUM(CX$7:CX7)</f>
        <v>0</v>
      </c>
      <c r="ER7" s="14">
        <f>MATCH(CZ7,$L$7:$L$28,1)-1</f>
        <v>0</v>
      </c>
      <c r="ES7" s="14">
        <f t="shared" ref="ES7:GG7" si="5">MATCH(DA7,$L$7:$L$28,1)-1</f>
        <v>0</v>
      </c>
      <c r="ET7" s="14">
        <f t="shared" si="5"/>
        <v>0</v>
      </c>
      <c r="EU7" s="14">
        <f t="shared" si="5"/>
        <v>0</v>
      </c>
      <c r="EV7" s="14">
        <f t="shared" si="5"/>
        <v>0</v>
      </c>
      <c r="EW7" s="14">
        <f t="shared" si="5"/>
        <v>0</v>
      </c>
      <c r="EX7" s="14">
        <f t="shared" si="5"/>
        <v>0</v>
      </c>
      <c r="EY7" s="14">
        <f t="shared" si="5"/>
        <v>0</v>
      </c>
      <c r="EZ7" s="14">
        <f t="shared" si="5"/>
        <v>0</v>
      </c>
      <c r="FA7" s="14">
        <f t="shared" si="5"/>
        <v>0</v>
      </c>
      <c r="FB7" s="14">
        <f t="shared" si="5"/>
        <v>0</v>
      </c>
      <c r="FC7" s="14">
        <f t="shared" si="5"/>
        <v>0</v>
      </c>
      <c r="FD7" s="14">
        <f t="shared" si="5"/>
        <v>0</v>
      </c>
      <c r="FE7" s="14">
        <f t="shared" si="5"/>
        <v>0</v>
      </c>
      <c r="FF7" s="14">
        <f t="shared" si="5"/>
        <v>0</v>
      </c>
      <c r="FG7" s="14">
        <f t="shared" si="5"/>
        <v>0</v>
      </c>
      <c r="FH7" s="14">
        <f t="shared" si="5"/>
        <v>0</v>
      </c>
      <c r="FI7" s="14">
        <f t="shared" si="5"/>
        <v>0</v>
      </c>
      <c r="FJ7" s="14">
        <f t="shared" si="5"/>
        <v>0</v>
      </c>
      <c r="FK7" s="14">
        <f t="shared" si="5"/>
        <v>0</v>
      </c>
      <c r="FL7" s="14">
        <f t="shared" si="5"/>
        <v>0</v>
      </c>
      <c r="FM7" s="14">
        <f t="shared" si="5"/>
        <v>0</v>
      </c>
      <c r="FN7" s="14">
        <f t="shared" si="5"/>
        <v>0</v>
      </c>
      <c r="FO7" s="14">
        <f t="shared" si="5"/>
        <v>0</v>
      </c>
      <c r="FP7" s="14">
        <f t="shared" si="5"/>
        <v>0</v>
      </c>
      <c r="FQ7" s="14">
        <f t="shared" si="5"/>
        <v>0</v>
      </c>
      <c r="FR7" s="14">
        <f t="shared" si="5"/>
        <v>0</v>
      </c>
      <c r="FS7" s="14">
        <f t="shared" si="5"/>
        <v>0</v>
      </c>
      <c r="FT7" s="14">
        <f t="shared" si="5"/>
        <v>0</v>
      </c>
      <c r="FU7" s="14">
        <f t="shared" si="5"/>
        <v>0</v>
      </c>
      <c r="FV7" s="14">
        <f t="shared" si="5"/>
        <v>0</v>
      </c>
      <c r="FW7" s="14">
        <f t="shared" si="5"/>
        <v>0</v>
      </c>
      <c r="FX7" s="14">
        <f t="shared" si="5"/>
        <v>0</v>
      </c>
      <c r="FY7" s="14">
        <f t="shared" si="5"/>
        <v>0</v>
      </c>
      <c r="FZ7" s="14">
        <f t="shared" si="5"/>
        <v>0</v>
      </c>
      <c r="GA7" s="14">
        <f t="shared" si="5"/>
        <v>0</v>
      </c>
      <c r="GB7" s="14">
        <f t="shared" si="5"/>
        <v>0</v>
      </c>
      <c r="GC7" s="14">
        <f t="shared" si="5"/>
        <v>0</v>
      </c>
      <c r="GD7" s="14">
        <f t="shared" si="5"/>
        <v>0</v>
      </c>
      <c r="GE7" s="14">
        <f t="shared" si="5"/>
        <v>0</v>
      </c>
      <c r="GF7" s="14">
        <f t="shared" si="5"/>
        <v>0</v>
      </c>
      <c r="GG7" s="14">
        <f t="shared" si="5"/>
        <v>0</v>
      </c>
      <c r="GJ7" s="105">
        <v>1</v>
      </c>
      <c r="GK7" s="14">
        <f>MATCH(GJ7-1,$R$7:$R$49,1)</f>
        <v>1</v>
      </c>
      <c r="GL7" s="14">
        <f>INDEX($S$8:$S$49,GK7)</f>
        <v>1606003</v>
      </c>
      <c r="GM7" s="14" t="str">
        <f>INDEX($T$8:$T$49,GK7)&amp;" : "&amp;GO7&amp;"级"</f>
        <v>神器1-1 : 1级</v>
      </c>
      <c r="GN7" s="14" t="s">
        <v>900</v>
      </c>
      <c r="GO7" s="14">
        <f>GJ7-INDEX($R$7:$R$49,GK7)</f>
        <v>1</v>
      </c>
      <c r="GP7" s="14" t="str">
        <f>INDEX($T$8:$T$49,GK7)</f>
        <v>神器1-1</v>
      </c>
      <c r="GQ7" s="14">
        <f>INDEX($K$8:$K$28,GO7)</f>
        <v>1</v>
      </c>
    </row>
    <row r="8" spans="1:199" ht="16.5" x14ac:dyDescent="0.2">
      <c r="A8" s="101">
        <v>2</v>
      </c>
      <c r="B8" s="101">
        <v>3</v>
      </c>
      <c r="C8" s="101">
        <v>3</v>
      </c>
      <c r="E8" s="101">
        <v>2</v>
      </c>
      <c r="F8" s="101" t="s">
        <v>231</v>
      </c>
      <c r="G8" s="101">
        <v>1.5</v>
      </c>
      <c r="H8" s="101">
        <v>3</v>
      </c>
      <c r="J8" s="101">
        <v>1</v>
      </c>
      <c r="K8" s="101">
        <v>1</v>
      </c>
      <c r="L8" s="101">
        <f>SUM(K$8:K8)</f>
        <v>1</v>
      </c>
      <c r="N8" s="104">
        <v>1</v>
      </c>
      <c r="O8" s="104">
        <v>1</v>
      </c>
      <c r="P8" s="104">
        <v>1</v>
      </c>
      <c r="Q8" s="104">
        <v>15</v>
      </c>
      <c r="R8" s="14">
        <f>SUM(Q$7:Q8)</f>
        <v>15</v>
      </c>
      <c r="S8" s="105">
        <v>1606003</v>
      </c>
      <c r="T8" s="14" t="str">
        <f>"神器"&amp;N8&amp;"-"&amp;O8</f>
        <v>神器1-1</v>
      </c>
      <c r="W8" s="101">
        <v>1</v>
      </c>
      <c r="X8" s="101">
        <v>43</v>
      </c>
      <c r="Y8" s="101" t="s">
        <v>839</v>
      </c>
      <c r="Z8" s="101"/>
      <c r="AA8" s="101"/>
      <c r="AD8" s="101">
        <v>2</v>
      </c>
      <c r="AE8" s="101">
        <v>1</v>
      </c>
      <c r="AF8" s="101">
        <v>2</v>
      </c>
      <c r="AG8" s="101" t="str">
        <f t="shared" ref="AG8:AG48" si="6">"神器"&amp;AE8&amp;"-"&amp;AF8</f>
        <v>神器1-2</v>
      </c>
      <c r="AH8" s="101">
        <v>1</v>
      </c>
      <c r="AI8" s="101">
        <f t="shared" ref="AI8:AI48" si="7">INDEX($C$7:$C$13,AE8)*INDEX($H$7:$H$10,AH8)*$B$4</f>
        <v>10</v>
      </c>
      <c r="AL8" s="101">
        <v>1</v>
      </c>
      <c r="AM8" s="101">
        <v>1</v>
      </c>
      <c r="AN8" s="101">
        <v>1</v>
      </c>
      <c r="AO8" s="101">
        <v>2</v>
      </c>
      <c r="AP8" s="101" t="s">
        <v>832</v>
      </c>
      <c r="AQ8" s="34">
        <v>5000</v>
      </c>
      <c r="AR8" s="101">
        <v>1</v>
      </c>
      <c r="AS8" s="101">
        <v>3</v>
      </c>
      <c r="AT8" s="101">
        <f t="shared" ref="AT8:AT71" si="8">INDEX($AH$7:$AH$48,AO8)</f>
        <v>1</v>
      </c>
      <c r="AU8" s="14">
        <f t="shared" ref="AU8:AU71" si="9">(AR8+AS8)/2*AQ8/10000</f>
        <v>1</v>
      </c>
      <c r="AV8" s="14">
        <f t="shared" ref="AV8:AV71" si="10">(AR8+AS8)/2*AQ8/10000*INDEX($AI$7:$AI$48,AO8)</f>
        <v>10</v>
      </c>
      <c r="AY8" s="101">
        <v>2</v>
      </c>
      <c r="AZ8" s="101">
        <v>1</v>
      </c>
      <c r="BA8" s="101">
        <f t="shared" si="0"/>
        <v>92.05</v>
      </c>
      <c r="BD8" s="101">
        <v>2</v>
      </c>
      <c r="BE8" s="14">
        <f>INDEX(节奏总表!$BW$4:$BW$63,新神器!BD8)</f>
        <v>42</v>
      </c>
      <c r="BF8" s="14">
        <f t="shared" ref="BF8:BF66" si="11">MATCH(BE8,$X$7:$X$14,1)-1</f>
        <v>0</v>
      </c>
      <c r="BG8" s="101">
        <v>0</v>
      </c>
      <c r="BH8" s="101">
        <v>5</v>
      </c>
      <c r="BI8" s="14">
        <f t="shared" si="1"/>
        <v>0</v>
      </c>
      <c r="BJ8" s="14">
        <f t="shared" si="1"/>
        <v>0</v>
      </c>
      <c r="BK8" s="14">
        <f t="shared" si="1"/>
        <v>0</v>
      </c>
      <c r="BL8" s="14">
        <f t="shared" si="1"/>
        <v>0</v>
      </c>
      <c r="BM8" s="14">
        <f t="shared" si="1"/>
        <v>0</v>
      </c>
      <c r="BN8" s="14">
        <f t="shared" si="1"/>
        <v>0</v>
      </c>
      <c r="BO8" s="14">
        <f t="shared" si="1"/>
        <v>0</v>
      </c>
      <c r="BP8" s="14">
        <f t="shared" si="1"/>
        <v>0</v>
      </c>
      <c r="BQ8" s="14">
        <f t="shared" si="1"/>
        <v>0</v>
      </c>
      <c r="BR8" s="14">
        <f t="shared" si="1"/>
        <v>0</v>
      </c>
      <c r="BS8" s="14">
        <f t="shared" si="2"/>
        <v>0</v>
      </c>
      <c r="BT8" s="14">
        <f t="shared" si="2"/>
        <v>0</v>
      </c>
      <c r="BU8" s="14">
        <f t="shared" si="2"/>
        <v>0</v>
      </c>
      <c r="BV8" s="14">
        <f t="shared" si="2"/>
        <v>0</v>
      </c>
      <c r="BW8" s="14">
        <f t="shared" si="2"/>
        <v>0</v>
      </c>
      <c r="BX8" s="14">
        <f t="shared" si="2"/>
        <v>0</v>
      </c>
      <c r="BY8" s="14">
        <f t="shared" si="2"/>
        <v>0</v>
      </c>
      <c r="BZ8" s="14">
        <f t="shared" si="2"/>
        <v>0</v>
      </c>
      <c r="CA8" s="14">
        <f t="shared" si="2"/>
        <v>0</v>
      </c>
      <c r="CB8" s="14">
        <f t="shared" si="2"/>
        <v>0</v>
      </c>
      <c r="CC8" s="14">
        <f t="shared" si="3"/>
        <v>0</v>
      </c>
      <c r="CD8" s="14">
        <f t="shared" si="3"/>
        <v>0</v>
      </c>
      <c r="CE8" s="14">
        <f t="shared" si="3"/>
        <v>0</v>
      </c>
      <c r="CF8" s="14">
        <f t="shared" si="3"/>
        <v>0</v>
      </c>
      <c r="CG8" s="14">
        <f t="shared" si="3"/>
        <v>0</v>
      </c>
      <c r="CH8" s="14">
        <f t="shared" si="3"/>
        <v>0</v>
      </c>
      <c r="CI8" s="14">
        <f t="shared" si="3"/>
        <v>0</v>
      </c>
      <c r="CJ8" s="14">
        <f t="shared" si="3"/>
        <v>0</v>
      </c>
      <c r="CK8" s="14">
        <f t="shared" si="3"/>
        <v>0</v>
      </c>
      <c r="CL8" s="14">
        <f t="shared" si="3"/>
        <v>0</v>
      </c>
      <c r="CM8" s="14">
        <f t="shared" si="4"/>
        <v>0</v>
      </c>
      <c r="CN8" s="14">
        <f t="shared" si="4"/>
        <v>0</v>
      </c>
      <c r="CO8" s="14">
        <f t="shared" si="4"/>
        <v>0</v>
      </c>
      <c r="CP8" s="14">
        <f t="shared" si="4"/>
        <v>0</v>
      </c>
      <c r="CQ8" s="14">
        <f t="shared" si="4"/>
        <v>0</v>
      </c>
      <c r="CR8" s="14">
        <f t="shared" si="4"/>
        <v>0</v>
      </c>
      <c r="CS8" s="14">
        <f t="shared" si="4"/>
        <v>0</v>
      </c>
      <c r="CT8" s="14">
        <f t="shared" si="4"/>
        <v>0</v>
      </c>
      <c r="CU8" s="14">
        <f t="shared" si="4"/>
        <v>0</v>
      </c>
      <c r="CV8" s="14">
        <f t="shared" si="4"/>
        <v>0</v>
      </c>
      <c r="CW8" s="14">
        <f t="shared" si="4"/>
        <v>0</v>
      </c>
      <c r="CX8" s="14">
        <f t="shared" si="4"/>
        <v>0</v>
      </c>
      <c r="CZ8" s="14">
        <f>SUM(BI$7:BI8)</f>
        <v>0</v>
      </c>
      <c r="DA8" s="14">
        <f>SUM(BJ$7:BJ8)</f>
        <v>0</v>
      </c>
      <c r="DB8" s="14">
        <f>SUM(BK$7:BK8)</f>
        <v>0</v>
      </c>
      <c r="DC8" s="14">
        <f>SUM(BL$7:BL8)</f>
        <v>0</v>
      </c>
      <c r="DD8" s="14">
        <f>SUM(BM$7:BM8)</f>
        <v>0</v>
      </c>
      <c r="DE8" s="14">
        <f>SUM(BN$7:BN8)</f>
        <v>0</v>
      </c>
      <c r="DF8" s="14">
        <f>SUM(BO$7:BO8)</f>
        <v>0</v>
      </c>
      <c r="DG8" s="14">
        <f>SUM(BP$7:BP8)</f>
        <v>0</v>
      </c>
      <c r="DH8" s="14">
        <f>SUM(BQ$7:BQ8)</f>
        <v>0</v>
      </c>
      <c r="DI8" s="14">
        <f>SUM(BR$7:BR8)</f>
        <v>0</v>
      </c>
      <c r="DJ8" s="14">
        <f>SUM(BS$7:BS8)</f>
        <v>0</v>
      </c>
      <c r="DK8" s="14">
        <f>SUM(BT$7:BT8)</f>
        <v>0</v>
      </c>
      <c r="DL8" s="14">
        <f>SUM(BU$7:BU8)</f>
        <v>0</v>
      </c>
      <c r="DM8" s="14">
        <f>SUM(BV$7:BV8)</f>
        <v>0</v>
      </c>
      <c r="DN8" s="14">
        <f>SUM(BW$7:BW8)</f>
        <v>0</v>
      </c>
      <c r="DO8" s="14">
        <f>SUM(BX$7:BX8)</f>
        <v>0</v>
      </c>
      <c r="DP8" s="14">
        <f>SUM(BY$7:BY8)</f>
        <v>0</v>
      </c>
      <c r="DQ8" s="14">
        <f>SUM(BZ$7:BZ8)</f>
        <v>0</v>
      </c>
      <c r="DR8" s="14">
        <f>SUM(CA$7:CA8)</f>
        <v>0</v>
      </c>
      <c r="DS8" s="14">
        <f>SUM(CB$7:CB8)</f>
        <v>0</v>
      </c>
      <c r="DT8" s="14">
        <f>SUM(CC$7:CC8)</f>
        <v>0</v>
      </c>
      <c r="DU8" s="14">
        <f>SUM(CD$7:CD8)</f>
        <v>0</v>
      </c>
      <c r="DV8" s="14">
        <f>SUM(CE$7:CE8)</f>
        <v>0</v>
      </c>
      <c r="DW8" s="14">
        <f>SUM(CF$7:CF8)</f>
        <v>0</v>
      </c>
      <c r="DX8" s="14">
        <f>SUM(CG$7:CG8)</f>
        <v>0</v>
      </c>
      <c r="DY8" s="14">
        <f>SUM(CH$7:CH8)</f>
        <v>0</v>
      </c>
      <c r="DZ8" s="14">
        <f>SUM(CI$7:CI8)</f>
        <v>0</v>
      </c>
      <c r="EA8" s="14">
        <f>SUM(CJ$7:CJ8)</f>
        <v>0</v>
      </c>
      <c r="EB8" s="14">
        <f>SUM(CK$7:CK8)</f>
        <v>0</v>
      </c>
      <c r="EC8" s="14">
        <f>SUM(CL$7:CL8)</f>
        <v>0</v>
      </c>
      <c r="ED8" s="14">
        <f>SUM(CM$7:CM8)</f>
        <v>0</v>
      </c>
      <c r="EE8" s="14">
        <f>SUM(CN$7:CN8)</f>
        <v>0</v>
      </c>
      <c r="EF8" s="14">
        <f>SUM(CO$7:CO8)</f>
        <v>0</v>
      </c>
      <c r="EG8" s="14">
        <f>SUM(CP$7:CP8)</f>
        <v>0</v>
      </c>
      <c r="EH8" s="14">
        <f>SUM(CQ$7:CQ8)</f>
        <v>0</v>
      </c>
      <c r="EI8" s="14">
        <f>SUM(CR$7:CR8)</f>
        <v>0</v>
      </c>
      <c r="EJ8" s="14">
        <f>SUM(CS$7:CS8)</f>
        <v>0</v>
      </c>
      <c r="EK8" s="14">
        <f>SUM(CT$7:CT8)</f>
        <v>0</v>
      </c>
      <c r="EL8" s="14">
        <f>SUM(CU$7:CU8)</f>
        <v>0</v>
      </c>
      <c r="EM8" s="14">
        <f>SUM(CV$7:CV8)</f>
        <v>0</v>
      </c>
      <c r="EN8" s="14">
        <f>SUM(CW$7:CW8)</f>
        <v>0</v>
      </c>
      <c r="EO8" s="14">
        <f>SUM(CX$7:CX8)</f>
        <v>0</v>
      </c>
      <c r="ER8" s="14">
        <f t="shared" ref="ER8:ER66" si="12">MATCH(CZ8,$L$7:$L$28,1)-1</f>
        <v>0</v>
      </c>
      <c r="ES8" s="14">
        <f t="shared" ref="ES8:ES66" si="13">MATCH(DA8,$L$7:$L$28,1)-1</f>
        <v>0</v>
      </c>
      <c r="ET8" s="14">
        <f t="shared" ref="ET8:ET66" si="14">MATCH(DB8,$L$7:$L$28,1)-1</f>
        <v>0</v>
      </c>
      <c r="EU8" s="14">
        <f t="shared" ref="EU8:EU66" si="15">MATCH(DC8,$L$7:$L$28,1)-1</f>
        <v>0</v>
      </c>
      <c r="EV8" s="14">
        <f t="shared" ref="EV8:EV66" si="16">MATCH(DD8,$L$7:$L$28,1)-1</f>
        <v>0</v>
      </c>
      <c r="EW8" s="14">
        <f t="shared" ref="EW8:EW66" si="17">MATCH(DE8,$L$7:$L$28,1)-1</f>
        <v>0</v>
      </c>
      <c r="EX8" s="14">
        <f t="shared" ref="EX8:EX66" si="18">MATCH(DF8,$L$7:$L$28,1)-1</f>
        <v>0</v>
      </c>
      <c r="EY8" s="14">
        <f t="shared" ref="EY8:EY66" si="19">MATCH(DG8,$L$7:$L$28,1)-1</f>
        <v>0</v>
      </c>
      <c r="EZ8" s="14">
        <f t="shared" ref="EZ8:EZ66" si="20">MATCH(DH8,$L$7:$L$28,1)-1</f>
        <v>0</v>
      </c>
      <c r="FA8" s="14">
        <f t="shared" ref="FA8:FA66" si="21">MATCH(DI8,$L$7:$L$28,1)-1</f>
        <v>0</v>
      </c>
      <c r="FB8" s="14">
        <f t="shared" ref="FB8:FB66" si="22">MATCH(DJ8,$L$7:$L$28,1)-1</f>
        <v>0</v>
      </c>
      <c r="FC8" s="14">
        <f t="shared" ref="FC8:FC66" si="23">MATCH(DK8,$L$7:$L$28,1)-1</f>
        <v>0</v>
      </c>
      <c r="FD8" s="14">
        <f t="shared" ref="FD8:FD66" si="24">MATCH(DL8,$L$7:$L$28,1)-1</f>
        <v>0</v>
      </c>
      <c r="FE8" s="14">
        <f t="shared" ref="FE8:FE66" si="25">MATCH(DM8,$L$7:$L$28,1)-1</f>
        <v>0</v>
      </c>
      <c r="FF8" s="14">
        <f t="shared" ref="FF8:FF66" si="26">MATCH(DN8,$L$7:$L$28,1)-1</f>
        <v>0</v>
      </c>
      <c r="FG8" s="14">
        <f t="shared" ref="FG8:FG66" si="27">MATCH(DO8,$L$7:$L$28,1)-1</f>
        <v>0</v>
      </c>
      <c r="FH8" s="14">
        <f t="shared" ref="FH8:FH66" si="28">MATCH(DP8,$L$7:$L$28,1)-1</f>
        <v>0</v>
      </c>
      <c r="FI8" s="14">
        <f t="shared" ref="FI8:FI66" si="29">MATCH(DQ8,$L$7:$L$28,1)-1</f>
        <v>0</v>
      </c>
      <c r="FJ8" s="14">
        <f t="shared" ref="FJ8:FJ66" si="30">MATCH(DR8,$L$7:$L$28,1)-1</f>
        <v>0</v>
      </c>
      <c r="FK8" s="14">
        <f t="shared" ref="FK8:FK66" si="31">MATCH(DS8,$L$7:$L$28,1)-1</f>
        <v>0</v>
      </c>
      <c r="FL8" s="14">
        <f t="shared" ref="FL8:FL66" si="32">MATCH(DT8,$L$7:$L$28,1)-1</f>
        <v>0</v>
      </c>
      <c r="FM8" s="14">
        <f t="shared" ref="FM8:FM66" si="33">MATCH(DU8,$L$7:$L$28,1)-1</f>
        <v>0</v>
      </c>
      <c r="FN8" s="14">
        <f t="shared" ref="FN8:FN66" si="34">MATCH(DV8,$L$7:$L$28,1)-1</f>
        <v>0</v>
      </c>
      <c r="FO8" s="14">
        <f t="shared" ref="FO8:FO66" si="35">MATCH(DW8,$L$7:$L$28,1)-1</f>
        <v>0</v>
      </c>
      <c r="FP8" s="14">
        <f t="shared" ref="FP8:FP66" si="36">MATCH(DX8,$L$7:$L$28,1)-1</f>
        <v>0</v>
      </c>
      <c r="FQ8" s="14">
        <f t="shared" ref="FQ8:FQ66" si="37">MATCH(DY8,$L$7:$L$28,1)-1</f>
        <v>0</v>
      </c>
      <c r="FR8" s="14">
        <f t="shared" ref="FR8:FR66" si="38">MATCH(DZ8,$L$7:$L$28,1)-1</f>
        <v>0</v>
      </c>
      <c r="FS8" s="14">
        <f t="shared" ref="FS8:FS66" si="39">MATCH(EA8,$L$7:$L$28,1)-1</f>
        <v>0</v>
      </c>
      <c r="FT8" s="14">
        <f t="shared" ref="FT8:FT66" si="40">MATCH(EB8,$L$7:$L$28,1)-1</f>
        <v>0</v>
      </c>
      <c r="FU8" s="14">
        <f t="shared" ref="FU8:FU66" si="41">MATCH(EC8,$L$7:$L$28,1)-1</f>
        <v>0</v>
      </c>
      <c r="FV8" s="14">
        <f t="shared" ref="FV8:FV66" si="42">MATCH(ED8,$L$7:$L$28,1)-1</f>
        <v>0</v>
      </c>
      <c r="FW8" s="14">
        <f t="shared" ref="FW8:FW66" si="43">MATCH(EE8,$L$7:$L$28,1)-1</f>
        <v>0</v>
      </c>
      <c r="FX8" s="14">
        <f t="shared" ref="FX8:FX66" si="44">MATCH(EF8,$L$7:$L$28,1)-1</f>
        <v>0</v>
      </c>
      <c r="FY8" s="14">
        <f t="shared" ref="FY8:FY66" si="45">MATCH(EG8,$L$7:$L$28,1)-1</f>
        <v>0</v>
      </c>
      <c r="FZ8" s="14">
        <f t="shared" ref="FZ8:FZ66" si="46">MATCH(EH8,$L$7:$L$28,1)-1</f>
        <v>0</v>
      </c>
      <c r="GA8" s="14">
        <f t="shared" ref="GA8:GA66" si="47">MATCH(EI8,$L$7:$L$28,1)-1</f>
        <v>0</v>
      </c>
      <c r="GB8" s="14">
        <f t="shared" ref="GB8:GB66" si="48">MATCH(EJ8,$L$7:$L$28,1)-1</f>
        <v>0</v>
      </c>
      <c r="GC8" s="14">
        <f t="shared" ref="GC8:GC66" si="49">MATCH(EK8,$L$7:$L$28,1)-1</f>
        <v>0</v>
      </c>
      <c r="GD8" s="14">
        <f t="shared" ref="GD8:GD66" si="50">MATCH(EL8,$L$7:$L$28,1)-1</f>
        <v>0</v>
      </c>
      <c r="GE8" s="14">
        <f t="shared" ref="GE8:GE66" si="51">MATCH(EM8,$L$7:$L$28,1)-1</f>
        <v>0</v>
      </c>
      <c r="GF8" s="14">
        <f t="shared" ref="GF8:GF66" si="52">MATCH(EN8,$L$7:$L$28,1)-1</f>
        <v>0</v>
      </c>
      <c r="GG8" s="14">
        <f t="shared" ref="GG8:GG66" si="53">MATCH(EO8,$L$7:$L$28,1)-1</f>
        <v>0</v>
      </c>
      <c r="GJ8" s="105">
        <v>2</v>
      </c>
      <c r="GK8" s="14">
        <f t="shared" ref="GK8:GK71" si="54">MATCH(GJ8-1,$R$7:$R$49,1)</f>
        <v>1</v>
      </c>
      <c r="GL8" s="14">
        <f t="shared" ref="GL8:GL71" si="55">INDEX($S$8:$S$49,GK8)</f>
        <v>1606003</v>
      </c>
      <c r="GM8" s="14" t="str">
        <f t="shared" ref="GM8:GM71" si="56">INDEX($T$8:$T$49,GK8)&amp;" : "&amp;AO8&amp;"级"</f>
        <v>神器1-1 : 2级</v>
      </c>
      <c r="GN8" s="14" t="s">
        <v>900</v>
      </c>
      <c r="GO8" s="14">
        <f t="shared" ref="GO8:GO71" si="57">GJ8-INDEX($R$7:$R$49,GK8)</f>
        <v>2</v>
      </c>
      <c r="GP8" s="14" t="str">
        <f t="shared" ref="GP8:GP71" si="58">INDEX($T$8:$T$49,GK8)</f>
        <v>神器1-1</v>
      </c>
      <c r="GQ8" s="14">
        <f t="shared" ref="GQ8:GQ71" si="59">INDEX($K$8:$K$28,GO8)</f>
        <v>1</v>
      </c>
    </row>
    <row r="9" spans="1:199" ht="16.5" x14ac:dyDescent="0.2">
      <c r="A9" s="101">
        <v>3</v>
      </c>
      <c r="B9" s="101">
        <v>4</v>
      </c>
      <c r="C9" s="101">
        <v>4</v>
      </c>
      <c r="E9" s="101">
        <v>3</v>
      </c>
      <c r="F9" s="101" t="s">
        <v>731</v>
      </c>
      <c r="G9" s="101">
        <v>2</v>
      </c>
      <c r="H9" s="101">
        <v>7</v>
      </c>
      <c r="J9" s="101">
        <v>2</v>
      </c>
      <c r="K9" s="101">
        <v>1</v>
      </c>
      <c r="L9" s="101">
        <f>SUM(K$8:K9)</f>
        <v>2</v>
      </c>
      <c r="N9" s="104">
        <v>1</v>
      </c>
      <c r="O9" s="104">
        <v>2</v>
      </c>
      <c r="P9" s="104">
        <v>1</v>
      </c>
      <c r="Q9" s="104">
        <v>15</v>
      </c>
      <c r="R9" s="14">
        <f>SUM(Q$7:Q9)</f>
        <v>30</v>
      </c>
      <c r="S9" s="105">
        <v>1606004</v>
      </c>
      <c r="T9" s="14" t="str">
        <f t="shared" ref="T9:T49" si="60">"神器"&amp;N9&amp;"-"&amp;O9</f>
        <v>神器1-2</v>
      </c>
      <c r="W9" s="101">
        <v>2</v>
      </c>
      <c r="X9" s="101">
        <v>63</v>
      </c>
      <c r="Y9" s="101" t="s">
        <v>840</v>
      </c>
      <c r="Z9" s="101" t="s">
        <v>841</v>
      </c>
      <c r="AA9" s="101"/>
      <c r="AD9" s="101">
        <v>3</v>
      </c>
      <c r="AE9" s="101">
        <v>1</v>
      </c>
      <c r="AF9" s="101">
        <v>3</v>
      </c>
      <c r="AG9" s="101" t="str">
        <f t="shared" si="6"/>
        <v>神器1-3</v>
      </c>
      <c r="AH9" s="101">
        <v>2</v>
      </c>
      <c r="AI9" s="101">
        <f t="shared" si="7"/>
        <v>30</v>
      </c>
      <c r="AL9" s="101">
        <v>1</v>
      </c>
      <c r="AM9" s="101">
        <v>1</v>
      </c>
      <c r="AN9" s="101">
        <v>2</v>
      </c>
      <c r="AO9" s="101">
        <v>3</v>
      </c>
      <c r="AP9" s="101" t="s">
        <v>833</v>
      </c>
      <c r="AQ9" s="34">
        <v>3000</v>
      </c>
      <c r="AR9" s="101">
        <v>1</v>
      </c>
      <c r="AS9" s="101">
        <v>2</v>
      </c>
      <c r="AT9" s="101">
        <f t="shared" si="8"/>
        <v>2</v>
      </c>
      <c r="AU9" s="14">
        <f t="shared" si="9"/>
        <v>0.45</v>
      </c>
      <c r="AV9" s="14">
        <f t="shared" si="10"/>
        <v>13.5</v>
      </c>
      <c r="AY9" s="101">
        <v>2</v>
      </c>
      <c r="AZ9" s="101">
        <v>2</v>
      </c>
      <c r="BA9" s="101">
        <f t="shared" si="0"/>
        <v>118.3</v>
      </c>
      <c r="BD9" s="101">
        <v>3</v>
      </c>
      <c r="BE9" s="14">
        <f>INDEX(节奏总表!$BW$4:$BW$63,新神器!BD9)</f>
        <v>49</v>
      </c>
      <c r="BF9" s="14">
        <f t="shared" si="11"/>
        <v>1</v>
      </c>
      <c r="BG9" s="101">
        <v>1</v>
      </c>
      <c r="BH9" s="101">
        <v>5</v>
      </c>
      <c r="BI9" s="14">
        <f t="shared" si="1"/>
        <v>5</v>
      </c>
      <c r="BJ9" s="14">
        <f t="shared" si="1"/>
        <v>5</v>
      </c>
      <c r="BK9" s="14">
        <f t="shared" si="1"/>
        <v>2.25</v>
      </c>
      <c r="BL9" s="14">
        <f t="shared" si="1"/>
        <v>0</v>
      </c>
      <c r="BM9" s="14">
        <f t="shared" si="1"/>
        <v>0</v>
      </c>
      <c r="BN9" s="14">
        <f t="shared" si="1"/>
        <v>0</v>
      </c>
      <c r="BO9" s="14">
        <f t="shared" si="1"/>
        <v>0</v>
      </c>
      <c r="BP9" s="14">
        <f t="shared" si="1"/>
        <v>0</v>
      </c>
      <c r="BQ9" s="14">
        <f t="shared" si="1"/>
        <v>0</v>
      </c>
      <c r="BR9" s="14">
        <f t="shared" si="1"/>
        <v>0</v>
      </c>
      <c r="BS9" s="14">
        <f t="shared" si="2"/>
        <v>0</v>
      </c>
      <c r="BT9" s="14">
        <f t="shared" si="2"/>
        <v>0</v>
      </c>
      <c r="BU9" s="14">
        <f t="shared" si="2"/>
        <v>0</v>
      </c>
      <c r="BV9" s="14">
        <f t="shared" si="2"/>
        <v>0</v>
      </c>
      <c r="BW9" s="14">
        <f t="shared" si="2"/>
        <v>0</v>
      </c>
      <c r="BX9" s="14">
        <f t="shared" si="2"/>
        <v>0</v>
      </c>
      <c r="BY9" s="14">
        <f t="shared" si="2"/>
        <v>0</v>
      </c>
      <c r="BZ9" s="14">
        <f t="shared" si="2"/>
        <v>0</v>
      </c>
      <c r="CA9" s="14">
        <f t="shared" si="2"/>
        <v>0</v>
      </c>
      <c r="CB9" s="14">
        <f t="shared" si="2"/>
        <v>0</v>
      </c>
      <c r="CC9" s="14">
        <f t="shared" si="3"/>
        <v>0</v>
      </c>
      <c r="CD9" s="14">
        <f t="shared" si="3"/>
        <v>0</v>
      </c>
      <c r="CE9" s="14">
        <f t="shared" si="3"/>
        <v>0</v>
      </c>
      <c r="CF9" s="14">
        <f t="shared" si="3"/>
        <v>0</v>
      </c>
      <c r="CG9" s="14">
        <f t="shared" si="3"/>
        <v>0</v>
      </c>
      <c r="CH9" s="14">
        <f t="shared" si="3"/>
        <v>0</v>
      </c>
      <c r="CI9" s="14">
        <f t="shared" si="3"/>
        <v>0</v>
      </c>
      <c r="CJ9" s="14">
        <f t="shared" si="3"/>
        <v>0</v>
      </c>
      <c r="CK9" s="14">
        <f t="shared" si="3"/>
        <v>0</v>
      </c>
      <c r="CL9" s="14">
        <f t="shared" si="3"/>
        <v>0</v>
      </c>
      <c r="CM9" s="14">
        <f t="shared" si="4"/>
        <v>0</v>
      </c>
      <c r="CN9" s="14">
        <f t="shared" si="4"/>
        <v>0</v>
      </c>
      <c r="CO9" s="14">
        <f t="shared" si="4"/>
        <v>0</v>
      </c>
      <c r="CP9" s="14">
        <f t="shared" si="4"/>
        <v>0</v>
      </c>
      <c r="CQ9" s="14">
        <f t="shared" si="4"/>
        <v>0</v>
      </c>
      <c r="CR9" s="14">
        <f t="shared" si="4"/>
        <v>0</v>
      </c>
      <c r="CS9" s="14">
        <f t="shared" si="4"/>
        <v>0</v>
      </c>
      <c r="CT9" s="14">
        <f t="shared" si="4"/>
        <v>0</v>
      </c>
      <c r="CU9" s="14">
        <f t="shared" si="4"/>
        <v>0</v>
      </c>
      <c r="CV9" s="14">
        <f t="shared" si="4"/>
        <v>0</v>
      </c>
      <c r="CW9" s="14">
        <f t="shared" si="4"/>
        <v>0</v>
      </c>
      <c r="CX9" s="14">
        <f t="shared" si="4"/>
        <v>0</v>
      </c>
      <c r="CZ9" s="14">
        <f>SUM(BI$7:BI9)</f>
        <v>5</v>
      </c>
      <c r="DA9" s="14">
        <f>SUM(BJ$7:BJ9)</f>
        <v>5</v>
      </c>
      <c r="DB9" s="14">
        <f>SUM(BK$7:BK9)</f>
        <v>2.25</v>
      </c>
      <c r="DC9" s="14">
        <f>SUM(BL$7:BL9)</f>
        <v>0</v>
      </c>
      <c r="DD9" s="14">
        <f>SUM(BM$7:BM9)</f>
        <v>0</v>
      </c>
      <c r="DE9" s="14">
        <f>SUM(BN$7:BN9)</f>
        <v>0</v>
      </c>
      <c r="DF9" s="14">
        <f>SUM(BO$7:BO9)</f>
        <v>0</v>
      </c>
      <c r="DG9" s="14">
        <f>SUM(BP$7:BP9)</f>
        <v>0</v>
      </c>
      <c r="DH9" s="14">
        <f>SUM(BQ$7:BQ9)</f>
        <v>0</v>
      </c>
      <c r="DI9" s="14">
        <f>SUM(BR$7:BR9)</f>
        <v>0</v>
      </c>
      <c r="DJ9" s="14">
        <f>SUM(BS$7:BS9)</f>
        <v>0</v>
      </c>
      <c r="DK9" s="14">
        <f>SUM(BT$7:BT9)</f>
        <v>0</v>
      </c>
      <c r="DL9" s="14">
        <f>SUM(BU$7:BU9)</f>
        <v>0</v>
      </c>
      <c r="DM9" s="14">
        <f>SUM(BV$7:BV9)</f>
        <v>0</v>
      </c>
      <c r="DN9" s="14">
        <f>SUM(BW$7:BW9)</f>
        <v>0</v>
      </c>
      <c r="DO9" s="14">
        <f>SUM(BX$7:BX9)</f>
        <v>0</v>
      </c>
      <c r="DP9" s="14">
        <f>SUM(BY$7:BY9)</f>
        <v>0</v>
      </c>
      <c r="DQ9" s="14">
        <f>SUM(BZ$7:BZ9)</f>
        <v>0</v>
      </c>
      <c r="DR9" s="14">
        <f>SUM(CA$7:CA9)</f>
        <v>0</v>
      </c>
      <c r="DS9" s="14">
        <f>SUM(CB$7:CB9)</f>
        <v>0</v>
      </c>
      <c r="DT9" s="14">
        <f>SUM(CC$7:CC9)</f>
        <v>0</v>
      </c>
      <c r="DU9" s="14">
        <f>SUM(CD$7:CD9)</f>
        <v>0</v>
      </c>
      <c r="DV9" s="14">
        <f>SUM(CE$7:CE9)</f>
        <v>0</v>
      </c>
      <c r="DW9" s="14">
        <f>SUM(CF$7:CF9)</f>
        <v>0</v>
      </c>
      <c r="DX9" s="14">
        <f>SUM(CG$7:CG9)</f>
        <v>0</v>
      </c>
      <c r="DY9" s="14">
        <f>SUM(CH$7:CH9)</f>
        <v>0</v>
      </c>
      <c r="DZ9" s="14">
        <f>SUM(CI$7:CI9)</f>
        <v>0</v>
      </c>
      <c r="EA9" s="14">
        <f>SUM(CJ$7:CJ9)</f>
        <v>0</v>
      </c>
      <c r="EB9" s="14">
        <f>SUM(CK$7:CK9)</f>
        <v>0</v>
      </c>
      <c r="EC9" s="14">
        <f>SUM(CL$7:CL9)</f>
        <v>0</v>
      </c>
      <c r="ED9" s="14">
        <f>SUM(CM$7:CM9)</f>
        <v>0</v>
      </c>
      <c r="EE9" s="14">
        <f>SUM(CN$7:CN9)</f>
        <v>0</v>
      </c>
      <c r="EF9" s="14">
        <f>SUM(CO$7:CO9)</f>
        <v>0</v>
      </c>
      <c r="EG9" s="14">
        <f>SUM(CP$7:CP9)</f>
        <v>0</v>
      </c>
      <c r="EH9" s="14">
        <f>SUM(CQ$7:CQ9)</f>
        <v>0</v>
      </c>
      <c r="EI9" s="14">
        <f>SUM(CR$7:CR9)</f>
        <v>0</v>
      </c>
      <c r="EJ9" s="14">
        <f>SUM(CS$7:CS9)</f>
        <v>0</v>
      </c>
      <c r="EK9" s="14">
        <f>SUM(CT$7:CT9)</f>
        <v>0</v>
      </c>
      <c r="EL9" s="14">
        <f>SUM(CU$7:CU9)</f>
        <v>0</v>
      </c>
      <c r="EM9" s="14">
        <f>SUM(CV$7:CV9)</f>
        <v>0</v>
      </c>
      <c r="EN9" s="14">
        <f>SUM(CW$7:CW9)</f>
        <v>0</v>
      </c>
      <c r="EO9" s="14">
        <f>SUM(CX$7:CX9)</f>
        <v>0</v>
      </c>
      <c r="ER9" s="14">
        <f t="shared" si="12"/>
        <v>4</v>
      </c>
      <c r="ES9" s="14">
        <f t="shared" si="13"/>
        <v>4</v>
      </c>
      <c r="ET9" s="14">
        <f t="shared" si="14"/>
        <v>2</v>
      </c>
      <c r="EU9" s="14">
        <f t="shared" si="15"/>
        <v>0</v>
      </c>
      <c r="EV9" s="14">
        <f t="shared" si="16"/>
        <v>0</v>
      </c>
      <c r="EW9" s="14">
        <f t="shared" si="17"/>
        <v>0</v>
      </c>
      <c r="EX9" s="14">
        <f t="shared" si="18"/>
        <v>0</v>
      </c>
      <c r="EY9" s="14">
        <f t="shared" si="19"/>
        <v>0</v>
      </c>
      <c r="EZ9" s="14">
        <f t="shared" si="20"/>
        <v>0</v>
      </c>
      <c r="FA9" s="14">
        <f t="shared" si="21"/>
        <v>0</v>
      </c>
      <c r="FB9" s="14">
        <f t="shared" si="22"/>
        <v>0</v>
      </c>
      <c r="FC9" s="14">
        <f t="shared" si="23"/>
        <v>0</v>
      </c>
      <c r="FD9" s="14">
        <f t="shared" si="24"/>
        <v>0</v>
      </c>
      <c r="FE9" s="14">
        <f t="shared" si="25"/>
        <v>0</v>
      </c>
      <c r="FF9" s="14">
        <f t="shared" si="26"/>
        <v>0</v>
      </c>
      <c r="FG9" s="14">
        <f t="shared" si="27"/>
        <v>0</v>
      </c>
      <c r="FH9" s="14">
        <f t="shared" si="28"/>
        <v>0</v>
      </c>
      <c r="FI9" s="14">
        <f t="shared" si="29"/>
        <v>0</v>
      </c>
      <c r="FJ9" s="14">
        <f t="shared" si="30"/>
        <v>0</v>
      </c>
      <c r="FK9" s="14">
        <f t="shared" si="31"/>
        <v>0</v>
      </c>
      <c r="FL9" s="14">
        <f t="shared" si="32"/>
        <v>0</v>
      </c>
      <c r="FM9" s="14">
        <f t="shared" si="33"/>
        <v>0</v>
      </c>
      <c r="FN9" s="14">
        <f t="shared" si="34"/>
        <v>0</v>
      </c>
      <c r="FO9" s="14">
        <f t="shared" si="35"/>
        <v>0</v>
      </c>
      <c r="FP9" s="14">
        <f t="shared" si="36"/>
        <v>0</v>
      </c>
      <c r="FQ9" s="14">
        <f t="shared" si="37"/>
        <v>0</v>
      </c>
      <c r="FR9" s="14">
        <f t="shared" si="38"/>
        <v>0</v>
      </c>
      <c r="FS9" s="14">
        <f t="shared" si="39"/>
        <v>0</v>
      </c>
      <c r="FT9" s="14">
        <f t="shared" si="40"/>
        <v>0</v>
      </c>
      <c r="FU9" s="14">
        <f t="shared" si="41"/>
        <v>0</v>
      </c>
      <c r="FV9" s="14">
        <f t="shared" si="42"/>
        <v>0</v>
      </c>
      <c r="FW9" s="14">
        <f t="shared" si="43"/>
        <v>0</v>
      </c>
      <c r="FX9" s="14">
        <f t="shared" si="44"/>
        <v>0</v>
      </c>
      <c r="FY9" s="14">
        <f t="shared" si="45"/>
        <v>0</v>
      </c>
      <c r="FZ9" s="14">
        <f t="shared" si="46"/>
        <v>0</v>
      </c>
      <c r="GA9" s="14">
        <f t="shared" si="47"/>
        <v>0</v>
      </c>
      <c r="GB9" s="14">
        <f t="shared" si="48"/>
        <v>0</v>
      </c>
      <c r="GC9" s="14">
        <f t="shared" si="49"/>
        <v>0</v>
      </c>
      <c r="GD9" s="14">
        <f t="shared" si="50"/>
        <v>0</v>
      </c>
      <c r="GE9" s="14">
        <f t="shared" si="51"/>
        <v>0</v>
      </c>
      <c r="GF9" s="14">
        <f t="shared" si="52"/>
        <v>0</v>
      </c>
      <c r="GG9" s="14">
        <f t="shared" si="53"/>
        <v>0</v>
      </c>
      <c r="GJ9" s="105">
        <v>3</v>
      </c>
      <c r="GK9" s="14">
        <f t="shared" si="54"/>
        <v>1</v>
      </c>
      <c r="GL9" s="14">
        <f t="shared" si="55"/>
        <v>1606003</v>
      </c>
      <c r="GM9" s="14" t="str">
        <f t="shared" si="56"/>
        <v>神器1-1 : 3级</v>
      </c>
      <c r="GN9" s="14" t="s">
        <v>900</v>
      </c>
      <c r="GO9" s="14">
        <f t="shared" si="57"/>
        <v>3</v>
      </c>
      <c r="GP9" s="14" t="str">
        <f t="shared" si="58"/>
        <v>神器1-1</v>
      </c>
      <c r="GQ9" s="14">
        <f t="shared" si="59"/>
        <v>1</v>
      </c>
    </row>
    <row r="10" spans="1:199" ht="16.5" x14ac:dyDescent="0.2">
      <c r="A10" s="101">
        <v>4</v>
      </c>
      <c r="B10" s="101">
        <v>5</v>
      </c>
      <c r="C10" s="101">
        <v>5</v>
      </c>
      <c r="E10" s="101">
        <v>4</v>
      </c>
      <c r="F10" s="101" t="s">
        <v>420</v>
      </c>
      <c r="G10" s="101">
        <v>3</v>
      </c>
      <c r="H10" s="101">
        <v>15</v>
      </c>
      <c r="J10" s="101">
        <v>3</v>
      </c>
      <c r="K10" s="101">
        <v>1</v>
      </c>
      <c r="L10" s="101">
        <f>SUM(K$8:K10)</f>
        <v>3</v>
      </c>
      <c r="N10" s="104">
        <v>1</v>
      </c>
      <c r="O10" s="104">
        <v>3</v>
      </c>
      <c r="P10" s="104">
        <v>2</v>
      </c>
      <c r="Q10" s="104">
        <v>15</v>
      </c>
      <c r="R10" s="14">
        <f>SUM(Q$7:Q10)</f>
        <v>45</v>
      </c>
      <c r="S10" s="105">
        <v>1606005</v>
      </c>
      <c r="T10" s="14" t="str">
        <f t="shared" si="60"/>
        <v>神器1-3</v>
      </c>
      <c r="W10" s="101">
        <v>3</v>
      </c>
      <c r="X10" s="101">
        <v>83</v>
      </c>
      <c r="Y10" s="101" t="s">
        <v>857</v>
      </c>
      <c r="Z10" s="101" t="s">
        <v>854</v>
      </c>
      <c r="AA10" s="101" t="s">
        <v>852</v>
      </c>
      <c r="AD10" s="101">
        <v>4</v>
      </c>
      <c r="AE10" s="101">
        <v>2</v>
      </c>
      <c r="AF10" s="101">
        <v>1</v>
      </c>
      <c r="AG10" s="101" t="str">
        <f t="shared" si="6"/>
        <v>神器2-1</v>
      </c>
      <c r="AH10" s="101">
        <v>1</v>
      </c>
      <c r="AI10" s="101">
        <f t="shared" si="7"/>
        <v>15</v>
      </c>
      <c r="AL10" s="101">
        <v>2</v>
      </c>
      <c r="AM10" s="101">
        <v>1</v>
      </c>
      <c r="AN10" s="101">
        <v>3</v>
      </c>
      <c r="AO10" s="101">
        <v>1</v>
      </c>
      <c r="AP10" s="101" t="s">
        <v>831</v>
      </c>
      <c r="AQ10" s="34">
        <v>3800</v>
      </c>
      <c r="AR10" s="101">
        <v>1</v>
      </c>
      <c r="AS10" s="101">
        <v>1</v>
      </c>
      <c r="AT10" s="101">
        <f t="shared" si="8"/>
        <v>1</v>
      </c>
      <c r="AU10" s="14">
        <f t="shared" si="9"/>
        <v>0.38</v>
      </c>
      <c r="AV10" s="14">
        <f t="shared" si="10"/>
        <v>3.8</v>
      </c>
      <c r="AY10" s="101">
        <v>3</v>
      </c>
      <c r="AZ10" s="101">
        <v>1</v>
      </c>
      <c r="BA10" s="101">
        <f t="shared" si="0"/>
        <v>133</v>
      </c>
      <c r="BD10" s="101">
        <v>4</v>
      </c>
      <c r="BE10" s="14">
        <f>INDEX(节奏总表!$BW$4:$BW$63,新神器!BD10)</f>
        <v>56</v>
      </c>
      <c r="BF10" s="14">
        <f t="shared" si="11"/>
        <v>1</v>
      </c>
      <c r="BG10" s="101">
        <v>1</v>
      </c>
      <c r="BH10" s="101">
        <v>5</v>
      </c>
      <c r="BI10" s="14">
        <f t="shared" si="1"/>
        <v>5</v>
      </c>
      <c r="BJ10" s="14">
        <f t="shared" si="1"/>
        <v>5</v>
      </c>
      <c r="BK10" s="14">
        <f t="shared" si="1"/>
        <v>2.25</v>
      </c>
      <c r="BL10" s="14">
        <f t="shared" si="1"/>
        <v>0</v>
      </c>
      <c r="BM10" s="14">
        <f t="shared" si="1"/>
        <v>0</v>
      </c>
      <c r="BN10" s="14">
        <f t="shared" si="1"/>
        <v>0</v>
      </c>
      <c r="BO10" s="14">
        <f t="shared" si="1"/>
        <v>0</v>
      </c>
      <c r="BP10" s="14">
        <f t="shared" si="1"/>
        <v>0</v>
      </c>
      <c r="BQ10" s="14">
        <f t="shared" si="1"/>
        <v>0</v>
      </c>
      <c r="BR10" s="14">
        <f t="shared" si="1"/>
        <v>0</v>
      </c>
      <c r="BS10" s="14">
        <f t="shared" si="2"/>
        <v>0</v>
      </c>
      <c r="BT10" s="14">
        <f t="shared" si="2"/>
        <v>0</v>
      </c>
      <c r="BU10" s="14">
        <f t="shared" si="2"/>
        <v>0</v>
      </c>
      <c r="BV10" s="14">
        <f t="shared" si="2"/>
        <v>0</v>
      </c>
      <c r="BW10" s="14">
        <f t="shared" si="2"/>
        <v>0</v>
      </c>
      <c r="BX10" s="14">
        <f t="shared" si="2"/>
        <v>0</v>
      </c>
      <c r="BY10" s="14">
        <f t="shared" si="2"/>
        <v>0</v>
      </c>
      <c r="BZ10" s="14">
        <f t="shared" si="2"/>
        <v>0</v>
      </c>
      <c r="CA10" s="14">
        <f t="shared" si="2"/>
        <v>0</v>
      </c>
      <c r="CB10" s="14">
        <f t="shared" si="2"/>
        <v>0</v>
      </c>
      <c r="CC10" s="14">
        <f t="shared" si="3"/>
        <v>0</v>
      </c>
      <c r="CD10" s="14">
        <f t="shared" si="3"/>
        <v>0</v>
      </c>
      <c r="CE10" s="14">
        <f t="shared" si="3"/>
        <v>0</v>
      </c>
      <c r="CF10" s="14">
        <f t="shared" si="3"/>
        <v>0</v>
      </c>
      <c r="CG10" s="14">
        <f t="shared" si="3"/>
        <v>0</v>
      </c>
      <c r="CH10" s="14">
        <f t="shared" si="3"/>
        <v>0</v>
      </c>
      <c r="CI10" s="14">
        <f t="shared" si="3"/>
        <v>0</v>
      </c>
      <c r="CJ10" s="14">
        <f t="shared" si="3"/>
        <v>0</v>
      </c>
      <c r="CK10" s="14">
        <f t="shared" si="3"/>
        <v>0</v>
      </c>
      <c r="CL10" s="14">
        <f t="shared" si="3"/>
        <v>0</v>
      </c>
      <c r="CM10" s="14">
        <f t="shared" si="4"/>
        <v>0</v>
      </c>
      <c r="CN10" s="14">
        <f t="shared" si="4"/>
        <v>0</v>
      </c>
      <c r="CO10" s="14">
        <f t="shared" si="4"/>
        <v>0</v>
      </c>
      <c r="CP10" s="14">
        <f t="shared" si="4"/>
        <v>0</v>
      </c>
      <c r="CQ10" s="14">
        <f t="shared" si="4"/>
        <v>0</v>
      </c>
      <c r="CR10" s="14">
        <f t="shared" si="4"/>
        <v>0</v>
      </c>
      <c r="CS10" s="14">
        <f t="shared" si="4"/>
        <v>0</v>
      </c>
      <c r="CT10" s="14">
        <f t="shared" si="4"/>
        <v>0</v>
      </c>
      <c r="CU10" s="14">
        <f t="shared" si="4"/>
        <v>0</v>
      </c>
      <c r="CV10" s="14">
        <f t="shared" si="4"/>
        <v>0</v>
      </c>
      <c r="CW10" s="14">
        <f t="shared" si="4"/>
        <v>0</v>
      </c>
      <c r="CX10" s="14">
        <f t="shared" si="4"/>
        <v>0</v>
      </c>
      <c r="CZ10" s="14">
        <f>SUM(BI$7:BI10)</f>
        <v>10</v>
      </c>
      <c r="DA10" s="14">
        <f>SUM(BJ$7:BJ10)</f>
        <v>10</v>
      </c>
      <c r="DB10" s="14">
        <f>SUM(BK$7:BK10)</f>
        <v>4.5</v>
      </c>
      <c r="DC10" s="14">
        <f>SUM(BL$7:BL10)</f>
        <v>0</v>
      </c>
      <c r="DD10" s="14">
        <f>SUM(BM$7:BM10)</f>
        <v>0</v>
      </c>
      <c r="DE10" s="14">
        <f>SUM(BN$7:BN10)</f>
        <v>0</v>
      </c>
      <c r="DF10" s="14">
        <f>SUM(BO$7:BO10)</f>
        <v>0</v>
      </c>
      <c r="DG10" s="14">
        <f>SUM(BP$7:BP10)</f>
        <v>0</v>
      </c>
      <c r="DH10" s="14">
        <f>SUM(BQ$7:BQ10)</f>
        <v>0</v>
      </c>
      <c r="DI10" s="14">
        <f>SUM(BR$7:BR10)</f>
        <v>0</v>
      </c>
      <c r="DJ10" s="14">
        <f>SUM(BS$7:BS10)</f>
        <v>0</v>
      </c>
      <c r="DK10" s="14">
        <f>SUM(BT$7:BT10)</f>
        <v>0</v>
      </c>
      <c r="DL10" s="14">
        <f>SUM(BU$7:BU10)</f>
        <v>0</v>
      </c>
      <c r="DM10" s="14">
        <f>SUM(BV$7:BV10)</f>
        <v>0</v>
      </c>
      <c r="DN10" s="14">
        <f>SUM(BW$7:BW10)</f>
        <v>0</v>
      </c>
      <c r="DO10" s="14">
        <f>SUM(BX$7:BX10)</f>
        <v>0</v>
      </c>
      <c r="DP10" s="14">
        <f>SUM(BY$7:BY10)</f>
        <v>0</v>
      </c>
      <c r="DQ10" s="14">
        <f>SUM(BZ$7:BZ10)</f>
        <v>0</v>
      </c>
      <c r="DR10" s="14">
        <f>SUM(CA$7:CA10)</f>
        <v>0</v>
      </c>
      <c r="DS10" s="14">
        <f>SUM(CB$7:CB10)</f>
        <v>0</v>
      </c>
      <c r="DT10" s="14">
        <f>SUM(CC$7:CC10)</f>
        <v>0</v>
      </c>
      <c r="DU10" s="14">
        <f>SUM(CD$7:CD10)</f>
        <v>0</v>
      </c>
      <c r="DV10" s="14">
        <f>SUM(CE$7:CE10)</f>
        <v>0</v>
      </c>
      <c r="DW10" s="14">
        <f>SUM(CF$7:CF10)</f>
        <v>0</v>
      </c>
      <c r="DX10" s="14">
        <f>SUM(CG$7:CG10)</f>
        <v>0</v>
      </c>
      <c r="DY10" s="14">
        <f>SUM(CH$7:CH10)</f>
        <v>0</v>
      </c>
      <c r="DZ10" s="14">
        <f>SUM(CI$7:CI10)</f>
        <v>0</v>
      </c>
      <c r="EA10" s="14">
        <f>SUM(CJ$7:CJ10)</f>
        <v>0</v>
      </c>
      <c r="EB10" s="14">
        <f>SUM(CK$7:CK10)</f>
        <v>0</v>
      </c>
      <c r="EC10" s="14">
        <f>SUM(CL$7:CL10)</f>
        <v>0</v>
      </c>
      <c r="ED10" s="14">
        <f>SUM(CM$7:CM10)</f>
        <v>0</v>
      </c>
      <c r="EE10" s="14">
        <f>SUM(CN$7:CN10)</f>
        <v>0</v>
      </c>
      <c r="EF10" s="14">
        <f>SUM(CO$7:CO10)</f>
        <v>0</v>
      </c>
      <c r="EG10" s="14">
        <f>SUM(CP$7:CP10)</f>
        <v>0</v>
      </c>
      <c r="EH10" s="14">
        <f>SUM(CQ$7:CQ10)</f>
        <v>0</v>
      </c>
      <c r="EI10" s="14">
        <f>SUM(CR$7:CR10)</f>
        <v>0</v>
      </c>
      <c r="EJ10" s="14">
        <f>SUM(CS$7:CS10)</f>
        <v>0</v>
      </c>
      <c r="EK10" s="14">
        <f>SUM(CT$7:CT10)</f>
        <v>0</v>
      </c>
      <c r="EL10" s="14">
        <f>SUM(CU$7:CU10)</f>
        <v>0</v>
      </c>
      <c r="EM10" s="14">
        <f>SUM(CV$7:CV10)</f>
        <v>0</v>
      </c>
      <c r="EN10" s="14">
        <f>SUM(CW$7:CW10)</f>
        <v>0</v>
      </c>
      <c r="EO10" s="14">
        <f>SUM(CX$7:CX10)</f>
        <v>0</v>
      </c>
      <c r="ER10" s="14">
        <f t="shared" si="12"/>
        <v>6</v>
      </c>
      <c r="ES10" s="14">
        <f t="shared" si="13"/>
        <v>6</v>
      </c>
      <c r="ET10" s="14">
        <f t="shared" si="14"/>
        <v>3</v>
      </c>
      <c r="EU10" s="14">
        <f t="shared" si="15"/>
        <v>0</v>
      </c>
      <c r="EV10" s="14">
        <f t="shared" si="16"/>
        <v>0</v>
      </c>
      <c r="EW10" s="14">
        <f t="shared" si="17"/>
        <v>0</v>
      </c>
      <c r="EX10" s="14">
        <f t="shared" si="18"/>
        <v>0</v>
      </c>
      <c r="EY10" s="14">
        <f t="shared" si="19"/>
        <v>0</v>
      </c>
      <c r="EZ10" s="14">
        <f t="shared" si="20"/>
        <v>0</v>
      </c>
      <c r="FA10" s="14">
        <f t="shared" si="21"/>
        <v>0</v>
      </c>
      <c r="FB10" s="14">
        <f t="shared" si="22"/>
        <v>0</v>
      </c>
      <c r="FC10" s="14">
        <f t="shared" si="23"/>
        <v>0</v>
      </c>
      <c r="FD10" s="14">
        <f t="shared" si="24"/>
        <v>0</v>
      </c>
      <c r="FE10" s="14">
        <f t="shared" si="25"/>
        <v>0</v>
      </c>
      <c r="FF10" s="14">
        <f t="shared" si="26"/>
        <v>0</v>
      </c>
      <c r="FG10" s="14">
        <f t="shared" si="27"/>
        <v>0</v>
      </c>
      <c r="FH10" s="14">
        <f t="shared" si="28"/>
        <v>0</v>
      </c>
      <c r="FI10" s="14">
        <f t="shared" si="29"/>
        <v>0</v>
      </c>
      <c r="FJ10" s="14">
        <f t="shared" si="30"/>
        <v>0</v>
      </c>
      <c r="FK10" s="14">
        <f t="shared" si="31"/>
        <v>0</v>
      </c>
      <c r="FL10" s="14">
        <f t="shared" si="32"/>
        <v>0</v>
      </c>
      <c r="FM10" s="14">
        <f t="shared" si="33"/>
        <v>0</v>
      </c>
      <c r="FN10" s="14">
        <f t="shared" si="34"/>
        <v>0</v>
      </c>
      <c r="FO10" s="14">
        <f t="shared" si="35"/>
        <v>0</v>
      </c>
      <c r="FP10" s="14">
        <f t="shared" si="36"/>
        <v>0</v>
      </c>
      <c r="FQ10" s="14">
        <f t="shared" si="37"/>
        <v>0</v>
      </c>
      <c r="FR10" s="14">
        <f t="shared" si="38"/>
        <v>0</v>
      </c>
      <c r="FS10" s="14">
        <f t="shared" si="39"/>
        <v>0</v>
      </c>
      <c r="FT10" s="14">
        <f t="shared" si="40"/>
        <v>0</v>
      </c>
      <c r="FU10" s="14">
        <f t="shared" si="41"/>
        <v>0</v>
      </c>
      <c r="FV10" s="14">
        <f t="shared" si="42"/>
        <v>0</v>
      </c>
      <c r="FW10" s="14">
        <f t="shared" si="43"/>
        <v>0</v>
      </c>
      <c r="FX10" s="14">
        <f t="shared" si="44"/>
        <v>0</v>
      </c>
      <c r="FY10" s="14">
        <f t="shared" si="45"/>
        <v>0</v>
      </c>
      <c r="FZ10" s="14">
        <f t="shared" si="46"/>
        <v>0</v>
      </c>
      <c r="GA10" s="14">
        <f t="shared" si="47"/>
        <v>0</v>
      </c>
      <c r="GB10" s="14">
        <f t="shared" si="48"/>
        <v>0</v>
      </c>
      <c r="GC10" s="14">
        <f t="shared" si="49"/>
        <v>0</v>
      </c>
      <c r="GD10" s="14">
        <f t="shared" si="50"/>
        <v>0</v>
      </c>
      <c r="GE10" s="14">
        <f t="shared" si="51"/>
        <v>0</v>
      </c>
      <c r="GF10" s="14">
        <f t="shared" si="52"/>
        <v>0</v>
      </c>
      <c r="GG10" s="14">
        <f t="shared" si="53"/>
        <v>0</v>
      </c>
      <c r="GJ10" s="105">
        <v>4</v>
      </c>
      <c r="GK10" s="14">
        <f t="shared" si="54"/>
        <v>1</v>
      </c>
      <c r="GL10" s="14">
        <f t="shared" si="55"/>
        <v>1606003</v>
      </c>
      <c r="GM10" s="14" t="str">
        <f t="shared" si="56"/>
        <v>神器1-1 : 1级</v>
      </c>
      <c r="GN10" s="14" t="s">
        <v>900</v>
      </c>
      <c r="GO10" s="14">
        <f t="shared" si="57"/>
        <v>4</v>
      </c>
      <c r="GP10" s="14" t="str">
        <f t="shared" si="58"/>
        <v>神器1-1</v>
      </c>
      <c r="GQ10" s="14">
        <f t="shared" si="59"/>
        <v>2</v>
      </c>
    </row>
    <row r="11" spans="1:199" ht="16.5" x14ac:dyDescent="0.2">
      <c r="A11" s="101">
        <v>5</v>
      </c>
      <c r="B11" s="101">
        <v>6</v>
      </c>
      <c r="C11" s="101">
        <v>6</v>
      </c>
      <c r="J11" s="101">
        <v>4</v>
      </c>
      <c r="K11" s="101">
        <v>2</v>
      </c>
      <c r="L11" s="101">
        <f>SUM(K$8:K11)</f>
        <v>5</v>
      </c>
      <c r="N11" s="104">
        <v>2</v>
      </c>
      <c r="O11" s="104">
        <v>1</v>
      </c>
      <c r="P11" s="104">
        <v>1</v>
      </c>
      <c r="Q11" s="104">
        <v>15</v>
      </c>
      <c r="R11" s="14">
        <f>SUM(Q$7:Q11)</f>
        <v>60</v>
      </c>
      <c r="S11" s="105">
        <v>1606006</v>
      </c>
      <c r="T11" s="14" t="str">
        <f t="shared" si="60"/>
        <v>神器2-1</v>
      </c>
      <c r="W11" s="101">
        <v>4</v>
      </c>
      <c r="X11" s="101">
        <v>93</v>
      </c>
      <c r="Y11" s="101" t="s">
        <v>858</v>
      </c>
      <c r="Z11" s="101" t="s">
        <v>855</v>
      </c>
      <c r="AA11" s="101" t="s">
        <v>853</v>
      </c>
      <c r="AD11" s="101">
        <v>5</v>
      </c>
      <c r="AE11" s="101">
        <v>2</v>
      </c>
      <c r="AF11" s="101">
        <v>2</v>
      </c>
      <c r="AG11" s="101" t="str">
        <f t="shared" si="6"/>
        <v>神器2-2</v>
      </c>
      <c r="AH11" s="101">
        <v>1</v>
      </c>
      <c r="AI11" s="101">
        <f t="shared" si="7"/>
        <v>15</v>
      </c>
      <c r="AL11" s="101">
        <v>2</v>
      </c>
      <c r="AM11" s="101">
        <v>1</v>
      </c>
      <c r="AN11" s="101">
        <v>3</v>
      </c>
      <c r="AO11" s="101">
        <v>2</v>
      </c>
      <c r="AP11" s="101" t="s">
        <v>832</v>
      </c>
      <c r="AQ11" s="34">
        <v>3800</v>
      </c>
      <c r="AR11" s="101">
        <v>1</v>
      </c>
      <c r="AS11" s="101">
        <v>1</v>
      </c>
      <c r="AT11" s="101">
        <f t="shared" si="8"/>
        <v>1</v>
      </c>
      <c r="AU11" s="14">
        <f t="shared" si="9"/>
        <v>0.38</v>
      </c>
      <c r="AV11" s="14">
        <f t="shared" si="10"/>
        <v>3.8</v>
      </c>
      <c r="AY11" s="101">
        <v>3</v>
      </c>
      <c r="AZ11" s="101">
        <v>2</v>
      </c>
      <c r="BA11" s="101">
        <f t="shared" si="0"/>
        <v>161</v>
      </c>
      <c r="BD11" s="101">
        <v>5</v>
      </c>
      <c r="BE11" s="14">
        <f>INDEX(节奏总表!$BW$4:$BW$63,新神器!BD11)</f>
        <v>62</v>
      </c>
      <c r="BF11" s="14">
        <f t="shared" si="11"/>
        <v>1</v>
      </c>
      <c r="BG11" s="101">
        <v>1</v>
      </c>
      <c r="BH11" s="101">
        <v>5</v>
      </c>
      <c r="BI11" s="14">
        <f t="shared" si="1"/>
        <v>5</v>
      </c>
      <c r="BJ11" s="14">
        <f t="shared" si="1"/>
        <v>5</v>
      </c>
      <c r="BK11" s="14">
        <f t="shared" si="1"/>
        <v>2.25</v>
      </c>
      <c r="BL11" s="14">
        <f t="shared" si="1"/>
        <v>0</v>
      </c>
      <c r="BM11" s="14">
        <f t="shared" si="1"/>
        <v>0</v>
      </c>
      <c r="BN11" s="14">
        <f t="shared" si="1"/>
        <v>0</v>
      </c>
      <c r="BO11" s="14">
        <f t="shared" si="1"/>
        <v>0</v>
      </c>
      <c r="BP11" s="14">
        <f t="shared" si="1"/>
        <v>0</v>
      </c>
      <c r="BQ11" s="14">
        <f t="shared" si="1"/>
        <v>0</v>
      </c>
      <c r="BR11" s="14">
        <f t="shared" si="1"/>
        <v>0</v>
      </c>
      <c r="BS11" s="14">
        <f t="shared" si="2"/>
        <v>0</v>
      </c>
      <c r="BT11" s="14">
        <f t="shared" si="2"/>
        <v>0</v>
      </c>
      <c r="BU11" s="14">
        <f t="shared" si="2"/>
        <v>0</v>
      </c>
      <c r="BV11" s="14">
        <f t="shared" si="2"/>
        <v>0</v>
      </c>
      <c r="BW11" s="14">
        <f t="shared" si="2"/>
        <v>0</v>
      </c>
      <c r="BX11" s="14">
        <f t="shared" si="2"/>
        <v>0</v>
      </c>
      <c r="BY11" s="14">
        <f t="shared" si="2"/>
        <v>0</v>
      </c>
      <c r="BZ11" s="14">
        <f t="shared" si="2"/>
        <v>0</v>
      </c>
      <c r="CA11" s="14">
        <f t="shared" si="2"/>
        <v>0</v>
      </c>
      <c r="CB11" s="14">
        <f t="shared" si="2"/>
        <v>0</v>
      </c>
      <c r="CC11" s="14">
        <f t="shared" si="3"/>
        <v>0</v>
      </c>
      <c r="CD11" s="14">
        <f t="shared" si="3"/>
        <v>0</v>
      </c>
      <c r="CE11" s="14">
        <f t="shared" si="3"/>
        <v>0</v>
      </c>
      <c r="CF11" s="14">
        <f t="shared" si="3"/>
        <v>0</v>
      </c>
      <c r="CG11" s="14">
        <f t="shared" si="3"/>
        <v>0</v>
      </c>
      <c r="CH11" s="14">
        <f t="shared" si="3"/>
        <v>0</v>
      </c>
      <c r="CI11" s="14">
        <f t="shared" si="3"/>
        <v>0</v>
      </c>
      <c r="CJ11" s="14">
        <f t="shared" si="3"/>
        <v>0</v>
      </c>
      <c r="CK11" s="14">
        <f t="shared" si="3"/>
        <v>0</v>
      </c>
      <c r="CL11" s="14">
        <f t="shared" si="3"/>
        <v>0</v>
      </c>
      <c r="CM11" s="14">
        <f t="shared" si="4"/>
        <v>0</v>
      </c>
      <c r="CN11" s="14">
        <f t="shared" si="4"/>
        <v>0</v>
      </c>
      <c r="CO11" s="14">
        <f t="shared" si="4"/>
        <v>0</v>
      </c>
      <c r="CP11" s="14">
        <f t="shared" si="4"/>
        <v>0</v>
      </c>
      <c r="CQ11" s="14">
        <f t="shared" si="4"/>
        <v>0</v>
      </c>
      <c r="CR11" s="14">
        <f t="shared" si="4"/>
        <v>0</v>
      </c>
      <c r="CS11" s="14">
        <f t="shared" si="4"/>
        <v>0</v>
      </c>
      <c r="CT11" s="14">
        <f t="shared" si="4"/>
        <v>0</v>
      </c>
      <c r="CU11" s="14">
        <f t="shared" si="4"/>
        <v>0</v>
      </c>
      <c r="CV11" s="14">
        <f t="shared" si="4"/>
        <v>0</v>
      </c>
      <c r="CW11" s="14">
        <f t="shared" si="4"/>
        <v>0</v>
      </c>
      <c r="CX11" s="14">
        <f t="shared" si="4"/>
        <v>0</v>
      </c>
      <c r="CZ11" s="14">
        <f>SUM(BI$7:BI11)</f>
        <v>15</v>
      </c>
      <c r="DA11" s="14">
        <f>SUM(BJ$7:BJ11)</f>
        <v>15</v>
      </c>
      <c r="DB11" s="14">
        <f>SUM(BK$7:BK11)</f>
        <v>6.75</v>
      </c>
      <c r="DC11" s="14">
        <f>SUM(BL$7:BL11)</f>
        <v>0</v>
      </c>
      <c r="DD11" s="14">
        <f>SUM(BM$7:BM11)</f>
        <v>0</v>
      </c>
      <c r="DE11" s="14">
        <f>SUM(BN$7:BN11)</f>
        <v>0</v>
      </c>
      <c r="DF11" s="14">
        <f>SUM(BO$7:BO11)</f>
        <v>0</v>
      </c>
      <c r="DG11" s="14">
        <f>SUM(BP$7:BP11)</f>
        <v>0</v>
      </c>
      <c r="DH11" s="14">
        <f>SUM(BQ$7:BQ11)</f>
        <v>0</v>
      </c>
      <c r="DI11" s="14">
        <f>SUM(BR$7:BR11)</f>
        <v>0</v>
      </c>
      <c r="DJ11" s="14">
        <f>SUM(BS$7:BS11)</f>
        <v>0</v>
      </c>
      <c r="DK11" s="14">
        <f>SUM(BT$7:BT11)</f>
        <v>0</v>
      </c>
      <c r="DL11" s="14">
        <f>SUM(BU$7:BU11)</f>
        <v>0</v>
      </c>
      <c r="DM11" s="14">
        <f>SUM(BV$7:BV11)</f>
        <v>0</v>
      </c>
      <c r="DN11" s="14">
        <f>SUM(BW$7:BW11)</f>
        <v>0</v>
      </c>
      <c r="DO11" s="14">
        <f>SUM(BX$7:BX11)</f>
        <v>0</v>
      </c>
      <c r="DP11" s="14">
        <f>SUM(BY$7:BY11)</f>
        <v>0</v>
      </c>
      <c r="DQ11" s="14">
        <f>SUM(BZ$7:BZ11)</f>
        <v>0</v>
      </c>
      <c r="DR11" s="14">
        <f>SUM(CA$7:CA11)</f>
        <v>0</v>
      </c>
      <c r="DS11" s="14">
        <f>SUM(CB$7:CB11)</f>
        <v>0</v>
      </c>
      <c r="DT11" s="14">
        <f>SUM(CC$7:CC11)</f>
        <v>0</v>
      </c>
      <c r="DU11" s="14">
        <f>SUM(CD$7:CD11)</f>
        <v>0</v>
      </c>
      <c r="DV11" s="14">
        <f>SUM(CE$7:CE11)</f>
        <v>0</v>
      </c>
      <c r="DW11" s="14">
        <f>SUM(CF$7:CF11)</f>
        <v>0</v>
      </c>
      <c r="DX11" s="14">
        <f>SUM(CG$7:CG11)</f>
        <v>0</v>
      </c>
      <c r="DY11" s="14">
        <f>SUM(CH$7:CH11)</f>
        <v>0</v>
      </c>
      <c r="DZ11" s="14">
        <f>SUM(CI$7:CI11)</f>
        <v>0</v>
      </c>
      <c r="EA11" s="14">
        <f>SUM(CJ$7:CJ11)</f>
        <v>0</v>
      </c>
      <c r="EB11" s="14">
        <f>SUM(CK$7:CK11)</f>
        <v>0</v>
      </c>
      <c r="EC11" s="14">
        <f>SUM(CL$7:CL11)</f>
        <v>0</v>
      </c>
      <c r="ED11" s="14">
        <f>SUM(CM$7:CM11)</f>
        <v>0</v>
      </c>
      <c r="EE11" s="14">
        <f>SUM(CN$7:CN11)</f>
        <v>0</v>
      </c>
      <c r="EF11" s="14">
        <f>SUM(CO$7:CO11)</f>
        <v>0</v>
      </c>
      <c r="EG11" s="14">
        <f>SUM(CP$7:CP11)</f>
        <v>0</v>
      </c>
      <c r="EH11" s="14">
        <f>SUM(CQ$7:CQ11)</f>
        <v>0</v>
      </c>
      <c r="EI11" s="14">
        <f>SUM(CR$7:CR11)</f>
        <v>0</v>
      </c>
      <c r="EJ11" s="14">
        <f>SUM(CS$7:CS11)</f>
        <v>0</v>
      </c>
      <c r="EK11" s="14">
        <f>SUM(CT$7:CT11)</f>
        <v>0</v>
      </c>
      <c r="EL11" s="14">
        <f>SUM(CU$7:CU11)</f>
        <v>0</v>
      </c>
      <c r="EM11" s="14">
        <f>SUM(CV$7:CV11)</f>
        <v>0</v>
      </c>
      <c r="EN11" s="14">
        <f>SUM(CW$7:CW11)</f>
        <v>0</v>
      </c>
      <c r="EO11" s="14">
        <f>SUM(CX$7:CX11)</f>
        <v>0</v>
      </c>
      <c r="ER11" s="14">
        <f t="shared" si="12"/>
        <v>8</v>
      </c>
      <c r="ES11" s="14">
        <f t="shared" si="13"/>
        <v>8</v>
      </c>
      <c r="ET11" s="14">
        <f t="shared" si="14"/>
        <v>4</v>
      </c>
      <c r="EU11" s="14">
        <f t="shared" si="15"/>
        <v>0</v>
      </c>
      <c r="EV11" s="14">
        <f t="shared" si="16"/>
        <v>0</v>
      </c>
      <c r="EW11" s="14">
        <f t="shared" si="17"/>
        <v>0</v>
      </c>
      <c r="EX11" s="14">
        <f t="shared" si="18"/>
        <v>0</v>
      </c>
      <c r="EY11" s="14">
        <f t="shared" si="19"/>
        <v>0</v>
      </c>
      <c r="EZ11" s="14">
        <f t="shared" si="20"/>
        <v>0</v>
      </c>
      <c r="FA11" s="14">
        <f t="shared" si="21"/>
        <v>0</v>
      </c>
      <c r="FB11" s="14">
        <f t="shared" si="22"/>
        <v>0</v>
      </c>
      <c r="FC11" s="14">
        <f t="shared" si="23"/>
        <v>0</v>
      </c>
      <c r="FD11" s="14">
        <f t="shared" si="24"/>
        <v>0</v>
      </c>
      <c r="FE11" s="14">
        <f t="shared" si="25"/>
        <v>0</v>
      </c>
      <c r="FF11" s="14">
        <f t="shared" si="26"/>
        <v>0</v>
      </c>
      <c r="FG11" s="14">
        <f t="shared" si="27"/>
        <v>0</v>
      </c>
      <c r="FH11" s="14">
        <f t="shared" si="28"/>
        <v>0</v>
      </c>
      <c r="FI11" s="14">
        <f t="shared" si="29"/>
        <v>0</v>
      </c>
      <c r="FJ11" s="14">
        <f t="shared" si="30"/>
        <v>0</v>
      </c>
      <c r="FK11" s="14">
        <f t="shared" si="31"/>
        <v>0</v>
      </c>
      <c r="FL11" s="14">
        <f t="shared" si="32"/>
        <v>0</v>
      </c>
      <c r="FM11" s="14">
        <f t="shared" si="33"/>
        <v>0</v>
      </c>
      <c r="FN11" s="14">
        <f t="shared" si="34"/>
        <v>0</v>
      </c>
      <c r="FO11" s="14">
        <f t="shared" si="35"/>
        <v>0</v>
      </c>
      <c r="FP11" s="14">
        <f t="shared" si="36"/>
        <v>0</v>
      </c>
      <c r="FQ11" s="14">
        <f t="shared" si="37"/>
        <v>0</v>
      </c>
      <c r="FR11" s="14">
        <f t="shared" si="38"/>
        <v>0</v>
      </c>
      <c r="FS11" s="14">
        <f t="shared" si="39"/>
        <v>0</v>
      </c>
      <c r="FT11" s="14">
        <f t="shared" si="40"/>
        <v>0</v>
      </c>
      <c r="FU11" s="14">
        <f t="shared" si="41"/>
        <v>0</v>
      </c>
      <c r="FV11" s="14">
        <f t="shared" si="42"/>
        <v>0</v>
      </c>
      <c r="FW11" s="14">
        <f t="shared" si="43"/>
        <v>0</v>
      </c>
      <c r="FX11" s="14">
        <f t="shared" si="44"/>
        <v>0</v>
      </c>
      <c r="FY11" s="14">
        <f t="shared" si="45"/>
        <v>0</v>
      </c>
      <c r="FZ11" s="14">
        <f t="shared" si="46"/>
        <v>0</v>
      </c>
      <c r="GA11" s="14">
        <f t="shared" si="47"/>
        <v>0</v>
      </c>
      <c r="GB11" s="14">
        <f t="shared" si="48"/>
        <v>0</v>
      </c>
      <c r="GC11" s="14">
        <f t="shared" si="49"/>
        <v>0</v>
      </c>
      <c r="GD11" s="14">
        <f t="shared" si="50"/>
        <v>0</v>
      </c>
      <c r="GE11" s="14">
        <f t="shared" si="51"/>
        <v>0</v>
      </c>
      <c r="GF11" s="14">
        <f t="shared" si="52"/>
        <v>0</v>
      </c>
      <c r="GG11" s="14">
        <f t="shared" si="53"/>
        <v>0</v>
      </c>
      <c r="GJ11" s="105">
        <v>5</v>
      </c>
      <c r="GK11" s="14">
        <f t="shared" si="54"/>
        <v>1</v>
      </c>
      <c r="GL11" s="14">
        <f t="shared" si="55"/>
        <v>1606003</v>
      </c>
      <c r="GM11" s="14" t="str">
        <f t="shared" si="56"/>
        <v>神器1-1 : 2级</v>
      </c>
      <c r="GN11" s="14" t="s">
        <v>900</v>
      </c>
      <c r="GO11" s="14">
        <f t="shared" si="57"/>
        <v>5</v>
      </c>
      <c r="GP11" s="14" t="str">
        <f t="shared" si="58"/>
        <v>神器1-1</v>
      </c>
      <c r="GQ11" s="14">
        <f t="shared" si="59"/>
        <v>2</v>
      </c>
    </row>
    <row r="12" spans="1:199" ht="16.5" x14ac:dyDescent="0.2">
      <c r="A12" s="101">
        <v>6</v>
      </c>
      <c r="B12" s="101">
        <v>8</v>
      </c>
      <c r="C12" s="101">
        <v>8</v>
      </c>
      <c r="J12" s="101">
        <v>5</v>
      </c>
      <c r="K12" s="101">
        <v>2</v>
      </c>
      <c r="L12" s="101">
        <f>SUM(K$8:K12)</f>
        <v>7</v>
      </c>
      <c r="N12" s="104">
        <v>2</v>
      </c>
      <c r="O12" s="104">
        <v>2</v>
      </c>
      <c r="P12" s="104">
        <v>1</v>
      </c>
      <c r="Q12" s="104">
        <v>15</v>
      </c>
      <c r="R12" s="14">
        <f>SUM(Q$7:Q12)</f>
        <v>75</v>
      </c>
      <c r="S12" s="105">
        <v>1606007</v>
      </c>
      <c r="T12" s="14" t="str">
        <f t="shared" si="60"/>
        <v>神器2-2</v>
      </c>
      <c r="W12" s="101">
        <v>5</v>
      </c>
      <c r="X12" s="101">
        <v>103</v>
      </c>
      <c r="Y12" s="101" t="s">
        <v>859</v>
      </c>
      <c r="Z12" s="101" t="s">
        <v>856</v>
      </c>
      <c r="AA12" s="101" t="s">
        <v>853</v>
      </c>
      <c r="AD12" s="101">
        <v>6</v>
      </c>
      <c r="AE12" s="101">
        <v>2</v>
      </c>
      <c r="AF12" s="101">
        <v>3</v>
      </c>
      <c r="AG12" s="101" t="str">
        <f t="shared" si="6"/>
        <v>神器2-3</v>
      </c>
      <c r="AH12" s="101">
        <v>2</v>
      </c>
      <c r="AI12" s="101">
        <f t="shared" si="7"/>
        <v>45</v>
      </c>
      <c r="AL12" s="101">
        <v>2</v>
      </c>
      <c r="AM12" s="101">
        <v>1</v>
      </c>
      <c r="AN12" s="101">
        <v>3</v>
      </c>
      <c r="AO12" s="101">
        <v>3</v>
      </c>
      <c r="AP12" s="101" t="s">
        <v>833</v>
      </c>
      <c r="AQ12" s="34">
        <v>2400</v>
      </c>
      <c r="AR12" s="101">
        <v>1</v>
      </c>
      <c r="AS12" s="101">
        <v>1</v>
      </c>
      <c r="AT12" s="101">
        <f t="shared" si="8"/>
        <v>2</v>
      </c>
      <c r="AU12" s="14">
        <f t="shared" si="9"/>
        <v>0.24</v>
      </c>
      <c r="AV12" s="14">
        <f t="shared" si="10"/>
        <v>7.1999999999999993</v>
      </c>
      <c r="AY12" s="101">
        <v>3</v>
      </c>
      <c r="AZ12" s="101">
        <v>3</v>
      </c>
      <c r="BA12" s="101">
        <f t="shared" si="0"/>
        <v>191</v>
      </c>
      <c r="BD12" s="101">
        <v>6</v>
      </c>
      <c r="BE12" s="14">
        <f>INDEX(节奏总表!$BW$4:$BW$63,新神器!BD12)</f>
        <v>67</v>
      </c>
      <c r="BF12" s="14">
        <f t="shared" si="11"/>
        <v>2</v>
      </c>
      <c r="BG12" s="101">
        <v>2</v>
      </c>
      <c r="BH12" s="101">
        <v>5</v>
      </c>
      <c r="BI12" s="14">
        <f t="shared" si="1"/>
        <v>1.9</v>
      </c>
      <c r="BJ12" s="14">
        <f t="shared" si="1"/>
        <v>1.9</v>
      </c>
      <c r="BK12" s="14">
        <f t="shared" si="1"/>
        <v>1.2</v>
      </c>
      <c r="BL12" s="14">
        <f t="shared" si="1"/>
        <v>5</v>
      </c>
      <c r="BM12" s="14">
        <f t="shared" si="1"/>
        <v>5</v>
      </c>
      <c r="BN12" s="14">
        <f t="shared" si="1"/>
        <v>2.625</v>
      </c>
      <c r="BO12" s="14">
        <f t="shared" si="1"/>
        <v>2.625</v>
      </c>
      <c r="BP12" s="14">
        <f t="shared" si="1"/>
        <v>1.25</v>
      </c>
      <c r="BQ12" s="14">
        <f t="shared" si="1"/>
        <v>0</v>
      </c>
      <c r="BR12" s="14">
        <f t="shared" si="1"/>
        <v>0</v>
      </c>
      <c r="BS12" s="14">
        <f t="shared" si="2"/>
        <v>0</v>
      </c>
      <c r="BT12" s="14">
        <f t="shared" si="2"/>
        <v>0</v>
      </c>
      <c r="BU12" s="14">
        <f t="shared" si="2"/>
        <v>0</v>
      </c>
      <c r="BV12" s="14">
        <f t="shared" si="2"/>
        <v>0</v>
      </c>
      <c r="BW12" s="14">
        <f t="shared" si="2"/>
        <v>0</v>
      </c>
      <c r="BX12" s="14">
        <f t="shared" si="2"/>
        <v>0</v>
      </c>
      <c r="BY12" s="14">
        <f t="shared" si="2"/>
        <v>0</v>
      </c>
      <c r="BZ12" s="14">
        <f t="shared" si="2"/>
        <v>0</v>
      </c>
      <c r="CA12" s="14">
        <f t="shared" si="2"/>
        <v>0</v>
      </c>
      <c r="CB12" s="14">
        <f t="shared" si="2"/>
        <v>0</v>
      </c>
      <c r="CC12" s="14">
        <f t="shared" si="3"/>
        <v>0</v>
      </c>
      <c r="CD12" s="14">
        <f t="shared" si="3"/>
        <v>0</v>
      </c>
      <c r="CE12" s="14">
        <f t="shared" si="3"/>
        <v>0</v>
      </c>
      <c r="CF12" s="14">
        <f t="shared" si="3"/>
        <v>0</v>
      </c>
      <c r="CG12" s="14">
        <f t="shared" si="3"/>
        <v>0</v>
      </c>
      <c r="CH12" s="14">
        <f t="shared" si="3"/>
        <v>0</v>
      </c>
      <c r="CI12" s="14">
        <f t="shared" si="3"/>
        <v>0</v>
      </c>
      <c r="CJ12" s="14">
        <f t="shared" si="3"/>
        <v>0</v>
      </c>
      <c r="CK12" s="14">
        <f t="shared" si="3"/>
        <v>0</v>
      </c>
      <c r="CL12" s="14">
        <f t="shared" si="3"/>
        <v>0</v>
      </c>
      <c r="CM12" s="14">
        <f t="shared" si="4"/>
        <v>0</v>
      </c>
      <c r="CN12" s="14">
        <f t="shared" si="4"/>
        <v>0</v>
      </c>
      <c r="CO12" s="14">
        <f t="shared" si="4"/>
        <v>0</v>
      </c>
      <c r="CP12" s="14">
        <f t="shared" si="4"/>
        <v>0</v>
      </c>
      <c r="CQ12" s="14">
        <f t="shared" si="4"/>
        <v>0</v>
      </c>
      <c r="CR12" s="14">
        <f t="shared" si="4"/>
        <v>0</v>
      </c>
      <c r="CS12" s="14">
        <f t="shared" si="4"/>
        <v>0</v>
      </c>
      <c r="CT12" s="14">
        <f t="shared" si="4"/>
        <v>0</v>
      </c>
      <c r="CU12" s="14">
        <f t="shared" si="4"/>
        <v>0</v>
      </c>
      <c r="CV12" s="14">
        <f t="shared" si="4"/>
        <v>0</v>
      </c>
      <c r="CW12" s="14">
        <f t="shared" si="4"/>
        <v>0</v>
      </c>
      <c r="CX12" s="14">
        <f t="shared" si="4"/>
        <v>0</v>
      </c>
      <c r="CZ12" s="14">
        <f>SUM(BI$7:BI12)</f>
        <v>16.899999999999999</v>
      </c>
      <c r="DA12" s="14">
        <f>SUM(BJ$7:BJ12)</f>
        <v>16.899999999999999</v>
      </c>
      <c r="DB12" s="14">
        <f>SUM(BK$7:BK12)</f>
        <v>7.95</v>
      </c>
      <c r="DC12" s="14">
        <f>SUM(BL$7:BL12)</f>
        <v>5</v>
      </c>
      <c r="DD12" s="14">
        <f>SUM(BM$7:BM12)</f>
        <v>5</v>
      </c>
      <c r="DE12" s="14">
        <f>SUM(BN$7:BN12)</f>
        <v>2.625</v>
      </c>
      <c r="DF12" s="14">
        <f>SUM(BO$7:BO12)</f>
        <v>2.625</v>
      </c>
      <c r="DG12" s="14">
        <f>SUM(BP$7:BP12)</f>
        <v>1.25</v>
      </c>
      <c r="DH12" s="14">
        <f>SUM(BQ$7:BQ12)</f>
        <v>0</v>
      </c>
      <c r="DI12" s="14">
        <f>SUM(BR$7:BR12)</f>
        <v>0</v>
      </c>
      <c r="DJ12" s="14">
        <f>SUM(BS$7:BS12)</f>
        <v>0</v>
      </c>
      <c r="DK12" s="14">
        <f>SUM(BT$7:BT12)</f>
        <v>0</v>
      </c>
      <c r="DL12" s="14">
        <f>SUM(BU$7:BU12)</f>
        <v>0</v>
      </c>
      <c r="DM12" s="14">
        <f>SUM(BV$7:BV12)</f>
        <v>0</v>
      </c>
      <c r="DN12" s="14">
        <f>SUM(BW$7:BW12)</f>
        <v>0</v>
      </c>
      <c r="DO12" s="14">
        <f>SUM(BX$7:BX12)</f>
        <v>0</v>
      </c>
      <c r="DP12" s="14">
        <f>SUM(BY$7:BY12)</f>
        <v>0</v>
      </c>
      <c r="DQ12" s="14">
        <f>SUM(BZ$7:BZ12)</f>
        <v>0</v>
      </c>
      <c r="DR12" s="14">
        <f>SUM(CA$7:CA12)</f>
        <v>0</v>
      </c>
      <c r="DS12" s="14">
        <f>SUM(CB$7:CB12)</f>
        <v>0</v>
      </c>
      <c r="DT12" s="14">
        <f>SUM(CC$7:CC12)</f>
        <v>0</v>
      </c>
      <c r="DU12" s="14">
        <f>SUM(CD$7:CD12)</f>
        <v>0</v>
      </c>
      <c r="DV12" s="14">
        <f>SUM(CE$7:CE12)</f>
        <v>0</v>
      </c>
      <c r="DW12" s="14">
        <f>SUM(CF$7:CF12)</f>
        <v>0</v>
      </c>
      <c r="DX12" s="14">
        <f>SUM(CG$7:CG12)</f>
        <v>0</v>
      </c>
      <c r="DY12" s="14">
        <f>SUM(CH$7:CH12)</f>
        <v>0</v>
      </c>
      <c r="DZ12" s="14">
        <f>SUM(CI$7:CI12)</f>
        <v>0</v>
      </c>
      <c r="EA12" s="14">
        <f>SUM(CJ$7:CJ12)</f>
        <v>0</v>
      </c>
      <c r="EB12" s="14">
        <f>SUM(CK$7:CK12)</f>
        <v>0</v>
      </c>
      <c r="EC12" s="14">
        <f>SUM(CL$7:CL12)</f>
        <v>0</v>
      </c>
      <c r="ED12" s="14">
        <f>SUM(CM$7:CM12)</f>
        <v>0</v>
      </c>
      <c r="EE12" s="14">
        <f>SUM(CN$7:CN12)</f>
        <v>0</v>
      </c>
      <c r="EF12" s="14">
        <f>SUM(CO$7:CO12)</f>
        <v>0</v>
      </c>
      <c r="EG12" s="14">
        <f>SUM(CP$7:CP12)</f>
        <v>0</v>
      </c>
      <c r="EH12" s="14">
        <f>SUM(CQ$7:CQ12)</f>
        <v>0</v>
      </c>
      <c r="EI12" s="14">
        <f>SUM(CR$7:CR12)</f>
        <v>0</v>
      </c>
      <c r="EJ12" s="14">
        <f>SUM(CS$7:CS12)</f>
        <v>0</v>
      </c>
      <c r="EK12" s="14">
        <f>SUM(CT$7:CT12)</f>
        <v>0</v>
      </c>
      <c r="EL12" s="14">
        <f>SUM(CU$7:CU12)</f>
        <v>0</v>
      </c>
      <c r="EM12" s="14">
        <f>SUM(CV$7:CV12)</f>
        <v>0</v>
      </c>
      <c r="EN12" s="14">
        <f>SUM(CW$7:CW12)</f>
        <v>0</v>
      </c>
      <c r="EO12" s="14">
        <f>SUM(CX$7:CX12)</f>
        <v>0</v>
      </c>
      <c r="ER12" s="14">
        <f t="shared" si="12"/>
        <v>8</v>
      </c>
      <c r="ES12" s="14">
        <f t="shared" si="13"/>
        <v>8</v>
      </c>
      <c r="ET12" s="14">
        <f t="shared" si="14"/>
        <v>5</v>
      </c>
      <c r="EU12" s="14">
        <f t="shared" si="15"/>
        <v>4</v>
      </c>
      <c r="EV12" s="14">
        <f t="shared" si="16"/>
        <v>4</v>
      </c>
      <c r="EW12" s="14">
        <f t="shared" si="17"/>
        <v>2</v>
      </c>
      <c r="EX12" s="14">
        <f t="shared" si="18"/>
        <v>2</v>
      </c>
      <c r="EY12" s="14">
        <f t="shared" si="19"/>
        <v>1</v>
      </c>
      <c r="EZ12" s="14">
        <f t="shared" si="20"/>
        <v>0</v>
      </c>
      <c r="FA12" s="14">
        <f t="shared" si="21"/>
        <v>0</v>
      </c>
      <c r="FB12" s="14">
        <f t="shared" si="22"/>
        <v>0</v>
      </c>
      <c r="FC12" s="14">
        <f t="shared" si="23"/>
        <v>0</v>
      </c>
      <c r="FD12" s="14">
        <f t="shared" si="24"/>
        <v>0</v>
      </c>
      <c r="FE12" s="14">
        <f t="shared" si="25"/>
        <v>0</v>
      </c>
      <c r="FF12" s="14">
        <f t="shared" si="26"/>
        <v>0</v>
      </c>
      <c r="FG12" s="14">
        <f t="shared" si="27"/>
        <v>0</v>
      </c>
      <c r="FH12" s="14">
        <f t="shared" si="28"/>
        <v>0</v>
      </c>
      <c r="FI12" s="14">
        <f t="shared" si="29"/>
        <v>0</v>
      </c>
      <c r="FJ12" s="14">
        <f t="shared" si="30"/>
        <v>0</v>
      </c>
      <c r="FK12" s="14">
        <f t="shared" si="31"/>
        <v>0</v>
      </c>
      <c r="FL12" s="14">
        <f t="shared" si="32"/>
        <v>0</v>
      </c>
      <c r="FM12" s="14">
        <f t="shared" si="33"/>
        <v>0</v>
      </c>
      <c r="FN12" s="14">
        <f t="shared" si="34"/>
        <v>0</v>
      </c>
      <c r="FO12" s="14">
        <f t="shared" si="35"/>
        <v>0</v>
      </c>
      <c r="FP12" s="14">
        <f t="shared" si="36"/>
        <v>0</v>
      </c>
      <c r="FQ12" s="14">
        <f t="shared" si="37"/>
        <v>0</v>
      </c>
      <c r="FR12" s="14">
        <f t="shared" si="38"/>
        <v>0</v>
      </c>
      <c r="FS12" s="14">
        <f t="shared" si="39"/>
        <v>0</v>
      </c>
      <c r="FT12" s="14">
        <f t="shared" si="40"/>
        <v>0</v>
      </c>
      <c r="FU12" s="14">
        <f t="shared" si="41"/>
        <v>0</v>
      </c>
      <c r="FV12" s="14">
        <f t="shared" si="42"/>
        <v>0</v>
      </c>
      <c r="FW12" s="14">
        <f t="shared" si="43"/>
        <v>0</v>
      </c>
      <c r="FX12" s="14">
        <f t="shared" si="44"/>
        <v>0</v>
      </c>
      <c r="FY12" s="14">
        <f t="shared" si="45"/>
        <v>0</v>
      </c>
      <c r="FZ12" s="14">
        <f t="shared" si="46"/>
        <v>0</v>
      </c>
      <c r="GA12" s="14">
        <f t="shared" si="47"/>
        <v>0</v>
      </c>
      <c r="GB12" s="14">
        <f t="shared" si="48"/>
        <v>0</v>
      </c>
      <c r="GC12" s="14">
        <f t="shared" si="49"/>
        <v>0</v>
      </c>
      <c r="GD12" s="14">
        <f t="shared" si="50"/>
        <v>0</v>
      </c>
      <c r="GE12" s="14">
        <f t="shared" si="51"/>
        <v>0</v>
      </c>
      <c r="GF12" s="14">
        <f t="shared" si="52"/>
        <v>0</v>
      </c>
      <c r="GG12" s="14">
        <f t="shared" si="53"/>
        <v>0</v>
      </c>
      <c r="GJ12" s="105">
        <v>6</v>
      </c>
      <c r="GK12" s="14">
        <f t="shared" si="54"/>
        <v>1</v>
      </c>
      <c r="GL12" s="14">
        <f t="shared" si="55"/>
        <v>1606003</v>
      </c>
      <c r="GM12" s="14" t="str">
        <f t="shared" si="56"/>
        <v>神器1-1 : 3级</v>
      </c>
      <c r="GN12" s="14" t="s">
        <v>900</v>
      </c>
      <c r="GO12" s="14">
        <f t="shared" si="57"/>
        <v>6</v>
      </c>
      <c r="GP12" s="14" t="str">
        <f t="shared" si="58"/>
        <v>神器1-1</v>
      </c>
      <c r="GQ12" s="14">
        <f t="shared" si="59"/>
        <v>2</v>
      </c>
    </row>
    <row r="13" spans="1:199" ht="16.5" x14ac:dyDescent="0.2">
      <c r="A13" s="101">
        <v>7</v>
      </c>
      <c r="B13" s="101">
        <v>10</v>
      </c>
      <c r="C13" s="101">
        <v>10</v>
      </c>
      <c r="J13" s="101">
        <v>6</v>
      </c>
      <c r="K13" s="101">
        <v>2</v>
      </c>
      <c r="L13" s="101">
        <f>SUM(K$8:K13)</f>
        <v>9</v>
      </c>
      <c r="N13" s="104">
        <v>2</v>
      </c>
      <c r="O13" s="104">
        <v>3</v>
      </c>
      <c r="P13" s="104">
        <v>2</v>
      </c>
      <c r="Q13" s="104">
        <v>15</v>
      </c>
      <c r="R13" s="14">
        <f>SUM(Q$7:Q13)</f>
        <v>90</v>
      </c>
      <c r="S13" s="105">
        <v>1606008</v>
      </c>
      <c r="T13" s="14" t="str">
        <f t="shared" si="60"/>
        <v>神器2-3</v>
      </c>
      <c r="W13" s="101">
        <v>6</v>
      </c>
      <c r="X13" s="101">
        <v>113</v>
      </c>
      <c r="Y13" s="101" t="s">
        <v>851</v>
      </c>
      <c r="Z13" s="101" t="s">
        <v>850</v>
      </c>
      <c r="AA13" s="101" t="s">
        <v>849</v>
      </c>
      <c r="AD13" s="101">
        <v>7</v>
      </c>
      <c r="AE13" s="101">
        <v>2</v>
      </c>
      <c r="AF13" s="101">
        <v>4</v>
      </c>
      <c r="AG13" s="101" t="str">
        <f t="shared" si="6"/>
        <v>神器2-4</v>
      </c>
      <c r="AH13" s="101">
        <v>2</v>
      </c>
      <c r="AI13" s="101">
        <f t="shared" si="7"/>
        <v>45</v>
      </c>
      <c r="AL13" s="101">
        <v>2</v>
      </c>
      <c r="AM13" s="101">
        <v>1</v>
      </c>
      <c r="AN13" s="101">
        <v>4</v>
      </c>
      <c r="AO13" s="101">
        <v>4</v>
      </c>
      <c r="AP13" s="101" t="s">
        <v>846</v>
      </c>
      <c r="AQ13" s="34">
        <v>5000</v>
      </c>
      <c r="AR13" s="101">
        <v>1</v>
      </c>
      <c r="AS13" s="101">
        <v>3</v>
      </c>
      <c r="AT13" s="101">
        <f t="shared" si="8"/>
        <v>1</v>
      </c>
      <c r="AU13" s="14">
        <f t="shared" si="9"/>
        <v>1</v>
      </c>
      <c r="AV13" s="14">
        <f t="shared" si="10"/>
        <v>15</v>
      </c>
      <c r="AY13" s="101">
        <v>4</v>
      </c>
      <c r="AZ13" s="101">
        <v>1</v>
      </c>
      <c r="BA13" s="101">
        <f t="shared" si="0"/>
        <v>158.75</v>
      </c>
      <c r="BD13" s="101">
        <v>7</v>
      </c>
      <c r="BE13" s="14">
        <f>INDEX(节奏总表!$BW$4:$BW$63,新神器!BD13)</f>
        <v>71</v>
      </c>
      <c r="BF13" s="14">
        <f t="shared" si="11"/>
        <v>2</v>
      </c>
      <c r="BG13" s="101">
        <v>2</v>
      </c>
      <c r="BH13" s="101">
        <v>5</v>
      </c>
      <c r="BI13" s="14">
        <f t="shared" si="1"/>
        <v>1.9</v>
      </c>
      <c r="BJ13" s="14">
        <f t="shared" si="1"/>
        <v>1.9</v>
      </c>
      <c r="BK13" s="14">
        <f t="shared" si="1"/>
        <v>1.2</v>
      </c>
      <c r="BL13" s="14">
        <f t="shared" si="1"/>
        <v>5</v>
      </c>
      <c r="BM13" s="14">
        <f t="shared" si="1"/>
        <v>5</v>
      </c>
      <c r="BN13" s="14">
        <f t="shared" si="1"/>
        <v>2.625</v>
      </c>
      <c r="BO13" s="14">
        <f t="shared" si="1"/>
        <v>2.625</v>
      </c>
      <c r="BP13" s="14">
        <f t="shared" si="1"/>
        <v>1.25</v>
      </c>
      <c r="BQ13" s="14">
        <f t="shared" si="1"/>
        <v>0</v>
      </c>
      <c r="BR13" s="14">
        <f t="shared" si="1"/>
        <v>0</v>
      </c>
      <c r="BS13" s="14">
        <f t="shared" si="2"/>
        <v>0</v>
      </c>
      <c r="BT13" s="14">
        <f t="shared" si="2"/>
        <v>0</v>
      </c>
      <c r="BU13" s="14">
        <f t="shared" si="2"/>
        <v>0</v>
      </c>
      <c r="BV13" s="14">
        <f t="shared" si="2"/>
        <v>0</v>
      </c>
      <c r="BW13" s="14">
        <f t="shared" si="2"/>
        <v>0</v>
      </c>
      <c r="BX13" s="14">
        <f t="shared" si="2"/>
        <v>0</v>
      </c>
      <c r="BY13" s="14">
        <f t="shared" si="2"/>
        <v>0</v>
      </c>
      <c r="BZ13" s="14">
        <f t="shared" si="2"/>
        <v>0</v>
      </c>
      <c r="CA13" s="14">
        <f t="shared" si="2"/>
        <v>0</v>
      </c>
      <c r="CB13" s="14">
        <f t="shared" si="2"/>
        <v>0</v>
      </c>
      <c r="CC13" s="14">
        <f t="shared" si="3"/>
        <v>0</v>
      </c>
      <c r="CD13" s="14">
        <f t="shared" si="3"/>
        <v>0</v>
      </c>
      <c r="CE13" s="14">
        <f t="shared" si="3"/>
        <v>0</v>
      </c>
      <c r="CF13" s="14">
        <f t="shared" si="3"/>
        <v>0</v>
      </c>
      <c r="CG13" s="14">
        <f t="shared" si="3"/>
        <v>0</v>
      </c>
      <c r="CH13" s="14">
        <f t="shared" si="3"/>
        <v>0</v>
      </c>
      <c r="CI13" s="14">
        <f t="shared" si="3"/>
        <v>0</v>
      </c>
      <c r="CJ13" s="14">
        <f t="shared" si="3"/>
        <v>0</v>
      </c>
      <c r="CK13" s="14">
        <f t="shared" si="3"/>
        <v>0</v>
      </c>
      <c r="CL13" s="14">
        <f t="shared" si="3"/>
        <v>0</v>
      </c>
      <c r="CM13" s="14">
        <f t="shared" si="4"/>
        <v>0</v>
      </c>
      <c r="CN13" s="14">
        <f t="shared" si="4"/>
        <v>0</v>
      </c>
      <c r="CO13" s="14">
        <f t="shared" si="4"/>
        <v>0</v>
      </c>
      <c r="CP13" s="14">
        <f t="shared" si="4"/>
        <v>0</v>
      </c>
      <c r="CQ13" s="14">
        <f t="shared" si="4"/>
        <v>0</v>
      </c>
      <c r="CR13" s="14">
        <f t="shared" si="4"/>
        <v>0</v>
      </c>
      <c r="CS13" s="14">
        <f t="shared" si="4"/>
        <v>0</v>
      </c>
      <c r="CT13" s="14">
        <f t="shared" si="4"/>
        <v>0</v>
      </c>
      <c r="CU13" s="14">
        <f t="shared" si="4"/>
        <v>0</v>
      </c>
      <c r="CV13" s="14">
        <f t="shared" si="4"/>
        <v>0</v>
      </c>
      <c r="CW13" s="14">
        <f t="shared" si="4"/>
        <v>0</v>
      </c>
      <c r="CX13" s="14">
        <f t="shared" si="4"/>
        <v>0</v>
      </c>
      <c r="CZ13" s="14">
        <f>SUM(BI$7:BI13)</f>
        <v>18.799999999999997</v>
      </c>
      <c r="DA13" s="14">
        <f>SUM(BJ$7:BJ13)</f>
        <v>18.799999999999997</v>
      </c>
      <c r="DB13" s="14">
        <f>SUM(BK$7:BK13)</f>
        <v>9.15</v>
      </c>
      <c r="DC13" s="14">
        <f>SUM(BL$7:BL13)</f>
        <v>10</v>
      </c>
      <c r="DD13" s="14">
        <f>SUM(BM$7:BM13)</f>
        <v>10</v>
      </c>
      <c r="DE13" s="14">
        <f>SUM(BN$7:BN13)</f>
        <v>5.25</v>
      </c>
      <c r="DF13" s="14">
        <f>SUM(BO$7:BO13)</f>
        <v>5.25</v>
      </c>
      <c r="DG13" s="14">
        <f>SUM(BP$7:BP13)</f>
        <v>2.5</v>
      </c>
      <c r="DH13" s="14">
        <f>SUM(BQ$7:BQ13)</f>
        <v>0</v>
      </c>
      <c r="DI13" s="14">
        <f>SUM(BR$7:BR13)</f>
        <v>0</v>
      </c>
      <c r="DJ13" s="14">
        <f>SUM(BS$7:BS13)</f>
        <v>0</v>
      </c>
      <c r="DK13" s="14">
        <f>SUM(BT$7:BT13)</f>
        <v>0</v>
      </c>
      <c r="DL13" s="14">
        <f>SUM(BU$7:BU13)</f>
        <v>0</v>
      </c>
      <c r="DM13" s="14">
        <f>SUM(BV$7:BV13)</f>
        <v>0</v>
      </c>
      <c r="DN13" s="14">
        <f>SUM(BW$7:BW13)</f>
        <v>0</v>
      </c>
      <c r="DO13" s="14">
        <f>SUM(BX$7:BX13)</f>
        <v>0</v>
      </c>
      <c r="DP13" s="14">
        <f>SUM(BY$7:BY13)</f>
        <v>0</v>
      </c>
      <c r="DQ13" s="14">
        <f>SUM(BZ$7:BZ13)</f>
        <v>0</v>
      </c>
      <c r="DR13" s="14">
        <f>SUM(CA$7:CA13)</f>
        <v>0</v>
      </c>
      <c r="DS13" s="14">
        <f>SUM(CB$7:CB13)</f>
        <v>0</v>
      </c>
      <c r="DT13" s="14">
        <f>SUM(CC$7:CC13)</f>
        <v>0</v>
      </c>
      <c r="DU13" s="14">
        <f>SUM(CD$7:CD13)</f>
        <v>0</v>
      </c>
      <c r="DV13" s="14">
        <f>SUM(CE$7:CE13)</f>
        <v>0</v>
      </c>
      <c r="DW13" s="14">
        <f>SUM(CF$7:CF13)</f>
        <v>0</v>
      </c>
      <c r="DX13" s="14">
        <f>SUM(CG$7:CG13)</f>
        <v>0</v>
      </c>
      <c r="DY13" s="14">
        <f>SUM(CH$7:CH13)</f>
        <v>0</v>
      </c>
      <c r="DZ13" s="14">
        <f>SUM(CI$7:CI13)</f>
        <v>0</v>
      </c>
      <c r="EA13" s="14">
        <f>SUM(CJ$7:CJ13)</f>
        <v>0</v>
      </c>
      <c r="EB13" s="14">
        <f>SUM(CK$7:CK13)</f>
        <v>0</v>
      </c>
      <c r="EC13" s="14">
        <f>SUM(CL$7:CL13)</f>
        <v>0</v>
      </c>
      <c r="ED13" s="14">
        <f>SUM(CM$7:CM13)</f>
        <v>0</v>
      </c>
      <c r="EE13" s="14">
        <f>SUM(CN$7:CN13)</f>
        <v>0</v>
      </c>
      <c r="EF13" s="14">
        <f>SUM(CO$7:CO13)</f>
        <v>0</v>
      </c>
      <c r="EG13" s="14">
        <f>SUM(CP$7:CP13)</f>
        <v>0</v>
      </c>
      <c r="EH13" s="14">
        <f>SUM(CQ$7:CQ13)</f>
        <v>0</v>
      </c>
      <c r="EI13" s="14">
        <f>SUM(CR$7:CR13)</f>
        <v>0</v>
      </c>
      <c r="EJ13" s="14">
        <f>SUM(CS$7:CS13)</f>
        <v>0</v>
      </c>
      <c r="EK13" s="14">
        <f>SUM(CT$7:CT13)</f>
        <v>0</v>
      </c>
      <c r="EL13" s="14">
        <f>SUM(CU$7:CU13)</f>
        <v>0</v>
      </c>
      <c r="EM13" s="14">
        <f>SUM(CV$7:CV13)</f>
        <v>0</v>
      </c>
      <c r="EN13" s="14">
        <f>SUM(CW$7:CW13)</f>
        <v>0</v>
      </c>
      <c r="EO13" s="14">
        <f>SUM(CX$7:CX13)</f>
        <v>0</v>
      </c>
      <c r="ER13" s="14">
        <f t="shared" si="12"/>
        <v>9</v>
      </c>
      <c r="ES13" s="14">
        <f t="shared" si="13"/>
        <v>9</v>
      </c>
      <c r="ET13" s="14">
        <f t="shared" si="14"/>
        <v>6</v>
      </c>
      <c r="EU13" s="14">
        <f t="shared" si="15"/>
        <v>6</v>
      </c>
      <c r="EV13" s="14">
        <f t="shared" si="16"/>
        <v>6</v>
      </c>
      <c r="EW13" s="14">
        <f t="shared" si="17"/>
        <v>4</v>
      </c>
      <c r="EX13" s="14">
        <f t="shared" si="18"/>
        <v>4</v>
      </c>
      <c r="EY13" s="14">
        <f t="shared" si="19"/>
        <v>2</v>
      </c>
      <c r="EZ13" s="14">
        <f t="shared" si="20"/>
        <v>0</v>
      </c>
      <c r="FA13" s="14">
        <f t="shared" si="21"/>
        <v>0</v>
      </c>
      <c r="FB13" s="14">
        <f t="shared" si="22"/>
        <v>0</v>
      </c>
      <c r="FC13" s="14">
        <f t="shared" si="23"/>
        <v>0</v>
      </c>
      <c r="FD13" s="14">
        <f t="shared" si="24"/>
        <v>0</v>
      </c>
      <c r="FE13" s="14">
        <f t="shared" si="25"/>
        <v>0</v>
      </c>
      <c r="FF13" s="14">
        <f t="shared" si="26"/>
        <v>0</v>
      </c>
      <c r="FG13" s="14">
        <f t="shared" si="27"/>
        <v>0</v>
      </c>
      <c r="FH13" s="14">
        <f t="shared" si="28"/>
        <v>0</v>
      </c>
      <c r="FI13" s="14">
        <f t="shared" si="29"/>
        <v>0</v>
      </c>
      <c r="FJ13" s="14">
        <f t="shared" si="30"/>
        <v>0</v>
      </c>
      <c r="FK13" s="14">
        <f t="shared" si="31"/>
        <v>0</v>
      </c>
      <c r="FL13" s="14">
        <f t="shared" si="32"/>
        <v>0</v>
      </c>
      <c r="FM13" s="14">
        <f t="shared" si="33"/>
        <v>0</v>
      </c>
      <c r="FN13" s="14">
        <f t="shared" si="34"/>
        <v>0</v>
      </c>
      <c r="FO13" s="14">
        <f t="shared" si="35"/>
        <v>0</v>
      </c>
      <c r="FP13" s="14">
        <f t="shared" si="36"/>
        <v>0</v>
      </c>
      <c r="FQ13" s="14">
        <f t="shared" si="37"/>
        <v>0</v>
      </c>
      <c r="FR13" s="14">
        <f t="shared" si="38"/>
        <v>0</v>
      </c>
      <c r="FS13" s="14">
        <f t="shared" si="39"/>
        <v>0</v>
      </c>
      <c r="FT13" s="14">
        <f t="shared" si="40"/>
        <v>0</v>
      </c>
      <c r="FU13" s="14">
        <f t="shared" si="41"/>
        <v>0</v>
      </c>
      <c r="FV13" s="14">
        <f t="shared" si="42"/>
        <v>0</v>
      </c>
      <c r="FW13" s="14">
        <f t="shared" si="43"/>
        <v>0</v>
      </c>
      <c r="FX13" s="14">
        <f t="shared" si="44"/>
        <v>0</v>
      </c>
      <c r="FY13" s="14">
        <f t="shared" si="45"/>
        <v>0</v>
      </c>
      <c r="FZ13" s="14">
        <f t="shared" si="46"/>
        <v>0</v>
      </c>
      <c r="GA13" s="14">
        <f t="shared" si="47"/>
        <v>0</v>
      </c>
      <c r="GB13" s="14">
        <f t="shared" si="48"/>
        <v>0</v>
      </c>
      <c r="GC13" s="14">
        <f t="shared" si="49"/>
        <v>0</v>
      </c>
      <c r="GD13" s="14">
        <f t="shared" si="50"/>
        <v>0</v>
      </c>
      <c r="GE13" s="14">
        <f t="shared" si="51"/>
        <v>0</v>
      </c>
      <c r="GF13" s="14">
        <f t="shared" si="52"/>
        <v>0</v>
      </c>
      <c r="GG13" s="14">
        <f t="shared" si="53"/>
        <v>0</v>
      </c>
      <c r="GJ13" s="105">
        <v>7</v>
      </c>
      <c r="GK13" s="14">
        <f t="shared" si="54"/>
        <v>1</v>
      </c>
      <c r="GL13" s="14">
        <f t="shared" si="55"/>
        <v>1606003</v>
      </c>
      <c r="GM13" s="14" t="str">
        <f t="shared" si="56"/>
        <v>神器1-1 : 4级</v>
      </c>
      <c r="GN13" s="14" t="s">
        <v>900</v>
      </c>
      <c r="GO13" s="14">
        <f t="shared" si="57"/>
        <v>7</v>
      </c>
      <c r="GP13" s="14" t="str">
        <f t="shared" si="58"/>
        <v>神器1-1</v>
      </c>
      <c r="GQ13" s="14">
        <f t="shared" si="59"/>
        <v>3</v>
      </c>
    </row>
    <row r="14" spans="1:199" ht="19.5" customHeight="1" x14ac:dyDescent="0.2">
      <c r="J14" s="101">
        <v>7</v>
      </c>
      <c r="K14" s="101">
        <v>3</v>
      </c>
      <c r="L14" s="101">
        <f>SUM(K$8:K14)</f>
        <v>12</v>
      </c>
      <c r="N14" s="104">
        <v>2</v>
      </c>
      <c r="O14" s="104">
        <v>4</v>
      </c>
      <c r="P14" s="104">
        <v>2</v>
      </c>
      <c r="Q14" s="104">
        <v>15</v>
      </c>
      <c r="R14" s="14">
        <f>SUM(Q$7:Q14)</f>
        <v>105</v>
      </c>
      <c r="S14" s="105">
        <v>1606009</v>
      </c>
      <c r="T14" s="14" t="str">
        <f t="shared" si="60"/>
        <v>神器2-4</v>
      </c>
      <c r="W14" s="101">
        <v>7</v>
      </c>
      <c r="X14" s="101">
        <v>123</v>
      </c>
      <c r="Y14" s="101" t="s">
        <v>882</v>
      </c>
      <c r="Z14" s="101" t="s">
        <v>883</v>
      </c>
      <c r="AA14" s="101" t="s">
        <v>884</v>
      </c>
      <c r="AD14" s="101">
        <v>8</v>
      </c>
      <c r="AE14" s="101">
        <v>2</v>
      </c>
      <c r="AF14" s="101">
        <v>5</v>
      </c>
      <c r="AG14" s="101" t="str">
        <f t="shared" si="6"/>
        <v>神器2-5</v>
      </c>
      <c r="AH14" s="101">
        <v>3</v>
      </c>
      <c r="AI14" s="101">
        <f t="shared" si="7"/>
        <v>105</v>
      </c>
      <c r="AL14" s="101">
        <v>2</v>
      </c>
      <c r="AM14" s="101">
        <v>1</v>
      </c>
      <c r="AN14" s="101">
        <v>4</v>
      </c>
      <c r="AO14" s="101">
        <v>5</v>
      </c>
      <c r="AP14" s="101" t="s">
        <v>847</v>
      </c>
      <c r="AQ14" s="34">
        <v>5000</v>
      </c>
      <c r="AR14" s="101">
        <v>1</v>
      </c>
      <c r="AS14" s="101">
        <v>3</v>
      </c>
      <c r="AT14" s="101">
        <f t="shared" si="8"/>
        <v>1</v>
      </c>
      <c r="AU14" s="14">
        <f t="shared" si="9"/>
        <v>1</v>
      </c>
      <c r="AV14" s="14">
        <f t="shared" si="10"/>
        <v>15</v>
      </c>
      <c r="AY14" s="101">
        <v>4</v>
      </c>
      <c r="AZ14" s="101">
        <v>2</v>
      </c>
      <c r="BA14" s="101">
        <f t="shared" si="0"/>
        <v>193.75</v>
      </c>
      <c r="BD14" s="101">
        <v>8</v>
      </c>
      <c r="BE14" s="14">
        <f>INDEX(节奏总表!$BW$4:$BW$63,新神器!BD14)</f>
        <v>74</v>
      </c>
      <c r="BF14" s="14">
        <f t="shared" si="11"/>
        <v>2</v>
      </c>
      <c r="BG14" s="101">
        <v>2</v>
      </c>
      <c r="BH14" s="101">
        <v>5</v>
      </c>
      <c r="BI14" s="14">
        <f t="shared" si="1"/>
        <v>1.9</v>
      </c>
      <c r="BJ14" s="14">
        <f t="shared" si="1"/>
        <v>1.9</v>
      </c>
      <c r="BK14" s="14">
        <f t="shared" si="1"/>
        <v>1.2</v>
      </c>
      <c r="BL14" s="14">
        <f t="shared" si="1"/>
        <v>5</v>
      </c>
      <c r="BM14" s="14">
        <f t="shared" si="1"/>
        <v>5</v>
      </c>
      <c r="BN14" s="14">
        <f t="shared" si="1"/>
        <v>2.625</v>
      </c>
      <c r="BO14" s="14">
        <f t="shared" si="1"/>
        <v>2.625</v>
      </c>
      <c r="BP14" s="14">
        <f t="shared" si="1"/>
        <v>1.25</v>
      </c>
      <c r="BQ14" s="14">
        <f t="shared" si="1"/>
        <v>0</v>
      </c>
      <c r="BR14" s="14">
        <f t="shared" si="1"/>
        <v>0</v>
      </c>
      <c r="BS14" s="14">
        <f t="shared" si="2"/>
        <v>0</v>
      </c>
      <c r="BT14" s="14">
        <f t="shared" si="2"/>
        <v>0</v>
      </c>
      <c r="BU14" s="14">
        <f t="shared" si="2"/>
        <v>0</v>
      </c>
      <c r="BV14" s="14">
        <f t="shared" si="2"/>
        <v>0</v>
      </c>
      <c r="BW14" s="14">
        <f t="shared" si="2"/>
        <v>0</v>
      </c>
      <c r="BX14" s="14">
        <f t="shared" si="2"/>
        <v>0</v>
      </c>
      <c r="BY14" s="14">
        <f t="shared" si="2"/>
        <v>0</v>
      </c>
      <c r="BZ14" s="14">
        <f t="shared" si="2"/>
        <v>0</v>
      </c>
      <c r="CA14" s="14">
        <f t="shared" si="2"/>
        <v>0</v>
      </c>
      <c r="CB14" s="14">
        <f t="shared" si="2"/>
        <v>0</v>
      </c>
      <c r="CC14" s="14">
        <f t="shared" si="3"/>
        <v>0</v>
      </c>
      <c r="CD14" s="14">
        <f t="shared" si="3"/>
        <v>0</v>
      </c>
      <c r="CE14" s="14">
        <f t="shared" si="3"/>
        <v>0</v>
      </c>
      <c r="CF14" s="14">
        <f t="shared" si="3"/>
        <v>0</v>
      </c>
      <c r="CG14" s="14">
        <f t="shared" si="3"/>
        <v>0</v>
      </c>
      <c r="CH14" s="14">
        <f t="shared" si="3"/>
        <v>0</v>
      </c>
      <c r="CI14" s="14">
        <f t="shared" si="3"/>
        <v>0</v>
      </c>
      <c r="CJ14" s="14">
        <f t="shared" si="3"/>
        <v>0</v>
      </c>
      <c r="CK14" s="14">
        <f t="shared" si="3"/>
        <v>0</v>
      </c>
      <c r="CL14" s="14">
        <f t="shared" si="3"/>
        <v>0</v>
      </c>
      <c r="CM14" s="14">
        <f t="shared" si="4"/>
        <v>0</v>
      </c>
      <c r="CN14" s="14">
        <f t="shared" si="4"/>
        <v>0</v>
      </c>
      <c r="CO14" s="14">
        <f t="shared" si="4"/>
        <v>0</v>
      </c>
      <c r="CP14" s="14">
        <f t="shared" si="4"/>
        <v>0</v>
      </c>
      <c r="CQ14" s="14">
        <f t="shared" si="4"/>
        <v>0</v>
      </c>
      <c r="CR14" s="14">
        <f t="shared" si="4"/>
        <v>0</v>
      </c>
      <c r="CS14" s="14">
        <f t="shared" si="4"/>
        <v>0</v>
      </c>
      <c r="CT14" s="14">
        <f t="shared" si="4"/>
        <v>0</v>
      </c>
      <c r="CU14" s="14">
        <f t="shared" si="4"/>
        <v>0</v>
      </c>
      <c r="CV14" s="14">
        <f t="shared" si="4"/>
        <v>0</v>
      </c>
      <c r="CW14" s="14">
        <f t="shared" si="4"/>
        <v>0</v>
      </c>
      <c r="CX14" s="14">
        <f t="shared" si="4"/>
        <v>0</v>
      </c>
      <c r="CZ14" s="14">
        <f>SUM(BI$7:BI14)</f>
        <v>20.699999999999996</v>
      </c>
      <c r="DA14" s="14">
        <f>SUM(BJ$7:BJ14)</f>
        <v>20.699999999999996</v>
      </c>
      <c r="DB14" s="14">
        <f>SUM(BK$7:BK14)</f>
        <v>10.35</v>
      </c>
      <c r="DC14" s="14">
        <f>SUM(BL$7:BL14)</f>
        <v>15</v>
      </c>
      <c r="DD14" s="14">
        <f>SUM(BM$7:BM14)</f>
        <v>15</v>
      </c>
      <c r="DE14" s="14">
        <f>SUM(BN$7:BN14)</f>
        <v>7.875</v>
      </c>
      <c r="DF14" s="14">
        <f>SUM(BO$7:BO14)</f>
        <v>7.875</v>
      </c>
      <c r="DG14" s="14">
        <f>SUM(BP$7:BP14)</f>
        <v>3.75</v>
      </c>
      <c r="DH14" s="14">
        <f>SUM(BQ$7:BQ14)</f>
        <v>0</v>
      </c>
      <c r="DI14" s="14">
        <f>SUM(BR$7:BR14)</f>
        <v>0</v>
      </c>
      <c r="DJ14" s="14">
        <f>SUM(BS$7:BS14)</f>
        <v>0</v>
      </c>
      <c r="DK14" s="14">
        <f>SUM(BT$7:BT14)</f>
        <v>0</v>
      </c>
      <c r="DL14" s="14">
        <f>SUM(BU$7:BU14)</f>
        <v>0</v>
      </c>
      <c r="DM14" s="14">
        <f>SUM(BV$7:BV14)</f>
        <v>0</v>
      </c>
      <c r="DN14" s="14">
        <f>SUM(BW$7:BW14)</f>
        <v>0</v>
      </c>
      <c r="DO14" s="14">
        <f>SUM(BX$7:BX14)</f>
        <v>0</v>
      </c>
      <c r="DP14" s="14">
        <f>SUM(BY$7:BY14)</f>
        <v>0</v>
      </c>
      <c r="DQ14" s="14">
        <f>SUM(BZ$7:BZ14)</f>
        <v>0</v>
      </c>
      <c r="DR14" s="14">
        <f>SUM(CA$7:CA14)</f>
        <v>0</v>
      </c>
      <c r="DS14" s="14">
        <f>SUM(CB$7:CB14)</f>
        <v>0</v>
      </c>
      <c r="DT14" s="14">
        <f>SUM(CC$7:CC14)</f>
        <v>0</v>
      </c>
      <c r="DU14" s="14">
        <f>SUM(CD$7:CD14)</f>
        <v>0</v>
      </c>
      <c r="DV14" s="14">
        <f>SUM(CE$7:CE14)</f>
        <v>0</v>
      </c>
      <c r="DW14" s="14">
        <f>SUM(CF$7:CF14)</f>
        <v>0</v>
      </c>
      <c r="DX14" s="14">
        <f>SUM(CG$7:CG14)</f>
        <v>0</v>
      </c>
      <c r="DY14" s="14">
        <f>SUM(CH$7:CH14)</f>
        <v>0</v>
      </c>
      <c r="DZ14" s="14">
        <f>SUM(CI$7:CI14)</f>
        <v>0</v>
      </c>
      <c r="EA14" s="14">
        <f>SUM(CJ$7:CJ14)</f>
        <v>0</v>
      </c>
      <c r="EB14" s="14">
        <f>SUM(CK$7:CK14)</f>
        <v>0</v>
      </c>
      <c r="EC14" s="14">
        <f>SUM(CL$7:CL14)</f>
        <v>0</v>
      </c>
      <c r="ED14" s="14">
        <f>SUM(CM$7:CM14)</f>
        <v>0</v>
      </c>
      <c r="EE14" s="14">
        <f>SUM(CN$7:CN14)</f>
        <v>0</v>
      </c>
      <c r="EF14" s="14">
        <f>SUM(CO$7:CO14)</f>
        <v>0</v>
      </c>
      <c r="EG14" s="14">
        <f>SUM(CP$7:CP14)</f>
        <v>0</v>
      </c>
      <c r="EH14" s="14">
        <f>SUM(CQ$7:CQ14)</f>
        <v>0</v>
      </c>
      <c r="EI14" s="14">
        <f>SUM(CR$7:CR14)</f>
        <v>0</v>
      </c>
      <c r="EJ14" s="14">
        <f>SUM(CS$7:CS14)</f>
        <v>0</v>
      </c>
      <c r="EK14" s="14">
        <f>SUM(CT$7:CT14)</f>
        <v>0</v>
      </c>
      <c r="EL14" s="14">
        <f>SUM(CU$7:CU14)</f>
        <v>0</v>
      </c>
      <c r="EM14" s="14">
        <f>SUM(CV$7:CV14)</f>
        <v>0</v>
      </c>
      <c r="EN14" s="14">
        <f>SUM(CW$7:CW14)</f>
        <v>0</v>
      </c>
      <c r="EO14" s="14">
        <f>SUM(CX$7:CX14)</f>
        <v>0</v>
      </c>
      <c r="ER14" s="14">
        <f t="shared" si="12"/>
        <v>9</v>
      </c>
      <c r="ES14" s="14">
        <f t="shared" si="13"/>
        <v>9</v>
      </c>
      <c r="ET14" s="14">
        <f t="shared" si="14"/>
        <v>6</v>
      </c>
      <c r="EU14" s="14">
        <f t="shared" si="15"/>
        <v>8</v>
      </c>
      <c r="EV14" s="14">
        <f t="shared" si="16"/>
        <v>8</v>
      </c>
      <c r="EW14" s="14">
        <f t="shared" si="17"/>
        <v>5</v>
      </c>
      <c r="EX14" s="14">
        <f t="shared" si="18"/>
        <v>5</v>
      </c>
      <c r="EY14" s="14">
        <f t="shared" si="19"/>
        <v>3</v>
      </c>
      <c r="EZ14" s="14">
        <f t="shared" si="20"/>
        <v>0</v>
      </c>
      <c r="FA14" s="14">
        <f t="shared" si="21"/>
        <v>0</v>
      </c>
      <c r="FB14" s="14">
        <f t="shared" si="22"/>
        <v>0</v>
      </c>
      <c r="FC14" s="14">
        <f t="shared" si="23"/>
        <v>0</v>
      </c>
      <c r="FD14" s="14">
        <f t="shared" si="24"/>
        <v>0</v>
      </c>
      <c r="FE14" s="14">
        <f t="shared" si="25"/>
        <v>0</v>
      </c>
      <c r="FF14" s="14">
        <f t="shared" si="26"/>
        <v>0</v>
      </c>
      <c r="FG14" s="14">
        <f t="shared" si="27"/>
        <v>0</v>
      </c>
      <c r="FH14" s="14">
        <f t="shared" si="28"/>
        <v>0</v>
      </c>
      <c r="FI14" s="14">
        <f t="shared" si="29"/>
        <v>0</v>
      </c>
      <c r="FJ14" s="14">
        <f t="shared" si="30"/>
        <v>0</v>
      </c>
      <c r="FK14" s="14">
        <f t="shared" si="31"/>
        <v>0</v>
      </c>
      <c r="FL14" s="14">
        <f t="shared" si="32"/>
        <v>0</v>
      </c>
      <c r="FM14" s="14">
        <f t="shared" si="33"/>
        <v>0</v>
      </c>
      <c r="FN14" s="14">
        <f t="shared" si="34"/>
        <v>0</v>
      </c>
      <c r="FO14" s="14">
        <f t="shared" si="35"/>
        <v>0</v>
      </c>
      <c r="FP14" s="14">
        <f t="shared" si="36"/>
        <v>0</v>
      </c>
      <c r="FQ14" s="14">
        <f t="shared" si="37"/>
        <v>0</v>
      </c>
      <c r="FR14" s="14">
        <f t="shared" si="38"/>
        <v>0</v>
      </c>
      <c r="FS14" s="14">
        <f t="shared" si="39"/>
        <v>0</v>
      </c>
      <c r="FT14" s="14">
        <f t="shared" si="40"/>
        <v>0</v>
      </c>
      <c r="FU14" s="14">
        <f t="shared" si="41"/>
        <v>0</v>
      </c>
      <c r="FV14" s="14">
        <f t="shared" si="42"/>
        <v>0</v>
      </c>
      <c r="FW14" s="14">
        <f t="shared" si="43"/>
        <v>0</v>
      </c>
      <c r="FX14" s="14">
        <f t="shared" si="44"/>
        <v>0</v>
      </c>
      <c r="FY14" s="14">
        <f t="shared" si="45"/>
        <v>0</v>
      </c>
      <c r="FZ14" s="14">
        <f t="shared" si="46"/>
        <v>0</v>
      </c>
      <c r="GA14" s="14">
        <f t="shared" si="47"/>
        <v>0</v>
      </c>
      <c r="GB14" s="14">
        <f t="shared" si="48"/>
        <v>0</v>
      </c>
      <c r="GC14" s="14">
        <f t="shared" si="49"/>
        <v>0</v>
      </c>
      <c r="GD14" s="14">
        <f t="shared" si="50"/>
        <v>0</v>
      </c>
      <c r="GE14" s="14">
        <f t="shared" si="51"/>
        <v>0</v>
      </c>
      <c r="GF14" s="14">
        <f t="shared" si="52"/>
        <v>0</v>
      </c>
      <c r="GG14" s="14">
        <f t="shared" si="53"/>
        <v>0</v>
      </c>
      <c r="GJ14" s="105">
        <v>8</v>
      </c>
      <c r="GK14" s="14">
        <f t="shared" si="54"/>
        <v>1</v>
      </c>
      <c r="GL14" s="14">
        <f t="shared" si="55"/>
        <v>1606003</v>
      </c>
      <c r="GM14" s="14" t="str">
        <f t="shared" si="56"/>
        <v>神器1-1 : 5级</v>
      </c>
      <c r="GN14" s="14" t="s">
        <v>900</v>
      </c>
      <c r="GO14" s="14">
        <f t="shared" si="57"/>
        <v>8</v>
      </c>
      <c r="GP14" s="14" t="str">
        <f t="shared" si="58"/>
        <v>神器1-1</v>
      </c>
      <c r="GQ14" s="14">
        <f t="shared" si="59"/>
        <v>3</v>
      </c>
    </row>
    <row r="15" spans="1:199" ht="16.5" x14ac:dyDescent="0.2">
      <c r="J15" s="101">
        <v>8</v>
      </c>
      <c r="K15" s="101">
        <v>3</v>
      </c>
      <c r="L15" s="101">
        <f>SUM(K$8:K15)</f>
        <v>15</v>
      </c>
      <c r="N15" s="104">
        <v>2</v>
      </c>
      <c r="O15" s="104">
        <v>5</v>
      </c>
      <c r="P15" s="104">
        <v>3</v>
      </c>
      <c r="Q15" s="104">
        <v>15</v>
      </c>
      <c r="R15" s="14">
        <f>SUM(Q$7:Q15)</f>
        <v>120</v>
      </c>
      <c r="S15" s="105">
        <v>1606010</v>
      </c>
      <c r="T15" s="14" t="str">
        <f t="shared" si="60"/>
        <v>神器2-5</v>
      </c>
      <c r="AD15" s="101">
        <v>9</v>
      </c>
      <c r="AE15" s="101">
        <v>3</v>
      </c>
      <c r="AF15" s="101">
        <v>1</v>
      </c>
      <c r="AG15" s="101" t="str">
        <f t="shared" si="6"/>
        <v>神器3-1</v>
      </c>
      <c r="AH15" s="101">
        <v>1</v>
      </c>
      <c r="AI15" s="101">
        <f t="shared" si="7"/>
        <v>20</v>
      </c>
      <c r="AL15" s="101">
        <v>2</v>
      </c>
      <c r="AM15" s="101">
        <v>1</v>
      </c>
      <c r="AN15" s="101">
        <v>5</v>
      </c>
      <c r="AO15" s="101">
        <v>6</v>
      </c>
      <c r="AP15" s="101" t="s">
        <v>370</v>
      </c>
      <c r="AQ15" s="34">
        <v>3500</v>
      </c>
      <c r="AR15" s="101">
        <v>1</v>
      </c>
      <c r="AS15" s="101">
        <v>2</v>
      </c>
      <c r="AT15" s="101">
        <f t="shared" si="8"/>
        <v>2</v>
      </c>
      <c r="AU15" s="14">
        <f t="shared" si="9"/>
        <v>0.52500000000000002</v>
      </c>
      <c r="AV15" s="14">
        <f t="shared" si="10"/>
        <v>23.625</v>
      </c>
      <c r="AY15" s="101">
        <v>4</v>
      </c>
      <c r="AZ15" s="101">
        <v>3</v>
      </c>
      <c r="BA15" s="101">
        <f t="shared" si="0"/>
        <v>231.25</v>
      </c>
      <c r="BD15" s="101">
        <v>9</v>
      </c>
      <c r="BE15" s="14">
        <f>INDEX(节奏总表!$BW$4:$BW$63,新神器!BD15)</f>
        <v>78</v>
      </c>
      <c r="BF15" s="14">
        <f t="shared" si="11"/>
        <v>2</v>
      </c>
      <c r="BG15" s="101">
        <v>2</v>
      </c>
      <c r="BH15" s="101">
        <v>5</v>
      </c>
      <c r="BI15" s="14">
        <f t="shared" si="1"/>
        <v>1.9</v>
      </c>
      <c r="BJ15" s="14">
        <f t="shared" si="1"/>
        <v>1.9</v>
      </c>
      <c r="BK15" s="14">
        <f t="shared" si="1"/>
        <v>1.2</v>
      </c>
      <c r="BL15" s="14">
        <f t="shared" si="1"/>
        <v>5</v>
      </c>
      <c r="BM15" s="14">
        <f t="shared" si="1"/>
        <v>5</v>
      </c>
      <c r="BN15" s="14">
        <f t="shared" si="1"/>
        <v>2.625</v>
      </c>
      <c r="BO15" s="14">
        <f t="shared" si="1"/>
        <v>2.625</v>
      </c>
      <c r="BP15" s="14">
        <f t="shared" si="1"/>
        <v>1.25</v>
      </c>
      <c r="BQ15" s="14">
        <f t="shared" si="1"/>
        <v>0</v>
      </c>
      <c r="BR15" s="14">
        <f t="shared" si="1"/>
        <v>0</v>
      </c>
      <c r="BS15" s="14">
        <f t="shared" si="2"/>
        <v>0</v>
      </c>
      <c r="BT15" s="14">
        <f t="shared" si="2"/>
        <v>0</v>
      </c>
      <c r="BU15" s="14">
        <f t="shared" si="2"/>
        <v>0</v>
      </c>
      <c r="BV15" s="14">
        <f t="shared" si="2"/>
        <v>0</v>
      </c>
      <c r="BW15" s="14">
        <f t="shared" si="2"/>
        <v>0</v>
      </c>
      <c r="BX15" s="14">
        <f t="shared" si="2"/>
        <v>0</v>
      </c>
      <c r="BY15" s="14">
        <f t="shared" si="2"/>
        <v>0</v>
      </c>
      <c r="BZ15" s="14">
        <f t="shared" si="2"/>
        <v>0</v>
      </c>
      <c r="CA15" s="14">
        <f t="shared" si="2"/>
        <v>0</v>
      </c>
      <c r="CB15" s="14">
        <f t="shared" si="2"/>
        <v>0</v>
      </c>
      <c r="CC15" s="14">
        <f t="shared" si="3"/>
        <v>0</v>
      </c>
      <c r="CD15" s="14">
        <f t="shared" si="3"/>
        <v>0</v>
      </c>
      <c r="CE15" s="14">
        <f t="shared" si="3"/>
        <v>0</v>
      </c>
      <c r="CF15" s="14">
        <f t="shared" si="3"/>
        <v>0</v>
      </c>
      <c r="CG15" s="14">
        <f t="shared" si="3"/>
        <v>0</v>
      </c>
      <c r="CH15" s="14">
        <f t="shared" si="3"/>
        <v>0</v>
      </c>
      <c r="CI15" s="14">
        <f t="shared" si="3"/>
        <v>0</v>
      </c>
      <c r="CJ15" s="14">
        <f t="shared" si="3"/>
        <v>0</v>
      </c>
      <c r="CK15" s="14">
        <f t="shared" si="3"/>
        <v>0</v>
      </c>
      <c r="CL15" s="14">
        <f t="shared" si="3"/>
        <v>0</v>
      </c>
      <c r="CM15" s="14">
        <f t="shared" si="4"/>
        <v>0</v>
      </c>
      <c r="CN15" s="14">
        <f t="shared" si="4"/>
        <v>0</v>
      </c>
      <c r="CO15" s="14">
        <f t="shared" si="4"/>
        <v>0</v>
      </c>
      <c r="CP15" s="14">
        <f t="shared" si="4"/>
        <v>0</v>
      </c>
      <c r="CQ15" s="14">
        <f t="shared" si="4"/>
        <v>0</v>
      </c>
      <c r="CR15" s="14">
        <f t="shared" si="4"/>
        <v>0</v>
      </c>
      <c r="CS15" s="14">
        <f t="shared" si="4"/>
        <v>0</v>
      </c>
      <c r="CT15" s="14">
        <f t="shared" si="4"/>
        <v>0</v>
      </c>
      <c r="CU15" s="14">
        <f t="shared" si="4"/>
        <v>0</v>
      </c>
      <c r="CV15" s="14">
        <f t="shared" si="4"/>
        <v>0</v>
      </c>
      <c r="CW15" s="14">
        <f t="shared" si="4"/>
        <v>0</v>
      </c>
      <c r="CX15" s="14">
        <f t="shared" si="4"/>
        <v>0</v>
      </c>
      <c r="CZ15" s="14">
        <f>SUM(BI$7:BI15)</f>
        <v>22.599999999999994</v>
      </c>
      <c r="DA15" s="14">
        <f>SUM(BJ$7:BJ15)</f>
        <v>22.599999999999994</v>
      </c>
      <c r="DB15" s="14">
        <f>SUM(BK$7:BK15)</f>
        <v>11.549999999999999</v>
      </c>
      <c r="DC15" s="14">
        <f>SUM(BL$7:BL15)</f>
        <v>20</v>
      </c>
      <c r="DD15" s="14">
        <f>SUM(BM$7:BM15)</f>
        <v>20</v>
      </c>
      <c r="DE15" s="14">
        <f>SUM(BN$7:BN15)</f>
        <v>10.5</v>
      </c>
      <c r="DF15" s="14">
        <f>SUM(BO$7:BO15)</f>
        <v>10.5</v>
      </c>
      <c r="DG15" s="14">
        <f>SUM(BP$7:BP15)</f>
        <v>5</v>
      </c>
      <c r="DH15" s="14">
        <f>SUM(BQ$7:BQ15)</f>
        <v>0</v>
      </c>
      <c r="DI15" s="14">
        <f>SUM(BR$7:BR15)</f>
        <v>0</v>
      </c>
      <c r="DJ15" s="14">
        <f>SUM(BS$7:BS15)</f>
        <v>0</v>
      </c>
      <c r="DK15" s="14">
        <f>SUM(BT$7:BT15)</f>
        <v>0</v>
      </c>
      <c r="DL15" s="14">
        <f>SUM(BU$7:BU15)</f>
        <v>0</v>
      </c>
      <c r="DM15" s="14">
        <f>SUM(BV$7:BV15)</f>
        <v>0</v>
      </c>
      <c r="DN15" s="14">
        <f>SUM(BW$7:BW15)</f>
        <v>0</v>
      </c>
      <c r="DO15" s="14">
        <f>SUM(BX$7:BX15)</f>
        <v>0</v>
      </c>
      <c r="DP15" s="14">
        <f>SUM(BY$7:BY15)</f>
        <v>0</v>
      </c>
      <c r="DQ15" s="14">
        <f>SUM(BZ$7:BZ15)</f>
        <v>0</v>
      </c>
      <c r="DR15" s="14">
        <f>SUM(CA$7:CA15)</f>
        <v>0</v>
      </c>
      <c r="DS15" s="14">
        <f>SUM(CB$7:CB15)</f>
        <v>0</v>
      </c>
      <c r="DT15" s="14">
        <f>SUM(CC$7:CC15)</f>
        <v>0</v>
      </c>
      <c r="DU15" s="14">
        <f>SUM(CD$7:CD15)</f>
        <v>0</v>
      </c>
      <c r="DV15" s="14">
        <f>SUM(CE$7:CE15)</f>
        <v>0</v>
      </c>
      <c r="DW15" s="14">
        <f>SUM(CF$7:CF15)</f>
        <v>0</v>
      </c>
      <c r="DX15" s="14">
        <f>SUM(CG$7:CG15)</f>
        <v>0</v>
      </c>
      <c r="DY15" s="14">
        <f>SUM(CH$7:CH15)</f>
        <v>0</v>
      </c>
      <c r="DZ15" s="14">
        <f>SUM(CI$7:CI15)</f>
        <v>0</v>
      </c>
      <c r="EA15" s="14">
        <f>SUM(CJ$7:CJ15)</f>
        <v>0</v>
      </c>
      <c r="EB15" s="14">
        <f>SUM(CK$7:CK15)</f>
        <v>0</v>
      </c>
      <c r="EC15" s="14">
        <f>SUM(CL$7:CL15)</f>
        <v>0</v>
      </c>
      <c r="ED15" s="14">
        <f>SUM(CM$7:CM15)</f>
        <v>0</v>
      </c>
      <c r="EE15" s="14">
        <f>SUM(CN$7:CN15)</f>
        <v>0</v>
      </c>
      <c r="EF15" s="14">
        <f>SUM(CO$7:CO15)</f>
        <v>0</v>
      </c>
      <c r="EG15" s="14">
        <f>SUM(CP$7:CP15)</f>
        <v>0</v>
      </c>
      <c r="EH15" s="14">
        <f>SUM(CQ$7:CQ15)</f>
        <v>0</v>
      </c>
      <c r="EI15" s="14">
        <f>SUM(CR$7:CR15)</f>
        <v>0</v>
      </c>
      <c r="EJ15" s="14">
        <f>SUM(CS$7:CS15)</f>
        <v>0</v>
      </c>
      <c r="EK15" s="14">
        <f>SUM(CT$7:CT15)</f>
        <v>0</v>
      </c>
      <c r="EL15" s="14">
        <f>SUM(CU$7:CU15)</f>
        <v>0</v>
      </c>
      <c r="EM15" s="14">
        <f>SUM(CV$7:CV15)</f>
        <v>0</v>
      </c>
      <c r="EN15" s="14">
        <f>SUM(CW$7:CW15)</f>
        <v>0</v>
      </c>
      <c r="EO15" s="14">
        <f>SUM(CX$7:CX15)</f>
        <v>0</v>
      </c>
      <c r="ER15" s="14">
        <f t="shared" si="12"/>
        <v>9</v>
      </c>
      <c r="ES15" s="14">
        <f t="shared" si="13"/>
        <v>9</v>
      </c>
      <c r="ET15" s="14">
        <f t="shared" si="14"/>
        <v>6</v>
      </c>
      <c r="EU15" s="14">
        <f t="shared" si="15"/>
        <v>9</v>
      </c>
      <c r="EV15" s="14">
        <f t="shared" si="16"/>
        <v>9</v>
      </c>
      <c r="EW15" s="14">
        <f t="shared" si="17"/>
        <v>6</v>
      </c>
      <c r="EX15" s="14">
        <f t="shared" si="18"/>
        <v>6</v>
      </c>
      <c r="EY15" s="14">
        <f t="shared" si="19"/>
        <v>4</v>
      </c>
      <c r="EZ15" s="14">
        <f t="shared" si="20"/>
        <v>0</v>
      </c>
      <c r="FA15" s="14">
        <f t="shared" si="21"/>
        <v>0</v>
      </c>
      <c r="FB15" s="14">
        <f t="shared" si="22"/>
        <v>0</v>
      </c>
      <c r="FC15" s="14">
        <f t="shared" si="23"/>
        <v>0</v>
      </c>
      <c r="FD15" s="14">
        <f t="shared" si="24"/>
        <v>0</v>
      </c>
      <c r="FE15" s="14">
        <f t="shared" si="25"/>
        <v>0</v>
      </c>
      <c r="FF15" s="14">
        <f t="shared" si="26"/>
        <v>0</v>
      </c>
      <c r="FG15" s="14">
        <f t="shared" si="27"/>
        <v>0</v>
      </c>
      <c r="FH15" s="14">
        <f t="shared" si="28"/>
        <v>0</v>
      </c>
      <c r="FI15" s="14">
        <f t="shared" si="29"/>
        <v>0</v>
      </c>
      <c r="FJ15" s="14">
        <f t="shared" si="30"/>
        <v>0</v>
      </c>
      <c r="FK15" s="14">
        <f t="shared" si="31"/>
        <v>0</v>
      </c>
      <c r="FL15" s="14">
        <f t="shared" si="32"/>
        <v>0</v>
      </c>
      <c r="FM15" s="14">
        <f t="shared" si="33"/>
        <v>0</v>
      </c>
      <c r="FN15" s="14">
        <f t="shared" si="34"/>
        <v>0</v>
      </c>
      <c r="FO15" s="14">
        <f t="shared" si="35"/>
        <v>0</v>
      </c>
      <c r="FP15" s="14">
        <f t="shared" si="36"/>
        <v>0</v>
      </c>
      <c r="FQ15" s="14">
        <f t="shared" si="37"/>
        <v>0</v>
      </c>
      <c r="FR15" s="14">
        <f t="shared" si="38"/>
        <v>0</v>
      </c>
      <c r="FS15" s="14">
        <f t="shared" si="39"/>
        <v>0</v>
      </c>
      <c r="FT15" s="14">
        <f t="shared" si="40"/>
        <v>0</v>
      </c>
      <c r="FU15" s="14">
        <f t="shared" si="41"/>
        <v>0</v>
      </c>
      <c r="FV15" s="14">
        <f t="shared" si="42"/>
        <v>0</v>
      </c>
      <c r="FW15" s="14">
        <f t="shared" si="43"/>
        <v>0</v>
      </c>
      <c r="FX15" s="14">
        <f t="shared" si="44"/>
        <v>0</v>
      </c>
      <c r="FY15" s="14">
        <f t="shared" si="45"/>
        <v>0</v>
      </c>
      <c r="FZ15" s="14">
        <f t="shared" si="46"/>
        <v>0</v>
      </c>
      <c r="GA15" s="14">
        <f t="shared" si="47"/>
        <v>0</v>
      </c>
      <c r="GB15" s="14">
        <f t="shared" si="48"/>
        <v>0</v>
      </c>
      <c r="GC15" s="14">
        <f t="shared" si="49"/>
        <v>0</v>
      </c>
      <c r="GD15" s="14">
        <f t="shared" si="50"/>
        <v>0</v>
      </c>
      <c r="GE15" s="14">
        <f t="shared" si="51"/>
        <v>0</v>
      </c>
      <c r="GF15" s="14">
        <f t="shared" si="52"/>
        <v>0</v>
      </c>
      <c r="GG15" s="14">
        <f t="shared" si="53"/>
        <v>0</v>
      </c>
      <c r="GJ15" s="105">
        <v>9</v>
      </c>
      <c r="GK15" s="14">
        <f t="shared" si="54"/>
        <v>1</v>
      </c>
      <c r="GL15" s="14">
        <f t="shared" si="55"/>
        <v>1606003</v>
      </c>
      <c r="GM15" s="14" t="str">
        <f t="shared" si="56"/>
        <v>神器1-1 : 6级</v>
      </c>
      <c r="GN15" s="14" t="s">
        <v>900</v>
      </c>
      <c r="GO15" s="14">
        <f t="shared" si="57"/>
        <v>9</v>
      </c>
      <c r="GP15" s="14" t="str">
        <f t="shared" si="58"/>
        <v>神器1-1</v>
      </c>
      <c r="GQ15" s="14">
        <f t="shared" si="59"/>
        <v>3</v>
      </c>
    </row>
    <row r="16" spans="1:199" ht="16.5" x14ac:dyDescent="0.2">
      <c r="J16" s="101">
        <v>9</v>
      </c>
      <c r="K16" s="101">
        <v>3</v>
      </c>
      <c r="L16" s="101">
        <f>SUM(K$8:K16)</f>
        <v>18</v>
      </c>
      <c r="N16" s="104">
        <v>3</v>
      </c>
      <c r="O16" s="104">
        <v>1</v>
      </c>
      <c r="P16" s="104">
        <v>1</v>
      </c>
      <c r="Q16" s="104">
        <v>18</v>
      </c>
      <c r="R16" s="14">
        <f>SUM(Q$7:Q16)</f>
        <v>138</v>
      </c>
      <c r="S16" s="105">
        <v>1606011</v>
      </c>
      <c r="T16" s="14" t="str">
        <f t="shared" si="60"/>
        <v>神器3-1</v>
      </c>
      <c r="AD16" s="101">
        <v>10</v>
      </c>
      <c r="AE16" s="101">
        <v>3</v>
      </c>
      <c r="AF16" s="101">
        <v>2</v>
      </c>
      <c r="AG16" s="101" t="str">
        <f t="shared" si="6"/>
        <v>神器3-2</v>
      </c>
      <c r="AH16" s="101">
        <v>1</v>
      </c>
      <c r="AI16" s="101">
        <f t="shared" si="7"/>
        <v>20</v>
      </c>
      <c r="AL16" s="101">
        <v>2</v>
      </c>
      <c r="AM16" s="101">
        <v>1</v>
      </c>
      <c r="AN16" s="101">
        <v>5</v>
      </c>
      <c r="AO16" s="101">
        <v>7</v>
      </c>
      <c r="AP16" s="101" t="s">
        <v>371</v>
      </c>
      <c r="AQ16" s="34">
        <v>3500</v>
      </c>
      <c r="AR16" s="101">
        <v>1</v>
      </c>
      <c r="AS16" s="101">
        <v>2</v>
      </c>
      <c r="AT16" s="101">
        <f t="shared" si="8"/>
        <v>2</v>
      </c>
      <c r="AU16" s="14">
        <f t="shared" si="9"/>
        <v>0.52500000000000002</v>
      </c>
      <c r="AV16" s="14">
        <f t="shared" si="10"/>
        <v>23.625</v>
      </c>
      <c r="AY16" s="101">
        <v>5</v>
      </c>
      <c r="AZ16" s="101">
        <v>1</v>
      </c>
      <c r="BA16" s="101">
        <f t="shared" si="0"/>
        <v>184.5</v>
      </c>
      <c r="BD16" s="101">
        <v>10</v>
      </c>
      <c r="BE16" s="14">
        <f>INDEX(节奏总表!$BW$4:$BW$63,新神器!BD16)</f>
        <v>81</v>
      </c>
      <c r="BF16" s="14">
        <f t="shared" si="11"/>
        <v>2</v>
      </c>
      <c r="BG16" s="101">
        <v>2</v>
      </c>
      <c r="BH16" s="101">
        <v>5</v>
      </c>
      <c r="BI16" s="14">
        <f t="shared" si="1"/>
        <v>1.9</v>
      </c>
      <c r="BJ16" s="14">
        <f t="shared" si="1"/>
        <v>1.9</v>
      </c>
      <c r="BK16" s="14">
        <f t="shared" si="1"/>
        <v>1.2</v>
      </c>
      <c r="BL16" s="14">
        <f t="shared" si="1"/>
        <v>5</v>
      </c>
      <c r="BM16" s="14">
        <f t="shared" si="1"/>
        <v>5</v>
      </c>
      <c r="BN16" s="14">
        <f t="shared" si="1"/>
        <v>2.625</v>
      </c>
      <c r="BO16" s="14">
        <f t="shared" si="1"/>
        <v>2.625</v>
      </c>
      <c r="BP16" s="14">
        <f t="shared" si="1"/>
        <v>1.25</v>
      </c>
      <c r="BQ16" s="14">
        <f t="shared" si="1"/>
        <v>0</v>
      </c>
      <c r="BR16" s="14">
        <f t="shared" si="1"/>
        <v>0</v>
      </c>
      <c r="BS16" s="14">
        <f t="shared" si="2"/>
        <v>0</v>
      </c>
      <c r="BT16" s="14">
        <f t="shared" si="2"/>
        <v>0</v>
      </c>
      <c r="BU16" s="14">
        <f t="shared" si="2"/>
        <v>0</v>
      </c>
      <c r="BV16" s="14">
        <f t="shared" si="2"/>
        <v>0</v>
      </c>
      <c r="BW16" s="14">
        <f t="shared" si="2"/>
        <v>0</v>
      </c>
      <c r="BX16" s="14">
        <f t="shared" si="2"/>
        <v>0</v>
      </c>
      <c r="BY16" s="14">
        <f t="shared" si="2"/>
        <v>0</v>
      </c>
      <c r="BZ16" s="14">
        <f t="shared" si="2"/>
        <v>0</v>
      </c>
      <c r="CA16" s="14">
        <f t="shared" si="2"/>
        <v>0</v>
      </c>
      <c r="CB16" s="14">
        <f t="shared" si="2"/>
        <v>0</v>
      </c>
      <c r="CC16" s="14">
        <f t="shared" si="3"/>
        <v>0</v>
      </c>
      <c r="CD16" s="14">
        <f t="shared" si="3"/>
        <v>0</v>
      </c>
      <c r="CE16" s="14">
        <f t="shared" si="3"/>
        <v>0</v>
      </c>
      <c r="CF16" s="14">
        <f t="shared" si="3"/>
        <v>0</v>
      </c>
      <c r="CG16" s="14">
        <f t="shared" si="3"/>
        <v>0</v>
      </c>
      <c r="CH16" s="14">
        <f t="shared" si="3"/>
        <v>0</v>
      </c>
      <c r="CI16" s="14">
        <f t="shared" si="3"/>
        <v>0</v>
      </c>
      <c r="CJ16" s="14">
        <f t="shared" si="3"/>
        <v>0</v>
      </c>
      <c r="CK16" s="14">
        <f t="shared" si="3"/>
        <v>0</v>
      </c>
      <c r="CL16" s="14">
        <f t="shared" si="3"/>
        <v>0</v>
      </c>
      <c r="CM16" s="14">
        <f t="shared" si="4"/>
        <v>0</v>
      </c>
      <c r="CN16" s="14">
        <f t="shared" si="4"/>
        <v>0</v>
      </c>
      <c r="CO16" s="14">
        <f t="shared" si="4"/>
        <v>0</v>
      </c>
      <c r="CP16" s="14">
        <f t="shared" si="4"/>
        <v>0</v>
      </c>
      <c r="CQ16" s="14">
        <f t="shared" si="4"/>
        <v>0</v>
      </c>
      <c r="CR16" s="14">
        <f t="shared" si="4"/>
        <v>0</v>
      </c>
      <c r="CS16" s="14">
        <f t="shared" si="4"/>
        <v>0</v>
      </c>
      <c r="CT16" s="14">
        <f t="shared" si="4"/>
        <v>0</v>
      </c>
      <c r="CU16" s="14">
        <f t="shared" si="4"/>
        <v>0</v>
      </c>
      <c r="CV16" s="14">
        <f t="shared" si="4"/>
        <v>0</v>
      </c>
      <c r="CW16" s="14">
        <f t="shared" si="4"/>
        <v>0</v>
      </c>
      <c r="CX16" s="14">
        <f t="shared" si="4"/>
        <v>0</v>
      </c>
      <c r="CZ16" s="14">
        <f>SUM(BI$7:BI16)</f>
        <v>24.499999999999993</v>
      </c>
      <c r="DA16" s="14">
        <f>SUM(BJ$7:BJ16)</f>
        <v>24.499999999999993</v>
      </c>
      <c r="DB16" s="14">
        <f>SUM(BK$7:BK16)</f>
        <v>12.749999999999998</v>
      </c>
      <c r="DC16" s="14">
        <f>SUM(BL$7:BL16)</f>
        <v>25</v>
      </c>
      <c r="DD16" s="14">
        <f>SUM(BM$7:BM16)</f>
        <v>25</v>
      </c>
      <c r="DE16" s="14">
        <f>SUM(BN$7:BN16)</f>
        <v>13.125</v>
      </c>
      <c r="DF16" s="14">
        <f>SUM(BO$7:BO16)</f>
        <v>13.125</v>
      </c>
      <c r="DG16" s="14">
        <f>SUM(BP$7:BP16)</f>
        <v>6.25</v>
      </c>
      <c r="DH16" s="14">
        <f>SUM(BQ$7:BQ16)</f>
        <v>0</v>
      </c>
      <c r="DI16" s="14">
        <f>SUM(BR$7:BR16)</f>
        <v>0</v>
      </c>
      <c r="DJ16" s="14">
        <f>SUM(BS$7:BS16)</f>
        <v>0</v>
      </c>
      <c r="DK16" s="14">
        <f>SUM(BT$7:BT16)</f>
        <v>0</v>
      </c>
      <c r="DL16" s="14">
        <f>SUM(BU$7:BU16)</f>
        <v>0</v>
      </c>
      <c r="DM16" s="14">
        <f>SUM(BV$7:BV16)</f>
        <v>0</v>
      </c>
      <c r="DN16" s="14">
        <f>SUM(BW$7:BW16)</f>
        <v>0</v>
      </c>
      <c r="DO16" s="14">
        <f>SUM(BX$7:BX16)</f>
        <v>0</v>
      </c>
      <c r="DP16" s="14">
        <f>SUM(BY$7:BY16)</f>
        <v>0</v>
      </c>
      <c r="DQ16" s="14">
        <f>SUM(BZ$7:BZ16)</f>
        <v>0</v>
      </c>
      <c r="DR16" s="14">
        <f>SUM(CA$7:CA16)</f>
        <v>0</v>
      </c>
      <c r="DS16" s="14">
        <f>SUM(CB$7:CB16)</f>
        <v>0</v>
      </c>
      <c r="DT16" s="14">
        <f>SUM(CC$7:CC16)</f>
        <v>0</v>
      </c>
      <c r="DU16" s="14">
        <f>SUM(CD$7:CD16)</f>
        <v>0</v>
      </c>
      <c r="DV16" s="14">
        <f>SUM(CE$7:CE16)</f>
        <v>0</v>
      </c>
      <c r="DW16" s="14">
        <f>SUM(CF$7:CF16)</f>
        <v>0</v>
      </c>
      <c r="DX16" s="14">
        <f>SUM(CG$7:CG16)</f>
        <v>0</v>
      </c>
      <c r="DY16" s="14">
        <f>SUM(CH$7:CH16)</f>
        <v>0</v>
      </c>
      <c r="DZ16" s="14">
        <f>SUM(CI$7:CI16)</f>
        <v>0</v>
      </c>
      <c r="EA16" s="14">
        <f>SUM(CJ$7:CJ16)</f>
        <v>0</v>
      </c>
      <c r="EB16" s="14">
        <f>SUM(CK$7:CK16)</f>
        <v>0</v>
      </c>
      <c r="EC16" s="14">
        <f>SUM(CL$7:CL16)</f>
        <v>0</v>
      </c>
      <c r="ED16" s="14">
        <f>SUM(CM$7:CM16)</f>
        <v>0</v>
      </c>
      <c r="EE16" s="14">
        <f>SUM(CN$7:CN16)</f>
        <v>0</v>
      </c>
      <c r="EF16" s="14">
        <f>SUM(CO$7:CO16)</f>
        <v>0</v>
      </c>
      <c r="EG16" s="14">
        <f>SUM(CP$7:CP16)</f>
        <v>0</v>
      </c>
      <c r="EH16" s="14">
        <f>SUM(CQ$7:CQ16)</f>
        <v>0</v>
      </c>
      <c r="EI16" s="14">
        <f>SUM(CR$7:CR16)</f>
        <v>0</v>
      </c>
      <c r="EJ16" s="14">
        <f>SUM(CS$7:CS16)</f>
        <v>0</v>
      </c>
      <c r="EK16" s="14">
        <f>SUM(CT$7:CT16)</f>
        <v>0</v>
      </c>
      <c r="EL16" s="14">
        <f>SUM(CU$7:CU16)</f>
        <v>0</v>
      </c>
      <c r="EM16" s="14">
        <f>SUM(CV$7:CV16)</f>
        <v>0</v>
      </c>
      <c r="EN16" s="14">
        <f>SUM(CW$7:CW16)</f>
        <v>0</v>
      </c>
      <c r="EO16" s="14">
        <f>SUM(CX$7:CX16)</f>
        <v>0</v>
      </c>
      <c r="ER16" s="14">
        <f t="shared" si="12"/>
        <v>10</v>
      </c>
      <c r="ES16" s="14">
        <f t="shared" si="13"/>
        <v>10</v>
      </c>
      <c r="ET16" s="14">
        <f t="shared" si="14"/>
        <v>7</v>
      </c>
      <c r="EU16" s="14">
        <f t="shared" si="15"/>
        <v>10</v>
      </c>
      <c r="EV16" s="14">
        <f t="shared" si="16"/>
        <v>10</v>
      </c>
      <c r="EW16" s="14">
        <f t="shared" si="17"/>
        <v>7</v>
      </c>
      <c r="EX16" s="14">
        <f t="shared" si="18"/>
        <v>7</v>
      </c>
      <c r="EY16" s="14">
        <f t="shared" si="19"/>
        <v>4</v>
      </c>
      <c r="EZ16" s="14">
        <f t="shared" si="20"/>
        <v>0</v>
      </c>
      <c r="FA16" s="14">
        <f t="shared" si="21"/>
        <v>0</v>
      </c>
      <c r="FB16" s="14">
        <f t="shared" si="22"/>
        <v>0</v>
      </c>
      <c r="FC16" s="14">
        <f t="shared" si="23"/>
        <v>0</v>
      </c>
      <c r="FD16" s="14">
        <f t="shared" si="24"/>
        <v>0</v>
      </c>
      <c r="FE16" s="14">
        <f t="shared" si="25"/>
        <v>0</v>
      </c>
      <c r="FF16" s="14">
        <f t="shared" si="26"/>
        <v>0</v>
      </c>
      <c r="FG16" s="14">
        <f t="shared" si="27"/>
        <v>0</v>
      </c>
      <c r="FH16" s="14">
        <f t="shared" si="28"/>
        <v>0</v>
      </c>
      <c r="FI16" s="14">
        <f t="shared" si="29"/>
        <v>0</v>
      </c>
      <c r="FJ16" s="14">
        <f t="shared" si="30"/>
        <v>0</v>
      </c>
      <c r="FK16" s="14">
        <f t="shared" si="31"/>
        <v>0</v>
      </c>
      <c r="FL16" s="14">
        <f t="shared" si="32"/>
        <v>0</v>
      </c>
      <c r="FM16" s="14">
        <f t="shared" si="33"/>
        <v>0</v>
      </c>
      <c r="FN16" s="14">
        <f t="shared" si="34"/>
        <v>0</v>
      </c>
      <c r="FO16" s="14">
        <f t="shared" si="35"/>
        <v>0</v>
      </c>
      <c r="FP16" s="14">
        <f t="shared" si="36"/>
        <v>0</v>
      </c>
      <c r="FQ16" s="14">
        <f t="shared" si="37"/>
        <v>0</v>
      </c>
      <c r="FR16" s="14">
        <f t="shared" si="38"/>
        <v>0</v>
      </c>
      <c r="FS16" s="14">
        <f t="shared" si="39"/>
        <v>0</v>
      </c>
      <c r="FT16" s="14">
        <f t="shared" si="40"/>
        <v>0</v>
      </c>
      <c r="FU16" s="14">
        <f t="shared" si="41"/>
        <v>0</v>
      </c>
      <c r="FV16" s="14">
        <f t="shared" si="42"/>
        <v>0</v>
      </c>
      <c r="FW16" s="14">
        <f t="shared" si="43"/>
        <v>0</v>
      </c>
      <c r="FX16" s="14">
        <f t="shared" si="44"/>
        <v>0</v>
      </c>
      <c r="FY16" s="14">
        <f t="shared" si="45"/>
        <v>0</v>
      </c>
      <c r="FZ16" s="14">
        <f t="shared" si="46"/>
        <v>0</v>
      </c>
      <c r="GA16" s="14">
        <f t="shared" si="47"/>
        <v>0</v>
      </c>
      <c r="GB16" s="14">
        <f t="shared" si="48"/>
        <v>0</v>
      </c>
      <c r="GC16" s="14">
        <f t="shared" si="49"/>
        <v>0</v>
      </c>
      <c r="GD16" s="14">
        <f t="shared" si="50"/>
        <v>0</v>
      </c>
      <c r="GE16" s="14">
        <f t="shared" si="51"/>
        <v>0</v>
      </c>
      <c r="GF16" s="14">
        <f t="shared" si="52"/>
        <v>0</v>
      </c>
      <c r="GG16" s="14">
        <f t="shared" si="53"/>
        <v>0</v>
      </c>
      <c r="GJ16" s="105">
        <v>10</v>
      </c>
      <c r="GK16" s="14">
        <f t="shared" si="54"/>
        <v>1</v>
      </c>
      <c r="GL16" s="14">
        <f t="shared" si="55"/>
        <v>1606003</v>
      </c>
      <c r="GM16" s="14" t="str">
        <f t="shared" si="56"/>
        <v>神器1-1 : 7级</v>
      </c>
      <c r="GN16" s="14" t="s">
        <v>900</v>
      </c>
      <c r="GO16" s="14">
        <f t="shared" si="57"/>
        <v>10</v>
      </c>
      <c r="GP16" s="14" t="str">
        <f t="shared" si="58"/>
        <v>神器1-1</v>
      </c>
      <c r="GQ16" s="14">
        <f t="shared" si="59"/>
        <v>5</v>
      </c>
    </row>
    <row r="17" spans="10:199" ht="16.5" x14ac:dyDescent="0.2">
      <c r="J17" s="101">
        <v>10</v>
      </c>
      <c r="K17" s="101">
        <v>5</v>
      </c>
      <c r="L17" s="101">
        <f>SUM(K$8:K17)</f>
        <v>23</v>
      </c>
      <c r="N17" s="104">
        <v>3</v>
      </c>
      <c r="O17" s="104">
        <v>2</v>
      </c>
      <c r="P17" s="104">
        <v>1</v>
      </c>
      <c r="Q17" s="104">
        <v>18</v>
      </c>
      <c r="R17" s="14">
        <f>SUM(Q$7:Q17)</f>
        <v>156</v>
      </c>
      <c r="S17" s="105">
        <v>1606012</v>
      </c>
      <c r="T17" s="14" t="str">
        <f t="shared" si="60"/>
        <v>神器3-2</v>
      </c>
      <c r="AD17" s="101">
        <v>11</v>
      </c>
      <c r="AE17" s="101">
        <v>3</v>
      </c>
      <c r="AF17" s="101">
        <v>3</v>
      </c>
      <c r="AG17" s="101" t="str">
        <f t="shared" si="6"/>
        <v>神器3-3</v>
      </c>
      <c r="AH17" s="101">
        <v>2</v>
      </c>
      <c r="AI17" s="101">
        <f t="shared" si="7"/>
        <v>60</v>
      </c>
      <c r="AL17" s="101">
        <v>2</v>
      </c>
      <c r="AM17" s="101">
        <v>2</v>
      </c>
      <c r="AN17" s="101">
        <v>6</v>
      </c>
      <c r="AO17" s="101">
        <v>1</v>
      </c>
      <c r="AP17" s="101" t="s">
        <v>831</v>
      </c>
      <c r="AQ17" s="34">
        <v>3800</v>
      </c>
      <c r="AR17" s="101">
        <v>1</v>
      </c>
      <c r="AS17" s="101">
        <v>1</v>
      </c>
      <c r="AT17" s="101">
        <f t="shared" si="8"/>
        <v>1</v>
      </c>
      <c r="AU17" s="14">
        <f t="shared" si="9"/>
        <v>0.38</v>
      </c>
      <c r="AV17" s="14">
        <f t="shared" si="10"/>
        <v>3.8</v>
      </c>
      <c r="AY17" s="101">
        <v>5</v>
      </c>
      <c r="AZ17" s="101">
        <v>2</v>
      </c>
      <c r="BA17" s="101">
        <f t="shared" si="0"/>
        <v>226.5</v>
      </c>
      <c r="BD17" s="101">
        <v>11</v>
      </c>
      <c r="BE17" s="14">
        <f>INDEX(节奏总表!$BW$4:$BW$63,新神器!BD17)</f>
        <v>83</v>
      </c>
      <c r="BF17" s="14">
        <f t="shared" si="11"/>
        <v>3</v>
      </c>
      <c r="BG17" s="101">
        <v>3</v>
      </c>
      <c r="BH17" s="101">
        <v>5</v>
      </c>
      <c r="BI17" s="14">
        <f t="shared" ref="BI17:BR26" si="61">SUMIFS($AU$7:$AU$301,$AL$7:$AL$301,"="&amp;$BF17,$AM$7:$AM$301,"="&amp;$BG17,$AO$7:$AO$301,"="&amp;BI$2)*$BH17</f>
        <v>0.75</v>
      </c>
      <c r="BJ17" s="14">
        <f t="shared" si="61"/>
        <v>0.75</v>
      </c>
      <c r="BK17" s="14">
        <f t="shared" si="61"/>
        <v>0.5</v>
      </c>
      <c r="BL17" s="14">
        <f t="shared" si="61"/>
        <v>0.75</v>
      </c>
      <c r="BM17" s="14">
        <f t="shared" si="61"/>
        <v>0.75</v>
      </c>
      <c r="BN17" s="14">
        <f t="shared" si="61"/>
        <v>0.5</v>
      </c>
      <c r="BO17" s="14">
        <f t="shared" si="61"/>
        <v>0.5</v>
      </c>
      <c r="BP17" s="14">
        <f t="shared" si="61"/>
        <v>0.5</v>
      </c>
      <c r="BQ17" s="14">
        <f t="shared" si="61"/>
        <v>5</v>
      </c>
      <c r="BR17" s="14">
        <f t="shared" si="61"/>
        <v>5</v>
      </c>
      <c r="BS17" s="14">
        <f t="shared" ref="BS17:CB26" si="62">SUMIFS($AU$7:$AU$301,$AL$7:$AL$301,"="&amp;$BF17,$AM$7:$AM$301,"="&amp;$BG17,$AO$7:$AO$301,"="&amp;BS$2)*$BH17</f>
        <v>2.625</v>
      </c>
      <c r="BT17" s="14">
        <f t="shared" si="62"/>
        <v>2.625</v>
      </c>
      <c r="BU17" s="14">
        <f t="shared" si="62"/>
        <v>1</v>
      </c>
      <c r="BV17" s="14">
        <f t="shared" si="62"/>
        <v>0.5</v>
      </c>
      <c r="BW17" s="14">
        <f t="shared" si="62"/>
        <v>0</v>
      </c>
      <c r="BX17" s="14">
        <f t="shared" si="62"/>
        <v>0</v>
      </c>
      <c r="BY17" s="14">
        <f t="shared" si="62"/>
        <v>0</v>
      </c>
      <c r="BZ17" s="14">
        <f t="shared" si="62"/>
        <v>0</v>
      </c>
      <c r="CA17" s="14">
        <f t="shared" si="62"/>
        <v>0</v>
      </c>
      <c r="CB17" s="14">
        <f t="shared" si="62"/>
        <v>0</v>
      </c>
      <c r="CC17" s="14">
        <f t="shared" ref="CC17:CL26" si="63">SUMIFS($AU$7:$AU$301,$AL$7:$AL$301,"="&amp;$BF17,$AM$7:$AM$301,"="&amp;$BG17,$AO$7:$AO$301,"="&amp;CC$2)*$BH17</f>
        <v>0</v>
      </c>
      <c r="CD17" s="14">
        <f t="shared" si="63"/>
        <v>0</v>
      </c>
      <c r="CE17" s="14">
        <f t="shared" si="63"/>
        <v>0</v>
      </c>
      <c r="CF17" s="14">
        <f t="shared" si="63"/>
        <v>0</v>
      </c>
      <c r="CG17" s="14">
        <f t="shared" si="63"/>
        <v>0</v>
      </c>
      <c r="CH17" s="14">
        <f t="shared" si="63"/>
        <v>0</v>
      </c>
      <c r="CI17" s="14">
        <f t="shared" si="63"/>
        <v>0</v>
      </c>
      <c r="CJ17" s="14">
        <f t="shared" si="63"/>
        <v>0</v>
      </c>
      <c r="CK17" s="14">
        <f t="shared" si="63"/>
        <v>0</v>
      </c>
      <c r="CL17" s="14">
        <f t="shared" si="63"/>
        <v>0</v>
      </c>
      <c r="CM17" s="14">
        <f t="shared" ref="CM17:CX26" si="64">SUMIFS($AU$7:$AU$301,$AL$7:$AL$301,"="&amp;$BF17,$AM$7:$AM$301,"="&amp;$BG17,$AO$7:$AO$301,"="&amp;CM$2)*$BH17</f>
        <v>0</v>
      </c>
      <c r="CN17" s="14">
        <f t="shared" si="64"/>
        <v>0</v>
      </c>
      <c r="CO17" s="14">
        <f t="shared" si="64"/>
        <v>0</v>
      </c>
      <c r="CP17" s="14">
        <f t="shared" si="64"/>
        <v>0</v>
      </c>
      <c r="CQ17" s="14">
        <f t="shared" si="64"/>
        <v>0</v>
      </c>
      <c r="CR17" s="14">
        <f t="shared" si="64"/>
        <v>0</v>
      </c>
      <c r="CS17" s="14">
        <f t="shared" si="64"/>
        <v>0</v>
      </c>
      <c r="CT17" s="14">
        <f t="shared" si="64"/>
        <v>0</v>
      </c>
      <c r="CU17" s="14">
        <f t="shared" si="64"/>
        <v>0</v>
      </c>
      <c r="CV17" s="14">
        <f t="shared" si="64"/>
        <v>0</v>
      </c>
      <c r="CW17" s="14">
        <f t="shared" si="64"/>
        <v>0</v>
      </c>
      <c r="CX17" s="14">
        <f t="shared" si="64"/>
        <v>0</v>
      </c>
      <c r="CZ17" s="14">
        <f>SUM(BI$7:BI17)</f>
        <v>25.249999999999993</v>
      </c>
      <c r="DA17" s="14">
        <f>SUM(BJ$7:BJ17)</f>
        <v>25.249999999999993</v>
      </c>
      <c r="DB17" s="14">
        <f>SUM(BK$7:BK17)</f>
        <v>13.249999999999998</v>
      </c>
      <c r="DC17" s="14">
        <f>SUM(BL$7:BL17)</f>
        <v>25.75</v>
      </c>
      <c r="DD17" s="14">
        <f>SUM(BM$7:BM17)</f>
        <v>25.75</v>
      </c>
      <c r="DE17" s="14">
        <f>SUM(BN$7:BN17)</f>
        <v>13.625</v>
      </c>
      <c r="DF17" s="14">
        <f>SUM(BO$7:BO17)</f>
        <v>13.625</v>
      </c>
      <c r="DG17" s="14">
        <f>SUM(BP$7:BP17)</f>
        <v>6.75</v>
      </c>
      <c r="DH17" s="14">
        <f>SUM(BQ$7:BQ17)</f>
        <v>5</v>
      </c>
      <c r="DI17" s="14">
        <f>SUM(BR$7:BR17)</f>
        <v>5</v>
      </c>
      <c r="DJ17" s="14">
        <f>SUM(BS$7:BS17)</f>
        <v>2.625</v>
      </c>
      <c r="DK17" s="14">
        <f>SUM(BT$7:BT17)</f>
        <v>2.625</v>
      </c>
      <c r="DL17" s="14">
        <f>SUM(BU$7:BU17)</f>
        <v>1</v>
      </c>
      <c r="DM17" s="14">
        <f>SUM(BV$7:BV17)</f>
        <v>0.5</v>
      </c>
      <c r="DN17" s="14">
        <f>SUM(BW$7:BW17)</f>
        <v>0</v>
      </c>
      <c r="DO17" s="14">
        <f>SUM(BX$7:BX17)</f>
        <v>0</v>
      </c>
      <c r="DP17" s="14">
        <f>SUM(BY$7:BY17)</f>
        <v>0</v>
      </c>
      <c r="DQ17" s="14">
        <f>SUM(BZ$7:BZ17)</f>
        <v>0</v>
      </c>
      <c r="DR17" s="14">
        <f>SUM(CA$7:CA17)</f>
        <v>0</v>
      </c>
      <c r="DS17" s="14">
        <f>SUM(CB$7:CB17)</f>
        <v>0</v>
      </c>
      <c r="DT17" s="14">
        <f>SUM(CC$7:CC17)</f>
        <v>0</v>
      </c>
      <c r="DU17" s="14">
        <f>SUM(CD$7:CD17)</f>
        <v>0</v>
      </c>
      <c r="DV17" s="14">
        <f>SUM(CE$7:CE17)</f>
        <v>0</v>
      </c>
      <c r="DW17" s="14">
        <f>SUM(CF$7:CF17)</f>
        <v>0</v>
      </c>
      <c r="DX17" s="14">
        <f>SUM(CG$7:CG17)</f>
        <v>0</v>
      </c>
      <c r="DY17" s="14">
        <f>SUM(CH$7:CH17)</f>
        <v>0</v>
      </c>
      <c r="DZ17" s="14">
        <f>SUM(CI$7:CI17)</f>
        <v>0</v>
      </c>
      <c r="EA17" s="14">
        <f>SUM(CJ$7:CJ17)</f>
        <v>0</v>
      </c>
      <c r="EB17" s="14">
        <f>SUM(CK$7:CK17)</f>
        <v>0</v>
      </c>
      <c r="EC17" s="14">
        <f>SUM(CL$7:CL17)</f>
        <v>0</v>
      </c>
      <c r="ED17" s="14">
        <f>SUM(CM$7:CM17)</f>
        <v>0</v>
      </c>
      <c r="EE17" s="14">
        <f>SUM(CN$7:CN17)</f>
        <v>0</v>
      </c>
      <c r="EF17" s="14">
        <f>SUM(CO$7:CO17)</f>
        <v>0</v>
      </c>
      <c r="EG17" s="14">
        <f>SUM(CP$7:CP17)</f>
        <v>0</v>
      </c>
      <c r="EH17" s="14">
        <f>SUM(CQ$7:CQ17)</f>
        <v>0</v>
      </c>
      <c r="EI17" s="14">
        <f>SUM(CR$7:CR17)</f>
        <v>0</v>
      </c>
      <c r="EJ17" s="14">
        <f>SUM(CS$7:CS17)</f>
        <v>0</v>
      </c>
      <c r="EK17" s="14">
        <f>SUM(CT$7:CT17)</f>
        <v>0</v>
      </c>
      <c r="EL17" s="14">
        <f>SUM(CU$7:CU17)</f>
        <v>0</v>
      </c>
      <c r="EM17" s="14">
        <f>SUM(CV$7:CV17)</f>
        <v>0</v>
      </c>
      <c r="EN17" s="14">
        <f>SUM(CW$7:CW17)</f>
        <v>0</v>
      </c>
      <c r="EO17" s="14">
        <f>SUM(CX$7:CX17)</f>
        <v>0</v>
      </c>
      <c r="ER17" s="14">
        <f t="shared" si="12"/>
        <v>10</v>
      </c>
      <c r="ES17" s="14">
        <f t="shared" si="13"/>
        <v>10</v>
      </c>
      <c r="ET17" s="14">
        <f t="shared" si="14"/>
        <v>7</v>
      </c>
      <c r="EU17" s="14">
        <f t="shared" si="15"/>
        <v>10</v>
      </c>
      <c r="EV17" s="14">
        <f t="shared" si="16"/>
        <v>10</v>
      </c>
      <c r="EW17" s="14">
        <f t="shared" si="17"/>
        <v>7</v>
      </c>
      <c r="EX17" s="14">
        <f t="shared" si="18"/>
        <v>7</v>
      </c>
      <c r="EY17" s="14">
        <f t="shared" si="19"/>
        <v>4</v>
      </c>
      <c r="EZ17" s="14">
        <f t="shared" si="20"/>
        <v>4</v>
      </c>
      <c r="FA17" s="14">
        <f t="shared" si="21"/>
        <v>4</v>
      </c>
      <c r="FB17" s="14">
        <f t="shared" si="22"/>
        <v>2</v>
      </c>
      <c r="FC17" s="14">
        <f t="shared" si="23"/>
        <v>2</v>
      </c>
      <c r="FD17" s="14">
        <f t="shared" si="24"/>
        <v>1</v>
      </c>
      <c r="FE17" s="14">
        <f t="shared" si="25"/>
        <v>0</v>
      </c>
      <c r="FF17" s="14">
        <f t="shared" si="26"/>
        <v>0</v>
      </c>
      <c r="FG17" s="14">
        <f t="shared" si="27"/>
        <v>0</v>
      </c>
      <c r="FH17" s="14">
        <f t="shared" si="28"/>
        <v>0</v>
      </c>
      <c r="FI17" s="14">
        <f t="shared" si="29"/>
        <v>0</v>
      </c>
      <c r="FJ17" s="14">
        <f t="shared" si="30"/>
        <v>0</v>
      </c>
      <c r="FK17" s="14">
        <f t="shared" si="31"/>
        <v>0</v>
      </c>
      <c r="FL17" s="14">
        <f t="shared" si="32"/>
        <v>0</v>
      </c>
      <c r="FM17" s="14">
        <f t="shared" si="33"/>
        <v>0</v>
      </c>
      <c r="FN17" s="14">
        <f t="shared" si="34"/>
        <v>0</v>
      </c>
      <c r="FO17" s="14">
        <f t="shared" si="35"/>
        <v>0</v>
      </c>
      <c r="FP17" s="14">
        <f t="shared" si="36"/>
        <v>0</v>
      </c>
      <c r="FQ17" s="14">
        <f t="shared" si="37"/>
        <v>0</v>
      </c>
      <c r="FR17" s="14">
        <f t="shared" si="38"/>
        <v>0</v>
      </c>
      <c r="FS17" s="14">
        <f t="shared" si="39"/>
        <v>0</v>
      </c>
      <c r="FT17" s="14">
        <f t="shared" si="40"/>
        <v>0</v>
      </c>
      <c r="FU17" s="14">
        <f t="shared" si="41"/>
        <v>0</v>
      </c>
      <c r="FV17" s="14">
        <f t="shared" si="42"/>
        <v>0</v>
      </c>
      <c r="FW17" s="14">
        <f t="shared" si="43"/>
        <v>0</v>
      </c>
      <c r="FX17" s="14">
        <f t="shared" si="44"/>
        <v>0</v>
      </c>
      <c r="FY17" s="14">
        <f t="shared" si="45"/>
        <v>0</v>
      </c>
      <c r="FZ17" s="14">
        <f t="shared" si="46"/>
        <v>0</v>
      </c>
      <c r="GA17" s="14">
        <f t="shared" si="47"/>
        <v>0</v>
      </c>
      <c r="GB17" s="14">
        <f t="shared" si="48"/>
        <v>0</v>
      </c>
      <c r="GC17" s="14">
        <f t="shared" si="49"/>
        <v>0</v>
      </c>
      <c r="GD17" s="14">
        <f t="shared" si="50"/>
        <v>0</v>
      </c>
      <c r="GE17" s="14">
        <f t="shared" si="51"/>
        <v>0</v>
      </c>
      <c r="GF17" s="14">
        <f t="shared" si="52"/>
        <v>0</v>
      </c>
      <c r="GG17" s="14">
        <f t="shared" si="53"/>
        <v>0</v>
      </c>
      <c r="GJ17" s="105">
        <v>11</v>
      </c>
      <c r="GK17" s="14">
        <f t="shared" si="54"/>
        <v>1</v>
      </c>
      <c r="GL17" s="14">
        <f t="shared" si="55"/>
        <v>1606003</v>
      </c>
      <c r="GM17" s="14" t="str">
        <f t="shared" si="56"/>
        <v>神器1-1 : 1级</v>
      </c>
      <c r="GN17" s="14" t="s">
        <v>900</v>
      </c>
      <c r="GO17" s="14">
        <f t="shared" si="57"/>
        <v>11</v>
      </c>
      <c r="GP17" s="14" t="str">
        <f t="shared" si="58"/>
        <v>神器1-1</v>
      </c>
      <c r="GQ17" s="14">
        <f t="shared" si="59"/>
        <v>5</v>
      </c>
    </row>
    <row r="18" spans="10:199" ht="16.5" x14ac:dyDescent="0.2">
      <c r="J18" s="101">
        <v>11</v>
      </c>
      <c r="K18" s="101">
        <v>5</v>
      </c>
      <c r="L18" s="101">
        <f>SUM(K$8:K18)</f>
        <v>28</v>
      </c>
      <c r="N18" s="104">
        <v>3</v>
      </c>
      <c r="O18" s="104">
        <v>3</v>
      </c>
      <c r="P18" s="104">
        <v>2</v>
      </c>
      <c r="Q18" s="104">
        <v>18</v>
      </c>
      <c r="R18" s="14">
        <f>SUM(Q$7:Q18)</f>
        <v>174</v>
      </c>
      <c r="S18" s="105">
        <v>1606013</v>
      </c>
      <c r="T18" s="14" t="str">
        <f t="shared" si="60"/>
        <v>神器3-3</v>
      </c>
      <c r="AD18" s="101">
        <v>12</v>
      </c>
      <c r="AE18" s="101">
        <v>3</v>
      </c>
      <c r="AF18" s="101">
        <v>4</v>
      </c>
      <c r="AG18" s="101" t="str">
        <f t="shared" si="6"/>
        <v>神器3-4</v>
      </c>
      <c r="AH18" s="101">
        <v>2</v>
      </c>
      <c r="AI18" s="101">
        <f t="shared" si="7"/>
        <v>60</v>
      </c>
      <c r="AL18" s="101">
        <v>2</v>
      </c>
      <c r="AM18" s="101">
        <v>2</v>
      </c>
      <c r="AN18" s="101">
        <v>6</v>
      </c>
      <c r="AO18" s="101">
        <v>2</v>
      </c>
      <c r="AP18" s="101" t="s">
        <v>832</v>
      </c>
      <c r="AQ18" s="34">
        <v>3800</v>
      </c>
      <c r="AR18" s="101">
        <v>1</v>
      </c>
      <c r="AS18" s="101">
        <v>1</v>
      </c>
      <c r="AT18" s="101">
        <f t="shared" si="8"/>
        <v>1</v>
      </c>
      <c r="AU18" s="14">
        <f t="shared" si="9"/>
        <v>0.38</v>
      </c>
      <c r="AV18" s="14">
        <f t="shared" si="10"/>
        <v>3.8</v>
      </c>
      <c r="AY18" s="101">
        <v>5</v>
      </c>
      <c r="AZ18" s="101">
        <v>3</v>
      </c>
      <c r="BA18" s="101">
        <f t="shared" si="0"/>
        <v>271.5</v>
      </c>
      <c r="BD18" s="101">
        <v>12</v>
      </c>
      <c r="BE18" s="14">
        <f>INDEX(节奏总表!$BW$4:$BW$63,新神器!BD18)</f>
        <v>86</v>
      </c>
      <c r="BF18" s="14">
        <f t="shared" si="11"/>
        <v>3</v>
      </c>
      <c r="BG18" s="101">
        <v>3</v>
      </c>
      <c r="BH18" s="101">
        <v>5</v>
      </c>
      <c r="BI18" s="14">
        <f t="shared" si="61"/>
        <v>0.75</v>
      </c>
      <c r="BJ18" s="14">
        <f t="shared" si="61"/>
        <v>0.75</v>
      </c>
      <c r="BK18" s="14">
        <f t="shared" si="61"/>
        <v>0.5</v>
      </c>
      <c r="BL18" s="14">
        <f t="shared" si="61"/>
        <v>0.75</v>
      </c>
      <c r="BM18" s="14">
        <f t="shared" si="61"/>
        <v>0.75</v>
      </c>
      <c r="BN18" s="14">
        <f t="shared" si="61"/>
        <v>0.5</v>
      </c>
      <c r="BO18" s="14">
        <f t="shared" si="61"/>
        <v>0.5</v>
      </c>
      <c r="BP18" s="14">
        <f t="shared" si="61"/>
        <v>0.5</v>
      </c>
      <c r="BQ18" s="14">
        <f t="shared" si="61"/>
        <v>5</v>
      </c>
      <c r="BR18" s="14">
        <f t="shared" si="61"/>
        <v>5</v>
      </c>
      <c r="BS18" s="14">
        <f t="shared" si="62"/>
        <v>2.625</v>
      </c>
      <c r="BT18" s="14">
        <f t="shared" si="62"/>
        <v>2.625</v>
      </c>
      <c r="BU18" s="14">
        <f t="shared" si="62"/>
        <v>1</v>
      </c>
      <c r="BV18" s="14">
        <f t="shared" si="62"/>
        <v>0.5</v>
      </c>
      <c r="BW18" s="14">
        <f t="shared" si="62"/>
        <v>0</v>
      </c>
      <c r="BX18" s="14">
        <f t="shared" si="62"/>
        <v>0</v>
      </c>
      <c r="BY18" s="14">
        <f t="shared" si="62"/>
        <v>0</v>
      </c>
      <c r="BZ18" s="14">
        <f t="shared" si="62"/>
        <v>0</v>
      </c>
      <c r="CA18" s="14">
        <f t="shared" si="62"/>
        <v>0</v>
      </c>
      <c r="CB18" s="14">
        <f t="shared" si="62"/>
        <v>0</v>
      </c>
      <c r="CC18" s="14">
        <f t="shared" si="63"/>
        <v>0</v>
      </c>
      <c r="CD18" s="14">
        <f t="shared" si="63"/>
        <v>0</v>
      </c>
      <c r="CE18" s="14">
        <f t="shared" si="63"/>
        <v>0</v>
      </c>
      <c r="CF18" s="14">
        <f t="shared" si="63"/>
        <v>0</v>
      </c>
      <c r="CG18" s="14">
        <f t="shared" si="63"/>
        <v>0</v>
      </c>
      <c r="CH18" s="14">
        <f t="shared" si="63"/>
        <v>0</v>
      </c>
      <c r="CI18" s="14">
        <f t="shared" si="63"/>
        <v>0</v>
      </c>
      <c r="CJ18" s="14">
        <f t="shared" si="63"/>
        <v>0</v>
      </c>
      <c r="CK18" s="14">
        <f t="shared" si="63"/>
        <v>0</v>
      </c>
      <c r="CL18" s="14">
        <f t="shared" si="63"/>
        <v>0</v>
      </c>
      <c r="CM18" s="14">
        <f t="shared" si="64"/>
        <v>0</v>
      </c>
      <c r="CN18" s="14">
        <f t="shared" si="64"/>
        <v>0</v>
      </c>
      <c r="CO18" s="14">
        <f t="shared" si="64"/>
        <v>0</v>
      </c>
      <c r="CP18" s="14">
        <f t="shared" si="64"/>
        <v>0</v>
      </c>
      <c r="CQ18" s="14">
        <f t="shared" si="64"/>
        <v>0</v>
      </c>
      <c r="CR18" s="14">
        <f t="shared" si="64"/>
        <v>0</v>
      </c>
      <c r="CS18" s="14">
        <f t="shared" si="64"/>
        <v>0</v>
      </c>
      <c r="CT18" s="14">
        <f t="shared" si="64"/>
        <v>0</v>
      </c>
      <c r="CU18" s="14">
        <f t="shared" si="64"/>
        <v>0</v>
      </c>
      <c r="CV18" s="14">
        <f t="shared" si="64"/>
        <v>0</v>
      </c>
      <c r="CW18" s="14">
        <f t="shared" si="64"/>
        <v>0</v>
      </c>
      <c r="CX18" s="14">
        <f t="shared" si="64"/>
        <v>0</v>
      </c>
      <c r="CZ18" s="14">
        <f>SUM(BI$7:BI18)</f>
        <v>25.999999999999993</v>
      </c>
      <c r="DA18" s="14">
        <f>SUM(BJ$7:BJ18)</f>
        <v>25.999999999999993</v>
      </c>
      <c r="DB18" s="14">
        <f>SUM(BK$7:BK18)</f>
        <v>13.749999999999998</v>
      </c>
      <c r="DC18" s="14">
        <f>SUM(BL$7:BL18)</f>
        <v>26.5</v>
      </c>
      <c r="DD18" s="14">
        <f>SUM(BM$7:BM18)</f>
        <v>26.5</v>
      </c>
      <c r="DE18" s="14">
        <f>SUM(BN$7:BN18)</f>
        <v>14.125</v>
      </c>
      <c r="DF18" s="14">
        <f>SUM(BO$7:BO18)</f>
        <v>14.125</v>
      </c>
      <c r="DG18" s="14">
        <f>SUM(BP$7:BP18)</f>
        <v>7.25</v>
      </c>
      <c r="DH18" s="14">
        <f>SUM(BQ$7:BQ18)</f>
        <v>10</v>
      </c>
      <c r="DI18" s="14">
        <f>SUM(BR$7:BR18)</f>
        <v>10</v>
      </c>
      <c r="DJ18" s="14">
        <f>SUM(BS$7:BS18)</f>
        <v>5.25</v>
      </c>
      <c r="DK18" s="14">
        <f>SUM(BT$7:BT18)</f>
        <v>5.25</v>
      </c>
      <c r="DL18" s="14">
        <f>SUM(BU$7:BU18)</f>
        <v>2</v>
      </c>
      <c r="DM18" s="14">
        <f>SUM(BV$7:BV18)</f>
        <v>1</v>
      </c>
      <c r="DN18" s="14">
        <f>SUM(BW$7:BW18)</f>
        <v>0</v>
      </c>
      <c r="DO18" s="14">
        <f>SUM(BX$7:BX18)</f>
        <v>0</v>
      </c>
      <c r="DP18" s="14">
        <f>SUM(BY$7:BY18)</f>
        <v>0</v>
      </c>
      <c r="DQ18" s="14">
        <f>SUM(BZ$7:BZ18)</f>
        <v>0</v>
      </c>
      <c r="DR18" s="14">
        <f>SUM(CA$7:CA18)</f>
        <v>0</v>
      </c>
      <c r="DS18" s="14">
        <f>SUM(CB$7:CB18)</f>
        <v>0</v>
      </c>
      <c r="DT18" s="14">
        <f>SUM(CC$7:CC18)</f>
        <v>0</v>
      </c>
      <c r="DU18" s="14">
        <f>SUM(CD$7:CD18)</f>
        <v>0</v>
      </c>
      <c r="DV18" s="14">
        <f>SUM(CE$7:CE18)</f>
        <v>0</v>
      </c>
      <c r="DW18" s="14">
        <f>SUM(CF$7:CF18)</f>
        <v>0</v>
      </c>
      <c r="DX18" s="14">
        <f>SUM(CG$7:CG18)</f>
        <v>0</v>
      </c>
      <c r="DY18" s="14">
        <f>SUM(CH$7:CH18)</f>
        <v>0</v>
      </c>
      <c r="DZ18" s="14">
        <f>SUM(CI$7:CI18)</f>
        <v>0</v>
      </c>
      <c r="EA18" s="14">
        <f>SUM(CJ$7:CJ18)</f>
        <v>0</v>
      </c>
      <c r="EB18" s="14">
        <f>SUM(CK$7:CK18)</f>
        <v>0</v>
      </c>
      <c r="EC18" s="14">
        <f>SUM(CL$7:CL18)</f>
        <v>0</v>
      </c>
      <c r="ED18" s="14">
        <f>SUM(CM$7:CM18)</f>
        <v>0</v>
      </c>
      <c r="EE18" s="14">
        <f>SUM(CN$7:CN18)</f>
        <v>0</v>
      </c>
      <c r="EF18" s="14">
        <f>SUM(CO$7:CO18)</f>
        <v>0</v>
      </c>
      <c r="EG18" s="14">
        <f>SUM(CP$7:CP18)</f>
        <v>0</v>
      </c>
      <c r="EH18" s="14">
        <f>SUM(CQ$7:CQ18)</f>
        <v>0</v>
      </c>
      <c r="EI18" s="14">
        <f>SUM(CR$7:CR18)</f>
        <v>0</v>
      </c>
      <c r="EJ18" s="14">
        <f>SUM(CS$7:CS18)</f>
        <v>0</v>
      </c>
      <c r="EK18" s="14">
        <f>SUM(CT$7:CT18)</f>
        <v>0</v>
      </c>
      <c r="EL18" s="14">
        <f>SUM(CU$7:CU18)</f>
        <v>0</v>
      </c>
      <c r="EM18" s="14">
        <f>SUM(CV$7:CV18)</f>
        <v>0</v>
      </c>
      <c r="EN18" s="14">
        <f>SUM(CW$7:CW18)</f>
        <v>0</v>
      </c>
      <c r="EO18" s="14">
        <f>SUM(CX$7:CX18)</f>
        <v>0</v>
      </c>
      <c r="ER18" s="14">
        <f t="shared" si="12"/>
        <v>10</v>
      </c>
      <c r="ES18" s="14">
        <f t="shared" si="13"/>
        <v>10</v>
      </c>
      <c r="ET18" s="14">
        <f t="shared" si="14"/>
        <v>7</v>
      </c>
      <c r="EU18" s="14">
        <f t="shared" si="15"/>
        <v>10</v>
      </c>
      <c r="EV18" s="14">
        <f t="shared" si="16"/>
        <v>10</v>
      </c>
      <c r="EW18" s="14">
        <f t="shared" si="17"/>
        <v>7</v>
      </c>
      <c r="EX18" s="14">
        <f t="shared" si="18"/>
        <v>7</v>
      </c>
      <c r="EY18" s="14">
        <f t="shared" si="19"/>
        <v>5</v>
      </c>
      <c r="EZ18" s="14">
        <f t="shared" si="20"/>
        <v>6</v>
      </c>
      <c r="FA18" s="14">
        <f t="shared" si="21"/>
        <v>6</v>
      </c>
      <c r="FB18" s="14">
        <f t="shared" si="22"/>
        <v>4</v>
      </c>
      <c r="FC18" s="14">
        <f t="shared" si="23"/>
        <v>4</v>
      </c>
      <c r="FD18" s="14">
        <f t="shared" si="24"/>
        <v>2</v>
      </c>
      <c r="FE18" s="14">
        <f t="shared" si="25"/>
        <v>1</v>
      </c>
      <c r="FF18" s="14">
        <f t="shared" si="26"/>
        <v>0</v>
      </c>
      <c r="FG18" s="14">
        <f t="shared" si="27"/>
        <v>0</v>
      </c>
      <c r="FH18" s="14">
        <f t="shared" si="28"/>
        <v>0</v>
      </c>
      <c r="FI18" s="14">
        <f t="shared" si="29"/>
        <v>0</v>
      </c>
      <c r="FJ18" s="14">
        <f t="shared" si="30"/>
        <v>0</v>
      </c>
      <c r="FK18" s="14">
        <f t="shared" si="31"/>
        <v>0</v>
      </c>
      <c r="FL18" s="14">
        <f t="shared" si="32"/>
        <v>0</v>
      </c>
      <c r="FM18" s="14">
        <f t="shared" si="33"/>
        <v>0</v>
      </c>
      <c r="FN18" s="14">
        <f t="shared" si="34"/>
        <v>0</v>
      </c>
      <c r="FO18" s="14">
        <f t="shared" si="35"/>
        <v>0</v>
      </c>
      <c r="FP18" s="14">
        <f t="shared" si="36"/>
        <v>0</v>
      </c>
      <c r="FQ18" s="14">
        <f t="shared" si="37"/>
        <v>0</v>
      </c>
      <c r="FR18" s="14">
        <f t="shared" si="38"/>
        <v>0</v>
      </c>
      <c r="FS18" s="14">
        <f t="shared" si="39"/>
        <v>0</v>
      </c>
      <c r="FT18" s="14">
        <f t="shared" si="40"/>
        <v>0</v>
      </c>
      <c r="FU18" s="14">
        <f t="shared" si="41"/>
        <v>0</v>
      </c>
      <c r="FV18" s="14">
        <f t="shared" si="42"/>
        <v>0</v>
      </c>
      <c r="FW18" s="14">
        <f t="shared" si="43"/>
        <v>0</v>
      </c>
      <c r="FX18" s="14">
        <f t="shared" si="44"/>
        <v>0</v>
      </c>
      <c r="FY18" s="14">
        <f t="shared" si="45"/>
        <v>0</v>
      </c>
      <c r="FZ18" s="14">
        <f t="shared" si="46"/>
        <v>0</v>
      </c>
      <c r="GA18" s="14">
        <f t="shared" si="47"/>
        <v>0</v>
      </c>
      <c r="GB18" s="14">
        <f t="shared" si="48"/>
        <v>0</v>
      </c>
      <c r="GC18" s="14">
        <f t="shared" si="49"/>
        <v>0</v>
      </c>
      <c r="GD18" s="14">
        <f t="shared" si="50"/>
        <v>0</v>
      </c>
      <c r="GE18" s="14">
        <f t="shared" si="51"/>
        <v>0</v>
      </c>
      <c r="GF18" s="14">
        <f t="shared" si="52"/>
        <v>0</v>
      </c>
      <c r="GG18" s="14">
        <f t="shared" si="53"/>
        <v>0</v>
      </c>
      <c r="GJ18" s="105">
        <v>12</v>
      </c>
      <c r="GK18" s="14">
        <f t="shared" si="54"/>
        <v>1</v>
      </c>
      <c r="GL18" s="14">
        <f t="shared" si="55"/>
        <v>1606003</v>
      </c>
      <c r="GM18" s="14" t="str">
        <f t="shared" si="56"/>
        <v>神器1-1 : 2级</v>
      </c>
      <c r="GN18" s="14" t="s">
        <v>900</v>
      </c>
      <c r="GO18" s="14">
        <f t="shared" si="57"/>
        <v>12</v>
      </c>
      <c r="GP18" s="14" t="str">
        <f t="shared" si="58"/>
        <v>神器1-1</v>
      </c>
      <c r="GQ18" s="14">
        <f t="shared" si="59"/>
        <v>6</v>
      </c>
    </row>
    <row r="19" spans="10:199" ht="16.5" x14ac:dyDescent="0.2">
      <c r="J19" s="101">
        <v>12</v>
      </c>
      <c r="K19" s="101">
        <v>6</v>
      </c>
      <c r="L19" s="101">
        <f>SUM(K$8:K19)</f>
        <v>34</v>
      </c>
      <c r="N19" s="104">
        <v>3</v>
      </c>
      <c r="O19" s="104">
        <v>4</v>
      </c>
      <c r="P19" s="104">
        <v>2</v>
      </c>
      <c r="Q19" s="104">
        <v>18</v>
      </c>
      <c r="R19" s="14">
        <f>SUM(Q$7:Q19)</f>
        <v>192</v>
      </c>
      <c r="S19" s="105">
        <v>1606014</v>
      </c>
      <c r="T19" s="14" t="str">
        <f t="shared" si="60"/>
        <v>神器3-4</v>
      </c>
      <c r="AD19" s="101">
        <v>13</v>
      </c>
      <c r="AE19" s="101">
        <v>3</v>
      </c>
      <c r="AF19" s="101">
        <v>5</v>
      </c>
      <c r="AG19" s="101" t="str">
        <f t="shared" si="6"/>
        <v>神器3-5</v>
      </c>
      <c r="AH19" s="101">
        <v>3</v>
      </c>
      <c r="AI19" s="101">
        <f t="shared" si="7"/>
        <v>140</v>
      </c>
      <c r="AL19" s="101">
        <v>2</v>
      </c>
      <c r="AM19" s="101">
        <v>2</v>
      </c>
      <c r="AN19" s="101">
        <v>6</v>
      </c>
      <c r="AO19" s="101">
        <v>3</v>
      </c>
      <c r="AP19" s="101" t="s">
        <v>833</v>
      </c>
      <c r="AQ19" s="34">
        <v>2400</v>
      </c>
      <c r="AR19" s="101">
        <v>1</v>
      </c>
      <c r="AS19" s="101">
        <v>1</v>
      </c>
      <c r="AT19" s="101">
        <f t="shared" si="8"/>
        <v>2</v>
      </c>
      <c r="AU19" s="14">
        <f t="shared" si="9"/>
        <v>0.24</v>
      </c>
      <c r="AV19" s="14">
        <f t="shared" si="10"/>
        <v>7.1999999999999993</v>
      </c>
      <c r="AY19" s="101">
        <v>6</v>
      </c>
      <c r="AZ19" s="101">
        <v>1</v>
      </c>
      <c r="BA19" s="101">
        <f t="shared" si="0"/>
        <v>188.04000000000002</v>
      </c>
      <c r="BD19" s="101">
        <v>13</v>
      </c>
      <c r="BE19" s="14">
        <f>INDEX(节奏总表!$BW$4:$BW$63,新神器!BD19)</f>
        <v>88</v>
      </c>
      <c r="BF19" s="14">
        <f t="shared" si="11"/>
        <v>3</v>
      </c>
      <c r="BG19" s="101">
        <v>3</v>
      </c>
      <c r="BH19" s="101">
        <v>5</v>
      </c>
      <c r="BI19" s="14">
        <f t="shared" si="61"/>
        <v>0.75</v>
      </c>
      <c r="BJ19" s="14">
        <f t="shared" si="61"/>
        <v>0.75</v>
      </c>
      <c r="BK19" s="14">
        <f t="shared" si="61"/>
        <v>0.5</v>
      </c>
      <c r="BL19" s="14">
        <f t="shared" si="61"/>
        <v>0.75</v>
      </c>
      <c r="BM19" s="14">
        <f t="shared" si="61"/>
        <v>0.75</v>
      </c>
      <c r="BN19" s="14">
        <f t="shared" si="61"/>
        <v>0.5</v>
      </c>
      <c r="BO19" s="14">
        <f t="shared" si="61"/>
        <v>0.5</v>
      </c>
      <c r="BP19" s="14">
        <f t="shared" si="61"/>
        <v>0.5</v>
      </c>
      <c r="BQ19" s="14">
        <f t="shared" si="61"/>
        <v>5</v>
      </c>
      <c r="BR19" s="14">
        <f t="shared" si="61"/>
        <v>5</v>
      </c>
      <c r="BS19" s="14">
        <f t="shared" si="62"/>
        <v>2.625</v>
      </c>
      <c r="BT19" s="14">
        <f t="shared" si="62"/>
        <v>2.625</v>
      </c>
      <c r="BU19" s="14">
        <f t="shared" si="62"/>
        <v>1</v>
      </c>
      <c r="BV19" s="14">
        <f t="shared" si="62"/>
        <v>0.5</v>
      </c>
      <c r="BW19" s="14">
        <f t="shared" si="62"/>
        <v>0</v>
      </c>
      <c r="BX19" s="14">
        <f t="shared" si="62"/>
        <v>0</v>
      </c>
      <c r="BY19" s="14">
        <f t="shared" si="62"/>
        <v>0</v>
      </c>
      <c r="BZ19" s="14">
        <f t="shared" si="62"/>
        <v>0</v>
      </c>
      <c r="CA19" s="14">
        <f t="shared" si="62"/>
        <v>0</v>
      </c>
      <c r="CB19" s="14">
        <f t="shared" si="62"/>
        <v>0</v>
      </c>
      <c r="CC19" s="14">
        <f t="shared" si="63"/>
        <v>0</v>
      </c>
      <c r="CD19" s="14">
        <f t="shared" si="63"/>
        <v>0</v>
      </c>
      <c r="CE19" s="14">
        <f t="shared" si="63"/>
        <v>0</v>
      </c>
      <c r="CF19" s="14">
        <f t="shared" si="63"/>
        <v>0</v>
      </c>
      <c r="CG19" s="14">
        <f t="shared" si="63"/>
        <v>0</v>
      </c>
      <c r="CH19" s="14">
        <f t="shared" si="63"/>
        <v>0</v>
      </c>
      <c r="CI19" s="14">
        <f t="shared" si="63"/>
        <v>0</v>
      </c>
      <c r="CJ19" s="14">
        <f t="shared" si="63"/>
        <v>0</v>
      </c>
      <c r="CK19" s="14">
        <f t="shared" si="63"/>
        <v>0</v>
      </c>
      <c r="CL19" s="14">
        <f t="shared" si="63"/>
        <v>0</v>
      </c>
      <c r="CM19" s="14">
        <f t="shared" si="64"/>
        <v>0</v>
      </c>
      <c r="CN19" s="14">
        <f t="shared" si="64"/>
        <v>0</v>
      </c>
      <c r="CO19" s="14">
        <f t="shared" si="64"/>
        <v>0</v>
      </c>
      <c r="CP19" s="14">
        <f t="shared" si="64"/>
        <v>0</v>
      </c>
      <c r="CQ19" s="14">
        <f t="shared" si="64"/>
        <v>0</v>
      </c>
      <c r="CR19" s="14">
        <f t="shared" si="64"/>
        <v>0</v>
      </c>
      <c r="CS19" s="14">
        <f t="shared" si="64"/>
        <v>0</v>
      </c>
      <c r="CT19" s="14">
        <f t="shared" si="64"/>
        <v>0</v>
      </c>
      <c r="CU19" s="14">
        <f t="shared" si="64"/>
        <v>0</v>
      </c>
      <c r="CV19" s="14">
        <f t="shared" si="64"/>
        <v>0</v>
      </c>
      <c r="CW19" s="14">
        <f t="shared" si="64"/>
        <v>0</v>
      </c>
      <c r="CX19" s="14">
        <f t="shared" si="64"/>
        <v>0</v>
      </c>
      <c r="CZ19" s="14">
        <f>SUM(BI$7:BI19)</f>
        <v>26.749999999999993</v>
      </c>
      <c r="DA19" s="14">
        <f>SUM(BJ$7:BJ19)</f>
        <v>26.749999999999993</v>
      </c>
      <c r="DB19" s="14">
        <f>SUM(BK$7:BK19)</f>
        <v>14.249999999999998</v>
      </c>
      <c r="DC19" s="14">
        <f>SUM(BL$7:BL19)</f>
        <v>27.25</v>
      </c>
      <c r="DD19" s="14">
        <f>SUM(BM$7:BM19)</f>
        <v>27.25</v>
      </c>
      <c r="DE19" s="14">
        <f>SUM(BN$7:BN19)</f>
        <v>14.625</v>
      </c>
      <c r="DF19" s="14">
        <f>SUM(BO$7:BO19)</f>
        <v>14.625</v>
      </c>
      <c r="DG19" s="14">
        <f>SUM(BP$7:BP19)</f>
        <v>7.75</v>
      </c>
      <c r="DH19" s="14">
        <f>SUM(BQ$7:BQ19)</f>
        <v>15</v>
      </c>
      <c r="DI19" s="14">
        <f>SUM(BR$7:BR19)</f>
        <v>15</v>
      </c>
      <c r="DJ19" s="14">
        <f>SUM(BS$7:BS19)</f>
        <v>7.875</v>
      </c>
      <c r="DK19" s="14">
        <f>SUM(BT$7:BT19)</f>
        <v>7.875</v>
      </c>
      <c r="DL19" s="14">
        <f>SUM(BU$7:BU19)</f>
        <v>3</v>
      </c>
      <c r="DM19" s="14">
        <f>SUM(BV$7:BV19)</f>
        <v>1.5</v>
      </c>
      <c r="DN19" s="14">
        <f>SUM(BW$7:BW19)</f>
        <v>0</v>
      </c>
      <c r="DO19" s="14">
        <f>SUM(BX$7:BX19)</f>
        <v>0</v>
      </c>
      <c r="DP19" s="14">
        <f>SUM(BY$7:BY19)</f>
        <v>0</v>
      </c>
      <c r="DQ19" s="14">
        <f>SUM(BZ$7:BZ19)</f>
        <v>0</v>
      </c>
      <c r="DR19" s="14">
        <f>SUM(CA$7:CA19)</f>
        <v>0</v>
      </c>
      <c r="DS19" s="14">
        <f>SUM(CB$7:CB19)</f>
        <v>0</v>
      </c>
      <c r="DT19" s="14">
        <f>SUM(CC$7:CC19)</f>
        <v>0</v>
      </c>
      <c r="DU19" s="14">
        <f>SUM(CD$7:CD19)</f>
        <v>0</v>
      </c>
      <c r="DV19" s="14">
        <f>SUM(CE$7:CE19)</f>
        <v>0</v>
      </c>
      <c r="DW19" s="14">
        <f>SUM(CF$7:CF19)</f>
        <v>0</v>
      </c>
      <c r="DX19" s="14">
        <f>SUM(CG$7:CG19)</f>
        <v>0</v>
      </c>
      <c r="DY19" s="14">
        <f>SUM(CH$7:CH19)</f>
        <v>0</v>
      </c>
      <c r="DZ19" s="14">
        <f>SUM(CI$7:CI19)</f>
        <v>0</v>
      </c>
      <c r="EA19" s="14">
        <f>SUM(CJ$7:CJ19)</f>
        <v>0</v>
      </c>
      <c r="EB19" s="14">
        <f>SUM(CK$7:CK19)</f>
        <v>0</v>
      </c>
      <c r="EC19" s="14">
        <f>SUM(CL$7:CL19)</f>
        <v>0</v>
      </c>
      <c r="ED19" s="14">
        <f>SUM(CM$7:CM19)</f>
        <v>0</v>
      </c>
      <c r="EE19" s="14">
        <f>SUM(CN$7:CN19)</f>
        <v>0</v>
      </c>
      <c r="EF19" s="14">
        <f>SUM(CO$7:CO19)</f>
        <v>0</v>
      </c>
      <c r="EG19" s="14">
        <f>SUM(CP$7:CP19)</f>
        <v>0</v>
      </c>
      <c r="EH19" s="14">
        <f>SUM(CQ$7:CQ19)</f>
        <v>0</v>
      </c>
      <c r="EI19" s="14">
        <f>SUM(CR$7:CR19)</f>
        <v>0</v>
      </c>
      <c r="EJ19" s="14">
        <f>SUM(CS$7:CS19)</f>
        <v>0</v>
      </c>
      <c r="EK19" s="14">
        <f>SUM(CT$7:CT19)</f>
        <v>0</v>
      </c>
      <c r="EL19" s="14">
        <f>SUM(CU$7:CU19)</f>
        <v>0</v>
      </c>
      <c r="EM19" s="14">
        <f>SUM(CV$7:CV19)</f>
        <v>0</v>
      </c>
      <c r="EN19" s="14">
        <f>SUM(CW$7:CW19)</f>
        <v>0</v>
      </c>
      <c r="EO19" s="14">
        <f>SUM(CX$7:CX19)</f>
        <v>0</v>
      </c>
      <c r="ER19" s="14">
        <f t="shared" si="12"/>
        <v>10</v>
      </c>
      <c r="ES19" s="14">
        <f t="shared" si="13"/>
        <v>10</v>
      </c>
      <c r="ET19" s="14">
        <f t="shared" si="14"/>
        <v>7</v>
      </c>
      <c r="EU19" s="14">
        <f t="shared" si="15"/>
        <v>10</v>
      </c>
      <c r="EV19" s="14">
        <f t="shared" si="16"/>
        <v>10</v>
      </c>
      <c r="EW19" s="14">
        <f t="shared" si="17"/>
        <v>7</v>
      </c>
      <c r="EX19" s="14">
        <f t="shared" si="18"/>
        <v>7</v>
      </c>
      <c r="EY19" s="14">
        <f t="shared" si="19"/>
        <v>5</v>
      </c>
      <c r="EZ19" s="14">
        <f t="shared" si="20"/>
        <v>8</v>
      </c>
      <c r="FA19" s="14">
        <f t="shared" si="21"/>
        <v>8</v>
      </c>
      <c r="FB19" s="14">
        <f t="shared" si="22"/>
        <v>5</v>
      </c>
      <c r="FC19" s="14">
        <f t="shared" si="23"/>
        <v>5</v>
      </c>
      <c r="FD19" s="14">
        <f t="shared" si="24"/>
        <v>3</v>
      </c>
      <c r="FE19" s="14">
        <f t="shared" si="25"/>
        <v>1</v>
      </c>
      <c r="FF19" s="14">
        <f t="shared" si="26"/>
        <v>0</v>
      </c>
      <c r="FG19" s="14">
        <f t="shared" si="27"/>
        <v>0</v>
      </c>
      <c r="FH19" s="14">
        <f t="shared" si="28"/>
        <v>0</v>
      </c>
      <c r="FI19" s="14">
        <f t="shared" si="29"/>
        <v>0</v>
      </c>
      <c r="FJ19" s="14">
        <f t="shared" si="30"/>
        <v>0</v>
      </c>
      <c r="FK19" s="14">
        <f t="shared" si="31"/>
        <v>0</v>
      </c>
      <c r="FL19" s="14">
        <f t="shared" si="32"/>
        <v>0</v>
      </c>
      <c r="FM19" s="14">
        <f t="shared" si="33"/>
        <v>0</v>
      </c>
      <c r="FN19" s="14">
        <f t="shared" si="34"/>
        <v>0</v>
      </c>
      <c r="FO19" s="14">
        <f t="shared" si="35"/>
        <v>0</v>
      </c>
      <c r="FP19" s="14">
        <f t="shared" si="36"/>
        <v>0</v>
      </c>
      <c r="FQ19" s="14">
        <f t="shared" si="37"/>
        <v>0</v>
      </c>
      <c r="FR19" s="14">
        <f t="shared" si="38"/>
        <v>0</v>
      </c>
      <c r="FS19" s="14">
        <f t="shared" si="39"/>
        <v>0</v>
      </c>
      <c r="FT19" s="14">
        <f t="shared" si="40"/>
        <v>0</v>
      </c>
      <c r="FU19" s="14">
        <f t="shared" si="41"/>
        <v>0</v>
      </c>
      <c r="FV19" s="14">
        <f t="shared" si="42"/>
        <v>0</v>
      </c>
      <c r="FW19" s="14">
        <f t="shared" si="43"/>
        <v>0</v>
      </c>
      <c r="FX19" s="14">
        <f t="shared" si="44"/>
        <v>0</v>
      </c>
      <c r="FY19" s="14">
        <f t="shared" si="45"/>
        <v>0</v>
      </c>
      <c r="FZ19" s="14">
        <f t="shared" si="46"/>
        <v>0</v>
      </c>
      <c r="GA19" s="14">
        <f t="shared" si="47"/>
        <v>0</v>
      </c>
      <c r="GB19" s="14">
        <f t="shared" si="48"/>
        <v>0</v>
      </c>
      <c r="GC19" s="14">
        <f t="shared" si="49"/>
        <v>0</v>
      </c>
      <c r="GD19" s="14">
        <f t="shared" si="50"/>
        <v>0</v>
      </c>
      <c r="GE19" s="14">
        <f t="shared" si="51"/>
        <v>0</v>
      </c>
      <c r="GF19" s="14">
        <f t="shared" si="52"/>
        <v>0</v>
      </c>
      <c r="GG19" s="14">
        <f t="shared" si="53"/>
        <v>0</v>
      </c>
      <c r="GJ19" s="105">
        <v>13</v>
      </c>
      <c r="GK19" s="14">
        <f t="shared" si="54"/>
        <v>1</v>
      </c>
      <c r="GL19" s="14">
        <f t="shared" si="55"/>
        <v>1606003</v>
      </c>
      <c r="GM19" s="14" t="str">
        <f t="shared" si="56"/>
        <v>神器1-1 : 3级</v>
      </c>
      <c r="GN19" s="14" t="s">
        <v>900</v>
      </c>
      <c r="GO19" s="14">
        <f t="shared" si="57"/>
        <v>13</v>
      </c>
      <c r="GP19" s="14" t="str">
        <f t="shared" si="58"/>
        <v>神器1-1</v>
      </c>
      <c r="GQ19" s="14">
        <f t="shared" si="59"/>
        <v>7</v>
      </c>
    </row>
    <row r="20" spans="10:199" ht="16.5" x14ac:dyDescent="0.2">
      <c r="J20" s="101">
        <v>13</v>
      </c>
      <c r="K20" s="101">
        <v>7</v>
      </c>
      <c r="L20" s="101">
        <f>SUM(K$8:K20)</f>
        <v>41</v>
      </c>
      <c r="N20" s="104">
        <v>3</v>
      </c>
      <c r="O20" s="104">
        <v>5</v>
      </c>
      <c r="P20" s="104">
        <v>3</v>
      </c>
      <c r="Q20" s="104">
        <v>18</v>
      </c>
      <c r="R20" s="14">
        <f>SUM(Q$7:Q20)</f>
        <v>210</v>
      </c>
      <c r="S20" s="105">
        <v>1606015</v>
      </c>
      <c r="T20" s="14" t="str">
        <f t="shared" si="60"/>
        <v>神器3-5</v>
      </c>
      <c r="AD20" s="101">
        <v>14</v>
      </c>
      <c r="AE20" s="101">
        <v>3</v>
      </c>
      <c r="AF20" s="101">
        <v>6</v>
      </c>
      <c r="AG20" s="101" t="str">
        <f t="shared" si="6"/>
        <v>神器3-6</v>
      </c>
      <c r="AH20" s="101">
        <v>4</v>
      </c>
      <c r="AI20" s="101">
        <f t="shared" si="7"/>
        <v>300</v>
      </c>
      <c r="AL20" s="101">
        <v>2</v>
      </c>
      <c r="AM20" s="101">
        <v>2</v>
      </c>
      <c r="AN20" s="101">
        <v>7</v>
      </c>
      <c r="AO20" s="101">
        <v>4</v>
      </c>
      <c r="AP20" s="101" t="s">
        <v>846</v>
      </c>
      <c r="AQ20" s="34">
        <v>5000</v>
      </c>
      <c r="AR20" s="101">
        <v>1</v>
      </c>
      <c r="AS20" s="101">
        <v>3</v>
      </c>
      <c r="AT20" s="101">
        <f t="shared" si="8"/>
        <v>1</v>
      </c>
      <c r="AU20" s="14">
        <f t="shared" si="9"/>
        <v>1</v>
      </c>
      <c r="AV20" s="14">
        <f t="shared" si="10"/>
        <v>15</v>
      </c>
      <c r="AY20" s="101">
        <v>6</v>
      </c>
      <c r="AZ20" s="101">
        <v>2</v>
      </c>
      <c r="BA20" s="101">
        <f t="shared" si="0"/>
        <v>272.04000000000002</v>
      </c>
      <c r="BD20" s="101">
        <v>14</v>
      </c>
      <c r="BE20" s="14">
        <f>INDEX(节奏总表!$BW$4:$BW$63,新神器!BD20)</f>
        <v>90</v>
      </c>
      <c r="BF20" s="14">
        <f t="shared" si="11"/>
        <v>3</v>
      </c>
      <c r="BG20" s="101">
        <v>3</v>
      </c>
      <c r="BH20" s="101">
        <v>5</v>
      </c>
      <c r="BI20" s="14">
        <f t="shared" si="61"/>
        <v>0.75</v>
      </c>
      <c r="BJ20" s="14">
        <f t="shared" si="61"/>
        <v>0.75</v>
      </c>
      <c r="BK20" s="14">
        <f t="shared" si="61"/>
        <v>0.5</v>
      </c>
      <c r="BL20" s="14">
        <f t="shared" si="61"/>
        <v>0.75</v>
      </c>
      <c r="BM20" s="14">
        <f t="shared" si="61"/>
        <v>0.75</v>
      </c>
      <c r="BN20" s="14">
        <f t="shared" si="61"/>
        <v>0.5</v>
      </c>
      <c r="BO20" s="14">
        <f t="shared" si="61"/>
        <v>0.5</v>
      </c>
      <c r="BP20" s="14">
        <f t="shared" si="61"/>
        <v>0.5</v>
      </c>
      <c r="BQ20" s="14">
        <f t="shared" si="61"/>
        <v>5</v>
      </c>
      <c r="BR20" s="14">
        <f t="shared" si="61"/>
        <v>5</v>
      </c>
      <c r="BS20" s="14">
        <f t="shared" si="62"/>
        <v>2.625</v>
      </c>
      <c r="BT20" s="14">
        <f t="shared" si="62"/>
        <v>2.625</v>
      </c>
      <c r="BU20" s="14">
        <f t="shared" si="62"/>
        <v>1</v>
      </c>
      <c r="BV20" s="14">
        <f t="shared" si="62"/>
        <v>0.5</v>
      </c>
      <c r="BW20" s="14">
        <f t="shared" si="62"/>
        <v>0</v>
      </c>
      <c r="BX20" s="14">
        <f t="shared" si="62"/>
        <v>0</v>
      </c>
      <c r="BY20" s="14">
        <f t="shared" si="62"/>
        <v>0</v>
      </c>
      <c r="BZ20" s="14">
        <f t="shared" si="62"/>
        <v>0</v>
      </c>
      <c r="CA20" s="14">
        <f t="shared" si="62"/>
        <v>0</v>
      </c>
      <c r="CB20" s="14">
        <f t="shared" si="62"/>
        <v>0</v>
      </c>
      <c r="CC20" s="14">
        <f t="shared" si="63"/>
        <v>0</v>
      </c>
      <c r="CD20" s="14">
        <f t="shared" si="63"/>
        <v>0</v>
      </c>
      <c r="CE20" s="14">
        <f t="shared" si="63"/>
        <v>0</v>
      </c>
      <c r="CF20" s="14">
        <f t="shared" si="63"/>
        <v>0</v>
      </c>
      <c r="CG20" s="14">
        <f t="shared" si="63"/>
        <v>0</v>
      </c>
      <c r="CH20" s="14">
        <f t="shared" si="63"/>
        <v>0</v>
      </c>
      <c r="CI20" s="14">
        <f t="shared" si="63"/>
        <v>0</v>
      </c>
      <c r="CJ20" s="14">
        <f t="shared" si="63"/>
        <v>0</v>
      </c>
      <c r="CK20" s="14">
        <f t="shared" si="63"/>
        <v>0</v>
      </c>
      <c r="CL20" s="14">
        <f t="shared" si="63"/>
        <v>0</v>
      </c>
      <c r="CM20" s="14">
        <f t="shared" si="64"/>
        <v>0</v>
      </c>
      <c r="CN20" s="14">
        <f t="shared" si="64"/>
        <v>0</v>
      </c>
      <c r="CO20" s="14">
        <f t="shared" si="64"/>
        <v>0</v>
      </c>
      <c r="CP20" s="14">
        <f t="shared" si="64"/>
        <v>0</v>
      </c>
      <c r="CQ20" s="14">
        <f t="shared" si="64"/>
        <v>0</v>
      </c>
      <c r="CR20" s="14">
        <f t="shared" si="64"/>
        <v>0</v>
      </c>
      <c r="CS20" s="14">
        <f t="shared" si="64"/>
        <v>0</v>
      </c>
      <c r="CT20" s="14">
        <f t="shared" si="64"/>
        <v>0</v>
      </c>
      <c r="CU20" s="14">
        <f t="shared" si="64"/>
        <v>0</v>
      </c>
      <c r="CV20" s="14">
        <f t="shared" si="64"/>
        <v>0</v>
      </c>
      <c r="CW20" s="14">
        <f t="shared" si="64"/>
        <v>0</v>
      </c>
      <c r="CX20" s="14">
        <f t="shared" si="64"/>
        <v>0</v>
      </c>
      <c r="CZ20" s="14">
        <f>SUM(BI$7:BI20)</f>
        <v>27.499999999999993</v>
      </c>
      <c r="DA20" s="14">
        <f>SUM(BJ$7:BJ20)</f>
        <v>27.499999999999993</v>
      </c>
      <c r="DB20" s="14">
        <f>SUM(BK$7:BK20)</f>
        <v>14.749999999999998</v>
      </c>
      <c r="DC20" s="14">
        <f>SUM(BL$7:BL20)</f>
        <v>28</v>
      </c>
      <c r="DD20" s="14">
        <f>SUM(BM$7:BM20)</f>
        <v>28</v>
      </c>
      <c r="DE20" s="14">
        <f>SUM(BN$7:BN20)</f>
        <v>15.125</v>
      </c>
      <c r="DF20" s="14">
        <f>SUM(BO$7:BO20)</f>
        <v>15.125</v>
      </c>
      <c r="DG20" s="14">
        <f>SUM(BP$7:BP20)</f>
        <v>8.25</v>
      </c>
      <c r="DH20" s="14">
        <f>SUM(BQ$7:BQ20)</f>
        <v>20</v>
      </c>
      <c r="DI20" s="14">
        <f>SUM(BR$7:BR20)</f>
        <v>20</v>
      </c>
      <c r="DJ20" s="14">
        <f>SUM(BS$7:BS20)</f>
        <v>10.5</v>
      </c>
      <c r="DK20" s="14">
        <f>SUM(BT$7:BT20)</f>
        <v>10.5</v>
      </c>
      <c r="DL20" s="14">
        <f>SUM(BU$7:BU20)</f>
        <v>4</v>
      </c>
      <c r="DM20" s="14">
        <f>SUM(BV$7:BV20)</f>
        <v>2</v>
      </c>
      <c r="DN20" s="14">
        <f>SUM(BW$7:BW20)</f>
        <v>0</v>
      </c>
      <c r="DO20" s="14">
        <f>SUM(BX$7:BX20)</f>
        <v>0</v>
      </c>
      <c r="DP20" s="14">
        <f>SUM(BY$7:BY20)</f>
        <v>0</v>
      </c>
      <c r="DQ20" s="14">
        <f>SUM(BZ$7:BZ20)</f>
        <v>0</v>
      </c>
      <c r="DR20" s="14">
        <f>SUM(CA$7:CA20)</f>
        <v>0</v>
      </c>
      <c r="DS20" s="14">
        <f>SUM(CB$7:CB20)</f>
        <v>0</v>
      </c>
      <c r="DT20" s="14">
        <f>SUM(CC$7:CC20)</f>
        <v>0</v>
      </c>
      <c r="DU20" s="14">
        <f>SUM(CD$7:CD20)</f>
        <v>0</v>
      </c>
      <c r="DV20" s="14">
        <f>SUM(CE$7:CE20)</f>
        <v>0</v>
      </c>
      <c r="DW20" s="14">
        <f>SUM(CF$7:CF20)</f>
        <v>0</v>
      </c>
      <c r="DX20" s="14">
        <f>SUM(CG$7:CG20)</f>
        <v>0</v>
      </c>
      <c r="DY20" s="14">
        <f>SUM(CH$7:CH20)</f>
        <v>0</v>
      </c>
      <c r="DZ20" s="14">
        <f>SUM(CI$7:CI20)</f>
        <v>0</v>
      </c>
      <c r="EA20" s="14">
        <f>SUM(CJ$7:CJ20)</f>
        <v>0</v>
      </c>
      <c r="EB20" s="14">
        <f>SUM(CK$7:CK20)</f>
        <v>0</v>
      </c>
      <c r="EC20" s="14">
        <f>SUM(CL$7:CL20)</f>
        <v>0</v>
      </c>
      <c r="ED20" s="14">
        <f>SUM(CM$7:CM20)</f>
        <v>0</v>
      </c>
      <c r="EE20" s="14">
        <f>SUM(CN$7:CN20)</f>
        <v>0</v>
      </c>
      <c r="EF20" s="14">
        <f>SUM(CO$7:CO20)</f>
        <v>0</v>
      </c>
      <c r="EG20" s="14">
        <f>SUM(CP$7:CP20)</f>
        <v>0</v>
      </c>
      <c r="EH20" s="14">
        <f>SUM(CQ$7:CQ20)</f>
        <v>0</v>
      </c>
      <c r="EI20" s="14">
        <f>SUM(CR$7:CR20)</f>
        <v>0</v>
      </c>
      <c r="EJ20" s="14">
        <f>SUM(CS$7:CS20)</f>
        <v>0</v>
      </c>
      <c r="EK20" s="14">
        <f>SUM(CT$7:CT20)</f>
        <v>0</v>
      </c>
      <c r="EL20" s="14">
        <f>SUM(CU$7:CU20)</f>
        <v>0</v>
      </c>
      <c r="EM20" s="14">
        <f>SUM(CV$7:CV20)</f>
        <v>0</v>
      </c>
      <c r="EN20" s="14">
        <f>SUM(CW$7:CW20)</f>
        <v>0</v>
      </c>
      <c r="EO20" s="14">
        <f>SUM(CX$7:CX20)</f>
        <v>0</v>
      </c>
      <c r="ER20" s="14">
        <f t="shared" si="12"/>
        <v>10</v>
      </c>
      <c r="ES20" s="14">
        <f t="shared" si="13"/>
        <v>10</v>
      </c>
      <c r="ET20" s="14">
        <f t="shared" si="14"/>
        <v>7</v>
      </c>
      <c r="EU20" s="14">
        <f t="shared" si="15"/>
        <v>11</v>
      </c>
      <c r="EV20" s="14">
        <f t="shared" si="16"/>
        <v>11</v>
      </c>
      <c r="EW20" s="14">
        <f t="shared" si="17"/>
        <v>8</v>
      </c>
      <c r="EX20" s="14">
        <f t="shared" si="18"/>
        <v>8</v>
      </c>
      <c r="EY20" s="14">
        <f t="shared" si="19"/>
        <v>5</v>
      </c>
      <c r="EZ20" s="14">
        <f t="shared" si="20"/>
        <v>9</v>
      </c>
      <c r="FA20" s="14">
        <f t="shared" si="21"/>
        <v>9</v>
      </c>
      <c r="FB20" s="14">
        <f t="shared" si="22"/>
        <v>6</v>
      </c>
      <c r="FC20" s="14">
        <f t="shared" si="23"/>
        <v>6</v>
      </c>
      <c r="FD20" s="14">
        <f t="shared" si="24"/>
        <v>3</v>
      </c>
      <c r="FE20" s="14">
        <f t="shared" si="25"/>
        <v>2</v>
      </c>
      <c r="FF20" s="14">
        <f t="shared" si="26"/>
        <v>0</v>
      </c>
      <c r="FG20" s="14">
        <f t="shared" si="27"/>
        <v>0</v>
      </c>
      <c r="FH20" s="14">
        <f t="shared" si="28"/>
        <v>0</v>
      </c>
      <c r="FI20" s="14">
        <f t="shared" si="29"/>
        <v>0</v>
      </c>
      <c r="FJ20" s="14">
        <f t="shared" si="30"/>
        <v>0</v>
      </c>
      <c r="FK20" s="14">
        <f t="shared" si="31"/>
        <v>0</v>
      </c>
      <c r="FL20" s="14">
        <f t="shared" si="32"/>
        <v>0</v>
      </c>
      <c r="FM20" s="14">
        <f t="shared" si="33"/>
        <v>0</v>
      </c>
      <c r="FN20" s="14">
        <f t="shared" si="34"/>
        <v>0</v>
      </c>
      <c r="FO20" s="14">
        <f t="shared" si="35"/>
        <v>0</v>
      </c>
      <c r="FP20" s="14">
        <f t="shared" si="36"/>
        <v>0</v>
      </c>
      <c r="FQ20" s="14">
        <f t="shared" si="37"/>
        <v>0</v>
      </c>
      <c r="FR20" s="14">
        <f t="shared" si="38"/>
        <v>0</v>
      </c>
      <c r="FS20" s="14">
        <f t="shared" si="39"/>
        <v>0</v>
      </c>
      <c r="FT20" s="14">
        <f t="shared" si="40"/>
        <v>0</v>
      </c>
      <c r="FU20" s="14">
        <f t="shared" si="41"/>
        <v>0</v>
      </c>
      <c r="FV20" s="14">
        <f t="shared" si="42"/>
        <v>0</v>
      </c>
      <c r="FW20" s="14">
        <f t="shared" si="43"/>
        <v>0</v>
      </c>
      <c r="FX20" s="14">
        <f t="shared" si="44"/>
        <v>0</v>
      </c>
      <c r="FY20" s="14">
        <f t="shared" si="45"/>
        <v>0</v>
      </c>
      <c r="FZ20" s="14">
        <f t="shared" si="46"/>
        <v>0</v>
      </c>
      <c r="GA20" s="14">
        <f t="shared" si="47"/>
        <v>0</v>
      </c>
      <c r="GB20" s="14">
        <f t="shared" si="48"/>
        <v>0</v>
      </c>
      <c r="GC20" s="14">
        <f t="shared" si="49"/>
        <v>0</v>
      </c>
      <c r="GD20" s="14">
        <f t="shared" si="50"/>
        <v>0</v>
      </c>
      <c r="GE20" s="14">
        <f t="shared" si="51"/>
        <v>0</v>
      </c>
      <c r="GF20" s="14">
        <f t="shared" si="52"/>
        <v>0</v>
      </c>
      <c r="GG20" s="14">
        <f t="shared" si="53"/>
        <v>0</v>
      </c>
      <c r="GJ20" s="105">
        <v>14</v>
      </c>
      <c r="GK20" s="14">
        <f t="shared" si="54"/>
        <v>1</v>
      </c>
      <c r="GL20" s="14">
        <f t="shared" si="55"/>
        <v>1606003</v>
      </c>
      <c r="GM20" s="14" t="str">
        <f t="shared" si="56"/>
        <v>神器1-1 : 4级</v>
      </c>
      <c r="GN20" s="14" t="s">
        <v>900</v>
      </c>
      <c r="GO20" s="14">
        <f t="shared" si="57"/>
        <v>14</v>
      </c>
      <c r="GP20" s="14" t="str">
        <f t="shared" si="58"/>
        <v>神器1-1</v>
      </c>
      <c r="GQ20" s="14">
        <f t="shared" si="59"/>
        <v>7</v>
      </c>
    </row>
    <row r="21" spans="10:199" ht="16.5" x14ac:dyDescent="0.2">
      <c r="J21" s="101">
        <v>14</v>
      </c>
      <c r="K21" s="101">
        <v>7</v>
      </c>
      <c r="L21" s="101">
        <f>SUM(K$8:K21)</f>
        <v>48</v>
      </c>
      <c r="N21" s="104">
        <v>3</v>
      </c>
      <c r="O21" s="104">
        <v>6</v>
      </c>
      <c r="P21" s="104">
        <v>4</v>
      </c>
      <c r="Q21" s="104">
        <v>18</v>
      </c>
      <c r="R21" s="14">
        <f>SUM(Q$7:Q21)</f>
        <v>228</v>
      </c>
      <c r="S21" s="105">
        <v>1606016</v>
      </c>
      <c r="T21" s="14" t="str">
        <f t="shared" si="60"/>
        <v>神器3-6</v>
      </c>
      <c r="AD21" s="101">
        <v>15</v>
      </c>
      <c r="AE21" s="101">
        <v>4</v>
      </c>
      <c r="AF21" s="101">
        <v>1</v>
      </c>
      <c r="AG21" s="101" t="str">
        <f t="shared" si="6"/>
        <v>神器4-1</v>
      </c>
      <c r="AH21" s="101">
        <v>1</v>
      </c>
      <c r="AI21" s="101">
        <f t="shared" si="7"/>
        <v>25</v>
      </c>
      <c r="AL21" s="101">
        <v>2</v>
      </c>
      <c r="AM21" s="101">
        <v>2</v>
      </c>
      <c r="AN21" s="101">
        <v>7</v>
      </c>
      <c r="AO21" s="101">
        <v>5</v>
      </c>
      <c r="AP21" s="101" t="s">
        <v>847</v>
      </c>
      <c r="AQ21" s="34">
        <v>5000</v>
      </c>
      <c r="AR21" s="101">
        <v>1</v>
      </c>
      <c r="AS21" s="101">
        <v>3</v>
      </c>
      <c r="AT21" s="101">
        <f t="shared" si="8"/>
        <v>1</v>
      </c>
      <c r="AU21" s="14">
        <f t="shared" si="9"/>
        <v>1</v>
      </c>
      <c r="AV21" s="14">
        <f t="shared" si="10"/>
        <v>15</v>
      </c>
      <c r="AY21" s="101">
        <v>6</v>
      </c>
      <c r="AZ21" s="101">
        <v>3</v>
      </c>
      <c r="BA21" s="101">
        <f t="shared" si="0"/>
        <v>362.04</v>
      </c>
      <c r="BD21" s="101">
        <v>15</v>
      </c>
      <c r="BE21" s="14">
        <f>INDEX(节奏总表!$BW$4:$BW$63,新神器!BD21)</f>
        <v>93</v>
      </c>
      <c r="BF21" s="14">
        <f t="shared" si="11"/>
        <v>4</v>
      </c>
      <c r="BG21" s="101">
        <v>3</v>
      </c>
      <c r="BH21" s="101">
        <v>5</v>
      </c>
      <c r="BI21" s="14">
        <f t="shared" si="61"/>
        <v>0.75</v>
      </c>
      <c r="BJ21" s="14">
        <f t="shared" si="61"/>
        <v>0.75</v>
      </c>
      <c r="BK21" s="14">
        <f t="shared" si="61"/>
        <v>0.5</v>
      </c>
      <c r="BL21" s="14">
        <f t="shared" si="61"/>
        <v>0.75</v>
      </c>
      <c r="BM21" s="14">
        <f t="shared" si="61"/>
        <v>0.75</v>
      </c>
      <c r="BN21" s="14">
        <f t="shared" si="61"/>
        <v>0.5</v>
      </c>
      <c r="BO21" s="14">
        <f t="shared" si="61"/>
        <v>0.5</v>
      </c>
      <c r="BP21" s="14">
        <f t="shared" si="61"/>
        <v>0.5</v>
      </c>
      <c r="BQ21" s="14">
        <f t="shared" si="61"/>
        <v>0</v>
      </c>
      <c r="BR21" s="14">
        <f t="shared" si="61"/>
        <v>0</v>
      </c>
      <c r="BS21" s="14">
        <f t="shared" si="62"/>
        <v>0</v>
      </c>
      <c r="BT21" s="14">
        <f t="shared" si="62"/>
        <v>0</v>
      </c>
      <c r="BU21" s="14">
        <f t="shared" si="62"/>
        <v>0</v>
      </c>
      <c r="BV21" s="14">
        <f t="shared" si="62"/>
        <v>0</v>
      </c>
      <c r="BW21" s="14">
        <f t="shared" si="62"/>
        <v>5</v>
      </c>
      <c r="BX21" s="14">
        <f t="shared" si="62"/>
        <v>5</v>
      </c>
      <c r="BY21" s="14">
        <f t="shared" si="62"/>
        <v>2.625</v>
      </c>
      <c r="BZ21" s="14">
        <f t="shared" si="62"/>
        <v>2.625</v>
      </c>
      <c r="CA21" s="14">
        <f t="shared" si="62"/>
        <v>1</v>
      </c>
      <c r="CB21" s="14">
        <f t="shared" si="62"/>
        <v>0.5</v>
      </c>
      <c r="CC21" s="14">
        <f t="shared" si="63"/>
        <v>0</v>
      </c>
      <c r="CD21" s="14">
        <f t="shared" si="63"/>
        <v>0</v>
      </c>
      <c r="CE21" s="14">
        <f t="shared" si="63"/>
        <v>0</v>
      </c>
      <c r="CF21" s="14">
        <f t="shared" si="63"/>
        <v>0</v>
      </c>
      <c r="CG21" s="14">
        <f t="shared" si="63"/>
        <v>0</v>
      </c>
      <c r="CH21" s="14">
        <f t="shared" si="63"/>
        <v>0</v>
      </c>
      <c r="CI21" s="14">
        <f t="shared" si="63"/>
        <v>0</v>
      </c>
      <c r="CJ21" s="14">
        <f t="shared" si="63"/>
        <v>0</v>
      </c>
      <c r="CK21" s="14">
        <f t="shared" si="63"/>
        <v>0</v>
      </c>
      <c r="CL21" s="14">
        <f t="shared" si="63"/>
        <v>0</v>
      </c>
      <c r="CM21" s="14">
        <f t="shared" si="64"/>
        <v>0</v>
      </c>
      <c r="CN21" s="14">
        <f t="shared" si="64"/>
        <v>0</v>
      </c>
      <c r="CO21" s="14">
        <f t="shared" si="64"/>
        <v>0</v>
      </c>
      <c r="CP21" s="14">
        <f t="shared" si="64"/>
        <v>0</v>
      </c>
      <c r="CQ21" s="14">
        <f t="shared" si="64"/>
        <v>0</v>
      </c>
      <c r="CR21" s="14">
        <f t="shared" si="64"/>
        <v>0</v>
      </c>
      <c r="CS21" s="14">
        <f t="shared" si="64"/>
        <v>0</v>
      </c>
      <c r="CT21" s="14">
        <f t="shared" si="64"/>
        <v>0</v>
      </c>
      <c r="CU21" s="14">
        <f t="shared" si="64"/>
        <v>0</v>
      </c>
      <c r="CV21" s="14">
        <f t="shared" si="64"/>
        <v>0</v>
      </c>
      <c r="CW21" s="14">
        <f t="shared" si="64"/>
        <v>0</v>
      </c>
      <c r="CX21" s="14">
        <f t="shared" si="64"/>
        <v>0</v>
      </c>
      <c r="CZ21" s="14">
        <f>SUM(BI$7:BI21)</f>
        <v>28.249999999999993</v>
      </c>
      <c r="DA21" s="14">
        <f>SUM(BJ$7:BJ21)</f>
        <v>28.249999999999993</v>
      </c>
      <c r="DB21" s="14">
        <f>SUM(BK$7:BK21)</f>
        <v>15.249999999999998</v>
      </c>
      <c r="DC21" s="14">
        <f>SUM(BL$7:BL21)</f>
        <v>28.75</v>
      </c>
      <c r="DD21" s="14">
        <f>SUM(BM$7:BM21)</f>
        <v>28.75</v>
      </c>
      <c r="DE21" s="14">
        <f>SUM(BN$7:BN21)</f>
        <v>15.625</v>
      </c>
      <c r="DF21" s="14">
        <f>SUM(BO$7:BO21)</f>
        <v>15.625</v>
      </c>
      <c r="DG21" s="14">
        <f>SUM(BP$7:BP21)</f>
        <v>8.75</v>
      </c>
      <c r="DH21" s="14">
        <f>SUM(BQ$7:BQ21)</f>
        <v>20</v>
      </c>
      <c r="DI21" s="14">
        <f>SUM(BR$7:BR21)</f>
        <v>20</v>
      </c>
      <c r="DJ21" s="14">
        <f>SUM(BS$7:BS21)</f>
        <v>10.5</v>
      </c>
      <c r="DK21" s="14">
        <f>SUM(BT$7:BT21)</f>
        <v>10.5</v>
      </c>
      <c r="DL21" s="14">
        <f>SUM(BU$7:BU21)</f>
        <v>4</v>
      </c>
      <c r="DM21" s="14">
        <f>SUM(BV$7:BV21)</f>
        <v>2</v>
      </c>
      <c r="DN21" s="14">
        <f>SUM(BW$7:BW21)</f>
        <v>5</v>
      </c>
      <c r="DO21" s="14">
        <f>SUM(BX$7:BX21)</f>
        <v>5</v>
      </c>
      <c r="DP21" s="14">
        <f>SUM(BY$7:BY21)</f>
        <v>2.625</v>
      </c>
      <c r="DQ21" s="14">
        <f>SUM(BZ$7:BZ21)</f>
        <v>2.625</v>
      </c>
      <c r="DR21" s="14">
        <f>SUM(CA$7:CA21)</f>
        <v>1</v>
      </c>
      <c r="DS21" s="14">
        <f>SUM(CB$7:CB21)</f>
        <v>0.5</v>
      </c>
      <c r="DT21" s="14">
        <f>SUM(CC$7:CC21)</f>
        <v>0</v>
      </c>
      <c r="DU21" s="14">
        <f>SUM(CD$7:CD21)</f>
        <v>0</v>
      </c>
      <c r="DV21" s="14">
        <f>SUM(CE$7:CE21)</f>
        <v>0</v>
      </c>
      <c r="DW21" s="14">
        <f>SUM(CF$7:CF21)</f>
        <v>0</v>
      </c>
      <c r="DX21" s="14">
        <f>SUM(CG$7:CG21)</f>
        <v>0</v>
      </c>
      <c r="DY21" s="14">
        <f>SUM(CH$7:CH21)</f>
        <v>0</v>
      </c>
      <c r="DZ21" s="14">
        <f>SUM(CI$7:CI21)</f>
        <v>0</v>
      </c>
      <c r="EA21" s="14">
        <f>SUM(CJ$7:CJ21)</f>
        <v>0</v>
      </c>
      <c r="EB21" s="14">
        <f>SUM(CK$7:CK21)</f>
        <v>0</v>
      </c>
      <c r="EC21" s="14">
        <f>SUM(CL$7:CL21)</f>
        <v>0</v>
      </c>
      <c r="ED21" s="14">
        <f>SUM(CM$7:CM21)</f>
        <v>0</v>
      </c>
      <c r="EE21" s="14">
        <f>SUM(CN$7:CN21)</f>
        <v>0</v>
      </c>
      <c r="EF21" s="14">
        <f>SUM(CO$7:CO21)</f>
        <v>0</v>
      </c>
      <c r="EG21" s="14">
        <f>SUM(CP$7:CP21)</f>
        <v>0</v>
      </c>
      <c r="EH21" s="14">
        <f>SUM(CQ$7:CQ21)</f>
        <v>0</v>
      </c>
      <c r="EI21" s="14">
        <f>SUM(CR$7:CR21)</f>
        <v>0</v>
      </c>
      <c r="EJ21" s="14">
        <f>SUM(CS$7:CS21)</f>
        <v>0</v>
      </c>
      <c r="EK21" s="14">
        <f>SUM(CT$7:CT21)</f>
        <v>0</v>
      </c>
      <c r="EL21" s="14">
        <f>SUM(CU$7:CU21)</f>
        <v>0</v>
      </c>
      <c r="EM21" s="14">
        <f>SUM(CV$7:CV21)</f>
        <v>0</v>
      </c>
      <c r="EN21" s="14">
        <f>SUM(CW$7:CW21)</f>
        <v>0</v>
      </c>
      <c r="EO21" s="14">
        <f>SUM(CX$7:CX21)</f>
        <v>0</v>
      </c>
      <c r="ER21" s="14">
        <f t="shared" si="12"/>
        <v>11</v>
      </c>
      <c r="ES21" s="14">
        <f t="shared" si="13"/>
        <v>11</v>
      </c>
      <c r="ET21" s="14">
        <f t="shared" si="14"/>
        <v>8</v>
      </c>
      <c r="EU21" s="14">
        <f t="shared" si="15"/>
        <v>11</v>
      </c>
      <c r="EV21" s="14">
        <f t="shared" si="16"/>
        <v>11</v>
      </c>
      <c r="EW21" s="14">
        <f t="shared" si="17"/>
        <v>8</v>
      </c>
      <c r="EX21" s="14">
        <f t="shared" si="18"/>
        <v>8</v>
      </c>
      <c r="EY21" s="14">
        <f t="shared" si="19"/>
        <v>5</v>
      </c>
      <c r="EZ21" s="14">
        <f t="shared" si="20"/>
        <v>9</v>
      </c>
      <c r="FA21" s="14">
        <f t="shared" si="21"/>
        <v>9</v>
      </c>
      <c r="FB21" s="14">
        <f t="shared" si="22"/>
        <v>6</v>
      </c>
      <c r="FC21" s="14">
        <f t="shared" si="23"/>
        <v>6</v>
      </c>
      <c r="FD21" s="14">
        <f t="shared" si="24"/>
        <v>3</v>
      </c>
      <c r="FE21" s="14">
        <f t="shared" si="25"/>
        <v>2</v>
      </c>
      <c r="FF21" s="14">
        <f t="shared" si="26"/>
        <v>4</v>
      </c>
      <c r="FG21" s="14">
        <f t="shared" si="27"/>
        <v>4</v>
      </c>
      <c r="FH21" s="14">
        <f t="shared" si="28"/>
        <v>2</v>
      </c>
      <c r="FI21" s="14">
        <f t="shared" si="29"/>
        <v>2</v>
      </c>
      <c r="FJ21" s="14">
        <f t="shared" si="30"/>
        <v>1</v>
      </c>
      <c r="FK21" s="14">
        <f t="shared" si="31"/>
        <v>0</v>
      </c>
      <c r="FL21" s="14">
        <f t="shared" si="32"/>
        <v>0</v>
      </c>
      <c r="FM21" s="14">
        <f t="shared" si="33"/>
        <v>0</v>
      </c>
      <c r="FN21" s="14">
        <f t="shared" si="34"/>
        <v>0</v>
      </c>
      <c r="FO21" s="14">
        <f t="shared" si="35"/>
        <v>0</v>
      </c>
      <c r="FP21" s="14">
        <f t="shared" si="36"/>
        <v>0</v>
      </c>
      <c r="FQ21" s="14">
        <f t="shared" si="37"/>
        <v>0</v>
      </c>
      <c r="FR21" s="14">
        <f t="shared" si="38"/>
        <v>0</v>
      </c>
      <c r="FS21" s="14">
        <f t="shared" si="39"/>
        <v>0</v>
      </c>
      <c r="FT21" s="14">
        <f t="shared" si="40"/>
        <v>0</v>
      </c>
      <c r="FU21" s="14">
        <f t="shared" si="41"/>
        <v>0</v>
      </c>
      <c r="FV21" s="14">
        <f t="shared" si="42"/>
        <v>0</v>
      </c>
      <c r="FW21" s="14">
        <f t="shared" si="43"/>
        <v>0</v>
      </c>
      <c r="FX21" s="14">
        <f t="shared" si="44"/>
        <v>0</v>
      </c>
      <c r="FY21" s="14">
        <f t="shared" si="45"/>
        <v>0</v>
      </c>
      <c r="FZ21" s="14">
        <f t="shared" si="46"/>
        <v>0</v>
      </c>
      <c r="GA21" s="14">
        <f t="shared" si="47"/>
        <v>0</v>
      </c>
      <c r="GB21" s="14">
        <f t="shared" si="48"/>
        <v>0</v>
      </c>
      <c r="GC21" s="14">
        <f t="shared" si="49"/>
        <v>0</v>
      </c>
      <c r="GD21" s="14">
        <f t="shared" si="50"/>
        <v>0</v>
      </c>
      <c r="GE21" s="14">
        <f t="shared" si="51"/>
        <v>0</v>
      </c>
      <c r="GF21" s="14">
        <f t="shared" si="52"/>
        <v>0</v>
      </c>
      <c r="GG21" s="14">
        <f t="shared" si="53"/>
        <v>0</v>
      </c>
      <c r="GJ21" s="105">
        <v>15</v>
      </c>
      <c r="GK21" s="14">
        <f t="shared" si="54"/>
        <v>1</v>
      </c>
      <c r="GL21" s="14">
        <f t="shared" si="55"/>
        <v>1606003</v>
      </c>
      <c r="GM21" s="14" t="str">
        <f t="shared" si="56"/>
        <v>神器1-1 : 5级</v>
      </c>
      <c r="GN21" s="14" t="s">
        <v>900</v>
      </c>
      <c r="GO21" s="14">
        <f t="shared" si="57"/>
        <v>15</v>
      </c>
      <c r="GP21" s="14" t="str">
        <f t="shared" si="58"/>
        <v>神器1-1</v>
      </c>
      <c r="GQ21" s="14">
        <f t="shared" si="59"/>
        <v>7</v>
      </c>
    </row>
    <row r="22" spans="10:199" ht="16.5" x14ac:dyDescent="0.2">
      <c r="J22" s="101">
        <v>15</v>
      </c>
      <c r="K22" s="101">
        <v>7</v>
      </c>
      <c r="L22" s="101">
        <f>SUM(K$8:K22)</f>
        <v>55</v>
      </c>
      <c r="N22" s="104">
        <v>4</v>
      </c>
      <c r="O22" s="104">
        <v>1</v>
      </c>
      <c r="P22" s="104">
        <v>1</v>
      </c>
      <c r="Q22" s="104">
        <v>18</v>
      </c>
      <c r="R22" s="14">
        <f>SUM(Q$7:Q22)</f>
        <v>246</v>
      </c>
      <c r="S22" s="105">
        <v>1606019</v>
      </c>
      <c r="T22" s="14" t="str">
        <f t="shared" si="60"/>
        <v>神器4-1</v>
      </c>
      <c r="AD22" s="101">
        <v>16</v>
      </c>
      <c r="AE22" s="101">
        <v>4</v>
      </c>
      <c r="AF22" s="101">
        <v>2</v>
      </c>
      <c r="AG22" s="101" t="str">
        <f t="shared" si="6"/>
        <v>神器4-2</v>
      </c>
      <c r="AH22" s="101">
        <v>1</v>
      </c>
      <c r="AI22" s="101">
        <f t="shared" si="7"/>
        <v>25</v>
      </c>
      <c r="AL22" s="101">
        <v>2</v>
      </c>
      <c r="AM22" s="101">
        <v>2</v>
      </c>
      <c r="AN22" s="101">
        <v>8</v>
      </c>
      <c r="AO22" s="101">
        <v>6</v>
      </c>
      <c r="AP22" s="101" t="s">
        <v>370</v>
      </c>
      <c r="AQ22" s="34">
        <v>3500</v>
      </c>
      <c r="AR22" s="101">
        <v>1</v>
      </c>
      <c r="AS22" s="101">
        <v>2</v>
      </c>
      <c r="AT22" s="101">
        <f t="shared" si="8"/>
        <v>2</v>
      </c>
      <c r="AU22" s="14">
        <f t="shared" si="9"/>
        <v>0.52500000000000002</v>
      </c>
      <c r="AV22" s="14">
        <f t="shared" si="10"/>
        <v>23.625</v>
      </c>
      <c r="AY22" s="101">
        <v>7</v>
      </c>
      <c r="AZ22" s="101">
        <v>1</v>
      </c>
      <c r="BA22" s="101">
        <f t="shared" si="0"/>
        <v>232.29750000000001</v>
      </c>
      <c r="BD22" s="101">
        <v>16</v>
      </c>
      <c r="BE22" s="14">
        <f>INDEX(节奏总表!$BW$4:$BW$63,新神器!BD22)</f>
        <v>94</v>
      </c>
      <c r="BF22" s="14">
        <f t="shared" si="11"/>
        <v>4</v>
      </c>
      <c r="BG22" s="101">
        <v>3</v>
      </c>
      <c r="BH22" s="101">
        <v>5</v>
      </c>
      <c r="BI22" s="14">
        <f t="shared" si="61"/>
        <v>0.75</v>
      </c>
      <c r="BJ22" s="14">
        <f t="shared" si="61"/>
        <v>0.75</v>
      </c>
      <c r="BK22" s="14">
        <f t="shared" si="61"/>
        <v>0.5</v>
      </c>
      <c r="BL22" s="14">
        <f t="shared" si="61"/>
        <v>0.75</v>
      </c>
      <c r="BM22" s="14">
        <f t="shared" si="61"/>
        <v>0.75</v>
      </c>
      <c r="BN22" s="14">
        <f t="shared" si="61"/>
        <v>0.5</v>
      </c>
      <c r="BO22" s="14">
        <f t="shared" si="61"/>
        <v>0.5</v>
      </c>
      <c r="BP22" s="14">
        <f t="shared" si="61"/>
        <v>0.5</v>
      </c>
      <c r="BQ22" s="14">
        <f t="shared" si="61"/>
        <v>0</v>
      </c>
      <c r="BR22" s="14">
        <f t="shared" si="61"/>
        <v>0</v>
      </c>
      <c r="BS22" s="14">
        <f t="shared" si="62"/>
        <v>0</v>
      </c>
      <c r="BT22" s="14">
        <f t="shared" si="62"/>
        <v>0</v>
      </c>
      <c r="BU22" s="14">
        <f t="shared" si="62"/>
        <v>0</v>
      </c>
      <c r="BV22" s="14">
        <f t="shared" si="62"/>
        <v>0</v>
      </c>
      <c r="BW22" s="14">
        <f t="shared" si="62"/>
        <v>5</v>
      </c>
      <c r="BX22" s="14">
        <f t="shared" si="62"/>
        <v>5</v>
      </c>
      <c r="BY22" s="14">
        <f t="shared" si="62"/>
        <v>2.625</v>
      </c>
      <c r="BZ22" s="14">
        <f t="shared" si="62"/>
        <v>2.625</v>
      </c>
      <c r="CA22" s="14">
        <f t="shared" si="62"/>
        <v>1</v>
      </c>
      <c r="CB22" s="14">
        <f t="shared" si="62"/>
        <v>0.5</v>
      </c>
      <c r="CC22" s="14">
        <f t="shared" si="63"/>
        <v>0</v>
      </c>
      <c r="CD22" s="14">
        <f t="shared" si="63"/>
        <v>0</v>
      </c>
      <c r="CE22" s="14">
        <f t="shared" si="63"/>
        <v>0</v>
      </c>
      <c r="CF22" s="14">
        <f t="shared" si="63"/>
        <v>0</v>
      </c>
      <c r="CG22" s="14">
        <f t="shared" si="63"/>
        <v>0</v>
      </c>
      <c r="CH22" s="14">
        <f t="shared" si="63"/>
        <v>0</v>
      </c>
      <c r="CI22" s="14">
        <f t="shared" si="63"/>
        <v>0</v>
      </c>
      <c r="CJ22" s="14">
        <f t="shared" si="63"/>
        <v>0</v>
      </c>
      <c r="CK22" s="14">
        <f t="shared" si="63"/>
        <v>0</v>
      </c>
      <c r="CL22" s="14">
        <f t="shared" si="63"/>
        <v>0</v>
      </c>
      <c r="CM22" s="14">
        <f t="shared" si="64"/>
        <v>0</v>
      </c>
      <c r="CN22" s="14">
        <f t="shared" si="64"/>
        <v>0</v>
      </c>
      <c r="CO22" s="14">
        <f t="shared" si="64"/>
        <v>0</v>
      </c>
      <c r="CP22" s="14">
        <f t="shared" si="64"/>
        <v>0</v>
      </c>
      <c r="CQ22" s="14">
        <f t="shared" si="64"/>
        <v>0</v>
      </c>
      <c r="CR22" s="14">
        <f t="shared" si="64"/>
        <v>0</v>
      </c>
      <c r="CS22" s="14">
        <f t="shared" si="64"/>
        <v>0</v>
      </c>
      <c r="CT22" s="14">
        <f t="shared" si="64"/>
        <v>0</v>
      </c>
      <c r="CU22" s="14">
        <f t="shared" si="64"/>
        <v>0</v>
      </c>
      <c r="CV22" s="14">
        <f t="shared" si="64"/>
        <v>0</v>
      </c>
      <c r="CW22" s="14">
        <f t="shared" si="64"/>
        <v>0</v>
      </c>
      <c r="CX22" s="14">
        <f t="shared" si="64"/>
        <v>0</v>
      </c>
      <c r="CZ22" s="14">
        <f>SUM(BI$7:BI22)</f>
        <v>28.999999999999993</v>
      </c>
      <c r="DA22" s="14">
        <f>SUM(BJ$7:BJ22)</f>
        <v>28.999999999999993</v>
      </c>
      <c r="DB22" s="14">
        <f>SUM(BK$7:BK22)</f>
        <v>15.749999999999998</v>
      </c>
      <c r="DC22" s="14">
        <f>SUM(BL$7:BL22)</f>
        <v>29.5</v>
      </c>
      <c r="DD22" s="14">
        <f>SUM(BM$7:BM22)</f>
        <v>29.5</v>
      </c>
      <c r="DE22" s="14">
        <f>SUM(BN$7:BN22)</f>
        <v>16.125</v>
      </c>
      <c r="DF22" s="14">
        <f>SUM(BO$7:BO22)</f>
        <v>16.125</v>
      </c>
      <c r="DG22" s="14">
        <f>SUM(BP$7:BP22)</f>
        <v>9.25</v>
      </c>
      <c r="DH22" s="14">
        <f>SUM(BQ$7:BQ22)</f>
        <v>20</v>
      </c>
      <c r="DI22" s="14">
        <f>SUM(BR$7:BR22)</f>
        <v>20</v>
      </c>
      <c r="DJ22" s="14">
        <f>SUM(BS$7:BS22)</f>
        <v>10.5</v>
      </c>
      <c r="DK22" s="14">
        <f>SUM(BT$7:BT22)</f>
        <v>10.5</v>
      </c>
      <c r="DL22" s="14">
        <f>SUM(BU$7:BU22)</f>
        <v>4</v>
      </c>
      <c r="DM22" s="14">
        <f>SUM(BV$7:BV22)</f>
        <v>2</v>
      </c>
      <c r="DN22" s="14">
        <f>SUM(BW$7:BW22)</f>
        <v>10</v>
      </c>
      <c r="DO22" s="14">
        <f>SUM(BX$7:BX22)</f>
        <v>10</v>
      </c>
      <c r="DP22" s="14">
        <f>SUM(BY$7:BY22)</f>
        <v>5.25</v>
      </c>
      <c r="DQ22" s="14">
        <f>SUM(BZ$7:BZ22)</f>
        <v>5.25</v>
      </c>
      <c r="DR22" s="14">
        <f>SUM(CA$7:CA22)</f>
        <v>2</v>
      </c>
      <c r="DS22" s="14">
        <f>SUM(CB$7:CB22)</f>
        <v>1</v>
      </c>
      <c r="DT22" s="14">
        <f>SUM(CC$7:CC22)</f>
        <v>0</v>
      </c>
      <c r="DU22" s="14">
        <f>SUM(CD$7:CD22)</f>
        <v>0</v>
      </c>
      <c r="DV22" s="14">
        <f>SUM(CE$7:CE22)</f>
        <v>0</v>
      </c>
      <c r="DW22" s="14">
        <f>SUM(CF$7:CF22)</f>
        <v>0</v>
      </c>
      <c r="DX22" s="14">
        <f>SUM(CG$7:CG22)</f>
        <v>0</v>
      </c>
      <c r="DY22" s="14">
        <f>SUM(CH$7:CH22)</f>
        <v>0</v>
      </c>
      <c r="DZ22" s="14">
        <f>SUM(CI$7:CI22)</f>
        <v>0</v>
      </c>
      <c r="EA22" s="14">
        <f>SUM(CJ$7:CJ22)</f>
        <v>0</v>
      </c>
      <c r="EB22" s="14">
        <f>SUM(CK$7:CK22)</f>
        <v>0</v>
      </c>
      <c r="EC22" s="14">
        <f>SUM(CL$7:CL22)</f>
        <v>0</v>
      </c>
      <c r="ED22" s="14">
        <f>SUM(CM$7:CM22)</f>
        <v>0</v>
      </c>
      <c r="EE22" s="14">
        <f>SUM(CN$7:CN22)</f>
        <v>0</v>
      </c>
      <c r="EF22" s="14">
        <f>SUM(CO$7:CO22)</f>
        <v>0</v>
      </c>
      <c r="EG22" s="14">
        <f>SUM(CP$7:CP22)</f>
        <v>0</v>
      </c>
      <c r="EH22" s="14">
        <f>SUM(CQ$7:CQ22)</f>
        <v>0</v>
      </c>
      <c r="EI22" s="14">
        <f>SUM(CR$7:CR22)</f>
        <v>0</v>
      </c>
      <c r="EJ22" s="14">
        <f>SUM(CS$7:CS22)</f>
        <v>0</v>
      </c>
      <c r="EK22" s="14">
        <f>SUM(CT$7:CT22)</f>
        <v>0</v>
      </c>
      <c r="EL22" s="14">
        <f>SUM(CU$7:CU22)</f>
        <v>0</v>
      </c>
      <c r="EM22" s="14">
        <f>SUM(CV$7:CV22)</f>
        <v>0</v>
      </c>
      <c r="EN22" s="14">
        <f>SUM(CW$7:CW22)</f>
        <v>0</v>
      </c>
      <c r="EO22" s="14">
        <f>SUM(CX$7:CX22)</f>
        <v>0</v>
      </c>
      <c r="ER22" s="14">
        <f t="shared" si="12"/>
        <v>11</v>
      </c>
      <c r="ES22" s="14">
        <f t="shared" si="13"/>
        <v>11</v>
      </c>
      <c r="ET22" s="14">
        <f t="shared" si="14"/>
        <v>8</v>
      </c>
      <c r="EU22" s="14">
        <f t="shared" si="15"/>
        <v>11</v>
      </c>
      <c r="EV22" s="14">
        <f t="shared" si="16"/>
        <v>11</v>
      </c>
      <c r="EW22" s="14">
        <f t="shared" si="17"/>
        <v>8</v>
      </c>
      <c r="EX22" s="14">
        <f t="shared" si="18"/>
        <v>8</v>
      </c>
      <c r="EY22" s="14">
        <f t="shared" si="19"/>
        <v>6</v>
      </c>
      <c r="EZ22" s="14">
        <f t="shared" si="20"/>
        <v>9</v>
      </c>
      <c r="FA22" s="14">
        <f t="shared" si="21"/>
        <v>9</v>
      </c>
      <c r="FB22" s="14">
        <f t="shared" si="22"/>
        <v>6</v>
      </c>
      <c r="FC22" s="14">
        <f t="shared" si="23"/>
        <v>6</v>
      </c>
      <c r="FD22" s="14">
        <f t="shared" si="24"/>
        <v>3</v>
      </c>
      <c r="FE22" s="14">
        <f t="shared" si="25"/>
        <v>2</v>
      </c>
      <c r="FF22" s="14">
        <f t="shared" si="26"/>
        <v>6</v>
      </c>
      <c r="FG22" s="14">
        <f t="shared" si="27"/>
        <v>6</v>
      </c>
      <c r="FH22" s="14">
        <f t="shared" si="28"/>
        <v>4</v>
      </c>
      <c r="FI22" s="14">
        <f t="shared" si="29"/>
        <v>4</v>
      </c>
      <c r="FJ22" s="14">
        <f t="shared" si="30"/>
        <v>2</v>
      </c>
      <c r="FK22" s="14">
        <f t="shared" si="31"/>
        <v>1</v>
      </c>
      <c r="FL22" s="14">
        <f t="shared" si="32"/>
        <v>0</v>
      </c>
      <c r="FM22" s="14">
        <f t="shared" si="33"/>
        <v>0</v>
      </c>
      <c r="FN22" s="14">
        <f t="shared" si="34"/>
        <v>0</v>
      </c>
      <c r="FO22" s="14">
        <f t="shared" si="35"/>
        <v>0</v>
      </c>
      <c r="FP22" s="14">
        <f t="shared" si="36"/>
        <v>0</v>
      </c>
      <c r="FQ22" s="14">
        <f t="shared" si="37"/>
        <v>0</v>
      </c>
      <c r="FR22" s="14">
        <f t="shared" si="38"/>
        <v>0</v>
      </c>
      <c r="FS22" s="14">
        <f t="shared" si="39"/>
        <v>0</v>
      </c>
      <c r="FT22" s="14">
        <f t="shared" si="40"/>
        <v>0</v>
      </c>
      <c r="FU22" s="14">
        <f t="shared" si="41"/>
        <v>0</v>
      </c>
      <c r="FV22" s="14">
        <f t="shared" si="42"/>
        <v>0</v>
      </c>
      <c r="FW22" s="14">
        <f t="shared" si="43"/>
        <v>0</v>
      </c>
      <c r="FX22" s="14">
        <f t="shared" si="44"/>
        <v>0</v>
      </c>
      <c r="FY22" s="14">
        <f t="shared" si="45"/>
        <v>0</v>
      </c>
      <c r="FZ22" s="14">
        <f t="shared" si="46"/>
        <v>0</v>
      </c>
      <c r="GA22" s="14">
        <f t="shared" si="47"/>
        <v>0</v>
      </c>
      <c r="GB22" s="14">
        <f t="shared" si="48"/>
        <v>0</v>
      </c>
      <c r="GC22" s="14">
        <f t="shared" si="49"/>
        <v>0</v>
      </c>
      <c r="GD22" s="14">
        <f t="shared" si="50"/>
        <v>0</v>
      </c>
      <c r="GE22" s="14">
        <f t="shared" si="51"/>
        <v>0</v>
      </c>
      <c r="GF22" s="14">
        <f t="shared" si="52"/>
        <v>0</v>
      </c>
      <c r="GG22" s="14">
        <f t="shared" si="53"/>
        <v>0</v>
      </c>
      <c r="GJ22" s="105">
        <v>16</v>
      </c>
      <c r="GK22" s="14">
        <f t="shared" si="54"/>
        <v>2</v>
      </c>
      <c r="GL22" s="14">
        <f t="shared" si="55"/>
        <v>1606004</v>
      </c>
      <c r="GM22" s="14" t="str">
        <f t="shared" si="56"/>
        <v>神器1-2 : 6级</v>
      </c>
      <c r="GN22" s="14" t="s">
        <v>900</v>
      </c>
      <c r="GO22" s="14">
        <f t="shared" si="57"/>
        <v>1</v>
      </c>
      <c r="GP22" s="14" t="str">
        <f t="shared" si="58"/>
        <v>神器1-2</v>
      </c>
      <c r="GQ22" s="14">
        <f t="shared" si="59"/>
        <v>1</v>
      </c>
    </row>
    <row r="23" spans="10:199" ht="16.5" x14ac:dyDescent="0.2">
      <c r="J23" s="101">
        <v>16</v>
      </c>
      <c r="K23" s="101">
        <v>10</v>
      </c>
      <c r="L23" s="101">
        <f>SUM(K$8:K23)</f>
        <v>65</v>
      </c>
      <c r="N23" s="104">
        <v>4</v>
      </c>
      <c r="O23" s="104">
        <v>2</v>
      </c>
      <c r="P23" s="104">
        <v>1</v>
      </c>
      <c r="Q23" s="104">
        <v>18</v>
      </c>
      <c r="R23" s="14">
        <f>SUM(Q$7:Q23)</f>
        <v>264</v>
      </c>
      <c r="S23" s="105">
        <v>1606020</v>
      </c>
      <c r="T23" s="14" t="str">
        <f t="shared" si="60"/>
        <v>神器4-2</v>
      </c>
      <c r="AD23" s="101">
        <v>17</v>
      </c>
      <c r="AE23" s="101">
        <v>4</v>
      </c>
      <c r="AF23" s="101">
        <v>3</v>
      </c>
      <c r="AG23" s="101" t="str">
        <f t="shared" si="6"/>
        <v>神器4-3</v>
      </c>
      <c r="AH23" s="101">
        <v>2</v>
      </c>
      <c r="AI23" s="101">
        <f t="shared" si="7"/>
        <v>75</v>
      </c>
      <c r="AL23" s="101">
        <v>2</v>
      </c>
      <c r="AM23" s="101">
        <v>2</v>
      </c>
      <c r="AN23" s="101">
        <v>8</v>
      </c>
      <c r="AO23" s="101">
        <v>7</v>
      </c>
      <c r="AP23" s="101" t="s">
        <v>371</v>
      </c>
      <c r="AQ23" s="101">
        <v>3500</v>
      </c>
      <c r="AR23" s="101">
        <v>1</v>
      </c>
      <c r="AS23" s="101">
        <v>2</v>
      </c>
      <c r="AT23" s="101">
        <f t="shared" si="8"/>
        <v>2</v>
      </c>
      <c r="AU23" s="14">
        <f t="shared" si="9"/>
        <v>0.52500000000000002</v>
      </c>
      <c r="AV23" s="14">
        <f t="shared" si="10"/>
        <v>23.625</v>
      </c>
      <c r="AY23" s="101">
        <v>7</v>
      </c>
      <c r="AZ23" s="101">
        <v>2</v>
      </c>
      <c r="BA23" s="101">
        <f t="shared" si="0"/>
        <v>337.29750000000001</v>
      </c>
      <c r="BD23" s="101">
        <v>17</v>
      </c>
      <c r="BE23" s="14">
        <f>INDEX(节奏总表!$BW$4:$BW$63,新神器!BD23)</f>
        <v>97</v>
      </c>
      <c r="BF23" s="14">
        <f t="shared" si="11"/>
        <v>4</v>
      </c>
      <c r="BG23" s="101">
        <v>3</v>
      </c>
      <c r="BH23" s="101">
        <v>5</v>
      </c>
      <c r="BI23" s="14">
        <f t="shared" si="61"/>
        <v>0.75</v>
      </c>
      <c r="BJ23" s="14">
        <f t="shared" si="61"/>
        <v>0.75</v>
      </c>
      <c r="BK23" s="14">
        <f t="shared" si="61"/>
        <v>0.5</v>
      </c>
      <c r="BL23" s="14">
        <f t="shared" si="61"/>
        <v>0.75</v>
      </c>
      <c r="BM23" s="14">
        <f t="shared" si="61"/>
        <v>0.75</v>
      </c>
      <c r="BN23" s="14">
        <f t="shared" si="61"/>
        <v>0.5</v>
      </c>
      <c r="BO23" s="14">
        <f t="shared" si="61"/>
        <v>0.5</v>
      </c>
      <c r="BP23" s="14">
        <f t="shared" si="61"/>
        <v>0.5</v>
      </c>
      <c r="BQ23" s="14">
        <f t="shared" si="61"/>
        <v>0</v>
      </c>
      <c r="BR23" s="14">
        <f t="shared" si="61"/>
        <v>0</v>
      </c>
      <c r="BS23" s="14">
        <f t="shared" si="62"/>
        <v>0</v>
      </c>
      <c r="BT23" s="14">
        <f t="shared" si="62"/>
        <v>0</v>
      </c>
      <c r="BU23" s="14">
        <f t="shared" si="62"/>
        <v>0</v>
      </c>
      <c r="BV23" s="14">
        <f t="shared" si="62"/>
        <v>0</v>
      </c>
      <c r="BW23" s="14">
        <f t="shared" si="62"/>
        <v>5</v>
      </c>
      <c r="BX23" s="14">
        <f t="shared" si="62"/>
        <v>5</v>
      </c>
      <c r="BY23" s="14">
        <f t="shared" si="62"/>
        <v>2.625</v>
      </c>
      <c r="BZ23" s="14">
        <f t="shared" si="62"/>
        <v>2.625</v>
      </c>
      <c r="CA23" s="14">
        <f t="shared" si="62"/>
        <v>1</v>
      </c>
      <c r="CB23" s="14">
        <f t="shared" si="62"/>
        <v>0.5</v>
      </c>
      <c r="CC23" s="14">
        <f t="shared" si="63"/>
        <v>0</v>
      </c>
      <c r="CD23" s="14">
        <f t="shared" si="63"/>
        <v>0</v>
      </c>
      <c r="CE23" s="14">
        <f t="shared" si="63"/>
        <v>0</v>
      </c>
      <c r="CF23" s="14">
        <f t="shared" si="63"/>
        <v>0</v>
      </c>
      <c r="CG23" s="14">
        <f t="shared" si="63"/>
        <v>0</v>
      </c>
      <c r="CH23" s="14">
        <f t="shared" si="63"/>
        <v>0</v>
      </c>
      <c r="CI23" s="14">
        <f t="shared" si="63"/>
        <v>0</v>
      </c>
      <c r="CJ23" s="14">
        <f t="shared" si="63"/>
        <v>0</v>
      </c>
      <c r="CK23" s="14">
        <f t="shared" si="63"/>
        <v>0</v>
      </c>
      <c r="CL23" s="14">
        <f t="shared" si="63"/>
        <v>0</v>
      </c>
      <c r="CM23" s="14">
        <f t="shared" si="64"/>
        <v>0</v>
      </c>
      <c r="CN23" s="14">
        <f t="shared" si="64"/>
        <v>0</v>
      </c>
      <c r="CO23" s="14">
        <f t="shared" si="64"/>
        <v>0</v>
      </c>
      <c r="CP23" s="14">
        <f t="shared" si="64"/>
        <v>0</v>
      </c>
      <c r="CQ23" s="14">
        <f t="shared" si="64"/>
        <v>0</v>
      </c>
      <c r="CR23" s="14">
        <f t="shared" si="64"/>
        <v>0</v>
      </c>
      <c r="CS23" s="14">
        <f t="shared" si="64"/>
        <v>0</v>
      </c>
      <c r="CT23" s="14">
        <f t="shared" si="64"/>
        <v>0</v>
      </c>
      <c r="CU23" s="14">
        <f t="shared" si="64"/>
        <v>0</v>
      </c>
      <c r="CV23" s="14">
        <f t="shared" si="64"/>
        <v>0</v>
      </c>
      <c r="CW23" s="14">
        <f t="shared" si="64"/>
        <v>0</v>
      </c>
      <c r="CX23" s="14">
        <f t="shared" si="64"/>
        <v>0</v>
      </c>
      <c r="CZ23" s="14">
        <f>SUM(BI$7:BI23)</f>
        <v>29.749999999999993</v>
      </c>
      <c r="DA23" s="14">
        <f>SUM(BJ$7:BJ23)</f>
        <v>29.749999999999993</v>
      </c>
      <c r="DB23" s="14">
        <f>SUM(BK$7:BK23)</f>
        <v>16.25</v>
      </c>
      <c r="DC23" s="14">
        <f>SUM(BL$7:BL23)</f>
        <v>30.25</v>
      </c>
      <c r="DD23" s="14">
        <f>SUM(BM$7:BM23)</f>
        <v>30.25</v>
      </c>
      <c r="DE23" s="14">
        <f>SUM(BN$7:BN23)</f>
        <v>16.625</v>
      </c>
      <c r="DF23" s="14">
        <f>SUM(BO$7:BO23)</f>
        <v>16.625</v>
      </c>
      <c r="DG23" s="14">
        <f>SUM(BP$7:BP23)</f>
        <v>9.75</v>
      </c>
      <c r="DH23" s="14">
        <f>SUM(BQ$7:BQ23)</f>
        <v>20</v>
      </c>
      <c r="DI23" s="14">
        <f>SUM(BR$7:BR23)</f>
        <v>20</v>
      </c>
      <c r="DJ23" s="14">
        <f>SUM(BS$7:BS23)</f>
        <v>10.5</v>
      </c>
      <c r="DK23" s="14">
        <f>SUM(BT$7:BT23)</f>
        <v>10.5</v>
      </c>
      <c r="DL23" s="14">
        <f>SUM(BU$7:BU23)</f>
        <v>4</v>
      </c>
      <c r="DM23" s="14">
        <f>SUM(BV$7:BV23)</f>
        <v>2</v>
      </c>
      <c r="DN23" s="14">
        <f>SUM(BW$7:BW23)</f>
        <v>15</v>
      </c>
      <c r="DO23" s="14">
        <f>SUM(BX$7:BX23)</f>
        <v>15</v>
      </c>
      <c r="DP23" s="14">
        <f>SUM(BY$7:BY23)</f>
        <v>7.875</v>
      </c>
      <c r="DQ23" s="14">
        <f>SUM(BZ$7:BZ23)</f>
        <v>7.875</v>
      </c>
      <c r="DR23" s="14">
        <f>SUM(CA$7:CA23)</f>
        <v>3</v>
      </c>
      <c r="DS23" s="14">
        <f>SUM(CB$7:CB23)</f>
        <v>1.5</v>
      </c>
      <c r="DT23" s="14">
        <f>SUM(CC$7:CC23)</f>
        <v>0</v>
      </c>
      <c r="DU23" s="14">
        <f>SUM(CD$7:CD23)</f>
        <v>0</v>
      </c>
      <c r="DV23" s="14">
        <f>SUM(CE$7:CE23)</f>
        <v>0</v>
      </c>
      <c r="DW23" s="14">
        <f>SUM(CF$7:CF23)</f>
        <v>0</v>
      </c>
      <c r="DX23" s="14">
        <f>SUM(CG$7:CG23)</f>
        <v>0</v>
      </c>
      <c r="DY23" s="14">
        <f>SUM(CH$7:CH23)</f>
        <v>0</v>
      </c>
      <c r="DZ23" s="14">
        <f>SUM(CI$7:CI23)</f>
        <v>0</v>
      </c>
      <c r="EA23" s="14">
        <f>SUM(CJ$7:CJ23)</f>
        <v>0</v>
      </c>
      <c r="EB23" s="14">
        <f>SUM(CK$7:CK23)</f>
        <v>0</v>
      </c>
      <c r="EC23" s="14">
        <f>SUM(CL$7:CL23)</f>
        <v>0</v>
      </c>
      <c r="ED23" s="14">
        <f>SUM(CM$7:CM23)</f>
        <v>0</v>
      </c>
      <c r="EE23" s="14">
        <f>SUM(CN$7:CN23)</f>
        <v>0</v>
      </c>
      <c r="EF23" s="14">
        <f>SUM(CO$7:CO23)</f>
        <v>0</v>
      </c>
      <c r="EG23" s="14">
        <f>SUM(CP$7:CP23)</f>
        <v>0</v>
      </c>
      <c r="EH23" s="14">
        <f>SUM(CQ$7:CQ23)</f>
        <v>0</v>
      </c>
      <c r="EI23" s="14">
        <f>SUM(CR$7:CR23)</f>
        <v>0</v>
      </c>
      <c r="EJ23" s="14">
        <f>SUM(CS$7:CS23)</f>
        <v>0</v>
      </c>
      <c r="EK23" s="14">
        <f>SUM(CT$7:CT23)</f>
        <v>0</v>
      </c>
      <c r="EL23" s="14">
        <f>SUM(CU$7:CU23)</f>
        <v>0</v>
      </c>
      <c r="EM23" s="14">
        <f>SUM(CV$7:CV23)</f>
        <v>0</v>
      </c>
      <c r="EN23" s="14">
        <f>SUM(CW$7:CW23)</f>
        <v>0</v>
      </c>
      <c r="EO23" s="14">
        <f>SUM(CX$7:CX23)</f>
        <v>0</v>
      </c>
      <c r="ER23" s="14">
        <f t="shared" si="12"/>
        <v>11</v>
      </c>
      <c r="ES23" s="14">
        <f t="shared" si="13"/>
        <v>11</v>
      </c>
      <c r="ET23" s="14">
        <f t="shared" si="14"/>
        <v>8</v>
      </c>
      <c r="EU23" s="14">
        <f t="shared" si="15"/>
        <v>11</v>
      </c>
      <c r="EV23" s="14">
        <f t="shared" si="16"/>
        <v>11</v>
      </c>
      <c r="EW23" s="14">
        <f t="shared" si="17"/>
        <v>8</v>
      </c>
      <c r="EX23" s="14">
        <f t="shared" si="18"/>
        <v>8</v>
      </c>
      <c r="EY23" s="14">
        <f t="shared" si="19"/>
        <v>6</v>
      </c>
      <c r="EZ23" s="14">
        <f t="shared" si="20"/>
        <v>9</v>
      </c>
      <c r="FA23" s="14">
        <f t="shared" si="21"/>
        <v>9</v>
      </c>
      <c r="FB23" s="14">
        <f t="shared" si="22"/>
        <v>6</v>
      </c>
      <c r="FC23" s="14">
        <f t="shared" si="23"/>
        <v>6</v>
      </c>
      <c r="FD23" s="14">
        <f t="shared" si="24"/>
        <v>3</v>
      </c>
      <c r="FE23" s="14">
        <f t="shared" si="25"/>
        <v>2</v>
      </c>
      <c r="FF23" s="14">
        <f t="shared" si="26"/>
        <v>8</v>
      </c>
      <c r="FG23" s="14">
        <f t="shared" si="27"/>
        <v>8</v>
      </c>
      <c r="FH23" s="14">
        <f t="shared" si="28"/>
        <v>5</v>
      </c>
      <c r="FI23" s="14">
        <f t="shared" si="29"/>
        <v>5</v>
      </c>
      <c r="FJ23" s="14">
        <f t="shared" si="30"/>
        <v>3</v>
      </c>
      <c r="FK23" s="14">
        <f t="shared" si="31"/>
        <v>1</v>
      </c>
      <c r="FL23" s="14">
        <f t="shared" si="32"/>
        <v>0</v>
      </c>
      <c r="FM23" s="14">
        <f t="shared" si="33"/>
        <v>0</v>
      </c>
      <c r="FN23" s="14">
        <f t="shared" si="34"/>
        <v>0</v>
      </c>
      <c r="FO23" s="14">
        <f t="shared" si="35"/>
        <v>0</v>
      </c>
      <c r="FP23" s="14">
        <f t="shared" si="36"/>
        <v>0</v>
      </c>
      <c r="FQ23" s="14">
        <f t="shared" si="37"/>
        <v>0</v>
      </c>
      <c r="FR23" s="14">
        <f t="shared" si="38"/>
        <v>0</v>
      </c>
      <c r="FS23" s="14">
        <f t="shared" si="39"/>
        <v>0</v>
      </c>
      <c r="FT23" s="14">
        <f t="shared" si="40"/>
        <v>0</v>
      </c>
      <c r="FU23" s="14">
        <f t="shared" si="41"/>
        <v>0</v>
      </c>
      <c r="FV23" s="14">
        <f t="shared" si="42"/>
        <v>0</v>
      </c>
      <c r="FW23" s="14">
        <f t="shared" si="43"/>
        <v>0</v>
      </c>
      <c r="FX23" s="14">
        <f t="shared" si="44"/>
        <v>0</v>
      </c>
      <c r="FY23" s="14">
        <f t="shared" si="45"/>
        <v>0</v>
      </c>
      <c r="FZ23" s="14">
        <f t="shared" si="46"/>
        <v>0</v>
      </c>
      <c r="GA23" s="14">
        <f t="shared" si="47"/>
        <v>0</v>
      </c>
      <c r="GB23" s="14">
        <f t="shared" si="48"/>
        <v>0</v>
      </c>
      <c r="GC23" s="14">
        <f t="shared" si="49"/>
        <v>0</v>
      </c>
      <c r="GD23" s="14">
        <f t="shared" si="50"/>
        <v>0</v>
      </c>
      <c r="GE23" s="14">
        <f t="shared" si="51"/>
        <v>0</v>
      </c>
      <c r="GF23" s="14">
        <f t="shared" si="52"/>
        <v>0</v>
      </c>
      <c r="GG23" s="14">
        <f t="shared" si="53"/>
        <v>0</v>
      </c>
      <c r="GJ23" s="105">
        <v>17</v>
      </c>
      <c r="GK23" s="14">
        <f t="shared" si="54"/>
        <v>2</v>
      </c>
      <c r="GL23" s="14">
        <f t="shared" si="55"/>
        <v>1606004</v>
      </c>
      <c r="GM23" s="14" t="str">
        <f t="shared" si="56"/>
        <v>神器1-2 : 7级</v>
      </c>
      <c r="GN23" s="14" t="s">
        <v>900</v>
      </c>
      <c r="GO23" s="14">
        <f t="shared" si="57"/>
        <v>2</v>
      </c>
      <c r="GP23" s="14" t="str">
        <f t="shared" si="58"/>
        <v>神器1-2</v>
      </c>
      <c r="GQ23" s="14">
        <f t="shared" si="59"/>
        <v>1</v>
      </c>
    </row>
    <row r="24" spans="10:199" ht="16.5" x14ac:dyDescent="0.2">
      <c r="J24" s="101">
        <v>17</v>
      </c>
      <c r="K24" s="101">
        <v>10</v>
      </c>
      <c r="L24" s="101">
        <f>SUM(K$8:K24)</f>
        <v>75</v>
      </c>
      <c r="N24" s="104">
        <v>4</v>
      </c>
      <c r="O24" s="104">
        <v>3</v>
      </c>
      <c r="P24" s="104">
        <v>2</v>
      </c>
      <c r="Q24" s="104">
        <v>18</v>
      </c>
      <c r="R24" s="14">
        <f>SUM(Q$7:Q24)</f>
        <v>282</v>
      </c>
      <c r="S24" s="105">
        <v>1606021</v>
      </c>
      <c r="T24" s="14" t="str">
        <f t="shared" si="60"/>
        <v>神器4-3</v>
      </c>
      <c r="AD24" s="101">
        <v>18</v>
      </c>
      <c r="AE24" s="101">
        <v>4</v>
      </c>
      <c r="AF24" s="101">
        <v>4</v>
      </c>
      <c r="AG24" s="101" t="str">
        <f t="shared" si="6"/>
        <v>神器4-4</v>
      </c>
      <c r="AH24" s="101">
        <v>2</v>
      </c>
      <c r="AI24" s="101">
        <f t="shared" si="7"/>
        <v>75</v>
      </c>
      <c r="AL24" s="101">
        <v>2</v>
      </c>
      <c r="AM24" s="101">
        <v>2</v>
      </c>
      <c r="AN24" s="101">
        <v>9</v>
      </c>
      <c r="AO24" s="101">
        <v>8</v>
      </c>
      <c r="AP24" s="101" t="s">
        <v>372</v>
      </c>
      <c r="AQ24" s="101">
        <v>2500</v>
      </c>
      <c r="AR24" s="101">
        <v>1</v>
      </c>
      <c r="AS24" s="101">
        <v>1</v>
      </c>
      <c r="AT24" s="101">
        <f t="shared" si="8"/>
        <v>3</v>
      </c>
      <c r="AU24" s="14">
        <f t="shared" si="9"/>
        <v>0.25</v>
      </c>
      <c r="AV24" s="14">
        <f t="shared" si="10"/>
        <v>26.25</v>
      </c>
      <c r="AY24" s="101">
        <v>7</v>
      </c>
      <c r="AZ24" s="101">
        <v>3</v>
      </c>
      <c r="BA24" s="101">
        <f t="shared" si="0"/>
        <v>449.79750000000001</v>
      </c>
      <c r="BD24" s="101">
        <v>18</v>
      </c>
      <c r="BE24" s="14">
        <f>INDEX(节奏总表!$BW$4:$BW$63,新神器!BD24)</f>
        <v>99</v>
      </c>
      <c r="BF24" s="14">
        <f t="shared" si="11"/>
        <v>4</v>
      </c>
      <c r="BG24" s="101">
        <v>3</v>
      </c>
      <c r="BH24" s="101">
        <v>5</v>
      </c>
      <c r="BI24" s="14">
        <f t="shared" si="61"/>
        <v>0.75</v>
      </c>
      <c r="BJ24" s="14">
        <f t="shared" si="61"/>
        <v>0.75</v>
      </c>
      <c r="BK24" s="14">
        <f t="shared" si="61"/>
        <v>0.5</v>
      </c>
      <c r="BL24" s="14">
        <f t="shared" si="61"/>
        <v>0.75</v>
      </c>
      <c r="BM24" s="14">
        <f t="shared" si="61"/>
        <v>0.75</v>
      </c>
      <c r="BN24" s="14">
        <f t="shared" si="61"/>
        <v>0.5</v>
      </c>
      <c r="BO24" s="14">
        <f t="shared" si="61"/>
        <v>0.5</v>
      </c>
      <c r="BP24" s="14">
        <f t="shared" si="61"/>
        <v>0.5</v>
      </c>
      <c r="BQ24" s="14">
        <f t="shared" si="61"/>
        <v>0</v>
      </c>
      <c r="BR24" s="14">
        <f t="shared" si="61"/>
        <v>0</v>
      </c>
      <c r="BS24" s="14">
        <f t="shared" si="62"/>
        <v>0</v>
      </c>
      <c r="BT24" s="14">
        <f t="shared" si="62"/>
        <v>0</v>
      </c>
      <c r="BU24" s="14">
        <f t="shared" si="62"/>
        <v>0</v>
      </c>
      <c r="BV24" s="14">
        <f t="shared" si="62"/>
        <v>0</v>
      </c>
      <c r="BW24" s="14">
        <f t="shared" si="62"/>
        <v>5</v>
      </c>
      <c r="BX24" s="14">
        <f t="shared" si="62"/>
        <v>5</v>
      </c>
      <c r="BY24" s="14">
        <f t="shared" si="62"/>
        <v>2.625</v>
      </c>
      <c r="BZ24" s="14">
        <f t="shared" si="62"/>
        <v>2.625</v>
      </c>
      <c r="CA24" s="14">
        <f t="shared" si="62"/>
        <v>1</v>
      </c>
      <c r="CB24" s="14">
        <f t="shared" si="62"/>
        <v>0.5</v>
      </c>
      <c r="CC24" s="14">
        <f t="shared" si="63"/>
        <v>0</v>
      </c>
      <c r="CD24" s="14">
        <f t="shared" si="63"/>
        <v>0</v>
      </c>
      <c r="CE24" s="14">
        <f t="shared" si="63"/>
        <v>0</v>
      </c>
      <c r="CF24" s="14">
        <f t="shared" si="63"/>
        <v>0</v>
      </c>
      <c r="CG24" s="14">
        <f t="shared" si="63"/>
        <v>0</v>
      </c>
      <c r="CH24" s="14">
        <f t="shared" si="63"/>
        <v>0</v>
      </c>
      <c r="CI24" s="14">
        <f t="shared" si="63"/>
        <v>0</v>
      </c>
      <c r="CJ24" s="14">
        <f t="shared" si="63"/>
        <v>0</v>
      </c>
      <c r="CK24" s="14">
        <f t="shared" si="63"/>
        <v>0</v>
      </c>
      <c r="CL24" s="14">
        <f t="shared" si="63"/>
        <v>0</v>
      </c>
      <c r="CM24" s="14">
        <f t="shared" si="64"/>
        <v>0</v>
      </c>
      <c r="CN24" s="14">
        <f t="shared" si="64"/>
        <v>0</v>
      </c>
      <c r="CO24" s="14">
        <f t="shared" si="64"/>
        <v>0</v>
      </c>
      <c r="CP24" s="14">
        <f t="shared" si="64"/>
        <v>0</v>
      </c>
      <c r="CQ24" s="14">
        <f t="shared" si="64"/>
        <v>0</v>
      </c>
      <c r="CR24" s="14">
        <f t="shared" si="64"/>
        <v>0</v>
      </c>
      <c r="CS24" s="14">
        <f t="shared" si="64"/>
        <v>0</v>
      </c>
      <c r="CT24" s="14">
        <f t="shared" si="64"/>
        <v>0</v>
      </c>
      <c r="CU24" s="14">
        <f t="shared" si="64"/>
        <v>0</v>
      </c>
      <c r="CV24" s="14">
        <f t="shared" si="64"/>
        <v>0</v>
      </c>
      <c r="CW24" s="14">
        <f t="shared" si="64"/>
        <v>0</v>
      </c>
      <c r="CX24" s="14">
        <f t="shared" si="64"/>
        <v>0</v>
      </c>
      <c r="CZ24" s="14">
        <f>SUM(BI$7:BI24)</f>
        <v>30.499999999999993</v>
      </c>
      <c r="DA24" s="14">
        <f>SUM(BJ$7:BJ24)</f>
        <v>30.499999999999993</v>
      </c>
      <c r="DB24" s="14">
        <f>SUM(BK$7:BK24)</f>
        <v>16.75</v>
      </c>
      <c r="DC24" s="14">
        <f>SUM(BL$7:BL24)</f>
        <v>31</v>
      </c>
      <c r="DD24" s="14">
        <f>SUM(BM$7:BM24)</f>
        <v>31</v>
      </c>
      <c r="DE24" s="14">
        <f>SUM(BN$7:BN24)</f>
        <v>17.125</v>
      </c>
      <c r="DF24" s="14">
        <f>SUM(BO$7:BO24)</f>
        <v>17.125</v>
      </c>
      <c r="DG24" s="14">
        <f>SUM(BP$7:BP24)</f>
        <v>10.25</v>
      </c>
      <c r="DH24" s="14">
        <f>SUM(BQ$7:BQ24)</f>
        <v>20</v>
      </c>
      <c r="DI24" s="14">
        <f>SUM(BR$7:BR24)</f>
        <v>20</v>
      </c>
      <c r="DJ24" s="14">
        <f>SUM(BS$7:BS24)</f>
        <v>10.5</v>
      </c>
      <c r="DK24" s="14">
        <f>SUM(BT$7:BT24)</f>
        <v>10.5</v>
      </c>
      <c r="DL24" s="14">
        <f>SUM(BU$7:BU24)</f>
        <v>4</v>
      </c>
      <c r="DM24" s="14">
        <f>SUM(BV$7:BV24)</f>
        <v>2</v>
      </c>
      <c r="DN24" s="14">
        <f>SUM(BW$7:BW24)</f>
        <v>20</v>
      </c>
      <c r="DO24" s="14">
        <f>SUM(BX$7:BX24)</f>
        <v>20</v>
      </c>
      <c r="DP24" s="14">
        <f>SUM(BY$7:BY24)</f>
        <v>10.5</v>
      </c>
      <c r="DQ24" s="14">
        <f>SUM(BZ$7:BZ24)</f>
        <v>10.5</v>
      </c>
      <c r="DR24" s="14">
        <f>SUM(CA$7:CA24)</f>
        <v>4</v>
      </c>
      <c r="DS24" s="14">
        <f>SUM(CB$7:CB24)</f>
        <v>2</v>
      </c>
      <c r="DT24" s="14">
        <f>SUM(CC$7:CC24)</f>
        <v>0</v>
      </c>
      <c r="DU24" s="14">
        <f>SUM(CD$7:CD24)</f>
        <v>0</v>
      </c>
      <c r="DV24" s="14">
        <f>SUM(CE$7:CE24)</f>
        <v>0</v>
      </c>
      <c r="DW24" s="14">
        <f>SUM(CF$7:CF24)</f>
        <v>0</v>
      </c>
      <c r="DX24" s="14">
        <f>SUM(CG$7:CG24)</f>
        <v>0</v>
      </c>
      <c r="DY24" s="14">
        <f>SUM(CH$7:CH24)</f>
        <v>0</v>
      </c>
      <c r="DZ24" s="14">
        <f>SUM(CI$7:CI24)</f>
        <v>0</v>
      </c>
      <c r="EA24" s="14">
        <f>SUM(CJ$7:CJ24)</f>
        <v>0</v>
      </c>
      <c r="EB24" s="14">
        <f>SUM(CK$7:CK24)</f>
        <v>0</v>
      </c>
      <c r="EC24" s="14">
        <f>SUM(CL$7:CL24)</f>
        <v>0</v>
      </c>
      <c r="ED24" s="14">
        <f>SUM(CM$7:CM24)</f>
        <v>0</v>
      </c>
      <c r="EE24" s="14">
        <f>SUM(CN$7:CN24)</f>
        <v>0</v>
      </c>
      <c r="EF24" s="14">
        <f>SUM(CO$7:CO24)</f>
        <v>0</v>
      </c>
      <c r="EG24" s="14">
        <f>SUM(CP$7:CP24)</f>
        <v>0</v>
      </c>
      <c r="EH24" s="14">
        <f>SUM(CQ$7:CQ24)</f>
        <v>0</v>
      </c>
      <c r="EI24" s="14">
        <f>SUM(CR$7:CR24)</f>
        <v>0</v>
      </c>
      <c r="EJ24" s="14">
        <f>SUM(CS$7:CS24)</f>
        <v>0</v>
      </c>
      <c r="EK24" s="14">
        <f>SUM(CT$7:CT24)</f>
        <v>0</v>
      </c>
      <c r="EL24" s="14">
        <f>SUM(CU$7:CU24)</f>
        <v>0</v>
      </c>
      <c r="EM24" s="14">
        <f>SUM(CV$7:CV24)</f>
        <v>0</v>
      </c>
      <c r="EN24" s="14">
        <f>SUM(CW$7:CW24)</f>
        <v>0</v>
      </c>
      <c r="EO24" s="14">
        <f>SUM(CX$7:CX24)</f>
        <v>0</v>
      </c>
      <c r="ER24" s="14">
        <f t="shared" si="12"/>
        <v>11</v>
      </c>
      <c r="ES24" s="14">
        <f t="shared" si="13"/>
        <v>11</v>
      </c>
      <c r="ET24" s="14">
        <f t="shared" si="14"/>
        <v>8</v>
      </c>
      <c r="EU24" s="14">
        <f t="shared" si="15"/>
        <v>11</v>
      </c>
      <c r="EV24" s="14">
        <f t="shared" si="16"/>
        <v>11</v>
      </c>
      <c r="EW24" s="14">
        <f t="shared" si="17"/>
        <v>8</v>
      </c>
      <c r="EX24" s="14">
        <f t="shared" si="18"/>
        <v>8</v>
      </c>
      <c r="EY24" s="14">
        <f t="shared" si="19"/>
        <v>6</v>
      </c>
      <c r="EZ24" s="14">
        <f t="shared" si="20"/>
        <v>9</v>
      </c>
      <c r="FA24" s="14">
        <f t="shared" si="21"/>
        <v>9</v>
      </c>
      <c r="FB24" s="14">
        <f t="shared" si="22"/>
        <v>6</v>
      </c>
      <c r="FC24" s="14">
        <f t="shared" si="23"/>
        <v>6</v>
      </c>
      <c r="FD24" s="14">
        <f t="shared" si="24"/>
        <v>3</v>
      </c>
      <c r="FE24" s="14">
        <f t="shared" si="25"/>
        <v>2</v>
      </c>
      <c r="FF24" s="14">
        <f t="shared" si="26"/>
        <v>9</v>
      </c>
      <c r="FG24" s="14">
        <f t="shared" si="27"/>
        <v>9</v>
      </c>
      <c r="FH24" s="14">
        <f t="shared" si="28"/>
        <v>6</v>
      </c>
      <c r="FI24" s="14">
        <f t="shared" si="29"/>
        <v>6</v>
      </c>
      <c r="FJ24" s="14">
        <f t="shared" si="30"/>
        <v>3</v>
      </c>
      <c r="FK24" s="14">
        <f t="shared" si="31"/>
        <v>2</v>
      </c>
      <c r="FL24" s="14">
        <f t="shared" si="32"/>
        <v>0</v>
      </c>
      <c r="FM24" s="14">
        <f t="shared" si="33"/>
        <v>0</v>
      </c>
      <c r="FN24" s="14">
        <f t="shared" si="34"/>
        <v>0</v>
      </c>
      <c r="FO24" s="14">
        <f t="shared" si="35"/>
        <v>0</v>
      </c>
      <c r="FP24" s="14">
        <f t="shared" si="36"/>
        <v>0</v>
      </c>
      <c r="FQ24" s="14">
        <f t="shared" si="37"/>
        <v>0</v>
      </c>
      <c r="FR24" s="14">
        <f t="shared" si="38"/>
        <v>0</v>
      </c>
      <c r="FS24" s="14">
        <f t="shared" si="39"/>
        <v>0</v>
      </c>
      <c r="FT24" s="14">
        <f t="shared" si="40"/>
        <v>0</v>
      </c>
      <c r="FU24" s="14">
        <f t="shared" si="41"/>
        <v>0</v>
      </c>
      <c r="FV24" s="14">
        <f t="shared" si="42"/>
        <v>0</v>
      </c>
      <c r="FW24" s="14">
        <f t="shared" si="43"/>
        <v>0</v>
      </c>
      <c r="FX24" s="14">
        <f t="shared" si="44"/>
        <v>0</v>
      </c>
      <c r="FY24" s="14">
        <f t="shared" si="45"/>
        <v>0</v>
      </c>
      <c r="FZ24" s="14">
        <f t="shared" si="46"/>
        <v>0</v>
      </c>
      <c r="GA24" s="14">
        <f t="shared" si="47"/>
        <v>0</v>
      </c>
      <c r="GB24" s="14">
        <f t="shared" si="48"/>
        <v>0</v>
      </c>
      <c r="GC24" s="14">
        <f t="shared" si="49"/>
        <v>0</v>
      </c>
      <c r="GD24" s="14">
        <f t="shared" si="50"/>
        <v>0</v>
      </c>
      <c r="GE24" s="14">
        <f t="shared" si="51"/>
        <v>0</v>
      </c>
      <c r="GF24" s="14">
        <f t="shared" si="52"/>
        <v>0</v>
      </c>
      <c r="GG24" s="14">
        <f t="shared" si="53"/>
        <v>0</v>
      </c>
      <c r="GJ24" s="105">
        <v>18</v>
      </c>
      <c r="GK24" s="14">
        <f t="shared" si="54"/>
        <v>2</v>
      </c>
      <c r="GL24" s="14">
        <f t="shared" si="55"/>
        <v>1606004</v>
      </c>
      <c r="GM24" s="14" t="str">
        <f t="shared" si="56"/>
        <v>神器1-2 : 8级</v>
      </c>
      <c r="GN24" s="14" t="s">
        <v>900</v>
      </c>
      <c r="GO24" s="14">
        <f t="shared" si="57"/>
        <v>3</v>
      </c>
      <c r="GP24" s="14" t="str">
        <f t="shared" si="58"/>
        <v>神器1-2</v>
      </c>
      <c r="GQ24" s="14">
        <f t="shared" si="59"/>
        <v>1</v>
      </c>
    </row>
    <row r="25" spans="10:199" ht="16.5" x14ac:dyDescent="0.2">
      <c r="J25" s="101">
        <v>18</v>
      </c>
      <c r="K25" s="101">
        <v>10</v>
      </c>
      <c r="L25" s="101">
        <f>SUM(K$8:K25)</f>
        <v>85</v>
      </c>
      <c r="N25" s="104">
        <v>4</v>
      </c>
      <c r="O25" s="104">
        <v>4</v>
      </c>
      <c r="P25" s="104">
        <v>2</v>
      </c>
      <c r="Q25" s="104">
        <v>18</v>
      </c>
      <c r="R25" s="14">
        <f>SUM(Q$7:Q25)</f>
        <v>300</v>
      </c>
      <c r="S25" s="105">
        <v>1606022</v>
      </c>
      <c r="T25" s="14" t="str">
        <f t="shared" si="60"/>
        <v>神器4-4</v>
      </c>
      <c r="AD25" s="101">
        <v>19</v>
      </c>
      <c r="AE25" s="101">
        <v>4</v>
      </c>
      <c r="AF25" s="101">
        <v>5</v>
      </c>
      <c r="AG25" s="101" t="str">
        <f t="shared" si="6"/>
        <v>神器4-5</v>
      </c>
      <c r="AH25" s="101">
        <v>3</v>
      </c>
      <c r="AI25" s="101">
        <f t="shared" si="7"/>
        <v>175</v>
      </c>
      <c r="AL25" s="101">
        <v>3</v>
      </c>
      <c r="AM25" s="101">
        <v>1</v>
      </c>
      <c r="AN25" s="101">
        <v>10</v>
      </c>
      <c r="AO25" s="101">
        <v>1</v>
      </c>
      <c r="AP25" s="101" t="s">
        <v>365</v>
      </c>
      <c r="AQ25" s="101">
        <v>1500</v>
      </c>
      <c r="AR25" s="101">
        <v>1</v>
      </c>
      <c r="AS25" s="101">
        <v>1</v>
      </c>
      <c r="AT25" s="101">
        <f t="shared" si="8"/>
        <v>1</v>
      </c>
      <c r="AU25" s="14">
        <f t="shared" si="9"/>
        <v>0.15</v>
      </c>
      <c r="AV25" s="14">
        <f t="shared" si="10"/>
        <v>1.5</v>
      </c>
      <c r="BD25" s="101">
        <v>19</v>
      </c>
      <c r="BE25" s="14">
        <f>INDEX(节奏总表!$BW$4:$BW$63,新神器!BD25)</f>
        <v>101</v>
      </c>
      <c r="BF25" s="14">
        <f t="shared" si="11"/>
        <v>4</v>
      </c>
      <c r="BG25" s="101">
        <v>3</v>
      </c>
      <c r="BH25" s="101">
        <v>5</v>
      </c>
      <c r="BI25" s="14">
        <f t="shared" si="61"/>
        <v>0.75</v>
      </c>
      <c r="BJ25" s="14">
        <f t="shared" si="61"/>
        <v>0.75</v>
      </c>
      <c r="BK25" s="14">
        <f t="shared" si="61"/>
        <v>0.5</v>
      </c>
      <c r="BL25" s="14">
        <f t="shared" si="61"/>
        <v>0.75</v>
      </c>
      <c r="BM25" s="14">
        <f t="shared" si="61"/>
        <v>0.75</v>
      </c>
      <c r="BN25" s="14">
        <f t="shared" si="61"/>
        <v>0.5</v>
      </c>
      <c r="BO25" s="14">
        <f t="shared" si="61"/>
        <v>0.5</v>
      </c>
      <c r="BP25" s="14">
        <f t="shared" si="61"/>
        <v>0.5</v>
      </c>
      <c r="BQ25" s="14">
        <f t="shared" si="61"/>
        <v>0</v>
      </c>
      <c r="BR25" s="14">
        <f t="shared" si="61"/>
        <v>0</v>
      </c>
      <c r="BS25" s="14">
        <f t="shared" si="62"/>
        <v>0</v>
      </c>
      <c r="BT25" s="14">
        <f t="shared" si="62"/>
        <v>0</v>
      </c>
      <c r="BU25" s="14">
        <f t="shared" si="62"/>
        <v>0</v>
      </c>
      <c r="BV25" s="14">
        <f t="shared" si="62"/>
        <v>0</v>
      </c>
      <c r="BW25" s="14">
        <f t="shared" si="62"/>
        <v>5</v>
      </c>
      <c r="BX25" s="14">
        <f t="shared" si="62"/>
        <v>5</v>
      </c>
      <c r="BY25" s="14">
        <f t="shared" si="62"/>
        <v>2.625</v>
      </c>
      <c r="BZ25" s="14">
        <f t="shared" si="62"/>
        <v>2.625</v>
      </c>
      <c r="CA25" s="14">
        <f t="shared" si="62"/>
        <v>1</v>
      </c>
      <c r="CB25" s="14">
        <f t="shared" si="62"/>
        <v>0.5</v>
      </c>
      <c r="CC25" s="14">
        <f t="shared" si="63"/>
        <v>0</v>
      </c>
      <c r="CD25" s="14">
        <f t="shared" si="63"/>
        <v>0</v>
      </c>
      <c r="CE25" s="14">
        <f t="shared" si="63"/>
        <v>0</v>
      </c>
      <c r="CF25" s="14">
        <f t="shared" si="63"/>
        <v>0</v>
      </c>
      <c r="CG25" s="14">
        <f t="shared" si="63"/>
        <v>0</v>
      </c>
      <c r="CH25" s="14">
        <f t="shared" si="63"/>
        <v>0</v>
      </c>
      <c r="CI25" s="14">
        <f t="shared" si="63"/>
        <v>0</v>
      </c>
      <c r="CJ25" s="14">
        <f t="shared" si="63"/>
        <v>0</v>
      </c>
      <c r="CK25" s="14">
        <f t="shared" si="63"/>
        <v>0</v>
      </c>
      <c r="CL25" s="14">
        <f t="shared" si="63"/>
        <v>0</v>
      </c>
      <c r="CM25" s="14">
        <f t="shared" si="64"/>
        <v>0</v>
      </c>
      <c r="CN25" s="14">
        <f t="shared" si="64"/>
        <v>0</v>
      </c>
      <c r="CO25" s="14">
        <f t="shared" si="64"/>
        <v>0</v>
      </c>
      <c r="CP25" s="14">
        <f t="shared" si="64"/>
        <v>0</v>
      </c>
      <c r="CQ25" s="14">
        <f t="shared" si="64"/>
        <v>0</v>
      </c>
      <c r="CR25" s="14">
        <f t="shared" si="64"/>
        <v>0</v>
      </c>
      <c r="CS25" s="14">
        <f t="shared" si="64"/>
        <v>0</v>
      </c>
      <c r="CT25" s="14">
        <f t="shared" si="64"/>
        <v>0</v>
      </c>
      <c r="CU25" s="14">
        <f t="shared" si="64"/>
        <v>0</v>
      </c>
      <c r="CV25" s="14">
        <f t="shared" si="64"/>
        <v>0</v>
      </c>
      <c r="CW25" s="14">
        <f t="shared" si="64"/>
        <v>0</v>
      </c>
      <c r="CX25" s="14">
        <f t="shared" si="64"/>
        <v>0</v>
      </c>
      <c r="CZ25" s="14">
        <f>SUM(BI$7:BI25)</f>
        <v>31.249999999999993</v>
      </c>
      <c r="DA25" s="14">
        <f>SUM(BJ$7:BJ25)</f>
        <v>31.249999999999993</v>
      </c>
      <c r="DB25" s="14">
        <f>SUM(BK$7:BK25)</f>
        <v>17.25</v>
      </c>
      <c r="DC25" s="14">
        <f>SUM(BL$7:BL25)</f>
        <v>31.75</v>
      </c>
      <c r="DD25" s="14">
        <f>SUM(BM$7:BM25)</f>
        <v>31.75</v>
      </c>
      <c r="DE25" s="14">
        <f>SUM(BN$7:BN25)</f>
        <v>17.625</v>
      </c>
      <c r="DF25" s="14">
        <f>SUM(BO$7:BO25)</f>
        <v>17.625</v>
      </c>
      <c r="DG25" s="14">
        <f>SUM(BP$7:BP25)</f>
        <v>10.75</v>
      </c>
      <c r="DH25" s="14">
        <f>SUM(BQ$7:BQ25)</f>
        <v>20</v>
      </c>
      <c r="DI25" s="14">
        <f>SUM(BR$7:BR25)</f>
        <v>20</v>
      </c>
      <c r="DJ25" s="14">
        <f>SUM(BS$7:BS25)</f>
        <v>10.5</v>
      </c>
      <c r="DK25" s="14">
        <f>SUM(BT$7:BT25)</f>
        <v>10.5</v>
      </c>
      <c r="DL25" s="14">
        <f>SUM(BU$7:BU25)</f>
        <v>4</v>
      </c>
      <c r="DM25" s="14">
        <f>SUM(BV$7:BV25)</f>
        <v>2</v>
      </c>
      <c r="DN25" s="14">
        <f>SUM(BW$7:BW25)</f>
        <v>25</v>
      </c>
      <c r="DO25" s="14">
        <f>SUM(BX$7:BX25)</f>
        <v>25</v>
      </c>
      <c r="DP25" s="14">
        <f>SUM(BY$7:BY25)</f>
        <v>13.125</v>
      </c>
      <c r="DQ25" s="14">
        <f>SUM(BZ$7:BZ25)</f>
        <v>13.125</v>
      </c>
      <c r="DR25" s="14">
        <f>SUM(CA$7:CA25)</f>
        <v>5</v>
      </c>
      <c r="DS25" s="14">
        <f>SUM(CB$7:CB25)</f>
        <v>2.5</v>
      </c>
      <c r="DT25" s="14">
        <f>SUM(CC$7:CC25)</f>
        <v>0</v>
      </c>
      <c r="DU25" s="14">
        <f>SUM(CD$7:CD25)</f>
        <v>0</v>
      </c>
      <c r="DV25" s="14">
        <f>SUM(CE$7:CE25)</f>
        <v>0</v>
      </c>
      <c r="DW25" s="14">
        <f>SUM(CF$7:CF25)</f>
        <v>0</v>
      </c>
      <c r="DX25" s="14">
        <f>SUM(CG$7:CG25)</f>
        <v>0</v>
      </c>
      <c r="DY25" s="14">
        <f>SUM(CH$7:CH25)</f>
        <v>0</v>
      </c>
      <c r="DZ25" s="14">
        <f>SUM(CI$7:CI25)</f>
        <v>0</v>
      </c>
      <c r="EA25" s="14">
        <f>SUM(CJ$7:CJ25)</f>
        <v>0</v>
      </c>
      <c r="EB25" s="14">
        <f>SUM(CK$7:CK25)</f>
        <v>0</v>
      </c>
      <c r="EC25" s="14">
        <f>SUM(CL$7:CL25)</f>
        <v>0</v>
      </c>
      <c r="ED25" s="14">
        <f>SUM(CM$7:CM25)</f>
        <v>0</v>
      </c>
      <c r="EE25" s="14">
        <f>SUM(CN$7:CN25)</f>
        <v>0</v>
      </c>
      <c r="EF25" s="14">
        <f>SUM(CO$7:CO25)</f>
        <v>0</v>
      </c>
      <c r="EG25" s="14">
        <f>SUM(CP$7:CP25)</f>
        <v>0</v>
      </c>
      <c r="EH25" s="14">
        <f>SUM(CQ$7:CQ25)</f>
        <v>0</v>
      </c>
      <c r="EI25" s="14">
        <f>SUM(CR$7:CR25)</f>
        <v>0</v>
      </c>
      <c r="EJ25" s="14">
        <f>SUM(CS$7:CS25)</f>
        <v>0</v>
      </c>
      <c r="EK25" s="14">
        <f>SUM(CT$7:CT25)</f>
        <v>0</v>
      </c>
      <c r="EL25" s="14">
        <f>SUM(CU$7:CU25)</f>
        <v>0</v>
      </c>
      <c r="EM25" s="14">
        <f>SUM(CV$7:CV25)</f>
        <v>0</v>
      </c>
      <c r="EN25" s="14">
        <f>SUM(CW$7:CW25)</f>
        <v>0</v>
      </c>
      <c r="EO25" s="14">
        <f>SUM(CX$7:CX25)</f>
        <v>0</v>
      </c>
      <c r="ER25" s="14">
        <f t="shared" si="12"/>
        <v>11</v>
      </c>
      <c r="ES25" s="14">
        <f t="shared" si="13"/>
        <v>11</v>
      </c>
      <c r="ET25" s="14">
        <f t="shared" si="14"/>
        <v>8</v>
      </c>
      <c r="EU25" s="14">
        <f t="shared" si="15"/>
        <v>11</v>
      </c>
      <c r="EV25" s="14">
        <f t="shared" si="16"/>
        <v>11</v>
      </c>
      <c r="EW25" s="14">
        <f t="shared" si="17"/>
        <v>8</v>
      </c>
      <c r="EX25" s="14">
        <f t="shared" si="18"/>
        <v>8</v>
      </c>
      <c r="EY25" s="14">
        <f t="shared" si="19"/>
        <v>6</v>
      </c>
      <c r="EZ25" s="14">
        <f t="shared" si="20"/>
        <v>9</v>
      </c>
      <c r="FA25" s="14">
        <f t="shared" si="21"/>
        <v>9</v>
      </c>
      <c r="FB25" s="14">
        <f t="shared" si="22"/>
        <v>6</v>
      </c>
      <c r="FC25" s="14">
        <f t="shared" si="23"/>
        <v>6</v>
      </c>
      <c r="FD25" s="14">
        <f t="shared" si="24"/>
        <v>3</v>
      </c>
      <c r="FE25" s="14">
        <f t="shared" si="25"/>
        <v>2</v>
      </c>
      <c r="FF25" s="14">
        <f t="shared" si="26"/>
        <v>10</v>
      </c>
      <c r="FG25" s="14">
        <f t="shared" si="27"/>
        <v>10</v>
      </c>
      <c r="FH25" s="14">
        <f t="shared" si="28"/>
        <v>7</v>
      </c>
      <c r="FI25" s="14">
        <f t="shared" si="29"/>
        <v>7</v>
      </c>
      <c r="FJ25" s="14">
        <f t="shared" si="30"/>
        <v>4</v>
      </c>
      <c r="FK25" s="14">
        <f t="shared" si="31"/>
        <v>2</v>
      </c>
      <c r="FL25" s="14">
        <f t="shared" si="32"/>
        <v>0</v>
      </c>
      <c r="FM25" s="14">
        <f t="shared" si="33"/>
        <v>0</v>
      </c>
      <c r="FN25" s="14">
        <f t="shared" si="34"/>
        <v>0</v>
      </c>
      <c r="FO25" s="14">
        <f t="shared" si="35"/>
        <v>0</v>
      </c>
      <c r="FP25" s="14">
        <f t="shared" si="36"/>
        <v>0</v>
      </c>
      <c r="FQ25" s="14">
        <f t="shared" si="37"/>
        <v>0</v>
      </c>
      <c r="FR25" s="14">
        <f t="shared" si="38"/>
        <v>0</v>
      </c>
      <c r="FS25" s="14">
        <f t="shared" si="39"/>
        <v>0</v>
      </c>
      <c r="FT25" s="14">
        <f t="shared" si="40"/>
        <v>0</v>
      </c>
      <c r="FU25" s="14">
        <f t="shared" si="41"/>
        <v>0</v>
      </c>
      <c r="FV25" s="14">
        <f t="shared" si="42"/>
        <v>0</v>
      </c>
      <c r="FW25" s="14">
        <f t="shared" si="43"/>
        <v>0</v>
      </c>
      <c r="FX25" s="14">
        <f t="shared" si="44"/>
        <v>0</v>
      </c>
      <c r="FY25" s="14">
        <f t="shared" si="45"/>
        <v>0</v>
      </c>
      <c r="FZ25" s="14">
        <f t="shared" si="46"/>
        <v>0</v>
      </c>
      <c r="GA25" s="14">
        <f t="shared" si="47"/>
        <v>0</v>
      </c>
      <c r="GB25" s="14">
        <f t="shared" si="48"/>
        <v>0</v>
      </c>
      <c r="GC25" s="14">
        <f t="shared" si="49"/>
        <v>0</v>
      </c>
      <c r="GD25" s="14">
        <f t="shared" si="50"/>
        <v>0</v>
      </c>
      <c r="GE25" s="14">
        <f t="shared" si="51"/>
        <v>0</v>
      </c>
      <c r="GF25" s="14">
        <f t="shared" si="52"/>
        <v>0</v>
      </c>
      <c r="GG25" s="14">
        <f t="shared" si="53"/>
        <v>0</v>
      </c>
      <c r="GJ25" s="105">
        <v>19</v>
      </c>
      <c r="GK25" s="14">
        <f t="shared" si="54"/>
        <v>2</v>
      </c>
      <c r="GL25" s="14">
        <f t="shared" si="55"/>
        <v>1606004</v>
      </c>
      <c r="GM25" s="14" t="str">
        <f t="shared" si="56"/>
        <v>神器1-2 : 1级</v>
      </c>
      <c r="GN25" s="14" t="s">
        <v>900</v>
      </c>
      <c r="GO25" s="14">
        <f t="shared" si="57"/>
        <v>4</v>
      </c>
      <c r="GP25" s="14" t="str">
        <f t="shared" si="58"/>
        <v>神器1-2</v>
      </c>
      <c r="GQ25" s="14">
        <f t="shared" si="59"/>
        <v>2</v>
      </c>
    </row>
    <row r="26" spans="10:199" ht="16.5" x14ac:dyDescent="0.2">
      <c r="J26" s="101">
        <v>19</v>
      </c>
      <c r="K26" s="101">
        <v>15</v>
      </c>
      <c r="L26" s="101">
        <f>SUM(K$8:K26)</f>
        <v>100</v>
      </c>
      <c r="N26" s="104">
        <v>4</v>
      </c>
      <c r="O26" s="104">
        <v>5</v>
      </c>
      <c r="P26" s="104">
        <v>3</v>
      </c>
      <c r="Q26" s="104">
        <v>18</v>
      </c>
      <c r="R26" s="14">
        <f>SUM(Q$7:Q26)</f>
        <v>318</v>
      </c>
      <c r="S26" s="105">
        <v>1606023</v>
      </c>
      <c r="T26" s="14" t="str">
        <f t="shared" si="60"/>
        <v>神器4-5</v>
      </c>
      <c r="AD26" s="101">
        <v>20</v>
      </c>
      <c r="AE26" s="101">
        <v>4</v>
      </c>
      <c r="AF26" s="101">
        <v>6</v>
      </c>
      <c r="AG26" s="101" t="str">
        <f t="shared" si="6"/>
        <v>神器4-6</v>
      </c>
      <c r="AH26" s="101">
        <v>4</v>
      </c>
      <c r="AI26" s="101">
        <f t="shared" si="7"/>
        <v>375</v>
      </c>
      <c r="AL26" s="101">
        <v>3</v>
      </c>
      <c r="AM26" s="101">
        <v>1</v>
      </c>
      <c r="AN26" s="101">
        <v>10</v>
      </c>
      <c r="AO26" s="101">
        <v>2</v>
      </c>
      <c r="AP26" s="101" t="s">
        <v>366</v>
      </c>
      <c r="AQ26" s="101">
        <v>1500</v>
      </c>
      <c r="AR26" s="101">
        <v>1</v>
      </c>
      <c r="AS26" s="101">
        <v>1</v>
      </c>
      <c r="AT26" s="101">
        <f t="shared" si="8"/>
        <v>1</v>
      </c>
      <c r="AU26" s="14">
        <f t="shared" si="9"/>
        <v>0.15</v>
      </c>
      <c r="AV26" s="14">
        <f t="shared" si="10"/>
        <v>1.5</v>
      </c>
      <c r="BD26" s="101">
        <v>20</v>
      </c>
      <c r="BE26" s="14">
        <f>INDEX(节奏总表!$BW$4:$BW$63,新神器!BD26)</f>
        <v>103</v>
      </c>
      <c r="BF26" s="14">
        <f t="shared" si="11"/>
        <v>5</v>
      </c>
      <c r="BG26" s="101">
        <v>3</v>
      </c>
      <c r="BH26" s="101">
        <v>5</v>
      </c>
      <c r="BI26" s="14">
        <f t="shared" si="61"/>
        <v>0.75</v>
      </c>
      <c r="BJ26" s="14">
        <f t="shared" si="61"/>
        <v>0.75</v>
      </c>
      <c r="BK26" s="14">
        <f t="shared" si="61"/>
        <v>0.5</v>
      </c>
      <c r="BL26" s="14">
        <f t="shared" si="61"/>
        <v>0.75</v>
      </c>
      <c r="BM26" s="14">
        <f t="shared" si="61"/>
        <v>0.75</v>
      </c>
      <c r="BN26" s="14">
        <f t="shared" si="61"/>
        <v>0.5</v>
      </c>
      <c r="BO26" s="14">
        <f t="shared" si="61"/>
        <v>0.5</v>
      </c>
      <c r="BP26" s="14">
        <f t="shared" si="61"/>
        <v>0.5</v>
      </c>
      <c r="BQ26" s="14">
        <f t="shared" si="61"/>
        <v>0</v>
      </c>
      <c r="BR26" s="14">
        <f t="shared" si="61"/>
        <v>0</v>
      </c>
      <c r="BS26" s="14">
        <f t="shared" si="62"/>
        <v>0</v>
      </c>
      <c r="BT26" s="14">
        <f t="shared" si="62"/>
        <v>0</v>
      </c>
      <c r="BU26" s="14">
        <f t="shared" si="62"/>
        <v>0</v>
      </c>
      <c r="BV26" s="14">
        <f t="shared" si="62"/>
        <v>0</v>
      </c>
      <c r="BW26" s="14">
        <f t="shared" si="62"/>
        <v>0</v>
      </c>
      <c r="BX26" s="14">
        <f t="shared" si="62"/>
        <v>0</v>
      </c>
      <c r="BY26" s="14">
        <f t="shared" si="62"/>
        <v>0</v>
      </c>
      <c r="BZ26" s="14">
        <f t="shared" si="62"/>
        <v>0</v>
      </c>
      <c r="CA26" s="14">
        <f t="shared" si="62"/>
        <v>0</v>
      </c>
      <c r="CB26" s="14">
        <f t="shared" si="62"/>
        <v>0</v>
      </c>
      <c r="CC26" s="14">
        <f t="shared" si="63"/>
        <v>5</v>
      </c>
      <c r="CD26" s="14">
        <f t="shared" si="63"/>
        <v>5</v>
      </c>
      <c r="CE26" s="14">
        <f t="shared" si="63"/>
        <v>2.625</v>
      </c>
      <c r="CF26" s="14">
        <f t="shared" si="63"/>
        <v>2.625</v>
      </c>
      <c r="CG26" s="14">
        <f t="shared" si="63"/>
        <v>1</v>
      </c>
      <c r="CH26" s="14">
        <f t="shared" si="63"/>
        <v>0.5</v>
      </c>
      <c r="CI26" s="14">
        <f t="shared" si="63"/>
        <v>0</v>
      </c>
      <c r="CJ26" s="14">
        <f t="shared" si="63"/>
        <v>0</v>
      </c>
      <c r="CK26" s="14">
        <f t="shared" si="63"/>
        <v>0</v>
      </c>
      <c r="CL26" s="14">
        <f t="shared" si="63"/>
        <v>0</v>
      </c>
      <c r="CM26" s="14">
        <f t="shared" si="64"/>
        <v>0</v>
      </c>
      <c r="CN26" s="14">
        <f t="shared" si="64"/>
        <v>0</v>
      </c>
      <c r="CO26" s="14">
        <f t="shared" si="64"/>
        <v>0</v>
      </c>
      <c r="CP26" s="14">
        <f t="shared" si="64"/>
        <v>0</v>
      </c>
      <c r="CQ26" s="14">
        <f t="shared" si="64"/>
        <v>0</v>
      </c>
      <c r="CR26" s="14">
        <f t="shared" si="64"/>
        <v>0</v>
      </c>
      <c r="CS26" s="14">
        <f t="shared" si="64"/>
        <v>0</v>
      </c>
      <c r="CT26" s="14">
        <f t="shared" si="64"/>
        <v>0</v>
      </c>
      <c r="CU26" s="14">
        <f t="shared" si="64"/>
        <v>0</v>
      </c>
      <c r="CV26" s="14">
        <f t="shared" si="64"/>
        <v>0</v>
      </c>
      <c r="CW26" s="14">
        <f t="shared" si="64"/>
        <v>0</v>
      </c>
      <c r="CX26" s="14">
        <f t="shared" si="64"/>
        <v>0</v>
      </c>
      <c r="CZ26" s="14">
        <f>SUM(BI$7:BI26)</f>
        <v>31.999999999999993</v>
      </c>
      <c r="DA26" s="14">
        <f>SUM(BJ$7:BJ26)</f>
        <v>31.999999999999993</v>
      </c>
      <c r="DB26" s="14">
        <f>SUM(BK$7:BK26)</f>
        <v>17.75</v>
      </c>
      <c r="DC26" s="14">
        <f>SUM(BL$7:BL26)</f>
        <v>32.5</v>
      </c>
      <c r="DD26" s="14">
        <f>SUM(BM$7:BM26)</f>
        <v>32.5</v>
      </c>
      <c r="DE26" s="14">
        <f>SUM(BN$7:BN26)</f>
        <v>18.125</v>
      </c>
      <c r="DF26" s="14">
        <f>SUM(BO$7:BO26)</f>
        <v>18.125</v>
      </c>
      <c r="DG26" s="14">
        <f>SUM(BP$7:BP26)</f>
        <v>11.25</v>
      </c>
      <c r="DH26" s="14">
        <f>SUM(BQ$7:BQ26)</f>
        <v>20</v>
      </c>
      <c r="DI26" s="14">
        <f>SUM(BR$7:BR26)</f>
        <v>20</v>
      </c>
      <c r="DJ26" s="14">
        <f>SUM(BS$7:BS26)</f>
        <v>10.5</v>
      </c>
      <c r="DK26" s="14">
        <f>SUM(BT$7:BT26)</f>
        <v>10.5</v>
      </c>
      <c r="DL26" s="14">
        <f>SUM(BU$7:BU26)</f>
        <v>4</v>
      </c>
      <c r="DM26" s="14">
        <f>SUM(BV$7:BV26)</f>
        <v>2</v>
      </c>
      <c r="DN26" s="14">
        <f>SUM(BW$7:BW26)</f>
        <v>25</v>
      </c>
      <c r="DO26" s="14">
        <f>SUM(BX$7:BX26)</f>
        <v>25</v>
      </c>
      <c r="DP26" s="14">
        <f>SUM(BY$7:BY26)</f>
        <v>13.125</v>
      </c>
      <c r="DQ26" s="14">
        <f>SUM(BZ$7:BZ26)</f>
        <v>13.125</v>
      </c>
      <c r="DR26" s="14">
        <f>SUM(CA$7:CA26)</f>
        <v>5</v>
      </c>
      <c r="DS26" s="14">
        <f>SUM(CB$7:CB26)</f>
        <v>2.5</v>
      </c>
      <c r="DT26" s="14">
        <f>SUM(CC$7:CC26)</f>
        <v>5</v>
      </c>
      <c r="DU26" s="14">
        <f>SUM(CD$7:CD26)</f>
        <v>5</v>
      </c>
      <c r="DV26" s="14">
        <f>SUM(CE$7:CE26)</f>
        <v>2.625</v>
      </c>
      <c r="DW26" s="14">
        <f>SUM(CF$7:CF26)</f>
        <v>2.625</v>
      </c>
      <c r="DX26" s="14">
        <f>SUM(CG$7:CG26)</f>
        <v>1</v>
      </c>
      <c r="DY26" s="14">
        <f>SUM(CH$7:CH26)</f>
        <v>0.5</v>
      </c>
      <c r="DZ26" s="14">
        <f>SUM(CI$7:CI26)</f>
        <v>0</v>
      </c>
      <c r="EA26" s="14">
        <f>SUM(CJ$7:CJ26)</f>
        <v>0</v>
      </c>
      <c r="EB26" s="14">
        <f>SUM(CK$7:CK26)</f>
        <v>0</v>
      </c>
      <c r="EC26" s="14">
        <f>SUM(CL$7:CL26)</f>
        <v>0</v>
      </c>
      <c r="ED26" s="14">
        <f>SUM(CM$7:CM26)</f>
        <v>0</v>
      </c>
      <c r="EE26" s="14">
        <f>SUM(CN$7:CN26)</f>
        <v>0</v>
      </c>
      <c r="EF26" s="14">
        <f>SUM(CO$7:CO26)</f>
        <v>0</v>
      </c>
      <c r="EG26" s="14">
        <f>SUM(CP$7:CP26)</f>
        <v>0</v>
      </c>
      <c r="EH26" s="14">
        <f>SUM(CQ$7:CQ26)</f>
        <v>0</v>
      </c>
      <c r="EI26" s="14">
        <f>SUM(CR$7:CR26)</f>
        <v>0</v>
      </c>
      <c r="EJ26" s="14">
        <f>SUM(CS$7:CS26)</f>
        <v>0</v>
      </c>
      <c r="EK26" s="14">
        <f>SUM(CT$7:CT26)</f>
        <v>0</v>
      </c>
      <c r="EL26" s="14">
        <f>SUM(CU$7:CU26)</f>
        <v>0</v>
      </c>
      <c r="EM26" s="14">
        <f>SUM(CV$7:CV26)</f>
        <v>0</v>
      </c>
      <c r="EN26" s="14">
        <f>SUM(CW$7:CW26)</f>
        <v>0</v>
      </c>
      <c r="EO26" s="14">
        <f>SUM(CX$7:CX26)</f>
        <v>0</v>
      </c>
      <c r="ER26" s="14">
        <f t="shared" si="12"/>
        <v>11</v>
      </c>
      <c r="ES26" s="14">
        <f t="shared" si="13"/>
        <v>11</v>
      </c>
      <c r="ET26" s="14">
        <f t="shared" si="14"/>
        <v>8</v>
      </c>
      <c r="EU26" s="14">
        <f t="shared" si="15"/>
        <v>11</v>
      </c>
      <c r="EV26" s="14">
        <f t="shared" si="16"/>
        <v>11</v>
      </c>
      <c r="EW26" s="14">
        <f t="shared" si="17"/>
        <v>9</v>
      </c>
      <c r="EX26" s="14">
        <f t="shared" si="18"/>
        <v>9</v>
      </c>
      <c r="EY26" s="14">
        <f t="shared" si="19"/>
        <v>6</v>
      </c>
      <c r="EZ26" s="14">
        <f t="shared" si="20"/>
        <v>9</v>
      </c>
      <c r="FA26" s="14">
        <f t="shared" si="21"/>
        <v>9</v>
      </c>
      <c r="FB26" s="14">
        <f t="shared" si="22"/>
        <v>6</v>
      </c>
      <c r="FC26" s="14">
        <f t="shared" si="23"/>
        <v>6</v>
      </c>
      <c r="FD26" s="14">
        <f t="shared" si="24"/>
        <v>3</v>
      </c>
      <c r="FE26" s="14">
        <f t="shared" si="25"/>
        <v>2</v>
      </c>
      <c r="FF26" s="14">
        <f t="shared" si="26"/>
        <v>10</v>
      </c>
      <c r="FG26" s="14">
        <f t="shared" si="27"/>
        <v>10</v>
      </c>
      <c r="FH26" s="14">
        <f t="shared" si="28"/>
        <v>7</v>
      </c>
      <c r="FI26" s="14">
        <f t="shared" si="29"/>
        <v>7</v>
      </c>
      <c r="FJ26" s="14">
        <f t="shared" si="30"/>
        <v>4</v>
      </c>
      <c r="FK26" s="14">
        <f t="shared" si="31"/>
        <v>2</v>
      </c>
      <c r="FL26" s="14">
        <f t="shared" si="32"/>
        <v>4</v>
      </c>
      <c r="FM26" s="14">
        <f t="shared" si="33"/>
        <v>4</v>
      </c>
      <c r="FN26" s="14">
        <f t="shared" si="34"/>
        <v>2</v>
      </c>
      <c r="FO26" s="14">
        <f t="shared" si="35"/>
        <v>2</v>
      </c>
      <c r="FP26" s="14">
        <f t="shared" si="36"/>
        <v>1</v>
      </c>
      <c r="FQ26" s="14">
        <f t="shared" si="37"/>
        <v>0</v>
      </c>
      <c r="FR26" s="14">
        <f t="shared" si="38"/>
        <v>0</v>
      </c>
      <c r="FS26" s="14">
        <f t="shared" si="39"/>
        <v>0</v>
      </c>
      <c r="FT26" s="14">
        <f t="shared" si="40"/>
        <v>0</v>
      </c>
      <c r="FU26" s="14">
        <f t="shared" si="41"/>
        <v>0</v>
      </c>
      <c r="FV26" s="14">
        <f t="shared" si="42"/>
        <v>0</v>
      </c>
      <c r="FW26" s="14">
        <f t="shared" si="43"/>
        <v>0</v>
      </c>
      <c r="FX26" s="14">
        <f t="shared" si="44"/>
        <v>0</v>
      </c>
      <c r="FY26" s="14">
        <f t="shared" si="45"/>
        <v>0</v>
      </c>
      <c r="FZ26" s="14">
        <f t="shared" si="46"/>
        <v>0</v>
      </c>
      <c r="GA26" s="14">
        <f t="shared" si="47"/>
        <v>0</v>
      </c>
      <c r="GB26" s="14">
        <f t="shared" si="48"/>
        <v>0</v>
      </c>
      <c r="GC26" s="14">
        <f t="shared" si="49"/>
        <v>0</v>
      </c>
      <c r="GD26" s="14">
        <f t="shared" si="50"/>
        <v>0</v>
      </c>
      <c r="GE26" s="14">
        <f t="shared" si="51"/>
        <v>0</v>
      </c>
      <c r="GF26" s="14">
        <f t="shared" si="52"/>
        <v>0</v>
      </c>
      <c r="GG26" s="14">
        <f t="shared" si="53"/>
        <v>0</v>
      </c>
      <c r="GJ26" s="105">
        <v>20</v>
      </c>
      <c r="GK26" s="14">
        <f t="shared" si="54"/>
        <v>2</v>
      </c>
      <c r="GL26" s="14">
        <f t="shared" si="55"/>
        <v>1606004</v>
      </c>
      <c r="GM26" s="14" t="str">
        <f t="shared" si="56"/>
        <v>神器1-2 : 2级</v>
      </c>
      <c r="GN26" s="14" t="s">
        <v>900</v>
      </c>
      <c r="GO26" s="14">
        <f t="shared" si="57"/>
        <v>5</v>
      </c>
      <c r="GP26" s="14" t="str">
        <f t="shared" si="58"/>
        <v>神器1-2</v>
      </c>
      <c r="GQ26" s="14">
        <f t="shared" si="59"/>
        <v>2</v>
      </c>
    </row>
    <row r="27" spans="10:199" ht="16.5" x14ac:dyDescent="0.2">
      <c r="J27" s="101">
        <v>20</v>
      </c>
      <c r="K27" s="101">
        <v>15</v>
      </c>
      <c r="L27" s="101">
        <f>SUM(K$8:K27)</f>
        <v>115</v>
      </c>
      <c r="N27" s="104">
        <v>4</v>
      </c>
      <c r="O27" s="104">
        <v>6</v>
      </c>
      <c r="P27" s="104">
        <v>4</v>
      </c>
      <c r="Q27" s="104">
        <v>18</v>
      </c>
      <c r="R27" s="14">
        <f>SUM(Q$7:Q27)</f>
        <v>336</v>
      </c>
      <c r="S27" s="105">
        <v>1606024</v>
      </c>
      <c r="T27" s="14" t="str">
        <f t="shared" si="60"/>
        <v>神器4-6</v>
      </c>
      <c r="AD27" s="101">
        <v>21</v>
      </c>
      <c r="AE27" s="101">
        <v>5</v>
      </c>
      <c r="AF27" s="101">
        <v>1</v>
      </c>
      <c r="AG27" s="101" t="str">
        <f t="shared" si="6"/>
        <v>神器5-1</v>
      </c>
      <c r="AH27" s="101">
        <v>1</v>
      </c>
      <c r="AI27" s="101">
        <f t="shared" si="7"/>
        <v>30</v>
      </c>
      <c r="AL27" s="101">
        <v>3</v>
      </c>
      <c r="AM27" s="101">
        <v>1</v>
      </c>
      <c r="AN27" s="101">
        <v>10</v>
      </c>
      <c r="AO27" s="101">
        <v>3</v>
      </c>
      <c r="AP27" s="101" t="s">
        <v>367</v>
      </c>
      <c r="AQ27" s="101">
        <v>1000</v>
      </c>
      <c r="AR27" s="101">
        <v>1</v>
      </c>
      <c r="AS27" s="101">
        <v>1</v>
      </c>
      <c r="AT27" s="101">
        <f t="shared" si="8"/>
        <v>2</v>
      </c>
      <c r="AU27" s="14">
        <f t="shared" si="9"/>
        <v>0.1</v>
      </c>
      <c r="AV27" s="14">
        <f t="shared" si="10"/>
        <v>3</v>
      </c>
      <c r="BD27" s="101">
        <v>21</v>
      </c>
      <c r="BE27" s="14">
        <f>INDEX(节奏总表!$BW$4:$BW$63,新神器!BD27)</f>
        <v>104</v>
      </c>
      <c r="BF27" s="14">
        <f t="shared" si="11"/>
        <v>5</v>
      </c>
      <c r="BG27" s="101">
        <v>3</v>
      </c>
      <c r="BH27" s="101">
        <v>5</v>
      </c>
      <c r="BI27" s="14">
        <f t="shared" ref="BI27:BR36" si="65">SUMIFS($AU$7:$AU$301,$AL$7:$AL$301,"="&amp;$BF27,$AM$7:$AM$301,"="&amp;$BG27,$AO$7:$AO$301,"="&amp;BI$2)*$BH27</f>
        <v>0.75</v>
      </c>
      <c r="BJ27" s="14">
        <f t="shared" si="65"/>
        <v>0.75</v>
      </c>
      <c r="BK27" s="14">
        <f t="shared" si="65"/>
        <v>0.5</v>
      </c>
      <c r="BL27" s="14">
        <f t="shared" si="65"/>
        <v>0.75</v>
      </c>
      <c r="BM27" s="14">
        <f t="shared" si="65"/>
        <v>0.75</v>
      </c>
      <c r="BN27" s="14">
        <f t="shared" si="65"/>
        <v>0.5</v>
      </c>
      <c r="BO27" s="14">
        <f t="shared" si="65"/>
        <v>0.5</v>
      </c>
      <c r="BP27" s="14">
        <f t="shared" si="65"/>
        <v>0.5</v>
      </c>
      <c r="BQ27" s="14">
        <f t="shared" si="65"/>
        <v>0</v>
      </c>
      <c r="BR27" s="14">
        <f t="shared" si="65"/>
        <v>0</v>
      </c>
      <c r="BS27" s="14">
        <f t="shared" ref="BS27:CB36" si="66">SUMIFS($AU$7:$AU$301,$AL$7:$AL$301,"="&amp;$BF27,$AM$7:$AM$301,"="&amp;$BG27,$AO$7:$AO$301,"="&amp;BS$2)*$BH27</f>
        <v>0</v>
      </c>
      <c r="BT27" s="14">
        <f t="shared" si="66"/>
        <v>0</v>
      </c>
      <c r="BU27" s="14">
        <f t="shared" si="66"/>
        <v>0</v>
      </c>
      <c r="BV27" s="14">
        <f t="shared" si="66"/>
        <v>0</v>
      </c>
      <c r="BW27" s="14">
        <f t="shared" si="66"/>
        <v>0</v>
      </c>
      <c r="BX27" s="14">
        <f t="shared" si="66"/>
        <v>0</v>
      </c>
      <c r="BY27" s="14">
        <f t="shared" si="66"/>
        <v>0</v>
      </c>
      <c r="BZ27" s="14">
        <f t="shared" si="66"/>
        <v>0</v>
      </c>
      <c r="CA27" s="14">
        <f t="shared" si="66"/>
        <v>0</v>
      </c>
      <c r="CB27" s="14">
        <f t="shared" si="66"/>
        <v>0</v>
      </c>
      <c r="CC27" s="14">
        <f t="shared" ref="CC27:CL36" si="67">SUMIFS($AU$7:$AU$301,$AL$7:$AL$301,"="&amp;$BF27,$AM$7:$AM$301,"="&amp;$BG27,$AO$7:$AO$301,"="&amp;CC$2)*$BH27</f>
        <v>5</v>
      </c>
      <c r="CD27" s="14">
        <f t="shared" si="67"/>
        <v>5</v>
      </c>
      <c r="CE27" s="14">
        <f t="shared" si="67"/>
        <v>2.625</v>
      </c>
      <c r="CF27" s="14">
        <f t="shared" si="67"/>
        <v>2.625</v>
      </c>
      <c r="CG27" s="14">
        <f t="shared" si="67"/>
        <v>1</v>
      </c>
      <c r="CH27" s="14">
        <f t="shared" si="67"/>
        <v>0.5</v>
      </c>
      <c r="CI27" s="14">
        <f t="shared" si="67"/>
        <v>0</v>
      </c>
      <c r="CJ27" s="14">
        <f t="shared" si="67"/>
        <v>0</v>
      </c>
      <c r="CK27" s="14">
        <f t="shared" si="67"/>
        <v>0</v>
      </c>
      <c r="CL27" s="14">
        <f t="shared" si="67"/>
        <v>0</v>
      </c>
      <c r="CM27" s="14">
        <f t="shared" ref="CM27:CX36" si="68">SUMIFS($AU$7:$AU$301,$AL$7:$AL$301,"="&amp;$BF27,$AM$7:$AM$301,"="&amp;$BG27,$AO$7:$AO$301,"="&amp;CM$2)*$BH27</f>
        <v>0</v>
      </c>
      <c r="CN27" s="14">
        <f t="shared" si="68"/>
        <v>0</v>
      </c>
      <c r="CO27" s="14">
        <f t="shared" si="68"/>
        <v>0</v>
      </c>
      <c r="CP27" s="14">
        <f t="shared" si="68"/>
        <v>0</v>
      </c>
      <c r="CQ27" s="14">
        <f t="shared" si="68"/>
        <v>0</v>
      </c>
      <c r="CR27" s="14">
        <f t="shared" si="68"/>
        <v>0</v>
      </c>
      <c r="CS27" s="14">
        <f t="shared" si="68"/>
        <v>0</v>
      </c>
      <c r="CT27" s="14">
        <f t="shared" si="68"/>
        <v>0</v>
      </c>
      <c r="CU27" s="14">
        <f t="shared" si="68"/>
        <v>0</v>
      </c>
      <c r="CV27" s="14">
        <f t="shared" si="68"/>
        <v>0</v>
      </c>
      <c r="CW27" s="14">
        <f t="shared" si="68"/>
        <v>0</v>
      </c>
      <c r="CX27" s="14">
        <f t="shared" si="68"/>
        <v>0</v>
      </c>
      <c r="CZ27" s="14">
        <f>SUM(BI$7:BI27)</f>
        <v>32.749999999999993</v>
      </c>
      <c r="DA27" s="14">
        <f>SUM(BJ$7:BJ27)</f>
        <v>32.749999999999993</v>
      </c>
      <c r="DB27" s="14">
        <f>SUM(BK$7:BK27)</f>
        <v>18.25</v>
      </c>
      <c r="DC27" s="14">
        <f>SUM(BL$7:BL27)</f>
        <v>33.25</v>
      </c>
      <c r="DD27" s="14">
        <f>SUM(BM$7:BM27)</f>
        <v>33.25</v>
      </c>
      <c r="DE27" s="14">
        <f>SUM(BN$7:BN27)</f>
        <v>18.625</v>
      </c>
      <c r="DF27" s="14">
        <f>SUM(BO$7:BO27)</f>
        <v>18.625</v>
      </c>
      <c r="DG27" s="14">
        <f>SUM(BP$7:BP27)</f>
        <v>11.75</v>
      </c>
      <c r="DH27" s="14">
        <f>SUM(BQ$7:BQ27)</f>
        <v>20</v>
      </c>
      <c r="DI27" s="14">
        <f>SUM(BR$7:BR27)</f>
        <v>20</v>
      </c>
      <c r="DJ27" s="14">
        <f>SUM(BS$7:BS27)</f>
        <v>10.5</v>
      </c>
      <c r="DK27" s="14">
        <f>SUM(BT$7:BT27)</f>
        <v>10.5</v>
      </c>
      <c r="DL27" s="14">
        <f>SUM(BU$7:BU27)</f>
        <v>4</v>
      </c>
      <c r="DM27" s="14">
        <f>SUM(BV$7:BV27)</f>
        <v>2</v>
      </c>
      <c r="DN27" s="14">
        <f>SUM(BW$7:BW27)</f>
        <v>25</v>
      </c>
      <c r="DO27" s="14">
        <f>SUM(BX$7:BX27)</f>
        <v>25</v>
      </c>
      <c r="DP27" s="14">
        <f>SUM(BY$7:BY27)</f>
        <v>13.125</v>
      </c>
      <c r="DQ27" s="14">
        <f>SUM(BZ$7:BZ27)</f>
        <v>13.125</v>
      </c>
      <c r="DR27" s="14">
        <f>SUM(CA$7:CA27)</f>
        <v>5</v>
      </c>
      <c r="DS27" s="14">
        <f>SUM(CB$7:CB27)</f>
        <v>2.5</v>
      </c>
      <c r="DT27" s="14">
        <f>SUM(CC$7:CC27)</f>
        <v>10</v>
      </c>
      <c r="DU27" s="14">
        <f>SUM(CD$7:CD27)</f>
        <v>10</v>
      </c>
      <c r="DV27" s="14">
        <f>SUM(CE$7:CE27)</f>
        <v>5.25</v>
      </c>
      <c r="DW27" s="14">
        <f>SUM(CF$7:CF27)</f>
        <v>5.25</v>
      </c>
      <c r="DX27" s="14">
        <f>SUM(CG$7:CG27)</f>
        <v>2</v>
      </c>
      <c r="DY27" s="14">
        <f>SUM(CH$7:CH27)</f>
        <v>1</v>
      </c>
      <c r="DZ27" s="14">
        <f>SUM(CI$7:CI27)</f>
        <v>0</v>
      </c>
      <c r="EA27" s="14">
        <f>SUM(CJ$7:CJ27)</f>
        <v>0</v>
      </c>
      <c r="EB27" s="14">
        <f>SUM(CK$7:CK27)</f>
        <v>0</v>
      </c>
      <c r="EC27" s="14">
        <f>SUM(CL$7:CL27)</f>
        <v>0</v>
      </c>
      <c r="ED27" s="14">
        <f>SUM(CM$7:CM27)</f>
        <v>0</v>
      </c>
      <c r="EE27" s="14">
        <f>SUM(CN$7:CN27)</f>
        <v>0</v>
      </c>
      <c r="EF27" s="14">
        <f>SUM(CO$7:CO27)</f>
        <v>0</v>
      </c>
      <c r="EG27" s="14">
        <f>SUM(CP$7:CP27)</f>
        <v>0</v>
      </c>
      <c r="EH27" s="14">
        <f>SUM(CQ$7:CQ27)</f>
        <v>0</v>
      </c>
      <c r="EI27" s="14">
        <f>SUM(CR$7:CR27)</f>
        <v>0</v>
      </c>
      <c r="EJ27" s="14">
        <f>SUM(CS$7:CS27)</f>
        <v>0</v>
      </c>
      <c r="EK27" s="14">
        <f>SUM(CT$7:CT27)</f>
        <v>0</v>
      </c>
      <c r="EL27" s="14">
        <f>SUM(CU$7:CU27)</f>
        <v>0</v>
      </c>
      <c r="EM27" s="14">
        <f>SUM(CV$7:CV27)</f>
        <v>0</v>
      </c>
      <c r="EN27" s="14">
        <f>SUM(CW$7:CW27)</f>
        <v>0</v>
      </c>
      <c r="EO27" s="14">
        <f>SUM(CX$7:CX27)</f>
        <v>0</v>
      </c>
      <c r="ER27" s="14">
        <f t="shared" si="12"/>
        <v>11</v>
      </c>
      <c r="ES27" s="14">
        <f t="shared" si="13"/>
        <v>11</v>
      </c>
      <c r="ET27" s="14">
        <f t="shared" si="14"/>
        <v>9</v>
      </c>
      <c r="EU27" s="14">
        <f t="shared" si="15"/>
        <v>11</v>
      </c>
      <c r="EV27" s="14">
        <f t="shared" si="16"/>
        <v>11</v>
      </c>
      <c r="EW27" s="14">
        <f t="shared" si="17"/>
        <v>9</v>
      </c>
      <c r="EX27" s="14">
        <f t="shared" si="18"/>
        <v>9</v>
      </c>
      <c r="EY27" s="14">
        <f t="shared" si="19"/>
        <v>6</v>
      </c>
      <c r="EZ27" s="14">
        <f t="shared" si="20"/>
        <v>9</v>
      </c>
      <c r="FA27" s="14">
        <f t="shared" si="21"/>
        <v>9</v>
      </c>
      <c r="FB27" s="14">
        <f t="shared" si="22"/>
        <v>6</v>
      </c>
      <c r="FC27" s="14">
        <f t="shared" si="23"/>
        <v>6</v>
      </c>
      <c r="FD27" s="14">
        <f t="shared" si="24"/>
        <v>3</v>
      </c>
      <c r="FE27" s="14">
        <f t="shared" si="25"/>
        <v>2</v>
      </c>
      <c r="FF27" s="14">
        <f t="shared" si="26"/>
        <v>10</v>
      </c>
      <c r="FG27" s="14">
        <f t="shared" si="27"/>
        <v>10</v>
      </c>
      <c r="FH27" s="14">
        <f t="shared" si="28"/>
        <v>7</v>
      </c>
      <c r="FI27" s="14">
        <f t="shared" si="29"/>
        <v>7</v>
      </c>
      <c r="FJ27" s="14">
        <f t="shared" si="30"/>
        <v>4</v>
      </c>
      <c r="FK27" s="14">
        <f t="shared" si="31"/>
        <v>2</v>
      </c>
      <c r="FL27" s="14">
        <f t="shared" si="32"/>
        <v>6</v>
      </c>
      <c r="FM27" s="14">
        <f t="shared" si="33"/>
        <v>6</v>
      </c>
      <c r="FN27" s="14">
        <f t="shared" si="34"/>
        <v>4</v>
      </c>
      <c r="FO27" s="14">
        <f t="shared" si="35"/>
        <v>4</v>
      </c>
      <c r="FP27" s="14">
        <f t="shared" si="36"/>
        <v>2</v>
      </c>
      <c r="FQ27" s="14">
        <f t="shared" si="37"/>
        <v>1</v>
      </c>
      <c r="FR27" s="14">
        <f t="shared" si="38"/>
        <v>0</v>
      </c>
      <c r="FS27" s="14">
        <f t="shared" si="39"/>
        <v>0</v>
      </c>
      <c r="FT27" s="14">
        <f t="shared" si="40"/>
        <v>0</v>
      </c>
      <c r="FU27" s="14">
        <f t="shared" si="41"/>
        <v>0</v>
      </c>
      <c r="FV27" s="14">
        <f t="shared" si="42"/>
        <v>0</v>
      </c>
      <c r="FW27" s="14">
        <f t="shared" si="43"/>
        <v>0</v>
      </c>
      <c r="FX27" s="14">
        <f t="shared" si="44"/>
        <v>0</v>
      </c>
      <c r="FY27" s="14">
        <f t="shared" si="45"/>
        <v>0</v>
      </c>
      <c r="FZ27" s="14">
        <f t="shared" si="46"/>
        <v>0</v>
      </c>
      <c r="GA27" s="14">
        <f t="shared" si="47"/>
        <v>0</v>
      </c>
      <c r="GB27" s="14">
        <f t="shared" si="48"/>
        <v>0</v>
      </c>
      <c r="GC27" s="14">
        <f t="shared" si="49"/>
        <v>0</v>
      </c>
      <c r="GD27" s="14">
        <f t="shared" si="50"/>
        <v>0</v>
      </c>
      <c r="GE27" s="14">
        <f t="shared" si="51"/>
        <v>0</v>
      </c>
      <c r="GF27" s="14">
        <f t="shared" si="52"/>
        <v>0</v>
      </c>
      <c r="GG27" s="14">
        <f t="shared" si="53"/>
        <v>0</v>
      </c>
      <c r="GJ27" s="105">
        <v>21</v>
      </c>
      <c r="GK27" s="14">
        <f t="shared" si="54"/>
        <v>2</v>
      </c>
      <c r="GL27" s="14">
        <f t="shared" si="55"/>
        <v>1606004</v>
      </c>
      <c r="GM27" s="14" t="str">
        <f t="shared" si="56"/>
        <v>神器1-2 : 3级</v>
      </c>
      <c r="GN27" s="14" t="s">
        <v>900</v>
      </c>
      <c r="GO27" s="14">
        <f t="shared" si="57"/>
        <v>6</v>
      </c>
      <c r="GP27" s="14" t="str">
        <f t="shared" si="58"/>
        <v>神器1-2</v>
      </c>
      <c r="GQ27" s="14">
        <f t="shared" si="59"/>
        <v>2</v>
      </c>
    </row>
    <row r="28" spans="10:199" ht="16.5" x14ac:dyDescent="0.2">
      <c r="J28" s="101">
        <v>21</v>
      </c>
      <c r="K28" s="101">
        <v>15</v>
      </c>
      <c r="L28" s="101">
        <f>SUM(K$8:K28)</f>
        <v>130</v>
      </c>
      <c r="N28" s="104">
        <v>5</v>
      </c>
      <c r="O28" s="104">
        <v>1</v>
      </c>
      <c r="P28" s="104">
        <v>1</v>
      </c>
      <c r="Q28" s="104">
        <v>18</v>
      </c>
      <c r="R28" s="14">
        <f>SUM(Q$7:Q28)</f>
        <v>354</v>
      </c>
      <c r="S28" s="105">
        <v>1606027</v>
      </c>
      <c r="T28" s="14" t="str">
        <f t="shared" si="60"/>
        <v>神器5-1</v>
      </c>
      <c r="AD28" s="101">
        <v>22</v>
      </c>
      <c r="AE28" s="101">
        <v>5</v>
      </c>
      <c r="AF28" s="101">
        <v>2</v>
      </c>
      <c r="AG28" s="101" t="str">
        <f t="shared" si="6"/>
        <v>神器5-2</v>
      </c>
      <c r="AH28" s="101">
        <v>1</v>
      </c>
      <c r="AI28" s="101">
        <f t="shared" si="7"/>
        <v>30</v>
      </c>
      <c r="AL28" s="101">
        <v>3</v>
      </c>
      <c r="AM28" s="101">
        <v>1</v>
      </c>
      <c r="AN28" s="101">
        <v>10</v>
      </c>
      <c r="AO28" s="101">
        <v>4</v>
      </c>
      <c r="AP28" s="101" t="s">
        <v>368</v>
      </c>
      <c r="AQ28" s="101">
        <v>1500</v>
      </c>
      <c r="AR28" s="101">
        <v>1</v>
      </c>
      <c r="AS28" s="101">
        <v>1</v>
      </c>
      <c r="AT28" s="101">
        <f t="shared" si="8"/>
        <v>1</v>
      </c>
      <c r="AU28" s="14">
        <f t="shared" si="9"/>
        <v>0.15</v>
      </c>
      <c r="AV28" s="14">
        <f t="shared" si="10"/>
        <v>2.25</v>
      </c>
      <c r="BD28" s="101">
        <v>22</v>
      </c>
      <c r="BE28" s="14">
        <f>INDEX(节奏总表!$BW$4:$BW$63,新神器!BD28)</f>
        <v>107</v>
      </c>
      <c r="BF28" s="14">
        <f t="shared" si="11"/>
        <v>5</v>
      </c>
      <c r="BG28" s="101">
        <v>3</v>
      </c>
      <c r="BH28" s="101">
        <v>5</v>
      </c>
      <c r="BI28" s="14">
        <f t="shared" si="65"/>
        <v>0.75</v>
      </c>
      <c r="BJ28" s="14">
        <f t="shared" si="65"/>
        <v>0.75</v>
      </c>
      <c r="BK28" s="14">
        <f t="shared" si="65"/>
        <v>0.5</v>
      </c>
      <c r="BL28" s="14">
        <f t="shared" si="65"/>
        <v>0.75</v>
      </c>
      <c r="BM28" s="14">
        <f t="shared" si="65"/>
        <v>0.75</v>
      </c>
      <c r="BN28" s="14">
        <f t="shared" si="65"/>
        <v>0.5</v>
      </c>
      <c r="BO28" s="14">
        <f t="shared" si="65"/>
        <v>0.5</v>
      </c>
      <c r="BP28" s="14">
        <f t="shared" si="65"/>
        <v>0.5</v>
      </c>
      <c r="BQ28" s="14">
        <f t="shared" si="65"/>
        <v>0</v>
      </c>
      <c r="BR28" s="14">
        <f t="shared" si="65"/>
        <v>0</v>
      </c>
      <c r="BS28" s="14">
        <f t="shared" si="66"/>
        <v>0</v>
      </c>
      <c r="BT28" s="14">
        <f t="shared" si="66"/>
        <v>0</v>
      </c>
      <c r="BU28" s="14">
        <f t="shared" si="66"/>
        <v>0</v>
      </c>
      <c r="BV28" s="14">
        <f t="shared" si="66"/>
        <v>0</v>
      </c>
      <c r="BW28" s="14">
        <f t="shared" si="66"/>
        <v>0</v>
      </c>
      <c r="BX28" s="14">
        <f t="shared" si="66"/>
        <v>0</v>
      </c>
      <c r="BY28" s="14">
        <f t="shared" si="66"/>
        <v>0</v>
      </c>
      <c r="BZ28" s="14">
        <f t="shared" si="66"/>
        <v>0</v>
      </c>
      <c r="CA28" s="14">
        <f t="shared" si="66"/>
        <v>0</v>
      </c>
      <c r="CB28" s="14">
        <f t="shared" si="66"/>
        <v>0</v>
      </c>
      <c r="CC28" s="14">
        <f t="shared" si="67"/>
        <v>5</v>
      </c>
      <c r="CD28" s="14">
        <f t="shared" si="67"/>
        <v>5</v>
      </c>
      <c r="CE28" s="14">
        <f t="shared" si="67"/>
        <v>2.625</v>
      </c>
      <c r="CF28" s="14">
        <f t="shared" si="67"/>
        <v>2.625</v>
      </c>
      <c r="CG28" s="14">
        <f t="shared" si="67"/>
        <v>1</v>
      </c>
      <c r="CH28" s="14">
        <f t="shared" si="67"/>
        <v>0.5</v>
      </c>
      <c r="CI28" s="14">
        <f t="shared" si="67"/>
        <v>0</v>
      </c>
      <c r="CJ28" s="14">
        <f t="shared" si="67"/>
        <v>0</v>
      </c>
      <c r="CK28" s="14">
        <f t="shared" si="67"/>
        <v>0</v>
      </c>
      <c r="CL28" s="14">
        <f t="shared" si="67"/>
        <v>0</v>
      </c>
      <c r="CM28" s="14">
        <f t="shared" si="68"/>
        <v>0</v>
      </c>
      <c r="CN28" s="14">
        <f t="shared" si="68"/>
        <v>0</v>
      </c>
      <c r="CO28" s="14">
        <f t="shared" si="68"/>
        <v>0</v>
      </c>
      <c r="CP28" s="14">
        <f t="shared" si="68"/>
        <v>0</v>
      </c>
      <c r="CQ28" s="14">
        <f t="shared" si="68"/>
        <v>0</v>
      </c>
      <c r="CR28" s="14">
        <f t="shared" si="68"/>
        <v>0</v>
      </c>
      <c r="CS28" s="14">
        <f t="shared" si="68"/>
        <v>0</v>
      </c>
      <c r="CT28" s="14">
        <f t="shared" si="68"/>
        <v>0</v>
      </c>
      <c r="CU28" s="14">
        <f t="shared" si="68"/>
        <v>0</v>
      </c>
      <c r="CV28" s="14">
        <f t="shared" si="68"/>
        <v>0</v>
      </c>
      <c r="CW28" s="14">
        <f t="shared" si="68"/>
        <v>0</v>
      </c>
      <c r="CX28" s="14">
        <f t="shared" si="68"/>
        <v>0</v>
      </c>
      <c r="CZ28" s="14">
        <f>SUM(BI$7:BI28)</f>
        <v>33.499999999999993</v>
      </c>
      <c r="DA28" s="14">
        <f>SUM(BJ$7:BJ28)</f>
        <v>33.499999999999993</v>
      </c>
      <c r="DB28" s="14">
        <f>SUM(BK$7:BK28)</f>
        <v>18.75</v>
      </c>
      <c r="DC28" s="14">
        <f>SUM(BL$7:BL28)</f>
        <v>34</v>
      </c>
      <c r="DD28" s="14">
        <f>SUM(BM$7:BM28)</f>
        <v>34</v>
      </c>
      <c r="DE28" s="14">
        <f>SUM(BN$7:BN28)</f>
        <v>19.125</v>
      </c>
      <c r="DF28" s="14">
        <f>SUM(BO$7:BO28)</f>
        <v>19.125</v>
      </c>
      <c r="DG28" s="14">
        <f>SUM(BP$7:BP28)</f>
        <v>12.25</v>
      </c>
      <c r="DH28" s="14">
        <f>SUM(BQ$7:BQ28)</f>
        <v>20</v>
      </c>
      <c r="DI28" s="14">
        <f>SUM(BR$7:BR28)</f>
        <v>20</v>
      </c>
      <c r="DJ28" s="14">
        <f>SUM(BS$7:BS28)</f>
        <v>10.5</v>
      </c>
      <c r="DK28" s="14">
        <f>SUM(BT$7:BT28)</f>
        <v>10.5</v>
      </c>
      <c r="DL28" s="14">
        <f>SUM(BU$7:BU28)</f>
        <v>4</v>
      </c>
      <c r="DM28" s="14">
        <f>SUM(BV$7:BV28)</f>
        <v>2</v>
      </c>
      <c r="DN28" s="14">
        <f>SUM(BW$7:BW28)</f>
        <v>25</v>
      </c>
      <c r="DO28" s="14">
        <f>SUM(BX$7:BX28)</f>
        <v>25</v>
      </c>
      <c r="DP28" s="14">
        <f>SUM(BY$7:BY28)</f>
        <v>13.125</v>
      </c>
      <c r="DQ28" s="14">
        <f>SUM(BZ$7:BZ28)</f>
        <v>13.125</v>
      </c>
      <c r="DR28" s="14">
        <f>SUM(CA$7:CA28)</f>
        <v>5</v>
      </c>
      <c r="DS28" s="14">
        <f>SUM(CB$7:CB28)</f>
        <v>2.5</v>
      </c>
      <c r="DT28" s="14">
        <f>SUM(CC$7:CC28)</f>
        <v>15</v>
      </c>
      <c r="DU28" s="14">
        <f>SUM(CD$7:CD28)</f>
        <v>15</v>
      </c>
      <c r="DV28" s="14">
        <f>SUM(CE$7:CE28)</f>
        <v>7.875</v>
      </c>
      <c r="DW28" s="14">
        <f>SUM(CF$7:CF28)</f>
        <v>7.875</v>
      </c>
      <c r="DX28" s="14">
        <f>SUM(CG$7:CG28)</f>
        <v>3</v>
      </c>
      <c r="DY28" s="14">
        <f>SUM(CH$7:CH28)</f>
        <v>1.5</v>
      </c>
      <c r="DZ28" s="14">
        <f>SUM(CI$7:CI28)</f>
        <v>0</v>
      </c>
      <c r="EA28" s="14">
        <f>SUM(CJ$7:CJ28)</f>
        <v>0</v>
      </c>
      <c r="EB28" s="14">
        <f>SUM(CK$7:CK28)</f>
        <v>0</v>
      </c>
      <c r="EC28" s="14">
        <f>SUM(CL$7:CL28)</f>
        <v>0</v>
      </c>
      <c r="ED28" s="14">
        <f>SUM(CM$7:CM28)</f>
        <v>0</v>
      </c>
      <c r="EE28" s="14">
        <f>SUM(CN$7:CN28)</f>
        <v>0</v>
      </c>
      <c r="EF28" s="14">
        <f>SUM(CO$7:CO28)</f>
        <v>0</v>
      </c>
      <c r="EG28" s="14">
        <f>SUM(CP$7:CP28)</f>
        <v>0</v>
      </c>
      <c r="EH28" s="14">
        <f>SUM(CQ$7:CQ28)</f>
        <v>0</v>
      </c>
      <c r="EI28" s="14">
        <f>SUM(CR$7:CR28)</f>
        <v>0</v>
      </c>
      <c r="EJ28" s="14">
        <f>SUM(CS$7:CS28)</f>
        <v>0</v>
      </c>
      <c r="EK28" s="14">
        <f>SUM(CT$7:CT28)</f>
        <v>0</v>
      </c>
      <c r="EL28" s="14">
        <f>SUM(CU$7:CU28)</f>
        <v>0</v>
      </c>
      <c r="EM28" s="14">
        <f>SUM(CV$7:CV28)</f>
        <v>0</v>
      </c>
      <c r="EN28" s="14">
        <f>SUM(CW$7:CW28)</f>
        <v>0</v>
      </c>
      <c r="EO28" s="14">
        <f>SUM(CX$7:CX28)</f>
        <v>0</v>
      </c>
      <c r="ER28" s="14">
        <f t="shared" si="12"/>
        <v>11</v>
      </c>
      <c r="ES28" s="14">
        <f t="shared" si="13"/>
        <v>11</v>
      </c>
      <c r="ET28" s="14">
        <f t="shared" si="14"/>
        <v>9</v>
      </c>
      <c r="EU28" s="14">
        <f t="shared" si="15"/>
        <v>12</v>
      </c>
      <c r="EV28" s="14">
        <f t="shared" si="16"/>
        <v>12</v>
      </c>
      <c r="EW28" s="14">
        <f t="shared" si="17"/>
        <v>9</v>
      </c>
      <c r="EX28" s="14">
        <f t="shared" si="18"/>
        <v>9</v>
      </c>
      <c r="EY28" s="14">
        <f t="shared" si="19"/>
        <v>7</v>
      </c>
      <c r="EZ28" s="14">
        <f t="shared" si="20"/>
        <v>9</v>
      </c>
      <c r="FA28" s="14">
        <f t="shared" si="21"/>
        <v>9</v>
      </c>
      <c r="FB28" s="14">
        <f t="shared" si="22"/>
        <v>6</v>
      </c>
      <c r="FC28" s="14">
        <f t="shared" si="23"/>
        <v>6</v>
      </c>
      <c r="FD28" s="14">
        <f t="shared" si="24"/>
        <v>3</v>
      </c>
      <c r="FE28" s="14">
        <f t="shared" si="25"/>
        <v>2</v>
      </c>
      <c r="FF28" s="14">
        <f t="shared" si="26"/>
        <v>10</v>
      </c>
      <c r="FG28" s="14">
        <f t="shared" si="27"/>
        <v>10</v>
      </c>
      <c r="FH28" s="14">
        <f t="shared" si="28"/>
        <v>7</v>
      </c>
      <c r="FI28" s="14">
        <f t="shared" si="29"/>
        <v>7</v>
      </c>
      <c r="FJ28" s="14">
        <f t="shared" si="30"/>
        <v>4</v>
      </c>
      <c r="FK28" s="14">
        <f t="shared" si="31"/>
        <v>2</v>
      </c>
      <c r="FL28" s="14">
        <f t="shared" si="32"/>
        <v>8</v>
      </c>
      <c r="FM28" s="14">
        <f t="shared" si="33"/>
        <v>8</v>
      </c>
      <c r="FN28" s="14">
        <f t="shared" si="34"/>
        <v>5</v>
      </c>
      <c r="FO28" s="14">
        <f t="shared" si="35"/>
        <v>5</v>
      </c>
      <c r="FP28" s="14">
        <f t="shared" si="36"/>
        <v>3</v>
      </c>
      <c r="FQ28" s="14">
        <f t="shared" si="37"/>
        <v>1</v>
      </c>
      <c r="FR28" s="14">
        <f t="shared" si="38"/>
        <v>0</v>
      </c>
      <c r="FS28" s="14">
        <f t="shared" si="39"/>
        <v>0</v>
      </c>
      <c r="FT28" s="14">
        <f t="shared" si="40"/>
        <v>0</v>
      </c>
      <c r="FU28" s="14">
        <f t="shared" si="41"/>
        <v>0</v>
      </c>
      <c r="FV28" s="14">
        <f t="shared" si="42"/>
        <v>0</v>
      </c>
      <c r="FW28" s="14">
        <f t="shared" si="43"/>
        <v>0</v>
      </c>
      <c r="FX28" s="14">
        <f t="shared" si="44"/>
        <v>0</v>
      </c>
      <c r="FY28" s="14">
        <f t="shared" si="45"/>
        <v>0</v>
      </c>
      <c r="FZ28" s="14">
        <f t="shared" si="46"/>
        <v>0</v>
      </c>
      <c r="GA28" s="14">
        <f t="shared" si="47"/>
        <v>0</v>
      </c>
      <c r="GB28" s="14">
        <f t="shared" si="48"/>
        <v>0</v>
      </c>
      <c r="GC28" s="14">
        <f t="shared" si="49"/>
        <v>0</v>
      </c>
      <c r="GD28" s="14">
        <f t="shared" si="50"/>
        <v>0</v>
      </c>
      <c r="GE28" s="14">
        <f t="shared" si="51"/>
        <v>0</v>
      </c>
      <c r="GF28" s="14">
        <f t="shared" si="52"/>
        <v>0</v>
      </c>
      <c r="GG28" s="14">
        <f t="shared" si="53"/>
        <v>0</v>
      </c>
      <c r="GJ28" s="105">
        <v>22</v>
      </c>
      <c r="GK28" s="14">
        <f t="shared" si="54"/>
        <v>2</v>
      </c>
      <c r="GL28" s="14">
        <f t="shared" si="55"/>
        <v>1606004</v>
      </c>
      <c r="GM28" s="14" t="str">
        <f t="shared" si="56"/>
        <v>神器1-2 : 4级</v>
      </c>
      <c r="GN28" s="14" t="s">
        <v>900</v>
      </c>
      <c r="GO28" s="14">
        <f t="shared" si="57"/>
        <v>7</v>
      </c>
      <c r="GP28" s="14" t="str">
        <f t="shared" si="58"/>
        <v>神器1-2</v>
      </c>
      <c r="GQ28" s="14">
        <f t="shared" si="59"/>
        <v>3</v>
      </c>
    </row>
    <row r="29" spans="10:199" ht="16.5" x14ac:dyDescent="0.2">
      <c r="N29" s="104">
        <v>5</v>
      </c>
      <c r="O29" s="104">
        <v>2</v>
      </c>
      <c r="P29" s="104">
        <v>1</v>
      </c>
      <c r="Q29" s="104">
        <v>18</v>
      </c>
      <c r="R29" s="14">
        <f>SUM(Q$7:Q29)</f>
        <v>372</v>
      </c>
      <c r="S29" s="105">
        <v>1606028</v>
      </c>
      <c r="T29" s="14" t="str">
        <f t="shared" si="60"/>
        <v>神器5-2</v>
      </c>
      <c r="AD29" s="101">
        <v>23</v>
      </c>
      <c r="AE29" s="101">
        <v>5</v>
      </c>
      <c r="AF29" s="101">
        <v>3</v>
      </c>
      <c r="AG29" s="101" t="str">
        <f t="shared" si="6"/>
        <v>神器5-3</v>
      </c>
      <c r="AH29" s="101">
        <v>2</v>
      </c>
      <c r="AI29" s="101">
        <f t="shared" si="7"/>
        <v>90</v>
      </c>
      <c r="AL29" s="101">
        <v>3</v>
      </c>
      <c r="AM29" s="101">
        <v>1</v>
      </c>
      <c r="AN29" s="101">
        <v>10</v>
      </c>
      <c r="AO29" s="101">
        <v>5</v>
      </c>
      <c r="AP29" s="101" t="s">
        <v>369</v>
      </c>
      <c r="AQ29" s="101">
        <v>1500</v>
      </c>
      <c r="AR29" s="101">
        <v>1</v>
      </c>
      <c r="AS29" s="101">
        <v>1</v>
      </c>
      <c r="AT29" s="101">
        <f t="shared" si="8"/>
        <v>1</v>
      </c>
      <c r="AU29" s="14">
        <f t="shared" si="9"/>
        <v>0.15</v>
      </c>
      <c r="AV29" s="14">
        <f t="shared" si="10"/>
        <v>2.25</v>
      </c>
      <c r="BD29" s="101">
        <v>23</v>
      </c>
      <c r="BE29" s="14">
        <f>INDEX(节奏总表!$BW$4:$BW$63,新神器!BD29)</f>
        <v>108</v>
      </c>
      <c r="BF29" s="14">
        <f t="shared" si="11"/>
        <v>5</v>
      </c>
      <c r="BG29" s="101">
        <v>3</v>
      </c>
      <c r="BH29" s="101">
        <v>5</v>
      </c>
      <c r="BI29" s="14">
        <f t="shared" si="65"/>
        <v>0.75</v>
      </c>
      <c r="BJ29" s="14">
        <f t="shared" si="65"/>
        <v>0.75</v>
      </c>
      <c r="BK29" s="14">
        <f t="shared" si="65"/>
        <v>0.5</v>
      </c>
      <c r="BL29" s="14">
        <f t="shared" si="65"/>
        <v>0.75</v>
      </c>
      <c r="BM29" s="14">
        <f t="shared" si="65"/>
        <v>0.75</v>
      </c>
      <c r="BN29" s="14">
        <f t="shared" si="65"/>
        <v>0.5</v>
      </c>
      <c r="BO29" s="14">
        <f t="shared" si="65"/>
        <v>0.5</v>
      </c>
      <c r="BP29" s="14">
        <f t="shared" si="65"/>
        <v>0.5</v>
      </c>
      <c r="BQ29" s="14">
        <f t="shared" si="65"/>
        <v>0</v>
      </c>
      <c r="BR29" s="14">
        <f t="shared" si="65"/>
        <v>0</v>
      </c>
      <c r="BS29" s="14">
        <f t="shared" si="66"/>
        <v>0</v>
      </c>
      <c r="BT29" s="14">
        <f t="shared" si="66"/>
        <v>0</v>
      </c>
      <c r="BU29" s="14">
        <f t="shared" si="66"/>
        <v>0</v>
      </c>
      <c r="BV29" s="14">
        <f t="shared" si="66"/>
        <v>0</v>
      </c>
      <c r="BW29" s="14">
        <f t="shared" si="66"/>
        <v>0</v>
      </c>
      <c r="BX29" s="14">
        <f t="shared" si="66"/>
        <v>0</v>
      </c>
      <c r="BY29" s="14">
        <f t="shared" si="66"/>
        <v>0</v>
      </c>
      <c r="BZ29" s="14">
        <f t="shared" si="66"/>
        <v>0</v>
      </c>
      <c r="CA29" s="14">
        <f t="shared" si="66"/>
        <v>0</v>
      </c>
      <c r="CB29" s="14">
        <f t="shared" si="66"/>
        <v>0</v>
      </c>
      <c r="CC29" s="14">
        <f t="shared" si="67"/>
        <v>5</v>
      </c>
      <c r="CD29" s="14">
        <f t="shared" si="67"/>
        <v>5</v>
      </c>
      <c r="CE29" s="14">
        <f t="shared" si="67"/>
        <v>2.625</v>
      </c>
      <c r="CF29" s="14">
        <f t="shared" si="67"/>
        <v>2.625</v>
      </c>
      <c r="CG29" s="14">
        <f t="shared" si="67"/>
        <v>1</v>
      </c>
      <c r="CH29" s="14">
        <f t="shared" si="67"/>
        <v>0.5</v>
      </c>
      <c r="CI29" s="14">
        <f t="shared" si="67"/>
        <v>0</v>
      </c>
      <c r="CJ29" s="14">
        <f t="shared" si="67"/>
        <v>0</v>
      </c>
      <c r="CK29" s="14">
        <f t="shared" si="67"/>
        <v>0</v>
      </c>
      <c r="CL29" s="14">
        <f t="shared" si="67"/>
        <v>0</v>
      </c>
      <c r="CM29" s="14">
        <f t="shared" si="68"/>
        <v>0</v>
      </c>
      <c r="CN29" s="14">
        <f t="shared" si="68"/>
        <v>0</v>
      </c>
      <c r="CO29" s="14">
        <f t="shared" si="68"/>
        <v>0</v>
      </c>
      <c r="CP29" s="14">
        <f t="shared" si="68"/>
        <v>0</v>
      </c>
      <c r="CQ29" s="14">
        <f t="shared" si="68"/>
        <v>0</v>
      </c>
      <c r="CR29" s="14">
        <f t="shared" si="68"/>
        <v>0</v>
      </c>
      <c r="CS29" s="14">
        <f t="shared" si="68"/>
        <v>0</v>
      </c>
      <c r="CT29" s="14">
        <f t="shared" si="68"/>
        <v>0</v>
      </c>
      <c r="CU29" s="14">
        <f t="shared" si="68"/>
        <v>0</v>
      </c>
      <c r="CV29" s="14">
        <f t="shared" si="68"/>
        <v>0</v>
      </c>
      <c r="CW29" s="14">
        <f t="shared" si="68"/>
        <v>0</v>
      </c>
      <c r="CX29" s="14">
        <f t="shared" si="68"/>
        <v>0</v>
      </c>
      <c r="CZ29" s="14">
        <f>SUM(BI$7:BI29)</f>
        <v>34.249999999999993</v>
      </c>
      <c r="DA29" s="14">
        <f>SUM(BJ$7:BJ29)</f>
        <v>34.249999999999993</v>
      </c>
      <c r="DB29" s="14">
        <f>SUM(BK$7:BK29)</f>
        <v>19.25</v>
      </c>
      <c r="DC29" s="14">
        <f>SUM(BL$7:BL29)</f>
        <v>34.75</v>
      </c>
      <c r="DD29" s="14">
        <f>SUM(BM$7:BM29)</f>
        <v>34.75</v>
      </c>
      <c r="DE29" s="14">
        <f>SUM(BN$7:BN29)</f>
        <v>19.625</v>
      </c>
      <c r="DF29" s="14">
        <f>SUM(BO$7:BO29)</f>
        <v>19.625</v>
      </c>
      <c r="DG29" s="14">
        <f>SUM(BP$7:BP29)</f>
        <v>12.75</v>
      </c>
      <c r="DH29" s="14">
        <f>SUM(BQ$7:BQ29)</f>
        <v>20</v>
      </c>
      <c r="DI29" s="14">
        <f>SUM(BR$7:BR29)</f>
        <v>20</v>
      </c>
      <c r="DJ29" s="14">
        <f>SUM(BS$7:BS29)</f>
        <v>10.5</v>
      </c>
      <c r="DK29" s="14">
        <f>SUM(BT$7:BT29)</f>
        <v>10.5</v>
      </c>
      <c r="DL29" s="14">
        <f>SUM(BU$7:BU29)</f>
        <v>4</v>
      </c>
      <c r="DM29" s="14">
        <f>SUM(BV$7:BV29)</f>
        <v>2</v>
      </c>
      <c r="DN29" s="14">
        <f>SUM(BW$7:BW29)</f>
        <v>25</v>
      </c>
      <c r="DO29" s="14">
        <f>SUM(BX$7:BX29)</f>
        <v>25</v>
      </c>
      <c r="DP29" s="14">
        <f>SUM(BY$7:BY29)</f>
        <v>13.125</v>
      </c>
      <c r="DQ29" s="14">
        <f>SUM(BZ$7:BZ29)</f>
        <v>13.125</v>
      </c>
      <c r="DR29" s="14">
        <f>SUM(CA$7:CA29)</f>
        <v>5</v>
      </c>
      <c r="DS29" s="14">
        <f>SUM(CB$7:CB29)</f>
        <v>2.5</v>
      </c>
      <c r="DT29" s="14">
        <f>SUM(CC$7:CC29)</f>
        <v>20</v>
      </c>
      <c r="DU29" s="14">
        <f>SUM(CD$7:CD29)</f>
        <v>20</v>
      </c>
      <c r="DV29" s="14">
        <f>SUM(CE$7:CE29)</f>
        <v>10.5</v>
      </c>
      <c r="DW29" s="14">
        <f>SUM(CF$7:CF29)</f>
        <v>10.5</v>
      </c>
      <c r="DX29" s="14">
        <f>SUM(CG$7:CG29)</f>
        <v>4</v>
      </c>
      <c r="DY29" s="14">
        <f>SUM(CH$7:CH29)</f>
        <v>2</v>
      </c>
      <c r="DZ29" s="14">
        <f>SUM(CI$7:CI29)</f>
        <v>0</v>
      </c>
      <c r="EA29" s="14">
        <f>SUM(CJ$7:CJ29)</f>
        <v>0</v>
      </c>
      <c r="EB29" s="14">
        <f>SUM(CK$7:CK29)</f>
        <v>0</v>
      </c>
      <c r="EC29" s="14">
        <f>SUM(CL$7:CL29)</f>
        <v>0</v>
      </c>
      <c r="ED29" s="14">
        <f>SUM(CM$7:CM29)</f>
        <v>0</v>
      </c>
      <c r="EE29" s="14">
        <f>SUM(CN$7:CN29)</f>
        <v>0</v>
      </c>
      <c r="EF29" s="14">
        <f>SUM(CO$7:CO29)</f>
        <v>0</v>
      </c>
      <c r="EG29" s="14">
        <f>SUM(CP$7:CP29)</f>
        <v>0</v>
      </c>
      <c r="EH29" s="14">
        <f>SUM(CQ$7:CQ29)</f>
        <v>0</v>
      </c>
      <c r="EI29" s="14">
        <f>SUM(CR$7:CR29)</f>
        <v>0</v>
      </c>
      <c r="EJ29" s="14">
        <f>SUM(CS$7:CS29)</f>
        <v>0</v>
      </c>
      <c r="EK29" s="14">
        <f>SUM(CT$7:CT29)</f>
        <v>0</v>
      </c>
      <c r="EL29" s="14">
        <f>SUM(CU$7:CU29)</f>
        <v>0</v>
      </c>
      <c r="EM29" s="14">
        <f>SUM(CV$7:CV29)</f>
        <v>0</v>
      </c>
      <c r="EN29" s="14">
        <f>SUM(CW$7:CW29)</f>
        <v>0</v>
      </c>
      <c r="EO29" s="14">
        <f>SUM(CX$7:CX29)</f>
        <v>0</v>
      </c>
      <c r="ER29" s="14">
        <f t="shared" si="12"/>
        <v>12</v>
      </c>
      <c r="ES29" s="14">
        <f t="shared" si="13"/>
        <v>12</v>
      </c>
      <c r="ET29" s="14">
        <f t="shared" si="14"/>
        <v>9</v>
      </c>
      <c r="EU29" s="14">
        <f t="shared" si="15"/>
        <v>12</v>
      </c>
      <c r="EV29" s="14">
        <f t="shared" si="16"/>
        <v>12</v>
      </c>
      <c r="EW29" s="14">
        <f t="shared" si="17"/>
        <v>9</v>
      </c>
      <c r="EX29" s="14">
        <f t="shared" si="18"/>
        <v>9</v>
      </c>
      <c r="EY29" s="14">
        <f t="shared" si="19"/>
        <v>7</v>
      </c>
      <c r="EZ29" s="14">
        <f t="shared" si="20"/>
        <v>9</v>
      </c>
      <c r="FA29" s="14">
        <f t="shared" si="21"/>
        <v>9</v>
      </c>
      <c r="FB29" s="14">
        <f t="shared" si="22"/>
        <v>6</v>
      </c>
      <c r="FC29" s="14">
        <f t="shared" si="23"/>
        <v>6</v>
      </c>
      <c r="FD29" s="14">
        <f t="shared" si="24"/>
        <v>3</v>
      </c>
      <c r="FE29" s="14">
        <f t="shared" si="25"/>
        <v>2</v>
      </c>
      <c r="FF29" s="14">
        <f t="shared" si="26"/>
        <v>10</v>
      </c>
      <c r="FG29" s="14">
        <f t="shared" si="27"/>
        <v>10</v>
      </c>
      <c r="FH29" s="14">
        <f t="shared" si="28"/>
        <v>7</v>
      </c>
      <c r="FI29" s="14">
        <f t="shared" si="29"/>
        <v>7</v>
      </c>
      <c r="FJ29" s="14">
        <f t="shared" si="30"/>
        <v>4</v>
      </c>
      <c r="FK29" s="14">
        <f t="shared" si="31"/>
        <v>2</v>
      </c>
      <c r="FL29" s="14">
        <f t="shared" si="32"/>
        <v>9</v>
      </c>
      <c r="FM29" s="14">
        <f t="shared" si="33"/>
        <v>9</v>
      </c>
      <c r="FN29" s="14">
        <f t="shared" si="34"/>
        <v>6</v>
      </c>
      <c r="FO29" s="14">
        <f t="shared" si="35"/>
        <v>6</v>
      </c>
      <c r="FP29" s="14">
        <f t="shared" si="36"/>
        <v>3</v>
      </c>
      <c r="FQ29" s="14">
        <f t="shared" si="37"/>
        <v>2</v>
      </c>
      <c r="FR29" s="14">
        <f t="shared" si="38"/>
        <v>0</v>
      </c>
      <c r="FS29" s="14">
        <f t="shared" si="39"/>
        <v>0</v>
      </c>
      <c r="FT29" s="14">
        <f t="shared" si="40"/>
        <v>0</v>
      </c>
      <c r="FU29" s="14">
        <f t="shared" si="41"/>
        <v>0</v>
      </c>
      <c r="FV29" s="14">
        <f t="shared" si="42"/>
        <v>0</v>
      </c>
      <c r="FW29" s="14">
        <f t="shared" si="43"/>
        <v>0</v>
      </c>
      <c r="FX29" s="14">
        <f t="shared" si="44"/>
        <v>0</v>
      </c>
      <c r="FY29" s="14">
        <f t="shared" si="45"/>
        <v>0</v>
      </c>
      <c r="FZ29" s="14">
        <f t="shared" si="46"/>
        <v>0</v>
      </c>
      <c r="GA29" s="14">
        <f t="shared" si="47"/>
        <v>0</v>
      </c>
      <c r="GB29" s="14">
        <f t="shared" si="48"/>
        <v>0</v>
      </c>
      <c r="GC29" s="14">
        <f t="shared" si="49"/>
        <v>0</v>
      </c>
      <c r="GD29" s="14">
        <f t="shared" si="50"/>
        <v>0</v>
      </c>
      <c r="GE29" s="14">
        <f t="shared" si="51"/>
        <v>0</v>
      </c>
      <c r="GF29" s="14">
        <f t="shared" si="52"/>
        <v>0</v>
      </c>
      <c r="GG29" s="14">
        <f t="shared" si="53"/>
        <v>0</v>
      </c>
      <c r="GJ29" s="105">
        <v>23</v>
      </c>
      <c r="GK29" s="14">
        <f t="shared" si="54"/>
        <v>2</v>
      </c>
      <c r="GL29" s="14">
        <f t="shared" si="55"/>
        <v>1606004</v>
      </c>
      <c r="GM29" s="14" t="str">
        <f t="shared" si="56"/>
        <v>神器1-2 : 5级</v>
      </c>
      <c r="GN29" s="14" t="s">
        <v>900</v>
      </c>
      <c r="GO29" s="14">
        <f t="shared" si="57"/>
        <v>8</v>
      </c>
      <c r="GP29" s="14" t="str">
        <f t="shared" si="58"/>
        <v>神器1-2</v>
      </c>
      <c r="GQ29" s="14">
        <f t="shared" si="59"/>
        <v>3</v>
      </c>
    </row>
    <row r="30" spans="10:199" ht="16.5" x14ac:dyDescent="0.2">
      <c r="N30" s="104">
        <v>5</v>
      </c>
      <c r="O30" s="104">
        <v>3</v>
      </c>
      <c r="P30" s="104">
        <v>2</v>
      </c>
      <c r="Q30" s="104">
        <v>18</v>
      </c>
      <c r="R30" s="14">
        <f>SUM(Q$7:Q30)</f>
        <v>390</v>
      </c>
      <c r="S30" s="105">
        <v>1606029</v>
      </c>
      <c r="T30" s="14" t="str">
        <f t="shared" si="60"/>
        <v>神器5-3</v>
      </c>
      <c r="AD30" s="101">
        <v>24</v>
      </c>
      <c r="AE30" s="101">
        <v>5</v>
      </c>
      <c r="AF30" s="101">
        <v>4</v>
      </c>
      <c r="AG30" s="101" t="str">
        <f t="shared" si="6"/>
        <v>神器5-4</v>
      </c>
      <c r="AH30" s="101">
        <v>2</v>
      </c>
      <c r="AI30" s="101">
        <f t="shared" si="7"/>
        <v>90</v>
      </c>
      <c r="AL30" s="101">
        <v>3</v>
      </c>
      <c r="AM30" s="101">
        <v>1</v>
      </c>
      <c r="AN30" s="101">
        <v>10</v>
      </c>
      <c r="AO30" s="101">
        <v>6</v>
      </c>
      <c r="AP30" s="101" t="s">
        <v>370</v>
      </c>
      <c r="AQ30" s="101">
        <v>1000</v>
      </c>
      <c r="AR30" s="101">
        <v>1</v>
      </c>
      <c r="AS30" s="101">
        <v>1</v>
      </c>
      <c r="AT30" s="101">
        <f t="shared" si="8"/>
        <v>2</v>
      </c>
      <c r="AU30" s="14">
        <f t="shared" si="9"/>
        <v>0.1</v>
      </c>
      <c r="AV30" s="14">
        <f t="shared" si="10"/>
        <v>4.5</v>
      </c>
      <c r="BD30" s="101">
        <v>24</v>
      </c>
      <c r="BE30" s="14">
        <f>INDEX(节奏总表!$BW$4:$BW$63,新神器!BD30)</f>
        <v>110</v>
      </c>
      <c r="BF30" s="14">
        <f t="shared" si="11"/>
        <v>5</v>
      </c>
      <c r="BG30" s="101">
        <v>3</v>
      </c>
      <c r="BH30" s="101">
        <v>5</v>
      </c>
      <c r="BI30" s="14">
        <f t="shared" si="65"/>
        <v>0.75</v>
      </c>
      <c r="BJ30" s="14">
        <f t="shared" si="65"/>
        <v>0.75</v>
      </c>
      <c r="BK30" s="14">
        <f t="shared" si="65"/>
        <v>0.5</v>
      </c>
      <c r="BL30" s="14">
        <f t="shared" si="65"/>
        <v>0.75</v>
      </c>
      <c r="BM30" s="14">
        <f t="shared" si="65"/>
        <v>0.75</v>
      </c>
      <c r="BN30" s="14">
        <f t="shared" si="65"/>
        <v>0.5</v>
      </c>
      <c r="BO30" s="14">
        <f t="shared" si="65"/>
        <v>0.5</v>
      </c>
      <c r="BP30" s="14">
        <f t="shared" si="65"/>
        <v>0.5</v>
      </c>
      <c r="BQ30" s="14">
        <f t="shared" si="65"/>
        <v>0</v>
      </c>
      <c r="BR30" s="14">
        <f t="shared" si="65"/>
        <v>0</v>
      </c>
      <c r="BS30" s="14">
        <f t="shared" si="66"/>
        <v>0</v>
      </c>
      <c r="BT30" s="14">
        <f t="shared" si="66"/>
        <v>0</v>
      </c>
      <c r="BU30" s="14">
        <f t="shared" si="66"/>
        <v>0</v>
      </c>
      <c r="BV30" s="14">
        <f t="shared" si="66"/>
        <v>0</v>
      </c>
      <c r="BW30" s="14">
        <f t="shared" si="66"/>
        <v>0</v>
      </c>
      <c r="BX30" s="14">
        <f t="shared" si="66"/>
        <v>0</v>
      </c>
      <c r="BY30" s="14">
        <f t="shared" si="66"/>
        <v>0</v>
      </c>
      <c r="BZ30" s="14">
        <f t="shared" si="66"/>
        <v>0</v>
      </c>
      <c r="CA30" s="14">
        <f t="shared" si="66"/>
        <v>0</v>
      </c>
      <c r="CB30" s="14">
        <f t="shared" si="66"/>
        <v>0</v>
      </c>
      <c r="CC30" s="14">
        <f t="shared" si="67"/>
        <v>5</v>
      </c>
      <c r="CD30" s="14">
        <f t="shared" si="67"/>
        <v>5</v>
      </c>
      <c r="CE30" s="14">
        <f t="shared" si="67"/>
        <v>2.625</v>
      </c>
      <c r="CF30" s="14">
        <f t="shared" si="67"/>
        <v>2.625</v>
      </c>
      <c r="CG30" s="14">
        <f t="shared" si="67"/>
        <v>1</v>
      </c>
      <c r="CH30" s="14">
        <f t="shared" si="67"/>
        <v>0.5</v>
      </c>
      <c r="CI30" s="14">
        <f t="shared" si="67"/>
        <v>0</v>
      </c>
      <c r="CJ30" s="14">
        <f t="shared" si="67"/>
        <v>0</v>
      </c>
      <c r="CK30" s="14">
        <f t="shared" si="67"/>
        <v>0</v>
      </c>
      <c r="CL30" s="14">
        <f t="shared" si="67"/>
        <v>0</v>
      </c>
      <c r="CM30" s="14">
        <f t="shared" si="68"/>
        <v>0</v>
      </c>
      <c r="CN30" s="14">
        <f t="shared" si="68"/>
        <v>0</v>
      </c>
      <c r="CO30" s="14">
        <f t="shared" si="68"/>
        <v>0</v>
      </c>
      <c r="CP30" s="14">
        <f t="shared" si="68"/>
        <v>0</v>
      </c>
      <c r="CQ30" s="14">
        <f t="shared" si="68"/>
        <v>0</v>
      </c>
      <c r="CR30" s="14">
        <f t="shared" si="68"/>
        <v>0</v>
      </c>
      <c r="CS30" s="14">
        <f t="shared" si="68"/>
        <v>0</v>
      </c>
      <c r="CT30" s="14">
        <f t="shared" si="68"/>
        <v>0</v>
      </c>
      <c r="CU30" s="14">
        <f t="shared" si="68"/>
        <v>0</v>
      </c>
      <c r="CV30" s="14">
        <f t="shared" si="68"/>
        <v>0</v>
      </c>
      <c r="CW30" s="14">
        <f t="shared" si="68"/>
        <v>0</v>
      </c>
      <c r="CX30" s="14">
        <f t="shared" si="68"/>
        <v>0</v>
      </c>
      <c r="CZ30" s="14">
        <f>SUM(BI$7:BI30)</f>
        <v>34.999999999999993</v>
      </c>
      <c r="DA30" s="14">
        <f>SUM(BJ$7:BJ30)</f>
        <v>34.999999999999993</v>
      </c>
      <c r="DB30" s="14">
        <f>SUM(BK$7:BK30)</f>
        <v>19.75</v>
      </c>
      <c r="DC30" s="14">
        <f>SUM(BL$7:BL30)</f>
        <v>35.5</v>
      </c>
      <c r="DD30" s="14">
        <f>SUM(BM$7:BM30)</f>
        <v>35.5</v>
      </c>
      <c r="DE30" s="14">
        <f>SUM(BN$7:BN30)</f>
        <v>20.125</v>
      </c>
      <c r="DF30" s="14">
        <f>SUM(BO$7:BO30)</f>
        <v>20.125</v>
      </c>
      <c r="DG30" s="14">
        <f>SUM(BP$7:BP30)</f>
        <v>13.25</v>
      </c>
      <c r="DH30" s="14">
        <f>SUM(BQ$7:BQ30)</f>
        <v>20</v>
      </c>
      <c r="DI30" s="14">
        <f>SUM(BR$7:BR30)</f>
        <v>20</v>
      </c>
      <c r="DJ30" s="14">
        <f>SUM(BS$7:BS30)</f>
        <v>10.5</v>
      </c>
      <c r="DK30" s="14">
        <f>SUM(BT$7:BT30)</f>
        <v>10.5</v>
      </c>
      <c r="DL30" s="14">
        <f>SUM(BU$7:BU30)</f>
        <v>4</v>
      </c>
      <c r="DM30" s="14">
        <f>SUM(BV$7:BV30)</f>
        <v>2</v>
      </c>
      <c r="DN30" s="14">
        <f>SUM(BW$7:BW30)</f>
        <v>25</v>
      </c>
      <c r="DO30" s="14">
        <f>SUM(BX$7:BX30)</f>
        <v>25</v>
      </c>
      <c r="DP30" s="14">
        <f>SUM(BY$7:BY30)</f>
        <v>13.125</v>
      </c>
      <c r="DQ30" s="14">
        <f>SUM(BZ$7:BZ30)</f>
        <v>13.125</v>
      </c>
      <c r="DR30" s="14">
        <f>SUM(CA$7:CA30)</f>
        <v>5</v>
      </c>
      <c r="DS30" s="14">
        <f>SUM(CB$7:CB30)</f>
        <v>2.5</v>
      </c>
      <c r="DT30" s="14">
        <f>SUM(CC$7:CC30)</f>
        <v>25</v>
      </c>
      <c r="DU30" s="14">
        <f>SUM(CD$7:CD30)</f>
        <v>25</v>
      </c>
      <c r="DV30" s="14">
        <f>SUM(CE$7:CE30)</f>
        <v>13.125</v>
      </c>
      <c r="DW30" s="14">
        <f>SUM(CF$7:CF30)</f>
        <v>13.125</v>
      </c>
      <c r="DX30" s="14">
        <f>SUM(CG$7:CG30)</f>
        <v>5</v>
      </c>
      <c r="DY30" s="14">
        <f>SUM(CH$7:CH30)</f>
        <v>2.5</v>
      </c>
      <c r="DZ30" s="14">
        <f>SUM(CI$7:CI30)</f>
        <v>0</v>
      </c>
      <c r="EA30" s="14">
        <f>SUM(CJ$7:CJ30)</f>
        <v>0</v>
      </c>
      <c r="EB30" s="14">
        <f>SUM(CK$7:CK30)</f>
        <v>0</v>
      </c>
      <c r="EC30" s="14">
        <f>SUM(CL$7:CL30)</f>
        <v>0</v>
      </c>
      <c r="ED30" s="14">
        <f>SUM(CM$7:CM30)</f>
        <v>0</v>
      </c>
      <c r="EE30" s="14">
        <f>SUM(CN$7:CN30)</f>
        <v>0</v>
      </c>
      <c r="EF30" s="14">
        <f>SUM(CO$7:CO30)</f>
        <v>0</v>
      </c>
      <c r="EG30" s="14">
        <f>SUM(CP$7:CP30)</f>
        <v>0</v>
      </c>
      <c r="EH30" s="14">
        <f>SUM(CQ$7:CQ30)</f>
        <v>0</v>
      </c>
      <c r="EI30" s="14">
        <f>SUM(CR$7:CR30)</f>
        <v>0</v>
      </c>
      <c r="EJ30" s="14">
        <f>SUM(CS$7:CS30)</f>
        <v>0</v>
      </c>
      <c r="EK30" s="14">
        <f>SUM(CT$7:CT30)</f>
        <v>0</v>
      </c>
      <c r="EL30" s="14">
        <f>SUM(CU$7:CU30)</f>
        <v>0</v>
      </c>
      <c r="EM30" s="14">
        <f>SUM(CV$7:CV30)</f>
        <v>0</v>
      </c>
      <c r="EN30" s="14">
        <f>SUM(CW$7:CW30)</f>
        <v>0</v>
      </c>
      <c r="EO30" s="14">
        <f>SUM(CX$7:CX30)</f>
        <v>0</v>
      </c>
      <c r="ER30" s="14">
        <f t="shared" si="12"/>
        <v>12</v>
      </c>
      <c r="ES30" s="14">
        <f t="shared" si="13"/>
        <v>12</v>
      </c>
      <c r="ET30" s="14">
        <f t="shared" si="14"/>
        <v>9</v>
      </c>
      <c r="EU30" s="14">
        <f t="shared" si="15"/>
        <v>12</v>
      </c>
      <c r="EV30" s="14">
        <f t="shared" si="16"/>
        <v>12</v>
      </c>
      <c r="EW30" s="14">
        <f t="shared" si="17"/>
        <v>9</v>
      </c>
      <c r="EX30" s="14">
        <f t="shared" si="18"/>
        <v>9</v>
      </c>
      <c r="EY30" s="14">
        <f t="shared" si="19"/>
        <v>7</v>
      </c>
      <c r="EZ30" s="14">
        <f t="shared" si="20"/>
        <v>9</v>
      </c>
      <c r="FA30" s="14">
        <f t="shared" si="21"/>
        <v>9</v>
      </c>
      <c r="FB30" s="14">
        <f t="shared" si="22"/>
        <v>6</v>
      </c>
      <c r="FC30" s="14">
        <f t="shared" si="23"/>
        <v>6</v>
      </c>
      <c r="FD30" s="14">
        <f t="shared" si="24"/>
        <v>3</v>
      </c>
      <c r="FE30" s="14">
        <f t="shared" si="25"/>
        <v>2</v>
      </c>
      <c r="FF30" s="14">
        <f t="shared" si="26"/>
        <v>10</v>
      </c>
      <c r="FG30" s="14">
        <f t="shared" si="27"/>
        <v>10</v>
      </c>
      <c r="FH30" s="14">
        <f t="shared" si="28"/>
        <v>7</v>
      </c>
      <c r="FI30" s="14">
        <f t="shared" si="29"/>
        <v>7</v>
      </c>
      <c r="FJ30" s="14">
        <f t="shared" si="30"/>
        <v>4</v>
      </c>
      <c r="FK30" s="14">
        <f t="shared" si="31"/>
        <v>2</v>
      </c>
      <c r="FL30" s="14">
        <f t="shared" si="32"/>
        <v>10</v>
      </c>
      <c r="FM30" s="14">
        <f t="shared" si="33"/>
        <v>10</v>
      </c>
      <c r="FN30" s="14">
        <f t="shared" si="34"/>
        <v>7</v>
      </c>
      <c r="FO30" s="14">
        <f t="shared" si="35"/>
        <v>7</v>
      </c>
      <c r="FP30" s="14">
        <f t="shared" si="36"/>
        <v>4</v>
      </c>
      <c r="FQ30" s="14">
        <f t="shared" si="37"/>
        <v>2</v>
      </c>
      <c r="FR30" s="14">
        <f t="shared" si="38"/>
        <v>0</v>
      </c>
      <c r="FS30" s="14">
        <f t="shared" si="39"/>
        <v>0</v>
      </c>
      <c r="FT30" s="14">
        <f t="shared" si="40"/>
        <v>0</v>
      </c>
      <c r="FU30" s="14">
        <f t="shared" si="41"/>
        <v>0</v>
      </c>
      <c r="FV30" s="14">
        <f t="shared" si="42"/>
        <v>0</v>
      </c>
      <c r="FW30" s="14">
        <f t="shared" si="43"/>
        <v>0</v>
      </c>
      <c r="FX30" s="14">
        <f t="shared" si="44"/>
        <v>0</v>
      </c>
      <c r="FY30" s="14">
        <f t="shared" si="45"/>
        <v>0</v>
      </c>
      <c r="FZ30" s="14">
        <f t="shared" si="46"/>
        <v>0</v>
      </c>
      <c r="GA30" s="14">
        <f t="shared" si="47"/>
        <v>0</v>
      </c>
      <c r="GB30" s="14">
        <f t="shared" si="48"/>
        <v>0</v>
      </c>
      <c r="GC30" s="14">
        <f t="shared" si="49"/>
        <v>0</v>
      </c>
      <c r="GD30" s="14">
        <f t="shared" si="50"/>
        <v>0</v>
      </c>
      <c r="GE30" s="14">
        <f t="shared" si="51"/>
        <v>0</v>
      </c>
      <c r="GF30" s="14">
        <f t="shared" si="52"/>
        <v>0</v>
      </c>
      <c r="GG30" s="14">
        <f t="shared" si="53"/>
        <v>0</v>
      </c>
      <c r="GJ30" s="105">
        <v>24</v>
      </c>
      <c r="GK30" s="14">
        <f t="shared" si="54"/>
        <v>2</v>
      </c>
      <c r="GL30" s="14">
        <f t="shared" si="55"/>
        <v>1606004</v>
      </c>
      <c r="GM30" s="14" t="str">
        <f t="shared" si="56"/>
        <v>神器1-2 : 6级</v>
      </c>
      <c r="GN30" s="14" t="s">
        <v>900</v>
      </c>
      <c r="GO30" s="14">
        <f t="shared" si="57"/>
        <v>9</v>
      </c>
      <c r="GP30" s="14" t="str">
        <f t="shared" si="58"/>
        <v>神器1-2</v>
      </c>
      <c r="GQ30" s="14">
        <f t="shared" si="59"/>
        <v>3</v>
      </c>
    </row>
    <row r="31" spans="10:199" ht="16.5" x14ac:dyDescent="0.2">
      <c r="N31" s="104">
        <v>5</v>
      </c>
      <c r="O31" s="104">
        <v>4</v>
      </c>
      <c r="P31" s="104">
        <v>2</v>
      </c>
      <c r="Q31" s="104">
        <v>18</v>
      </c>
      <c r="R31" s="14">
        <f>SUM(Q$7:Q31)</f>
        <v>408</v>
      </c>
      <c r="S31" s="105">
        <v>1606030</v>
      </c>
      <c r="T31" s="14" t="str">
        <f t="shared" si="60"/>
        <v>神器5-4</v>
      </c>
      <c r="AD31" s="101">
        <v>25</v>
      </c>
      <c r="AE31" s="101">
        <v>5</v>
      </c>
      <c r="AF31" s="101">
        <v>5</v>
      </c>
      <c r="AG31" s="101" t="str">
        <f t="shared" si="6"/>
        <v>神器5-5</v>
      </c>
      <c r="AH31" s="101">
        <v>3</v>
      </c>
      <c r="AI31" s="101">
        <f t="shared" si="7"/>
        <v>210</v>
      </c>
      <c r="AL31" s="101">
        <v>3</v>
      </c>
      <c r="AM31" s="101">
        <v>1</v>
      </c>
      <c r="AN31" s="101">
        <v>10</v>
      </c>
      <c r="AO31" s="101">
        <v>7</v>
      </c>
      <c r="AP31" s="101" t="s">
        <v>371</v>
      </c>
      <c r="AQ31" s="101">
        <v>1000</v>
      </c>
      <c r="AR31" s="101">
        <v>1</v>
      </c>
      <c r="AS31" s="101">
        <v>1</v>
      </c>
      <c r="AT31" s="101">
        <f t="shared" si="8"/>
        <v>2</v>
      </c>
      <c r="AU31" s="14">
        <f t="shared" si="9"/>
        <v>0.1</v>
      </c>
      <c r="AV31" s="14">
        <f t="shared" si="10"/>
        <v>4.5</v>
      </c>
      <c r="BD31" s="101">
        <v>25</v>
      </c>
      <c r="BE31" s="14">
        <f>INDEX(节奏总表!$BW$4:$BW$63,新神器!BD31)</f>
        <v>112</v>
      </c>
      <c r="BF31" s="14">
        <f t="shared" si="11"/>
        <v>5</v>
      </c>
      <c r="BG31" s="101">
        <v>3</v>
      </c>
      <c r="BH31" s="101">
        <v>5</v>
      </c>
      <c r="BI31" s="14">
        <f t="shared" si="65"/>
        <v>0.75</v>
      </c>
      <c r="BJ31" s="14">
        <f t="shared" si="65"/>
        <v>0.75</v>
      </c>
      <c r="BK31" s="14">
        <f t="shared" si="65"/>
        <v>0.5</v>
      </c>
      <c r="BL31" s="14">
        <f t="shared" si="65"/>
        <v>0.75</v>
      </c>
      <c r="BM31" s="14">
        <f t="shared" si="65"/>
        <v>0.75</v>
      </c>
      <c r="BN31" s="14">
        <f t="shared" si="65"/>
        <v>0.5</v>
      </c>
      <c r="BO31" s="14">
        <f t="shared" si="65"/>
        <v>0.5</v>
      </c>
      <c r="BP31" s="14">
        <f t="shared" si="65"/>
        <v>0.5</v>
      </c>
      <c r="BQ31" s="14">
        <f t="shared" si="65"/>
        <v>0</v>
      </c>
      <c r="BR31" s="14">
        <f t="shared" si="65"/>
        <v>0</v>
      </c>
      <c r="BS31" s="14">
        <f t="shared" si="66"/>
        <v>0</v>
      </c>
      <c r="BT31" s="14">
        <f t="shared" si="66"/>
        <v>0</v>
      </c>
      <c r="BU31" s="14">
        <f t="shared" si="66"/>
        <v>0</v>
      </c>
      <c r="BV31" s="14">
        <f t="shared" si="66"/>
        <v>0</v>
      </c>
      <c r="BW31" s="14">
        <f t="shared" si="66"/>
        <v>0</v>
      </c>
      <c r="BX31" s="14">
        <f t="shared" si="66"/>
        <v>0</v>
      </c>
      <c r="BY31" s="14">
        <f t="shared" si="66"/>
        <v>0</v>
      </c>
      <c r="BZ31" s="14">
        <f t="shared" si="66"/>
        <v>0</v>
      </c>
      <c r="CA31" s="14">
        <f t="shared" si="66"/>
        <v>0</v>
      </c>
      <c r="CB31" s="14">
        <f t="shared" si="66"/>
        <v>0</v>
      </c>
      <c r="CC31" s="14">
        <f t="shared" si="67"/>
        <v>5</v>
      </c>
      <c r="CD31" s="14">
        <f t="shared" si="67"/>
        <v>5</v>
      </c>
      <c r="CE31" s="14">
        <f t="shared" si="67"/>
        <v>2.625</v>
      </c>
      <c r="CF31" s="14">
        <f t="shared" si="67"/>
        <v>2.625</v>
      </c>
      <c r="CG31" s="14">
        <f t="shared" si="67"/>
        <v>1</v>
      </c>
      <c r="CH31" s="14">
        <f t="shared" si="67"/>
        <v>0.5</v>
      </c>
      <c r="CI31" s="14">
        <f t="shared" si="67"/>
        <v>0</v>
      </c>
      <c r="CJ31" s="14">
        <f t="shared" si="67"/>
        <v>0</v>
      </c>
      <c r="CK31" s="14">
        <f t="shared" si="67"/>
        <v>0</v>
      </c>
      <c r="CL31" s="14">
        <f t="shared" si="67"/>
        <v>0</v>
      </c>
      <c r="CM31" s="14">
        <f t="shared" si="68"/>
        <v>0</v>
      </c>
      <c r="CN31" s="14">
        <f t="shared" si="68"/>
        <v>0</v>
      </c>
      <c r="CO31" s="14">
        <f t="shared" si="68"/>
        <v>0</v>
      </c>
      <c r="CP31" s="14">
        <f t="shared" si="68"/>
        <v>0</v>
      </c>
      <c r="CQ31" s="14">
        <f t="shared" si="68"/>
        <v>0</v>
      </c>
      <c r="CR31" s="14">
        <f t="shared" si="68"/>
        <v>0</v>
      </c>
      <c r="CS31" s="14">
        <f t="shared" si="68"/>
        <v>0</v>
      </c>
      <c r="CT31" s="14">
        <f t="shared" si="68"/>
        <v>0</v>
      </c>
      <c r="CU31" s="14">
        <f t="shared" si="68"/>
        <v>0</v>
      </c>
      <c r="CV31" s="14">
        <f t="shared" si="68"/>
        <v>0</v>
      </c>
      <c r="CW31" s="14">
        <f t="shared" si="68"/>
        <v>0</v>
      </c>
      <c r="CX31" s="14">
        <f t="shared" si="68"/>
        <v>0</v>
      </c>
      <c r="CZ31" s="14">
        <f>SUM(BI$7:BI31)</f>
        <v>35.749999999999993</v>
      </c>
      <c r="DA31" s="14">
        <f>SUM(BJ$7:BJ31)</f>
        <v>35.749999999999993</v>
      </c>
      <c r="DB31" s="14">
        <f>SUM(BK$7:BK31)</f>
        <v>20.25</v>
      </c>
      <c r="DC31" s="14">
        <f>SUM(BL$7:BL31)</f>
        <v>36.25</v>
      </c>
      <c r="DD31" s="14">
        <f>SUM(BM$7:BM31)</f>
        <v>36.25</v>
      </c>
      <c r="DE31" s="14">
        <f>SUM(BN$7:BN31)</f>
        <v>20.625</v>
      </c>
      <c r="DF31" s="14">
        <f>SUM(BO$7:BO31)</f>
        <v>20.625</v>
      </c>
      <c r="DG31" s="14">
        <f>SUM(BP$7:BP31)</f>
        <v>13.75</v>
      </c>
      <c r="DH31" s="14">
        <f>SUM(BQ$7:BQ31)</f>
        <v>20</v>
      </c>
      <c r="DI31" s="14">
        <f>SUM(BR$7:BR31)</f>
        <v>20</v>
      </c>
      <c r="DJ31" s="14">
        <f>SUM(BS$7:BS31)</f>
        <v>10.5</v>
      </c>
      <c r="DK31" s="14">
        <f>SUM(BT$7:BT31)</f>
        <v>10.5</v>
      </c>
      <c r="DL31" s="14">
        <f>SUM(BU$7:BU31)</f>
        <v>4</v>
      </c>
      <c r="DM31" s="14">
        <f>SUM(BV$7:BV31)</f>
        <v>2</v>
      </c>
      <c r="DN31" s="14">
        <f>SUM(BW$7:BW31)</f>
        <v>25</v>
      </c>
      <c r="DO31" s="14">
        <f>SUM(BX$7:BX31)</f>
        <v>25</v>
      </c>
      <c r="DP31" s="14">
        <f>SUM(BY$7:BY31)</f>
        <v>13.125</v>
      </c>
      <c r="DQ31" s="14">
        <f>SUM(BZ$7:BZ31)</f>
        <v>13.125</v>
      </c>
      <c r="DR31" s="14">
        <f>SUM(CA$7:CA31)</f>
        <v>5</v>
      </c>
      <c r="DS31" s="14">
        <f>SUM(CB$7:CB31)</f>
        <v>2.5</v>
      </c>
      <c r="DT31" s="14">
        <f>SUM(CC$7:CC31)</f>
        <v>30</v>
      </c>
      <c r="DU31" s="14">
        <f>SUM(CD$7:CD31)</f>
        <v>30</v>
      </c>
      <c r="DV31" s="14">
        <f>SUM(CE$7:CE31)</f>
        <v>15.75</v>
      </c>
      <c r="DW31" s="14">
        <f>SUM(CF$7:CF31)</f>
        <v>15.75</v>
      </c>
      <c r="DX31" s="14">
        <f>SUM(CG$7:CG31)</f>
        <v>6</v>
      </c>
      <c r="DY31" s="14">
        <f>SUM(CH$7:CH31)</f>
        <v>3</v>
      </c>
      <c r="DZ31" s="14">
        <f>SUM(CI$7:CI31)</f>
        <v>0</v>
      </c>
      <c r="EA31" s="14">
        <f>SUM(CJ$7:CJ31)</f>
        <v>0</v>
      </c>
      <c r="EB31" s="14">
        <f>SUM(CK$7:CK31)</f>
        <v>0</v>
      </c>
      <c r="EC31" s="14">
        <f>SUM(CL$7:CL31)</f>
        <v>0</v>
      </c>
      <c r="ED31" s="14">
        <f>SUM(CM$7:CM31)</f>
        <v>0</v>
      </c>
      <c r="EE31" s="14">
        <f>SUM(CN$7:CN31)</f>
        <v>0</v>
      </c>
      <c r="EF31" s="14">
        <f>SUM(CO$7:CO31)</f>
        <v>0</v>
      </c>
      <c r="EG31" s="14">
        <f>SUM(CP$7:CP31)</f>
        <v>0</v>
      </c>
      <c r="EH31" s="14">
        <f>SUM(CQ$7:CQ31)</f>
        <v>0</v>
      </c>
      <c r="EI31" s="14">
        <f>SUM(CR$7:CR31)</f>
        <v>0</v>
      </c>
      <c r="EJ31" s="14">
        <f>SUM(CS$7:CS31)</f>
        <v>0</v>
      </c>
      <c r="EK31" s="14">
        <f>SUM(CT$7:CT31)</f>
        <v>0</v>
      </c>
      <c r="EL31" s="14">
        <f>SUM(CU$7:CU31)</f>
        <v>0</v>
      </c>
      <c r="EM31" s="14">
        <f>SUM(CV$7:CV31)</f>
        <v>0</v>
      </c>
      <c r="EN31" s="14">
        <f>SUM(CW$7:CW31)</f>
        <v>0</v>
      </c>
      <c r="EO31" s="14">
        <f>SUM(CX$7:CX31)</f>
        <v>0</v>
      </c>
      <c r="ER31" s="14">
        <f t="shared" si="12"/>
        <v>12</v>
      </c>
      <c r="ES31" s="14">
        <f t="shared" si="13"/>
        <v>12</v>
      </c>
      <c r="ET31" s="14">
        <f t="shared" si="14"/>
        <v>9</v>
      </c>
      <c r="EU31" s="14">
        <f t="shared" si="15"/>
        <v>12</v>
      </c>
      <c r="EV31" s="14">
        <f t="shared" si="16"/>
        <v>12</v>
      </c>
      <c r="EW31" s="14">
        <f t="shared" si="17"/>
        <v>9</v>
      </c>
      <c r="EX31" s="14">
        <f t="shared" si="18"/>
        <v>9</v>
      </c>
      <c r="EY31" s="14">
        <f t="shared" si="19"/>
        <v>7</v>
      </c>
      <c r="EZ31" s="14">
        <f t="shared" si="20"/>
        <v>9</v>
      </c>
      <c r="FA31" s="14">
        <f t="shared" si="21"/>
        <v>9</v>
      </c>
      <c r="FB31" s="14">
        <f t="shared" si="22"/>
        <v>6</v>
      </c>
      <c r="FC31" s="14">
        <f t="shared" si="23"/>
        <v>6</v>
      </c>
      <c r="FD31" s="14">
        <f t="shared" si="24"/>
        <v>3</v>
      </c>
      <c r="FE31" s="14">
        <f t="shared" si="25"/>
        <v>2</v>
      </c>
      <c r="FF31" s="14">
        <f t="shared" si="26"/>
        <v>10</v>
      </c>
      <c r="FG31" s="14">
        <f t="shared" si="27"/>
        <v>10</v>
      </c>
      <c r="FH31" s="14">
        <f t="shared" si="28"/>
        <v>7</v>
      </c>
      <c r="FI31" s="14">
        <f t="shared" si="29"/>
        <v>7</v>
      </c>
      <c r="FJ31" s="14">
        <f t="shared" si="30"/>
        <v>4</v>
      </c>
      <c r="FK31" s="14">
        <f t="shared" si="31"/>
        <v>2</v>
      </c>
      <c r="FL31" s="14">
        <f t="shared" si="32"/>
        <v>11</v>
      </c>
      <c r="FM31" s="14">
        <f t="shared" si="33"/>
        <v>11</v>
      </c>
      <c r="FN31" s="14">
        <f t="shared" si="34"/>
        <v>8</v>
      </c>
      <c r="FO31" s="14">
        <f t="shared" si="35"/>
        <v>8</v>
      </c>
      <c r="FP31" s="14">
        <f t="shared" si="36"/>
        <v>4</v>
      </c>
      <c r="FQ31" s="14">
        <f t="shared" si="37"/>
        <v>3</v>
      </c>
      <c r="FR31" s="14">
        <f t="shared" si="38"/>
        <v>0</v>
      </c>
      <c r="FS31" s="14">
        <f t="shared" si="39"/>
        <v>0</v>
      </c>
      <c r="FT31" s="14">
        <f t="shared" si="40"/>
        <v>0</v>
      </c>
      <c r="FU31" s="14">
        <f t="shared" si="41"/>
        <v>0</v>
      </c>
      <c r="FV31" s="14">
        <f t="shared" si="42"/>
        <v>0</v>
      </c>
      <c r="FW31" s="14">
        <f t="shared" si="43"/>
        <v>0</v>
      </c>
      <c r="FX31" s="14">
        <f t="shared" si="44"/>
        <v>0</v>
      </c>
      <c r="FY31" s="14">
        <f t="shared" si="45"/>
        <v>0</v>
      </c>
      <c r="FZ31" s="14">
        <f t="shared" si="46"/>
        <v>0</v>
      </c>
      <c r="GA31" s="14">
        <f t="shared" si="47"/>
        <v>0</v>
      </c>
      <c r="GB31" s="14">
        <f t="shared" si="48"/>
        <v>0</v>
      </c>
      <c r="GC31" s="14">
        <f t="shared" si="49"/>
        <v>0</v>
      </c>
      <c r="GD31" s="14">
        <f t="shared" si="50"/>
        <v>0</v>
      </c>
      <c r="GE31" s="14">
        <f t="shared" si="51"/>
        <v>0</v>
      </c>
      <c r="GF31" s="14">
        <f t="shared" si="52"/>
        <v>0</v>
      </c>
      <c r="GG31" s="14">
        <f t="shared" si="53"/>
        <v>0</v>
      </c>
      <c r="GJ31" s="105">
        <v>25</v>
      </c>
      <c r="GK31" s="14">
        <f t="shared" si="54"/>
        <v>2</v>
      </c>
      <c r="GL31" s="14">
        <f t="shared" si="55"/>
        <v>1606004</v>
      </c>
      <c r="GM31" s="14" t="str">
        <f t="shared" si="56"/>
        <v>神器1-2 : 7级</v>
      </c>
      <c r="GN31" s="14" t="s">
        <v>900</v>
      </c>
      <c r="GO31" s="14">
        <f t="shared" si="57"/>
        <v>10</v>
      </c>
      <c r="GP31" s="14" t="str">
        <f t="shared" si="58"/>
        <v>神器1-2</v>
      </c>
      <c r="GQ31" s="14">
        <f t="shared" si="59"/>
        <v>5</v>
      </c>
    </row>
    <row r="32" spans="10:199" ht="16.5" x14ac:dyDescent="0.2">
      <c r="N32" s="104">
        <v>5</v>
      </c>
      <c r="O32" s="104">
        <v>5</v>
      </c>
      <c r="P32" s="104">
        <v>3</v>
      </c>
      <c r="Q32" s="104">
        <v>18</v>
      </c>
      <c r="R32" s="14">
        <f>SUM(Q$7:Q32)</f>
        <v>426</v>
      </c>
      <c r="S32" s="105">
        <v>1606031</v>
      </c>
      <c r="T32" s="14" t="str">
        <f t="shared" si="60"/>
        <v>神器5-5</v>
      </c>
      <c r="AD32" s="101">
        <v>26</v>
      </c>
      <c r="AE32" s="101">
        <v>5</v>
      </c>
      <c r="AF32" s="101">
        <v>6</v>
      </c>
      <c r="AG32" s="101" t="str">
        <f t="shared" si="6"/>
        <v>神器5-6</v>
      </c>
      <c r="AH32" s="101">
        <v>4</v>
      </c>
      <c r="AI32" s="101">
        <f t="shared" si="7"/>
        <v>450</v>
      </c>
      <c r="AL32" s="101">
        <v>3</v>
      </c>
      <c r="AM32" s="101">
        <v>1</v>
      </c>
      <c r="AN32" s="101">
        <v>10</v>
      </c>
      <c r="AO32" s="101">
        <v>8</v>
      </c>
      <c r="AP32" s="101" t="s">
        <v>372</v>
      </c>
      <c r="AQ32" s="101">
        <v>1000</v>
      </c>
      <c r="AR32" s="101">
        <v>1</v>
      </c>
      <c r="AS32" s="101">
        <v>1</v>
      </c>
      <c r="AT32" s="101">
        <f t="shared" si="8"/>
        <v>3</v>
      </c>
      <c r="AU32" s="14">
        <f t="shared" si="9"/>
        <v>0.1</v>
      </c>
      <c r="AV32" s="14">
        <f t="shared" si="10"/>
        <v>10.5</v>
      </c>
      <c r="BD32" s="101">
        <v>26</v>
      </c>
      <c r="BE32" s="14">
        <f>INDEX(节奏总表!$BW$4:$BW$63,新神器!BD32)</f>
        <v>114</v>
      </c>
      <c r="BF32" s="14">
        <f t="shared" si="11"/>
        <v>6</v>
      </c>
      <c r="BG32" s="101">
        <v>3</v>
      </c>
      <c r="BH32" s="101">
        <v>5</v>
      </c>
      <c r="BI32" s="14">
        <f t="shared" si="65"/>
        <v>0</v>
      </c>
      <c r="BJ32" s="14">
        <f t="shared" si="65"/>
        <v>0</v>
      </c>
      <c r="BK32" s="14">
        <f t="shared" si="65"/>
        <v>0</v>
      </c>
      <c r="BL32" s="14">
        <f t="shared" si="65"/>
        <v>0</v>
      </c>
      <c r="BM32" s="14">
        <f t="shared" si="65"/>
        <v>0</v>
      </c>
      <c r="BN32" s="14">
        <f t="shared" si="65"/>
        <v>0</v>
      </c>
      <c r="BO32" s="14">
        <f t="shared" si="65"/>
        <v>0</v>
      </c>
      <c r="BP32" s="14">
        <f t="shared" si="65"/>
        <v>0</v>
      </c>
      <c r="BQ32" s="14">
        <f t="shared" si="65"/>
        <v>0.41649999999999998</v>
      </c>
      <c r="BR32" s="14">
        <f t="shared" si="65"/>
        <v>0.41649999999999998</v>
      </c>
      <c r="BS32" s="14">
        <f t="shared" si="66"/>
        <v>0.25</v>
      </c>
      <c r="BT32" s="14">
        <f t="shared" si="66"/>
        <v>0.25</v>
      </c>
      <c r="BU32" s="14">
        <f t="shared" si="66"/>
        <v>0.25</v>
      </c>
      <c r="BV32" s="14">
        <f t="shared" si="66"/>
        <v>8.5000000000000006E-2</v>
      </c>
      <c r="BW32" s="14">
        <f t="shared" si="66"/>
        <v>0.41649999999999998</v>
      </c>
      <c r="BX32" s="14">
        <f t="shared" si="66"/>
        <v>0.41649999999999998</v>
      </c>
      <c r="BY32" s="14">
        <f t="shared" si="66"/>
        <v>0.25</v>
      </c>
      <c r="BZ32" s="14">
        <f t="shared" si="66"/>
        <v>0.25</v>
      </c>
      <c r="CA32" s="14">
        <f t="shared" si="66"/>
        <v>0.25</v>
      </c>
      <c r="CB32" s="14">
        <f t="shared" si="66"/>
        <v>8.3000000000000004E-2</v>
      </c>
      <c r="CC32" s="14">
        <f t="shared" si="67"/>
        <v>0.41649999999999998</v>
      </c>
      <c r="CD32" s="14">
        <f t="shared" si="67"/>
        <v>0.41649999999999998</v>
      </c>
      <c r="CE32" s="14">
        <f t="shared" si="67"/>
        <v>0.25</v>
      </c>
      <c r="CF32" s="14">
        <f t="shared" si="67"/>
        <v>0.25</v>
      </c>
      <c r="CG32" s="14">
        <f t="shared" si="67"/>
        <v>0.25</v>
      </c>
      <c r="CH32" s="14">
        <f t="shared" si="67"/>
        <v>8.3000000000000004E-2</v>
      </c>
      <c r="CI32" s="14">
        <f t="shared" si="67"/>
        <v>1.5</v>
      </c>
      <c r="CJ32" s="14">
        <f t="shared" si="67"/>
        <v>1.5</v>
      </c>
      <c r="CK32" s="14">
        <f t="shared" si="67"/>
        <v>1.5</v>
      </c>
      <c r="CL32" s="14">
        <f t="shared" si="67"/>
        <v>0.5</v>
      </c>
      <c r="CM32" s="14">
        <f t="shared" si="68"/>
        <v>0.5</v>
      </c>
      <c r="CN32" s="14">
        <f t="shared" si="68"/>
        <v>0.5</v>
      </c>
      <c r="CO32" s="14">
        <f t="shared" si="68"/>
        <v>0.375</v>
      </c>
      <c r="CP32" s="14">
        <f t="shared" si="68"/>
        <v>0.375</v>
      </c>
      <c r="CQ32" s="14">
        <f t="shared" si="68"/>
        <v>0</v>
      </c>
      <c r="CR32" s="14">
        <f t="shared" si="68"/>
        <v>0</v>
      </c>
      <c r="CS32" s="14">
        <f t="shared" si="68"/>
        <v>0</v>
      </c>
      <c r="CT32" s="14">
        <f t="shared" si="68"/>
        <v>0</v>
      </c>
      <c r="CU32" s="14">
        <f t="shared" si="68"/>
        <v>0</v>
      </c>
      <c r="CV32" s="14">
        <f t="shared" si="68"/>
        <v>0</v>
      </c>
      <c r="CW32" s="14">
        <f t="shared" si="68"/>
        <v>0</v>
      </c>
      <c r="CX32" s="14">
        <f t="shared" si="68"/>
        <v>0</v>
      </c>
      <c r="CZ32" s="14">
        <f>SUM(BI$7:BI32)</f>
        <v>35.749999999999993</v>
      </c>
      <c r="DA32" s="14">
        <f>SUM(BJ$7:BJ32)</f>
        <v>35.749999999999993</v>
      </c>
      <c r="DB32" s="14">
        <f>SUM(BK$7:BK32)</f>
        <v>20.25</v>
      </c>
      <c r="DC32" s="14">
        <f>SUM(BL$7:BL32)</f>
        <v>36.25</v>
      </c>
      <c r="DD32" s="14">
        <f>SUM(BM$7:BM32)</f>
        <v>36.25</v>
      </c>
      <c r="DE32" s="14">
        <f>SUM(BN$7:BN32)</f>
        <v>20.625</v>
      </c>
      <c r="DF32" s="14">
        <f>SUM(BO$7:BO32)</f>
        <v>20.625</v>
      </c>
      <c r="DG32" s="14">
        <f>SUM(BP$7:BP32)</f>
        <v>13.75</v>
      </c>
      <c r="DH32" s="14">
        <f>SUM(BQ$7:BQ32)</f>
        <v>20.416499999999999</v>
      </c>
      <c r="DI32" s="14">
        <f>SUM(BR$7:BR32)</f>
        <v>20.416499999999999</v>
      </c>
      <c r="DJ32" s="14">
        <f>SUM(BS$7:BS32)</f>
        <v>10.75</v>
      </c>
      <c r="DK32" s="14">
        <f>SUM(BT$7:BT32)</f>
        <v>10.75</v>
      </c>
      <c r="DL32" s="14">
        <f>SUM(BU$7:BU32)</f>
        <v>4.25</v>
      </c>
      <c r="DM32" s="14">
        <f>SUM(BV$7:BV32)</f>
        <v>2.085</v>
      </c>
      <c r="DN32" s="14">
        <f>SUM(BW$7:BW32)</f>
        <v>25.416499999999999</v>
      </c>
      <c r="DO32" s="14">
        <f>SUM(BX$7:BX32)</f>
        <v>25.416499999999999</v>
      </c>
      <c r="DP32" s="14">
        <f>SUM(BY$7:BY32)</f>
        <v>13.375</v>
      </c>
      <c r="DQ32" s="14">
        <f>SUM(BZ$7:BZ32)</f>
        <v>13.375</v>
      </c>
      <c r="DR32" s="14">
        <f>SUM(CA$7:CA32)</f>
        <v>5.25</v>
      </c>
      <c r="DS32" s="14">
        <f>SUM(CB$7:CB32)</f>
        <v>2.5830000000000002</v>
      </c>
      <c r="DT32" s="14">
        <f>SUM(CC$7:CC32)</f>
        <v>30.416499999999999</v>
      </c>
      <c r="DU32" s="14">
        <f>SUM(CD$7:CD32)</f>
        <v>30.416499999999999</v>
      </c>
      <c r="DV32" s="14">
        <f>SUM(CE$7:CE32)</f>
        <v>16</v>
      </c>
      <c r="DW32" s="14">
        <f>SUM(CF$7:CF32)</f>
        <v>16</v>
      </c>
      <c r="DX32" s="14">
        <f>SUM(CG$7:CG32)</f>
        <v>6.25</v>
      </c>
      <c r="DY32" s="14">
        <f>SUM(CH$7:CH32)</f>
        <v>3.0830000000000002</v>
      </c>
      <c r="DZ32" s="14">
        <f>SUM(CI$7:CI32)</f>
        <v>1.5</v>
      </c>
      <c r="EA32" s="14">
        <f>SUM(CJ$7:CJ32)</f>
        <v>1.5</v>
      </c>
      <c r="EB32" s="14">
        <f>SUM(CK$7:CK32)</f>
        <v>1.5</v>
      </c>
      <c r="EC32" s="14">
        <f>SUM(CL$7:CL32)</f>
        <v>0.5</v>
      </c>
      <c r="ED32" s="14">
        <f>SUM(CM$7:CM32)</f>
        <v>0.5</v>
      </c>
      <c r="EE32" s="14">
        <f>SUM(CN$7:CN32)</f>
        <v>0.5</v>
      </c>
      <c r="EF32" s="14">
        <f>SUM(CO$7:CO32)</f>
        <v>0.375</v>
      </c>
      <c r="EG32" s="14">
        <f>SUM(CP$7:CP32)</f>
        <v>0.375</v>
      </c>
      <c r="EH32" s="14">
        <f>SUM(CQ$7:CQ32)</f>
        <v>0</v>
      </c>
      <c r="EI32" s="14">
        <f>SUM(CR$7:CR32)</f>
        <v>0</v>
      </c>
      <c r="EJ32" s="14">
        <f>SUM(CS$7:CS32)</f>
        <v>0</v>
      </c>
      <c r="EK32" s="14">
        <f>SUM(CT$7:CT32)</f>
        <v>0</v>
      </c>
      <c r="EL32" s="14">
        <f>SUM(CU$7:CU32)</f>
        <v>0</v>
      </c>
      <c r="EM32" s="14">
        <f>SUM(CV$7:CV32)</f>
        <v>0</v>
      </c>
      <c r="EN32" s="14">
        <f>SUM(CW$7:CW32)</f>
        <v>0</v>
      </c>
      <c r="EO32" s="14">
        <f>SUM(CX$7:CX32)</f>
        <v>0</v>
      </c>
      <c r="ER32" s="14">
        <f t="shared" si="12"/>
        <v>12</v>
      </c>
      <c r="ES32" s="14">
        <f t="shared" si="13"/>
        <v>12</v>
      </c>
      <c r="ET32" s="14">
        <f t="shared" si="14"/>
        <v>9</v>
      </c>
      <c r="EU32" s="14">
        <f t="shared" si="15"/>
        <v>12</v>
      </c>
      <c r="EV32" s="14">
        <f t="shared" si="16"/>
        <v>12</v>
      </c>
      <c r="EW32" s="14">
        <f t="shared" si="17"/>
        <v>9</v>
      </c>
      <c r="EX32" s="14">
        <f t="shared" si="18"/>
        <v>9</v>
      </c>
      <c r="EY32" s="14">
        <f t="shared" si="19"/>
        <v>7</v>
      </c>
      <c r="EZ32" s="14">
        <f t="shared" si="20"/>
        <v>9</v>
      </c>
      <c r="FA32" s="14">
        <f t="shared" si="21"/>
        <v>9</v>
      </c>
      <c r="FB32" s="14">
        <f t="shared" si="22"/>
        <v>6</v>
      </c>
      <c r="FC32" s="14">
        <f t="shared" si="23"/>
        <v>6</v>
      </c>
      <c r="FD32" s="14">
        <f t="shared" si="24"/>
        <v>3</v>
      </c>
      <c r="FE32" s="14">
        <f t="shared" si="25"/>
        <v>2</v>
      </c>
      <c r="FF32" s="14">
        <f t="shared" si="26"/>
        <v>10</v>
      </c>
      <c r="FG32" s="14">
        <f t="shared" si="27"/>
        <v>10</v>
      </c>
      <c r="FH32" s="14">
        <f t="shared" si="28"/>
        <v>7</v>
      </c>
      <c r="FI32" s="14">
        <f t="shared" si="29"/>
        <v>7</v>
      </c>
      <c r="FJ32" s="14">
        <f t="shared" si="30"/>
        <v>4</v>
      </c>
      <c r="FK32" s="14">
        <f t="shared" si="31"/>
        <v>2</v>
      </c>
      <c r="FL32" s="14">
        <f t="shared" si="32"/>
        <v>11</v>
      </c>
      <c r="FM32" s="14">
        <f t="shared" si="33"/>
        <v>11</v>
      </c>
      <c r="FN32" s="14">
        <f t="shared" si="34"/>
        <v>8</v>
      </c>
      <c r="FO32" s="14">
        <f t="shared" si="35"/>
        <v>8</v>
      </c>
      <c r="FP32" s="14">
        <f t="shared" si="36"/>
        <v>4</v>
      </c>
      <c r="FQ32" s="14">
        <f t="shared" si="37"/>
        <v>3</v>
      </c>
      <c r="FR32" s="14">
        <f t="shared" si="38"/>
        <v>1</v>
      </c>
      <c r="FS32" s="14">
        <f t="shared" si="39"/>
        <v>1</v>
      </c>
      <c r="FT32" s="14">
        <f t="shared" si="40"/>
        <v>1</v>
      </c>
      <c r="FU32" s="14">
        <f t="shared" si="41"/>
        <v>0</v>
      </c>
      <c r="FV32" s="14">
        <f t="shared" si="42"/>
        <v>0</v>
      </c>
      <c r="FW32" s="14">
        <f t="shared" si="43"/>
        <v>0</v>
      </c>
      <c r="FX32" s="14">
        <f t="shared" si="44"/>
        <v>0</v>
      </c>
      <c r="FY32" s="14">
        <f t="shared" si="45"/>
        <v>0</v>
      </c>
      <c r="FZ32" s="14">
        <f t="shared" si="46"/>
        <v>0</v>
      </c>
      <c r="GA32" s="14">
        <f t="shared" si="47"/>
        <v>0</v>
      </c>
      <c r="GB32" s="14">
        <f t="shared" si="48"/>
        <v>0</v>
      </c>
      <c r="GC32" s="14">
        <f t="shared" si="49"/>
        <v>0</v>
      </c>
      <c r="GD32" s="14">
        <f t="shared" si="50"/>
        <v>0</v>
      </c>
      <c r="GE32" s="14">
        <f t="shared" si="51"/>
        <v>0</v>
      </c>
      <c r="GF32" s="14">
        <f t="shared" si="52"/>
        <v>0</v>
      </c>
      <c r="GG32" s="14">
        <f t="shared" si="53"/>
        <v>0</v>
      </c>
      <c r="GJ32" s="105">
        <v>26</v>
      </c>
      <c r="GK32" s="14">
        <f t="shared" si="54"/>
        <v>2</v>
      </c>
      <c r="GL32" s="14">
        <f t="shared" si="55"/>
        <v>1606004</v>
      </c>
      <c r="GM32" s="14" t="str">
        <f t="shared" si="56"/>
        <v>神器1-2 : 8级</v>
      </c>
      <c r="GN32" s="14" t="s">
        <v>900</v>
      </c>
      <c r="GO32" s="14">
        <f t="shared" si="57"/>
        <v>11</v>
      </c>
      <c r="GP32" s="14" t="str">
        <f t="shared" si="58"/>
        <v>神器1-2</v>
      </c>
      <c r="GQ32" s="14">
        <f t="shared" si="59"/>
        <v>5</v>
      </c>
    </row>
    <row r="33" spans="14:199" ht="16.5" x14ac:dyDescent="0.2">
      <c r="N33" s="104">
        <v>5</v>
      </c>
      <c r="O33" s="104">
        <v>6</v>
      </c>
      <c r="P33" s="104">
        <v>4</v>
      </c>
      <c r="Q33" s="104">
        <v>18</v>
      </c>
      <c r="R33" s="14">
        <f>SUM(Q$7:Q33)</f>
        <v>444</v>
      </c>
      <c r="S33" s="105">
        <v>1606032</v>
      </c>
      <c r="T33" s="14" t="str">
        <f t="shared" si="60"/>
        <v>神器5-6</v>
      </c>
      <c r="AD33" s="101">
        <v>27</v>
      </c>
      <c r="AE33" s="101">
        <v>6</v>
      </c>
      <c r="AF33" s="101">
        <v>1</v>
      </c>
      <c r="AG33" s="101" t="str">
        <f t="shared" si="6"/>
        <v>神器6-1</v>
      </c>
      <c r="AH33" s="101">
        <v>2</v>
      </c>
      <c r="AI33" s="101">
        <f t="shared" si="7"/>
        <v>120</v>
      </c>
      <c r="AL33" s="101">
        <v>3</v>
      </c>
      <c r="AM33" s="101">
        <v>1</v>
      </c>
      <c r="AN33" s="101">
        <v>11</v>
      </c>
      <c r="AO33" s="101">
        <v>9</v>
      </c>
      <c r="AP33" s="101" t="s">
        <v>860</v>
      </c>
      <c r="AQ33" s="101">
        <v>5000</v>
      </c>
      <c r="AR33" s="101">
        <v>1</v>
      </c>
      <c r="AS33" s="101">
        <v>3</v>
      </c>
      <c r="AT33" s="101">
        <f t="shared" si="8"/>
        <v>1</v>
      </c>
      <c r="AU33" s="14">
        <f t="shared" si="9"/>
        <v>1</v>
      </c>
      <c r="AV33" s="14">
        <f t="shared" si="10"/>
        <v>20</v>
      </c>
      <c r="BD33" s="101">
        <v>27</v>
      </c>
      <c r="BE33" s="14">
        <f>INDEX(节奏总表!$BW$4:$BW$63,新神器!BD33)</f>
        <v>115</v>
      </c>
      <c r="BF33" s="14">
        <f t="shared" si="11"/>
        <v>6</v>
      </c>
      <c r="BG33" s="101">
        <v>3</v>
      </c>
      <c r="BH33" s="101">
        <v>5</v>
      </c>
      <c r="BI33" s="14">
        <f t="shared" si="65"/>
        <v>0</v>
      </c>
      <c r="BJ33" s="14">
        <f t="shared" si="65"/>
        <v>0</v>
      </c>
      <c r="BK33" s="14">
        <f t="shared" si="65"/>
        <v>0</v>
      </c>
      <c r="BL33" s="14">
        <f t="shared" si="65"/>
        <v>0</v>
      </c>
      <c r="BM33" s="14">
        <f t="shared" si="65"/>
        <v>0</v>
      </c>
      <c r="BN33" s="14">
        <f t="shared" si="65"/>
        <v>0</v>
      </c>
      <c r="BO33" s="14">
        <f t="shared" si="65"/>
        <v>0</v>
      </c>
      <c r="BP33" s="14">
        <f t="shared" si="65"/>
        <v>0</v>
      </c>
      <c r="BQ33" s="14">
        <f t="shared" si="65"/>
        <v>0.41649999999999998</v>
      </c>
      <c r="BR33" s="14">
        <f t="shared" si="65"/>
        <v>0.41649999999999998</v>
      </c>
      <c r="BS33" s="14">
        <f t="shared" si="66"/>
        <v>0.25</v>
      </c>
      <c r="BT33" s="14">
        <f t="shared" si="66"/>
        <v>0.25</v>
      </c>
      <c r="BU33" s="14">
        <f t="shared" si="66"/>
        <v>0.25</v>
      </c>
      <c r="BV33" s="14">
        <f t="shared" si="66"/>
        <v>8.5000000000000006E-2</v>
      </c>
      <c r="BW33" s="14">
        <f t="shared" si="66"/>
        <v>0.41649999999999998</v>
      </c>
      <c r="BX33" s="14">
        <f t="shared" si="66"/>
        <v>0.41649999999999998</v>
      </c>
      <c r="BY33" s="14">
        <f t="shared" si="66"/>
        <v>0.25</v>
      </c>
      <c r="BZ33" s="14">
        <f t="shared" si="66"/>
        <v>0.25</v>
      </c>
      <c r="CA33" s="14">
        <f t="shared" si="66"/>
        <v>0.25</v>
      </c>
      <c r="CB33" s="14">
        <f t="shared" si="66"/>
        <v>8.3000000000000004E-2</v>
      </c>
      <c r="CC33" s="14">
        <f t="shared" si="67"/>
        <v>0.41649999999999998</v>
      </c>
      <c r="CD33" s="14">
        <f t="shared" si="67"/>
        <v>0.41649999999999998</v>
      </c>
      <c r="CE33" s="14">
        <f t="shared" si="67"/>
        <v>0.25</v>
      </c>
      <c r="CF33" s="14">
        <f t="shared" si="67"/>
        <v>0.25</v>
      </c>
      <c r="CG33" s="14">
        <f t="shared" si="67"/>
        <v>0.25</v>
      </c>
      <c r="CH33" s="14">
        <f t="shared" si="67"/>
        <v>8.3000000000000004E-2</v>
      </c>
      <c r="CI33" s="14">
        <f t="shared" si="67"/>
        <v>1.5</v>
      </c>
      <c r="CJ33" s="14">
        <f t="shared" si="67"/>
        <v>1.5</v>
      </c>
      <c r="CK33" s="14">
        <f t="shared" si="67"/>
        <v>1.5</v>
      </c>
      <c r="CL33" s="14">
        <f t="shared" si="67"/>
        <v>0.5</v>
      </c>
      <c r="CM33" s="14">
        <f t="shared" si="68"/>
        <v>0.5</v>
      </c>
      <c r="CN33" s="14">
        <f t="shared" si="68"/>
        <v>0.5</v>
      </c>
      <c r="CO33" s="14">
        <f t="shared" si="68"/>
        <v>0.375</v>
      </c>
      <c r="CP33" s="14">
        <f t="shared" si="68"/>
        <v>0.375</v>
      </c>
      <c r="CQ33" s="14">
        <f t="shared" si="68"/>
        <v>0</v>
      </c>
      <c r="CR33" s="14">
        <f t="shared" si="68"/>
        <v>0</v>
      </c>
      <c r="CS33" s="14">
        <f t="shared" si="68"/>
        <v>0</v>
      </c>
      <c r="CT33" s="14">
        <f t="shared" si="68"/>
        <v>0</v>
      </c>
      <c r="CU33" s="14">
        <f t="shared" si="68"/>
        <v>0</v>
      </c>
      <c r="CV33" s="14">
        <f t="shared" si="68"/>
        <v>0</v>
      </c>
      <c r="CW33" s="14">
        <f t="shared" si="68"/>
        <v>0</v>
      </c>
      <c r="CX33" s="14">
        <f t="shared" si="68"/>
        <v>0</v>
      </c>
      <c r="CZ33" s="14">
        <f>SUM(BI$7:BI33)</f>
        <v>35.749999999999993</v>
      </c>
      <c r="DA33" s="14">
        <f>SUM(BJ$7:BJ33)</f>
        <v>35.749999999999993</v>
      </c>
      <c r="DB33" s="14">
        <f>SUM(BK$7:BK33)</f>
        <v>20.25</v>
      </c>
      <c r="DC33" s="14">
        <f>SUM(BL$7:BL33)</f>
        <v>36.25</v>
      </c>
      <c r="DD33" s="14">
        <f>SUM(BM$7:BM33)</f>
        <v>36.25</v>
      </c>
      <c r="DE33" s="14">
        <f>SUM(BN$7:BN33)</f>
        <v>20.625</v>
      </c>
      <c r="DF33" s="14">
        <f>SUM(BO$7:BO33)</f>
        <v>20.625</v>
      </c>
      <c r="DG33" s="14">
        <f>SUM(BP$7:BP33)</f>
        <v>13.75</v>
      </c>
      <c r="DH33" s="14">
        <f>SUM(BQ$7:BQ33)</f>
        <v>20.832999999999998</v>
      </c>
      <c r="DI33" s="14">
        <f>SUM(BR$7:BR33)</f>
        <v>20.832999999999998</v>
      </c>
      <c r="DJ33" s="14">
        <f>SUM(BS$7:BS33)</f>
        <v>11</v>
      </c>
      <c r="DK33" s="14">
        <f>SUM(BT$7:BT33)</f>
        <v>11</v>
      </c>
      <c r="DL33" s="14">
        <f>SUM(BU$7:BU33)</f>
        <v>4.5</v>
      </c>
      <c r="DM33" s="14">
        <f>SUM(BV$7:BV33)</f>
        <v>2.17</v>
      </c>
      <c r="DN33" s="14">
        <f>SUM(BW$7:BW33)</f>
        <v>25.832999999999998</v>
      </c>
      <c r="DO33" s="14">
        <f>SUM(BX$7:BX33)</f>
        <v>25.832999999999998</v>
      </c>
      <c r="DP33" s="14">
        <f>SUM(BY$7:BY33)</f>
        <v>13.625</v>
      </c>
      <c r="DQ33" s="14">
        <f>SUM(BZ$7:BZ33)</f>
        <v>13.625</v>
      </c>
      <c r="DR33" s="14">
        <f>SUM(CA$7:CA33)</f>
        <v>5.5</v>
      </c>
      <c r="DS33" s="14">
        <f>SUM(CB$7:CB33)</f>
        <v>2.6660000000000004</v>
      </c>
      <c r="DT33" s="14">
        <f>SUM(CC$7:CC33)</f>
        <v>30.832999999999998</v>
      </c>
      <c r="DU33" s="14">
        <f>SUM(CD$7:CD33)</f>
        <v>30.832999999999998</v>
      </c>
      <c r="DV33" s="14">
        <f>SUM(CE$7:CE33)</f>
        <v>16.25</v>
      </c>
      <c r="DW33" s="14">
        <f>SUM(CF$7:CF33)</f>
        <v>16.25</v>
      </c>
      <c r="DX33" s="14">
        <f>SUM(CG$7:CG33)</f>
        <v>6.5</v>
      </c>
      <c r="DY33" s="14">
        <f>SUM(CH$7:CH33)</f>
        <v>3.1660000000000004</v>
      </c>
      <c r="DZ33" s="14">
        <f>SUM(CI$7:CI33)</f>
        <v>3</v>
      </c>
      <c r="EA33" s="14">
        <f>SUM(CJ$7:CJ33)</f>
        <v>3</v>
      </c>
      <c r="EB33" s="14">
        <f>SUM(CK$7:CK33)</f>
        <v>3</v>
      </c>
      <c r="EC33" s="14">
        <f>SUM(CL$7:CL33)</f>
        <v>1</v>
      </c>
      <c r="ED33" s="14">
        <f>SUM(CM$7:CM33)</f>
        <v>1</v>
      </c>
      <c r="EE33" s="14">
        <f>SUM(CN$7:CN33)</f>
        <v>1</v>
      </c>
      <c r="EF33" s="14">
        <f>SUM(CO$7:CO33)</f>
        <v>0.75</v>
      </c>
      <c r="EG33" s="14">
        <f>SUM(CP$7:CP33)</f>
        <v>0.75</v>
      </c>
      <c r="EH33" s="14">
        <f>SUM(CQ$7:CQ33)</f>
        <v>0</v>
      </c>
      <c r="EI33" s="14">
        <f>SUM(CR$7:CR33)</f>
        <v>0</v>
      </c>
      <c r="EJ33" s="14">
        <f>SUM(CS$7:CS33)</f>
        <v>0</v>
      </c>
      <c r="EK33" s="14">
        <f>SUM(CT$7:CT33)</f>
        <v>0</v>
      </c>
      <c r="EL33" s="14">
        <f>SUM(CU$7:CU33)</f>
        <v>0</v>
      </c>
      <c r="EM33" s="14">
        <f>SUM(CV$7:CV33)</f>
        <v>0</v>
      </c>
      <c r="EN33" s="14">
        <f>SUM(CW$7:CW33)</f>
        <v>0</v>
      </c>
      <c r="EO33" s="14">
        <f>SUM(CX$7:CX33)</f>
        <v>0</v>
      </c>
      <c r="ER33" s="14">
        <f t="shared" si="12"/>
        <v>12</v>
      </c>
      <c r="ES33" s="14">
        <f t="shared" si="13"/>
        <v>12</v>
      </c>
      <c r="ET33" s="14">
        <f t="shared" si="14"/>
        <v>9</v>
      </c>
      <c r="EU33" s="14">
        <f t="shared" si="15"/>
        <v>12</v>
      </c>
      <c r="EV33" s="14">
        <f t="shared" si="16"/>
        <v>12</v>
      </c>
      <c r="EW33" s="14">
        <f t="shared" si="17"/>
        <v>9</v>
      </c>
      <c r="EX33" s="14">
        <f t="shared" si="18"/>
        <v>9</v>
      </c>
      <c r="EY33" s="14">
        <f t="shared" si="19"/>
        <v>7</v>
      </c>
      <c r="EZ33" s="14">
        <f t="shared" si="20"/>
        <v>9</v>
      </c>
      <c r="FA33" s="14">
        <f t="shared" si="21"/>
        <v>9</v>
      </c>
      <c r="FB33" s="14">
        <f t="shared" si="22"/>
        <v>6</v>
      </c>
      <c r="FC33" s="14">
        <f t="shared" si="23"/>
        <v>6</v>
      </c>
      <c r="FD33" s="14">
        <f t="shared" si="24"/>
        <v>3</v>
      </c>
      <c r="FE33" s="14">
        <f t="shared" si="25"/>
        <v>2</v>
      </c>
      <c r="FF33" s="14">
        <f t="shared" si="26"/>
        <v>10</v>
      </c>
      <c r="FG33" s="14">
        <f t="shared" si="27"/>
        <v>10</v>
      </c>
      <c r="FH33" s="14">
        <f t="shared" si="28"/>
        <v>7</v>
      </c>
      <c r="FI33" s="14">
        <f t="shared" si="29"/>
        <v>7</v>
      </c>
      <c r="FJ33" s="14">
        <f t="shared" si="30"/>
        <v>4</v>
      </c>
      <c r="FK33" s="14">
        <f t="shared" si="31"/>
        <v>2</v>
      </c>
      <c r="FL33" s="14">
        <f t="shared" si="32"/>
        <v>11</v>
      </c>
      <c r="FM33" s="14">
        <f t="shared" si="33"/>
        <v>11</v>
      </c>
      <c r="FN33" s="14">
        <f t="shared" si="34"/>
        <v>8</v>
      </c>
      <c r="FO33" s="14">
        <f t="shared" si="35"/>
        <v>8</v>
      </c>
      <c r="FP33" s="14">
        <f t="shared" si="36"/>
        <v>4</v>
      </c>
      <c r="FQ33" s="14">
        <f t="shared" si="37"/>
        <v>3</v>
      </c>
      <c r="FR33" s="14">
        <f t="shared" si="38"/>
        <v>3</v>
      </c>
      <c r="FS33" s="14">
        <f t="shared" si="39"/>
        <v>3</v>
      </c>
      <c r="FT33" s="14">
        <f t="shared" si="40"/>
        <v>3</v>
      </c>
      <c r="FU33" s="14">
        <f t="shared" si="41"/>
        <v>1</v>
      </c>
      <c r="FV33" s="14">
        <f t="shared" si="42"/>
        <v>1</v>
      </c>
      <c r="FW33" s="14">
        <f t="shared" si="43"/>
        <v>1</v>
      </c>
      <c r="FX33" s="14">
        <f t="shared" si="44"/>
        <v>0</v>
      </c>
      <c r="FY33" s="14">
        <f t="shared" si="45"/>
        <v>0</v>
      </c>
      <c r="FZ33" s="14">
        <f t="shared" si="46"/>
        <v>0</v>
      </c>
      <c r="GA33" s="14">
        <f t="shared" si="47"/>
        <v>0</v>
      </c>
      <c r="GB33" s="14">
        <f t="shared" si="48"/>
        <v>0</v>
      </c>
      <c r="GC33" s="14">
        <f t="shared" si="49"/>
        <v>0</v>
      </c>
      <c r="GD33" s="14">
        <f t="shared" si="50"/>
        <v>0</v>
      </c>
      <c r="GE33" s="14">
        <f t="shared" si="51"/>
        <v>0</v>
      </c>
      <c r="GF33" s="14">
        <f t="shared" si="52"/>
        <v>0</v>
      </c>
      <c r="GG33" s="14">
        <f t="shared" si="53"/>
        <v>0</v>
      </c>
      <c r="GJ33" s="105">
        <v>27</v>
      </c>
      <c r="GK33" s="14">
        <f t="shared" si="54"/>
        <v>2</v>
      </c>
      <c r="GL33" s="14">
        <f t="shared" si="55"/>
        <v>1606004</v>
      </c>
      <c r="GM33" s="14" t="str">
        <f t="shared" si="56"/>
        <v>神器1-2 : 9级</v>
      </c>
      <c r="GN33" s="14" t="s">
        <v>900</v>
      </c>
      <c r="GO33" s="14">
        <f t="shared" si="57"/>
        <v>12</v>
      </c>
      <c r="GP33" s="14" t="str">
        <f t="shared" si="58"/>
        <v>神器1-2</v>
      </c>
      <c r="GQ33" s="14">
        <f t="shared" si="59"/>
        <v>6</v>
      </c>
    </row>
    <row r="34" spans="14:199" ht="16.5" x14ac:dyDescent="0.2">
      <c r="N34" s="104">
        <v>6</v>
      </c>
      <c r="O34" s="104">
        <v>1</v>
      </c>
      <c r="P34" s="104">
        <v>2</v>
      </c>
      <c r="Q34" s="104">
        <v>21</v>
      </c>
      <c r="R34" s="14">
        <f>SUM(Q$7:Q34)</f>
        <v>465</v>
      </c>
      <c r="S34" s="105">
        <v>1606035</v>
      </c>
      <c r="T34" s="14" t="str">
        <f t="shared" si="60"/>
        <v>神器6-1</v>
      </c>
      <c r="AD34" s="101">
        <v>28</v>
      </c>
      <c r="AE34" s="101">
        <v>6</v>
      </c>
      <c r="AF34" s="101">
        <v>2</v>
      </c>
      <c r="AG34" s="101" t="str">
        <f t="shared" si="6"/>
        <v>神器6-2</v>
      </c>
      <c r="AH34" s="101">
        <v>2</v>
      </c>
      <c r="AI34" s="101">
        <f t="shared" si="7"/>
        <v>120</v>
      </c>
      <c r="AL34" s="101">
        <v>3</v>
      </c>
      <c r="AM34" s="101">
        <v>1</v>
      </c>
      <c r="AN34" s="101">
        <v>11</v>
      </c>
      <c r="AO34" s="101">
        <v>10</v>
      </c>
      <c r="AP34" s="101" t="s">
        <v>374</v>
      </c>
      <c r="AQ34" s="101">
        <v>5000</v>
      </c>
      <c r="AR34" s="101">
        <v>1</v>
      </c>
      <c r="AS34" s="101">
        <v>3</v>
      </c>
      <c r="AT34" s="101">
        <f t="shared" si="8"/>
        <v>1</v>
      </c>
      <c r="AU34" s="14">
        <f t="shared" si="9"/>
        <v>1</v>
      </c>
      <c r="AV34" s="14">
        <f t="shared" si="10"/>
        <v>20</v>
      </c>
      <c r="BD34" s="101">
        <v>28</v>
      </c>
      <c r="BE34" s="14">
        <f>INDEX(节奏总表!$BW$4:$BW$63,新神器!BD34)</f>
        <v>117</v>
      </c>
      <c r="BF34" s="14">
        <f t="shared" si="11"/>
        <v>6</v>
      </c>
      <c r="BG34" s="101">
        <v>3</v>
      </c>
      <c r="BH34" s="101">
        <v>5</v>
      </c>
      <c r="BI34" s="14">
        <f t="shared" si="65"/>
        <v>0</v>
      </c>
      <c r="BJ34" s="14">
        <f t="shared" si="65"/>
        <v>0</v>
      </c>
      <c r="BK34" s="14">
        <f t="shared" si="65"/>
        <v>0</v>
      </c>
      <c r="BL34" s="14">
        <f t="shared" si="65"/>
        <v>0</v>
      </c>
      <c r="BM34" s="14">
        <f t="shared" si="65"/>
        <v>0</v>
      </c>
      <c r="BN34" s="14">
        <f t="shared" si="65"/>
        <v>0</v>
      </c>
      <c r="BO34" s="14">
        <f t="shared" si="65"/>
        <v>0</v>
      </c>
      <c r="BP34" s="14">
        <f t="shared" si="65"/>
        <v>0</v>
      </c>
      <c r="BQ34" s="14">
        <f t="shared" si="65"/>
        <v>0.41649999999999998</v>
      </c>
      <c r="BR34" s="14">
        <f t="shared" si="65"/>
        <v>0.41649999999999998</v>
      </c>
      <c r="BS34" s="14">
        <f t="shared" si="66"/>
        <v>0.25</v>
      </c>
      <c r="BT34" s="14">
        <f t="shared" si="66"/>
        <v>0.25</v>
      </c>
      <c r="BU34" s="14">
        <f t="shared" si="66"/>
        <v>0.25</v>
      </c>
      <c r="BV34" s="14">
        <f t="shared" si="66"/>
        <v>8.5000000000000006E-2</v>
      </c>
      <c r="BW34" s="14">
        <f t="shared" si="66"/>
        <v>0.41649999999999998</v>
      </c>
      <c r="BX34" s="14">
        <f t="shared" si="66"/>
        <v>0.41649999999999998</v>
      </c>
      <c r="BY34" s="14">
        <f t="shared" si="66"/>
        <v>0.25</v>
      </c>
      <c r="BZ34" s="14">
        <f t="shared" si="66"/>
        <v>0.25</v>
      </c>
      <c r="CA34" s="14">
        <f t="shared" si="66"/>
        <v>0.25</v>
      </c>
      <c r="CB34" s="14">
        <f t="shared" si="66"/>
        <v>8.3000000000000004E-2</v>
      </c>
      <c r="CC34" s="14">
        <f t="shared" si="67"/>
        <v>0.41649999999999998</v>
      </c>
      <c r="CD34" s="14">
        <f t="shared" si="67"/>
        <v>0.41649999999999998</v>
      </c>
      <c r="CE34" s="14">
        <f t="shared" si="67"/>
        <v>0.25</v>
      </c>
      <c r="CF34" s="14">
        <f t="shared" si="67"/>
        <v>0.25</v>
      </c>
      <c r="CG34" s="14">
        <f t="shared" si="67"/>
        <v>0.25</v>
      </c>
      <c r="CH34" s="14">
        <f t="shared" si="67"/>
        <v>8.3000000000000004E-2</v>
      </c>
      <c r="CI34" s="14">
        <f t="shared" si="67"/>
        <v>1.5</v>
      </c>
      <c r="CJ34" s="14">
        <f t="shared" si="67"/>
        <v>1.5</v>
      </c>
      <c r="CK34" s="14">
        <f t="shared" si="67"/>
        <v>1.5</v>
      </c>
      <c r="CL34" s="14">
        <f t="shared" si="67"/>
        <v>0.5</v>
      </c>
      <c r="CM34" s="14">
        <f t="shared" si="68"/>
        <v>0.5</v>
      </c>
      <c r="CN34" s="14">
        <f t="shared" si="68"/>
        <v>0.5</v>
      </c>
      <c r="CO34" s="14">
        <f t="shared" si="68"/>
        <v>0.375</v>
      </c>
      <c r="CP34" s="14">
        <f t="shared" si="68"/>
        <v>0.375</v>
      </c>
      <c r="CQ34" s="14">
        <f t="shared" si="68"/>
        <v>0</v>
      </c>
      <c r="CR34" s="14">
        <f t="shared" si="68"/>
        <v>0</v>
      </c>
      <c r="CS34" s="14">
        <f t="shared" si="68"/>
        <v>0</v>
      </c>
      <c r="CT34" s="14">
        <f t="shared" si="68"/>
        <v>0</v>
      </c>
      <c r="CU34" s="14">
        <f t="shared" si="68"/>
        <v>0</v>
      </c>
      <c r="CV34" s="14">
        <f t="shared" si="68"/>
        <v>0</v>
      </c>
      <c r="CW34" s="14">
        <f t="shared" si="68"/>
        <v>0</v>
      </c>
      <c r="CX34" s="14">
        <f t="shared" si="68"/>
        <v>0</v>
      </c>
      <c r="CZ34" s="14">
        <f>SUM(BI$7:BI34)</f>
        <v>35.749999999999993</v>
      </c>
      <c r="DA34" s="14">
        <f>SUM(BJ$7:BJ34)</f>
        <v>35.749999999999993</v>
      </c>
      <c r="DB34" s="14">
        <f>SUM(BK$7:BK34)</f>
        <v>20.25</v>
      </c>
      <c r="DC34" s="14">
        <f>SUM(BL$7:BL34)</f>
        <v>36.25</v>
      </c>
      <c r="DD34" s="14">
        <f>SUM(BM$7:BM34)</f>
        <v>36.25</v>
      </c>
      <c r="DE34" s="14">
        <f>SUM(BN$7:BN34)</f>
        <v>20.625</v>
      </c>
      <c r="DF34" s="14">
        <f>SUM(BO$7:BO34)</f>
        <v>20.625</v>
      </c>
      <c r="DG34" s="14">
        <f>SUM(BP$7:BP34)</f>
        <v>13.75</v>
      </c>
      <c r="DH34" s="14">
        <f>SUM(BQ$7:BQ34)</f>
        <v>21.249499999999998</v>
      </c>
      <c r="DI34" s="14">
        <f>SUM(BR$7:BR34)</f>
        <v>21.249499999999998</v>
      </c>
      <c r="DJ34" s="14">
        <f>SUM(BS$7:BS34)</f>
        <v>11.25</v>
      </c>
      <c r="DK34" s="14">
        <f>SUM(BT$7:BT34)</f>
        <v>11.25</v>
      </c>
      <c r="DL34" s="14">
        <f>SUM(BU$7:BU34)</f>
        <v>4.75</v>
      </c>
      <c r="DM34" s="14">
        <f>SUM(BV$7:BV34)</f>
        <v>2.2549999999999999</v>
      </c>
      <c r="DN34" s="14">
        <f>SUM(BW$7:BW34)</f>
        <v>26.249499999999998</v>
      </c>
      <c r="DO34" s="14">
        <f>SUM(BX$7:BX34)</f>
        <v>26.249499999999998</v>
      </c>
      <c r="DP34" s="14">
        <f>SUM(BY$7:BY34)</f>
        <v>13.875</v>
      </c>
      <c r="DQ34" s="14">
        <f>SUM(BZ$7:BZ34)</f>
        <v>13.875</v>
      </c>
      <c r="DR34" s="14">
        <f>SUM(CA$7:CA34)</f>
        <v>5.75</v>
      </c>
      <c r="DS34" s="14">
        <f>SUM(CB$7:CB34)</f>
        <v>2.7490000000000006</v>
      </c>
      <c r="DT34" s="14">
        <f>SUM(CC$7:CC34)</f>
        <v>31.249499999999998</v>
      </c>
      <c r="DU34" s="14">
        <f>SUM(CD$7:CD34)</f>
        <v>31.249499999999998</v>
      </c>
      <c r="DV34" s="14">
        <f>SUM(CE$7:CE34)</f>
        <v>16.5</v>
      </c>
      <c r="DW34" s="14">
        <f>SUM(CF$7:CF34)</f>
        <v>16.5</v>
      </c>
      <c r="DX34" s="14">
        <f>SUM(CG$7:CG34)</f>
        <v>6.75</v>
      </c>
      <c r="DY34" s="14">
        <f>SUM(CH$7:CH34)</f>
        <v>3.2490000000000006</v>
      </c>
      <c r="DZ34" s="14">
        <f>SUM(CI$7:CI34)</f>
        <v>4.5</v>
      </c>
      <c r="EA34" s="14">
        <f>SUM(CJ$7:CJ34)</f>
        <v>4.5</v>
      </c>
      <c r="EB34" s="14">
        <f>SUM(CK$7:CK34)</f>
        <v>4.5</v>
      </c>
      <c r="EC34" s="14">
        <f>SUM(CL$7:CL34)</f>
        <v>1.5</v>
      </c>
      <c r="ED34" s="14">
        <f>SUM(CM$7:CM34)</f>
        <v>1.5</v>
      </c>
      <c r="EE34" s="14">
        <f>SUM(CN$7:CN34)</f>
        <v>1.5</v>
      </c>
      <c r="EF34" s="14">
        <f>SUM(CO$7:CO34)</f>
        <v>1.125</v>
      </c>
      <c r="EG34" s="14">
        <f>SUM(CP$7:CP34)</f>
        <v>1.125</v>
      </c>
      <c r="EH34" s="14">
        <f>SUM(CQ$7:CQ34)</f>
        <v>0</v>
      </c>
      <c r="EI34" s="14">
        <f>SUM(CR$7:CR34)</f>
        <v>0</v>
      </c>
      <c r="EJ34" s="14">
        <f>SUM(CS$7:CS34)</f>
        <v>0</v>
      </c>
      <c r="EK34" s="14">
        <f>SUM(CT$7:CT34)</f>
        <v>0</v>
      </c>
      <c r="EL34" s="14">
        <f>SUM(CU$7:CU34)</f>
        <v>0</v>
      </c>
      <c r="EM34" s="14">
        <f>SUM(CV$7:CV34)</f>
        <v>0</v>
      </c>
      <c r="EN34" s="14">
        <f>SUM(CW$7:CW34)</f>
        <v>0</v>
      </c>
      <c r="EO34" s="14">
        <f>SUM(CX$7:CX34)</f>
        <v>0</v>
      </c>
      <c r="ER34" s="14">
        <f t="shared" si="12"/>
        <v>12</v>
      </c>
      <c r="ES34" s="14">
        <f t="shared" si="13"/>
        <v>12</v>
      </c>
      <c r="ET34" s="14">
        <f t="shared" si="14"/>
        <v>9</v>
      </c>
      <c r="EU34" s="14">
        <f t="shared" si="15"/>
        <v>12</v>
      </c>
      <c r="EV34" s="14">
        <f t="shared" si="16"/>
        <v>12</v>
      </c>
      <c r="EW34" s="14">
        <f t="shared" si="17"/>
        <v>9</v>
      </c>
      <c r="EX34" s="14">
        <f t="shared" si="18"/>
        <v>9</v>
      </c>
      <c r="EY34" s="14">
        <f t="shared" si="19"/>
        <v>7</v>
      </c>
      <c r="EZ34" s="14">
        <f t="shared" si="20"/>
        <v>9</v>
      </c>
      <c r="FA34" s="14">
        <f t="shared" si="21"/>
        <v>9</v>
      </c>
      <c r="FB34" s="14">
        <f t="shared" si="22"/>
        <v>6</v>
      </c>
      <c r="FC34" s="14">
        <f t="shared" si="23"/>
        <v>6</v>
      </c>
      <c r="FD34" s="14">
        <f t="shared" si="24"/>
        <v>3</v>
      </c>
      <c r="FE34" s="14">
        <f t="shared" si="25"/>
        <v>2</v>
      </c>
      <c r="FF34" s="14">
        <f t="shared" si="26"/>
        <v>10</v>
      </c>
      <c r="FG34" s="14">
        <f t="shared" si="27"/>
        <v>10</v>
      </c>
      <c r="FH34" s="14">
        <f t="shared" si="28"/>
        <v>7</v>
      </c>
      <c r="FI34" s="14">
        <f t="shared" si="29"/>
        <v>7</v>
      </c>
      <c r="FJ34" s="14">
        <f t="shared" si="30"/>
        <v>4</v>
      </c>
      <c r="FK34" s="14">
        <f t="shared" si="31"/>
        <v>2</v>
      </c>
      <c r="FL34" s="14">
        <f t="shared" si="32"/>
        <v>11</v>
      </c>
      <c r="FM34" s="14">
        <f t="shared" si="33"/>
        <v>11</v>
      </c>
      <c r="FN34" s="14">
        <f t="shared" si="34"/>
        <v>8</v>
      </c>
      <c r="FO34" s="14">
        <f t="shared" si="35"/>
        <v>8</v>
      </c>
      <c r="FP34" s="14">
        <f t="shared" si="36"/>
        <v>4</v>
      </c>
      <c r="FQ34" s="14">
        <f t="shared" si="37"/>
        <v>3</v>
      </c>
      <c r="FR34" s="14">
        <f t="shared" si="38"/>
        <v>3</v>
      </c>
      <c r="FS34" s="14">
        <f t="shared" si="39"/>
        <v>3</v>
      </c>
      <c r="FT34" s="14">
        <f t="shared" si="40"/>
        <v>3</v>
      </c>
      <c r="FU34" s="14">
        <f t="shared" si="41"/>
        <v>1</v>
      </c>
      <c r="FV34" s="14">
        <f t="shared" si="42"/>
        <v>1</v>
      </c>
      <c r="FW34" s="14">
        <f t="shared" si="43"/>
        <v>1</v>
      </c>
      <c r="FX34" s="14">
        <f t="shared" si="44"/>
        <v>1</v>
      </c>
      <c r="FY34" s="14">
        <f t="shared" si="45"/>
        <v>1</v>
      </c>
      <c r="FZ34" s="14">
        <f t="shared" si="46"/>
        <v>0</v>
      </c>
      <c r="GA34" s="14">
        <f t="shared" si="47"/>
        <v>0</v>
      </c>
      <c r="GB34" s="14">
        <f t="shared" si="48"/>
        <v>0</v>
      </c>
      <c r="GC34" s="14">
        <f t="shared" si="49"/>
        <v>0</v>
      </c>
      <c r="GD34" s="14">
        <f t="shared" si="50"/>
        <v>0</v>
      </c>
      <c r="GE34" s="14">
        <f t="shared" si="51"/>
        <v>0</v>
      </c>
      <c r="GF34" s="14">
        <f t="shared" si="52"/>
        <v>0</v>
      </c>
      <c r="GG34" s="14">
        <f t="shared" si="53"/>
        <v>0</v>
      </c>
      <c r="GJ34" s="105">
        <v>28</v>
      </c>
      <c r="GK34" s="14">
        <f t="shared" si="54"/>
        <v>2</v>
      </c>
      <c r="GL34" s="14">
        <f t="shared" si="55"/>
        <v>1606004</v>
      </c>
      <c r="GM34" s="14" t="str">
        <f t="shared" si="56"/>
        <v>神器1-2 : 10级</v>
      </c>
      <c r="GN34" s="14" t="s">
        <v>900</v>
      </c>
      <c r="GO34" s="14">
        <f t="shared" si="57"/>
        <v>13</v>
      </c>
      <c r="GP34" s="14" t="str">
        <f t="shared" si="58"/>
        <v>神器1-2</v>
      </c>
      <c r="GQ34" s="14">
        <f t="shared" si="59"/>
        <v>7</v>
      </c>
    </row>
    <row r="35" spans="14:199" ht="16.5" x14ac:dyDescent="0.2">
      <c r="N35" s="104">
        <v>6</v>
      </c>
      <c r="O35" s="104">
        <v>2</v>
      </c>
      <c r="P35" s="104">
        <v>2</v>
      </c>
      <c r="Q35" s="104">
        <v>21</v>
      </c>
      <c r="R35" s="14">
        <f>SUM(Q$7:Q35)</f>
        <v>486</v>
      </c>
      <c r="S35" s="105">
        <v>1606036</v>
      </c>
      <c r="T35" s="14" t="str">
        <f t="shared" si="60"/>
        <v>神器6-2</v>
      </c>
      <c r="AD35" s="101">
        <v>29</v>
      </c>
      <c r="AE35" s="101">
        <v>6</v>
      </c>
      <c r="AF35" s="101">
        <v>3</v>
      </c>
      <c r="AG35" s="101" t="str">
        <f t="shared" si="6"/>
        <v>神器6-3</v>
      </c>
      <c r="AH35" s="101">
        <v>2</v>
      </c>
      <c r="AI35" s="101">
        <f t="shared" si="7"/>
        <v>120</v>
      </c>
      <c r="AL35" s="101">
        <v>3</v>
      </c>
      <c r="AM35" s="101">
        <v>1</v>
      </c>
      <c r="AN35" s="101">
        <v>12</v>
      </c>
      <c r="AO35" s="101">
        <v>11</v>
      </c>
      <c r="AP35" s="101" t="s">
        <v>375</v>
      </c>
      <c r="AQ35" s="101">
        <v>3500</v>
      </c>
      <c r="AR35" s="101">
        <v>1</v>
      </c>
      <c r="AS35" s="101">
        <v>2</v>
      </c>
      <c r="AT35" s="101">
        <f t="shared" si="8"/>
        <v>2</v>
      </c>
      <c r="AU35" s="14">
        <f t="shared" si="9"/>
        <v>0.52500000000000002</v>
      </c>
      <c r="AV35" s="14">
        <f t="shared" si="10"/>
        <v>31.5</v>
      </c>
      <c r="BD35" s="101">
        <v>29</v>
      </c>
      <c r="BE35" s="14">
        <f>INDEX(节奏总表!$BW$4:$BW$63,新神器!BD35)</f>
        <v>119</v>
      </c>
      <c r="BF35" s="14">
        <f t="shared" si="11"/>
        <v>6</v>
      </c>
      <c r="BG35" s="101">
        <v>3</v>
      </c>
      <c r="BH35" s="101">
        <v>5</v>
      </c>
      <c r="BI35" s="14">
        <f t="shared" si="65"/>
        <v>0</v>
      </c>
      <c r="BJ35" s="14">
        <f t="shared" si="65"/>
        <v>0</v>
      </c>
      <c r="BK35" s="14">
        <f t="shared" si="65"/>
        <v>0</v>
      </c>
      <c r="BL35" s="14">
        <f t="shared" si="65"/>
        <v>0</v>
      </c>
      <c r="BM35" s="14">
        <f t="shared" si="65"/>
        <v>0</v>
      </c>
      <c r="BN35" s="14">
        <f t="shared" si="65"/>
        <v>0</v>
      </c>
      <c r="BO35" s="14">
        <f t="shared" si="65"/>
        <v>0</v>
      </c>
      <c r="BP35" s="14">
        <f t="shared" si="65"/>
        <v>0</v>
      </c>
      <c r="BQ35" s="14">
        <f t="shared" si="65"/>
        <v>0.41649999999999998</v>
      </c>
      <c r="BR35" s="14">
        <f t="shared" si="65"/>
        <v>0.41649999999999998</v>
      </c>
      <c r="BS35" s="14">
        <f t="shared" si="66"/>
        <v>0.25</v>
      </c>
      <c r="BT35" s="14">
        <f t="shared" si="66"/>
        <v>0.25</v>
      </c>
      <c r="BU35" s="14">
        <f t="shared" si="66"/>
        <v>0.25</v>
      </c>
      <c r="BV35" s="14">
        <f t="shared" si="66"/>
        <v>8.5000000000000006E-2</v>
      </c>
      <c r="BW35" s="14">
        <f t="shared" si="66"/>
        <v>0.41649999999999998</v>
      </c>
      <c r="BX35" s="14">
        <f t="shared" si="66"/>
        <v>0.41649999999999998</v>
      </c>
      <c r="BY35" s="14">
        <f t="shared" si="66"/>
        <v>0.25</v>
      </c>
      <c r="BZ35" s="14">
        <f t="shared" si="66"/>
        <v>0.25</v>
      </c>
      <c r="CA35" s="14">
        <f t="shared" si="66"/>
        <v>0.25</v>
      </c>
      <c r="CB35" s="14">
        <f t="shared" si="66"/>
        <v>8.3000000000000004E-2</v>
      </c>
      <c r="CC35" s="14">
        <f t="shared" si="67"/>
        <v>0.41649999999999998</v>
      </c>
      <c r="CD35" s="14">
        <f t="shared" si="67"/>
        <v>0.41649999999999998</v>
      </c>
      <c r="CE35" s="14">
        <f t="shared" si="67"/>
        <v>0.25</v>
      </c>
      <c r="CF35" s="14">
        <f t="shared" si="67"/>
        <v>0.25</v>
      </c>
      <c r="CG35" s="14">
        <f t="shared" si="67"/>
        <v>0.25</v>
      </c>
      <c r="CH35" s="14">
        <f t="shared" si="67"/>
        <v>8.3000000000000004E-2</v>
      </c>
      <c r="CI35" s="14">
        <f t="shared" si="67"/>
        <v>1.5</v>
      </c>
      <c r="CJ35" s="14">
        <f t="shared" si="67"/>
        <v>1.5</v>
      </c>
      <c r="CK35" s="14">
        <f t="shared" si="67"/>
        <v>1.5</v>
      </c>
      <c r="CL35" s="14">
        <f t="shared" si="67"/>
        <v>0.5</v>
      </c>
      <c r="CM35" s="14">
        <f t="shared" si="68"/>
        <v>0.5</v>
      </c>
      <c r="CN35" s="14">
        <f t="shared" si="68"/>
        <v>0.5</v>
      </c>
      <c r="CO35" s="14">
        <f t="shared" si="68"/>
        <v>0.375</v>
      </c>
      <c r="CP35" s="14">
        <f t="shared" si="68"/>
        <v>0.375</v>
      </c>
      <c r="CQ35" s="14">
        <f t="shared" si="68"/>
        <v>0</v>
      </c>
      <c r="CR35" s="14">
        <f t="shared" si="68"/>
        <v>0</v>
      </c>
      <c r="CS35" s="14">
        <f t="shared" si="68"/>
        <v>0</v>
      </c>
      <c r="CT35" s="14">
        <f t="shared" si="68"/>
        <v>0</v>
      </c>
      <c r="CU35" s="14">
        <f t="shared" si="68"/>
        <v>0</v>
      </c>
      <c r="CV35" s="14">
        <f t="shared" si="68"/>
        <v>0</v>
      </c>
      <c r="CW35" s="14">
        <f t="shared" si="68"/>
        <v>0</v>
      </c>
      <c r="CX35" s="14">
        <f t="shared" si="68"/>
        <v>0</v>
      </c>
      <c r="CZ35" s="14">
        <f>SUM(BI$7:BI35)</f>
        <v>35.749999999999993</v>
      </c>
      <c r="DA35" s="14">
        <f>SUM(BJ$7:BJ35)</f>
        <v>35.749999999999993</v>
      </c>
      <c r="DB35" s="14">
        <f>SUM(BK$7:BK35)</f>
        <v>20.25</v>
      </c>
      <c r="DC35" s="14">
        <f>SUM(BL$7:BL35)</f>
        <v>36.25</v>
      </c>
      <c r="DD35" s="14">
        <f>SUM(BM$7:BM35)</f>
        <v>36.25</v>
      </c>
      <c r="DE35" s="14">
        <f>SUM(BN$7:BN35)</f>
        <v>20.625</v>
      </c>
      <c r="DF35" s="14">
        <f>SUM(BO$7:BO35)</f>
        <v>20.625</v>
      </c>
      <c r="DG35" s="14">
        <f>SUM(BP$7:BP35)</f>
        <v>13.75</v>
      </c>
      <c r="DH35" s="14">
        <f>SUM(BQ$7:BQ35)</f>
        <v>21.665999999999997</v>
      </c>
      <c r="DI35" s="14">
        <f>SUM(BR$7:BR35)</f>
        <v>21.665999999999997</v>
      </c>
      <c r="DJ35" s="14">
        <f>SUM(BS$7:BS35)</f>
        <v>11.5</v>
      </c>
      <c r="DK35" s="14">
        <f>SUM(BT$7:BT35)</f>
        <v>11.5</v>
      </c>
      <c r="DL35" s="14">
        <f>SUM(BU$7:BU35)</f>
        <v>5</v>
      </c>
      <c r="DM35" s="14">
        <f>SUM(BV$7:BV35)</f>
        <v>2.34</v>
      </c>
      <c r="DN35" s="14">
        <f>SUM(BW$7:BW35)</f>
        <v>26.665999999999997</v>
      </c>
      <c r="DO35" s="14">
        <f>SUM(BX$7:BX35)</f>
        <v>26.665999999999997</v>
      </c>
      <c r="DP35" s="14">
        <f>SUM(BY$7:BY35)</f>
        <v>14.125</v>
      </c>
      <c r="DQ35" s="14">
        <f>SUM(BZ$7:BZ35)</f>
        <v>14.125</v>
      </c>
      <c r="DR35" s="14">
        <f>SUM(CA$7:CA35)</f>
        <v>6</v>
      </c>
      <c r="DS35" s="14">
        <f>SUM(CB$7:CB35)</f>
        <v>2.8320000000000007</v>
      </c>
      <c r="DT35" s="14">
        <f>SUM(CC$7:CC35)</f>
        <v>31.665999999999997</v>
      </c>
      <c r="DU35" s="14">
        <f>SUM(CD$7:CD35)</f>
        <v>31.665999999999997</v>
      </c>
      <c r="DV35" s="14">
        <f>SUM(CE$7:CE35)</f>
        <v>16.75</v>
      </c>
      <c r="DW35" s="14">
        <f>SUM(CF$7:CF35)</f>
        <v>16.75</v>
      </c>
      <c r="DX35" s="14">
        <f>SUM(CG$7:CG35)</f>
        <v>7</v>
      </c>
      <c r="DY35" s="14">
        <f>SUM(CH$7:CH35)</f>
        <v>3.3320000000000007</v>
      </c>
      <c r="DZ35" s="14">
        <f>SUM(CI$7:CI35)</f>
        <v>6</v>
      </c>
      <c r="EA35" s="14">
        <f>SUM(CJ$7:CJ35)</f>
        <v>6</v>
      </c>
      <c r="EB35" s="14">
        <f>SUM(CK$7:CK35)</f>
        <v>6</v>
      </c>
      <c r="EC35" s="14">
        <f>SUM(CL$7:CL35)</f>
        <v>2</v>
      </c>
      <c r="ED35" s="14">
        <f>SUM(CM$7:CM35)</f>
        <v>2</v>
      </c>
      <c r="EE35" s="14">
        <f>SUM(CN$7:CN35)</f>
        <v>2</v>
      </c>
      <c r="EF35" s="14">
        <f>SUM(CO$7:CO35)</f>
        <v>1.5</v>
      </c>
      <c r="EG35" s="14">
        <f>SUM(CP$7:CP35)</f>
        <v>1.5</v>
      </c>
      <c r="EH35" s="14">
        <f>SUM(CQ$7:CQ35)</f>
        <v>0</v>
      </c>
      <c r="EI35" s="14">
        <f>SUM(CR$7:CR35)</f>
        <v>0</v>
      </c>
      <c r="EJ35" s="14">
        <f>SUM(CS$7:CS35)</f>
        <v>0</v>
      </c>
      <c r="EK35" s="14">
        <f>SUM(CT$7:CT35)</f>
        <v>0</v>
      </c>
      <c r="EL35" s="14">
        <f>SUM(CU$7:CU35)</f>
        <v>0</v>
      </c>
      <c r="EM35" s="14">
        <f>SUM(CV$7:CV35)</f>
        <v>0</v>
      </c>
      <c r="EN35" s="14">
        <f>SUM(CW$7:CW35)</f>
        <v>0</v>
      </c>
      <c r="EO35" s="14">
        <f>SUM(CX$7:CX35)</f>
        <v>0</v>
      </c>
      <c r="ER35" s="14">
        <f t="shared" si="12"/>
        <v>12</v>
      </c>
      <c r="ES35" s="14">
        <f t="shared" si="13"/>
        <v>12</v>
      </c>
      <c r="ET35" s="14">
        <f t="shared" si="14"/>
        <v>9</v>
      </c>
      <c r="EU35" s="14">
        <f t="shared" si="15"/>
        <v>12</v>
      </c>
      <c r="EV35" s="14">
        <f t="shared" si="16"/>
        <v>12</v>
      </c>
      <c r="EW35" s="14">
        <f t="shared" si="17"/>
        <v>9</v>
      </c>
      <c r="EX35" s="14">
        <f t="shared" si="18"/>
        <v>9</v>
      </c>
      <c r="EY35" s="14">
        <f t="shared" si="19"/>
        <v>7</v>
      </c>
      <c r="EZ35" s="14">
        <f t="shared" si="20"/>
        <v>9</v>
      </c>
      <c r="FA35" s="14">
        <f t="shared" si="21"/>
        <v>9</v>
      </c>
      <c r="FB35" s="14">
        <f t="shared" si="22"/>
        <v>6</v>
      </c>
      <c r="FC35" s="14">
        <f t="shared" si="23"/>
        <v>6</v>
      </c>
      <c r="FD35" s="14">
        <f t="shared" si="24"/>
        <v>4</v>
      </c>
      <c r="FE35" s="14">
        <f t="shared" si="25"/>
        <v>2</v>
      </c>
      <c r="FF35" s="14">
        <f t="shared" si="26"/>
        <v>10</v>
      </c>
      <c r="FG35" s="14">
        <f t="shared" si="27"/>
        <v>10</v>
      </c>
      <c r="FH35" s="14">
        <f t="shared" si="28"/>
        <v>7</v>
      </c>
      <c r="FI35" s="14">
        <f t="shared" si="29"/>
        <v>7</v>
      </c>
      <c r="FJ35" s="14">
        <f t="shared" si="30"/>
        <v>4</v>
      </c>
      <c r="FK35" s="14">
        <f t="shared" si="31"/>
        <v>2</v>
      </c>
      <c r="FL35" s="14">
        <f t="shared" si="32"/>
        <v>11</v>
      </c>
      <c r="FM35" s="14">
        <f t="shared" si="33"/>
        <v>11</v>
      </c>
      <c r="FN35" s="14">
        <f t="shared" si="34"/>
        <v>8</v>
      </c>
      <c r="FO35" s="14">
        <f t="shared" si="35"/>
        <v>8</v>
      </c>
      <c r="FP35" s="14">
        <f t="shared" si="36"/>
        <v>5</v>
      </c>
      <c r="FQ35" s="14">
        <f t="shared" si="37"/>
        <v>3</v>
      </c>
      <c r="FR35" s="14">
        <f t="shared" si="38"/>
        <v>4</v>
      </c>
      <c r="FS35" s="14">
        <f t="shared" si="39"/>
        <v>4</v>
      </c>
      <c r="FT35" s="14">
        <f t="shared" si="40"/>
        <v>4</v>
      </c>
      <c r="FU35" s="14">
        <f t="shared" si="41"/>
        <v>2</v>
      </c>
      <c r="FV35" s="14">
        <f t="shared" si="42"/>
        <v>2</v>
      </c>
      <c r="FW35" s="14">
        <f t="shared" si="43"/>
        <v>2</v>
      </c>
      <c r="FX35" s="14">
        <f t="shared" si="44"/>
        <v>1</v>
      </c>
      <c r="FY35" s="14">
        <f t="shared" si="45"/>
        <v>1</v>
      </c>
      <c r="FZ35" s="14">
        <f t="shared" si="46"/>
        <v>0</v>
      </c>
      <c r="GA35" s="14">
        <f t="shared" si="47"/>
        <v>0</v>
      </c>
      <c r="GB35" s="14">
        <f t="shared" si="48"/>
        <v>0</v>
      </c>
      <c r="GC35" s="14">
        <f t="shared" si="49"/>
        <v>0</v>
      </c>
      <c r="GD35" s="14">
        <f t="shared" si="50"/>
        <v>0</v>
      </c>
      <c r="GE35" s="14">
        <f t="shared" si="51"/>
        <v>0</v>
      </c>
      <c r="GF35" s="14">
        <f t="shared" si="52"/>
        <v>0</v>
      </c>
      <c r="GG35" s="14">
        <f t="shared" si="53"/>
        <v>0</v>
      </c>
      <c r="GJ35" s="105">
        <v>29</v>
      </c>
      <c r="GK35" s="14">
        <f t="shared" si="54"/>
        <v>2</v>
      </c>
      <c r="GL35" s="14">
        <f t="shared" si="55"/>
        <v>1606004</v>
      </c>
      <c r="GM35" s="14" t="str">
        <f t="shared" si="56"/>
        <v>神器1-2 : 11级</v>
      </c>
      <c r="GN35" s="14" t="s">
        <v>900</v>
      </c>
      <c r="GO35" s="14">
        <f t="shared" si="57"/>
        <v>14</v>
      </c>
      <c r="GP35" s="14" t="str">
        <f t="shared" si="58"/>
        <v>神器1-2</v>
      </c>
      <c r="GQ35" s="14">
        <f t="shared" si="59"/>
        <v>7</v>
      </c>
    </row>
    <row r="36" spans="14:199" ht="16.5" x14ac:dyDescent="0.2">
      <c r="N36" s="104">
        <v>6</v>
      </c>
      <c r="O36" s="104">
        <v>3</v>
      </c>
      <c r="P36" s="104">
        <v>2</v>
      </c>
      <c r="Q36" s="104">
        <v>21</v>
      </c>
      <c r="R36" s="14">
        <f>SUM(Q$7:Q36)</f>
        <v>507</v>
      </c>
      <c r="S36" s="105">
        <v>1606037</v>
      </c>
      <c r="T36" s="14" t="str">
        <f t="shared" si="60"/>
        <v>神器6-3</v>
      </c>
      <c r="AD36" s="101">
        <v>30</v>
      </c>
      <c r="AE36" s="101">
        <v>6</v>
      </c>
      <c r="AF36" s="101">
        <v>4</v>
      </c>
      <c r="AG36" s="101" t="str">
        <f t="shared" si="6"/>
        <v>神器6-4</v>
      </c>
      <c r="AH36" s="101">
        <v>3</v>
      </c>
      <c r="AI36" s="101">
        <f t="shared" si="7"/>
        <v>280</v>
      </c>
      <c r="AL36" s="101">
        <v>3</v>
      </c>
      <c r="AM36" s="101">
        <v>1</v>
      </c>
      <c r="AN36" s="101">
        <v>12</v>
      </c>
      <c r="AO36" s="101">
        <v>12</v>
      </c>
      <c r="AP36" s="101" t="s">
        <v>376</v>
      </c>
      <c r="AQ36" s="101">
        <v>3500</v>
      </c>
      <c r="AR36" s="101">
        <v>1</v>
      </c>
      <c r="AS36" s="101">
        <v>2</v>
      </c>
      <c r="AT36" s="101">
        <f t="shared" si="8"/>
        <v>2</v>
      </c>
      <c r="AU36" s="14">
        <f t="shared" si="9"/>
        <v>0.52500000000000002</v>
      </c>
      <c r="AV36" s="14">
        <f t="shared" si="10"/>
        <v>31.5</v>
      </c>
      <c r="BD36" s="101">
        <v>30</v>
      </c>
      <c r="BE36" s="14">
        <f>INDEX(节奏总表!$BW$4:$BW$63,新神器!BD36)</f>
        <v>120</v>
      </c>
      <c r="BF36" s="14">
        <f t="shared" si="11"/>
        <v>6</v>
      </c>
      <c r="BG36" s="101">
        <v>3</v>
      </c>
      <c r="BH36" s="101">
        <v>5</v>
      </c>
      <c r="BI36" s="14">
        <f t="shared" si="65"/>
        <v>0</v>
      </c>
      <c r="BJ36" s="14">
        <f t="shared" si="65"/>
        <v>0</v>
      </c>
      <c r="BK36" s="14">
        <f t="shared" si="65"/>
        <v>0</v>
      </c>
      <c r="BL36" s="14">
        <f t="shared" si="65"/>
        <v>0</v>
      </c>
      <c r="BM36" s="14">
        <f t="shared" si="65"/>
        <v>0</v>
      </c>
      <c r="BN36" s="14">
        <f t="shared" si="65"/>
        <v>0</v>
      </c>
      <c r="BO36" s="14">
        <f t="shared" si="65"/>
        <v>0</v>
      </c>
      <c r="BP36" s="14">
        <f t="shared" si="65"/>
        <v>0</v>
      </c>
      <c r="BQ36" s="14">
        <f t="shared" si="65"/>
        <v>0.41649999999999998</v>
      </c>
      <c r="BR36" s="14">
        <f t="shared" si="65"/>
        <v>0.41649999999999998</v>
      </c>
      <c r="BS36" s="14">
        <f t="shared" si="66"/>
        <v>0.25</v>
      </c>
      <c r="BT36" s="14">
        <f t="shared" si="66"/>
        <v>0.25</v>
      </c>
      <c r="BU36" s="14">
        <f t="shared" si="66"/>
        <v>0.25</v>
      </c>
      <c r="BV36" s="14">
        <f t="shared" si="66"/>
        <v>8.5000000000000006E-2</v>
      </c>
      <c r="BW36" s="14">
        <f t="shared" si="66"/>
        <v>0.41649999999999998</v>
      </c>
      <c r="BX36" s="14">
        <f t="shared" si="66"/>
        <v>0.41649999999999998</v>
      </c>
      <c r="BY36" s="14">
        <f t="shared" si="66"/>
        <v>0.25</v>
      </c>
      <c r="BZ36" s="14">
        <f t="shared" si="66"/>
        <v>0.25</v>
      </c>
      <c r="CA36" s="14">
        <f t="shared" si="66"/>
        <v>0.25</v>
      </c>
      <c r="CB36" s="14">
        <f t="shared" si="66"/>
        <v>8.3000000000000004E-2</v>
      </c>
      <c r="CC36" s="14">
        <f t="shared" si="67"/>
        <v>0.41649999999999998</v>
      </c>
      <c r="CD36" s="14">
        <f t="shared" si="67"/>
        <v>0.41649999999999998</v>
      </c>
      <c r="CE36" s="14">
        <f t="shared" si="67"/>
        <v>0.25</v>
      </c>
      <c r="CF36" s="14">
        <f t="shared" si="67"/>
        <v>0.25</v>
      </c>
      <c r="CG36" s="14">
        <f t="shared" si="67"/>
        <v>0.25</v>
      </c>
      <c r="CH36" s="14">
        <f t="shared" si="67"/>
        <v>8.3000000000000004E-2</v>
      </c>
      <c r="CI36" s="14">
        <f t="shared" si="67"/>
        <v>1.5</v>
      </c>
      <c r="CJ36" s="14">
        <f t="shared" si="67"/>
        <v>1.5</v>
      </c>
      <c r="CK36" s="14">
        <f t="shared" si="67"/>
        <v>1.5</v>
      </c>
      <c r="CL36" s="14">
        <f t="shared" si="67"/>
        <v>0.5</v>
      </c>
      <c r="CM36" s="14">
        <f t="shared" si="68"/>
        <v>0.5</v>
      </c>
      <c r="CN36" s="14">
        <f t="shared" si="68"/>
        <v>0.5</v>
      </c>
      <c r="CO36" s="14">
        <f t="shared" si="68"/>
        <v>0.375</v>
      </c>
      <c r="CP36" s="14">
        <f t="shared" si="68"/>
        <v>0.375</v>
      </c>
      <c r="CQ36" s="14">
        <f t="shared" si="68"/>
        <v>0</v>
      </c>
      <c r="CR36" s="14">
        <f t="shared" si="68"/>
        <v>0</v>
      </c>
      <c r="CS36" s="14">
        <f t="shared" si="68"/>
        <v>0</v>
      </c>
      <c r="CT36" s="14">
        <f t="shared" si="68"/>
        <v>0</v>
      </c>
      <c r="CU36" s="14">
        <f t="shared" si="68"/>
        <v>0</v>
      </c>
      <c r="CV36" s="14">
        <f t="shared" si="68"/>
        <v>0</v>
      </c>
      <c r="CW36" s="14">
        <f t="shared" si="68"/>
        <v>0</v>
      </c>
      <c r="CX36" s="14">
        <f t="shared" si="68"/>
        <v>0</v>
      </c>
      <c r="CZ36" s="14">
        <f>SUM(BI$7:BI36)</f>
        <v>35.749999999999993</v>
      </c>
      <c r="DA36" s="14">
        <f>SUM(BJ$7:BJ36)</f>
        <v>35.749999999999993</v>
      </c>
      <c r="DB36" s="14">
        <f>SUM(BK$7:BK36)</f>
        <v>20.25</v>
      </c>
      <c r="DC36" s="14">
        <f>SUM(BL$7:BL36)</f>
        <v>36.25</v>
      </c>
      <c r="DD36" s="14">
        <f>SUM(BM$7:BM36)</f>
        <v>36.25</v>
      </c>
      <c r="DE36" s="14">
        <f>SUM(BN$7:BN36)</f>
        <v>20.625</v>
      </c>
      <c r="DF36" s="14">
        <f>SUM(BO$7:BO36)</f>
        <v>20.625</v>
      </c>
      <c r="DG36" s="14">
        <f>SUM(BP$7:BP36)</f>
        <v>13.75</v>
      </c>
      <c r="DH36" s="14">
        <f>SUM(BQ$7:BQ36)</f>
        <v>22.082499999999996</v>
      </c>
      <c r="DI36" s="14">
        <f>SUM(BR$7:BR36)</f>
        <v>22.082499999999996</v>
      </c>
      <c r="DJ36" s="14">
        <f>SUM(BS$7:BS36)</f>
        <v>11.75</v>
      </c>
      <c r="DK36" s="14">
        <f>SUM(BT$7:BT36)</f>
        <v>11.75</v>
      </c>
      <c r="DL36" s="14">
        <f>SUM(BU$7:BU36)</f>
        <v>5.25</v>
      </c>
      <c r="DM36" s="14">
        <f>SUM(BV$7:BV36)</f>
        <v>2.4249999999999998</v>
      </c>
      <c r="DN36" s="14">
        <f>SUM(BW$7:BW36)</f>
        <v>27.082499999999996</v>
      </c>
      <c r="DO36" s="14">
        <f>SUM(BX$7:BX36)</f>
        <v>27.082499999999996</v>
      </c>
      <c r="DP36" s="14">
        <f>SUM(BY$7:BY36)</f>
        <v>14.375</v>
      </c>
      <c r="DQ36" s="14">
        <f>SUM(BZ$7:BZ36)</f>
        <v>14.375</v>
      </c>
      <c r="DR36" s="14">
        <f>SUM(CA$7:CA36)</f>
        <v>6.25</v>
      </c>
      <c r="DS36" s="14">
        <f>SUM(CB$7:CB36)</f>
        <v>2.9150000000000009</v>
      </c>
      <c r="DT36" s="14">
        <f>SUM(CC$7:CC36)</f>
        <v>32.082499999999996</v>
      </c>
      <c r="DU36" s="14">
        <f>SUM(CD$7:CD36)</f>
        <v>32.082499999999996</v>
      </c>
      <c r="DV36" s="14">
        <f>SUM(CE$7:CE36)</f>
        <v>17</v>
      </c>
      <c r="DW36" s="14">
        <f>SUM(CF$7:CF36)</f>
        <v>17</v>
      </c>
      <c r="DX36" s="14">
        <f>SUM(CG$7:CG36)</f>
        <v>7.25</v>
      </c>
      <c r="DY36" s="14">
        <f>SUM(CH$7:CH36)</f>
        <v>3.4150000000000009</v>
      </c>
      <c r="DZ36" s="14">
        <f>SUM(CI$7:CI36)</f>
        <v>7.5</v>
      </c>
      <c r="EA36" s="14">
        <f>SUM(CJ$7:CJ36)</f>
        <v>7.5</v>
      </c>
      <c r="EB36" s="14">
        <f>SUM(CK$7:CK36)</f>
        <v>7.5</v>
      </c>
      <c r="EC36" s="14">
        <f>SUM(CL$7:CL36)</f>
        <v>2.5</v>
      </c>
      <c r="ED36" s="14">
        <f>SUM(CM$7:CM36)</f>
        <v>2.5</v>
      </c>
      <c r="EE36" s="14">
        <f>SUM(CN$7:CN36)</f>
        <v>2.5</v>
      </c>
      <c r="EF36" s="14">
        <f>SUM(CO$7:CO36)</f>
        <v>1.875</v>
      </c>
      <c r="EG36" s="14">
        <f>SUM(CP$7:CP36)</f>
        <v>1.875</v>
      </c>
      <c r="EH36" s="14">
        <f>SUM(CQ$7:CQ36)</f>
        <v>0</v>
      </c>
      <c r="EI36" s="14">
        <f>SUM(CR$7:CR36)</f>
        <v>0</v>
      </c>
      <c r="EJ36" s="14">
        <f>SUM(CS$7:CS36)</f>
        <v>0</v>
      </c>
      <c r="EK36" s="14">
        <f>SUM(CT$7:CT36)</f>
        <v>0</v>
      </c>
      <c r="EL36" s="14">
        <f>SUM(CU$7:CU36)</f>
        <v>0</v>
      </c>
      <c r="EM36" s="14">
        <f>SUM(CV$7:CV36)</f>
        <v>0</v>
      </c>
      <c r="EN36" s="14">
        <f>SUM(CW$7:CW36)</f>
        <v>0</v>
      </c>
      <c r="EO36" s="14">
        <f>SUM(CX$7:CX36)</f>
        <v>0</v>
      </c>
      <c r="ER36" s="14">
        <f t="shared" si="12"/>
        <v>12</v>
      </c>
      <c r="ES36" s="14">
        <f t="shared" si="13"/>
        <v>12</v>
      </c>
      <c r="ET36" s="14">
        <f t="shared" si="14"/>
        <v>9</v>
      </c>
      <c r="EU36" s="14">
        <f t="shared" si="15"/>
        <v>12</v>
      </c>
      <c r="EV36" s="14">
        <f t="shared" si="16"/>
        <v>12</v>
      </c>
      <c r="EW36" s="14">
        <f t="shared" si="17"/>
        <v>9</v>
      </c>
      <c r="EX36" s="14">
        <f t="shared" si="18"/>
        <v>9</v>
      </c>
      <c r="EY36" s="14">
        <f t="shared" si="19"/>
        <v>7</v>
      </c>
      <c r="EZ36" s="14">
        <f t="shared" si="20"/>
        <v>9</v>
      </c>
      <c r="FA36" s="14">
        <f t="shared" si="21"/>
        <v>9</v>
      </c>
      <c r="FB36" s="14">
        <f t="shared" si="22"/>
        <v>6</v>
      </c>
      <c r="FC36" s="14">
        <f t="shared" si="23"/>
        <v>6</v>
      </c>
      <c r="FD36" s="14">
        <f t="shared" si="24"/>
        <v>4</v>
      </c>
      <c r="FE36" s="14">
        <f t="shared" si="25"/>
        <v>2</v>
      </c>
      <c r="FF36" s="14">
        <f t="shared" si="26"/>
        <v>10</v>
      </c>
      <c r="FG36" s="14">
        <f t="shared" si="27"/>
        <v>10</v>
      </c>
      <c r="FH36" s="14">
        <f t="shared" si="28"/>
        <v>7</v>
      </c>
      <c r="FI36" s="14">
        <f t="shared" si="29"/>
        <v>7</v>
      </c>
      <c r="FJ36" s="14">
        <f t="shared" si="30"/>
        <v>4</v>
      </c>
      <c r="FK36" s="14">
        <f t="shared" si="31"/>
        <v>2</v>
      </c>
      <c r="FL36" s="14">
        <f t="shared" si="32"/>
        <v>11</v>
      </c>
      <c r="FM36" s="14">
        <f t="shared" si="33"/>
        <v>11</v>
      </c>
      <c r="FN36" s="14">
        <f t="shared" si="34"/>
        <v>8</v>
      </c>
      <c r="FO36" s="14">
        <f t="shared" si="35"/>
        <v>8</v>
      </c>
      <c r="FP36" s="14">
        <f t="shared" si="36"/>
        <v>5</v>
      </c>
      <c r="FQ36" s="14">
        <f t="shared" si="37"/>
        <v>3</v>
      </c>
      <c r="FR36" s="14">
        <f t="shared" si="38"/>
        <v>5</v>
      </c>
      <c r="FS36" s="14">
        <f t="shared" si="39"/>
        <v>5</v>
      </c>
      <c r="FT36" s="14">
        <f t="shared" si="40"/>
        <v>5</v>
      </c>
      <c r="FU36" s="14">
        <f t="shared" si="41"/>
        <v>2</v>
      </c>
      <c r="FV36" s="14">
        <f t="shared" si="42"/>
        <v>2</v>
      </c>
      <c r="FW36" s="14">
        <f t="shared" si="43"/>
        <v>2</v>
      </c>
      <c r="FX36" s="14">
        <f t="shared" si="44"/>
        <v>1</v>
      </c>
      <c r="FY36" s="14">
        <f t="shared" si="45"/>
        <v>1</v>
      </c>
      <c r="FZ36" s="14">
        <f t="shared" si="46"/>
        <v>0</v>
      </c>
      <c r="GA36" s="14">
        <f t="shared" si="47"/>
        <v>0</v>
      </c>
      <c r="GB36" s="14">
        <f t="shared" si="48"/>
        <v>0</v>
      </c>
      <c r="GC36" s="14">
        <f t="shared" si="49"/>
        <v>0</v>
      </c>
      <c r="GD36" s="14">
        <f t="shared" si="50"/>
        <v>0</v>
      </c>
      <c r="GE36" s="14">
        <f t="shared" si="51"/>
        <v>0</v>
      </c>
      <c r="GF36" s="14">
        <f t="shared" si="52"/>
        <v>0</v>
      </c>
      <c r="GG36" s="14">
        <f t="shared" si="53"/>
        <v>0</v>
      </c>
      <c r="GJ36" s="105">
        <v>30</v>
      </c>
      <c r="GK36" s="14">
        <f t="shared" si="54"/>
        <v>2</v>
      </c>
      <c r="GL36" s="14">
        <f t="shared" si="55"/>
        <v>1606004</v>
      </c>
      <c r="GM36" s="14" t="str">
        <f t="shared" si="56"/>
        <v>神器1-2 : 12级</v>
      </c>
      <c r="GN36" s="14" t="s">
        <v>900</v>
      </c>
      <c r="GO36" s="14">
        <f t="shared" si="57"/>
        <v>15</v>
      </c>
      <c r="GP36" s="14" t="str">
        <f t="shared" si="58"/>
        <v>神器1-2</v>
      </c>
      <c r="GQ36" s="14">
        <f t="shared" si="59"/>
        <v>7</v>
      </c>
    </row>
    <row r="37" spans="14:199" ht="16.5" x14ac:dyDescent="0.2">
      <c r="N37" s="104">
        <v>6</v>
      </c>
      <c r="O37" s="104">
        <v>4</v>
      </c>
      <c r="P37" s="104">
        <v>3</v>
      </c>
      <c r="Q37" s="104">
        <v>21</v>
      </c>
      <c r="R37" s="14">
        <f>SUM(Q$7:Q37)</f>
        <v>528</v>
      </c>
      <c r="S37" s="105">
        <v>1606038</v>
      </c>
      <c r="T37" s="14" t="str">
        <f t="shared" si="60"/>
        <v>神器6-4</v>
      </c>
      <c r="AD37" s="101">
        <v>31</v>
      </c>
      <c r="AE37" s="101">
        <v>6</v>
      </c>
      <c r="AF37" s="101">
        <v>5</v>
      </c>
      <c r="AG37" s="101" t="str">
        <f t="shared" si="6"/>
        <v>神器6-5</v>
      </c>
      <c r="AH37" s="101">
        <v>3</v>
      </c>
      <c r="AI37" s="101">
        <f t="shared" si="7"/>
        <v>280</v>
      </c>
      <c r="AL37" s="101">
        <v>3</v>
      </c>
      <c r="AM37" s="101">
        <v>2</v>
      </c>
      <c r="AN37" s="101">
        <v>13</v>
      </c>
      <c r="AO37" s="101">
        <v>1</v>
      </c>
      <c r="AP37" s="101" t="s">
        <v>365</v>
      </c>
      <c r="AQ37" s="101">
        <v>1500</v>
      </c>
      <c r="AR37" s="101">
        <v>1</v>
      </c>
      <c r="AS37" s="101">
        <v>1</v>
      </c>
      <c r="AT37" s="101">
        <f t="shared" si="8"/>
        <v>1</v>
      </c>
      <c r="AU37" s="14">
        <f t="shared" si="9"/>
        <v>0.15</v>
      </c>
      <c r="AV37" s="14">
        <f t="shared" si="10"/>
        <v>1.5</v>
      </c>
      <c r="BD37" s="101">
        <v>31</v>
      </c>
      <c r="BE37" s="14">
        <f>INDEX(节奏总表!$BW$4:$BW$63,新神器!BD37)</f>
        <v>122</v>
      </c>
      <c r="BF37" s="14">
        <f t="shared" si="11"/>
        <v>6</v>
      </c>
      <c r="BG37" s="101">
        <v>3</v>
      </c>
      <c r="BH37" s="101">
        <v>5</v>
      </c>
      <c r="BI37" s="14">
        <f t="shared" ref="BI37:BR46" si="69">SUMIFS($AU$7:$AU$301,$AL$7:$AL$301,"="&amp;$BF37,$AM$7:$AM$301,"="&amp;$BG37,$AO$7:$AO$301,"="&amp;BI$2)*$BH37</f>
        <v>0</v>
      </c>
      <c r="BJ37" s="14">
        <f t="shared" si="69"/>
        <v>0</v>
      </c>
      <c r="BK37" s="14">
        <f t="shared" si="69"/>
        <v>0</v>
      </c>
      <c r="BL37" s="14">
        <f t="shared" si="69"/>
        <v>0</v>
      </c>
      <c r="BM37" s="14">
        <f t="shared" si="69"/>
        <v>0</v>
      </c>
      <c r="BN37" s="14">
        <f t="shared" si="69"/>
        <v>0</v>
      </c>
      <c r="BO37" s="14">
        <f t="shared" si="69"/>
        <v>0</v>
      </c>
      <c r="BP37" s="14">
        <f t="shared" si="69"/>
        <v>0</v>
      </c>
      <c r="BQ37" s="14">
        <f t="shared" si="69"/>
        <v>0.41649999999999998</v>
      </c>
      <c r="BR37" s="14">
        <f t="shared" si="69"/>
        <v>0.41649999999999998</v>
      </c>
      <c r="BS37" s="14">
        <f t="shared" ref="BS37:CB46" si="70">SUMIFS($AU$7:$AU$301,$AL$7:$AL$301,"="&amp;$BF37,$AM$7:$AM$301,"="&amp;$BG37,$AO$7:$AO$301,"="&amp;BS$2)*$BH37</f>
        <v>0.25</v>
      </c>
      <c r="BT37" s="14">
        <f t="shared" si="70"/>
        <v>0.25</v>
      </c>
      <c r="BU37" s="14">
        <f t="shared" si="70"/>
        <v>0.25</v>
      </c>
      <c r="BV37" s="14">
        <f t="shared" si="70"/>
        <v>8.5000000000000006E-2</v>
      </c>
      <c r="BW37" s="14">
        <f t="shared" si="70"/>
        <v>0.41649999999999998</v>
      </c>
      <c r="BX37" s="14">
        <f t="shared" si="70"/>
        <v>0.41649999999999998</v>
      </c>
      <c r="BY37" s="14">
        <f t="shared" si="70"/>
        <v>0.25</v>
      </c>
      <c r="BZ37" s="14">
        <f t="shared" si="70"/>
        <v>0.25</v>
      </c>
      <c r="CA37" s="14">
        <f t="shared" si="70"/>
        <v>0.25</v>
      </c>
      <c r="CB37" s="14">
        <f t="shared" si="70"/>
        <v>8.3000000000000004E-2</v>
      </c>
      <c r="CC37" s="14">
        <f t="shared" ref="CC37:CL46" si="71">SUMIFS($AU$7:$AU$301,$AL$7:$AL$301,"="&amp;$BF37,$AM$7:$AM$301,"="&amp;$BG37,$AO$7:$AO$301,"="&amp;CC$2)*$BH37</f>
        <v>0.41649999999999998</v>
      </c>
      <c r="CD37" s="14">
        <f t="shared" si="71"/>
        <v>0.41649999999999998</v>
      </c>
      <c r="CE37" s="14">
        <f t="shared" si="71"/>
        <v>0.25</v>
      </c>
      <c r="CF37" s="14">
        <f t="shared" si="71"/>
        <v>0.25</v>
      </c>
      <c r="CG37" s="14">
        <f t="shared" si="71"/>
        <v>0.25</v>
      </c>
      <c r="CH37" s="14">
        <f t="shared" si="71"/>
        <v>8.3000000000000004E-2</v>
      </c>
      <c r="CI37" s="14">
        <f t="shared" si="71"/>
        <v>1.5</v>
      </c>
      <c r="CJ37" s="14">
        <f t="shared" si="71"/>
        <v>1.5</v>
      </c>
      <c r="CK37" s="14">
        <f t="shared" si="71"/>
        <v>1.5</v>
      </c>
      <c r="CL37" s="14">
        <f t="shared" si="71"/>
        <v>0.5</v>
      </c>
      <c r="CM37" s="14">
        <f t="shared" ref="CM37:CX46" si="72">SUMIFS($AU$7:$AU$301,$AL$7:$AL$301,"="&amp;$BF37,$AM$7:$AM$301,"="&amp;$BG37,$AO$7:$AO$301,"="&amp;CM$2)*$BH37</f>
        <v>0.5</v>
      </c>
      <c r="CN37" s="14">
        <f t="shared" si="72"/>
        <v>0.5</v>
      </c>
      <c r="CO37" s="14">
        <f t="shared" si="72"/>
        <v>0.375</v>
      </c>
      <c r="CP37" s="14">
        <f t="shared" si="72"/>
        <v>0.375</v>
      </c>
      <c r="CQ37" s="14">
        <f t="shared" si="72"/>
        <v>0</v>
      </c>
      <c r="CR37" s="14">
        <f t="shared" si="72"/>
        <v>0</v>
      </c>
      <c r="CS37" s="14">
        <f t="shared" si="72"/>
        <v>0</v>
      </c>
      <c r="CT37" s="14">
        <f t="shared" si="72"/>
        <v>0</v>
      </c>
      <c r="CU37" s="14">
        <f t="shared" si="72"/>
        <v>0</v>
      </c>
      <c r="CV37" s="14">
        <f t="shared" si="72"/>
        <v>0</v>
      </c>
      <c r="CW37" s="14">
        <f t="shared" si="72"/>
        <v>0</v>
      </c>
      <c r="CX37" s="14">
        <f t="shared" si="72"/>
        <v>0</v>
      </c>
      <c r="CZ37" s="14">
        <f>SUM(BI$7:BI37)</f>
        <v>35.749999999999993</v>
      </c>
      <c r="DA37" s="14">
        <f>SUM(BJ$7:BJ37)</f>
        <v>35.749999999999993</v>
      </c>
      <c r="DB37" s="14">
        <f>SUM(BK$7:BK37)</f>
        <v>20.25</v>
      </c>
      <c r="DC37" s="14">
        <f>SUM(BL$7:BL37)</f>
        <v>36.25</v>
      </c>
      <c r="DD37" s="14">
        <f>SUM(BM$7:BM37)</f>
        <v>36.25</v>
      </c>
      <c r="DE37" s="14">
        <f>SUM(BN$7:BN37)</f>
        <v>20.625</v>
      </c>
      <c r="DF37" s="14">
        <f>SUM(BO$7:BO37)</f>
        <v>20.625</v>
      </c>
      <c r="DG37" s="14">
        <f>SUM(BP$7:BP37)</f>
        <v>13.75</v>
      </c>
      <c r="DH37" s="14">
        <f>SUM(BQ$7:BQ37)</f>
        <v>22.498999999999995</v>
      </c>
      <c r="DI37" s="14">
        <f>SUM(BR$7:BR37)</f>
        <v>22.498999999999995</v>
      </c>
      <c r="DJ37" s="14">
        <f>SUM(BS$7:BS37)</f>
        <v>12</v>
      </c>
      <c r="DK37" s="14">
        <f>SUM(BT$7:BT37)</f>
        <v>12</v>
      </c>
      <c r="DL37" s="14">
        <f>SUM(BU$7:BU37)</f>
        <v>5.5</v>
      </c>
      <c r="DM37" s="14">
        <f>SUM(BV$7:BV37)</f>
        <v>2.5099999999999998</v>
      </c>
      <c r="DN37" s="14">
        <f>SUM(BW$7:BW37)</f>
        <v>27.498999999999995</v>
      </c>
      <c r="DO37" s="14">
        <f>SUM(BX$7:BX37)</f>
        <v>27.498999999999995</v>
      </c>
      <c r="DP37" s="14">
        <f>SUM(BY$7:BY37)</f>
        <v>14.625</v>
      </c>
      <c r="DQ37" s="14">
        <f>SUM(BZ$7:BZ37)</f>
        <v>14.625</v>
      </c>
      <c r="DR37" s="14">
        <f>SUM(CA$7:CA37)</f>
        <v>6.5</v>
      </c>
      <c r="DS37" s="14">
        <f>SUM(CB$7:CB37)</f>
        <v>2.9980000000000011</v>
      </c>
      <c r="DT37" s="14">
        <f>SUM(CC$7:CC37)</f>
        <v>32.498999999999995</v>
      </c>
      <c r="DU37" s="14">
        <f>SUM(CD$7:CD37)</f>
        <v>32.498999999999995</v>
      </c>
      <c r="DV37" s="14">
        <f>SUM(CE$7:CE37)</f>
        <v>17.25</v>
      </c>
      <c r="DW37" s="14">
        <f>SUM(CF$7:CF37)</f>
        <v>17.25</v>
      </c>
      <c r="DX37" s="14">
        <f>SUM(CG$7:CG37)</f>
        <v>7.5</v>
      </c>
      <c r="DY37" s="14">
        <f>SUM(CH$7:CH37)</f>
        <v>3.4980000000000011</v>
      </c>
      <c r="DZ37" s="14">
        <f>SUM(CI$7:CI37)</f>
        <v>9</v>
      </c>
      <c r="EA37" s="14">
        <f>SUM(CJ$7:CJ37)</f>
        <v>9</v>
      </c>
      <c r="EB37" s="14">
        <f>SUM(CK$7:CK37)</f>
        <v>9</v>
      </c>
      <c r="EC37" s="14">
        <f>SUM(CL$7:CL37)</f>
        <v>3</v>
      </c>
      <c r="ED37" s="14">
        <f>SUM(CM$7:CM37)</f>
        <v>3</v>
      </c>
      <c r="EE37" s="14">
        <f>SUM(CN$7:CN37)</f>
        <v>3</v>
      </c>
      <c r="EF37" s="14">
        <f>SUM(CO$7:CO37)</f>
        <v>2.25</v>
      </c>
      <c r="EG37" s="14">
        <f>SUM(CP$7:CP37)</f>
        <v>2.25</v>
      </c>
      <c r="EH37" s="14">
        <f>SUM(CQ$7:CQ37)</f>
        <v>0</v>
      </c>
      <c r="EI37" s="14">
        <f>SUM(CR$7:CR37)</f>
        <v>0</v>
      </c>
      <c r="EJ37" s="14">
        <f>SUM(CS$7:CS37)</f>
        <v>0</v>
      </c>
      <c r="EK37" s="14">
        <f>SUM(CT$7:CT37)</f>
        <v>0</v>
      </c>
      <c r="EL37" s="14">
        <f>SUM(CU$7:CU37)</f>
        <v>0</v>
      </c>
      <c r="EM37" s="14">
        <f>SUM(CV$7:CV37)</f>
        <v>0</v>
      </c>
      <c r="EN37" s="14">
        <f>SUM(CW$7:CW37)</f>
        <v>0</v>
      </c>
      <c r="EO37" s="14">
        <f>SUM(CX$7:CX37)</f>
        <v>0</v>
      </c>
      <c r="ER37" s="14">
        <f t="shared" si="12"/>
        <v>12</v>
      </c>
      <c r="ES37" s="14">
        <f t="shared" si="13"/>
        <v>12</v>
      </c>
      <c r="ET37" s="14">
        <f t="shared" si="14"/>
        <v>9</v>
      </c>
      <c r="EU37" s="14">
        <f t="shared" si="15"/>
        <v>12</v>
      </c>
      <c r="EV37" s="14">
        <f t="shared" si="16"/>
        <v>12</v>
      </c>
      <c r="EW37" s="14">
        <f t="shared" si="17"/>
        <v>9</v>
      </c>
      <c r="EX37" s="14">
        <f t="shared" si="18"/>
        <v>9</v>
      </c>
      <c r="EY37" s="14">
        <f t="shared" si="19"/>
        <v>7</v>
      </c>
      <c r="EZ37" s="14">
        <f t="shared" si="20"/>
        <v>9</v>
      </c>
      <c r="FA37" s="14">
        <f t="shared" si="21"/>
        <v>9</v>
      </c>
      <c r="FB37" s="14">
        <f t="shared" si="22"/>
        <v>7</v>
      </c>
      <c r="FC37" s="14">
        <f t="shared" si="23"/>
        <v>7</v>
      </c>
      <c r="FD37" s="14">
        <f t="shared" si="24"/>
        <v>4</v>
      </c>
      <c r="FE37" s="14">
        <f t="shared" si="25"/>
        <v>2</v>
      </c>
      <c r="FF37" s="14">
        <f t="shared" si="26"/>
        <v>10</v>
      </c>
      <c r="FG37" s="14">
        <f t="shared" si="27"/>
        <v>10</v>
      </c>
      <c r="FH37" s="14">
        <f t="shared" si="28"/>
        <v>7</v>
      </c>
      <c r="FI37" s="14">
        <f t="shared" si="29"/>
        <v>7</v>
      </c>
      <c r="FJ37" s="14">
        <f t="shared" si="30"/>
        <v>4</v>
      </c>
      <c r="FK37" s="14">
        <f t="shared" si="31"/>
        <v>2</v>
      </c>
      <c r="FL37" s="14">
        <f t="shared" si="32"/>
        <v>11</v>
      </c>
      <c r="FM37" s="14">
        <f t="shared" si="33"/>
        <v>11</v>
      </c>
      <c r="FN37" s="14">
        <f t="shared" si="34"/>
        <v>8</v>
      </c>
      <c r="FO37" s="14">
        <f t="shared" si="35"/>
        <v>8</v>
      </c>
      <c r="FP37" s="14">
        <f t="shared" si="36"/>
        <v>5</v>
      </c>
      <c r="FQ37" s="14">
        <f t="shared" si="37"/>
        <v>3</v>
      </c>
      <c r="FR37" s="14">
        <f t="shared" si="38"/>
        <v>6</v>
      </c>
      <c r="FS37" s="14">
        <f t="shared" si="39"/>
        <v>6</v>
      </c>
      <c r="FT37" s="14">
        <f t="shared" si="40"/>
        <v>6</v>
      </c>
      <c r="FU37" s="14">
        <f t="shared" si="41"/>
        <v>3</v>
      </c>
      <c r="FV37" s="14">
        <f t="shared" si="42"/>
        <v>3</v>
      </c>
      <c r="FW37" s="14">
        <f t="shared" si="43"/>
        <v>3</v>
      </c>
      <c r="FX37" s="14">
        <f t="shared" si="44"/>
        <v>2</v>
      </c>
      <c r="FY37" s="14">
        <f t="shared" si="45"/>
        <v>2</v>
      </c>
      <c r="FZ37" s="14">
        <f t="shared" si="46"/>
        <v>0</v>
      </c>
      <c r="GA37" s="14">
        <f t="shared" si="47"/>
        <v>0</v>
      </c>
      <c r="GB37" s="14">
        <f t="shared" si="48"/>
        <v>0</v>
      </c>
      <c r="GC37" s="14">
        <f t="shared" si="49"/>
        <v>0</v>
      </c>
      <c r="GD37" s="14">
        <f t="shared" si="50"/>
        <v>0</v>
      </c>
      <c r="GE37" s="14">
        <f t="shared" si="51"/>
        <v>0</v>
      </c>
      <c r="GF37" s="14">
        <f t="shared" si="52"/>
        <v>0</v>
      </c>
      <c r="GG37" s="14">
        <f t="shared" si="53"/>
        <v>0</v>
      </c>
      <c r="GJ37" s="105">
        <v>31</v>
      </c>
      <c r="GK37" s="14">
        <f t="shared" si="54"/>
        <v>3</v>
      </c>
      <c r="GL37" s="14">
        <f t="shared" si="55"/>
        <v>1606005</v>
      </c>
      <c r="GM37" s="14" t="str">
        <f t="shared" si="56"/>
        <v>神器1-3 : 1级</v>
      </c>
      <c r="GN37" s="14" t="s">
        <v>900</v>
      </c>
      <c r="GO37" s="14">
        <f t="shared" si="57"/>
        <v>1</v>
      </c>
      <c r="GP37" s="14" t="str">
        <f t="shared" si="58"/>
        <v>神器1-3</v>
      </c>
      <c r="GQ37" s="14">
        <f t="shared" si="59"/>
        <v>1</v>
      </c>
    </row>
    <row r="38" spans="14:199" ht="16.5" x14ac:dyDescent="0.2">
      <c r="N38" s="104">
        <v>6</v>
      </c>
      <c r="O38" s="104">
        <v>5</v>
      </c>
      <c r="P38" s="104">
        <v>3</v>
      </c>
      <c r="Q38" s="104">
        <v>21</v>
      </c>
      <c r="R38" s="14">
        <f>SUM(Q$7:Q38)</f>
        <v>549</v>
      </c>
      <c r="S38" s="105">
        <v>1606039</v>
      </c>
      <c r="T38" s="14" t="str">
        <f t="shared" si="60"/>
        <v>神器6-5</v>
      </c>
      <c r="AD38" s="101">
        <v>32</v>
      </c>
      <c r="AE38" s="101">
        <v>6</v>
      </c>
      <c r="AF38" s="101">
        <v>6</v>
      </c>
      <c r="AG38" s="101" t="str">
        <f t="shared" si="6"/>
        <v>神器6-6</v>
      </c>
      <c r="AH38" s="101">
        <v>3</v>
      </c>
      <c r="AI38" s="101">
        <f t="shared" si="7"/>
        <v>280</v>
      </c>
      <c r="AL38" s="101">
        <v>3</v>
      </c>
      <c r="AM38" s="101">
        <v>2</v>
      </c>
      <c r="AN38" s="101">
        <v>13</v>
      </c>
      <c r="AO38" s="101">
        <v>2</v>
      </c>
      <c r="AP38" s="101" t="s">
        <v>366</v>
      </c>
      <c r="AQ38" s="101">
        <v>1500</v>
      </c>
      <c r="AR38" s="101">
        <v>1</v>
      </c>
      <c r="AS38" s="101">
        <v>1</v>
      </c>
      <c r="AT38" s="101">
        <f t="shared" si="8"/>
        <v>1</v>
      </c>
      <c r="AU38" s="14">
        <f t="shared" si="9"/>
        <v>0.15</v>
      </c>
      <c r="AV38" s="14">
        <f t="shared" si="10"/>
        <v>1.5</v>
      </c>
      <c r="BD38" s="101">
        <v>32</v>
      </c>
      <c r="BE38" s="14">
        <f>INDEX(节奏总表!$BW$4:$BW$63,新神器!BD38)</f>
        <v>123</v>
      </c>
      <c r="BF38" s="14">
        <f t="shared" si="11"/>
        <v>7</v>
      </c>
      <c r="BG38" s="101">
        <v>3</v>
      </c>
      <c r="BH38" s="101">
        <v>5</v>
      </c>
      <c r="BI38" s="14">
        <f t="shared" si="69"/>
        <v>0</v>
      </c>
      <c r="BJ38" s="14">
        <f t="shared" si="69"/>
        <v>0</v>
      </c>
      <c r="BK38" s="14">
        <f t="shared" si="69"/>
        <v>0</v>
      </c>
      <c r="BL38" s="14">
        <f t="shared" si="69"/>
        <v>0</v>
      </c>
      <c r="BM38" s="14">
        <f t="shared" si="69"/>
        <v>0</v>
      </c>
      <c r="BN38" s="14">
        <f t="shared" si="69"/>
        <v>0</v>
      </c>
      <c r="BO38" s="14">
        <f t="shared" si="69"/>
        <v>0</v>
      </c>
      <c r="BP38" s="14">
        <f t="shared" si="69"/>
        <v>0</v>
      </c>
      <c r="BQ38" s="14">
        <f t="shared" si="69"/>
        <v>0.35000000000000003</v>
      </c>
      <c r="BR38" s="14">
        <f t="shared" si="69"/>
        <v>0.35000000000000003</v>
      </c>
      <c r="BS38" s="14">
        <f t="shared" si="70"/>
        <v>0.20699999999999999</v>
      </c>
      <c r="BT38" s="14">
        <f t="shared" si="70"/>
        <v>0.20699999999999999</v>
      </c>
      <c r="BU38" s="14">
        <f t="shared" si="70"/>
        <v>0.13750000000000001</v>
      </c>
      <c r="BV38" s="14">
        <f t="shared" si="70"/>
        <v>6.9000000000000006E-2</v>
      </c>
      <c r="BW38" s="14">
        <f t="shared" si="70"/>
        <v>0.35000000000000003</v>
      </c>
      <c r="BX38" s="14">
        <f t="shared" si="70"/>
        <v>0.35000000000000003</v>
      </c>
      <c r="BY38" s="14">
        <f t="shared" si="70"/>
        <v>0.20699999999999999</v>
      </c>
      <c r="BZ38" s="14">
        <f t="shared" si="70"/>
        <v>0.20699999999999999</v>
      </c>
      <c r="CA38" s="14">
        <f t="shared" si="70"/>
        <v>0.13750000000000001</v>
      </c>
      <c r="CB38" s="14">
        <f t="shared" si="70"/>
        <v>6.9000000000000006E-2</v>
      </c>
      <c r="CC38" s="14">
        <f t="shared" si="71"/>
        <v>0.35000000000000003</v>
      </c>
      <c r="CD38" s="14">
        <f t="shared" si="71"/>
        <v>0.35000000000000003</v>
      </c>
      <c r="CE38" s="14">
        <f t="shared" si="71"/>
        <v>0.20699999999999999</v>
      </c>
      <c r="CF38" s="14">
        <f t="shared" si="71"/>
        <v>0.20699999999999999</v>
      </c>
      <c r="CG38" s="14">
        <f t="shared" si="71"/>
        <v>0.13750000000000001</v>
      </c>
      <c r="CH38" s="14">
        <f t="shared" si="71"/>
        <v>6.9499999999999992E-2</v>
      </c>
      <c r="CI38" s="14">
        <f t="shared" si="71"/>
        <v>0.20799999999999999</v>
      </c>
      <c r="CJ38" s="14">
        <f t="shared" si="71"/>
        <v>0.20799999999999999</v>
      </c>
      <c r="CK38" s="14">
        <f t="shared" si="71"/>
        <v>0.20799999999999999</v>
      </c>
      <c r="CL38" s="14">
        <f t="shared" si="71"/>
        <v>0.13800000000000001</v>
      </c>
      <c r="CM38" s="14">
        <f t="shared" si="72"/>
        <v>0.13800000000000001</v>
      </c>
      <c r="CN38" s="14">
        <f t="shared" si="72"/>
        <v>0.13800000000000001</v>
      </c>
      <c r="CO38" s="14">
        <f t="shared" si="72"/>
        <v>0</v>
      </c>
      <c r="CP38" s="14">
        <f t="shared" si="72"/>
        <v>0</v>
      </c>
      <c r="CQ38" s="14">
        <f t="shared" si="72"/>
        <v>1.5</v>
      </c>
      <c r="CR38" s="14">
        <f t="shared" si="72"/>
        <v>1.5</v>
      </c>
      <c r="CS38" s="14">
        <f t="shared" si="72"/>
        <v>1.5</v>
      </c>
      <c r="CT38" s="14">
        <f t="shared" si="72"/>
        <v>0.5</v>
      </c>
      <c r="CU38" s="14">
        <f t="shared" si="72"/>
        <v>0.5</v>
      </c>
      <c r="CV38" s="14">
        <f t="shared" si="72"/>
        <v>0.5</v>
      </c>
      <c r="CW38" s="14">
        <f t="shared" si="72"/>
        <v>0.375</v>
      </c>
      <c r="CX38" s="14">
        <f t="shared" si="72"/>
        <v>0.375</v>
      </c>
      <c r="CZ38" s="14">
        <f>SUM(BI$7:BI38)</f>
        <v>35.749999999999993</v>
      </c>
      <c r="DA38" s="14">
        <f>SUM(BJ$7:BJ38)</f>
        <v>35.749999999999993</v>
      </c>
      <c r="DB38" s="14">
        <f>SUM(BK$7:BK38)</f>
        <v>20.25</v>
      </c>
      <c r="DC38" s="14">
        <f>SUM(BL$7:BL38)</f>
        <v>36.25</v>
      </c>
      <c r="DD38" s="14">
        <f>SUM(BM$7:BM38)</f>
        <v>36.25</v>
      </c>
      <c r="DE38" s="14">
        <f>SUM(BN$7:BN38)</f>
        <v>20.625</v>
      </c>
      <c r="DF38" s="14">
        <f>SUM(BO$7:BO38)</f>
        <v>20.625</v>
      </c>
      <c r="DG38" s="14">
        <f>SUM(BP$7:BP38)</f>
        <v>13.75</v>
      </c>
      <c r="DH38" s="14">
        <f>SUM(BQ$7:BQ38)</f>
        <v>22.848999999999997</v>
      </c>
      <c r="DI38" s="14">
        <f>SUM(BR$7:BR38)</f>
        <v>22.848999999999997</v>
      </c>
      <c r="DJ38" s="14">
        <f>SUM(BS$7:BS38)</f>
        <v>12.207000000000001</v>
      </c>
      <c r="DK38" s="14">
        <f>SUM(BT$7:BT38)</f>
        <v>12.207000000000001</v>
      </c>
      <c r="DL38" s="14">
        <f>SUM(BU$7:BU38)</f>
        <v>5.6375000000000002</v>
      </c>
      <c r="DM38" s="14">
        <f>SUM(BV$7:BV38)</f>
        <v>2.5789999999999997</v>
      </c>
      <c r="DN38" s="14">
        <f>SUM(BW$7:BW38)</f>
        <v>27.848999999999997</v>
      </c>
      <c r="DO38" s="14">
        <f>SUM(BX$7:BX38)</f>
        <v>27.848999999999997</v>
      </c>
      <c r="DP38" s="14">
        <f>SUM(BY$7:BY38)</f>
        <v>14.832000000000001</v>
      </c>
      <c r="DQ38" s="14">
        <f>SUM(BZ$7:BZ38)</f>
        <v>14.832000000000001</v>
      </c>
      <c r="DR38" s="14">
        <f>SUM(CA$7:CA38)</f>
        <v>6.6375000000000002</v>
      </c>
      <c r="DS38" s="14">
        <f>SUM(CB$7:CB38)</f>
        <v>3.0670000000000011</v>
      </c>
      <c r="DT38" s="14">
        <f>SUM(CC$7:CC38)</f>
        <v>32.848999999999997</v>
      </c>
      <c r="DU38" s="14">
        <f>SUM(CD$7:CD38)</f>
        <v>32.848999999999997</v>
      </c>
      <c r="DV38" s="14">
        <f>SUM(CE$7:CE38)</f>
        <v>17.457000000000001</v>
      </c>
      <c r="DW38" s="14">
        <f>SUM(CF$7:CF38)</f>
        <v>17.457000000000001</v>
      </c>
      <c r="DX38" s="14">
        <f>SUM(CG$7:CG38)</f>
        <v>7.6375000000000002</v>
      </c>
      <c r="DY38" s="14">
        <f>SUM(CH$7:CH38)</f>
        <v>3.5675000000000012</v>
      </c>
      <c r="DZ38" s="14">
        <f>SUM(CI$7:CI38)</f>
        <v>9.2080000000000002</v>
      </c>
      <c r="EA38" s="14">
        <f>SUM(CJ$7:CJ38)</f>
        <v>9.2080000000000002</v>
      </c>
      <c r="EB38" s="14">
        <f>SUM(CK$7:CK38)</f>
        <v>9.2080000000000002</v>
      </c>
      <c r="EC38" s="14">
        <f>SUM(CL$7:CL38)</f>
        <v>3.1379999999999999</v>
      </c>
      <c r="ED38" s="14">
        <f>SUM(CM$7:CM38)</f>
        <v>3.1379999999999999</v>
      </c>
      <c r="EE38" s="14">
        <f>SUM(CN$7:CN38)</f>
        <v>3.1379999999999999</v>
      </c>
      <c r="EF38" s="14">
        <f>SUM(CO$7:CO38)</f>
        <v>2.25</v>
      </c>
      <c r="EG38" s="14">
        <f>SUM(CP$7:CP38)</f>
        <v>2.25</v>
      </c>
      <c r="EH38" s="14">
        <f>SUM(CQ$7:CQ38)</f>
        <v>1.5</v>
      </c>
      <c r="EI38" s="14">
        <f>SUM(CR$7:CR38)</f>
        <v>1.5</v>
      </c>
      <c r="EJ38" s="14">
        <f>SUM(CS$7:CS38)</f>
        <v>1.5</v>
      </c>
      <c r="EK38" s="14">
        <f>SUM(CT$7:CT38)</f>
        <v>0.5</v>
      </c>
      <c r="EL38" s="14">
        <f>SUM(CU$7:CU38)</f>
        <v>0.5</v>
      </c>
      <c r="EM38" s="14">
        <f>SUM(CV$7:CV38)</f>
        <v>0.5</v>
      </c>
      <c r="EN38" s="14">
        <f>SUM(CW$7:CW38)</f>
        <v>0.375</v>
      </c>
      <c r="EO38" s="14">
        <f>SUM(CX$7:CX38)</f>
        <v>0.375</v>
      </c>
      <c r="ER38" s="14">
        <f t="shared" si="12"/>
        <v>12</v>
      </c>
      <c r="ES38" s="14">
        <f t="shared" si="13"/>
        <v>12</v>
      </c>
      <c r="ET38" s="14">
        <f t="shared" si="14"/>
        <v>9</v>
      </c>
      <c r="EU38" s="14">
        <f t="shared" si="15"/>
        <v>12</v>
      </c>
      <c r="EV38" s="14">
        <f t="shared" si="16"/>
        <v>12</v>
      </c>
      <c r="EW38" s="14">
        <f t="shared" si="17"/>
        <v>9</v>
      </c>
      <c r="EX38" s="14">
        <f t="shared" si="18"/>
        <v>9</v>
      </c>
      <c r="EY38" s="14">
        <f t="shared" si="19"/>
        <v>7</v>
      </c>
      <c r="EZ38" s="14">
        <f t="shared" si="20"/>
        <v>9</v>
      </c>
      <c r="FA38" s="14">
        <f t="shared" si="21"/>
        <v>9</v>
      </c>
      <c r="FB38" s="14">
        <f t="shared" si="22"/>
        <v>7</v>
      </c>
      <c r="FC38" s="14">
        <f t="shared" si="23"/>
        <v>7</v>
      </c>
      <c r="FD38" s="14">
        <f t="shared" si="24"/>
        <v>4</v>
      </c>
      <c r="FE38" s="14">
        <f t="shared" si="25"/>
        <v>2</v>
      </c>
      <c r="FF38" s="14">
        <f t="shared" si="26"/>
        <v>10</v>
      </c>
      <c r="FG38" s="14">
        <f t="shared" si="27"/>
        <v>10</v>
      </c>
      <c r="FH38" s="14">
        <f t="shared" si="28"/>
        <v>7</v>
      </c>
      <c r="FI38" s="14">
        <f t="shared" si="29"/>
        <v>7</v>
      </c>
      <c r="FJ38" s="14">
        <f t="shared" si="30"/>
        <v>4</v>
      </c>
      <c r="FK38" s="14">
        <f t="shared" si="31"/>
        <v>3</v>
      </c>
      <c r="FL38" s="14">
        <f t="shared" si="32"/>
        <v>11</v>
      </c>
      <c r="FM38" s="14">
        <f t="shared" si="33"/>
        <v>11</v>
      </c>
      <c r="FN38" s="14">
        <f t="shared" si="34"/>
        <v>8</v>
      </c>
      <c r="FO38" s="14">
        <f t="shared" si="35"/>
        <v>8</v>
      </c>
      <c r="FP38" s="14">
        <f t="shared" si="36"/>
        <v>5</v>
      </c>
      <c r="FQ38" s="14">
        <f t="shared" si="37"/>
        <v>3</v>
      </c>
      <c r="FR38" s="14">
        <f t="shared" si="38"/>
        <v>6</v>
      </c>
      <c r="FS38" s="14">
        <f t="shared" si="39"/>
        <v>6</v>
      </c>
      <c r="FT38" s="14">
        <f t="shared" si="40"/>
        <v>6</v>
      </c>
      <c r="FU38" s="14">
        <f t="shared" si="41"/>
        <v>3</v>
      </c>
      <c r="FV38" s="14">
        <f t="shared" si="42"/>
        <v>3</v>
      </c>
      <c r="FW38" s="14">
        <f t="shared" si="43"/>
        <v>3</v>
      </c>
      <c r="FX38" s="14">
        <f t="shared" si="44"/>
        <v>2</v>
      </c>
      <c r="FY38" s="14">
        <f t="shared" si="45"/>
        <v>2</v>
      </c>
      <c r="FZ38" s="14">
        <f t="shared" si="46"/>
        <v>1</v>
      </c>
      <c r="GA38" s="14">
        <f t="shared" si="47"/>
        <v>1</v>
      </c>
      <c r="GB38" s="14">
        <f t="shared" si="48"/>
        <v>1</v>
      </c>
      <c r="GC38" s="14">
        <f t="shared" si="49"/>
        <v>0</v>
      </c>
      <c r="GD38" s="14">
        <f t="shared" si="50"/>
        <v>0</v>
      </c>
      <c r="GE38" s="14">
        <f t="shared" si="51"/>
        <v>0</v>
      </c>
      <c r="GF38" s="14">
        <f t="shared" si="52"/>
        <v>0</v>
      </c>
      <c r="GG38" s="14">
        <f t="shared" si="53"/>
        <v>0</v>
      </c>
      <c r="GJ38" s="105">
        <v>32</v>
      </c>
      <c r="GK38" s="14">
        <f t="shared" si="54"/>
        <v>3</v>
      </c>
      <c r="GL38" s="14">
        <f t="shared" si="55"/>
        <v>1606005</v>
      </c>
      <c r="GM38" s="14" t="str">
        <f t="shared" si="56"/>
        <v>神器1-3 : 2级</v>
      </c>
      <c r="GN38" s="14" t="s">
        <v>900</v>
      </c>
      <c r="GO38" s="14">
        <f t="shared" si="57"/>
        <v>2</v>
      </c>
      <c r="GP38" s="14" t="str">
        <f t="shared" si="58"/>
        <v>神器1-3</v>
      </c>
      <c r="GQ38" s="14">
        <f t="shared" si="59"/>
        <v>1</v>
      </c>
    </row>
    <row r="39" spans="14:199" ht="16.5" x14ac:dyDescent="0.2">
      <c r="N39" s="104">
        <v>6</v>
      </c>
      <c r="O39" s="104">
        <v>6</v>
      </c>
      <c r="P39" s="104">
        <v>3</v>
      </c>
      <c r="Q39" s="104">
        <v>21</v>
      </c>
      <c r="R39" s="14">
        <f>SUM(Q$7:Q39)</f>
        <v>570</v>
      </c>
      <c r="S39" s="105">
        <v>1606040</v>
      </c>
      <c r="T39" s="14" t="str">
        <f t="shared" si="60"/>
        <v>神器6-6</v>
      </c>
      <c r="AD39" s="101">
        <v>33</v>
      </c>
      <c r="AE39" s="101">
        <v>6</v>
      </c>
      <c r="AF39" s="101">
        <v>7</v>
      </c>
      <c r="AG39" s="101" t="str">
        <f t="shared" si="6"/>
        <v>神器6-7</v>
      </c>
      <c r="AH39" s="101">
        <v>4</v>
      </c>
      <c r="AI39" s="101">
        <f t="shared" si="7"/>
        <v>600</v>
      </c>
      <c r="AL39" s="101">
        <v>3</v>
      </c>
      <c r="AM39" s="101">
        <v>2</v>
      </c>
      <c r="AN39" s="101">
        <v>13</v>
      </c>
      <c r="AO39" s="101">
        <v>3</v>
      </c>
      <c r="AP39" s="101" t="s">
        <v>367</v>
      </c>
      <c r="AQ39" s="101">
        <v>1000</v>
      </c>
      <c r="AR39" s="101">
        <v>1</v>
      </c>
      <c r="AS39" s="101">
        <v>1</v>
      </c>
      <c r="AT39" s="101">
        <f t="shared" si="8"/>
        <v>2</v>
      </c>
      <c r="AU39" s="14">
        <f t="shared" si="9"/>
        <v>0.1</v>
      </c>
      <c r="AV39" s="14">
        <f t="shared" si="10"/>
        <v>3</v>
      </c>
      <c r="BD39" s="101">
        <v>33</v>
      </c>
      <c r="BE39" s="14">
        <f>INDEX(节奏总表!$BW$4:$BW$63,新神器!BD39)</f>
        <v>124</v>
      </c>
      <c r="BF39" s="14">
        <f t="shared" si="11"/>
        <v>7</v>
      </c>
      <c r="BG39" s="101">
        <v>3</v>
      </c>
      <c r="BH39" s="101">
        <v>5</v>
      </c>
      <c r="BI39" s="14">
        <f t="shared" si="69"/>
        <v>0</v>
      </c>
      <c r="BJ39" s="14">
        <f t="shared" si="69"/>
        <v>0</v>
      </c>
      <c r="BK39" s="14">
        <f t="shared" si="69"/>
        <v>0</v>
      </c>
      <c r="BL39" s="14">
        <f t="shared" si="69"/>
        <v>0</v>
      </c>
      <c r="BM39" s="14">
        <f t="shared" si="69"/>
        <v>0</v>
      </c>
      <c r="BN39" s="14">
        <f t="shared" si="69"/>
        <v>0</v>
      </c>
      <c r="BO39" s="14">
        <f t="shared" si="69"/>
        <v>0</v>
      </c>
      <c r="BP39" s="14">
        <f t="shared" si="69"/>
        <v>0</v>
      </c>
      <c r="BQ39" s="14">
        <f t="shared" si="69"/>
        <v>0.35000000000000003</v>
      </c>
      <c r="BR39" s="14">
        <f t="shared" si="69"/>
        <v>0.35000000000000003</v>
      </c>
      <c r="BS39" s="14">
        <f t="shared" si="70"/>
        <v>0.20699999999999999</v>
      </c>
      <c r="BT39" s="14">
        <f t="shared" si="70"/>
        <v>0.20699999999999999</v>
      </c>
      <c r="BU39" s="14">
        <f t="shared" si="70"/>
        <v>0.13750000000000001</v>
      </c>
      <c r="BV39" s="14">
        <f t="shared" si="70"/>
        <v>6.9000000000000006E-2</v>
      </c>
      <c r="BW39" s="14">
        <f t="shared" si="70"/>
        <v>0.35000000000000003</v>
      </c>
      <c r="BX39" s="14">
        <f t="shared" si="70"/>
        <v>0.35000000000000003</v>
      </c>
      <c r="BY39" s="14">
        <f t="shared" si="70"/>
        <v>0.20699999999999999</v>
      </c>
      <c r="BZ39" s="14">
        <f t="shared" si="70"/>
        <v>0.20699999999999999</v>
      </c>
      <c r="CA39" s="14">
        <f t="shared" si="70"/>
        <v>0.13750000000000001</v>
      </c>
      <c r="CB39" s="14">
        <f t="shared" si="70"/>
        <v>6.9000000000000006E-2</v>
      </c>
      <c r="CC39" s="14">
        <f t="shared" si="71"/>
        <v>0.35000000000000003</v>
      </c>
      <c r="CD39" s="14">
        <f t="shared" si="71"/>
        <v>0.35000000000000003</v>
      </c>
      <c r="CE39" s="14">
        <f t="shared" si="71"/>
        <v>0.20699999999999999</v>
      </c>
      <c r="CF39" s="14">
        <f t="shared" si="71"/>
        <v>0.20699999999999999</v>
      </c>
      <c r="CG39" s="14">
        <f t="shared" si="71"/>
        <v>0.13750000000000001</v>
      </c>
      <c r="CH39" s="14">
        <f t="shared" si="71"/>
        <v>6.9499999999999992E-2</v>
      </c>
      <c r="CI39" s="14">
        <f t="shared" si="71"/>
        <v>0.20799999999999999</v>
      </c>
      <c r="CJ39" s="14">
        <f t="shared" si="71"/>
        <v>0.20799999999999999</v>
      </c>
      <c r="CK39" s="14">
        <f t="shared" si="71"/>
        <v>0.20799999999999999</v>
      </c>
      <c r="CL39" s="14">
        <f t="shared" si="71"/>
        <v>0.13800000000000001</v>
      </c>
      <c r="CM39" s="14">
        <f t="shared" si="72"/>
        <v>0.13800000000000001</v>
      </c>
      <c r="CN39" s="14">
        <f t="shared" si="72"/>
        <v>0.13800000000000001</v>
      </c>
      <c r="CO39" s="14">
        <f t="shared" si="72"/>
        <v>0</v>
      </c>
      <c r="CP39" s="14">
        <f t="shared" si="72"/>
        <v>0</v>
      </c>
      <c r="CQ39" s="14">
        <f t="shared" si="72"/>
        <v>1.5</v>
      </c>
      <c r="CR39" s="14">
        <f t="shared" si="72"/>
        <v>1.5</v>
      </c>
      <c r="CS39" s="14">
        <f t="shared" si="72"/>
        <v>1.5</v>
      </c>
      <c r="CT39" s="14">
        <f t="shared" si="72"/>
        <v>0.5</v>
      </c>
      <c r="CU39" s="14">
        <f t="shared" si="72"/>
        <v>0.5</v>
      </c>
      <c r="CV39" s="14">
        <f t="shared" si="72"/>
        <v>0.5</v>
      </c>
      <c r="CW39" s="14">
        <f t="shared" si="72"/>
        <v>0.375</v>
      </c>
      <c r="CX39" s="14">
        <f t="shared" si="72"/>
        <v>0.375</v>
      </c>
      <c r="CZ39" s="14">
        <f>SUM(BI$7:BI39)</f>
        <v>35.749999999999993</v>
      </c>
      <c r="DA39" s="14">
        <f>SUM(BJ$7:BJ39)</f>
        <v>35.749999999999993</v>
      </c>
      <c r="DB39" s="14">
        <f>SUM(BK$7:BK39)</f>
        <v>20.25</v>
      </c>
      <c r="DC39" s="14">
        <f>SUM(BL$7:BL39)</f>
        <v>36.25</v>
      </c>
      <c r="DD39" s="14">
        <f>SUM(BM$7:BM39)</f>
        <v>36.25</v>
      </c>
      <c r="DE39" s="14">
        <f>SUM(BN$7:BN39)</f>
        <v>20.625</v>
      </c>
      <c r="DF39" s="14">
        <f>SUM(BO$7:BO39)</f>
        <v>20.625</v>
      </c>
      <c r="DG39" s="14">
        <f>SUM(BP$7:BP39)</f>
        <v>13.75</v>
      </c>
      <c r="DH39" s="14">
        <f>SUM(BQ$7:BQ39)</f>
        <v>23.198999999999998</v>
      </c>
      <c r="DI39" s="14">
        <f>SUM(BR$7:BR39)</f>
        <v>23.198999999999998</v>
      </c>
      <c r="DJ39" s="14">
        <f>SUM(BS$7:BS39)</f>
        <v>12.414000000000001</v>
      </c>
      <c r="DK39" s="14">
        <f>SUM(BT$7:BT39)</f>
        <v>12.414000000000001</v>
      </c>
      <c r="DL39" s="14">
        <f>SUM(BU$7:BU39)</f>
        <v>5.7750000000000004</v>
      </c>
      <c r="DM39" s="14">
        <f>SUM(BV$7:BV39)</f>
        <v>2.6479999999999997</v>
      </c>
      <c r="DN39" s="14">
        <f>SUM(BW$7:BW39)</f>
        <v>28.198999999999998</v>
      </c>
      <c r="DO39" s="14">
        <f>SUM(BX$7:BX39)</f>
        <v>28.198999999999998</v>
      </c>
      <c r="DP39" s="14">
        <f>SUM(BY$7:BY39)</f>
        <v>15.039000000000001</v>
      </c>
      <c r="DQ39" s="14">
        <f>SUM(BZ$7:BZ39)</f>
        <v>15.039000000000001</v>
      </c>
      <c r="DR39" s="14">
        <f>SUM(CA$7:CA39)</f>
        <v>6.7750000000000004</v>
      </c>
      <c r="DS39" s="14">
        <f>SUM(CB$7:CB39)</f>
        <v>3.136000000000001</v>
      </c>
      <c r="DT39" s="14">
        <f>SUM(CC$7:CC39)</f>
        <v>33.198999999999998</v>
      </c>
      <c r="DU39" s="14">
        <f>SUM(CD$7:CD39)</f>
        <v>33.198999999999998</v>
      </c>
      <c r="DV39" s="14">
        <f>SUM(CE$7:CE39)</f>
        <v>17.664000000000001</v>
      </c>
      <c r="DW39" s="14">
        <f>SUM(CF$7:CF39)</f>
        <v>17.664000000000001</v>
      </c>
      <c r="DX39" s="14">
        <f>SUM(CG$7:CG39)</f>
        <v>7.7750000000000004</v>
      </c>
      <c r="DY39" s="14">
        <f>SUM(CH$7:CH39)</f>
        <v>3.6370000000000013</v>
      </c>
      <c r="DZ39" s="14">
        <f>SUM(CI$7:CI39)</f>
        <v>9.4160000000000004</v>
      </c>
      <c r="EA39" s="14">
        <f>SUM(CJ$7:CJ39)</f>
        <v>9.4160000000000004</v>
      </c>
      <c r="EB39" s="14">
        <f>SUM(CK$7:CK39)</f>
        <v>9.4160000000000004</v>
      </c>
      <c r="EC39" s="14">
        <f>SUM(CL$7:CL39)</f>
        <v>3.2759999999999998</v>
      </c>
      <c r="ED39" s="14">
        <f>SUM(CM$7:CM39)</f>
        <v>3.2759999999999998</v>
      </c>
      <c r="EE39" s="14">
        <f>SUM(CN$7:CN39)</f>
        <v>3.2759999999999998</v>
      </c>
      <c r="EF39" s="14">
        <f>SUM(CO$7:CO39)</f>
        <v>2.25</v>
      </c>
      <c r="EG39" s="14">
        <f>SUM(CP$7:CP39)</f>
        <v>2.25</v>
      </c>
      <c r="EH39" s="14">
        <f>SUM(CQ$7:CQ39)</f>
        <v>3</v>
      </c>
      <c r="EI39" s="14">
        <f>SUM(CR$7:CR39)</f>
        <v>3</v>
      </c>
      <c r="EJ39" s="14">
        <f>SUM(CS$7:CS39)</f>
        <v>3</v>
      </c>
      <c r="EK39" s="14">
        <f>SUM(CT$7:CT39)</f>
        <v>1</v>
      </c>
      <c r="EL39" s="14">
        <f>SUM(CU$7:CU39)</f>
        <v>1</v>
      </c>
      <c r="EM39" s="14">
        <f>SUM(CV$7:CV39)</f>
        <v>1</v>
      </c>
      <c r="EN39" s="14">
        <f>SUM(CW$7:CW39)</f>
        <v>0.75</v>
      </c>
      <c r="EO39" s="14">
        <f>SUM(CX$7:CX39)</f>
        <v>0.75</v>
      </c>
      <c r="ER39" s="14">
        <f t="shared" si="12"/>
        <v>12</v>
      </c>
      <c r="ES39" s="14">
        <f t="shared" si="13"/>
        <v>12</v>
      </c>
      <c r="ET39" s="14">
        <f t="shared" si="14"/>
        <v>9</v>
      </c>
      <c r="EU39" s="14">
        <f t="shared" si="15"/>
        <v>12</v>
      </c>
      <c r="EV39" s="14">
        <f t="shared" si="16"/>
        <v>12</v>
      </c>
      <c r="EW39" s="14">
        <f t="shared" si="17"/>
        <v>9</v>
      </c>
      <c r="EX39" s="14">
        <f t="shared" si="18"/>
        <v>9</v>
      </c>
      <c r="EY39" s="14">
        <f t="shared" si="19"/>
        <v>7</v>
      </c>
      <c r="EZ39" s="14">
        <f t="shared" si="20"/>
        <v>10</v>
      </c>
      <c r="FA39" s="14">
        <f t="shared" si="21"/>
        <v>10</v>
      </c>
      <c r="FB39" s="14">
        <f t="shared" si="22"/>
        <v>7</v>
      </c>
      <c r="FC39" s="14">
        <f t="shared" si="23"/>
        <v>7</v>
      </c>
      <c r="FD39" s="14">
        <f t="shared" si="24"/>
        <v>4</v>
      </c>
      <c r="FE39" s="14">
        <f t="shared" si="25"/>
        <v>2</v>
      </c>
      <c r="FF39" s="14">
        <f t="shared" si="26"/>
        <v>11</v>
      </c>
      <c r="FG39" s="14">
        <f t="shared" si="27"/>
        <v>11</v>
      </c>
      <c r="FH39" s="14">
        <f t="shared" si="28"/>
        <v>8</v>
      </c>
      <c r="FI39" s="14">
        <f t="shared" si="29"/>
        <v>8</v>
      </c>
      <c r="FJ39" s="14">
        <f t="shared" si="30"/>
        <v>4</v>
      </c>
      <c r="FK39" s="14">
        <f t="shared" si="31"/>
        <v>3</v>
      </c>
      <c r="FL39" s="14">
        <f t="shared" si="32"/>
        <v>11</v>
      </c>
      <c r="FM39" s="14">
        <f t="shared" si="33"/>
        <v>11</v>
      </c>
      <c r="FN39" s="14">
        <f t="shared" si="34"/>
        <v>8</v>
      </c>
      <c r="FO39" s="14">
        <f t="shared" si="35"/>
        <v>8</v>
      </c>
      <c r="FP39" s="14">
        <f t="shared" si="36"/>
        <v>5</v>
      </c>
      <c r="FQ39" s="14">
        <f t="shared" si="37"/>
        <v>3</v>
      </c>
      <c r="FR39" s="14">
        <f t="shared" si="38"/>
        <v>6</v>
      </c>
      <c r="FS39" s="14">
        <f t="shared" si="39"/>
        <v>6</v>
      </c>
      <c r="FT39" s="14">
        <f t="shared" si="40"/>
        <v>6</v>
      </c>
      <c r="FU39" s="14">
        <f t="shared" si="41"/>
        <v>3</v>
      </c>
      <c r="FV39" s="14">
        <f t="shared" si="42"/>
        <v>3</v>
      </c>
      <c r="FW39" s="14">
        <f t="shared" si="43"/>
        <v>3</v>
      </c>
      <c r="FX39" s="14">
        <f t="shared" si="44"/>
        <v>2</v>
      </c>
      <c r="FY39" s="14">
        <f t="shared" si="45"/>
        <v>2</v>
      </c>
      <c r="FZ39" s="14">
        <f t="shared" si="46"/>
        <v>3</v>
      </c>
      <c r="GA39" s="14">
        <f t="shared" si="47"/>
        <v>3</v>
      </c>
      <c r="GB39" s="14">
        <f t="shared" si="48"/>
        <v>3</v>
      </c>
      <c r="GC39" s="14">
        <f t="shared" si="49"/>
        <v>1</v>
      </c>
      <c r="GD39" s="14">
        <f t="shared" si="50"/>
        <v>1</v>
      </c>
      <c r="GE39" s="14">
        <f t="shared" si="51"/>
        <v>1</v>
      </c>
      <c r="GF39" s="14">
        <f t="shared" si="52"/>
        <v>0</v>
      </c>
      <c r="GG39" s="14">
        <f t="shared" si="53"/>
        <v>0</v>
      </c>
      <c r="GJ39" s="105">
        <v>33</v>
      </c>
      <c r="GK39" s="14">
        <f t="shared" si="54"/>
        <v>3</v>
      </c>
      <c r="GL39" s="14">
        <f t="shared" si="55"/>
        <v>1606005</v>
      </c>
      <c r="GM39" s="14" t="str">
        <f t="shared" si="56"/>
        <v>神器1-3 : 3级</v>
      </c>
      <c r="GN39" s="14" t="s">
        <v>900</v>
      </c>
      <c r="GO39" s="14">
        <f t="shared" si="57"/>
        <v>3</v>
      </c>
      <c r="GP39" s="14" t="str">
        <f t="shared" si="58"/>
        <v>神器1-3</v>
      </c>
      <c r="GQ39" s="14">
        <f t="shared" si="59"/>
        <v>1</v>
      </c>
    </row>
    <row r="40" spans="14:199" ht="16.5" x14ac:dyDescent="0.2">
      <c r="N40" s="104">
        <v>6</v>
      </c>
      <c r="O40" s="104">
        <v>7</v>
      </c>
      <c r="P40" s="104">
        <v>4</v>
      </c>
      <c r="Q40" s="104">
        <v>21</v>
      </c>
      <c r="R40" s="14">
        <f>SUM(Q$7:Q40)</f>
        <v>591</v>
      </c>
      <c r="S40" s="105">
        <v>1606041</v>
      </c>
      <c r="T40" s="14" t="str">
        <f t="shared" si="60"/>
        <v>神器6-7</v>
      </c>
      <c r="AD40" s="101">
        <v>34</v>
      </c>
      <c r="AE40" s="101">
        <v>6</v>
      </c>
      <c r="AF40" s="101">
        <v>8</v>
      </c>
      <c r="AG40" s="101" t="str">
        <f t="shared" si="6"/>
        <v>神器6-8</v>
      </c>
      <c r="AH40" s="101">
        <v>4</v>
      </c>
      <c r="AI40" s="101">
        <f t="shared" si="7"/>
        <v>600</v>
      </c>
      <c r="AL40" s="101">
        <v>3</v>
      </c>
      <c r="AM40" s="101">
        <v>2</v>
      </c>
      <c r="AN40" s="101">
        <v>13</v>
      </c>
      <c r="AO40" s="101">
        <v>4</v>
      </c>
      <c r="AP40" s="101" t="s">
        <v>368</v>
      </c>
      <c r="AQ40" s="101">
        <v>1500</v>
      </c>
      <c r="AR40" s="101">
        <v>1</v>
      </c>
      <c r="AS40" s="101">
        <v>1</v>
      </c>
      <c r="AT40" s="101">
        <f t="shared" si="8"/>
        <v>1</v>
      </c>
      <c r="AU40" s="14">
        <f t="shared" si="9"/>
        <v>0.15</v>
      </c>
      <c r="AV40" s="14">
        <f t="shared" si="10"/>
        <v>2.25</v>
      </c>
      <c r="BD40" s="101">
        <v>34</v>
      </c>
      <c r="BE40" s="14">
        <f>INDEX(节奏总表!$BW$4:$BW$63,新神器!BD40)</f>
        <v>126</v>
      </c>
      <c r="BF40" s="14">
        <f t="shared" si="11"/>
        <v>7</v>
      </c>
      <c r="BG40" s="101">
        <v>3</v>
      </c>
      <c r="BH40" s="101">
        <v>5</v>
      </c>
      <c r="BI40" s="14">
        <f t="shared" si="69"/>
        <v>0</v>
      </c>
      <c r="BJ40" s="14">
        <f t="shared" si="69"/>
        <v>0</v>
      </c>
      <c r="BK40" s="14">
        <f t="shared" si="69"/>
        <v>0</v>
      </c>
      <c r="BL40" s="14">
        <f t="shared" si="69"/>
        <v>0</v>
      </c>
      <c r="BM40" s="14">
        <f t="shared" si="69"/>
        <v>0</v>
      </c>
      <c r="BN40" s="14">
        <f t="shared" si="69"/>
        <v>0</v>
      </c>
      <c r="BO40" s="14">
        <f t="shared" si="69"/>
        <v>0</v>
      </c>
      <c r="BP40" s="14">
        <f t="shared" si="69"/>
        <v>0</v>
      </c>
      <c r="BQ40" s="14">
        <f t="shared" si="69"/>
        <v>0.35000000000000003</v>
      </c>
      <c r="BR40" s="14">
        <f t="shared" si="69"/>
        <v>0.35000000000000003</v>
      </c>
      <c r="BS40" s="14">
        <f t="shared" si="70"/>
        <v>0.20699999999999999</v>
      </c>
      <c r="BT40" s="14">
        <f t="shared" si="70"/>
        <v>0.20699999999999999</v>
      </c>
      <c r="BU40" s="14">
        <f t="shared" si="70"/>
        <v>0.13750000000000001</v>
      </c>
      <c r="BV40" s="14">
        <f t="shared" si="70"/>
        <v>6.9000000000000006E-2</v>
      </c>
      <c r="BW40" s="14">
        <f t="shared" si="70"/>
        <v>0.35000000000000003</v>
      </c>
      <c r="BX40" s="14">
        <f t="shared" si="70"/>
        <v>0.35000000000000003</v>
      </c>
      <c r="BY40" s="14">
        <f t="shared" si="70"/>
        <v>0.20699999999999999</v>
      </c>
      <c r="BZ40" s="14">
        <f t="shared" si="70"/>
        <v>0.20699999999999999</v>
      </c>
      <c r="CA40" s="14">
        <f t="shared" si="70"/>
        <v>0.13750000000000001</v>
      </c>
      <c r="CB40" s="14">
        <f t="shared" si="70"/>
        <v>6.9000000000000006E-2</v>
      </c>
      <c r="CC40" s="14">
        <f t="shared" si="71"/>
        <v>0.35000000000000003</v>
      </c>
      <c r="CD40" s="14">
        <f t="shared" si="71"/>
        <v>0.35000000000000003</v>
      </c>
      <c r="CE40" s="14">
        <f t="shared" si="71"/>
        <v>0.20699999999999999</v>
      </c>
      <c r="CF40" s="14">
        <f t="shared" si="71"/>
        <v>0.20699999999999999</v>
      </c>
      <c r="CG40" s="14">
        <f t="shared" si="71"/>
        <v>0.13750000000000001</v>
      </c>
      <c r="CH40" s="14">
        <f t="shared" si="71"/>
        <v>6.9499999999999992E-2</v>
      </c>
      <c r="CI40" s="14">
        <f t="shared" si="71"/>
        <v>0.20799999999999999</v>
      </c>
      <c r="CJ40" s="14">
        <f t="shared" si="71"/>
        <v>0.20799999999999999</v>
      </c>
      <c r="CK40" s="14">
        <f t="shared" si="71"/>
        <v>0.20799999999999999</v>
      </c>
      <c r="CL40" s="14">
        <f t="shared" si="71"/>
        <v>0.13800000000000001</v>
      </c>
      <c r="CM40" s="14">
        <f t="shared" si="72"/>
        <v>0.13800000000000001</v>
      </c>
      <c r="CN40" s="14">
        <f t="shared" si="72"/>
        <v>0.13800000000000001</v>
      </c>
      <c r="CO40" s="14">
        <f t="shared" si="72"/>
        <v>0</v>
      </c>
      <c r="CP40" s="14">
        <f t="shared" si="72"/>
        <v>0</v>
      </c>
      <c r="CQ40" s="14">
        <f t="shared" si="72"/>
        <v>1.5</v>
      </c>
      <c r="CR40" s="14">
        <f t="shared" si="72"/>
        <v>1.5</v>
      </c>
      <c r="CS40" s="14">
        <f t="shared" si="72"/>
        <v>1.5</v>
      </c>
      <c r="CT40" s="14">
        <f t="shared" si="72"/>
        <v>0.5</v>
      </c>
      <c r="CU40" s="14">
        <f t="shared" si="72"/>
        <v>0.5</v>
      </c>
      <c r="CV40" s="14">
        <f t="shared" si="72"/>
        <v>0.5</v>
      </c>
      <c r="CW40" s="14">
        <f t="shared" si="72"/>
        <v>0.375</v>
      </c>
      <c r="CX40" s="14">
        <f t="shared" si="72"/>
        <v>0.375</v>
      </c>
      <c r="CZ40" s="14">
        <f>SUM(BI$7:BI40)</f>
        <v>35.749999999999993</v>
      </c>
      <c r="DA40" s="14">
        <f>SUM(BJ$7:BJ40)</f>
        <v>35.749999999999993</v>
      </c>
      <c r="DB40" s="14">
        <f>SUM(BK$7:BK40)</f>
        <v>20.25</v>
      </c>
      <c r="DC40" s="14">
        <f>SUM(BL$7:BL40)</f>
        <v>36.25</v>
      </c>
      <c r="DD40" s="14">
        <f>SUM(BM$7:BM40)</f>
        <v>36.25</v>
      </c>
      <c r="DE40" s="14">
        <f>SUM(BN$7:BN40)</f>
        <v>20.625</v>
      </c>
      <c r="DF40" s="14">
        <f>SUM(BO$7:BO40)</f>
        <v>20.625</v>
      </c>
      <c r="DG40" s="14">
        <f>SUM(BP$7:BP40)</f>
        <v>13.75</v>
      </c>
      <c r="DH40" s="14">
        <f>SUM(BQ$7:BQ40)</f>
        <v>23.548999999999999</v>
      </c>
      <c r="DI40" s="14">
        <f>SUM(BR$7:BR40)</f>
        <v>23.548999999999999</v>
      </c>
      <c r="DJ40" s="14">
        <f>SUM(BS$7:BS40)</f>
        <v>12.621000000000002</v>
      </c>
      <c r="DK40" s="14">
        <f>SUM(BT$7:BT40)</f>
        <v>12.621000000000002</v>
      </c>
      <c r="DL40" s="14">
        <f>SUM(BU$7:BU40)</f>
        <v>5.9125000000000005</v>
      </c>
      <c r="DM40" s="14">
        <f>SUM(BV$7:BV40)</f>
        <v>2.7169999999999996</v>
      </c>
      <c r="DN40" s="14">
        <f>SUM(BW$7:BW40)</f>
        <v>28.548999999999999</v>
      </c>
      <c r="DO40" s="14">
        <f>SUM(BX$7:BX40)</f>
        <v>28.548999999999999</v>
      </c>
      <c r="DP40" s="14">
        <f>SUM(BY$7:BY40)</f>
        <v>15.246000000000002</v>
      </c>
      <c r="DQ40" s="14">
        <f>SUM(BZ$7:BZ40)</f>
        <v>15.246000000000002</v>
      </c>
      <c r="DR40" s="14">
        <f>SUM(CA$7:CA40)</f>
        <v>6.9125000000000005</v>
      </c>
      <c r="DS40" s="14">
        <f>SUM(CB$7:CB40)</f>
        <v>3.205000000000001</v>
      </c>
      <c r="DT40" s="14">
        <f>SUM(CC$7:CC40)</f>
        <v>33.548999999999999</v>
      </c>
      <c r="DU40" s="14">
        <f>SUM(CD$7:CD40)</f>
        <v>33.548999999999999</v>
      </c>
      <c r="DV40" s="14">
        <f>SUM(CE$7:CE40)</f>
        <v>17.871000000000002</v>
      </c>
      <c r="DW40" s="14">
        <f>SUM(CF$7:CF40)</f>
        <v>17.871000000000002</v>
      </c>
      <c r="DX40" s="14">
        <f>SUM(CG$7:CG40)</f>
        <v>7.9125000000000005</v>
      </c>
      <c r="DY40" s="14">
        <f>SUM(CH$7:CH40)</f>
        <v>3.7065000000000015</v>
      </c>
      <c r="DZ40" s="14">
        <f>SUM(CI$7:CI40)</f>
        <v>9.6240000000000006</v>
      </c>
      <c r="EA40" s="14">
        <f>SUM(CJ$7:CJ40)</f>
        <v>9.6240000000000006</v>
      </c>
      <c r="EB40" s="14">
        <f>SUM(CK$7:CK40)</f>
        <v>9.6240000000000006</v>
      </c>
      <c r="EC40" s="14">
        <f>SUM(CL$7:CL40)</f>
        <v>3.4139999999999997</v>
      </c>
      <c r="ED40" s="14">
        <f>SUM(CM$7:CM40)</f>
        <v>3.4139999999999997</v>
      </c>
      <c r="EE40" s="14">
        <f>SUM(CN$7:CN40)</f>
        <v>3.4139999999999997</v>
      </c>
      <c r="EF40" s="14">
        <f>SUM(CO$7:CO40)</f>
        <v>2.25</v>
      </c>
      <c r="EG40" s="14">
        <f>SUM(CP$7:CP40)</f>
        <v>2.25</v>
      </c>
      <c r="EH40" s="14">
        <f>SUM(CQ$7:CQ40)</f>
        <v>4.5</v>
      </c>
      <c r="EI40" s="14">
        <f>SUM(CR$7:CR40)</f>
        <v>4.5</v>
      </c>
      <c r="EJ40" s="14">
        <f>SUM(CS$7:CS40)</f>
        <v>4.5</v>
      </c>
      <c r="EK40" s="14">
        <f>SUM(CT$7:CT40)</f>
        <v>1.5</v>
      </c>
      <c r="EL40" s="14">
        <f>SUM(CU$7:CU40)</f>
        <v>1.5</v>
      </c>
      <c r="EM40" s="14">
        <f>SUM(CV$7:CV40)</f>
        <v>1.5</v>
      </c>
      <c r="EN40" s="14">
        <f>SUM(CW$7:CW40)</f>
        <v>1.125</v>
      </c>
      <c r="EO40" s="14">
        <f>SUM(CX$7:CX40)</f>
        <v>1.125</v>
      </c>
      <c r="ER40" s="14">
        <f t="shared" si="12"/>
        <v>12</v>
      </c>
      <c r="ES40" s="14">
        <f t="shared" si="13"/>
        <v>12</v>
      </c>
      <c r="ET40" s="14">
        <f t="shared" si="14"/>
        <v>9</v>
      </c>
      <c r="EU40" s="14">
        <f t="shared" si="15"/>
        <v>12</v>
      </c>
      <c r="EV40" s="14">
        <f t="shared" si="16"/>
        <v>12</v>
      </c>
      <c r="EW40" s="14">
        <f t="shared" si="17"/>
        <v>9</v>
      </c>
      <c r="EX40" s="14">
        <f t="shared" si="18"/>
        <v>9</v>
      </c>
      <c r="EY40" s="14">
        <f t="shared" si="19"/>
        <v>7</v>
      </c>
      <c r="EZ40" s="14">
        <f t="shared" si="20"/>
        <v>10</v>
      </c>
      <c r="FA40" s="14">
        <f t="shared" si="21"/>
        <v>10</v>
      </c>
      <c r="FB40" s="14">
        <f t="shared" si="22"/>
        <v>7</v>
      </c>
      <c r="FC40" s="14">
        <f t="shared" si="23"/>
        <v>7</v>
      </c>
      <c r="FD40" s="14">
        <f t="shared" si="24"/>
        <v>4</v>
      </c>
      <c r="FE40" s="14">
        <f t="shared" si="25"/>
        <v>2</v>
      </c>
      <c r="FF40" s="14">
        <f t="shared" si="26"/>
        <v>11</v>
      </c>
      <c r="FG40" s="14">
        <f t="shared" si="27"/>
        <v>11</v>
      </c>
      <c r="FH40" s="14">
        <f t="shared" si="28"/>
        <v>8</v>
      </c>
      <c r="FI40" s="14">
        <f t="shared" si="29"/>
        <v>8</v>
      </c>
      <c r="FJ40" s="14">
        <f t="shared" si="30"/>
        <v>4</v>
      </c>
      <c r="FK40" s="14">
        <f t="shared" si="31"/>
        <v>3</v>
      </c>
      <c r="FL40" s="14">
        <f t="shared" si="32"/>
        <v>11</v>
      </c>
      <c r="FM40" s="14">
        <f t="shared" si="33"/>
        <v>11</v>
      </c>
      <c r="FN40" s="14">
        <f t="shared" si="34"/>
        <v>8</v>
      </c>
      <c r="FO40" s="14">
        <f t="shared" si="35"/>
        <v>8</v>
      </c>
      <c r="FP40" s="14">
        <f t="shared" si="36"/>
        <v>5</v>
      </c>
      <c r="FQ40" s="14">
        <f t="shared" si="37"/>
        <v>3</v>
      </c>
      <c r="FR40" s="14">
        <f t="shared" si="38"/>
        <v>6</v>
      </c>
      <c r="FS40" s="14">
        <f t="shared" si="39"/>
        <v>6</v>
      </c>
      <c r="FT40" s="14">
        <f t="shared" si="40"/>
        <v>6</v>
      </c>
      <c r="FU40" s="14">
        <f t="shared" si="41"/>
        <v>3</v>
      </c>
      <c r="FV40" s="14">
        <f t="shared" si="42"/>
        <v>3</v>
      </c>
      <c r="FW40" s="14">
        <f t="shared" si="43"/>
        <v>3</v>
      </c>
      <c r="FX40" s="14">
        <f t="shared" si="44"/>
        <v>2</v>
      </c>
      <c r="FY40" s="14">
        <f t="shared" si="45"/>
        <v>2</v>
      </c>
      <c r="FZ40" s="14">
        <f t="shared" si="46"/>
        <v>3</v>
      </c>
      <c r="GA40" s="14">
        <f t="shared" si="47"/>
        <v>3</v>
      </c>
      <c r="GB40" s="14">
        <f t="shared" si="48"/>
        <v>3</v>
      </c>
      <c r="GC40" s="14">
        <f t="shared" si="49"/>
        <v>1</v>
      </c>
      <c r="GD40" s="14">
        <f t="shared" si="50"/>
        <v>1</v>
      </c>
      <c r="GE40" s="14">
        <f t="shared" si="51"/>
        <v>1</v>
      </c>
      <c r="GF40" s="14">
        <f t="shared" si="52"/>
        <v>1</v>
      </c>
      <c r="GG40" s="14">
        <f t="shared" si="53"/>
        <v>1</v>
      </c>
      <c r="GJ40" s="105">
        <v>34</v>
      </c>
      <c r="GK40" s="14">
        <f t="shared" si="54"/>
        <v>3</v>
      </c>
      <c r="GL40" s="14">
        <f t="shared" si="55"/>
        <v>1606005</v>
      </c>
      <c r="GM40" s="14" t="str">
        <f t="shared" si="56"/>
        <v>神器1-3 : 4级</v>
      </c>
      <c r="GN40" s="14" t="s">
        <v>900</v>
      </c>
      <c r="GO40" s="14">
        <f t="shared" si="57"/>
        <v>4</v>
      </c>
      <c r="GP40" s="14" t="str">
        <f t="shared" si="58"/>
        <v>神器1-3</v>
      </c>
      <c r="GQ40" s="14">
        <f t="shared" si="59"/>
        <v>2</v>
      </c>
    </row>
    <row r="41" spans="14:199" ht="16.5" x14ac:dyDescent="0.2">
      <c r="N41" s="104">
        <v>6</v>
      </c>
      <c r="O41" s="104">
        <v>8</v>
      </c>
      <c r="P41" s="104">
        <v>4</v>
      </c>
      <c r="Q41" s="104">
        <v>21</v>
      </c>
      <c r="R41" s="14">
        <f>SUM(Q$7:Q41)</f>
        <v>612</v>
      </c>
      <c r="S41" s="105">
        <v>1606042</v>
      </c>
      <c r="T41" s="14" t="str">
        <f t="shared" si="60"/>
        <v>神器6-8</v>
      </c>
      <c r="AD41" s="101">
        <v>35</v>
      </c>
      <c r="AE41" s="101">
        <v>7</v>
      </c>
      <c r="AF41" s="101">
        <v>1</v>
      </c>
      <c r="AG41" s="101" t="str">
        <f t="shared" si="6"/>
        <v>神器7-1</v>
      </c>
      <c r="AH41" s="101">
        <v>2</v>
      </c>
      <c r="AI41" s="101">
        <f t="shared" si="7"/>
        <v>150</v>
      </c>
      <c r="AL41" s="101">
        <v>3</v>
      </c>
      <c r="AM41" s="101">
        <v>2</v>
      </c>
      <c r="AN41" s="101">
        <v>13</v>
      </c>
      <c r="AO41" s="101">
        <v>5</v>
      </c>
      <c r="AP41" s="101" t="s">
        <v>369</v>
      </c>
      <c r="AQ41" s="101">
        <v>1500</v>
      </c>
      <c r="AR41" s="101">
        <v>1</v>
      </c>
      <c r="AS41" s="101">
        <v>1</v>
      </c>
      <c r="AT41" s="101">
        <f t="shared" si="8"/>
        <v>1</v>
      </c>
      <c r="AU41" s="14">
        <f t="shared" si="9"/>
        <v>0.15</v>
      </c>
      <c r="AV41" s="14">
        <f t="shared" si="10"/>
        <v>2.25</v>
      </c>
      <c r="BD41" s="101">
        <v>35</v>
      </c>
      <c r="BE41" s="14">
        <f>INDEX(节奏总表!$BW$4:$BW$63,新神器!BD41)</f>
        <v>127</v>
      </c>
      <c r="BF41" s="14">
        <f t="shared" si="11"/>
        <v>7</v>
      </c>
      <c r="BG41" s="101">
        <v>3</v>
      </c>
      <c r="BH41" s="101">
        <v>5</v>
      </c>
      <c r="BI41" s="14">
        <f t="shared" si="69"/>
        <v>0</v>
      </c>
      <c r="BJ41" s="14">
        <f t="shared" si="69"/>
        <v>0</v>
      </c>
      <c r="BK41" s="14">
        <f t="shared" si="69"/>
        <v>0</v>
      </c>
      <c r="BL41" s="14">
        <f t="shared" si="69"/>
        <v>0</v>
      </c>
      <c r="BM41" s="14">
        <f t="shared" si="69"/>
        <v>0</v>
      </c>
      <c r="BN41" s="14">
        <f t="shared" si="69"/>
        <v>0</v>
      </c>
      <c r="BO41" s="14">
        <f t="shared" si="69"/>
        <v>0</v>
      </c>
      <c r="BP41" s="14">
        <f t="shared" si="69"/>
        <v>0</v>
      </c>
      <c r="BQ41" s="14">
        <f t="shared" si="69"/>
        <v>0.35000000000000003</v>
      </c>
      <c r="BR41" s="14">
        <f t="shared" si="69"/>
        <v>0.35000000000000003</v>
      </c>
      <c r="BS41" s="14">
        <f t="shared" si="70"/>
        <v>0.20699999999999999</v>
      </c>
      <c r="BT41" s="14">
        <f t="shared" si="70"/>
        <v>0.20699999999999999</v>
      </c>
      <c r="BU41" s="14">
        <f t="shared" si="70"/>
        <v>0.13750000000000001</v>
      </c>
      <c r="BV41" s="14">
        <f t="shared" si="70"/>
        <v>6.9000000000000006E-2</v>
      </c>
      <c r="BW41" s="14">
        <f t="shared" si="70"/>
        <v>0.35000000000000003</v>
      </c>
      <c r="BX41" s="14">
        <f t="shared" si="70"/>
        <v>0.35000000000000003</v>
      </c>
      <c r="BY41" s="14">
        <f t="shared" si="70"/>
        <v>0.20699999999999999</v>
      </c>
      <c r="BZ41" s="14">
        <f t="shared" si="70"/>
        <v>0.20699999999999999</v>
      </c>
      <c r="CA41" s="14">
        <f t="shared" si="70"/>
        <v>0.13750000000000001</v>
      </c>
      <c r="CB41" s="14">
        <f t="shared" si="70"/>
        <v>6.9000000000000006E-2</v>
      </c>
      <c r="CC41" s="14">
        <f t="shared" si="71"/>
        <v>0.35000000000000003</v>
      </c>
      <c r="CD41" s="14">
        <f t="shared" si="71"/>
        <v>0.35000000000000003</v>
      </c>
      <c r="CE41" s="14">
        <f t="shared" si="71"/>
        <v>0.20699999999999999</v>
      </c>
      <c r="CF41" s="14">
        <f t="shared" si="71"/>
        <v>0.20699999999999999</v>
      </c>
      <c r="CG41" s="14">
        <f t="shared" si="71"/>
        <v>0.13750000000000001</v>
      </c>
      <c r="CH41" s="14">
        <f t="shared" si="71"/>
        <v>6.9499999999999992E-2</v>
      </c>
      <c r="CI41" s="14">
        <f t="shared" si="71"/>
        <v>0.20799999999999999</v>
      </c>
      <c r="CJ41" s="14">
        <f t="shared" si="71"/>
        <v>0.20799999999999999</v>
      </c>
      <c r="CK41" s="14">
        <f t="shared" si="71"/>
        <v>0.20799999999999999</v>
      </c>
      <c r="CL41" s="14">
        <f t="shared" si="71"/>
        <v>0.13800000000000001</v>
      </c>
      <c r="CM41" s="14">
        <f t="shared" si="72"/>
        <v>0.13800000000000001</v>
      </c>
      <c r="CN41" s="14">
        <f t="shared" si="72"/>
        <v>0.13800000000000001</v>
      </c>
      <c r="CO41" s="14">
        <f t="shared" si="72"/>
        <v>0</v>
      </c>
      <c r="CP41" s="14">
        <f t="shared" si="72"/>
        <v>0</v>
      </c>
      <c r="CQ41" s="14">
        <f t="shared" si="72"/>
        <v>1.5</v>
      </c>
      <c r="CR41" s="14">
        <f t="shared" si="72"/>
        <v>1.5</v>
      </c>
      <c r="CS41" s="14">
        <f t="shared" si="72"/>
        <v>1.5</v>
      </c>
      <c r="CT41" s="14">
        <f t="shared" si="72"/>
        <v>0.5</v>
      </c>
      <c r="CU41" s="14">
        <f t="shared" si="72"/>
        <v>0.5</v>
      </c>
      <c r="CV41" s="14">
        <f t="shared" si="72"/>
        <v>0.5</v>
      </c>
      <c r="CW41" s="14">
        <f t="shared" si="72"/>
        <v>0.375</v>
      </c>
      <c r="CX41" s="14">
        <f t="shared" si="72"/>
        <v>0.375</v>
      </c>
      <c r="CZ41" s="14">
        <f>SUM(BI$7:BI41)</f>
        <v>35.749999999999993</v>
      </c>
      <c r="DA41" s="14">
        <f>SUM(BJ$7:BJ41)</f>
        <v>35.749999999999993</v>
      </c>
      <c r="DB41" s="14">
        <f>SUM(BK$7:BK41)</f>
        <v>20.25</v>
      </c>
      <c r="DC41" s="14">
        <f>SUM(BL$7:BL41)</f>
        <v>36.25</v>
      </c>
      <c r="DD41" s="14">
        <f>SUM(BM$7:BM41)</f>
        <v>36.25</v>
      </c>
      <c r="DE41" s="14">
        <f>SUM(BN$7:BN41)</f>
        <v>20.625</v>
      </c>
      <c r="DF41" s="14">
        <f>SUM(BO$7:BO41)</f>
        <v>20.625</v>
      </c>
      <c r="DG41" s="14">
        <f>SUM(BP$7:BP41)</f>
        <v>13.75</v>
      </c>
      <c r="DH41" s="14">
        <f>SUM(BQ$7:BQ41)</f>
        <v>23.899000000000001</v>
      </c>
      <c r="DI41" s="14">
        <f>SUM(BR$7:BR41)</f>
        <v>23.899000000000001</v>
      </c>
      <c r="DJ41" s="14">
        <f>SUM(BS$7:BS41)</f>
        <v>12.828000000000003</v>
      </c>
      <c r="DK41" s="14">
        <f>SUM(BT$7:BT41)</f>
        <v>12.828000000000003</v>
      </c>
      <c r="DL41" s="14">
        <f>SUM(BU$7:BU41)</f>
        <v>6.0500000000000007</v>
      </c>
      <c r="DM41" s="14">
        <f>SUM(BV$7:BV41)</f>
        <v>2.7859999999999996</v>
      </c>
      <c r="DN41" s="14">
        <f>SUM(BW$7:BW41)</f>
        <v>28.899000000000001</v>
      </c>
      <c r="DO41" s="14">
        <f>SUM(BX$7:BX41)</f>
        <v>28.899000000000001</v>
      </c>
      <c r="DP41" s="14">
        <f>SUM(BY$7:BY41)</f>
        <v>15.453000000000003</v>
      </c>
      <c r="DQ41" s="14">
        <f>SUM(BZ$7:BZ41)</f>
        <v>15.453000000000003</v>
      </c>
      <c r="DR41" s="14">
        <f>SUM(CA$7:CA41)</f>
        <v>7.0500000000000007</v>
      </c>
      <c r="DS41" s="14">
        <f>SUM(CB$7:CB41)</f>
        <v>3.2740000000000009</v>
      </c>
      <c r="DT41" s="14">
        <f>SUM(CC$7:CC41)</f>
        <v>33.899000000000001</v>
      </c>
      <c r="DU41" s="14">
        <f>SUM(CD$7:CD41)</f>
        <v>33.899000000000001</v>
      </c>
      <c r="DV41" s="14">
        <f>SUM(CE$7:CE41)</f>
        <v>18.078000000000003</v>
      </c>
      <c r="DW41" s="14">
        <f>SUM(CF$7:CF41)</f>
        <v>18.078000000000003</v>
      </c>
      <c r="DX41" s="14">
        <f>SUM(CG$7:CG41)</f>
        <v>8.0500000000000007</v>
      </c>
      <c r="DY41" s="14">
        <f>SUM(CH$7:CH41)</f>
        <v>3.7760000000000016</v>
      </c>
      <c r="DZ41" s="14">
        <f>SUM(CI$7:CI41)</f>
        <v>9.8320000000000007</v>
      </c>
      <c r="EA41" s="14">
        <f>SUM(CJ$7:CJ41)</f>
        <v>9.8320000000000007</v>
      </c>
      <c r="EB41" s="14">
        <f>SUM(CK$7:CK41)</f>
        <v>9.8320000000000007</v>
      </c>
      <c r="EC41" s="14">
        <f>SUM(CL$7:CL41)</f>
        <v>3.5519999999999996</v>
      </c>
      <c r="ED41" s="14">
        <f>SUM(CM$7:CM41)</f>
        <v>3.5519999999999996</v>
      </c>
      <c r="EE41" s="14">
        <f>SUM(CN$7:CN41)</f>
        <v>3.5519999999999996</v>
      </c>
      <c r="EF41" s="14">
        <f>SUM(CO$7:CO41)</f>
        <v>2.25</v>
      </c>
      <c r="EG41" s="14">
        <f>SUM(CP$7:CP41)</f>
        <v>2.25</v>
      </c>
      <c r="EH41" s="14">
        <f>SUM(CQ$7:CQ41)</f>
        <v>6</v>
      </c>
      <c r="EI41" s="14">
        <f>SUM(CR$7:CR41)</f>
        <v>6</v>
      </c>
      <c r="EJ41" s="14">
        <f>SUM(CS$7:CS41)</f>
        <v>6</v>
      </c>
      <c r="EK41" s="14">
        <f>SUM(CT$7:CT41)</f>
        <v>2</v>
      </c>
      <c r="EL41" s="14">
        <f>SUM(CU$7:CU41)</f>
        <v>2</v>
      </c>
      <c r="EM41" s="14">
        <f>SUM(CV$7:CV41)</f>
        <v>2</v>
      </c>
      <c r="EN41" s="14">
        <f>SUM(CW$7:CW41)</f>
        <v>1.5</v>
      </c>
      <c r="EO41" s="14">
        <f>SUM(CX$7:CX41)</f>
        <v>1.5</v>
      </c>
      <c r="ER41" s="14">
        <f t="shared" si="12"/>
        <v>12</v>
      </c>
      <c r="ES41" s="14">
        <f t="shared" si="13"/>
        <v>12</v>
      </c>
      <c r="ET41" s="14">
        <f t="shared" si="14"/>
        <v>9</v>
      </c>
      <c r="EU41" s="14">
        <f t="shared" si="15"/>
        <v>12</v>
      </c>
      <c r="EV41" s="14">
        <f t="shared" si="16"/>
        <v>12</v>
      </c>
      <c r="EW41" s="14">
        <f t="shared" si="17"/>
        <v>9</v>
      </c>
      <c r="EX41" s="14">
        <f t="shared" si="18"/>
        <v>9</v>
      </c>
      <c r="EY41" s="14">
        <f t="shared" si="19"/>
        <v>7</v>
      </c>
      <c r="EZ41" s="14">
        <f t="shared" si="20"/>
        <v>10</v>
      </c>
      <c r="FA41" s="14">
        <f t="shared" si="21"/>
        <v>10</v>
      </c>
      <c r="FB41" s="14">
        <f t="shared" si="22"/>
        <v>7</v>
      </c>
      <c r="FC41" s="14">
        <f t="shared" si="23"/>
        <v>7</v>
      </c>
      <c r="FD41" s="14">
        <f t="shared" si="24"/>
        <v>4</v>
      </c>
      <c r="FE41" s="14">
        <f t="shared" si="25"/>
        <v>2</v>
      </c>
      <c r="FF41" s="14">
        <f t="shared" si="26"/>
        <v>11</v>
      </c>
      <c r="FG41" s="14">
        <f t="shared" si="27"/>
        <v>11</v>
      </c>
      <c r="FH41" s="14">
        <f t="shared" si="28"/>
        <v>8</v>
      </c>
      <c r="FI41" s="14">
        <f t="shared" si="29"/>
        <v>8</v>
      </c>
      <c r="FJ41" s="14">
        <f t="shared" si="30"/>
        <v>5</v>
      </c>
      <c r="FK41" s="14">
        <f t="shared" si="31"/>
        <v>3</v>
      </c>
      <c r="FL41" s="14">
        <f t="shared" si="32"/>
        <v>11</v>
      </c>
      <c r="FM41" s="14">
        <f t="shared" si="33"/>
        <v>11</v>
      </c>
      <c r="FN41" s="14">
        <f t="shared" si="34"/>
        <v>9</v>
      </c>
      <c r="FO41" s="14">
        <f t="shared" si="35"/>
        <v>9</v>
      </c>
      <c r="FP41" s="14">
        <f t="shared" si="36"/>
        <v>5</v>
      </c>
      <c r="FQ41" s="14">
        <f t="shared" si="37"/>
        <v>3</v>
      </c>
      <c r="FR41" s="14">
        <f t="shared" si="38"/>
        <v>6</v>
      </c>
      <c r="FS41" s="14">
        <f t="shared" si="39"/>
        <v>6</v>
      </c>
      <c r="FT41" s="14">
        <f t="shared" si="40"/>
        <v>6</v>
      </c>
      <c r="FU41" s="14">
        <f t="shared" si="41"/>
        <v>3</v>
      </c>
      <c r="FV41" s="14">
        <f t="shared" si="42"/>
        <v>3</v>
      </c>
      <c r="FW41" s="14">
        <f t="shared" si="43"/>
        <v>3</v>
      </c>
      <c r="FX41" s="14">
        <f t="shared" si="44"/>
        <v>2</v>
      </c>
      <c r="FY41" s="14">
        <f t="shared" si="45"/>
        <v>2</v>
      </c>
      <c r="FZ41" s="14">
        <f t="shared" si="46"/>
        <v>4</v>
      </c>
      <c r="GA41" s="14">
        <f t="shared" si="47"/>
        <v>4</v>
      </c>
      <c r="GB41" s="14">
        <f t="shared" si="48"/>
        <v>4</v>
      </c>
      <c r="GC41" s="14">
        <f t="shared" si="49"/>
        <v>2</v>
      </c>
      <c r="GD41" s="14">
        <f t="shared" si="50"/>
        <v>2</v>
      </c>
      <c r="GE41" s="14">
        <f t="shared" si="51"/>
        <v>2</v>
      </c>
      <c r="GF41" s="14">
        <f t="shared" si="52"/>
        <v>1</v>
      </c>
      <c r="GG41" s="14">
        <f t="shared" si="53"/>
        <v>1</v>
      </c>
      <c r="GJ41" s="105">
        <v>35</v>
      </c>
      <c r="GK41" s="14">
        <f t="shared" si="54"/>
        <v>3</v>
      </c>
      <c r="GL41" s="14">
        <f t="shared" si="55"/>
        <v>1606005</v>
      </c>
      <c r="GM41" s="14" t="str">
        <f t="shared" si="56"/>
        <v>神器1-3 : 5级</v>
      </c>
      <c r="GN41" s="14" t="s">
        <v>900</v>
      </c>
      <c r="GO41" s="14">
        <f t="shared" si="57"/>
        <v>5</v>
      </c>
      <c r="GP41" s="14" t="str">
        <f t="shared" si="58"/>
        <v>神器1-3</v>
      </c>
      <c r="GQ41" s="14">
        <f t="shared" si="59"/>
        <v>2</v>
      </c>
    </row>
    <row r="42" spans="14:199" ht="16.5" x14ac:dyDescent="0.2">
      <c r="N42" s="104">
        <v>7</v>
      </c>
      <c r="O42" s="104">
        <v>1</v>
      </c>
      <c r="P42" s="104">
        <v>2</v>
      </c>
      <c r="Q42" s="104">
        <v>21</v>
      </c>
      <c r="R42" s="14">
        <f>SUM(Q$7:Q42)</f>
        <v>633</v>
      </c>
      <c r="S42" s="105">
        <v>1606043</v>
      </c>
      <c r="T42" s="14" t="str">
        <f t="shared" si="60"/>
        <v>神器7-1</v>
      </c>
      <c r="AD42" s="101">
        <v>36</v>
      </c>
      <c r="AE42" s="101">
        <v>7</v>
      </c>
      <c r="AF42" s="101">
        <v>2</v>
      </c>
      <c r="AG42" s="101" t="str">
        <f t="shared" si="6"/>
        <v>神器7-2</v>
      </c>
      <c r="AH42" s="101">
        <v>2</v>
      </c>
      <c r="AI42" s="101">
        <f t="shared" si="7"/>
        <v>150</v>
      </c>
      <c r="AL42" s="101">
        <v>3</v>
      </c>
      <c r="AM42" s="101">
        <v>2</v>
      </c>
      <c r="AN42" s="101">
        <v>13</v>
      </c>
      <c r="AO42" s="101">
        <v>6</v>
      </c>
      <c r="AP42" s="101" t="s">
        <v>370</v>
      </c>
      <c r="AQ42" s="101">
        <v>1000</v>
      </c>
      <c r="AR42" s="101">
        <v>1</v>
      </c>
      <c r="AS42" s="101">
        <v>1</v>
      </c>
      <c r="AT42" s="101">
        <f t="shared" si="8"/>
        <v>2</v>
      </c>
      <c r="AU42" s="14">
        <f t="shared" si="9"/>
        <v>0.1</v>
      </c>
      <c r="AV42" s="14">
        <f t="shared" si="10"/>
        <v>4.5</v>
      </c>
      <c r="BD42" s="101">
        <v>36</v>
      </c>
      <c r="BE42" s="14">
        <f>INDEX(节奏总表!$BW$4:$BW$63,新神器!BD42)</f>
        <v>128</v>
      </c>
      <c r="BF42" s="14">
        <f t="shared" si="11"/>
        <v>7</v>
      </c>
      <c r="BG42" s="101">
        <v>3</v>
      </c>
      <c r="BH42" s="101">
        <v>5</v>
      </c>
      <c r="BI42" s="14">
        <f t="shared" si="69"/>
        <v>0</v>
      </c>
      <c r="BJ42" s="14">
        <f t="shared" si="69"/>
        <v>0</v>
      </c>
      <c r="BK42" s="14">
        <f t="shared" si="69"/>
        <v>0</v>
      </c>
      <c r="BL42" s="14">
        <f t="shared" si="69"/>
        <v>0</v>
      </c>
      <c r="BM42" s="14">
        <f t="shared" si="69"/>
        <v>0</v>
      </c>
      <c r="BN42" s="14">
        <f t="shared" si="69"/>
        <v>0</v>
      </c>
      <c r="BO42" s="14">
        <f t="shared" si="69"/>
        <v>0</v>
      </c>
      <c r="BP42" s="14">
        <f t="shared" si="69"/>
        <v>0</v>
      </c>
      <c r="BQ42" s="14">
        <f t="shared" si="69"/>
        <v>0.35000000000000003</v>
      </c>
      <c r="BR42" s="14">
        <f t="shared" si="69"/>
        <v>0.35000000000000003</v>
      </c>
      <c r="BS42" s="14">
        <f t="shared" si="70"/>
        <v>0.20699999999999999</v>
      </c>
      <c r="BT42" s="14">
        <f t="shared" si="70"/>
        <v>0.20699999999999999</v>
      </c>
      <c r="BU42" s="14">
        <f t="shared" si="70"/>
        <v>0.13750000000000001</v>
      </c>
      <c r="BV42" s="14">
        <f t="shared" si="70"/>
        <v>6.9000000000000006E-2</v>
      </c>
      <c r="BW42" s="14">
        <f t="shared" si="70"/>
        <v>0.35000000000000003</v>
      </c>
      <c r="BX42" s="14">
        <f t="shared" si="70"/>
        <v>0.35000000000000003</v>
      </c>
      <c r="BY42" s="14">
        <f t="shared" si="70"/>
        <v>0.20699999999999999</v>
      </c>
      <c r="BZ42" s="14">
        <f t="shared" si="70"/>
        <v>0.20699999999999999</v>
      </c>
      <c r="CA42" s="14">
        <f t="shared" si="70"/>
        <v>0.13750000000000001</v>
      </c>
      <c r="CB42" s="14">
        <f t="shared" si="70"/>
        <v>6.9000000000000006E-2</v>
      </c>
      <c r="CC42" s="14">
        <f t="shared" si="71"/>
        <v>0.35000000000000003</v>
      </c>
      <c r="CD42" s="14">
        <f t="shared" si="71"/>
        <v>0.35000000000000003</v>
      </c>
      <c r="CE42" s="14">
        <f t="shared" si="71"/>
        <v>0.20699999999999999</v>
      </c>
      <c r="CF42" s="14">
        <f t="shared" si="71"/>
        <v>0.20699999999999999</v>
      </c>
      <c r="CG42" s="14">
        <f t="shared" si="71"/>
        <v>0.13750000000000001</v>
      </c>
      <c r="CH42" s="14">
        <f t="shared" si="71"/>
        <v>6.9499999999999992E-2</v>
      </c>
      <c r="CI42" s="14">
        <f t="shared" si="71"/>
        <v>0.20799999999999999</v>
      </c>
      <c r="CJ42" s="14">
        <f t="shared" si="71"/>
        <v>0.20799999999999999</v>
      </c>
      <c r="CK42" s="14">
        <f t="shared" si="71"/>
        <v>0.20799999999999999</v>
      </c>
      <c r="CL42" s="14">
        <f t="shared" si="71"/>
        <v>0.13800000000000001</v>
      </c>
      <c r="CM42" s="14">
        <f t="shared" si="72"/>
        <v>0.13800000000000001</v>
      </c>
      <c r="CN42" s="14">
        <f t="shared" si="72"/>
        <v>0.13800000000000001</v>
      </c>
      <c r="CO42" s="14">
        <f t="shared" si="72"/>
        <v>0</v>
      </c>
      <c r="CP42" s="14">
        <f t="shared" si="72"/>
        <v>0</v>
      </c>
      <c r="CQ42" s="14">
        <f t="shared" si="72"/>
        <v>1.5</v>
      </c>
      <c r="CR42" s="14">
        <f t="shared" si="72"/>
        <v>1.5</v>
      </c>
      <c r="CS42" s="14">
        <f t="shared" si="72"/>
        <v>1.5</v>
      </c>
      <c r="CT42" s="14">
        <f t="shared" si="72"/>
        <v>0.5</v>
      </c>
      <c r="CU42" s="14">
        <f t="shared" si="72"/>
        <v>0.5</v>
      </c>
      <c r="CV42" s="14">
        <f t="shared" si="72"/>
        <v>0.5</v>
      </c>
      <c r="CW42" s="14">
        <f t="shared" si="72"/>
        <v>0.375</v>
      </c>
      <c r="CX42" s="14">
        <f t="shared" si="72"/>
        <v>0.375</v>
      </c>
      <c r="CZ42" s="14">
        <f>SUM(BI$7:BI42)</f>
        <v>35.749999999999993</v>
      </c>
      <c r="DA42" s="14">
        <f>SUM(BJ$7:BJ42)</f>
        <v>35.749999999999993</v>
      </c>
      <c r="DB42" s="14">
        <f>SUM(BK$7:BK42)</f>
        <v>20.25</v>
      </c>
      <c r="DC42" s="14">
        <f>SUM(BL$7:BL42)</f>
        <v>36.25</v>
      </c>
      <c r="DD42" s="14">
        <f>SUM(BM$7:BM42)</f>
        <v>36.25</v>
      </c>
      <c r="DE42" s="14">
        <f>SUM(BN$7:BN42)</f>
        <v>20.625</v>
      </c>
      <c r="DF42" s="14">
        <f>SUM(BO$7:BO42)</f>
        <v>20.625</v>
      </c>
      <c r="DG42" s="14">
        <f>SUM(BP$7:BP42)</f>
        <v>13.75</v>
      </c>
      <c r="DH42" s="14">
        <f>SUM(BQ$7:BQ42)</f>
        <v>24.249000000000002</v>
      </c>
      <c r="DI42" s="14">
        <f>SUM(BR$7:BR42)</f>
        <v>24.249000000000002</v>
      </c>
      <c r="DJ42" s="14">
        <f>SUM(BS$7:BS42)</f>
        <v>13.035000000000004</v>
      </c>
      <c r="DK42" s="14">
        <f>SUM(BT$7:BT42)</f>
        <v>13.035000000000004</v>
      </c>
      <c r="DL42" s="14">
        <f>SUM(BU$7:BU42)</f>
        <v>6.1875000000000009</v>
      </c>
      <c r="DM42" s="14">
        <f>SUM(BV$7:BV42)</f>
        <v>2.8549999999999995</v>
      </c>
      <c r="DN42" s="14">
        <f>SUM(BW$7:BW42)</f>
        <v>29.249000000000002</v>
      </c>
      <c r="DO42" s="14">
        <f>SUM(BX$7:BX42)</f>
        <v>29.249000000000002</v>
      </c>
      <c r="DP42" s="14">
        <f>SUM(BY$7:BY42)</f>
        <v>15.660000000000004</v>
      </c>
      <c r="DQ42" s="14">
        <f>SUM(BZ$7:BZ42)</f>
        <v>15.660000000000004</v>
      </c>
      <c r="DR42" s="14">
        <f>SUM(CA$7:CA42)</f>
        <v>7.1875000000000009</v>
      </c>
      <c r="DS42" s="14">
        <f>SUM(CB$7:CB42)</f>
        <v>3.3430000000000009</v>
      </c>
      <c r="DT42" s="14">
        <f>SUM(CC$7:CC42)</f>
        <v>34.249000000000002</v>
      </c>
      <c r="DU42" s="14">
        <f>SUM(CD$7:CD42)</f>
        <v>34.249000000000002</v>
      </c>
      <c r="DV42" s="14">
        <f>SUM(CE$7:CE42)</f>
        <v>18.285000000000004</v>
      </c>
      <c r="DW42" s="14">
        <f>SUM(CF$7:CF42)</f>
        <v>18.285000000000004</v>
      </c>
      <c r="DX42" s="14">
        <f>SUM(CG$7:CG42)</f>
        <v>8.1875</v>
      </c>
      <c r="DY42" s="14">
        <f>SUM(CH$7:CH42)</f>
        <v>3.8455000000000017</v>
      </c>
      <c r="DZ42" s="14">
        <f>SUM(CI$7:CI42)</f>
        <v>10.040000000000001</v>
      </c>
      <c r="EA42" s="14">
        <f>SUM(CJ$7:CJ42)</f>
        <v>10.040000000000001</v>
      </c>
      <c r="EB42" s="14">
        <f>SUM(CK$7:CK42)</f>
        <v>10.040000000000001</v>
      </c>
      <c r="EC42" s="14">
        <f>SUM(CL$7:CL42)</f>
        <v>3.6899999999999995</v>
      </c>
      <c r="ED42" s="14">
        <f>SUM(CM$7:CM42)</f>
        <v>3.6899999999999995</v>
      </c>
      <c r="EE42" s="14">
        <f>SUM(CN$7:CN42)</f>
        <v>3.6899999999999995</v>
      </c>
      <c r="EF42" s="14">
        <f>SUM(CO$7:CO42)</f>
        <v>2.25</v>
      </c>
      <c r="EG42" s="14">
        <f>SUM(CP$7:CP42)</f>
        <v>2.25</v>
      </c>
      <c r="EH42" s="14">
        <f>SUM(CQ$7:CQ42)</f>
        <v>7.5</v>
      </c>
      <c r="EI42" s="14">
        <f>SUM(CR$7:CR42)</f>
        <v>7.5</v>
      </c>
      <c r="EJ42" s="14">
        <f>SUM(CS$7:CS42)</f>
        <v>7.5</v>
      </c>
      <c r="EK42" s="14">
        <f>SUM(CT$7:CT42)</f>
        <v>2.5</v>
      </c>
      <c r="EL42" s="14">
        <f>SUM(CU$7:CU42)</f>
        <v>2.5</v>
      </c>
      <c r="EM42" s="14">
        <f>SUM(CV$7:CV42)</f>
        <v>2.5</v>
      </c>
      <c r="EN42" s="14">
        <f>SUM(CW$7:CW42)</f>
        <v>1.875</v>
      </c>
      <c r="EO42" s="14">
        <f>SUM(CX$7:CX42)</f>
        <v>1.875</v>
      </c>
      <c r="ER42" s="14">
        <f t="shared" si="12"/>
        <v>12</v>
      </c>
      <c r="ES42" s="14">
        <f t="shared" si="13"/>
        <v>12</v>
      </c>
      <c r="ET42" s="14">
        <f t="shared" si="14"/>
        <v>9</v>
      </c>
      <c r="EU42" s="14">
        <f t="shared" si="15"/>
        <v>12</v>
      </c>
      <c r="EV42" s="14">
        <f t="shared" si="16"/>
        <v>12</v>
      </c>
      <c r="EW42" s="14">
        <f t="shared" si="17"/>
        <v>9</v>
      </c>
      <c r="EX42" s="14">
        <f t="shared" si="18"/>
        <v>9</v>
      </c>
      <c r="EY42" s="14">
        <f t="shared" si="19"/>
        <v>7</v>
      </c>
      <c r="EZ42" s="14">
        <f t="shared" si="20"/>
        <v>10</v>
      </c>
      <c r="FA42" s="14">
        <f t="shared" si="21"/>
        <v>10</v>
      </c>
      <c r="FB42" s="14">
        <f t="shared" si="22"/>
        <v>7</v>
      </c>
      <c r="FC42" s="14">
        <f t="shared" si="23"/>
        <v>7</v>
      </c>
      <c r="FD42" s="14">
        <f t="shared" si="24"/>
        <v>4</v>
      </c>
      <c r="FE42" s="14">
        <f t="shared" si="25"/>
        <v>2</v>
      </c>
      <c r="FF42" s="14">
        <f t="shared" si="26"/>
        <v>11</v>
      </c>
      <c r="FG42" s="14">
        <f t="shared" si="27"/>
        <v>11</v>
      </c>
      <c r="FH42" s="14">
        <f t="shared" si="28"/>
        <v>8</v>
      </c>
      <c r="FI42" s="14">
        <f t="shared" si="29"/>
        <v>8</v>
      </c>
      <c r="FJ42" s="14">
        <f t="shared" si="30"/>
        <v>5</v>
      </c>
      <c r="FK42" s="14">
        <f t="shared" si="31"/>
        <v>3</v>
      </c>
      <c r="FL42" s="14">
        <f t="shared" si="32"/>
        <v>12</v>
      </c>
      <c r="FM42" s="14">
        <f t="shared" si="33"/>
        <v>12</v>
      </c>
      <c r="FN42" s="14">
        <f t="shared" si="34"/>
        <v>9</v>
      </c>
      <c r="FO42" s="14">
        <f t="shared" si="35"/>
        <v>9</v>
      </c>
      <c r="FP42" s="14">
        <f t="shared" si="36"/>
        <v>5</v>
      </c>
      <c r="FQ42" s="14">
        <f t="shared" si="37"/>
        <v>3</v>
      </c>
      <c r="FR42" s="14">
        <f t="shared" si="38"/>
        <v>6</v>
      </c>
      <c r="FS42" s="14">
        <f t="shared" si="39"/>
        <v>6</v>
      </c>
      <c r="FT42" s="14">
        <f t="shared" si="40"/>
        <v>6</v>
      </c>
      <c r="FU42" s="14">
        <f t="shared" si="41"/>
        <v>3</v>
      </c>
      <c r="FV42" s="14">
        <f t="shared" si="42"/>
        <v>3</v>
      </c>
      <c r="FW42" s="14">
        <f t="shared" si="43"/>
        <v>3</v>
      </c>
      <c r="FX42" s="14">
        <f t="shared" si="44"/>
        <v>2</v>
      </c>
      <c r="FY42" s="14">
        <f t="shared" si="45"/>
        <v>2</v>
      </c>
      <c r="FZ42" s="14">
        <f t="shared" si="46"/>
        <v>5</v>
      </c>
      <c r="GA42" s="14">
        <f t="shared" si="47"/>
        <v>5</v>
      </c>
      <c r="GB42" s="14">
        <f t="shared" si="48"/>
        <v>5</v>
      </c>
      <c r="GC42" s="14">
        <f t="shared" si="49"/>
        <v>2</v>
      </c>
      <c r="GD42" s="14">
        <f t="shared" si="50"/>
        <v>2</v>
      </c>
      <c r="GE42" s="14">
        <f t="shared" si="51"/>
        <v>2</v>
      </c>
      <c r="GF42" s="14">
        <f t="shared" si="52"/>
        <v>1</v>
      </c>
      <c r="GG42" s="14">
        <f t="shared" si="53"/>
        <v>1</v>
      </c>
      <c r="GJ42" s="105">
        <v>36</v>
      </c>
      <c r="GK42" s="14">
        <f t="shared" si="54"/>
        <v>3</v>
      </c>
      <c r="GL42" s="14">
        <f t="shared" si="55"/>
        <v>1606005</v>
      </c>
      <c r="GM42" s="14" t="str">
        <f t="shared" si="56"/>
        <v>神器1-3 : 6级</v>
      </c>
      <c r="GN42" s="14" t="s">
        <v>900</v>
      </c>
      <c r="GO42" s="14">
        <f t="shared" si="57"/>
        <v>6</v>
      </c>
      <c r="GP42" s="14" t="str">
        <f t="shared" si="58"/>
        <v>神器1-3</v>
      </c>
      <c r="GQ42" s="14">
        <f t="shared" si="59"/>
        <v>2</v>
      </c>
    </row>
    <row r="43" spans="14:199" ht="16.5" x14ac:dyDescent="0.2">
      <c r="N43" s="104">
        <v>7</v>
      </c>
      <c r="O43" s="104">
        <v>2</v>
      </c>
      <c r="P43" s="104">
        <v>2</v>
      </c>
      <c r="Q43" s="104">
        <v>21</v>
      </c>
      <c r="R43" s="14">
        <f>SUM(Q$7:Q43)</f>
        <v>654</v>
      </c>
      <c r="S43" s="105">
        <v>1606044</v>
      </c>
      <c r="T43" s="14" t="str">
        <f t="shared" si="60"/>
        <v>神器7-2</v>
      </c>
      <c r="AD43" s="101">
        <v>37</v>
      </c>
      <c r="AE43" s="101">
        <v>7</v>
      </c>
      <c r="AF43" s="101">
        <v>3</v>
      </c>
      <c r="AG43" s="101" t="str">
        <f t="shared" si="6"/>
        <v>神器7-3</v>
      </c>
      <c r="AH43" s="101">
        <v>2</v>
      </c>
      <c r="AI43" s="101">
        <f t="shared" si="7"/>
        <v>150</v>
      </c>
      <c r="AL43" s="101">
        <v>3</v>
      </c>
      <c r="AM43" s="101">
        <v>2</v>
      </c>
      <c r="AN43" s="101">
        <v>13</v>
      </c>
      <c r="AO43" s="101">
        <v>7</v>
      </c>
      <c r="AP43" s="101" t="s">
        <v>371</v>
      </c>
      <c r="AQ43" s="101">
        <v>1000</v>
      </c>
      <c r="AR43" s="101">
        <v>1</v>
      </c>
      <c r="AS43" s="101">
        <v>1</v>
      </c>
      <c r="AT43" s="101">
        <f t="shared" si="8"/>
        <v>2</v>
      </c>
      <c r="AU43" s="14">
        <f t="shared" si="9"/>
        <v>0.1</v>
      </c>
      <c r="AV43" s="14">
        <f t="shared" si="10"/>
        <v>4.5</v>
      </c>
      <c r="BD43" s="101">
        <v>37</v>
      </c>
      <c r="BE43" s="14">
        <f>INDEX(节奏总表!$BW$4:$BW$63,新神器!BD43)</f>
        <v>129</v>
      </c>
      <c r="BF43" s="14">
        <f t="shared" si="11"/>
        <v>7</v>
      </c>
      <c r="BG43" s="101">
        <v>3</v>
      </c>
      <c r="BH43" s="101">
        <v>5</v>
      </c>
      <c r="BI43" s="14">
        <f t="shared" si="69"/>
        <v>0</v>
      </c>
      <c r="BJ43" s="14">
        <f t="shared" si="69"/>
        <v>0</v>
      </c>
      <c r="BK43" s="14">
        <f t="shared" si="69"/>
        <v>0</v>
      </c>
      <c r="BL43" s="14">
        <f t="shared" si="69"/>
        <v>0</v>
      </c>
      <c r="BM43" s="14">
        <f t="shared" si="69"/>
        <v>0</v>
      </c>
      <c r="BN43" s="14">
        <f t="shared" si="69"/>
        <v>0</v>
      </c>
      <c r="BO43" s="14">
        <f t="shared" si="69"/>
        <v>0</v>
      </c>
      <c r="BP43" s="14">
        <f t="shared" si="69"/>
        <v>0</v>
      </c>
      <c r="BQ43" s="14">
        <f t="shared" si="69"/>
        <v>0.35000000000000003</v>
      </c>
      <c r="BR43" s="14">
        <f t="shared" si="69"/>
        <v>0.35000000000000003</v>
      </c>
      <c r="BS43" s="14">
        <f t="shared" si="70"/>
        <v>0.20699999999999999</v>
      </c>
      <c r="BT43" s="14">
        <f t="shared" si="70"/>
        <v>0.20699999999999999</v>
      </c>
      <c r="BU43" s="14">
        <f t="shared" si="70"/>
        <v>0.13750000000000001</v>
      </c>
      <c r="BV43" s="14">
        <f t="shared" si="70"/>
        <v>6.9000000000000006E-2</v>
      </c>
      <c r="BW43" s="14">
        <f t="shared" si="70"/>
        <v>0.35000000000000003</v>
      </c>
      <c r="BX43" s="14">
        <f t="shared" si="70"/>
        <v>0.35000000000000003</v>
      </c>
      <c r="BY43" s="14">
        <f t="shared" si="70"/>
        <v>0.20699999999999999</v>
      </c>
      <c r="BZ43" s="14">
        <f t="shared" si="70"/>
        <v>0.20699999999999999</v>
      </c>
      <c r="CA43" s="14">
        <f t="shared" si="70"/>
        <v>0.13750000000000001</v>
      </c>
      <c r="CB43" s="14">
        <f t="shared" si="70"/>
        <v>6.9000000000000006E-2</v>
      </c>
      <c r="CC43" s="14">
        <f t="shared" si="71"/>
        <v>0.35000000000000003</v>
      </c>
      <c r="CD43" s="14">
        <f t="shared" si="71"/>
        <v>0.35000000000000003</v>
      </c>
      <c r="CE43" s="14">
        <f t="shared" si="71"/>
        <v>0.20699999999999999</v>
      </c>
      <c r="CF43" s="14">
        <f t="shared" si="71"/>
        <v>0.20699999999999999</v>
      </c>
      <c r="CG43" s="14">
        <f t="shared" si="71"/>
        <v>0.13750000000000001</v>
      </c>
      <c r="CH43" s="14">
        <f t="shared" si="71"/>
        <v>6.9499999999999992E-2</v>
      </c>
      <c r="CI43" s="14">
        <f t="shared" si="71"/>
        <v>0.20799999999999999</v>
      </c>
      <c r="CJ43" s="14">
        <f t="shared" si="71"/>
        <v>0.20799999999999999</v>
      </c>
      <c r="CK43" s="14">
        <f t="shared" si="71"/>
        <v>0.20799999999999999</v>
      </c>
      <c r="CL43" s="14">
        <f t="shared" si="71"/>
        <v>0.13800000000000001</v>
      </c>
      <c r="CM43" s="14">
        <f t="shared" si="72"/>
        <v>0.13800000000000001</v>
      </c>
      <c r="CN43" s="14">
        <f t="shared" si="72"/>
        <v>0.13800000000000001</v>
      </c>
      <c r="CO43" s="14">
        <f t="shared" si="72"/>
        <v>0</v>
      </c>
      <c r="CP43" s="14">
        <f t="shared" si="72"/>
        <v>0</v>
      </c>
      <c r="CQ43" s="14">
        <f t="shared" si="72"/>
        <v>1.5</v>
      </c>
      <c r="CR43" s="14">
        <f t="shared" si="72"/>
        <v>1.5</v>
      </c>
      <c r="CS43" s="14">
        <f t="shared" si="72"/>
        <v>1.5</v>
      </c>
      <c r="CT43" s="14">
        <f t="shared" si="72"/>
        <v>0.5</v>
      </c>
      <c r="CU43" s="14">
        <f t="shared" si="72"/>
        <v>0.5</v>
      </c>
      <c r="CV43" s="14">
        <f t="shared" si="72"/>
        <v>0.5</v>
      </c>
      <c r="CW43" s="14">
        <f t="shared" si="72"/>
        <v>0.375</v>
      </c>
      <c r="CX43" s="14">
        <f t="shared" si="72"/>
        <v>0.375</v>
      </c>
      <c r="CZ43" s="14">
        <f>SUM(BI$7:BI43)</f>
        <v>35.749999999999993</v>
      </c>
      <c r="DA43" s="14">
        <f>SUM(BJ$7:BJ43)</f>
        <v>35.749999999999993</v>
      </c>
      <c r="DB43" s="14">
        <f>SUM(BK$7:BK43)</f>
        <v>20.25</v>
      </c>
      <c r="DC43" s="14">
        <f>SUM(BL$7:BL43)</f>
        <v>36.25</v>
      </c>
      <c r="DD43" s="14">
        <f>SUM(BM$7:BM43)</f>
        <v>36.25</v>
      </c>
      <c r="DE43" s="14">
        <f>SUM(BN$7:BN43)</f>
        <v>20.625</v>
      </c>
      <c r="DF43" s="14">
        <f>SUM(BO$7:BO43)</f>
        <v>20.625</v>
      </c>
      <c r="DG43" s="14">
        <f>SUM(BP$7:BP43)</f>
        <v>13.75</v>
      </c>
      <c r="DH43" s="14">
        <f>SUM(BQ$7:BQ43)</f>
        <v>24.599000000000004</v>
      </c>
      <c r="DI43" s="14">
        <f>SUM(BR$7:BR43)</f>
        <v>24.599000000000004</v>
      </c>
      <c r="DJ43" s="14">
        <f>SUM(BS$7:BS43)</f>
        <v>13.242000000000004</v>
      </c>
      <c r="DK43" s="14">
        <f>SUM(BT$7:BT43)</f>
        <v>13.242000000000004</v>
      </c>
      <c r="DL43" s="14">
        <f>SUM(BU$7:BU43)</f>
        <v>6.3250000000000011</v>
      </c>
      <c r="DM43" s="14">
        <f>SUM(BV$7:BV43)</f>
        <v>2.9239999999999995</v>
      </c>
      <c r="DN43" s="14">
        <f>SUM(BW$7:BW43)</f>
        <v>29.599000000000004</v>
      </c>
      <c r="DO43" s="14">
        <f>SUM(BX$7:BX43)</f>
        <v>29.599000000000004</v>
      </c>
      <c r="DP43" s="14">
        <f>SUM(BY$7:BY43)</f>
        <v>15.867000000000004</v>
      </c>
      <c r="DQ43" s="14">
        <f>SUM(BZ$7:BZ43)</f>
        <v>15.867000000000004</v>
      </c>
      <c r="DR43" s="14">
        <f>SUM(CA$7:CA43)</f>
        <v>7.3250000000000011</v>
      </c>
      <c r="DS43" s="14">
        <f>SUM(CB$7:CB43)</f>
        <v>3.4120000000000008</v>
      </c>
      <c r="DT43" s="14">
        <f>SUM(CC$7:CC43)</f>
        <v>34.599000000000004</v>
      </c>
      <c r="DU43" s="14">
        <f>SUM(CD$7:CD43)</f>
        <v>34.599000000000004</v>
      </c>
      <c r="DV43" s="14">
        <f>SUM(CE$7:CE43)</f>
        <v>18.492000000000004</v>
      </c>
      <c r="DW43" s="14">
        <f>SUM(CF$7:CF43)</f>
        <v>18.492000000000004</v>
      </c>
      <c r="DX43" s="14">
        <f>SUM(CG$7:CG43)</f>
        <v>8.3249999999999993</v>
      </c>
      <c r="DY43" s="14">
        <f>SUM(CH$7:CH43)</f>
        <v>3.9150000000000018</v>
      </c>
      <c r="DZ43" s="14">
        <f>SUM(CI$7:CI43)</f>
        <v>10.248000000000001</v>
      </c>
      <c r="EA43" s="14">
        <f>SUM(CJ$7:CJ43)</f>
        <v>10.248000000000001</v>
      </c>
      <c r="EB43" s="14">
        <f>SUM(CK$7:CK43)</f>
        <v>10.248000000000001</v>
      </c>
      <c r="EC43" s="14">
        <f>SUM(CL$7:CL43)</f>
        <v>3.8279999999999994</v>
      </c>
      <c r="ED43" s="14">
        <f>SUM(CM$7:CM43)</f>
        <v>3.8279999999999994</v>
      </c>
      <c r="EE43" s="14">
        <f>SUM(CN$7:CN43)</f>
        <v>3.8279999999999994</v>
      </c>
      <c r="EF43" s="14">
        <f>SUM(CO$7:CO43)</f>
        <v>2.25</v>
      </c>
      <c r="EG43" s="14">
        <f>SUM(CP$7:CP43)</f>
        <v>2.25</v>
      </c>
      <c r="EH43" s="14">
        <f>SUM(CQ$7:CQ43)</f>
        <v>9</v>
      </c>
      <c r="EI43" s="14">
        <f>SUM(CR$7:CR43)</f>
        <v>9</v>
      </c>
      <c r="EJ43" s="14">
        <f>SUM(CS$7:CS43)</f>
        <v>9</v>
      </c>
      <c r="EK43" s="14">
        <f>SUM(CT$7:CT43)</f>
        <v>3</v>
      </c>
      <c r="EL43" s="14">
        <f>SUM(CU$7:CU43)</f>
        <v>3</v>
      </c>
      <c r="EM43" s="14">
        <f>SUM(CV$7:CV43)</f>
        <v>3</v>
      </c>
      <c r="EN43" s="14">
        <f>SUM(CW$7:CW43)</f>
        <v>2.25</v>
      </c>
      <c r="EO43" s="14">
        <f>SUM(CX$7:CX43)</f>
        <v>2.25</v>
      </c>
      <c r="ER43" s="14">
        <f t="shared" si="12"/>
        <v>12</v>
      </c>
      <c r="ES43" s="14">
        <f t="shared" si="13"/>
        <v>12</v>
      </c>
      <c r="ET43" s="14">
        <f t="shared" si="14"/>
        <v>9</v>
      </c>
      <c r="EU43" s="14">
        <f t="shared" si="15"/>
        <v>12</v>
      </c>
      <c r="EV43" s="14">
        <f t="shared" si="16"/>
        <v>12</v>
      </c>
      <c r="EW43" s="14">
        <f t="shared" si="17"/>
        <v>9</v>
      </c>
      <c r="EX43" s="14">
        <f t="shared" si="18"/>
        <v>9</v>
      </c>
      <c r="EY43" s="14">
        <f t="shared" si="19"/>
        <v>7</v>
      </c>
      <c r="EZ43" s="14">
        <f t="shared" si="20"/>
        <v>10</v>
      </c>
      <c r="FA43" s="14">
        <f t="shared" si="21"/>
        <v>10</v>
      </c>
      <c r="FB43" s="14">
        <f t="shared" si="22"/>
        <v>7</v>
      </c>
      <c r="FC43" s="14">
        <f t="shared" si="23"/>
        <v>7</v>
      </c>
      <c r="FD43" s="14">
        <f t="shared" si="24"/>
        <v>4</v>
      </c>
      <c r="FE43" s="14">
        <f t="shared" si="25"/>
        <v>2</v>
      </c>
      <c r="FF43" s="14">
        <f t="shared" si="26"/>
        <v>11</v>
      </c>
      <c r="FG43" s="14">
        <f t="shared" si="27"/>
        <v>11</v>
      </c>
      <c r="FH43" s="14">
        <f t="shared" si="28"/>
        <v>8</v>
      </c>
      <c r="FI43" s="14">
        <f t="shared" si="29"/>
        <v>8</v>
      </c>
      <c r="FJ43" s="14">
        <f t="shared" si="30"/>
        <v>5</v>
      </c>
      <c r="FK43" s="14">
        <f t="shared" si="31"/>
        <v>3</v>
      </c>
      <c r="FL43" s="14">
        <f t="shared" si="32"/>
        <v>12</v>
      </c>
      <c r="FM43" s="14">
        <f t="shared" si="33"/>
        <v>12</v>
      </c>
      <c r="FN43" s="14">
        <f t="shared" si="34"/>
        <v>9</v>
      </c>
      <c r="FO43" s="14">
        <f t="shared" si="35"/>
        <v>9</v>
      </c>
      <c r="FP43" s="14">
        <f t="shared" si="36"/>
        <v>5</v>
      </c>
      <c r="FQ43" s="14">
        <f t="shared" si="37"/>
        <v>3</v>
      </c>
      <c r="FR43" s="14">
        <f t="shared" si="38"/>
        <v>6</v>
      </c>
      <c r="FS43" s="14">
        <f t="shared" si="39"/>
        <v>6</v>
      </c>
      <c r="FT43" s="14">
        <f t="shared" si="40"/>
        <v>6</v>
      </c>
      <c r="FU43" s="14">
        <f t="shared" si="41"/>
        <v>3</v>
      </c>
      <c r="FV43" s="14">
        <f t="shared" si="42"/>
        <v>3</v>
      </c>
      <c r="FW43" s="14">
        <f t="shared" si="43"/>
        <v>3</v>
      </c>
      <c r="FX43" s="14">
        <f t="shared" si="44"/>
        <v>2</v>
      </c>
      <c r="FY43" s="14">
        <f t="shared" si="45"/>
        <v>2</v>
      </c>
      <c r="FZ43" s="14">
        <f t="shared" si="46"/>
        <v>6</v>
      </c>
      <c r="GA43" s="14">
        <f t="shared" si="47"/>
        <v>6</v>
      </c>
      <c r="GB43" s="14">
        <f t="shared" si="48"/>
        <v>6</v>
      </c>
      <c r="GC43" s="14">
        <f t="shared" si="49"/>
        <v>3</v>
      </c>
      <c r="GD43" s="14">
        <f t="shared" si="50"/>
        <v>3</v>
      </c>
      <c r="GE43" s="14">
        <f t="shared" si="51"/>
        <v>3</v>
      </c>
      <c r="GF43" s="14">
        <f t="shared" si="52"/>
        <v>2</v>
      </c>
      <c r="GG43" s="14">
        <f t="shared" si="53"/>
        <v>2</v>
      </c>
      <c r="GJ43" s="105">
        <v>37</v>
      </c>
      <c r="GK43" s="14">
        <f t="shared" si="54"/>
        <v>3</v>
      </c>
      <c r="GL43" s="14">
        <f t="shared" si="55"/>
        <v>1606005</v>
      </c>
      <c r="GM43" s="14" t="str">
        <f t="shared" si="56"/>
        <v>神器1-3 : 7级</v>
      </c>
      <c r="GN43" s="14" t="s">
        <v>900</v>
      </c>
      <c r="GO43" s="14">
        <f t="shared" si="57"/>
        <v>7</v>
      </c>
      <c r="GP43" s="14" t="str">
        <f t="shared" si="58"/>
        <v>神器1-3</v>
      </c>
      <c r="GQ43" s="14">
        <f t="shared" si="59"/>
        <v>3</v>
      </c>
    </row>
    <row r="44" spans="14:199" ht="16.5" x14ac:dyDescent="0.2">
      <c r="N44" s="104">
        <v>7</v>
      </c>
      <c r="O44" s="104">
        <v>3</v>
      </c>
      <c r="P44" s="104">
        <v>2</v>
      </c>
      <c r="Q44" s="104">
        <v>21</v>
      </c>
      <c r="R44" s="14">
        <f>SUM(Q$7:Q44)</f>
        <v>675</v>
      </c>
      <c r="S44" s="105">
        <v>1606045</v>
      </c>
      <c r="T44" s="14" t="str">
        <f t="shared" si="60"/>
        <v>神器7-3</v>
      </c>
      <c r="AD44" s="101">
        <v>38</v>
      </c>
      <c r="AE44" s="101">
        <v>7</v>
      </c>
      <c r="AF44" s="101">
        <v>4</v>
      </c>
      <c r="AG44" s="101" t="str">
        <f t="shared" si="6"/>
        <v>神器7-4</v>
      </c>
      <c r="AH44" s="101">
        <v>3</v>
      </c>
      <c r="AI44" s="101">
        <f t="shared" si="7"/>
        <v>350</v>
      </c>
      <c r="AL44" s="101">
        <v>3</v>
      </c>
      <c r="AM44" s="101">
        <v>2</v>
      </c>
      <c r="AN44" s="101">
        <v>13</v>
      </c>
      <c r="AO44" s="101">
        <v>8</v>
      </c>
      <c r="AP44" s="101" t="s">
        <v>372</v>
      </c>
      <c r="AQ44" s="101">
        <v>1000</v>
      </c>
      <c r="AR44" s="101">
        <v>1</v>
      </c>
      <c r="AS44" s="101">
        <v>1</v>
      </c>
      <c r="AT44" s="101">
        <f t="shared" si="8"/>
        <v>3</v>
      </c>
      <c r="AU44" s="14">
        <f t="shared" si="9"/>
        <v>0.1</v>
      </c>
      <c r="AV44" s="14">
        <f t="shared" si="10"/>
        <v>10.5</v>
      </c>
      <c r="BD44" s="101">
        <v>38</v>
      </c>
      <c r="BE44" s="14">
        <f>INDEX(节奏总表!$BW$4:$BW$63,新神器!BD44)</f>
        <v>131</v>
      </c>
      <c r="BF44" s="14">
        <f t="shared" si="11"/>
        <v>7</v>
      </c>
      <c r="BG44" s="101">
        <v>3</v>
      </c>
      <c r="BH44" s="101">
        <v>5</v>
      </c>
      <c r="BI44" s="14">
        <f t="shared" si="69"/>
        <v>0</v>
      </c>
      <c r="BJ44" s="14">
        <f t="shared" si="69"/>
        <v>0</v>
      </c>
      <c r="BK44" s="14">
        <f t="shared" si="69"/>
        <v>0</v>
      </c>
      <c r="BL44" s="14">
        <f t="shared" si="69"/>
        <v>0</v>
      </c>
      <c r="BM44" s="14">
        <f t="shared" si="69"/>
        <v>0</v>
      </c>
      <c r="BN44" s="14">
        <f t="shared" si="69"/>
        <v>0</v>
      </c>
      <c r="BO44" s="14">
        <f t="shared" si="69"/>
        <v>0</v>
      </c>
      <c r="BP44" s="14">
        <f t="shared" si="69"/>
        <v>0</v>
      </c>
      <c r="BQ44" s="14">
        <f t="shared" si="69"/>
        <v>0.35000000000000003</v>
      </c>
      <c r="BR44" s="14">
        <f t="shared" si="69"/>
        <v>0.35000000000000003</v>
      </c>
      <c r="BS44" s="14">
        <f t="shared" si="70"/>
        <v>0.20699999999999999</v>
      </c>
      <c r="BT44" s="14">
        <f t="shared" si="70"/>
        <v>0.20699999999999999</v>
      </c>
      <c r="BU44" s="14">
        <f t="shared" si="70"/>
        <v>0.13750000000000001</v>
      </c>
      <c r="BV44" s="14">
        <f t="shared" si="70"/>
        <v>6.9000000000000006E-2</v>
      </c>
      <c r="BW44" s="14">
        <f t="shared" si="70"/>
        <v>0.35000000000000003</v>
      </c>
      <c r="BX44" s="14">
        <f t="shared" si="70"/>
        <v>0.35000000000000003</v>
      </c>
      <c r="BY44" s="14">
        <f t="shared" si="70"/>
        <v>0.20699999999999999</v>
      </c>
      <c r="BZ44" s="14">
        <f t="shared" si="70"/>
        <v>0.20699999999999999</v>
      </c>
      <c r="CA44" s="14">
        <f t="shared" si="70"/>
        <v>0.13750000000000001</v>
      </c>
      <c r="CB44" s="14">
        <f t="shared" si="70"/>
        <v>6.9000000000000006E-2</v>
      </c>
      <c r="CC44" s="14">
        <f t="shared" si="71"/>
        <v>0.35000000000000003</v>
      </c>
      <c r="CD44" s="14">
        <f t="shared" si="71"/>
        <v>0.35000000000000003</v>
      </c>
      <c r="CE44" s="14">
        <f t="shared" si="71"/>
        <v>0.20699999999999999</v>
      </c>
      <c r="CF44" s="14">
        <f t="shared" si="71"/>
        <v>0.20699999999999999</v>
      </c>
      <c r="CG44" s="14">
        <f t="shared" si="71"/>
        <v>0.13750000000000001</v>
      </c>
      <c r="CH44" s="14">
        <f t="shared" si="71"/>
        <v>6.9499999999999992E-2</v>
      </c>
      <c r="CI44" s="14">
        <f t="shared" si="71"/>
        <v>0.20799999999999999</v>
      </c>
      <c r="CJ44" s="14">
        <f t="shared" si="71"/>
        <v>0.20799999999999999</v>
      </c>
      <c r="CK44" s="14">
        <f t="shared" si="71"/>
        <v>0.20799999999999999</v>
      </c>
      <c r="CL44" s="14">
        <f t="shared" si="71"/>
        <v>0.13800000000000001</v>
      </c>
      <c r="CM44" s="14">
        <f t="shared" si="72"/>
        <v>0.13800000000000001</v>
      </c>
      <c r="CN44" s="14">
        <f t="shared" si="72"/>
        <v>0.13800000000000001</v>
      </c>
      <c r="CO44" s="14">
        <f t="shared" si="72"/>
        <v>0</v>
      </c>
      <c r="CP44" s="14">
        <f t="shared" si="72"/>
        <v>0</v>
      </c>
      <c r="CQ44" s="14">
        <f t="shared" si="72"/>
        <v>1.5</v>
      </c>
      <c r="CR44" s="14">
        <f t="shared" si="72"/>
        <v>1.5</v>
      </c>
      <c r="CS44" s="14">
        <f t="shared" si="72"/>
        <v>1.5</v>
      </c>
      <c r="CT44" s="14">
        <f t="shared" si="72"/>
        <v>0.5</v>
      </c>
      <c r="CU44" s="14">
        <f t="shared" si="72"/>
        <v>0.5</v>
      </c>
      <c r="CV44" s="14">
        <f t="shared" si="72"/>
        <v>0.5</v>
      </c>
      <c r="CW44" s="14">
        <f t="shared" si="72"/>
        <v>0.375</v>
      </c>
      <c r="CX44" s="14">
        <f t="shared" si="72"/>
        <v>0.375</v>
      </c>
      <c r="CZ44" s="14">
        <f>SUM(BI$7:BI44)</f>
        <v>35.749999999999993</v>
      </c>
      <c r="DA44" s="14">
        <f>SUM(BJ$7:BJ44)</f>
        <v>35.749999999999993</v>
      </c>
      <c r="DB44" s="14">
        <f>SUM(BK$7:BK44)</f>
        <v>20.25</v>
      </c>
      <c r="DC44" s="14">
        <f>SUM(BL$7:BL44)</f>
        <v>36.25</v>
      </c>
      <c r="DD44" s="14">
        <f>SUM(BM$7:BM44)</f>
        <v>36.25</v>
      </c>
      <c r="DE44" s="14">
        <f>SUM(BN$7:BN44)</f>
        <v>20.625</v>
      </c>
      <c r="DF44" s="14">
        <f>SUM(BO$7:BO44)</f>
        <v>20.625</v>
      </c>
      <c r="DG44" s="14">
        <f>SUM(BP$7:BP44)</f>
        <v>13.75</v>
      </c>
      <c r="DH44" s="14">
        <f>SUM(BQ$7:BQ44)</f>
        <v>24.949000000000005</v>
      </c>
      <c r="DI44" s="14">
        <f>SUM(BR$7:BR44)</f>
        <v>24.949000000000005</v>
      </c>
      <c r="DJ44" s="14">
        <f>SUM(BS$7:BS44)</f>
        <v>13.449000000000005</v>
      </c>
      <c r="DK44" s="14">
        <f>SUM(BT$7:BT44)</f>
        <v>13.449000000000005</v>
      </c>
      <c r="DL44" s="14">
        <f>SUM(BU$7:BU44)</f>
        <v>6.4625000000000012</v>
      </c>
      <c r="DM44" s="14">
        <f>SUM(BV$7:BV44)</f>
        <v>2.9929999999999994</v>
      </c>
      <c r="DN44" s="14">
        <f>SUM(BW$7:BW44)</f>
        <v>29.949000000000005</v>
      </c>
      <c r="DO44" s="14">
        <f>SUM(BX$7:BX44)</f>
        <v>29.949000000000005</v>
      </c>
      <c r="DP44" s="14">
        <f>SUM(BY$7:BY44)</f>
        <v>16.074000000000005</v>
      </c>
      <c r="DQ44" s="14">
        <f>SUM(BZ$7:BZ44)</f>
        <v>16.074000000000005</v>
      </c>
      <c r="DR44" s="14">
        <f>SUM(CA$7:CA44)</f>
        <v>7.4625000000000012</v>
      </c>
      <c r="DS44" s="14">
        <f>SUM(CB$7:CB44)</f>
        <v>3.4810000000000008</v>
      </c>
      <c r="DT44" s="14">
        <f>SUM(CC$7:CC44)</f>
        <v>34.949000000000005</v>
      </c>
      <c r="DU44" s="14">
        <f>SUM(CD$7:CD44)</f>
        <v>34.949000000000005</v>
      </c>
      <c r="DV44" s="14">
        <f>SUM(CE$7:CE44)</f>
        <v>18.699000000000005</v>
      </c>
      <c r="DW44" s="14">
        <f>SUM(CF$7:CF44)</f>
        <v>18.699000000000005</v>
      </c>
      <c r="DX44" s="14">
        <f>SUM(CG$7:CG44)</f>
        <v>8.4624999999999986</v>
      </c>
      <c r="DY44" s="14">
        <f>SUM(CH$7:CH44)</f>
        <v>3.9845000000000019</v>
      </c>
      <c r="DZ44" s="14">
        <f>SUM(CI$7:CI44)</f>
        <v>10.456000000000001</v>
      </c>
      <c r="EA44" s="14">
        <f>SUM(CJ$7:CJ44)</f>
        <v>10.456000000000001</v>
      </c>
      <c r="EB44" s="14">
        <f>SUM(CK$7:CK44)</f>
        <v>10.456000000000001</v>
      </c>
      <c r="EC44" s="14">
        <f>SUM(CL$7:CL44)</f>
        <v>3.9659999999999993</v>
      </c>
      <c r="ED44" s="14">
        <f>SUM(CM$7:CM44)</f>
        <v>3.9659999999999993</v>
      </c>
      <c r="EE44" s="14">
        <f>SUM(CN$7:CN44)</f>
        <v>3.9659999999999993</v>
      </c>
      <c r="EF44" s="14">
        <f>SUM(CO$7:CO44)</f>
        <v>2.25</v>
      </c>
      <c r="EG44" s="14">
        <f>SUM(CP$7:CP44)</f>
        <v>2.25</v>
      </c>
      <c r="EH44" s="14">
        <f>SUM(CQ$7:CQ44)</f>
        <v>10.5</v>
      </c>
      <c r="EI44" s="14">
        <f>SUM(CR$7:CR44)</f>
        <v>10.5</v>
      </c>
      <c r="EJ44" s="14">
        <f>SUM(CS$7:CS44)</f>
        <v>10.5</v>
      </c>
      <c r="EK44" s="14">
        <f>SUM(CT$7:CT44)</f>
        <v>3.5</v>
      </c>
      <c r="EL44" s="14">
        <f>SUM(CU$7:CU44)</f>
        <v>3.5</v>
      </c>
      <c r="EM44" s="14">
        <f>SUM(CV$7:CV44)</f>
        <v>3.5</v>
      </c>
      <c r="EN44" s="14">
        <f>SUM(CW$7:CW44)</f>
        <v>2.625</v>
      </c>
      <c r="EO44" s="14">
        <f>SUM(CX$7:CX44)</f>
        <v>2.625</v>
      </c>
      <c r="ER44" s="14">
        <f t="shared" si="12"/>
        <v>12</v>
      </c>
      <c r="ES44" s="14">
        <f t="shared" si="13"/>
        <v>12</v>
      </c>
      <c r="ET44" s="14">
        <f t="shared" si="14"/>
        <v>9</v>
      </c>
      <c r="EU44" s="14">
        <f t="shared" si="15"/>
        <v>12</v>
      </c>
      <c r="EV44" s="14">
        <f t="shared" si="16"/>
        <v>12</v>
      </c>
      <c r="EW44" s="14">
        <f t="shared" si="17"/>
        <v>9</v>
      </c>
      <c r="EX44" s="14">
        <f t="shared" si="18"/>
        <v>9</v>
      </c>
      <c r="EY44" s="14">
        <f t="shared" si="19"/>
        <v>7</v>
      </c>
      <c r="EZ44" s="14">
        <f t="shared" si="20"/>
        <v>10</v>
      </c>
      <c r="FA44" s="14">
        <f t="shared" si="21"/>
        <v>10</v>
      </c>
      <c r="FB44" s="14">
        <f t="shared" si="22"/>
        <v>7</v>
      </c>
      <c r="FC44" s="14">
        <f t="shared" si="23"/>
        <v>7</v>
      </c>
      <c r="FD44" s="14">
        <f t="shared" si="24"/>
        <v>4</v>
      </c>
      <c r="FE44" s="14">
        <f t="shared" si="25"/>
        <v>2</v>
      </c>
      <c r="FF44" s="14">
        <f t="shared" si="26"/>
        <v>11</v>
      </c>
      <c r="FG44" s="14">
        <f t="shared" si="27"/>
        <v>11</v>
      </c>
      <c r="FH44" s="14">
        <f t="shared" si="28"/>
        <v>8</v>
      </c>
      <c r="FI44" s="14">
        <f t="shared" si="29"/>
        <v>8</v>
      </c>
      <c r="FJ44" s="14">
        <f t="shared" si="30"/>
        <v>5</v>
      </c>
      <c r="FK44" s="14">
        <f t="shared" si="31"/>
        <v>3</v>
      </c>
      <c r="FL44" s="14">
        <f t="shared" si="32"/>
        <v>12</v>
      </c>
      <c r="FM44" s="14">
        <f t="shared" si="33"/>
        <v>12</v>
      </c>
      <c r="FN44" s="14">
        <f t="shared" si="34"/>
        <v>9</v>
      </c>
      <c r="FO44" s="14">
        <f t="shared" si="35"/>
        <v>9</v>
      </c>
      <c r="FP44" s="14">
        <f t="shared" si="36"/>
        <v>5</v>
      </c>
      <c r="FQ44" s="14">
        <f t="shared" si="37"/>
        <v>3</v>
      </c>
      <c r="FR44" s="14">
        <f t="shared" si="38"/>
        <v>6</v>
      </c>
      <c r="FS44" s="14">
        <f t="shared" si="39"/>
        <v>6</v>
      </c>
      <c r="FT44" s="14">
        <f t="shared" si="40"/>
        <v>6</v>
      </c>
      <c r="FU44" s="14">
        <f t="shared" si="41"/>
        <v>3</v>
      </c>
      <c r="FV44" s="14">
        <f t="shared" si="42"/>
        <v>3</v>
      </c>
      <c r="FW44" s="14">
        <f t="shared" si="43"/>
        <v>3</v>
      </c>
      <c r="FX44" s="14">
        <f t="shared" si="44"/>
        <v>2</v>
      </c>
      <c r="FY44" s="14">
        <f t="shared" si="45"/>
        <v>2</v>
      </c>
      <c r="FZ44" s="14">
        <f t="shared" si="46"/>
        <v>6</v>
      </c>
      <c r="GA44" s="14">
        <f t="shared" si="47"/>
        <v>6</v>
      </c>
      <c r="GB44" s="14">
        <f t="shared" si="48"/>
        <v>6</v>
      </c>
      <c r="GC44" s="14">
        <f t="shared" si="49"/>
        <v>3</v>
      </c>
      <c r="GD44" s="14">
        <f t="shared" si="50"/>
        <v>3</v>
      </c>
      <c r="GE44" s="14">
        <f t="shared" si="51"/>
        <v>3</v>
      </c>
      <c r="GF44" s="14">
        <f t="shared" si="52"/>
        <v>2</v>
      </c>
      <c r="GG44" s="14">
        <f t="shared" si="53"/>
        <v>2</v>
      </c>
      <c r="GJ44" s="105">
        <v>38</v>
      </c>
      <c r="GK44" s="14">
        <f t="shared" si="54"/>
        <v>3</v>
      </c>
      <c r="GL44" s="14">
        <f t="shared" si="55"/>
        <v>1606005</v>
      </c>
      <c r="GM44" s="14" t="str">
        <f t="shared" si="56"/>
        <v>神器1-3 : 8级</v>
      </c>
      <c r="GN44" s="14" t="s">
        <v>900</v>
      </c>
      <c r="GO44" s="14">
        <f t="shared" si="57"/>
        <v>8</v>
      </c>
      <c r="GP44" s="14" t="str">
        <f t="shared" si="58"/>
        <v>神器1-3</v>
      </c>
      <c r="GQ44" s="14">
        <f t="shared" si="59"/>
        <v>3</v>
      </c>
    </row>
    <row r="45" spans="14:199" ht="16.5" x14ac:dyDescent="0.2">
      <c r="N45" s="104">
        <v>7</v>
      </c>
      <c r="O45" s="104">
        <v>4</v>
      </c>
      <c r="P45" s="104">
        <v>3</v>
      </c>
      <c r="Q45" s="104">
        <v>21</v>
      </c>
      <c r="R45" s="14">
        <f>SUM(Q$7:Q45)</f>
        <v>696</v>
      </c>
      <c r="S45" s="105">
        <v>1606046</v>
      </c>
      <c r="T45" s="14" t="str">
        <f t="shared" si="60"/>
        <v>神器7-4</v>
      </c>
      <c r="AD45" s="101">
        <v>39</v>
      </c>
      <c r="AE45" s="101">
        <v>7</v>
      </c>
      <c r="AF45" s="101">
        <v>5</v>
      </c>
      <c r="AG45" s="101" t="str">
        <f t="shared" si="6"/>
        <v>神器7-5</v>
      </c>
      <c r="AH45" s="101">
        <v>3</v>
      </c>
      <c r="AI45" s="101">
        <f t="shared" si="7"/>
        <v>350</v>
      </c>
      <c r="AL45" s="101">
        <v>3</v>
      </c>
      <c r="AM45" s="101">
        <v>2</v>
      </c>
      <c r="AN45" s="101">
        <v>14</v>
      </c>
      <c r="AO45" s="101">
        <v>9</v>
      </c>
      <c r="AP45" s="101" t="s">
        <v>860</v>
      </c>
      <c r="AQ45" s="101">
        <v>5000</v>
      </c>
      <c r="AR45" s="101">
        <v>1</v>
      </c>
      <c r="AS45" s="101">
        <v>3</v>
      </c>
      <c r="AT45" s="101">
        <f t="shared" si="8"/>
        <v>1</v>
      </c>
      <c r="AU45" s="14">
        <f t="shared" si="9"/>
        <v>1</v>
      </c>
      <c r="AV45" s="14">
        <f t="shared" si="10"/>
        <v>20</v>
      </c>
      <c r="BD45" s="101">
        <v>39</v>
      </c>
      <c r="BE45" s="14">
        <f>INDEX(节奏总表!$BW$4:$BW$63,新神器!BD45)</f>
        <v>132</v>
      </c>
      <c r="BF45" s="14">
        <f t="shared" si="11"/>
        <v>7</v>
      </c>
      <c r="BG45" s="101">
        <v>3</v>
      </c>
      <c r="BH45" s="101">
        <v>5</v>
      </c>
      <c r="BI45" s="14">
        <f t="shared" si="69"/>
        <v>0</v>
      </c>
      <c r="BJ45" s="14">
        <f t="shared" si="69"/>
        <v>0</v>
      </c>
      <c r="BK45" s="14">
        <f t="shared" si="69"/>
        <v>0</v>
      </c>
      <c r="BL45" s="14">
        <f t="shared" si="69"/>
        <v>0</v>
      </c>
      <c r="BM45" s="14">
        <f t="shared" si="69"/>
        <v>0</v>
      </c>
      <c r="BN45" s="14">
        <f t="shared" si="69"/>
        <v>0</v>
      </c>
      <c r="BO45" s="14">
        <f t="shared" si="69"/>
        <v>0</v>
      </c>
      <c r="BP45" s="14">
        <f t="shared" si="69"/>
        <v>0</v>
      </c>
      <c r="BQ45" s="14">
        <f t="shared" si="69"/>
        <v>0.35000000000000003</v>
      </c>
      <c r="BR45" s="14">
        <f t="shared" si="69"/>
        <v>0.35000000000000003</v>
      </c>
      <c r="BS45" s="14">
        <f t="shared" si="70"/>
        <v>0.20699999999999999</v>
      </c>
      <c r="BT45" s="14">
        <f t="shared" si="70"/>
        <v>0.20699999999999999</v>
      </c>
      <c r="BU45" s="14">
        <f t="shared" si="70"/>
        <v>0.13750000000000001</v>
      </c>
      <c r="BV45" s="14">
        <f t="shared" si="70"/>
        <v>6.9000000000000006E-2</v>
      </c>
      <c r="BW45" s="14">
        <f t="shared" si="70"/>
        <v>0.35000000000000003</v>
      </c>
      <c r="BX45" s="14">
        <f t="shared" si="70"/>
        <v>0.35000000000000003</v>
      </c>
      <c r="BY45" s="14">
        <f t="shared" si="70"/>
        <v>0.20699999999999999</v>
      </c>
      <c r="BZ45" s="14">
        <f t="shared" si="70"/>
        <v>0.20699999999999999</v>
      </c>
      <c r="CA45" s="14">
        <f t="shared" si="70"/>
        <v>0.13750000000000001</v>
      </c>
      <c r="CB45" s="14">
        <f t="shared" si="70"/>
        <v>6.9000000000000006E-2</v>
      </c>
      <c r="CC45" s="14">
        <f t="shared" si="71"/>
        <v>0.35000000000000003</v>
      </c>
      <c r="CD45" s="14">
        <f t="shared" si="71"/>
        <v>0.35000000000000003</v>
      </c>
      <c r="CE45" s="14">
        <f t="shared" si="71"/>
        <v>0.20699999999999999</v>
      </c>
      <c r="CF45" s="14">
        <f t="shared" si="71"/>
        <v>0.20699999999999999</v>
      </c>
      <c r="CG45" s="14">
        <f t="shared" si="71"/>
        <v>0.13750000000000001</v>
      </c>
      <c r="CH45" s="14">
        <f t="shared" si="71"/>
        <v>6.9499999999999992E-2</v>
      </c>
      <c r="CI45" s="14">
        <f t="shared" si="71"/>
        <v>0.20799999999999999</v>
      </c>
      <c r="CJ45" s="14">
        <f t="shared" si="71"/>
        <v>0.20799999999999999</v>
      </c>
      <c r="CK45" s="14">
        <f t="shared" si="71"/>
        <v>0.20799999999999999</v>
      </c>
      <c r="CL45" s="14">
        <f t="shared" si="71"/>
        <v>0.13800000000000001</v>
      </c>
      <c r="CM45" s="14">
        <f t="shared" si="72"/>
        <v>0.13800000000000001</v>
      </c>
      <c r="CN45" s="14">
        <f t="shared" si="72"/>
        <v>0.13800000000000001</v>
      </c>
      <c r="CO45" s="14">
        <f t="shared" si="72"/>
        <v>0</v>
      </c>
      <c r="CP45" s="14">
        <f t="shared" si="72"/>
        <v>0</v>
      </c>
      <c r="CQ45" s="14">
        <f t="shared" si="72"/>
        <v>1.5</v>
      </c>
      <c r="CR45" s="14">
        <f t="shared" si="72"/>
        <v>1.5</v>
      </c>
      <c r="CS45" s="14">
        <f t="shared" si="72"/>
        <v>1.5</v>
      </c>
      <c r="CT45" s="14">
        <f t="shared" si="72"/>
        <v>0.5</v>
      </c>
      <c r="CU45" s="14">
        <f t="shared" si="72"/>
        <v>0.5</v>
      </c>
      <c r="CV45" s="14">
        <f t="shared" si="72"/>
        <v>0.5</v>
      </c>
      <c r="CW45" s="14">
        <f t="shared" si="72"/>
        <v>0.375</v>
      </c>
      <c r="CX45" s="14">
        <f t="shared" si="72"/>
        <v>0.375</v>
      </c>
      <c r="CZ45" s="14">
        <f>SUM(BI$7:BI45)</f>
        <v>35.749999999999993</v>
      </c>
      <c r="DA45" s="14">
        <f>SUM(BJ$7:BJ45)</f>
        <v>35.749999999999993</v>
      </c>
      <c r="DB45" s="14">
        <f>SUM(BK$7:BK45)</f>
        <v>20.25</v>
      </c>
      <c r="DC45" s="14">
        <f>SUM(BL$7:BL45)</f>
        <v>36.25</v>
      </c>
      <c r="DD45" s="14">
        <f>SUM(BM$7:BM45)</f>
        <v>36.25</v>
      </c>
      <c r="DE45" s="14">
        <f>SUM(BN$7:BN45)</f>
        <v>20.625</v>
      </c>
      <c r="DF45" s="14">
        <f>SUM(BO$7:BO45)</f>
        <v>20.625</v>
      </c>
      <c r="DG45" s="14">
        <f>SUM(BP$7:BP45)</f>
        <v>13.75</v>
      </c>
      <c r="DH45" s="14">
        <f>SUM(BQ$7:BQ45)</f>
        <v>25.299000000000007</v>
      </c>
      <c r="DI45" s="14">
        <f>SUM(BR$7:BR45)</f>
        <v>25.299000000000007</v>
      </c>
      <c r="DJ45" s="14">
        <f>SUM(BS$7:BS45)</f>
        <v>13.656000000000006</v>
      </c>
      <c r="DK45" s="14">
        <f>SUM(BT$7:BT45)</f>
        <v>13.656000000000006</v>
      </c>
      <c r="DL45" s="14">
        <f>SUM(BU$7:BU45)</f>
        <v>6.6000000000000014</v>
      </c>
      <c r="DM45" s="14">
        <f>SUM(BV$7:BV45)</f>
        <v>3.0619999999999994</v>
      </c>
      <c r="DN45" s="14">
        <f>SUM(BW$7:BW45)</f>
        <v>30.299000000000007</v>
      </c>
      <c r="DO45" s="14">
        <f>SUM(BX$7:BX45)</f>
        <v>30.299000000000007</v>
      </c>
      <c r="DP45" s="14">
        <f>SUM(BY$7:BY45)</f>
        <v>16.281000000000006</v>
      </c>
      <c r="DQ45" s="14">
        <f>SUM(BZ$7:BZ45)</f>
        <v>16.281000000000006</v>
      </c>
      <c r="DR45" s="14">
        <f>SUM(CA$7:CA45)</f>
        <v>7.6000000000000014</v>
      </c>
      <c r="DS45" s="14">
        <f>SUM(CB$7:CB45)</f>
        <v>3.5500000000000007</v>
      </c>
      <c r="DT45" s="14">
        <f>SUM(CC$7:CC45)</f>
        <v>35.299000000000007</v>
      </c>
      <c r="DU45" s="14">
        <f>SUM(CD$7:CD45)</f>
        <v>35.299000000000007</v>
      </c>
      <c r="DV45" s="14">
        <f>SUM(CE$7:CE45)</f>
        <v>18.906000000000006</v>
      </c>
      <c r="DW45" s="14">
        <f>SUM(CF$7:CF45)</f>
        <v>18.906000000000006</v>
      </c>
      <c r="DX45" s="14">
        <f>SUM(CG$7:CG45)</f>
        <v>8.5999999999999979</v>
      </c>
      <c r="DY45" s="14">
        <f>SUM(CH$7:CH45)</f>
        <v>4.054000000000002</v>
      </c>
      <c r="DZ45" s="14">
        <f>SUM(CI$7:CI45)</f>
        <v>10.664000000000001</v>
      </c>
      <c r="EA45" s="14">
        <f>SUM(CJ$7:CJ45)</f>
        <v>10.664000000000001</v>
      </c>
      <c r="EB45" s="14">
        <f>SUM(CK$7:CK45)</f>
        <v>10.664000000000001</v>
      </c>
      <c r="EC45" s="14">
        <f>SUM(CL$7:CL45)</f>
        <v>4.1039999999999992</v>
      </c>
      <c r="ED45" s="14">
        <f>SUM(CM$7:CM45)</f>
        <v>4.1039999999999992</v>
      </c>
      <c r="EE45" s="14">
        <f>SUM(CN$7:CN45)</f>
        <v>4.1039999999999992</v>
      </c>
      <c r="EF45" s="14">
        <f>SUM(CO$7:CO45)</f>
        <v>2.25</v>
      </c>
      <c r="EG45" s="14">
        <f>SUM(CP$7:CP45)</f>
        <v>2.25</v>
      </c>
      <c r="EH45" s="14">
        <f>SUM(CQ$7:CQ45)</f>
        <v>12</v>
      </c>
      <c r="EI45" s="14">
        <f>SUM(CR$7:CR45)</f>
        <v>12</v>
      </c>
      <c r="EJ45" s="14">
        <f>SUM(CS$7:CS45)</f>
        <v>12</v>
      </c>
      <c r="EK45" s="14">
        <f>SUM(CT$7:CT45)</f>
        <v>4</v>
      </c>
      <c r="EL45" s="14">
        <f>SUM(CU$7:CU45)</f>
        <v>4</v>
      </c>
      <c r="EM45" s="14">
        <f>SUM(CV$7:CV45)</f>
        <v>4</v>
      </c>
      <c r="EN45" s="14">
        <f>SUM(CW$7:CW45)</f>
        <v>3</v>
      </c>
      <c r="EO45" s="14">
        <f>SUM(CX$7:CX45)</f>
        <v>3</v>
      </c>
      <c r="ER45" s="14">
        <f t="shared" si="12"/>
        <v>12</v>
      </c>
      <c r="ES45" s="14">
        <f t="shared" si="13"/>
        <v>12</v>
      </c>
      <c r="ET45" s="14">
        <f t="shared" si="14"/>
        <v>9</v>
      </c>
      <c r="EU45" s="14">
        <f t="shared" si="15"/>
        <v>12</v>
      </c>
      <c r="EV45" s="14">
        <f t="shared" si="16"/>
        <v>12</v>
      </c>
      <c r="EW45" s="14">
        <f t="shared" si="17"/>
        <v>9</v>
      </c>
      <c r="EX45" s="14">
        <f t="shared" si="18"/>
        <v>9</v>
      </c>
      <c r="EY45" s="14">
        <f t="shared" si="19"/>
        <v>7</v>
      </c>
      <c r="EZ45" s="14">
        <f t="shared" si="20"/>
        <v>10</v>
      </c>
      <c r="FA45" s="14">
        <f t="shared" si="21"/>
        <v>10</v>
      </c>
      <c r="FB45" s="14">
        <f t="shared" si="22"/>
        <v>7</v>
      </c>
      <c r="FC45" s="14">
        <f t="shared" si="23"/>
        <v>7</v>
      </c>
      <c r="FD45" s="14">
        <f t="shared" si="24"/>
        <v>4</v>
      </c>
      <c r="FE45" s="14">
        <f t="shared" si="25"/>
        <v>3</v>
      </c>
      <c r="FF45" s="14">
        <f t="shared" si="26"/>
        <v>11</v>
      </c>
      <c r="FG45" s="14">
        <f t="shared" si="27"/>
        <v>11</v>
      </c>
      <c r="FH45" s="14">
        <f t="shared" si="28"/>
        <v>8</v>
      </c>
      <c r="FI45" s="14">
        <f t="shared" si="29"/>
        <v>8</v>
      </c>
      <c r="FJ45" s="14">
        <f t="shared" si="30"/>
        <v>5</v>
      </c>
      <c r="FK45" s="14">
        <f t="shared" si="31"/>
        <v>3</v>
      </c>
      <c r="FL45" s="14">
        <f t="shared" si="32"/>
        <v>12</v>
      </c>
      <c r="FM45" s="14">
        <f t="shared" si="33"/>
        <v>12</v>
      </c>
      <c r="FN45" s="14">
        <f t="shared" si="34"/>
        <v>9</v>
      </c>
      <c r="FO45" s="14">
        <f t="shared" si="35"/>
        <v>9</v>
      </c>
      <c r="FP45" s="14">
        <f t="shared" si="36"/>
        <v>5</v>
      </c>
      <c r="FQ45" s="14">
        <f t="shared" si="37"/>
        <v>3</v>
      </c>
      <c r="FR45" s="14">
        <f t="shared" si="38"/>
        <v>6</v>
      </c>
      <c r="FS45" s="14">
        <f t="shared" si="39"/>
        <v>6</v>
      </c>
      <c r="FT45" s="14">
        <f t="shared" si="40"/>
        <v>6</v>
      </c>
      <c r="FU45" s="14">
        <f t="shared" si="41"/>
        <v>3</v>
      </c>
      <c r="FV45" s="14">
        <f t="shared" si="42"/>
        <v>3</v>
      </c>
      <c r="FW45" s="14">
        <f t="shared" si="43"/>
        <v>3</v>
      </c>
      <c r="FX45" s="14">
        <f t="shared" si="44"/>
        <v>2</v>
      </c>
      <c r="FY45" s="14">
        <f t="shared" si="45"/>
        <v>2</v>
      </c>
      <c r="FZ45" s="14">
        <f t="shared" si="46"/>
        <v>7</v>
      </c>
      <c r="GA45" s="14">
        <f t="shared" si="47"/>
        <v>7</v>
      </c>
      <c r="GB45" s="14">
        <f t="shared" si="48"/>
        <v>7</v>
      </c>
      <c r="GC45" s="14">
        <f t="shared" si="49"/>
        <v>3</v>
      </c>
      <c r="GD45" s="14">
        <f t="shared" si="50"/>
        <v>3</v>
      </c>
      <c r="GE45" s="14">
        <f t="shared" si="51"/>
        <v>3</v>
      </c>
      <c r="GF45" s="14">
        <f t="shared" si="52"/>
        <v>3</v>
      </c>
      <c r="GG45" s="14">
        <f t="shared" si="53"/>
        <v>3</v>
      </c>
      <c r="GJ45" s="105">
        <v>39</v>
      </c>
      <c r="GK45" s="14">
        <f t="shared" si="54"/>
        <v>3</v>
      </c>
      <c r="GL45" s="14">
        <f t="shared" si="55"/>
        <v>1606005</v>
      </c>
      <c r="GM45" s="14" t="str">
        <f t="shared" si="56"/>
        <v>神器1-3 : 9级</v>
      </c>
      <c r="GN45" s="14" t="s">
        <v>900</v>
      </c>
      <c r="GO45" s="14">
        <f t="shared" si="57"/>
        <v>9</v>
      </c>
      <c r="GP45" s="14" t="str">
        <f t="shared" si="58"/>
        <v>神器1-3</v>
      </c>
      <c r="GQ45" s="14">
        <f t="shared" si="59"/>
        <v>3</v>
      </c>
    </row>
    <row r="46" spans="14:199" ht="16.5" x14ac:dyDescent="0.2">
      <c r="N46" s="104">
        <v>7</v>
      </c>
      <c r="O46" s="104">
        <v>5</v>
      </c>
      <c r="P46" s="104">
        <v>3</v>
      </c>
      <c r="Q46" s="104">
        <v>21</v>
      </c>
      <c r="R46" s="14">
        <f>SUM(Q$7:Q46)</f>
        <v>717</v>
      </c>
      <c r="S46" s="105">
        <v>1606047</v>
      </c>
      <c r="T46" s="14" t="str">
        <f t="shared" si="60"/>
        <v>神器7-5</v>
      </c>
      <c r="AD46" s="101">
        <v>40</v>
      </c>
      <c r="AE46" s="101">
        <v>7</v>
      </c>
      <c r="AF46" s="101">
        <v>6</v>
      </c>
      <c r="AG46" s="101" t="str">
        <f t="shared" si="6"/>
        <v>神器7-6</v>
      </c>
      <c r="AH46" s="101">
        <v>3</v>
      </c>
      <c r="AI46" s="101">
        <f t="shared" si="7"/>
        <v>350</v>
      </c>
      <c r="AL46" s="101">
        <v>3</v>
      </c>
      <c r="AM46" s="101">
        <v>2</v>
      </c>
      <c r="AN46" s="101">
        <v>14</v>
      </c>
      <c r="AO46" s="101">
        <v>10</v>
      </c>
      <c r="AP46" s="101" t="s">
        <v>374</v>
      </c>
      <c r="AQ46" s="101">
        <v>5000</v>
      </c>
      <c r="AR46" s="101">
        <v>1</v>
      </c>
      <c r="AS46" s="101">
        <v>3</v>
      </c>
      <c r="AT46" s="101">
        <f t="shared" si="8"/>
        <v>1</v>
      </c>
      <c r="AU46" s="14">
        <f t="shared" si="9"/>
        <v>1</v>
      </c>
      <c r="AV46" s="14">
        <f t="shared" si="10"/>
        <v>20</v>
      </c>
      <c r="BD46" s="101">
        <v>40</v>
      </c>
      <c r="BE46" s="14">
        <f>INDEX(节奏总表!$BW$4:$BW$63,新神器!BD46)</f>
        <v>133</v>
      </c>
      <c r="BF46" s="14">
        <f t="shared" si="11"/>
        <v>7</v>
      </c>
      <c r="BG46" s="101">
        <v>3</v>
      </c>
      <c r="BH46" s="101">
        <v>5</v>
      </c>
      <c r="BI46" s="14">
        <f t="shared" si="69"/>
        <v>0</v>
      </c>
      <c r="BJ46" s="14">
        <f t="shared" si="69"/>
        <v>0</v>
      </c>
      <c r="BK46" s="14">
        <f t="shared" si="69"/>
        <v>0</v>
      </c>
      <c r="BL46" s="14">
        <f t="shared" si="69"/>
        <v>0</v>
      </c>
      <c r="BM46" s="14">
        <f t="shared" si="69"/>
        <v>0</v>
      </c>
      <c r="BN46" s="14">
        <f t="shared" si="69"/>
        <v>0</v>
      </c>
      <c r="BO46" s="14">
        <f t="shared" si="69"/>
        <v>0</v>
      </c>
      <c r="BP46" s="14">
        <f t="shared" si="69"/>
        <v>0</v>
      </c>
      <c r="BQ46" s="14">
        <f t="shared" si="69"/>
        <v>0.35000000000000003</v>
      </c>
      <c r="BR46" s="14">
        <f t="shared" si="69"/>
        <v>0.35000000000000003</v>
      </c>
      <c r="BS46" s="14">
        <f t="shared" si="70"/>
        <v>0.20699999999999999</v>
      </c>
      <c r="BT46" s="14">
        <f t="shared" si="70"/>
        <v>0.20699999999999999</v>
      </c>
      <c r="BU46" s="14">
        <f t="shared" si="70"/>
        <v>0.13750000000000001</v>
      </c>
      <c r="BV46" s="14">
        <f t="shared" si="70"/>
        <v>6.9000000000000006E-2</v>
      </c>
      <c r="BW46" s="14">
        <f t="shared" si="70"/>
        <v>0.35000000000000003</v>
      </c>
      <c r="BX46" s="14">
        <f t="shared" si="70"/>
        <v>0.35000000000000003</v>
      </c>
      <c r="BY46" s="14">
        <f t="shared" si="70"/>
        <v>0.20699999999999999</v>
      </c>
      <c r="BZ46" s="14">
        <f t="shared" si="70"/>
        <v>0.20699999999999999</v>
      </c>
      <c r="CA46" s="14">
        <f t="shared" si="70"/>
        <v>0.13750000000000001</v>
      </c>
      <c r="CB46" s="14">
        <f t="shared" si="70"/>
        <v>6.9000000000000006E-2</v>
      </c>
      <c r="CC46" s="14">
        <f t="shared" si="71"/>
        <v>0.35000000000000003</v>
      </c>
      <c r="CD46" s="14">
        <f t="shared" si="71"/>
        <v>0.35000000000000003</v>
      </c>
      <c r="CE46" s="14">
        <f t="shared" si="71"/>
        <v>0.20699999999999999</v>
      </c>
      <c r="CF46" s="14">
        <f t="shared" si="71"/>
        <v>0.20699999999999999</v>
      </c>
      <c r="CG46" s="14">
        <f t="shared" si="71"/>
        <v>0.13750000000000001</v>
      </c>
      <c r="CH46" s="14">
        <f t="shared" si="71"/>
        <v>6.9499999999999992E-2</v>
      </c>
      <c r="CI46" s="14">
        <f t="shared" si="71"/>
        <v>0.20799999999999999</v>
      </c>
      <c r="CJ46" s="14">
        <f t="shared" si="71"/>
        <v>0.20799999999999999</v>
      </c>
      <c r="CK46" s="14">
        <f t="shared" si="71"/>
        <v>0.20799999999999999</v>
      </c>
      <c r="CL46" s="14">
        <f t="shared" si="71"/>
        <v>0.13800000000000001</v>
      </c>
      <c r="CM46" s="14">
        <f t="shared" si="72"/>
        <v>0.13800000000000001</v>
      </c>
      <c r="CN46" s="14">
        <f t="shared" si="72"/>
        <v>0.13800000000000001</v>
      </c>
      <c r="CO46" s="14">
        <f t="shared" si="72"/>
        <v>0</v>
      </c>
      <c r="CP46" s="14">
        <f t="shared" si="72"/>
        <v>0</v>
      </c>
      <c r="CQ46" s="14">
        <f t="shared" si="72"/>
        <v>1.5</v>
      </c>
      <c r="CR46" s="14">
        <f t="shared" si="72"/>
        <v>1.5</v>
      </c>
      <c r="CS46" s="14">
        <f t="shared" si="72"/>
        <v>1.5</v>
      </c>
      <c r="CT46" s="14">
        <f t="shared" si="72"/>
        <v>0.5</v>
      </c>
      <c r="CU46" s="14">
        <f t="shared" si="72"/>
        <v>0.5</v>
      </c>
      <c r="CV46" s="14">
        <f t="shared" si="72"/>
        <v>0.5</v>
      </c>
      <c r="CW46" s="14">
        <f t="shared" si="72"/>
        <v>0.375</v>
      </c>
      <c r="CX46" s="14">
        <f t="shared" si="72"/>
        <v>0.375</v>
      </c>
      <c r="CZ46" s="14">
        <f>SUM(BI$7:BI46)</f>
        <v>35.749999999999993</v>
      </c>
      <c r="DA46" s="14">
        <f>SUM(BJ$7:BJ46)</f>
        <v>35.749999999999993</v>
      </c>
      <c r="DB46" s="14">
        <f>SUM(BK$7:BK46)</f>
        <v>20.25</v>
      </c>
      <c r="DC46" s="14">
        <f>SUM(BL$7:BL46)</f>
        <v>36.25</v>
      </c>
      <c r="DD46" s="14">
        <f>SUM(BM$7:BM46)</f>
        <v>36.25</v>
      </c>
      <c r="DE46" s="14">
        <f>SUM(BN$7:BN46)</f>
        <v>20.625</v>
      </c>
      <c r="DF46" s="14">
        <f>SUM(BO$7:BO46)</f>
        <v>20.625</v>
      </c>
      <c r="DG46" s="14">
        <f>SUM(BP$7:BP46)</f>
        <v>13.75</v>
      </c>
      <c r="DH46" s="14">
        <f>SUM(BQ$7:BQ46)</f>
        <v>25.649000000000008</v>
      </c>
      <c r="DI46" s="14">
        <f>SUM(BR$7:BR46)</f>
        <v>25.649000000000008</v>
      </c>
      <c r="DJ46" s="14">
        <f>SUM(BS$7:BS46)</f>
        <v>13.863000000000007</v>
      </c>
      <c r="DK46" s="14">
        <f>SUM(BT$7:BT46)</f>
        <v>13.863000000000007</v>
      </c>
      <c r="DL46" s="14">
        <f>SUM(BU$7:BU46)</f>
        <v>6.7375000000000016</v>
      </c>
      <c r="DM46" s="14">
        <f>SUM(BV$7:BV46)</f>
        <v>3.1309999999999993</v>
      </c>
      <c r="DN46" s="14">
        <f>SUM(BW$7:BW46)</f>
        <v>30.649000000000008</v>
      </c>
      <c r="DO46" s="14">
        <f>SUM(BX$7:BX46)</f>
        <v>30.649000000000008</v>
      </c>
      <c r="DP46" s="14">
        <f>SUM(BY$7:BY46)</f>
        <v>16.488000000000007</v>
      </c>
      <c r="DQ46" s="14">
        <f>SUM(BZ$7:BZ46)</f>
        <v>16.488000000000007</v>
      </c>
      <c r="DR46" s="14">
        <f>SUM(CA$7:CA46)</f>
        <v>7.7375000000000016</v>
      </c>
      <c r="DS46" s="14">
        <f>SUM(CB$7:CB46)</f>
        <v>3.6190000000000007</v>
      </c>
      <c r="DT46" s="14">
        <f>SUM(CC$7:CC46)</f>
        <v>35.649000000000008</v>
      </c>
      <c r="DU46" s="14">
        <f>SUM(CD$7:CD46)</f>
        <v>35.649000000000008</v>
      </c>
      <c r="DV46" s="14">
        <f>SUM(CE$7:CE46)</f>
        <v>19.113000000000007</v>
      </c>
      <c r="DW46" s="14">
        <f>SUM(CF$7:CF46)</f>
        <v>19.113000000000007</v>
      </c>
      <c r="DX46" s="14">
        <f>SUM(CG$7:CG46)</f>
        <v>8.7374999999999972</v>
      </c>
      <c r="DY46" s="14">
        <f>SUM(CH$7:CH46)</f>
        <v>4.1235000000000017</v>
      </c>
      <c r="DZ46" s="14">
        <f>SUM(CI$7:CI46)</f>
        <v>10.872000000000002</v>
      </c>
      <c r="EA46" s="14">
        <f>SUM(CJ$7:CJ46)</f>
        <v>10.872000000000002</v>
      </c>
      <c r="EB46" s="14">
        <f>SUM(CK$7:CK46)</f>
        <v>10.872000000000002</v>
      </c>
      <c r="EC46" s="14">
        <f>SUM(CL$7:CL46)</f>
        <v>4.2419999999999991</v>
      </c>
      <c r="ED46" s="14">
        <f>SUM(CM$7:CM46)</f>
        <v>4.2419999999999991</v>
      </c>
      <c r="EE46" s="14">
        <f>SUM(CN$7:CN46)</f>
        <v>4.2419999999999991</v>
      </c>
      <c r="EF46" s="14">
        <f>SUM(CO$7:CO46)</f>
        <v>2.25</v>
      </c>
      <c r="EG46" s="14">
        <f>SUM(CP$7:CP46)</f>
        <v>2.25</v>
      </c>
      <c r="EH46" s="14">
        <f>SUM(CQ$7:CQ46)</f>
        <v>13.5</v>
      </c>
      <c r="EI46" s="14">
        <f>SUM(CR$7:CR46)</f>
        <v>13.5</v>
      </c>
      <c r="EJ46" s="14">
        <f>SUM(CS$7:CS46)</f>
        <v>13.5</v>
      </c>
      <c r="EK46" s="14">
        <f>SUM(CT$7:CT46)</f>
        <v>4.5</v>
      </c>
      <c r="EL46" s="14">
        <f>SUM(CU$7:CU46)</f>
        <v>4.5</v>
      </c>
      <c r="EM46" s="14">
        <f>SUM(CV$7:CV46)</f>
        <v>4.5</v>
      </c>
      <c r="EN46" s="14">
        <f>SUM(CW$7:CW46)</f>
        <v>3.375</v>
      </c>
      <c r="EO46" s="14">
        <f>SUM(CX$7:CX46)</f>
        <v>3.375</v>
      </c>
      <c r="ER46" s="14">
        <f t="shared" si="12"/>
        <v>12</v>
      </c>
      <c r="ES46" s="14">
        <f t="shared" si="13"/>
        <v>12</v>
      </c>
      <c r="ET46" s="14">
        <f t="shared" si="14"/>
        <v>9</v>
      </c>
      <c r="EU46" s="14">
        <f t="shared" si="15"/>
        <v>12</v>
      </c>
      <c r="EV46" s="14">
        <f t="shared" si="16"/>
        <v>12</v>
      </c>
      <c r="EW46" s="14">
        <f t="shared" si="17"/>
        <v>9</v>
      </c>
      <c r="EX46" s="14">
        <f t="shared" si="18"/>
        <v>9</v>
      </c>
      <c r="EY46" s="14">
        <f t="shared" si="19"/>
        <v>7</v>
      </c>
      <c r="EZ46" s="14">
        <f t="shared" si="20"/>
        <v>10</v>
      </c>
      <c r="FA46" s="14">
        <f t="shared" si="21"/>
        <v>10</v>
      </c>
      <c r="FB46" s="14">
        <f t="shared" si="22"/>
        <v>7</v>
      </c>
      <c r="FC46" s="14">
        <f t="shared" si="23"/>
        <v>7</v>
      </c>
      <c r="FD46" s="14">
        <f t="shared" si="24"/>
        <v>4</v>
      </c>
      <c r="FE46" s="14">
        <f t="shared" si="25"/>
        <v>3</v>
      </c>
      <c r="FF46" s="14">
        <f t="shared" si="26"/>
        <v>11</v>
      </c>
      <c r="FG46" s="14">
        <f t="shared" si="27"/>
        <v>11</v>
      </c>
      <c r="FH46" s="14">
        <f t="shared" si="28"/>
        <v>8</v>
      </c>
      <c r="FI46" s="14">
        <f t="shared" si="29"/>
        <v>8</v>
      </c>
      <c r="FJ46" s="14">
        <f t="shared" si="30"/>
        <v>5</v>
      </c>
      <c r="FK46" s="14">
        <f t="shared" si="31"/>
        <v>3</v>
      </c>
      <c r="FL46" s="14">
        <f t="shared" si="32"/>
        <v>12</v>
      </c>
      <c r="FM46" s="14">
        <f t="shared" si="33"/>
        <v>12</v>
      </c>
      <c r="FN46" s="14">
        <f t="shared" si="34"/>
        <v>9</v>
      </c>
      <c r="FO46" s="14">
        <f t="shared" si="35"/>
        <v>9</v>
      </c>
      <c r="FP46" s="14">
        <f t="shared" si="36"/>
        <v>5</v>
      </c>
      <c r="FQ46" s="14">
        <f t="shared" si="37"/>
        <v>3</v>
      </c>
      <c r="FR46" s="14">
        <f t="shared" si="38"/>
        <v>6</v>
      </c>
      <c r="FS46" s="14">
        <f t="shared" si="39"/>
        <v>6</v>
      </c>
      <c r="FT46" s="14">
        <f t="shared" si="40"/>
        <v>6</v>
      </c>
      <c r="FU46" s="14">
        <f t="shared" si="41"/>
        <v>3</v>
      </c>
      <c r="FV46" s="14">
        <f t="shared" si="42"/>
        <v>3</v>
      </c>
      <c r="FW46" s="14">
        <f t="shared" si="43"/>
        <v>3</v>
      </c>
      <c r="FX46" s="14">
        <f t="shared" si="44"/>
        <v>2</v>
      </c>
      <c r="FY46" s="14">
        <f t="shared" si="45"/>
        <v>2</v>
      </c>
      <c r="FZ46" s="14">
        <f t="shared" si="46"/>
        <v>7</v>
      </c>
      <c r="GA46" s="14">
        <f t="shared" si="47"/>
        <v>7</v>
      </c>
      <c r="GB46" s="14">
        <f t="shared" si="48"/>
        <v>7</v>
      </c>
      <c r="GC46" s="14">
        <f t="shared" si="49"/>
        <v>3</v>
      </c>
      <c r="GD46" s="14">
        <f t="shared" si="50"/>
        <v>3</v>
      </c>
      <c r="GE46" s="14">
        <f t="shared" si="51"/>
        <v>3</v>
      </c>
      <c r="GF46" s="14">
        <f t="shared" si="52"/>
        <v>3</v>
      </c>
      <c r="GG46" s="14">
        <f t="shared" si="53"/>
        <v>3</v>
      </c>
      <c r="GJ46" s="105">
        <v>40</v>
      </c>
      <c r="GK46" s="14">
        <f t="shared" si="54"/>
        <v>3</v>
      </c>
      <c r="GL46" s="14">
        <f t="shared" si="55"/>
        <v>1606005</v>
      </c>
      <c r="GM46" s="14" t="str">
        <f t="shared" si="56"/>
        <v>神器1-3 : 10级</v>
      </c>
      <c r="GN46" s="14" t="s">
        <v>900</v>
      </c>
      <c r="GO46" s="14">
        <f t="shared" si="57"/>
        <v>10</v>
      </c>
      <c r="GP46" s="14" t="str">
        <f t="shared" si="58"/>
        <v>神器1-3</v>
      </c>
      <c r="GQ46" s="14">
        <f t="shared" si="59"/>
        <v>5</v>
      </c>
    </row>
    <row r="47" spans="14:199" ht="16.5" x14ac:dyDescent="0.2">
      <c r="N47" s="104">
        <v>7</v>
      </c>
      <c r="O47" s="104">
        <v>6</v>
      </c>
      <c r="P47" s="104">
        <v>3</v>
      </c>
      <c r="Q47" s="104">
        <v>21</v>
      </c>
      <c r="R47" s="14">
        <f>SUM(Q$7:Q47)</f>
        <v>738</v>
      </c>
      <c r="S47" s="105">
        <v>1606048</v>
      </c>
      <c r="T47" s="14" t="str">
        <f t="shared" si="60"/>
        <v>神器7-6</v>
      </c>
      <c r="AD47" s="101">
        <v>41</v>
      </c>
      <c r="AE47" s="101">
        <v>7</v>
      </c>
      <c r="AF47" s="101">
        <v>7</v>
      </c>
      <c r="AG47" s="101" t="str">
        <f t="shared" si="6"/>
        <v>神器7-7</v>
      </c>
      <c r="AH47" s="101">
        <v>4</v>
      </c>
      <c r="AI47" s="101">
        <f t="shared" si="7"/>
        <v>750</v>
      </c>
      <c r="AL47" s="101">
        <v>3</v>
      </c>
      <c r="AM47" s="101">
        <v>2</v>
      </c>
      <c r="AN47" s="101">
        <v>15</v>
      </c>
      <c r="AO47" s="101">
        <v>11</v>
      </c>
      <c r="AP47" s="101" t="s">
        <v>375</v>
      </c>
      <c r="AQ47" s="101">
        <v>3500</v>
      </c>
      <c r="AR47" s="101">
        <v>1</v>
      </c>
      <c r="AS47" s="101">
        <v>2</v>
      </c>
      <c r="AT47" s="101">
        <f t="shared" si="8"/>
        <v>2</v>
      </c>
      <c r="AU47" s="14">
        <f t="shared" si="9"/>
        <v>0.52500000000000002</v>
      </c>
      <c r="AV47" s="14">
        <f t="shared" si="10"/>
        <v>31.5</v>
      </c>
      <c r="BD47" s="101">
        <v>41</v>
      </c>
      <c r="BE47" s="14">
        <f>INDEX(节奏总表!$BW$4:$BW$63,新神器!BD47)</f>
        <v>134</v>
      </c>
      <c r="BF47" s="14">
        <f t="shared" si="11"/>
        <v>7</v>
      </c>
      <c r="BG47" s="101">
        <v>3</v>
      </c>
      <c r="BH47" s="101">
        <v>5</v>
      </c>
      <c r="BI47" s="14">
        <f t="shared" ref="BI47:BR56" si="73">SUMIFS($AU$7:$AU$301,$AL$7:$AL$301,"="&amp;$BF47,$AM$7:$AM$301,"="&amp;$BG47,$AO$7:$AO$301,"="&amp;BI$2)*$BH47</f>
        <v>0</v>
      </c>
      <c r="BJ47" s="14">
        <f t="shared" si="73"/>
        <v>0</v>
      </c>
      <c r="BK47" s="14">
        <f t="shared" si="73"/>
        <v>0</v>
      </c>
      <c r="BL47" s="14">
        <f t="shared" si="73"/>
        <v>0</v>
      </c>
      <c r="BM47" s="14">
        <f t="shared" si="73"/>
        <v>0</v>
      </c>
      <c r="BN47" s="14">
        <f t="shared" si="73"/>
        <v>0</v>
      </c>
      <c r="BO47" s="14">
        <f t="shared" si="73"/>
        <v>0</v>
      </c>
      <c r="BP47" s="14">
        <f t="shared" si="73"/>
        <v>0</v>
      </c>
      <c r="BQ47" s="14">
        <f t="shared" si="73"/>
        <v>0.35000000000000003</v>
      </c>
      <c r="BR47" s="14">
        <f t="shared" si="73"/>
        <v>0.35000000000000003</v>
      </c>
      <c r="BS47" s="14">
        <f t="shared" ref="BS47:CB56" si="74">SUMIFS($AU$7:$AU$301,$AL$7:$AL$301,"="&amp;$BF47,$AM$7:$AM$301,"="&amp;$BG47,$AO$7:$AO$301,"="&amp;BS$2)*$BH47</f>
        <v>0.20699999999999999</v>
      </c>
      <c r="BT47" s="14">
        <f t="shared" si="74"/>
        <v>0.20699999999999999</v>
      </c>
      <c r="BU47" s="14">
        <f t="shared" si="74"/>
        <v>0.13750000000000001</v>
      </c>
      <c r="BV47" s="14">
        <f t="shared" si="74"/>
        <v>6.9000000000000006E-2</v>
      </c>
      <c r="BW47" s="14">
        <f t="shared" si="74"/>
        <v>0.35000000000000003</v>
      </c>
      <c r="BX47" s="14">
        <f t="shared" si="74"/>
        <v>0.35000000000000003</v>
      </c>
      <c r="BY47" s="14">
        <f t="shared" si="74"/>
        <v>0.20699999999999999</v>
      </c>
      <c r="BZ47" s="14">
        <f t="shared" si="74"/>
        <v>0.20699999999999999</v>
      </c>
      <c r="CA47" s="14">
        <f t="shared" si="74"/>
        <v>0.13750000000000001</v>
      </c>
      <c r="CB47" s="14">
        <f t="shared" si="74"/>
        <v>6.9000000000000006E-2</v>
      </c>
      <c r="CC47" s="14">
        <f t="shared" ref="CC47:CL56" si="75">SUMIFS($AU$7:$AU$301,$AL$7:$AL$301,"="&amp;$BF47,$AM$7:$AM$301,"="&amp;$BG47,$AO$7:$AO$301,"="&amp;CC$2)*$BH47</f>
        <v>0.35000000000000003</v>
      </c>
      <c r="CD47" s="14">
        <f t="shared" si="75"/>
        <v>0.35000000000000003</v>
      </c>
      <c r="CE47" s="14">
        <f t="shared" si="75"/>
        <v>0.20699999999999999</v>
      </c>
      <c r="CF47" s="14">
        <f t="shared" si="75"/>
        <v>0.20699999999999999</v>
      </c>
      <c r="CG47" s="14">
        <f t="shared" si="75"/>
        <v>0.13750000000000001</v>
      </c>
      <c r="CH47" s="14">
        <f t="shared" si="75"/>
        <v>6.9499999999999992E-2</v>
      </c>
      <c r="CI47" s="14">
        <f t="shared" si="75"/>
        <v>0.20799999999999999</v>
      </c>
      <c r="CJ47" s="14">
        <f t="shared" si="75"/>
        <v>0.20799999999999999</v>
      </c>
      <c r="CK47" s="14">
        <f t="shared" si="75"/>
        <v>0.20799999999999999</v>
      </c>
      <c r="CL47" s="14">
        <f t="shared" si="75"/>
        <v>0.13800000000000001</v>
      </c>
      <c r="CM47" s="14">
        <f t="shared" ref="CM47:CX56" si="76">SUMIFS($AU$7:$AU$301,$AL$7:$AL$301,"="&amp;$BF47,$AM$7:$AM$301,"="&amp;$BG47,$AO$7:$AO$301,"="&amp;CM$2)*$BH47</f>
        <v>0.13800000000000001</v>
      </c>
      <c r="CN47" s="14">
        <f t="shared" si="76"/>
        <v>0.13800000000000001</v>
      </c>
      <c r="CO47" s="14">
        <f t="shared" si="76"/>
        <v>0</v>
      </c>
      <c r="CP47" s="14">
        <f t="shared" si="76"/>
        <v>0</v>
      </c>
      <c r="CQ47" s="14">
        <f t="shared" si="76"/>
        <v>1.5</v>
      </c>
      <c r="CR47" s="14">
        <f t="shared" si="76"/>
        <v>1.5</v>
      </c>
      <c r="CS47" s="14">
        <f t="shared" si="76"/>
        <v>1.5</v>
      </c>
      <c r="CT47" s="14">
        <f t="shared" si="76"/>
        <v>0.5</v>
      </c>
      <c r="CU47" s="14">
        <f t="shared" si="76"/>
        <v>0.5</v>
      </c>
      <c r="CV47" s="14">
        <f t="shared" si="76"/>
        <v>0.5</v>
      </c>
      <c r="CW47" s="14">
        <f t="shared" si="76"/>
        <v>0.375</v>
      </c>
      <c r="CX47" s="14">
        <f t="shared" si="76"/>
        <v>0.375</v>
      </c>
      <c r="CZ47" s="14">
        <f>SUM(BI$7:BI47)</f>
        <v>35.749999999999993</v>
      </c>
      <c r="DA47" s="14">
        <f>SUM(BJ$7:BJ47)</f>
        <v>35.749999999999993</v>
      </c>
      <c r="DB47" s="14">
        <f>SUM(BK$7:BK47)</f>
        <v>20.25</v>
      </c>
      <c r="DC47" s="14">
        <f>SUM(BL$7:BL47)</f>
        <v>36.25</v>
      </c>
      <c r="DD47" s="14">
        <f>SUM(BM$7:BM47)</f>
        <v>36.25</v>
      </c>
      <c r="DE47" s="14">
        <f>SUM(BN$7:BN47)</f>
        <v>20.625</v>
      </c>
      <c r="DF47" s="14">
        <f>SUM(BO$7:BO47)</f>
        <v>20.625</v>
      </c>
      <c r="DG47" s="14">
        <f>SUM(BP$7:BP47)</f>
        <v>13.75</v>
      </c>
      <c r="DH47" s="14">
        <f>SUM(BQ$7:BQ47)</f>
        <v>25.999000000000009</v>
      </c>
      <c r="DI47" s="14">
        <f>SUM(BR$7:BR47)</f>
        <v>25.999000000000009</v>
      </c>
      <c r="DJ47" s="14">
        <f>SUM(BS$7:BS47)</f>
        <v>14.070000000000007</v>
      </c>
      <c r="DK47" s="14">
        <f>SUM(BT$7:BT47)</f>
        <v>14.070000000000007</v>
      </c>
      <c r="DL47" s="14">
        <f>SUM(BU$7:BU47)</f>
        <v>6.8750000000000018</v>
      </c>
      <c r="DM47" s="14">
        <f>SUM(BV$7:BV47)</f>
        <v>3.1999999999999993</v>
      </c>
      <c r="DN47" s="14">
        <f>SUM(BW$7:BW47)</f>
        <v>30.999000000000009</v>
      </c>
      <c r="DO47" s="14">
        <f>SUM(BX$7:BX47)</f>
        <v>30.999000000000009</v>
      </c>
      <c r="DP47" s="14">
        <f>SUM(BY$7:BY47)</f>
        <v>16.695000000000007</v>
      </c>
      <c r="DQ47" s="14">
        <f>SUM(BZ$7:BZ47)</f>
        <v>16.695000000000007</v>
      </c>
      <c r="DR47" s="14">
        <f>SUM(CA$7:CA47)</f>
        <v>7.8750000000000018</v>
      </c>
      <c r="DS47" s="14">
        <f>SUM(CB$7:CB47)</f>
        <v>3.6880000000000006</v>
      </c>
      <c r="DT47" s="14">
        <f>SUM(CC$7:CC47)</f>
        <v>35.999000000000009</v>
      </c>
      <c r="DU47" s="14">
        <f>SUM(CD$7:CD47)</f>
        <v>35.999000000000009</v>
      </c>
      <c r="DV47" s="14">
        <f>SUM(CE$7:CE47)</f>
        <v>19.320000000000007</v>
      </c>
      <c r="DW47" s="14">
        <f>SUM(CF$7:CF47)</f>
        <v>19.320000000000007</v>
      </c>
      <c r="DX47" s="14">
        <f>SUM(CG$7:CG47)</f>
        <v>8.8749999999999964</v>
      </c>
      <c r="DY47" s="14">
        <f>SUM(CH$7:CH47)</f>
        <v>4.1930000000000014</v>
      </c>
      <c r="DZ47" s="14">
        <f>SUM(CI$7:CI47)</f>
        <v>11.080000000000002</v>
      </c>
      <c r="EA47" s="14">
        <f>SUM(CJ$7:CJ47)</f>
        <v>11.080000000000002</v>
      </c>
      <c r="EB47" s="14">
        <f>SUM(CK$7:CK47)</f>
        <v>11.080000000000002</v>
      </c>
      <c r="EC47" s="14">
        <f>SUM(CL$7:CL47)</f>
        <v>4.379999999999999</v>
      </c>
      <c r="ED47" s="14">
        <f>SUM(CM$7:CM47)</f>
        <v>4.379999999999999</v>
      </c>
      <c r="EE47" s="14">
        <f>SUM(CN$7:CN47)</f>
        <v>4.379999999999999</v>
      </c>
      <c r="EF47" s="14">
        <f>SUM(CO$7:CO47)</f>
        <v>2.25</v>
      </c>
      <c r="EG47" s="14">
        <f>SUM(CP$7:CP47)</f>
        <v>2.25</v>
      </c>
      <c r="EH47" s="14">
        <f>SUM(CQ$7:CQ47)</f>
        <v>15</v>
      </c>
      <c r="EI47" s="14">
        <f>SUM(CR$7:CR47)</f>
        <v>15</v>
      </c>
      <c r="EJ47" s="14">
        <f>SUM(CS$7:CS47)</f>
        <v>15</v>
      </c>
      <c r="EK47" s="14">
        <f>SUM(CT$7:CT47)</f>
        <v>5</v>
      </c>
      <c r="EL47" s="14">
        <f>SUM(CU$7:CU47)</f>
        <v>5</v>
      </c>
      <c r="EM47" s="14">
        <f>SUM(CV$7:CV47)</f>
        <v>5</v>
      </c>
      <c r="EN47" s="14">
        <f>SUM(CW$7:CW47)</f>
        <v>3.75</v>
      </c>
      <c r="EO47" s="14">
        <f>SUM(CX$7:CX47)</f>
        <v>3.75</v>
      </c>
      <c r="ER47" s="14">
        <f t="shared" si="12"/>
        <v>12</v>
      </c>
      <c r="ES47" s="14">
        <f t="shared" si="13"/>
        <v>12</v>
      </c>
      <c r="ET47" s="14">
        <f t="shared" si="14"/>
        <v>9</v>
      </c>
      <c r="EU47" s="14">
        <f t="shared" si="15"/>
        <v>12</v>
      </c>
      <c r="EV47" s="14">
        <f t="shared" si="16"/>
        <v>12</v>
      </c>
      <c r="EW47" s="14">
        <f t="shared" si="17"/>
        <v>9</v>
      </c>
      <c r="EX47" s="14">
        <f t="shared" si="18"/>
        <v>9</v>
      </c>
      <c r="EY47" s="14">
        <f t="shared" si="19"/>
        <v>7</v>
      </c>
      <c r="EZ47" s="14">
        <f t="shared" si="20"/>
        <v>10</v>
      </c>
      <c r="FA47" s="14">
        <f t="shared" si="21"/>
        <v>10</v>
      </c>
      <c r="FB47" s="14">
        <f t="shared" si="22"/>
        <v>7</v>
      </c>
      <c r="FC47" s="14">
        <f t="shared" si="23"/>
        <v>7</v>
      </c>
      <c r="FD47" s="14">
        <f t="shared" si="24"/>
        <v>4</v>
      </c>
      <c r="FE47" s="14">
        <f t="shared" si="25"/>
        <v>3</v>
      </c>
      <c r="FF47" s="14">
        <f t="shared" si="26"/>
        <v>11</v>
      </c>
      <c r="FG47" s="14">
        <f t="shared" si="27"/>
        <v>11</v>
      </c>
      <c r="FH47" s="14">
        <f t="shared" si="28"/>
        <v>8</v>
      </c>
      <c r="FI47" s="14">
        <f t="shared" si="29"/>
        <v>8</v>
      </c>
      <c r="FJ47" s="14">
        <f t="shared" si="30"/>
        <v>5</v>
      </c>
      <c r="FK47" s="14">
        <f t="shared" si="31"/>
        <v>3</v>
      </c>
      <c r="FL47" s="14">
        <f t="shared" si="32"/>
        <v>12</v>
      </c>
      <c r="FM47" s="14">
        <f t="shared" si="33"/>
        <v>12</v>
      </c>
      <c r="FN47" s="14">
        <f t="shared" si="34"/>
        <v>9</v>
      </c>
      <c r="FO47" s="14">
        <f t="shared" si="35"/>
        <v>9</v>
      </c>
      <c r="FP47" s="14">
        <f t="shared" si="36"/>
        <v>5</v>
      </c>
      <c r="FQ47" s="14">
        <f t="shared" si="37"/>
        <v>3</v>
      </c>
      <c r="FR47" s="14">
        <f t="shared" si="38"/>
        <v>6</v>
      </c>
      <c r="FS47" s="14">
        <f t="shared" si="39"/>
        <v>6</v>
      </c>
      <c r="FT47" s="14">
        <f t="shared" si="40"/>
        <v>6</v>
      </c>
      <c r="FU47" s="14">
        <f t="shared" si="41"/>
        <v>3</v>
      </c>
      <c r="FV47" s="14">
        <f t="shared" si="42"/>
        <v>3</v>
      </c>
      <c r="FW47" s="14">
        <f t="shared" si="43"/>
        <v>3</v>
      </c>
      <c r="FX47" s="14">
        <f t="shared" si="44"/>
        <v>2</v>
      </c>
      <c r="FY47" s="14">
        <f t="shared" si="45"/>
        <v>2</v>
      </c>
      <c r="FZ47" s="14">
        <f t="shared" si="46"/>
        <v>8</v>
      </c>
      <c r="GA47" s="14">
        <f t="shared" si="47"/>
        <v>8</v>
      </c>
      <c r="GB47" s="14">
        <f t="shared" si="48"/>
        <v>8</v>
      </c>
      <c r="GC47" s="14">
        <f t="shared" si="49"/>
        <v>4</v>
      </c>
      <c r="GD47" s="14">
        <f t="shared" si="50"/>
        <v>4</v>
      </c>
      <c r="GE47" s="14">
        <f t="shared" si="51"/>
        <v>4</v>
      </c>
      <c r="GF47" s="14">
        <f t="shared" si="52"/>
        <v>3</v>
      </c>
      <c r="GG47" s="14">
        <f t="shared" si="53"/>
        <v>3</v>
      </c>
      <c r="GJ47" s="105">
        <v>41</v>
      </c>
      <c r="GK47" s="14">
        <f t="shared" si="54"/>
        <v>3</v>
      </c>
      <c r="GL47" s="14">
        <f t="shared" si="55"/>
        <v>1606005</v>
      </c>
      <c r="GM47" s="14" t="str">
        <f t="shared" si="56"/>
        <v>神器1-3 : 11级</v>
      </c>
      <c r="GN47" s="14" t="s">
        <v>900</v>
      </c>
      <c r="GO47" s="14">
        <f t="shared" si="57"/>
        <v>11</v>
      </c>
      <c r="GP47" s="14" t="str">
        <f t="shared" si="58"/>
        <v>神器1-3</v>
      </c>
      <c r="GQ47" s="14">
        <f t="shared" si="59"/>
        <v>5</v>
      </c>
    </row>
    <row r="48" spans="14:199" ht="16.5" x14ac:dyDescent="0.2">
      <c r="N48" s="104">
        <v>7</v>
      </c>
      <c r="O48" s="104">
        <v>7</v>
      </c>
      <c r="P48" s="104">
        <v>4</v>
      </c>
      <c r="Q48" s="104">
        <v>21</v>
      </c>
      <c r="R48" s="14">
        <f>SUM(Q$7:Q48)</f>
        <v>759</v>
      </c>
      <c r="S48" s="105">
        <v>1606049</v>
      </c>
      <c r="T48" s="14" t="str">
        <f t="shared" si="60"/>
        <v>神器7-7</v>
      </c>
      <c r="AD48" s="101">
        <v>42</v>
      </c>
      <c r="AE48" s="101">
        <v>7</v>
      </c>
      <c r="AF48" s="101">
        <v>8</v>
      </c>
      <c r="AG48" s="101" t="str">
        <f t="shared" si="6"/>
        <v>神器7-8</v>
      </c>
      <c r="AH48" s="101">
        <v>4</v>
      </c>
      <c r="AI48" s="101">
        <f t="shared" si="7"/>
        <v>750</v>
      </c>
      <c r="AL48" s="101">
        <v>3</v>
      </c>
      <c r="AM48" s="101">
        <v>2</v>
      </c>
      <c r="AN48" s="101">
        <v>15</v>
      </c>
      <c r="AO48" s="101">
        <v>12</v>
      </c>
      <c r="AP48" s="101" t="s">
        <v>376</v>
      </c>
      <c r="AQ48" s="101">
        <v>3500</v>
      </c>
      <c r="AR48" s="101">
        <v>1</v>
      </c>
      <c r="AS48" s="101">
        <v>2</v>
      </c>
      <c r="AT48" s="101">
        <f t="shared" si="8"/>
        <v>2</v>
      </c>
      <c r="AU48" s="14">
        <f t="shared" si="9"/>
        <v>0.52500000000000002</v>
      </c>
      <c r="AV48" s="14">
        <f t="shared" si="10"/>
        <v>31.5</v>
      </c>
      <c r="BD48" s="101">
        <v>42</v>
      </c>
      <c r="BE48" s="14">
        <f>INDEX(节奏总表!$BW$4:$BW$63,新神器!BD48)</f>
        <v>134</v>
      </c>
      <c r="BF48" s="14">
        <f t="shared" si="11"/>
        <v>7</v>
      </c>
      <c r="BG48" s="101">
        <v>3</v>
      </c>
      <c r="BH48" s="101">
        <v>5</v>
      </c>
      <c r="BI48" s="14">
        <f t="shared" si="73"/>
        <v>0</v>
      </c>
      <c r="BJ48" s="14">
        <f t="shared" si="73"/>
        <v>0</v>
      </c>
      <c r="BK48" s="14">
        <f t="shared" si="73"/>
        <v>0</v>
      </c>
      <c r="BL48" s="14">
        <f t="shared" si="73"/>
        <v>0</v>
      </c>
      <c r="BM48" s="14">
        <f t="shared" si="73"/>
        <v>0</v>
      </c>
      <c r="BN48" s="14">
        <f t="shared" si="73"/>
        <v>0</v>
      </c>
      <c r="BO48" s="14">
        <f t="shared" si="73"/>
        <v>0</v>
      </c>
      <c r="BP48" s="14">
        <f t="shared" si="73"/>
        <v>0</v>
      </c>
      <c r="BQ48" s="14">
        <f t="shared" si="73"/>
        <v>0.35000000000000003</v>
      </c>
      <c r="BR48" s="14">
        <f t="shared" si="73"/>
        <v>0.35000000000000003</v>
      </c>
      <c r="BS48" s="14">
        <f t="shared" si="74"/>
        <v>0.20699999999999999</v>
      </c>
      <c r="BT48" s="14">
        <f t="shared" si="74"/>
        <v>0.20699999999999999</v>
      </c>
      <c r="BU48" s="14">
        <f t="shared" si="74"/>
        <v>0.13750000000000001</v>
      </c>
      <c r="BV48" s="14">
        <f t="shared" si="74"/>
        <v>6.9000000000000006E-2</v>
      </c>
      <c r="BW48" s="14">
        <f t="shared" si="74"/>
        <v>0.35000000000000003</v>
      </c>
      <c r="BX48" s="14">
        <f t="shared" si="74"/>
        <v>0.35000000000000003</v>
      </c>
      <c r="BY48" s="14">
        <f t="shared" si="74"/>
        <v>0.20699999999999999</v>
      </c>
      <c r="BZ48" s="14">
        <f t="shared" si="74"/>
        <v>0.20699999999999999</v>
      </c>
      <c r="CA48" s="14">
        <f t="shared" si="74"/>
        <v>0.13750000000000001</v>
      </c>
      <c r="CB48" s="14">
        <f t="shared" si="74"/>
        <v>6.9000000000000006E-2</v>
      </c>
      <c r="CC48" s="14">
        <f t="shared" si="75"/>
        <v>0.35000000000000003</v>
      </c>
      <c r="CD48" s="14">
        <f t="shared" si="75"/>
        <v>0.35000000000000003</v>
      </c>
      <c r="CE48" s="14">
        <f t="shared" si="75"/>
        <v>0.20699999999999999</v>
      </c>
      <c r="CF48" s="14">
        <f t="shared" si="75"/>
        <v>0.20699999999999999</v>
      </c>
      <c r="CG48" s="14">
        <f t="shared" si="75"/>
        <v>0.13750000000000001</v>
      </c>
      <c r="CH48" s="14">
        <f t="shared" si="75"/>
        <v>6.9499999999999992E-2</v>
      </c>
      <c r="CI48" s="14">
        <f t="shared" si="75"/>
        <v>0.20799999999999999</v>
      </c>
      <c r="CJ48" s="14">
        <f t="shared" si="75"/>
        <v>0.20799999999999999</v>
      </c>
      <c r="CK48" s="14">
        <f t="shared" si="75"/>
        <v>0.20799999999999999</v>
      </c>
      <c r="CL48" s="14">
        <f t="shared" si="75"/>
        <v>0.13800000000000001</v>
      </c>
      <c r="CM48" s="14">
        <f t="shared" si="76"/>
        <v>0.13800000000000001</v>
      </c>
      <c r="CN48" s="14">
        <f t="shared" si="76"/>
        <v>0.13800000000000001</v>
      </c>
      <c r="CO48" s="14">
        <f t="shared" si="76"/>
        <v>0</v>
      </c>
      <c r="CP48" s="14">
        <f t="shared" si="76"/>
        <v>0</v>
      </c>
      <c r="CQ48" s="14">
        <f t="shared" si="76"/>
        <v>1.5</v>
      </c>
      <c r="CR48" s="14">
        <f t="shared" si="76"/>
        <v>1.5</v>
      </c>
      <c r="CS48" s="14">
        <f t="shared" si="76"/>
        <v>1.5</v>
      </c>
      <c r="CT48" s="14">
        <f t="shared" si="76"/>
        <v>0.5</v>
      </c>
      <c r="CU48" s="14">
        <f t="shared" si="76"/>
        <v>0.5</v>
      </c>
      <c r="CV48" s="14">
        <f t="shared" si="76"/>
        <v>0.5</v>
      </c>
      <c r="CW48" s="14">
        <f t="shared" si="76"/>
        <v>0.375</v>
      </c>
      <c r="CX48" s="14">
        <f t="shared" si="76"/>
        <v>0.375</v>
      </c>
      <c r="CZ48" s="14">
        <f>SUM(BI$7:BI48)</f>
        <v>35.749999999999993</v>
      </c>
      <c r="DA48" s="14">
        <f>SUM(BJ$7:BJ48)</f>
        <v>35.749999999999993</v>
      </c>
      <c r="DB48" s="14">
        <f>SUM(BK$7:BK48)</f>
        <v>20.25</v>
      </c>
      <c r="DC48" s="14">
        <f>SUM(BL$7:BL48)</f>
        <v>36.25</v>
      </c>
      <c r="DD48" s="14">
        <f>SUM(BM$7:BM48)</f>
        <v>36.25</v>
      </c>
      <c r="DE48" s="14">
        <f>SUM(BN$7:BN48)</f>
        <v>20.625</v>
      </c>
      <c r="DF48" s="14">
        <f>SUM(BO$7:BO48)</f>
        <v>20.625</v>
      </c>
      <c r="DG48" s="14">
        <f>SUM(BP$7:BP48)</f>
        <v>13.75</v>
      </c>
      <c r="DH48" s="14">
        <f>SUM(BQ$7:BQ48)</f>
        <v>26.349000000000011</v>
      </c>
      <c r="DI48" s="14">
        <f>SUM(BR$7:BR48)</f>
        <v>26.349000000000011</v>
      </c>
      <c r="DJ48" s="14">
        <f>SUM(BS$7:BS48)</f>
        <v>14.277000000000008</v>
      </c>
      <c r="DK48" s="14">
        <f>SUM(BT$7:BT48)</f>
        <v>14.277000000000008</v>
      </c>
      <c r="DL48" s="14">
        <f>SUM(BU$7:BU48)</f>
        <v>7.012500000000002</v>
      </c>
      <c r="DM48" s="14">
        <f>SUM(BV$7:BV48)</f>
        <v>3.2689999999999992</v>
      </c>
      <c r="DN48" s="14">
        <f>SUM(BW$7:BW48)</f>
        <v>31.349000000000011</v>
      </c>
      <c r="DO48" s="14">
        <f>SUM(BX$7:BX48)</f>
        <v>31.349000000000011</v>
      </c>
      <c r="DP48" s="14">
        <f>SUM(BY$7:BY48)</f>
        <v>16.902000000000008</v>
      </c>
      <c r="DQ48" s="14">
        <f>SUM(BZ$7:BZ48)</f>
        <v>16.902000000000008</v>
      </c>
      <c r="DR48" s="14">
        <f>SUM(CA$7:CA48)</f>
        <v>8.0125000000000011</v>
      </c>
      <c r="DS48" s="14">
        <f>SUM(CB$7:CB48)</f>
        <v>3.7570000000000006</v>
      </c>
      <c r="DT48" s="14">
        <f>SUM(CC$7:CC48)</f>
        <v>36.349000000000011</v>
      </c>
      <c r="DU48" s="14">
        <f>SUM(CD$7:CD48)</f>
        <v>36.349000000000011</v>
      </c>
      <c r="DV48" s="14">
        <f>SUM(CE$7:CE48)</f>
        <v>19.527000000000008</v>
      </c>
      <c r="DW48" s="14">
        <f>SUM(CF$7:CF48)</f>
        <v>19.527000000000008</v>
      </c>
      <c r="DX48" s="14">
        <f>SUM(CG$7:CG48)</f>
        <v>9.0124999999999957</v>
      </c>
      <c r="DY48" s="14">
        <f>SUM(CH$7:CH48)</f>
        <v>4.2625000000000011</v>
      </c>
      <c r="DZ48" s="14">
        <f>SUM(CI$7:CI48)</f>
        <v>11.288000000000002</v>
      </c>
      <c r="EA48" s="14">
        <f>SUM(CJ$7:CJ48)</f>
        <v>11.288000000000002</v>
      </c>
      <c r="EB48" s="14">
        <f>SUM(CK$7:CK48)</f>
        <v>11.288000000000002</v>
      </c>
      <c r="EC48" s="14">
        <f>SUM(CL$7:CL48)</f>
        <v>4.5179999999999989</v>
      </c>
      <c r="ED48" s="14">
        <f>SUM(CM$7:CM48)</f>
        <v>4.5179999999999989</v>
      </c>
      <c r="EE48" s="14">
        <f>SUM(CN$7:CN48)</f>
        <v>4.5179999999999989</v>
      </c>
      <c r="EF48" s="14">
        <f>SUM(CO$7:CO48)</f>
        <v>2.25</v>
      </c>
      <c r="EG48" s="14">
        <f>SUM(CP$7:CP48)</f>
        <v>2.25</v>
      </c>
      <c r="EH48" s="14">
        <f>SUM(CQ$7:CQ48)</f>
        <v>16.5</v>
      </c>
      <c r="EI48" s="14">
        <f>SUM(CR$7:CR48)</f>
        <v>16.5</v>
      </c>
      <c r="EJ48" s="14">
        <f>SUM(CS$7:CS48)</f>
        <v>16.5</v>
      </c>
      <c r="EK48" s="14">
        <f>SUM(CT$7:CT48)</f>
        <v>5.5</v>
      </c>
      <c r="EL48" s="14">
        <f>SUM(CU$7:CU48)</f>
        <v>5.5</v>
      </c>
      <c r="EM48" s="14">
        <f>SUM(CV$7:CV48)</f>
        <v>5.5</v>
      </c>
      <c r="EN48" s="14">
        <f>SUM(CW$7:CW48)</f>
        <v>4.125</v>
      </c>
      <c r="EO48" s="14">
        <f>SUM(CX$7:CX48)</f>
        <v>4.125</v>
      </c>
      <c r="ER48" s="14">
        <f t="shared" si="12"/>
        <v>12</v>
      </c>
      <c r="ES48" s="14">
        <f t="shared" si="13"/>
        <v>12</v>
      </c>
      <c r="ET48" s="14">
        <f t="shared" si="14"/>
        <v>9</v>
      </c>
      <c r="EU48" s="14">
        <f t="shared" si="15"/>
        <v>12</v>
      </c>
      <c r="EV48" s="14">
        <f t="shared" si="16"/>
        <v>12</v>
      </c>
      <c r="EW48" s="14">
        <f t="shared" si="17"/>
        <v>9</v>
      </c>
      <c r="EX48" s="14">
        <f t="shared" si="18"/>
        <v>9</v>
      </c>
      <c r="EY48" s="14">
        <f t="shared" si="19"/>
        <v>7</v>
      </c>
      <c r="EZ48" s="14">
        <f t="shared" si="20"/>
        <v>10</v>
      </c>
      <c r="FA48" s="14">
        <f t="shared" si="21"/>
        <v>10</v>
      </c>
      <c r="FB48" s="14">
        <f t="shared" si="22"/>
        <v>7</v>
      </c>
      <c r="FC48" s="14">
        <f t="shared" si="23"/>
        <v>7</v>
      </c>
      <c r="FD48" s="14">
        <f t="shared" si="24"/>
        <v>5</v>
      </c>
      <c r="FE48" s="14">
        <f t="shared" si="25"/>
        <v>3</v>
      </c>
      <c r="FF48" s="14">
        <f t="shared" si="26"/>
        <v>11</v>
      </c>
      <c r="FG48" s="14">
        <f t="shared" si="27"/>
        <v>11</v>
      </c>
      <c r="FH48" s="14">
        <f t="shared" si="28"/>
        <v>8</v>
      </c>
      <c r="FI48" s="14">
        <f t="shared" si="29"/>
        <v>8</v>
      </c>
      <c r="FJ48" s="14">
        <f t="shared" si="30"/>
        <v>5</v>
      </c>
      <c r="FK48" s="14">
        <f t="shared" si="31"/>
        <v>3</v>
      </c>
      <c r="FL48" s="14">
        <f t="shared" si="32"/>
        <v>12</v>
      </c>
      <c r="FM48" s="14">
        <f t="shared" si="33"/>
        <v>12</v>
      </c>
      <c r="FN48" s="14">
        <f t="shared" si="34"/>
        <v>9</v>
      </c>
      <c r="FO48" s="14">
        <f t="shared" si="35"/>
        <v>9</v>
      </c>
      <c r="FP48" s="14">
        <f t="shared" si="36"/>
        <v>6</v>
      </c>
      <c r="FQ48" s="14">
        <f t="shared" si="37"/>
        <v>3</v>
      </c>
      <c r="FR48" s="14">
        <f t="shared" si="38"/>
        <v>6</v>
      </c>
      <c r="FS48" s="14">
        <f t="shared" si="39"/>
        <v>6</v>
      </c>
      <c r="FT48" s="14">
        <f t="shared" si="40"/>
        <v>6</v>
      </c>
      <c r="FU48" s="14">
        <f t="shared" si="41"/>
        <v>3</v>
      </c>
      <c r="FV48" s="14">
        <f t="shared" si="42"/>
        <v>3</v>
      </c>
      <c r="FW48" s="14">
        <f t="shared" si="43"/>
        <v>3</v>
      </c>
      <c r="FX48" s="14">
        <f t="shared" si="44"/>
        <v>2</v>
      </c>
      <c r="FY48" s="14">
        <f t="shared" si="45"/>
        <v>2</v>
      </c>
      <c r="FZ48" s="14">
        <f t="shared" si="46"/>
        <v>8</v>
      </c>
      <c r="GA48" s="14">
        <f t="shared" si="47"/>
        <v>8</v>
      </c>
      <c r="GB48" s="14">
        <f t="shared" si="48"/>
        <v>8</v>
      </c>
      <c r="GC48" s="14">
        <f t="shared" si="49"/>
        <v>4</v>
      </c>
      <c r="GD48" s="14">
        <f t="shared" si="50"/>
        <v>4</v>
      </c>
      <c r="GE48" s="14">
        <f t="shared" si="51"/>
        <v>4</v>
      </c>
      <c r="GF48" s="14">
        <f t="shared" si="52"/>
        <v>3</v>
      </c>
      <c r="GG48" s="14">
        <f t="shared" si="53"/>
        <v>3</v>
      </c>
      <c r="GJ48" s="105">
        <v>42</v>
      </c>
      <c r="GK48" s="14">
        <f t="shared" si="54"/>
        <v>3</v>
      </c>
      <c r="GL48" s="14">
        <f t="shared" si="55"/>
        <v>1606005</v>
      </c>
      <c r="GM48" s="14" t="str">
        <f t="shared" si="56"/>
        <v>神器1-3 : 12级</v>
      </c>
      <c r="GN48" s="14" t="s">
        <v>900</v>
      </c>
      <c r="GO48" s="14">
        <f t="shared" si="57"/>
        <v>12</v>
      </c>
      <c r="GP48" s="14" t="str">
        <f t="shared" si="58"/>
        <v>神器1-3</v>
      </c>
      <c r="GQ48" s="14">
        <f t="shared" si="59"/>
        <v>6</v>
      </c>
    </row>
    <row r="49" spans="14:199" ht="16.5" x14ac:dyDescent="0.2">
      <c r="N49" s="104">
        <v>7</v>
      </c>
      <c r="O49" s="104">
        <v>8</v>
      </c>
      <c r="P49" s="104">
        <v>4</v>
      </c>
      <c r="Q49" s="104">
        <v>21</v>
      </c>
      <c r="R49" s="14">
        <f>SUM(Q$7:Q49)</f>
        <v>780</v>
      </c>
      <c r="S49" s="105">
        <v>1606050</v>
      </c>
      <c r="T49" s="14" t="str">
        <f t="shared" si="60"/>
        <v>神器7-8</v>
      </c>
      <c r="AL49" s="101">
        <v>3</v>
      </c>
      <c r="AM49" s="101">
        <v>2</v>
      </c>
      <c r="AN49" s="101">
        <v>16</v>
      </c>
      <c r="AO49" s="101">
        <v>13</v>
      </c>
      <c r="AP49" s="101" t="s">
        <v>377</v>
      </c>
      <c r="AQ49" s="101">
        <v>2000</v>
      </c>
      <c r="AR49" s="101">
        <v>1</v>
      </c>
      <c r="AS49" s="101">
        <v>1</v>
      </c>
      <c r="AT49" s="101">
        <f t="shared" si="8"/>
        <v>3</v>
      </c>
      <c r="AU49" s="14">
        <f t="shared" si="9"/>
        <v>0.2</v>
      </c>
      <c r="AV49" s="14">
        <f t="shared" si="10"/>
        <v>28</v>
      </c>
      <c r="BD49" s="101">
        <v>43</v>
      </c>
      <c r="BE49" s="14">
        <f>INDEX(节奏总表!$BW$4:$BW$63,新神器!BD49)</f>
        <v>136</v>
      </c>
      <c r="BF49" s="14">
        <f t="shared" si="11"/>
        <v>7</v>
      </c>
      <c r="BG49" s="101">
        <v>3</v>
      </c>
      <c r="BH49" s="101">
        <v>5</v>
      </c>
      <c r="BI49" s="14">
        <f t="shared" si="73"/>
        <v>0</v>
      </c>
      <c r="BJ49" s="14">
        <f t="shared" si="73"/>
        <v>0</v>
      </c>
      <c r="BK49" s="14">
        <f t="shared" si="73"/>
        <v>0</v>
      </c>
      <c r="BL49" s="14">
        <f t="shared" si="73"/>
        <v>0</v>
      </c>
      <c r="BM49" s="14">
        <f t="shared" si="73"/>
        <v>0</v>
      </c>
      <c r="BN49" s="14">
        <f t="shared" si="73"/>
        <v>0</v>
      </c>
      <c r="BO49" s="14">
        <f t="shared" si="73"/>
        <v>0</v>
      </c>
      <c r="BP49" s="14">
        <f t="shared" si="73"/>
        <v>0</v>
      </c>
      <c r="BQ49" s="14">
        <f t="shared" si="73"/>
        <v>0.35000000000000003</v>
      </c>
      <c r="BR49" s="14">
        <f t="shared" si="73"/>
        <v>0.35000000000000003</v>
      </c>
      <c r="BS49" s="14">
        <f t="shared" si="74"/>
        <v>0.20699999999999999</v>
      </c>
      <c r="BT49" s="14">
        <f t="shared" si="74"/>
        <v>0.20699999999999999</v>
      </c>
      <c r="BU49" s="14">
        <f t="shared" si="74"/>
        <v>0.13750000000000001</v>
      </c>
      <c r="BV49" s="14">
        <f t="shared" si="74"/>
        <v>6.9000000000000006E-2</v>
      </c>
      <c r="BW49" s="14">
        <f t="shared" si="74"/>
        <v>0.35000000000000003</v>
      </c>
      <c r="BX49" s="14">
        <f t="shared" si="74"/>
        <v>0.35000000000000003</v>
      </c>
      <c r="BY49" s="14">
        <f t="shared" si="74"/>
        <v>0.20699999999999999</v>
      </c>
      <c r="BZ49" s="14">
        <f t="shared" si="74"/>
        <v>0.20699999999999999</v>
      </c>
      <c r="CA49" s="14">
        <f t="shared" si="74"/>
        <v>0.13750000000000001</v>
      </c>
      <c r="CB49" s="14">
        <f t="shared" si="74"/>
        <v>6.9000000000000006E-2</v>
      </c>
      <c r="CC49" s="14">
        <f t="shared" si="75"/>
        <v>0.35000000000000003</v>
      </c>
      <c r="CD49" s="14">
        <f t="shared" si="75"/>
        <v>0.35000000000000003</v>
      </c>
      <c r="CE49" s="14">
        <f t="shared" si="75"/>
        <v>0.20699999999999999</v>
      </c>
      <c r="CF49" s="14">
        <f t="shared" si="75"/>
        <v>0.20699999999999999</v>
      </c>
      <c r="CG49" s="14">
        <f t="shared" si="75"/>
        <v>0.13750000000000001</v>
      </c>
      <c r="CH49" s="14">
        <f t="shared" si="75"/>
        <v>6.9499999999999992E-2</v>
      </c>
      <c r="CI49" s="14">
        <f t="shared" si="75"/>
        <v>0.20799999999999999</v>
      </c>
      <c r="CJ49" s="14">
        <f t="shared" si="75"/>
        <v>0.20799999999999999</v>
      </c>
      <c r="CK49" s="14">
        <f t="shared" si="75"/>
        <v>0.20799999999999999</v>
      </c>
      <c r="CL49" s="14">
        <f t="shared" si="75"/>
        <v>0.13800000000000001</v>
      </c>
      <c r="CM49" s="14">
        <f t="shared" si="76"/>
        <v>0.13800000000000001</v>
      </c>
      <c r="CN49" s="14">
        <f t="shared" si="76"/>
        <v>0.13800000000000001</v>
      </c>
      <c r="CO49" s="14">
        <f t="shared" si="76"/>
        <v>0</v>
      </c>
      <c r="CP49" s="14">
        <f t="shared" si="76"/>
        <v>0</v>
      </c>
      <c r="CQ49" s="14">
        <f t="shared" si="76"/>
        <v>1.5</v>
      </c>
      <c r="CR49" s="14">
        <f t="shared" si="76"/>
        <v>1.5</v>
      </c>
      <c r="CS49" s="14">
        <f t="shared" si="76"/>
        <v>1.5</v>
      </c>
      <c r="CT49" s="14">
        <f t="shared" si="76"/>
        <v>0.5</v>
      </c>
      <c r="CU49" s="14">
        <f t="shared" si="76"/>
        <v>0.5</v>
      </c>
      <c r="CV49" s="14">
        <f t="shared" si="76"/>
        <v>0.5</v>
      </c>
      <c r="CW49" s="14">
        <f t="shared" si="76"/>
        <v>0.375</v>
      </c>
      <c r="CX49" s="14">
        <f t="shared" si="76"/>
        <v>0.375</v>
      </c>
      <c r="CZ49" s="14">
        <f>SUM(BI$7:BI49)</f>
        <v>35.749999999999993</v>
      </c>
      <c r="DA49" s="14">
        <f>SUM(BJ$7:BJ49)</f>
        <v>35.749999999999993</v>
      </c>
      <c r="DB49" s="14">
        <f>SUM(BK$7:BK49)</f>
        <v>20.25</v>
      </c>
      <c r="DC49" s="14">
        <f>SUM(BL$7:BL49)</f>
        <v>36.25</v>
      </c>
      <c r="DD49" s="14">
        <f>SUM(BM$7:BM49)</f>
        <v>36.25</v>
      </c>
      <c r="DE49" s="14">
        <f>SUM(BN$7:BN49)</f>
        <v>20.625</v>
      </c>
      <c r="DF49" s="14">
        <f>SUM(BO$7:BO49)</f>
        <v>20.625</v>
      </c>
      <c r="DG49" s="14">
        <f>SUM(BP$7:BP49)</f>
        <v>13.75</v>
      </c>
      <c r="DH49" s="14">
        <f>SUM(BQ$7:BQ49)</f>
        <v>26.699000000000012</v>
      </c>
      <c r="DI49" s="14">
        <f>SUM(BR$7:BR49)</f>
        <v>26.699000000000012</v>
      </c>
      <c r="DJ49" s="14">
        <f>SUM(BS$7:BS49)</f>
        <v>14.484000000000009</v>
      </c>
      <c r="DK49" s="14">
        <f>SUM(BT$7:BT49)</f>
        <v>14.484000000000009</v>
      </c>
      <c r="DL49" s="14">
        <f>SUM(BU$7:BU49)</f>
        <v>7.1500000000000021</v>
      </c>
      <c r="DM49" s="14">
        <f>SUM(BV$7:BV49)</f>
        <v>3.3379999999999992</v>
      </c>
      <c r="DN49" s="14">
        <f>SUM(BW$7:BW49)</f>
        <v>31.699000000000012</v>
      </c>
      <c r="DO49" s="14">
        <f>SUM(BX$7:BX49)</f>
        <v>31.699000000000012</v>
      </c>
      <c r="DP49" s="14">
        <f>SUM(BY$7:BY49)</f>
        <v>17.109000000000009</v>
      </c>
      <c r="DQ49" s="14">
        <f>SUM(BZ$7:BZ49)</f>
        <v>17.109000000000009</v>
      </c>
      <c r="DR49" s="14">
        <f>SUM(CA$7:CA49)</f>
        <v>8.15</v>
      </c>
      <c r="DS49" s="14">
        <f>SUM(CB$7:CB49)</f>
        <v>3.8260000000000005</v>
      </c>
      <c r="DT49" s="14">
        <f>SUM(CC$7:CC49)</f>
        <v>36.699000000000012</v>
      </c>
      <c r="DU49" s="14">
        <f>SUM(CD$7:CD49)</f>
        <v>36.699000000000012</v>
      </c>
      <c r="DV49" s="14">
        <f>SUM(CE$7:CE49)</f>
        <v>19.734000000000009</v>
      </c>
      <c r="DW49" s="14">
        <f>SUM(CF$7:CF49)</f>
        <v>19.734000000000009</v>
      </c>
      <c r="DX49" s="14">
        <f>SUM(CG$7:CG49)</f>
        <v>9.149999999999995</v>
      </c>
      <c r="DY49" s="14">
        <f>SUM(CH$7:CH49)</f>
        <v>4.3320000000000007</v>
      </c>
      <c r="DZ49" s="14">
        <f>SUM(CI$7:CI49)</f>
        <v>11.496000000000002</v>
      </c>
      <c r="EA49" s="14">
        <f>SUM(CJ$7:CJ49)</f>
        <v>11.496000000000002</v>
      </c>
      <c r="EB49" s="14">
        <f>SUM(CK$7:CK49)</f>
        <v>11.496000000000002</v>
      </c>
      <c r="EC49" s="14">
        <f>SUM(CL$7:CL49)</f>
        <v>4.6559999999999988</v>
      </c>
      <c r="ED49" s="14">
        <f>SUM(CM$7:CM49)</f>
        <v>4.6559999999999988</v>
      </c>
      <c r="EE49" s="14">
        <f>SUM(CN$7:CN49)</f>
        <v>4.6559999999999988</v>
      </c>
      <c r="EF49" s="14">
        <f>SUM(CO$7:CO49)</f>
        <v>2.25</v>
      </c>
      <c r="EG49" s="14">
        <f>SUM(CP$7:CP49)</f>
        <v>2.25</v>
      </c>
      <c r="EH49" s="14">
        <f>SUM(CQ$7:CQ49)</f>
        <v>18</v>
      </c>
      <c r="EI49" s="14">
        <f>SUM(CR$7:CR49)</f>
        <v>18</v>
      </c>
      <c r="EJ49" s="14">
        <f>SUM(CS$7:CS49)</f>
        <v>18</v>
      </c>
      <c r="EK49" s="14">
        <f>SUM(CT$7:CT49)</f>
        <v>6</v>
      </c>
      <c r="EL49" s="14">
        <f>SUM(CU$7:CU49)</f>
        <v>6</v>
      </c>
      <c r="EM49" s="14">
        <f>SUM(CV$7:CV49)</f>
        <v>6</v>
      </c>
      <c r="EN49" s="14">
        <f>SUM(CW$7:CW49)</f>
        <v>4.5</v>
      </c>
      <c r="EO49" s="14">
        <f>SUM(CX$7:CX49)</f>
        <v>4.5</v>
      </c>
      <c r="ER49" s="14">
        <f t="shared" si="12"/>
        <v>12</v>
      </c>
      <c r="ES49" s="14">
        <f t="shared" si="13"/>
        <v>12</v>
      </c>
      <c r="ET49" s="14">
        <f t="shared" si="14"/>
        <v>9</v>
      </c>
      <c r="EU49" s="14">
        <f t="shared" si="15"/>
        <v>12</v>
      </c>
      <c r="EV49" s="14">
        <f t="shared" si="16"/>
        <v>12</v>
      </c>
      <c r="EW49" s="14">
        <f t="shared" si="17"/>
        <v>9</v>
      </c>
      <c r="EX49" s="14">
        <f t="shared" si="18"/>
        <v>9</v>
      </c>
      <c r="EY49" s="14">
        <f t="shared" si="19"/>
        <v>7</v>
      </c>
      <c r="EZ49" s="14">
        <f t="shared" si="20"/>
        <v>10</v>
      </c>
      <c r="FA49" s="14">
        <f t="shared" si="21"/>
        <v>10</v>
      </c>
      <c r="FB49" s="14">
        <f t="shared" si="22"/>
        <v>7</v>
      </c>
      <c r="FC49" s="14">
        <f t="shared" si="23"/>
        <v>7</v>
      </c>
      <c r="FD49" s="14">
        <f t="shared" si="24"/>
        <v>5</v>
      </c>
      <c r="FE49" s="14">
        <f t="shared" si="25"/>
        <v>3</v>
      </c>
      <c r="FF49" s="14">
        <f t="shared" si="26"/>
        <v>11</v>
      </c>
      <c r="FG49" s="14">
        <f t="shared" si="27"/>
        <v>11</v>
      </c>
      <c r="FH49" s="14">
        <f t="shared" si="28"/>
        <v>8</v>
      </c>
      <c r="FI49" s="14">
        <f t="shared" si="29"/>
        <v>8</v>
      </c>
      <c r="FJ49" s="14">
        <f t="shared" si="30"/>
        <v>5</v>
      </c>
      <c r="FK49" s="14">
        <f t="shared" si="31"/>
        <v>3</v>
      </c>
      <c r="FL49" s="14">
        <f t="shared" si="32"/>
        <v>12</v>
      </c>
      <c r="FM49" s="14">
        <f t="shared" si="33"/>
        <v>12</v>
      </c>
      <c r="FN49" s="14">
        <f t="shared" si="34"/>
        <v>9</v>
      </c>
      <c r="FO49" s="14">
        <f t="shared" si="35"/>
        <v>9</v>
      </c>
      <c r="FP49" s="14">
        <f t="shared" si="36"/>
        <v>6</v>
      </c>
      <c r="FQ49" s="14">
        <f t="shared" si="37"/>
        <v>3</v>
      </c>
      <c r="FR49" s="14">
        <f t="shared" si="38"/>
        <v>6</v>
      </c>
      <c r="FS49" s="14">
        <f t="shared" si="39"/>
        <v>6</v>
      </c>
      <c r="FT49" s="14">
        <f t="shared" si="40"/>
        <v>6</v>
      </c>
      <c r="FU49" s="14">
        <f t="shared" si="41"/>
        <v>3</v>
      </c>
      <c r="FV49" s="14">
        <f t="shared" si="42"/>
        <v>3</v>
      </c>
      <c r="FW49" s="14">
        <f t="shared" si="43"/>
        <v>3</v>
      </c>
      <c r="FX49" s="14">
        <f t="shared" si="44"/>
        <v>2</v>
      </c>
      <c r="FY49" s="14">
        <f t="shared" si="45"/>
        <v>2</v>
      </c>
      <c r="FZ49" s="14">
        <f t="shared" si="46"/>
        <v>9</v>
      </c>
      <c r="GA49" s="14">
        <f t="shared" si="47"/>
        <v>9</v>
      </c>
      <c r="GB49" s="14">
        <f t="shared" si="48"/>
        <v>9</v>
      </c>
      <c r="GC49" s="14">
        <f t="shared" si="49"/>
        <v>4</v>
      </c>
      <c r="GD49" s="14">
        <f t="shared" si="50"/>
        <v>4</v>
      </c>
      <c r="GE49" s="14">
        <f t="shared" si="51"/>
        <v>4</v>
      </c>
      <c r="GF49" s="14">
        <f t="shared" si="52"/>
        <v>3</v>
      </c>
      <c r="GG49" s="14">
        <f t="shared" si="53"/>
        <v>3</v>
      </c>
      <c r="GJ49" s="105">
        <v>43</v>
      </c>
      <c r="GK49" s="14">
        <f t="shared" si="54"/>
        <v>3</v>
      </c>
      <c r="GL49" s="14">
        <f t="shared" si="55"/>
        <v>1606005</v>
      </c>
      <c r="GM49" s="14" t="str">
        <f t="shared" si="56"/>
        <v>神器1-3 : 13级</v>
      </c>
      <c r="GN49" s="14" t="s">
        <v>900</v>
      </c>
      <c r="GO49" s="14">
        <f t="shared" si="57"/>
        <v>13</v>
      </c>
      <c r="GP49" s="14" t="str">
        <f t="shared" si="58"/>
        <v>神器1-3</v>
      </c>
      <c r="GQ49" s="14">
        <f t="shared" si="59"/>
        <v>7</v>
      </c>
    </row>
    <row r="50" spans="14:199" ht="16.5" x14ac:dyDescent="0.2">
      <c r="AL50" s="101">
        <v>3</v>
      </c>
      <c r="AM50" s="101">
        <v>3</v>
      </c>
      <c r="AN50" s="101">
        <v>17</v>
      </c>
      <c r="AO50" s="101">
        <v>1</v>
      </c>
      <c r="AP50" s="101" t="s">
        <v>365</v>
      </c>
      <c r="AQ50" s="101">
        <v>1500</v>
      </c>
      <c r="AR50" s="101">
        <v>1</v>
      </c>
      <c r="AS50" s="101">
        <v>1</v>
      </c>
      <c r="AT50" s="101">
        <f t="shared" si="8"/>
        <v>1</v>
      </c>
      <c r="AU50" s="14">
        <f t="shared" si="9"/>
        <v>0.15</v>
      </c>
      <c r="AV50" s="14">
        <f t="shared" si="10"/>
        <v>1.5</v>
      </c>
      <c r="BD50" s="101">
        <v>44</v>
      </c>
      <c r="BE50" s="14">
        <f>INDEX(节奏总表!$BW$4:$BW$63,新神器!BD50)</f>
        <v>137</v>
      </c>
      <c r="BF50" s="14">
        <f t="shared" si="11"/>
        <v>7</v>
      </c>
      <c r="BG50" s="101">
        <v>3</v>
      </c>
      <c r="BH50" s="101">
        <v>5</v>
      </c>
      <c r="BI50" s="14">
        <f t="shared" si="73"/>
        <v>0</v>
      </c>
      <c r="BJ50" s="14">
        <f t="shared" si="73"/>
        <v>0</v>
      </c>
      <c r="BK50" s="14">
        <f t="shared" si="73"/>
        <v>0</v>
      </c>
      <c r="BL50" s="14">
        <f t="shared" si="73"/>
        <v>0</v>
      </c>
      <c r="BM50" s="14">
        <f t="shared" si="73"/>
        <v>0</v>
      </c>
      <c r="BN50" s="14">
        <f t="shared" si="73"/>
        <v>0</v>
      </c>
      <c r="BO50" s="14">
        <f t="shared" si="73"/>
        <v>0</v>
      </c>
      <c r="BP50" s="14">
        <f t="shared" si="73"/>
        <v>0</v>
      </c>
      <c r="BQ50" s="14">
        <f t="shared" si="73"/>
        <v>0.35000000000000003</v>
      </c>
      <c r="BR50" s="14">
        <f t="shared" si="73"/>
        <v>0.35000000000000003</v>
      </c>
      <c r="BS50" s="14">
        <f t="shared" si="74"/>
        <v>0.20699999999999999</v>
      </c>
      <c r="BT50" s="14">
        <f t="shared" si="74"/>
        <v>0.20699999999999999</v>
      </c>
      <c r="BU50" s="14">
        <f t="shared" si="74"/>
        <v>0.13750000000000001</v>
      </c>
      <c r="BV50" s="14">
        <f t="shared" si="74"/>
        <v>6.9000000000000006E-2</v>
      </c>
      <c r="BW50" s="14">
        <f t="shared" si="74"/>
        <v>0.35000000000000003</v>
      </c>
      <c r="BX50" s="14">
        <f t="shared" si="74"/>
        <v>0.35000000000000003</v>
      </c>
      <c r="BY50" s="14">
        <f t="shared" si="74"/>
        <v>0.20699999999999999</v>
      </c>
      <c r="BZ50" s="14">
        <f t="shared" si="74"/>
        <v>0.20699999999999999</v>
      </c>
      <c r="CA50" s="14">
        <f t="shared" si="74"/>
        <v>0.13750000000000001</v>
      </c>
      <c r="CB50" s="14">
        <f t="shared" si="74"/>
        <v>6.9000000000000006E-2</v>
      </c>
      <c r="CC50" s="14">
        <f t="shared" si="75"/>
        <v>0.35000000000000003</v>
      </c>
      <c r="CD50" s="14">
        <f t="shared" si="75"/>
        <v>0.35000000000000003</v>
      </c>
      <c r="CE50" s="14">
        <f t="shared" si="75"/>
        <v>0.20699999999999999</v>
      </c>
      <c r="CF50" s="14">
        <f t="shared" si="75"/>
        <v>0.20699999999999999</v>
      </c>
      <c r="CG50" s="14">
        <f t="shared" si="75"/>
        <v>0.13750000000000001</v>
      </c>
      <c r="CH50" s="14">
        <f t="shared" si="75"/>
        <v>6.9499999999999992E-2</v>
      </c>
      <c r="CI50" s="14">
        <f t="shared" si="75"/>
        <v>0.20799999999999999</v>
      </c>
      <c r="CJ50" s="14">
        <f t="shared" si="75"/>
        <v>0.20799999999999999</v>
      </c>
      <c r="CK50" s="14">
        <f t="shared" si="75"/>
        <v>0.20799999999999999</v>
      </c>
      <c r="CL50" s="14">
        <f t="shared" si="75"/>
        <v>0.13800000000000001</v>
      </c>
      <c r="CM50" s="14">
        <f t="shared" si="76"/>
        <v>0.13800000000000001</v>
      </c>
      <c r="CN50" s="14">
        <f t="shared" si="76"/>
        <v>0.13800000000000001</v>
      </c>
      <c r="CO50" s="14">
        <f t="shared" si="76"/>
        <v>0</v>
      </c>
      <c r="CP50" s="14">
        <f t="shared" si="76"/>
        <v>0</v>
      </c>
      <c r="CQ50" s="14">
        <f t="shared" si="76"/>
        <v>1.5</v>
      </c>
      <c r="CR50" s="14">
        <f t="shared" si="76"/>
        <v>1.5</v>
      </c>
      <c r="CS50" s="14">
        <f t="shared" si="76"/>
        <v>1.5</v>
      </c>
      <c r="CT50" s="14">
        <f t="shared" si="76"/>
        <v>0.5</v>
      </c>
      <c r="CU50" s="14">
        <f t="shared" si="76"/>
        <v>0.5</v>
      </c>
      <c r="CV50" s="14">
        <f t="shared" si="76"/>
        <v>0.5</v>
      </c>
      <c r="CW50" s="14">
        <f t="shared" si="76"/>
        <v>0.375</v>
      </c>
      <c r="CX50" s="14">
        <f t="shared" si="76"/>
        <v>0.375</v>
      </c>
      <c r="CZ50" s="14">
        <f>SUM(BI$7:BI50)</f>
        <v>35.749999999999993</v>
      </c>
      <c r="DA50" s="14">
        <f>SUM(BJ$7:BJ50)</f>
        <v>35.749999999999993</v>
      </c>
      <c r="DB50" s="14">
        <f>SUM(BK$7:BK50)</f>
        <v>20.25</v>
      </c>
      <c r="DC50" s="14">
        <f>SUM(BL$7:BL50)</f>
        <v>36.25</v>
      </c>
      <c r="DD50" s="14">
        <f>SUM(BM$7:BM50)</f>
        <v>36.25</v>
      </c>
      <c r="DE50" s="14">
        <f>SUM(BN$7:BN50)</f>
        <v>20.625</v>
      </c>
      <c r="DF50" s="14">
        <f>SUM(BO$7:BO50)</f>
        <v>20.625</v>
      </c>
      <c r="DG50" s="14">
        <f>SUM(BP$7:BP50)</f>
        <v>13.75</v>
      </c>
      <c r="DH50" s="14">
        <f>SUM(BQ$7:BQ50)</f>
        <v>27.049000000000014</v>
      </c>
      <c r="DI50" s="14">
        <f>SUM(BR$7:BR50)</f>
        <v>27.049000000000014</v>
      </c>
      <c r="DJ50" s="14">
        <f>SUM(BS$7:BS50)</f>
        <v>14.69100000000001</v>
      </c>
      <c r="DK50" s="14">
        <f>SUM(BT$7:BT50)</f>
        <v>14.69100000000001</v>
      </c>
      <c r="DL50" s="14">
        <f>SUM(BU$7:BU50)</f>
        <v>7.2875000000000023</v>
      </c>
      <c r="DM50" s="14">
        <f>SUM(BV$7:BV50)</f>
        <v>3.4069999999999991</v>
      </c>
      <c r="DN50" s="14">
        <f>SUM(BW$7:BW50)</f>
        <v>32.049000000000014</v>
      </c>
      <c r="DO50" s="14">
        <f>SUM(BX$7:BX50)</f>
        <v>32.049000000000014</v>
      </c>
      <c r="DP50" s="14">
        <f>SUM(BY$7:BY50)</f>
        <v>17.31600000000001</v>
      </c>
      <c r="DQ50" s="14">
        <f>SUM(BZ$7:BZ50)</f>
        <v>17.31600000000001</v>
      </c>
      <c r="DR50" s="14">
        <f>SUM(CA$7:CA50)</f>
        <v>8.2874999999999996</v>
      </c>
      <c r="DS50" s="14">
        <f>SUM(CB$7:CB50)</f>
        <v>3.8950000000000005</v>
      </c>
      <c r="DT50" s="14">
        <f>SUM(CC$7:CC50)</f>
        <v>37.049000000000014</v>
      </c>
      <c r="DU50" s="14">
        <f>SUM(CD$7:CD50)</f>
        <v>37.049000000000014</v>
      </c>
      <c r="DV50" s="14">
        <f>SUM(CE$7:CE50)</f>
        <v>19.94100000000001</v>
      </c>
      <c r="DW50" s="14">
        <f>SUM(CF$7:CF50)</f>
        <v>19.94100000000001</v>
      </c>
      <c r="DX50" s="14">
        <f>SUM(CG$7:CG50)</f>
        <v>9.2874999999999943</v>
      </c>
      <c r="DY50" s="14">
        <f>SUM(CH$7:CH50)</f>
        <v>4.4015000000000004</v>
      </c>
      <c r="DZ50" s="14">
        <f>SUM(CI$7:CI50)</f>
        <v>11.704000000000002</v>
      </c>
      <c r="EA50" s="14">
        <f>SUM(CJ$7:CJ50)</f>
        <v>11.704000000000002</v>
      </c>
      <c r="EB50" s="14">
        <f>SUM(CK$7:CK50)</f>
        <v>11.704000000000002</v>
      </c>
      <c r="EC50" s="14">
        <f>SUM(CL$7:CL50)</f>
        <v>4.7939999999999987</v>
      </c>
      <c r="ED50" s="14">
        <f>SUM(CM$7:CM50)</f>
        <v>4.7939999999999987</v>
      </c>
      <c r="EE50" s="14">
        <f>SUM(CN$7:CN50)</f>
        <v>4.7939999999999987</v>
      </c>
      <c r="EF50" s="14">
        <f>SUM(CO$7:CO50)</f>
        <v>2.25</v>
      </c>
      <c r="EG50" s="14">
        <f>SUM(CP$7:CP50)</f>
        <v>2.25</v>
      </c>
      <c r="EH50" s="14">
        <f>SUM(CQ$7:CQ50)</f>
        <v>19.5</v>
      </c>
      <c r="EI50" s="14">
        <f>SUM(CR$7:CR50)</f>
        <v>19.5</v>
      </c>
      <c r="EJ50" s="14">
        <f>SUM(CS$7:CS50)</f>
        <v>19.5</v>
      </c>
      <c r="EK50" s="14">
        <f>SUM(CT$7:CT50)</f>
        <v>6.5</v>
      </c>
      <c r="EL50" s="14">
        <f>SUM(CU$7:CU50)</f>
        <v>6.5</v>
      </c>
      <c r="EM50" s="14">
        <f>SUM(CV$7:CV50)</f>
        <v>6.5</v>
      </c>
      <c r="EN50" s="14">
        <f>SUM(CW$7:CW50)</f>
        <v>4.875</v>
      </c>
      <c r="EO50" s="14">
        <f>SUM(CX$7:CX50)</f>
        <v>4.875</v>
      </c>
      <c r="ER50" s="14">
        <f t="shared" si="12"/>
        <v>12</v>
      </c>
      <c r="ES50" s="14">
        <f t="shared" si="13"/>
        <v>12</v>
      </c>
      <c r="ET50" s="14">
        <f t="shared" si="14"/>
        <v>9</v>
      </c>
      <c r="EU50" s="14">
        <f t="shared" si="15"/>
        <v>12</v>
      </c>
      <c r="EV50" s="14">
        <f t="shared" si="16"/>
        <v>12</v>
      </c>
      <c r="EW50" s="14">
        <f t="shared" si="17"/>
        <v>9</v>
      </c>
      <c r="EX50" s="14">
        <f t="shared" si="18"/>
        <v>9</v>
      </c>
      <c r="EY50" s="14">
        <f t="shared" si="19"/>
        <v>7</v>
      </c>
      <c r="EZ50" s="14">
        <f t="shared" si="20"/>
        <v>10</v>
      </c>
      <c r="FA50" s="14">
        <f t="shared" si="21"/>
        <v>10</v>
      </c>
      <c r="FB50" s="14">
        <f t="shared" si="22"/>
        <v>7</v>
      </c>
      <c r="FC50" s="14">
        <f t="shared" si="23"/>
        <v>7</v>
      </c>
      <c r="FD50" s="14">
        <f t="shared" si="24"/>
        <v>5</v>
      </c>
      <c r="FE50" s="14">
        <f t="shared" si="25"/>
        <v>3</v>
      </c>
      <c r="FF50" s="14">
        <f t="shared" si="26"/>
        <v>11</v>
      </c>
      <c r="FG50" s="14">
        <f t="shared" si="27"/>
        <v>11</v>
      </c>
      <c r="FH50" s="14">
        <f t="shared" si="28"/>
        <v>8</v>
      </c>
      <c r="FI50" s="14">
        <f t="shared" si="29"/>
        <v>8</v>
      </c>
      <c r="FJ50" s="14">
        <f t="shared" si="30"/>
        <v>5</v>
      </c>
      <c r="FK50" s="14">
        <f t="shared" si="31"/>
        <v>3</v>
      </c>
      <c r="FL50" s="14">
        <f t="shared" si="32"/>
        <v>12</v>
      </c>
      <c r="FM50" s="14">
        <f t="shared" si="33"/>
        <v>12</v>
      </c>
      <c r="FN50" s="14">
        <f t="shared" si="34"/>
        <v>9</v>
      </c>
      <c r="FO50" s="14">
        <f t="shared" si="35"/>
        <v>9</v>
      </c>
      <c r="FP50" s="14">
        <f t="shared" si="36"/>
        <v>6</v>
      </c>
      <c r="FQ50" s="14">
        <f t="shared" si="37"/>
        <v>3</v>
      </c>
      <c r="FR50" s="14">
        <f t="shared" si="38"/>
        <v>6</v>
      </c>
      <c r="FS50" s="14">
        <f t="shared" si="39"/>
        <v>6</v>
      </c>
      <c r="FT50" s="14">
        <f t="shared" si="40"/>
        <v>6</v>
      </c>
      <c r="FU50" s="14">
        <f t="shared" si="41"/>
        <v>3</v>
      </c>
      <c r="FV50" s="14">
        <f t="shared" si="42"/>
        <v>3</v>
      </c>
      <c r="FW50" s="14">
        <f t="shared" si="43"/>
        <v>3</v>
      </c>
      <c r="FX50" s="14">
        <f t="shared" si="44"/>
        <v>2</v>
      </c>
      <c r="FY50" s="14">
        <f t="shared" si="45"/>
        <v>2</v>
      </c>
      <c r="FZ50" s="14">
        <f t="shared" si="46"/>
        <v>9</v>
      </c>
      <c r="GA50" s="14">
        <f t="shared" si="47"/>
        <v>9</v>
      </c>
      <c r="GB50" s="14">
        <f t="shared" si="48"/>
        <v>9</v>
      </c>
      <c r="GC50" s="14">
        <f t="shared" si="49"/>
        <v>4</v>
      </c>
      <c r="GD50" s="14">
        <f t="shared" si="50"/>
        <v>4</v>
      </c>
      <c r="GE50" s="14">
        <f t="shared" si="51"/>
        <v>4</v>
      </c>
      <c r="GF50" s="14">
        <f t="shared" si="52"/>
        <v>3</v>
      </c>
      <c r="GG50" s="14">
        <f t="shared" si="53"/>
        <v>3</v>
      </c>
      <c r="GJ50" s="105">
        <v>44</v>
      </c>
      <c r="GK50" s="14">
        <f t="shared" si="54"/>
        <v>3</v>
      </c>
      <c r="GL50" s="14">
        <f t="shared" si="55"/>
        <v>1606005</v>
      </c>
      <c r="GM50" s="14" t="str">
        <f t="shared" si="56"/>
        <v>神器1-3 : 1级</v>
      </c>
      <c r="GN50" s="14" t="s">
        <v>900</v>
      </c>
      <c r="GO50" s="14">
        <f t="shared" si="57"/>
        <v>14</v>
      </c>
      <c r="GP50" s="14" t="str">
        <f t="shared" si="58"/>
        <v>神器1-3</v>
      </c>
      <c r="GQ50" s="14">
        <f t="shared" si="59"/>
        <v>7</v>
      </c>
    </row>
    <row r="51" spans="14:199" ht="16.5" x14ac:dyDescent="0.2">
      <c r="AL51" s="101">
        <v>3</v>
      </c>
      <c r="AM51" s="101">
        <v>3</v>
      </c>
      <c r="AN51" s="101">
        <v>17</v>
      </c>
      <c r="AO51" s="101">
        <v>2</v>
      </c>
      <c r="AP51" s="101" t="s">
        <v>366</v>
      </c>
      <c r="AQ51" s="101">
        <v>1500</v>
      </c>
      <c r="AR51" s="101">
        <v>1</v>
      </c>
      <c r="AS51" s="101">
        <v>1</v>
      </c>
      <c r="AT51" s="101">
        <f t="shared" si="8"/>
        <v>1</v>
      </c>
      <c r="AU51" s="14">
        <f t="shared" si="9"/>
        <v>0.15</v>
      </c>
      <c r="AV51" s="14">
        <f t="shared" si="10"/>
        <v>1.5</v>
      </c>
      <c r="BD51" s="101">
        <v>45</v>
      </c>
      <c r="BE51" s="14">
        <f>INDEX(节奏总表!$BW$4:$BW$63,新神器!BD51)</f>
        <v>138</v>
      </c>
      <c r="BF51" s="14">
        <f t="shared" si="11"/>
        <v>7</v>
      </c>
      <c r="BG51" s="101">
        <v>3</v>
      </c>
      <c r="BH51" s="101">
        <v>5</v>
      </c>
      <c r="BI51" s="14">
        <f t="shared" si="73"/>
        <v>0</v>
      </c>
      <c r="BJ51" s="14">
        <f t="shared" si="73"/>
        <v>0</v>
      </c>
      <c r="BK51" s="14">
        <f t="shared" si="73"/>
        <v>0</v>
      </c>
      <c r="BL51" s="14">
        <f t="shared" si="73"/>
        <v>0</v>
      </c>
      <c r="BM51" s="14">
        <f t="shared" si="73"/>
        <v>0</v>
      </c>
      <c r="BN51" s="14">
        <f t="shared" si="73"/>
        <v>0</v>
      </c>
      <c r="BO51" s="14">
        <f t="shared" si="73"/>
        <v>0</v>
      </c>
      <c r="BP51" s="14">
        <f t="shared" si="73"/>
        <v>0</v>
      </c>
      <c r="BQ51" s="14">
        <f t="shared" si="73"/>
        <v>0.35000000000000003</v>
      </c>
      <c r="BR51" s="14">
        <f t="shared" si="73"/>
        <v>0.35000000000000003</v>
      </c>
      <c r="BS51" s="14">
        <f t="shared" si="74"/>
        <v>0.20699999999999999</v>
      </c>
      <c r="BT51" s="14">
        <f t="shared" si="74"/>
        <v>0.20699999999999999</v>
      </c>
      <c r="BU51" s="14">
        <f t="shared" si="74"/>
        <v>0.13750000000000001</v>
      </c>
      <c r="BV51" s="14">
        <f t="shared" si="74"/>
        <v>6.9000000000000006E-2</v>
      </c>
      <c r="BW51" s="14">
        <f t="shared" si="74"/>
        <v>0.35000000000000003</v>
      </c>
      <c r="BX51" s="14">
        <f t="shared" si="74"/>
        <v>0.35000000000000003</v>
      </c>
      <c r="BY51" s="14">
        <f t="shared" si="74"/>
        <v>0.20699999999999999</v>
      </c>
      <c r="BZ51" s="14">
        <f t="shared" si="74"/>
        <v>0.20699999999999999</v>
      </c>
      <c r="CA51" s="14">
        <f t="shared" si="74"/>
        <v>0.13750000000000001</v>
      </c>
      <c r="CB51" s="14">
        <f t="shared" si="74"/>
        <v>6.9000000000000006E-2</v>
      </c>
      <c r="CC51" s="14">
        <f t="shared" si="75"/>
        <v>0.35000000000000003</v>
      </c>
      <c r="CD51" s="14">
        <f t="shared" si="75"/>
        <v>0.35000000000000003</v>
      </c>
      <c r="CE51" s="14">
        <f t="shared" si="75"/>
        <v>0.20699999999999999</v>
      </c>
      <c r="CF51" s="14">
        <f t="shared" si="75"/>
        <v>0.20699999999999999</v>
      </c>
      <c r="CG51" s="14">
        <f t="shared" si="75"/>
        <v>0.13750000000000001</v>
      </c>
      <c r="CH51" s="14">
        <f t="shared" si="75"/>
        <v>6.9499999999999992E-2</v>
      </c>
      <c r="CI51" s="14">
        <f t="shared" si="75"/>
        <v>0.20799999999999999</v>
      </c>
      <c r="CJ51" s="14">
        <f t="shared" si="75"/>
        <v>0.20799999999999999</v>
      </c>
      <c r="CK51" s="14">
        <f t="shared" si="75"/>
        <v>0.20799999999999999</v>
      </c>
      <c r="CL51" s="14">
        <f t="shared" si="75"/>
        <v>0.13800000000000001</v>
      </c>
      <c r="CM51" s="14">
        <f t="shared" si="76"/>
        <v>0.13800000000000001</v>
      </c>
      <c r="CN51" s="14">
        <f t="shared" si="76"/>
        <v>0.13800000000000001</v>
      </c>
      <c r="CO51" s="14">
        <f t="shared" si="76"/>
        <v>0</v>
      </c>
      <c r="CP51" s="14">
        <f t="shared" si="76"/>
        <v>0</v>
      </c>
      <c r="CQ51" s="14">
        <f t="shared" si="76"/>
        <v>1.5</v>
      </c>
      <c r="CR51" s="14">
        <f t="shared" si="76"/>
        <v>1.5</v>
      </c>
      <c r="CS51" s="14">
        <f t="shared" si="76"/>
        <v>1.5</v>
      </c>
      <c r="CT51" s="14">
        <f t="shared" si="76"/>
        <v>0.5</v>
      </c>
      <c r="CU51" s="14">
        <f t="shared" si="76"/>
        <v>0.5</v>
      </c>
      <c r="CV51" s="14">
        <f t="shared" si="76"/>
        <v>0.5</v>
      </c>
      <c r="CW51" s="14">
        <f t="shared" si="76"/>
        <v>0.375</v>
      </c>
      <c r="CX51" s="14">
        <f t="shared" si="76"/>
        <v>0.375</v>
      </c>
      <c r="CZ51" s="14">
        <f>SUM(BI$7:BI51)</f>
        <v>35.749999999999993</v>
      </c>
      <c r="DA51" s="14">
        <f>SUM(BJ$7:BJ51)</f>
        <v>35.749999999999993</v>
      </c>
      <c r="DB51" s="14">
        <f>SUM(BK$7:BK51)</f>
        <v>20.25</v>
      </c>
      <c r="DC51" s="14">
        <f>SUM(BL$7:BL51)</f>
        <v>36.25</v>
      </c>
      <c r="DD51" s="14">
        <f>SUM(BM$7:BM51)</f>
        <v>36.25</v>
      </c>
      <c r="DE51" s="14">
        <f>SUM(BN$7:BN51)</f>
        <v>20.625</v>
      </c>
      <c r="DF51" s="14">
        <f>SUM(BO$7:BO51)</f>
        <v>20.625</v>
      </c>
      <c r="DG51" s="14">
        <f>SUM(BP$7:BP51)</f>
        <v>13.75</v>
      </c>
      <c r="DH51" s="14">
        <f>SUM(BQ$7:BQ51)</f>
        <v>27.399000000000015</v>
      </c>
      <c r="DI51" s="14">
        <f>SUM(BR$7:BR51)</f>
        <v>27.399000000000015</v>
      </c>
      <c r="DJ51" s="14">
        <f>SUM(BS$7:BS51)</f>
        <v>14.89800000000001</v>
      </c>
      <c r="DK51" s="14">
        <f>SUM(BT$7:BT51)</f>
        <v>14.89800000000001</v>
      </c>
      <c r="DL51" s="14">
        <f>SUM(BU$7:BU51)</f>
        <v>7.4250000000000025</v>
      </c>
      <c r="DM51" s="14">
        <f>SUM(BV$7:BV51)</f>
        <v>3.4759999999999991</v>
      </c>
      <c r="DN51" s="14">
        <f>SUM(BW$7:BW51)</f>
        <v>32.399000000000015</v>
      </c>
      <c r="DO51" s="14">
        <f>SUM(BX$7:BX51)</f>
        <v>32.399000000000015</v>
      </c>
      <c r="DP51" s="14">
        <f>SUM(BY$7:BY51)</f>
        <v>17.52300000000001</v>
      </c>
      <c r="DQ51" s="14">
        <f>SUM(BZ$7:BZ51)</f>
        <v>17.52300000000001</v>
      </c>
      <c r="DR51" s="14">
        <f>SUM(CA$7:CA51)</f>
        <v>8.4249999999999989</v>
      </c>
      <c r="DS51" s="14">
        <f>SUM(CB$7:CB51)</f>
        <v>3.9640000000000004</v>
      </c>
      <c r="DT51" s="14">
        <f>SUM(CC$7:CC51)</f>
        <v>37.399000000000015</v>
      </c>
      <c r="DU51" s="14">
        <f>SUM(CD$7:CD51)</f>
        <v>37.399000000000015</v>
      </c>
      <c r="DV51" s="14">
        <f>SUM(CE$7:CE51)</f>
        <v>20.14800000000001</v>
      </c>
      <c r="DW51" s="14">
        <f>SUM(CF$7:CF51)</f>
        <v>20.14800000000001</v>
      </c>
      <c r="DX51" s="14">
        <f>SUM(CG$7:CG51)</f>
        <v>9.4249999999999936</v>
      </c>
      <c r="DY51" s="14">
        <f>SUM(CH$7:CH51)</f>
        <v>4.4710000000000001</v>
      </c>
      <c r="DZ51" s="14">
        <f>SUM(CI$7:CI51)</f>
        <v>11.912000000000003</v>
      </c>
      <c r="EA51" s="14">
        <f>SUM(CJ$7:CJ51)</f>
        <v>11.912000000000003</v>
      </c>
      <c r="EB51" s="14">
        <f>SUM(CK$7:CK51)</f>
        <v>11.912000000000003</v>
      </c>
      <c r="EC51" s="14">
        <f>SUM(CL$7:CL51)</f>
        <v>4.9319999999999986</v>
      </c>
      <c r="ED51" s="14">
        <f>SUM(CM$7:CM51)</f>
        <v>4.9319999999999986</v>
      </c>
      <c r="EE51" s="14">
        <f>SUM(CN$7:CN51)</f>
        <v>4.9319999999999986</v>
      </c>
      <c r="EF51" s="14">
        <f>SUM(CO$7:CO51)</f>
        <v>2.25</v>
      </c>
      <c r="EG51" s="14">
        <f>SUM(CP$7:CP51)</f>
        <v>2.25</v>
      </c>
      <c r="EH51" s="14">
        <f>SUM(CQ$7:CQ51)</f>
        <v>21</v>
      </c>
      <c r="EI51" s="14">
        <f>SUM(CR$7:CR51)</f>
        <v>21</v>
      </c>
      <c r="EJ51" s="14">
        <f>SUM(CS$7:CS51)</f>
        <v>21</v>
      </c>
      <c r="EK51" s="14">
        <f>SUM(CT$7:CT51)</f>
        <v>7</v>
      </c>
      <c r="EL51" s="14">
        <f>SUM(CU$7:CU51)</f>
        <v>7</v>
      </c>
      <c r="EM51" s="14">
        <f>SUM(CV$7:CV51)</f>
        <v>7</v>
      </c>
      <c r="EN51" s="14">
        <f>SUM(CW$7:CW51)</f>
        <v>5.25</v>
      </c>
      <c r="EO51" s="14">
        <f>SUM(CX$7:CX51)</f>
        <v>5.25</v>
      </c>
      <c r="ER51" s="14">
        <f t="shared" si="12"/>
        <v>12</v>
      </c>
      <c r="ES51" s="14">
        <f t="shared" si="13"/>
        <v>12</v>
      </c>
      <c r="ET51" s="14">
        <f t="shared" si="14"/>
        <v>9</v>
      </c>
      <c r="EU51" s="14">
        <f t="shared" si="15"/>
        <v>12</v>
      </c>
      <c r="EV51" s="14">
        <f t="shared" si="16"/>
        <v>12</v>
      </c>
      <c r="EW51" s="14">
        <f t="shared" si="17"/>
        <v>9</v>
      </c>
      <c r="EX51" s="14">
        <f t="shared" si="18"/>
        <v>9</v>
      </c>
      <c r="EY51" s="14">
        <f t="shared" si="19"/>
        <v>7</v>
      </c>
      <c r="EZ51" s="14">
        <f t="shared" si="20"/>
        <v>10</v>
      </c>
      <c r="FA51" s="14">
        <f t="shared" si="21"/>
        <v>10</v>
      </c>
      <c r="FB51" s="14">
        <f t="shared" si="22"/>
        <v>7</v>
      </c>
      <c r="FC51" s="14">
        <f t="shared" si="23"/>
        <v>7</v>
      </c>
      <c r="FD51" s="14">
        <f t="shared" si="24"/>
        <v>5</v>
      </c>
      <c r="FE51" s="14">
        <f t="shared" si="25"/>
        <v>3</v>
      </c>
      <c r="FF51" s="14">
        <f t="shared" si="26"/>
        <v>11</v>
      </c>
      <c r="FG51" s="14">
        <f t="shared" si="27"/>
        <v>11</v>
      </c>
      <c r="FH51" s="14">
        <f t="shared" si="28"/>
        <v>8</v>
      </c>
      <c r="FI51" s="14">
        <f t="shared" si="29"/>
        <v>8</v>
      </c>
      <c r="FJ51" s="14">
        <f t="shared" si="30"/>
        <v>5</v>
      </c>
      <c r="FK51" s="14">
        <f t="shared" si="31"/>
        <v>3</v>
      </c>
      <c r="FL51" s="14">
        <f t="shared" si="32"/>
        <v>12</v>
      </c>
      <c r="FM51" s="14">
        <f t="shared" si="33"/>
        <v>12</v>
      </c>
      <c r="FN51" s="14">
        <f t="shared" si="34"/>
        <v>9</v>
      </c>
      <c r="FO51" s="14">
        <f t="shared" si="35"/>
        <v>9</v>
      </c>
      <c r="FP51" s="14">
        <f t="shared" si="36"/>
        <v>6</v>
      </c>
      <c r="FQ51" s="14">
        <f t="shared" si="37"/>
        <v>3</v>
      </c>
      <c r="FR51" s="14">
        <f t="shared" si="38"/>
        <v>6</v>
      </c>
      <c r="FS51" s="14">
        <f t="shared" si="39"/>
        <v>6</v>
      </c>
      <c r="FT51" s="14">
        <f t="shared" si="40"/>
        <v>6</v>
      </c>
      <c r="FU51" s="14">
        <f t="shared" si="41"/>
        <v>3</v>
      </c>
      <c r="FV51" s="14">
        <f t="shared" si="42"/>
        <v>3</v>
      </c>
      <c r="FW51" s="14">
        <f t="shared" si="43"/>
        <v>3</v>
      </c>
      <c r="FX51" s="14">
        <f t="shared" si="44"/>
        <v>2</v>
      </c>
      <c r="FY51" s="14">
        <f t="shared" si="45"/>
        <v>2</v>
      </c>
      <c r="FZ51" s="14">
        <f t="shared" si="46"/>
        <v>9</v>
      </c>
      <c r="GA51" s="14">
        <f t="shared" si="47"/>
        <v>9</v>
      </c>
      <c r="GB51" s="14">
        <f t="shared" si="48"/>
        <v>9</v>
      </c>
      <c r="GC51" s="14">
        <f t="shared" si="49"/>
        <v>5</v>
      </c>
      <c r="GD51" s="14">
        <f t="shared" si="50"/>
        <v>5</v>
      </c>
      <c r="GE51" s="14">
        <f t="shared" si="51"/>
        <v>5</v>
      </c>
      <c r="GF51" s="14">
        <f t="shared" si="52"/>
        <v>4</v>
      </c>
      <c r="GG51" s="14">
        <f t="shared" si="53"/>
        <v>4</v>
      </c>
      <c r="GJ51" s="105">
        <v>45</v>
      </c>
      <c r="GK51" s="14">
        <f t="shared" si="54"/>
        <v>3</v>
      </c>
      <c r="GL51" s="14">
        <f t="shared" si="55"/>
        <v>1606005</v>
      </c>
      <c r="GM51" s="14" t="str">
        <f t="shared" si="56"/>
        <v>神器1-3 : 2级</v>
      </c>
      <c r="GN51" s="14" t="s">
        <v>900</v>
      </c>
      <c r="GO51" s="14">
        <f t="shared" si="57"/>
        <v>15</v>
      </c>
      <c r="GP51" s="14" t="str">
        <f t="shared" si="58"/>
        <v>神器1-3</v>
      </c>
      <c r="GQ51" s="14">
        <f t="shared" si="59"/>
        <v>7</v>
      </c>
    </row>
    <row r="52" spans="14:199" ht="16.5" x14ac:dyDescent="0.2">
      <c r="AL52" s="101">
        <v>3</v>
      </c>
      <c r="AM52" s="101">
        <v>3</v>
      </c>
      <c r="AN52" s="101">
        <v>17</v>
      </c>
      <c r="AO52" s="101">
        <v>3</v>
      </c>
      <c r="AP52" s="101" t="s">
        <v>367</v>
      </c>
      <c r="AQ52" s="101">
        <v>1000</v>
      </c>
      <c r="AR52" s="101">
        <v>1</v>
      </c>
      <c r="AS52" s="101">
        <v>1</v>
      </c>
      <c r="AT52" s="101">
        <f t="shared" si="8"/>
        <v>2</v>
      </c>
      <c r="AU52" s="14">
        <f t="shared" si="9"/>
        <v>0.1</v>
      </c>
      <c r="AV52" s="14">
        <f t="shared" si="10"/>
        <v>3</v>
      </c>
      <c r="BD52" s="101">
        <v>46</v>
      </c>
      <c r="BE52" s="14">
        <f>INDEX(节奏总表!$BW$4:$BW$63,新神器!BD52)</f>
        <v>139</v>
      </c>
      <c r="BF52" s="14">
        <f t="shared" si="11"/>
        <v>7</v>
      </c>
      <c r="BG52" s="101">
        <v>3</v>
      </c>
      <c r="BH52" s="101">
        <v>5</v>
      </c>
      <c r="BI52" s="14">
        <f t="shared" si="73"/>
        <v>0</v>
      </c>
      <c r="BJ52" s="14">
        <f t="shared" si="73"/>
        <v>0</v>
      </c>
      <c r="BK52" s="14">
        <f t="shared" si="73"/>
        <v>0</v>
      </c>
      <c r="BL52" s="14">
        <f t="shared" si="73"/>
        <v>0</v>
      </c>
      <c r="BM52" s="14">
        <f t="shared" si="73"/>
        <v>0</v>
      </c>
      <c r="BN52" s="14">
        <f t="shared" si="73"/>
        <v>0</v>
      </c>
      <c r="BO52" s="14">
        <f t="shared" si="73"/>
        <v>0</v>
      </c>
      <c r="BP52" s="14">
        <f t="shared" si="73"/>
        <v>0</v>
      </c>
      <c r="BQ52" s="14">
        <f t="shared" si="73"/>
        <v>0.35000000000000003</v>
      </c>
      <c r="BR52" s="14">
        <f t="shared" si="73"/>
        <v>0.35000000000000003</v>
      </c>
      <c r="BS52" s="14">
        <f t="shared" si="74"/>
        <v>0.20699999999999999</v>
      </c>
      <c r="BT52" s="14">
        <f t="shared" si="74"/>
        <v>0.20699999999999999</v>
      </c>
      <c r="BU52" s="14">
        <f t="shared" si="74"/>
        <v>0.13750000000000001</v>
      </c>
      <c r="BV52" s="14">
        <f t="shared" si="74"/>
        <v>6.9000000000000006E-2</v>
      </c>
      <c r="BW52" s="14">
        <f t="shared" si="74"/>
        <v>0.35000000000000003</v>
      </c>
      <c r="BX52" s="14">
        <f t="shared" si="74"/>
        <v>0.35000000000000003</v>
      </c>
      <c r="BY52" s="14">
        <f t="shared" si="74"/>
        <v>0.20699999999999999</v>
      </c>
      <c r="BZ52" s="14">
        <f t="shared" si="74"/>
        <v>0.20699999999999999</v>
      </c>
      <c r="CA52" s="14">
        <f t="shared" si="74"/>
        <v>0.13750000000000001</v>
      </c>
      <c r="CB52" s="14">
        <f t="shared" si="74"/>
        <v>6.9000000000000006E-2</v>
      </c>
      <c r="CC52" s="14">
        <f t="shared" si="75"/>
        <v>0.35000000000000003</v>
      </c>
      <c r="CD52" s="14">
        <f t="shared" si="75"/>
        <v>0.35000000000000003</v>
      </c>
      <c r="CE52" s="14">
        <f t="shared" si="75"/>
        <v>0.20699999999999999</v>
      </c>
      <c r="CF52" s="14">
        <f t="shared" si="75"/>
        <v>0.20699999999999999</v>
      </c>
      <c r="CG52" s="14">
        <f t="shared" si="75"/>
        <v>0.13750000000000001</v>
      </c>
      <c r="CH52" s="14">
        <f t="shared" si="75"/>
        <v>6.9499999999999992E-2</v>
      </c>
      <c r="CI52" s="14">
        <f t="shared" si="75"/>
        <v>0.20799999999999999</v>
      </c>
      <c r="CJ52" s="14">
        <f t="shared" si="75"/>
        <v>0.20799999999999999</v>
      </c>
      <c r="CK52" s="14">
        <f t="shared" si="75"/>
        <v>0.20799999999999999</v>
      </c>
      <c r="CL52" s="14">
        <f t="shared" si="75"/>
        <v>0.13800000000000001</v>
      </c>
      <c r="CM52" s="14">
        <f t="shared" si="76"/>
        <v>0.13800000000000001</v>
      </c>
      <c r="CN52" s="14">
        <f t="shared" si="76"/>
        <v>0.13800000000000001</v>
      </c>
      <c r="CO52" s="14">
        <f t="shared" si="76"/>
        <v>0</v>
      </c>
      <c r="CP52" s="14">
        <f t="shared" si="76"/>
        <v>0</v>
      </c>
      <c r="CQ52" s="14">
        <f t="shared" si="76"/>
        <v>1.5</v>
      </c>
      <c r="CR52" s="14">
        <f t="shared" si="76"/>
        <v>1.5</v>
      </c>
      <c r="CS52" s="14">
        <f t="shared" si="76"/>
        <v>1.5</v>
      </c>
      <c r="CT52" s="14">
        <f t="shared" si="76"/>
        <v>0.5</v>
      </c>
      <c r="CU52" s="14">
        <f t="shared" si="76"/>
        <v>0.5</v>
      </c>
      <c r="CV52" s="14">
        <f t="shared" si="76"/>
        <v>0.5</v>
      </c>
      <c r="CW52" s="14">
        <f t="shared" si="76"/>
        <v>0.375</v>
      </c>
      <c r="CX52" s="14">
        <f t="shared" si="76"/>
        <v>0.375</v>
      </c>
      <c r="CZ52" s="14">
        <f>SUM(BI$7:BI52)</f>
        <v>35.749999999999993</v>
      </c>
      <c r="DA52" s="14">
        <f>SUM(BJ$7:BJ52)</f>
        <v>35.749999999999993</v>
      </c>
      <c r="DB52" s="14">
        <f>SUM(BK$7:BK52)</f>
        <v>20.25</v>
      </c>
      <c r="DC52" s="14">
        <f>SUM(BL$7:BL52)</f>
        <v>36.25</v>
      </c>
      <c r="DD52" s="14">
        <f>SUM(BM$7:BM52)</f>
        <v>36.25</v>
      </c>
      <c r="DE52" s="14">
        <f>SUM(BN$7:BN52)</f>
        <v>20.625</v>
      </c>
      <c r="DF52" s="14">
        <f>SUM(BO$7:BO52)</f>
        <v>20.625</v>
      </c>
      <c r="DG52" s="14">
        <f>SUM(BP$7:BP52)</f>
        <v>13.75</v>
      </c>
      <c r="DH52" s="14">
        <f>SUM(BQ$7:BQ52)</f>
        <v>27.749000000000017</v>
      </c>
      <c r="DI52" s="14">
        <f>SUM(BR$7:BR52)</f>
        <v>27.749000000000017</v>
      </c>
      <c r="DJ52" s="14">
        <f>SUM(BS$7:BS52)</f>
        <v>15.105000000000011</v>
      </c>
      <c r="DK52" s="14">
        <f>SUM(BT$7:BT52)</f>
        <v>15.105000000000011</v>
      </c>
      <c r="DL52" s="14">
        <f>SUM(BU$7:BU52)</f>
        <v>7.5625000000000027</v>
      </c>
      <c r="DM52" s="14">
        <f>SUM(BV$7:BV52)</f>
        <v>3.544999999999999</v>
      </c>
      <c r="DN52" s="14">
        <f>SUM(BW$7:BW52)</f>
        <v>32.749000000000017</v>
      </c>
      <c r="DO52" s="14">
        <f>SUM(BX$7:BX52)</f>
        <v>32.749000000000017</v>
      </c>
      <c r="DP52" s="14">
        <f>SUM(BY$7:BY52)</f>
        <v>17.730000000000011</v>
      </c>
      <c r="DQ52" s="14">
        <f>SUM(BZ$7:BZ52)</f>
        <v>17.730000000000011</v>
      </c>
      <c r="DR52" s="14">
        <f>SUM(CA$7:CA52)</f>
        <v>8.5624999999999982</v>
      </c>
      <c r="DS52" s="14">
        <f>SUM(CB$7:CB52)</f>
        <v>4.0330000000000004</v>
      </c>
      <c r="DT52" s="14">
        <f>SUM(CC$7:CC52)</f>
        <v>37.749000000000017</v>
      </c>
      <c r="DU52" s="14">
        <f>SUM(CD$7:CD52)</f>
        <v>37.749000000000017</v>
      </c>
      <c r="DV52" s="14">
        <f>SUM(CE$7:CE52)</f>
        <v>20.355000000000011</v>
      </c>
      <c r="DW52" s="14">
        <f>SUM(CF$7:CF52)</f>
        <v>20.355000000000011</v>
      </c>
      <c r="DX52" s="14">
        <f>SUM(CG$7:CG52)</f>
        <v>9.5624999999999929</v>
      </c>
      <c r="DY52" s="14">
        <f>SUM(CH$7:CH52)</f>
        <v>4.5404999999999998</v>
      </c>
      <c r="DZ52" s="14">
        <f>SUM(CI$7:CI52)</f>
        <v>12.120000000000003</v>
      </c>
      <c r="EA52" s="14">
        <f>SUM(CJ$7:CJ52)</f>
        <v>12.120000000000003</v>
      </c>
      <c r="EB52" s="14">
        <f>SUM(CK$7:CK52)</f>
        <v>12.120000000000003</v>
      </c>
      <c r="EC52" s="14">
        <f>SUM(CL$7:CL52)</f>
        <v>5.0699999999999985</v>
      </c>
      <c r="ED52" s="14">
        <f>SUM(CM$7:CM52)</f>
        <v>5.0699999999999985</v>
      </c>
      <c r="EE52" s="14">
        <f>SUM(CN$7:CN52)</f>
        <v>5.0699999999999985</v>
      </c>
      <c r="EF52" s="14">
        <f>SUM(CO$7:CO52)</f>
        <v>2.25</v>
      </c>
      <c r="EG52" s="14">
        <f>SUM(CP$7:CP52)</f>
        <v>2.25</v>
      </c>
      <c r="EH52" s="14">
        <f>SUM(CQ$7:CQ52)</f>
        <v>22.5</v>
      </c>
      <c r="EI52" s="14">
        <f>SUM(CR$7:CR52)</f>
        <v>22.5</v>
      </c>
      <c r="EJ52" s="14">
        <f>SUM(CS$7:CS52)</f>
        <v>22.5</v>
      </c>
      <c r="EK52" s="14">
        <f>SUM(CT$7:CT52)</f>
        <v>7.5</v>
      </c>
      <c r="EL52" s="14">
        <f>SUM(CU$7:CU52)</f>
        <v>7.5</v>
      </c>
      <c r="EM52" s="14">
        <f>SUM(CV$7:CV52)</f>
        <v>7.5</v>
      </c>
      <c r="EN52" s="14">
        <f>SUM(CW$7:CW52)</f>
        <v>5.625</v>
      </c>
      <c r="EO52" s="14">
        <f>SUM(CX$7:CX52)</f>
        <v>5.625</v>
      </c>
      <c r="ER52" s="14">
        <f t="shared" si="12"/>
        <v>12</v>
      </c>
      <c r="ES52" s="14">
        <f t="shared" si="13"/>
        <v>12</v>
      </c>
      <c r="ET52" s="14">
        <f t="shared" si="14"/>
        <v>9</v>
      </c>
      <c r="EU52" s="14">
        <f t="shared" si="15"/>
        <v>12</v>
      </c>
      <c r="EV52" s="14">
        <f t="shared" si="16"/>
        <v>12</v>
      </c>
      <c r="EW52" s="14">
        <f t="shared" si="17"/>
        <v>9</v>
      </c>
      <c r="EX52" s="14">
        <f t="shared" si="18"/>
        <v>9</v>
      </c>
      <c r="EY52" s="14">
        <f t="shared" si="19"/>
        <v>7</v>
      </c>
      <c r="EZ52" s="14">
        <f t="shared" si="20"/>
        <v>10</v>
      </c>
      <c r="FA52" s="14">
        <f t="shared" si="21"/>
        <v>10</v>
      </c>
      <c r="FB52" s="14">
        <f t="shared" si="22"/>
        <v>8</v>
      </c>
      <c r="FC52" s="14">
        <f t="shared" si="23"/>
        <v>8</v>
      </c>
      <c r="FD52" s="14">
        <f t="shared" si="24"/>
        <v>5</v>
      </c>
      <c r="FE52" s="14">
        <f t="shared" si="25"/>
        <v>3</v>
      </c>
      <c r="FF52" s="14">
        <f t="shared" si="26"/>
        <v>11</v>
      </c>
      <c r="FG52" s="14">
        <f t="shared" si="27"/>
        <v>11</v>
      </c>
      <c r="FH52" s="14">
        <f t="shared" si="28"/>
        <v>8</v>
      </c>
      <c r="FI52" s="14">
        <f t="shared" si="29"/>
        <v>8</v>
      </c>
      <c r="FJ52" s="14">
        <f t="shared" si="30"/>
        <v>5</v>
      </c>
      <c r="FK52" s="14">
        <f t="shared" si="31"/>
        <v>3</v>
      </c>
      <c r="FL52" s="14">
        <f t="shared" si="32"/>
        <v>12</v>
      </c>
      <c r="FM52" s="14">
        <f t="shared" si="33"/>
        <v>12</v>
      </c>
      <c r="FN52" s="14">
        <f t="shared" si="34"/>
        <v>9</v>
      </c>
      <c r="FO52" s="14">
        <f t="shared" si="35"/>
        <v>9</v>
      </c>
      <c r="FP52" s="14">
        <f t="shared" si="36"/>
        <v>6</v>
      </c>
      <c r="FQ52" s="14">
        <f t="shared" si="37"/>
        <v>3</v>
      </c>
      <c r="FR52" s="14">
        <f t="shared" si="38"/>
        <v>7</v>
      </c>
      <c r="FS52" s="14">
        <f t="shared" si="39"/>
        <v>7</v>
      </c>
      <c r="FT52" s="14">
        <f t="shared" si="40"/>
        <v>7</v>
      </c>
      <c r="FU52" s="14">
        <f t="shared" si="41"/>
        <v>4</v>
      </c>
      <c r="FV52" s="14">
        <f t="shared" si="42"/>
        <v>4</v>
      </c>
      <c r="FW52" s="14">
        <f t="shared" si="43"/>
        <v>4</v>
      </c>
      <c r="FX52" s="14">
        <f t="shared" si="44"/>
        <v>2</v>
      </c>
      <c r="FY52" s="14">
        <f t="shared" si="45"/>
        <v>2</v>
      </c>
      <c r="FZ52" s="14">
        <f t="shared" si="46"/>
        <v>9</v>
      </c>
      <c r="GA52" s="14">
        <f t="shared" si="47"/>
        <v>9</v>
      </c>
      <c r="GB52" s="14">
        <f t="shared" si="48"/>
        <v>9</v>
      </c>
      <c r="GC52" s="14">
        <f t="shared" si="49"/>
        <v>5</v>
      </c>
      <c r="GD52" s="14">
        <f t="shared" si="50"/>
        <v>5</v>
      </c>
      <c r="GE52" s="14">
        <f t="shared" si="51"/>
        <v>5</v>
      </c>
      <c r="GF52" s="14">
        <f t="shared" si="52"/>
        <v>4</v>
      </c>
      <c r="GG52" s="14">
        <f t="shared" si="53"/>
        <v>4</v>
      </c>
      <c r="GJ52" s="105">
        <v>46</v>
      </c>
      <c r="GK52" s="14">
        <f t="shared" si="54"/>
        <v>4</v>
      </c>
      <c r="GL52" s="14">
        <f t="shared" si="55"/>
        <v>1606006</v>
      </c>
      <c r="GM52" s="14" t="str">
        <f t="shared" si="56"/>
        <v>神器2-1 : 3级</v>
      </c>
      <c r="GN52" s="14" t="s">
        <v>900</v>
      </c>
      <c r="GO52" s="14">
        <f t="shared" si="57"/>
        <v>1</v>
      </c>
      <c r="GP52" s="14" t="str">
        <f t="shared" si="58"/>
        <v>神器2-1</v>
      </c>
      <c r="GQ52" s="14">
        <f t="shared" si="59"/>
        <v>1</v>
      </c>
    </row>
    <row r="53" spans="14:199" ht="16.5" x14ac:dyDescent="0.2">
      <c r="AL53" s="101">
        <v>3</v>
      </c>
      <c r="AM53" s="101">
        <v>3</v>
      </c>
      <c r="AN53" s="101">
        <v>17</v>
      </c>
      <c r="AO53" s="101">
        <v>4</v>
      </c>
      <c r="AP53" s="101" t="s">
        <v>368</v>
      </c>
      <c r="AQ53" s="101">
        <v>1500</v>
      </c>
      <c r="AR53" s="101">
        <v>1</v>
      </c>
      <c r="AS53" s="101">
        <v>1</v>
      </c>
      <c r="AT53" s="101">
        <f t="shared" si="8"/>
        <v>1</v>
      </c>
      <c r="AU53" s="14">
        <f t="shared" si="9"/>
        <v>0.15</v>
      </c>
      <c r="AV53" s="14">
        <f t="shared" si="10"/>
        <v>2.25</v>
      </c>
      <c r="BD53" s="101">
        <v>47</v>
      </c>
      <c r="BE53" s="14">
        <f>INDEX(节奏总表!$BW$4:$BW$63,新神器!BD53)</f>
        <v>139</v>
      </c>
      <c r="BF53" s="14">
        <f t="shared" si="11"/>
        <v>7</v>
      </c>
      <c r="BG53" s="101">
        <v>3</v>
      </c>
      <c r="BH53" s="101">
        <v>5</v>
      </c>
      <c r="BI53" s="14">
        <f t="shared" si="73"/>
        <v>0</v>
      </c>
      <c r="BJ53" s="14">
        <f t="shared" si="73"/>
        <v>0</v>
      </c>
      <c r="BK53" s="14">
        <f t="shared" si="73"/>
        <v>0</v>
      </c>
      <c r="BL53" s="14">
        <f t="shared" si="73"/>
        <v>0</v>
      </c>
      <c r="BM53" s="14">
        <f t="shared" si="73"/>
        <v>0</v>
      </c>
      <c r="BN53" s="14">
        <f t="shared" si="73"/>
        <v>0</v>
      </c>
      <c r="BO53" s="14">
        <f t="shared" si="73"/>
        <v>0</v>
      </c>
      <c r="BP53" s="14">
        <f t="shared" si="73"/>
        <v>0</v>
      </c>
      <c r="BQ53" s="14">
        <f t="shared" si="73"/>
        <v>0.35000000000000003</v>
      </c>
      <c r="BR53" s="14">
        <f t="shared" si="73"/>
        <v>0.35000000000000003</v>
      </c>
      <c r="BS53" s="14">
        <f t="shared" si="74"/>
        <v>0.20699999999999999</v>
      </c>
      <c r="BT53" s="14">
        <f t="shared" si="74"/>
        <v>0.20699999999999999</v>
      </c>
      <c r="BU53" s="14">
        <f t="shared" si="74"/>
        <v>0.13750000000000001</v>
      </c>
      <c r="BV53" s="14">
        <f t="shared" si="74"/>
        <v>6.9000000000000006E-2</v>
      </c>
      <c r="BW53" s="14">
        <f t="shared" si="74"/>
        <v>0.35000000000000003</v>
      </c>
      <c r="BX53" s="14">
        <f t="shared" si="74"/>
        <v>0.35000000000000003</v>
      </c>
      <c r="BY53" s="14">
        <f t="shared" si="74"/>
        <v>0.20699999999999999</v>
      </c>
      <c r="BZ53" s="14">
        <f t="shared" si="74"/>
        <v>0.20699999999999999</v>
      </c>
      <c r="CA53" s="14">
        <f t="shared" si="74"/>
        <v>0.13750000000000001</v>
      </c>
      <c r="CB53" s="14">
        <f t="shared" si="74"/>
        <v>6.9000000000000006E-2</v>
      </c>
      <c r="CC53" s="14">
        <f t="shared" si="75"/>
        <v>0.35000000000000003</v>
      </c>
      <c r="CD53" s="14">
        <f t="shared" si="75"/>
        <v>0.35000000000000003</v>
      </c>
      <c r="CE53" s="14">
        <f t="shared" si="75"/>
        <v>0.20699999999999999</v>
      </c>
      <c r="CF53" s="14">
        <f t="shared" si="75"/>
        <v>0.20699999999999999</v>
      </c>
      <c r="CG53" s="14">
        <f t="shared" si="75"/>
        <v>0.13750000000000001</v>
      </c>
      <c r="CH53" s="14">
        <f t="shared" si="75"/>
        <v>6.9499999999999992E-2</v>
      </c>
      <c r="CI53" s="14">
        <f t="shared" si="75"/>
        <v>0.20799999999999999</v>
      </c>
      <c r="CJ53" s="14">
        <f t="shared" si="75"/>
        <v>0.20799999999999999</v>
      </c>
      <c r="CK53" s="14">
        <f t="shared" si="75"/>
        <v>0.20799999999999999</v>
      </c>
      <c r="CL53" s="14">
        <f t="shared" si="75"/>
        <v>0.13800000000000001</v>
      </c>
      <c r="CM53" s="14">
        <f t="shared" si="76"/>
        <v>0.13800000000000001</v>
      </c>
      <c r="CN53" s="14">
        <f t="shared" si="76"/>
        <v>0.13800000000000001</v>
      </c>
      <c r="CO53" s="14">
        <f t="shared" si="76"/>
        <v>0</v>
      </c>
      <c r="CP53" s="14">
        <f t="shared" si="76"/>
        <v>0</v>
      </c>
      <c r="CQ53" s="14">
        <f t="shared" si="76"/>
        <v>1.5</v>
      </c>
      <c r="CR53" s="14">
        <f t="shared" si="76"/>
        <v>1.5</v>
      </c>
      <c r="CS53" s="14">
        <f t="shared" si="76"/>
        <v>1.5</v>
      </c>
      <c r="CT53" s="14">
        <f t="shared" si="76"/>
        <v>0.5</v>
      </c>
      <c r="CU53" s="14">
        <f t="shared" si="76"/>
        <v>0.5</v>
      </c>
      <c r="CV53" s="14">
        <f t="shared" si="76"/>
        <v>0.5</v>
      </c>
      <c r="CW53" s="14">
        <f t="shared" si="76"/>
        <v>0.375</v>
      </c>
      <c r="CX53" s="14">
        <f t="shared" si="76"/>
        <v>0.375</v>
      </c>
      <c r="CZ53" s="14">
        <f>SUM(BI$7:BI53)</f>
        <v>35.749999999999993</v>
      </c>
      <c r="DA53" s="14">
        <f>SUM(BJ$7:BJ53)</f>
        <v>35.749999999999993</v>
      </c>
      <c r="DB53" s="14">
        <f>SUM(BK$7:BK53)</f>
        <v>20.25</v>
      </c>
      <c r="DC53" s="14">
        <f>SUM(BL$7:BL53)</f>
        <v>36.25</v>
      </c>
      <c r="DD53" s="14">
        <f>SUM(BM$7:BM53)</f>
        <v>36.25</v>
      </c>
      <c r="DE53" s="14">
        <f>SUM(BN$7:BN53)</f>
        <v>20.625</v>
      </c>
      <c r="DF53" s="14">
        <f>SUM(BO$7:BO53)</f>
        <v>20.625</v>
      </c>
      <c r="DG53" s="14">
        <f>SUM(BP$7:BP53)</f>
        <v>13.75</v>
      </c>
      <c r="DH53" s="14">
        <f>SUM(BQ$7:BQ53)</f>
        <v>28.099000000000018</v>
      </c>
      <c r="DI53" s="14">
        <f>SUM(BR$7:BR53)</f>
        <v>28.099000000000018</v>
      </c>
      <c r="DJ53" s="14">
        <f>SUM(BS$7:BS53)</f>
        <v>15.312000000000012</v>
      </c>
      <c r="DK53" s="14">
        <f>SUM(BT$7:BT53)</f>
        <v>15.312000000000012</v>
      </c>
      <c r="DL53" s="14">
        <f>SUM(BU$7:BU53)</f>
        <v>7.7000000000000028</v>
      </c>
      <c r="DM53" s="14">
        <f>SUM(BV$7:BV53)</f>
        <v>3.613999999999999</v>
      </c>
      <c r="DN53" s="14">
        <f>SUM(BW$7:BW53)</f>
        <v>33.099000000000018</v>
      </c>
      <c r="DO53" s="14">
        <f>SUM(BX$7:BX53)</f>
        <v>33.099000000000018</v>
      </c>
      <c r="DP53" s="14">
        <f>SUM(BY$7:BY53)</f>
        <v>17.937000000000012</v>
      </c>
      <c r="DQ53" s="14">
        <f>SUM(BZ$7:BZ53)</f>
        <v>17.937000000000012</v>
      </c>
      <c r="DR53" s="14">
        <f>SUM(CA$7:CA53)</f>
        <v>8.6999999999999975</v>
      </c>
      <c r="DS53" s="14">
        <f>SUM(CB$7:CB53)</f>
        <v>4.1020000000000003</v>
      </c>
      <c r="DT53" s="14">
        <f>SUM(CC$7:CC53)</f>
        <v>38.099000000000018</v>
      </c>
      <c r="DU53" s="14">
        <f>SUM(CD$7:CD53)</f>
        <v>38.099000000000018</v>
      </c>
      <c r="DV53" s="14">
        <f>SUM(CE$7:CE53)</f>
        <v>20.562000000000012</v>
      </c>
      <c r="DW53" s="14">
        <f>SUM(CF$7:CF53)</f>
        <v>20.562000000000012</v>
      </c>
      <c r="DX53" s="14">
        <f>SUM(CG$7:CG53)</f>
        <v>9.6999999999999922</v>
      </c>
      <c r="DY53" s="14">
        <f>SUM(CH$7:CH53)</f>
        <v>4.6099999999999994</v>
      </c>
      <c r="DZ53" s="14">
        <f>SUM(CI$7:CI53)</f>
        <v>12.328000000000003</v>
      </c>
      <c r="EA53" s="14">
        <f>SUM(CJ$7:CJ53)</f>
        <v>12.328000000000003</v>
      </c>
      <c r="EB53" s="14">
        <f>SUM(CK$7:CK53)</f>
        <v>12.328000000000003</v>
      </c>
      <c r="EC53" s="14">
        <f>SUM(CL$7:CL53)</f>
        <v>5.2079999999999984</v>
      </c>
      <c r="ED53" s="14">
        <f>SUM(CM$7:CM53)</f>
        <v>5.2079999999999984</v>
      </c>
      <c r="EE53" s="14">
        <f>SUM(CN$7:CN53)</f>
        <v>5.2079999999999984</v>
      </c>
      <c r="EF53" s="14">
        <f>SUM(CO$7:CO53)</f>
        <v>2.25</v>
      </c>
      <c r="EG53" s="14">
        <f>SUM(CP$7:CP53)</f>
        <v>2.25</v>
      </c>
      <c r="EH53" s="14">
        <f>SUM(CQ$7:CQ53)</f>
        <v>24</v>
      </c>
      <c r="EI53" s="14">
        <f>SUM(CR$7:CR53)</f>
        <v>24</v>
      </c>
      <c r="EJ53" s="14">
        <f>SUM(CS$7:CS53)</f>
        <v>24</v>
      </c>
      <c r="EK53" s="14">
        <f>SUM(CT$7:CT53)</f>
        <v>8</v>
      </c>
      <c r="EL53" s="14">
        <f>SUM(CU$7:CU53)</f>
        <v>8</v>
      </c>
      <c r="EM53" s="14">
        <f>SUM(CV$7:CV53)</f>
        <v>8</v>
      </c>
      <c r="EN53" s="14">
        <f>SUM(CW$7:CW53)</f>
        <v>6</v>
      </c>
      <c r="EO53" s="14">
        <f>SUM(CX$7:CX53)</f>
        <v>6</v>
      </c>
      <c r="ER53" s="14">
        <f t="shared" si="12"/>
        <v>12</v>
      </c>
      <c r="ES53" s="14">
        <f t="shared" si="13"/>
        <v>12</v>
      </c>
      <c r="ET53" s="14">
        <f t="shared" si="14"/>
        <v>9</v>
      </c>
      <c r="EU53" s="14">
        <f t="shared" si="15"/>
        <v>12</v>
      </c>
      <c r="EV53" s="14">
        <f t="shared" si="16"/>
        <v>12</v>
      </c>
      <c r="EW53" s="14">
        <f t="shared" si="17"/>
        <v>9</v>
      </c>
      <c r="EX53" s="14">
        <f t="shared" si="18"/>
        <v>9</v>
      </c>
      <c r="EY53" s="14">
        <f t="shared" si="19"/>
        <v>7</v>
      </c>
      <c r="EZ53" s="14">
        <f t="shared" si="20"/>
        <v>11</v>
      </c>
      <c r="FA53" s="14">
        <f t="shared" si="21"/>
        <v>11</v>
      </c>
      <c r="FB53" s="14">
        <f t="shared" si="22"/>
        <v>8</v>
      </c>
      <c r="FC53" s="14">
        <f t="shared" si="23"/>
        <v>8</v>
      </c>
      <c r="FD53" s="14">
        <f t="shared" si="24"/>
        <v>5</v>
      </c>
      <c r="FE53" s="14">
        <f t="shared" si="25"/>
        <v>3</v>
      </c>
      <c r="FF53" s="14">
        <f t="shared" si="26"/>
        <v>11</v>
      </c>
      <c r="FG53" s="14">
        <f t="shared" si="27"/>
        <v>11</v>
      </c>
      <c r="FH53" s="14">
        <f t="shared" si="28"/>
        <v>8</v>
      </c>
      <c r="FI53" s="14">
        <f t="shared" si="29"/>
        <v>8</v>
      </c>
      <c r="FJ53" s="14">
        <f t="shared" si="30"/>
        <v>5</v>
      </c>
      <c r="FK53" s="14">
        <f t="shared" si="31"/>
        <v>3</v>
      </c>
      <c r="FL53" s="14">
        <f t="shared" si="32"/>
        <v>12</v>
      </c>
      <c r="FM53" s="14">
        <f t="shared" si="33"/>
        <v>12</v>
      </c>
      <c r="FN53" s="14">
        <f t="shared" si="34"/>
        <v>9</v>
      </c>
      <c r="FO53" s="14">
        <f t="shared" si="35"/>
        <v>9</v>
      </c>
      <c r="FP53" s="14">
        <f t="shared" si="36"/>
        <v>6</v>
      </c>
      <c r="FQ53" s="14">
        <f t="shared" si="37"/>
        <v>3</v>
      </c>
      <c r="FR53" s="14">
        <f t="shared" si="38"/>
        <v>7</v>
      </c>
      <c r="FS53" s="14">
        <f t="shared" si="39"/>
        <v>7</v>
      </c>
      <c r="FT53" s="14">
        <f t="shared" si="40"/>
        <v>7</v>
      </c>
      <c r="FU53" s="14">
        <f t="shared" si="41"/>
        <v>4</v>
      </c>
      <c r="FV53" s="14">
        <f t="shared" si="42"/>
        <v>4</v>
      </c>
      <c r="FW53" s="14">
        <f t="shared" si="43"/>
        <v>4</v>
      </c>
      <c r="FX53" s="14">
        <f t="shared" si="44"/>
        <v>2</v>
      </c>
      <c r="FY53" s="14">
        <f t="shared" si="45"/>
        <v>2</v>
      </c>
      <c r="FZ53" s="14">
        <f t="shared" si="46"/>
        <v>10</v>
      </c>
      <c r="GA53" s="14">
        <f t="shared" si="47"/>
        <v>10</v>
      </c>
      <c r="GB53" s="14">
        <f t="shared" si="48"/>
        <v>10</v>
      </c>
      <c r="GC53" s="14">
        <f t="shared" si="49"/>
        <v>5</v>
      </c>
      <c r="GD53" s="14">
        <f t="shared" si="50"/>
        <v>5</v>
      </c>
      <c r="GE53" s="14">
        <f t="shared" si="51"/>
        <v>5</v>
      </c>
      <c r="GF53" s="14">
        <f t="shared" si="52"/>
        <v>4</v>
      </c>
      <c r="GG53" s="14">
        <f t="shared" si="53"/>
        <v>4</v>
      </c>
      <c r="GJ53" s="105">
        <v>47</v>
      </c>
      <c r="GK53" s="14">
        <f t="shared" si="54"/>
        <v>4</v>
      </c>
      <c r="GL53" s="14">
        <f t="shared" si="55"/>
        <v>1606006</v>
      </c>
      <c r="GM53" s="14" t="str">
        <f t="shared" si="56"/>
        <v>神器2-1 : 4级</v>
      </c>
      <c r="GN53" s="14" t="s">
        <v>900</v>
      </c>
      <c r="GO53" s="14">
        <f t="shared" si="57"/>
        <v>2</v>
      </c>
      <c r="GP53" s="14" t="str">
        <f t="shared" si="58"/>
        <v>神器2-1</v>
      </c>
      <c r="GQ53" s="14">
        <f t="shared" si="59"/>
        <v>1</v>
      </c>
    </row>
    <row r="54" spans="14:199" ht="16.5" x14ac:dyDescent="0.2">
      <c r="AL54" s="101">
        <v>3</v>
      </c>
      <c r="AM54" s="101">
        <v>3</v>
      </c>
      <c r="AN54" s="101">
        <v>17</v>
      </c>
      <c r="AO54" s="101">
        <v>5</v>
      </c>
      <c r="AP54" s="101" t="s">
        <v>369</v>
      </c>
      <c r="AQ54" s="101">
        <v>1500</v>
      </c>
      <c r="AR54" s="101">
        <v>1</v>
      </c>
      <c r="AS54" s="101">
        <v>1</v>
      </c>
      <c r="AT54" s="101">
        <f t="shared" si="8"/>
        <v>1</v>
      </c>
      <c r="AU54" s="14">
        <f t="shared" si="9"/>
        <v>0.15</v>
      </c>
      <c r="AV54" s="14">
        <f t="shared" si="10"/>
        <v>2.25</v>
      </c>
      <c r="BD54" s="101">
        <v>48</v>
      </c>
      <c r="BE54" s="14">
        <f>INDEX(节奏总表!$BW$4:$BW$63,新神器!BD54)</f>
        <v>141</v>
      </c>
      <c r="BF54" s="14">
        <f t="shared" si="11"/>
        <v>7</v>
      </c>
      <c r="BG54" s="101">
        <v>3</v>
      </c>
      <c r="BH54" s="101">
        <v>5</v>
      </c>
      <c r="BI54" s="14">
        <f t="shared" si="73"/>
        <v>0</v>
      </c>
      <c r="BJ54" s="14">
        <f t="shared" si="73"/>
        <v>0</v>
      </c>
      <c r="BK54" s="14">
        <f t="shared" si="73"/>
        <v>0</v>
      </c>
      <c r="BL54" s="14">
        <f t="shared" si="73"/>
        <v>0</v>
      </c>
      <c r="BM54" s="14">
        <f t="shared" si="73"/>
        <v>0</v>
      </c>
      <c r="BN54" s="14">
        <f t="shared" si="73"/>
        <v>0</v>
      </c>
      <c r="BO54" s="14">
        <f t="shared" si="73"/>
        <v>0</v>
      </c>
      <c r="BP54" s="14">
        <f t="shared" si="73"/>
        <v>0</v>
      </c>
      <c r="BQ54" s="14">
        <f t="shared" si="73"/>
        <v>0.35000000000000003</v>
      </c>
      <c r="BR54" s="14">
        <f t="shared" si="73"/>
        <v>0.35000000000000003</v>
      </c>
      <c r="BS54" s="14">
        <f t="shared" si="74"/>
        <v>0.20699999999999999</v>
      </c>
      <c r="BT54" s="14">
        <f t="shared" si="74"/>
        <v>0.20699999999999999</v>
      </c>
      <c r="BU54" s="14">
        <f t="shared" si="74"/>
        <v>0.13750000000000001</v>
      </c>
      <c r="BV54" s="14">
        <f t="shared" si="74"/>
        <v>6.9000000000000006E-2</v>
      </c>
      <c r="BW54" s="14">
        <f t="shared" si="74"/>
        <v>0.35000000000000003</v>
      </c>
      <c r="BX54" s="14">
        <f t="shared" si="74"/>
        <v>0.35000000000000003</v>
      </c>
      <c r="BY54" s="14">
        <f t="shared" si="74"/>
        <v>0.20699999999999999</v>
      </c>
      <c r="BZ54" s="14">
        <f t="shared" si="74"/>
        <v>0.20699999999999999</v>
      </c>
      <c r="CA54" s="14">
        <f t="shared" si="74"/>
        <v>0.13750000000000001</v>
      </c>
      <c r="CB54" s="14">
        <f t="shared" si="74"/>
        <v>6.9000000000000006E-2</v>
      </c>
      <c r="CC54" s="14">
        <f t="shared" si="75"/>
        <v>0.35000000000000003</v>
      </c>
      <c r="CD54" s="14">
        <f t="shared" si="75"/>
        <v>0.35000000000000003</v>
      </c>
      <c r="CE54" s="14">
        <f t="shared" si="75"/>
        <v>0.20699999999999999</v>
      </c>
      <c r="CF54" s="14">
        <f t="shared" si="75"/>
        <v>0.20699999999999999</v>
      </c>
      <c r="CG54" s="14">
        <f t="shared" si="75"/>
        <v>0.13750000000000001</v>
      </c>
      <c r="CH54" s="14">
        <f t="shared" si="75"/>
        <v>6.9499999999999992E-2</v>
      </c>
      <c r="CI54" s="14">
        <f t="shared" si="75"/>
        <v>0.20799999999999999</v>
      </c>
      <c r="CJ54" s="14">
        <f t="shared" si="75"/>
        <v>0.20799999999999999</v>
      </c>
      <c r="CK54" s="14">
        <f t="shared" si="75"/>
        <v>0.20799999999999999</v>
      </c>
      <c r="CL54" s="14">
        <f t="shared" si="75"/>
        <v>0.13800000000000001</v>
      </c>
      <c r="CM54" s="14">
        <f t="shared" si="76"/>
        <v>0.13800000000000001</v>
      </c>
      <c r="CN54" s="14">
        <f t="shared" si="76"/>
        <v>0.13800000000000001</v>
      </c>
      <c r="CO54" s="14">
        <f t="shared" si="76"/>
        <v>0</v>
      </c>
      <c r="CP54" s="14">
        <f t="shared" si="76"/>
        <v>0</v>
      </c>
      <c r="CQ54" s="14">
        <f t="shared" si="76"/>
        <v>1.5</v>
      </c>
      <c r="CR54" s="14">
        <f t="shared" si="76"/>
        <v>1.5</v>
      </c>
      <c r="CS54" s="14">
        <f t="shared" si="76"/>
        <v>1.5</v>
      </c>
      <c r="CT54" s="14">
        <f t="shared" si="76"/>
        <v>0.5</v>
      </c>
      <c r="CU54" s="14">
        <f t="shared" si="76"/>
        <v>0.5</v>
      </c>
      <c r="CV54" s="14">
        <f t="shared" si="76"/>
        <v>0.5</v>
      </c>
      <c r="CW54" s="14">
        <f t="shared" si="76"/>
        <v>0.375</v>
      </c>
      <c r="CX54" s="14">
        <f t="shared" si="76"/>
        <v>0.375</v>
      </c>
      <c r="CZ54" s="14">
        <f>SUM(BI$7:BI54)</f>
        <v>35.749999999999993</v>
      </c>
      <c r="DA54" s="14">
        <f>SUM(BJ$7:BJ54)</f>
        <v>35.749999999999993</v>
      </c>
      <c r="DB54" s="14">
        <f>SUM(BK$7:BK54)</f>
        <v>20.25</v>
      </c>
      <c r="DC54" s="14">
        <f>SUM(BL$7:BL54)</f>
        <v>36.25</v>
      </c>
      <c r="DD54" s="14">
        <f>SUM(BM$7:BM54)</f>
        <v>36.25</v>
      </c>
      <c r="DE54" s="14">
        <f>SUM(BN$7:BN54)</f>
        <v>20.625</v>
      </c>
      <c r="DF54" s="14">
        <f>SUM(BO$7:BO54)</f>
        <v>20.625</v>
      </c>
      <c r="DG54" s="14">
        <f>SUM(BP$7:BP54)</f>
        <v>13.75</v>
      </c>
      <c r="DH54" s="14">
        <f>SUM(BQ$7:BQ54)</f>
        <v>28.449000000000019</v>
      </c>
      <c r="DI54" s="14">
        <f>SUM(BR$7:BR54)</f>
        <v>28.449000000000019</v>
      </c>
      <c r="DJ54" s="14">
        <f>SUM(BS$7:BS54)</f>
        <v>15.519000000000013</v>
      </c>
      <c r="DK54" s="14">
        <f>SUM(BT$7:BT54)</f>
        <v>15.519000000000013</v>
      </c>
      <c r="DL54" s="14">
        <f>SUM(BU$7:BU54)</f>
        <v>7.837500000000003</v>
      </c>
      <c r="DM54" s="14">
        <f>SUM(BV$7:BV54)</f>
        <v>3.6829999999999989</v>
      </c>
      <c r="DN54" s="14">
        <f>SUM(BW$7:BW54)</f>
        <v>33.449000000000019</v>
      </c>
      <c r="DO54" s="14">
        <f>SUM(BX$7:BX54)</f>
        <v>33.449000000000019</v>
      </c>
      <c r="DP54" s="14">
        <f>SUM(BY$7:BY54)</f>
        <v>18.144000000000013</v>
      </c>
      <c r="DQ54" s="14">
        <f>SUM(BZ$7:BZ54)</f>
        <v>18.144000000000013</v>
      </c>
      <c r="DR54" s="14">
        <f>SUM(CA$7:CA54)</f>
        <v>8.8374999999999968</v>
      </c>
      <c r="DS54" s="14">
        <f>SUM(CB$7:CB54)</f>
        <v>4.1710000000000003</v>
      </c>
      <c r="DT54" s="14">
        <f>SUM(CC$7:CC54)</f>
        <v>38.449000000000019</v>
      </c>
      <c r="DU54" s="14">
        <f>SUM(CD$7:CD54)</f>
        <v>38.449000000000019</v>
      </c>
      <c r="DV54" s="14">
        <f>SUM(CE$7:CE54)</f>
        <v>20.769000000000013</v>
      </c>
      <c r="DW54" s="14">
        <f>SUM(CF$7:CF54)</f>
        <v>20.769000000000013</v>
      </c>
      <c r="DX54" s="14">
        <f>SUM(CG$7:CG54)</f>
        <v>9.8374999999999915</v>
      </c>
      <c r="DY54" s="14">
        <f>SUM(CH$7:CH54)</f>
        <v>4.6794999999999991</v>
      </c>
      <c r="DZ54" s="14">
        <f>SUM(CI$7:CI54)</f>
        <v>12.536000000000003</v>
      </c>
      <c r="EA54" s="14">
        <f>SUM(CJ$7:CJ54)</f>
        <v>12.536000000000003</v>
      </c>
      <c r="EB54" s="14">
        <f>SUM(CK$7:CK54)</f>
        <v>12.536000000000003</v>
      </c>
      <c r="EC54" s="14">
        <f>SUM(CL$7:CL54)</f>
        <v>5.3459999999999983</v>
      </c>
      <c r="ED54" s="14">
        <f>SUM(CM$7:CM54)</f>
        <v>5.3459999999999983</v>
      </c>
      <c r="EE54" s="14">
        <f>SUM(CN$7:CN54)</f>
        <v>5.3459999999999983</v>
      </c>
      <c r="EF54" s="14">
        <f>SUM(CO$7:CO54)</f>
        <v>2.25</v>
      </c>
      <c r="EG54" s="14">
        <f>SUM(CP$7:CP54)</f>
        <v>2.25</v>
      </c>
      <c r="EH54" s="14">
        <f>SUM(CQ$7:CQ54)</f>
        <v>25.5</v>
      </c>
      <c r="EI54" s="14">
        <f>SUM(CR$7:CR54)</f>
        <v>25.5</v>
      </c>
      <c r="EJ54" s="14">
        <f>SUM(CS$7:CS54)</f>
        <v>25.5</v>
      </c>
      <c r="EK54" s="14">
        <f>SUM(CT$7:CT54)</f>
        <v>8.5</v>
      </c>
      <c r="EL54" s="14">
        <f>SUM(CU$7:CU54)</f>
        <v>8.5</v>
      </c>
      <c r="EM54" s="14">
        <f>SUM(CV$7:CV54)</f>
        <v>8.5</v>
      </c>
      <c r="EN54" s="14">
        <f>SUM(CW$7:CW54)</f>
        <v>6.375</v>
      </c>
      <c r="EO54" s="14">
        <f>SUM(CX$7:CX54)</f>
        <v>6.375</v>
      </c>
      <c r="ER54" s="14">
        <f t="shared" si="12"/>
        <v>12</v>
      </c>
      <c r="ES54" s="14">
        <f t="shared" si="13"/>
        <v>12</v>
      </c>
      <c r="ET54" s="14">
        <f t="shared" si="14"/>
        <v>9</v>
      </c>
      <c r="EU54" s="14">
        <f t="shared" si="15"/>
        <v>12</v>
      </c>
      <c r="EV54" s="14">
        <f t="shared" si="16"/>
        <v>12</v>
      </c>
      <c r="EW54" s="14">
        <f t="shared" si="17"/>
        <v>9</v>
      </c>
      <c r="EX54" s="14">
        <f t="shared" si="18"/>
        <v>9</v>
      </c>
      <c r="EY54" s="14">
        <f t="shared" si="19"/>
        <v>7</v>
      </c>
      <c r="EZ54" s="14">
        <f t="shared" si="20"/>
        <v>11</v>
      </c>
      <c r="FA54" s="14">
        <f t="shared" si="21"/>
        <v>11</v>
      </c>
      <c r="FB54" s="14">
        <f t="shared" si="22"/>
        <v>8</v>
      </c>
      <c r="FC54" s="14">
        <f t="shared" si="23"/>
        <v>8</v>
      </c>
      <c r="FD54" s="14">
        <f t="shared" si="24"/>
        <v>5</v>
      </c>
      <c r="FE54" s="14">
        <f t="shared" si="25"/>
        <v>3</v>
      </c>
      <c r="FF54" s="14">
        <f t="shared" si="26"/>
        <v>11</v>
      </c>
      <c r="FG54" s="14">
        <f t="shared" si="27"/>
        <v>11</v>
      </c>
      <c r="FH54" s="14">
        <f t="shared" si="28"/>
        <v>9</v>
      </c>
      <c r="FI54" s="14">
        <f t="shared" si="29"/>
        <v>9</v>
      </c>
      <c r="FJ54" s="14">
        <f t="shared" si="30"/>
        <v>5</v>
      </c>
      <c r="FK54" s="14">
        <f t="shared" si="31"/>
        <v>3</v>
      </c>
      <c r="FL54" s="14">
        <f t="shared" si="32"/>
        <v>12</v>
      </c>
      <c r="FM54" s="14">
        <f t="shared" si="33"/>
        <v>12</v>
      </c>
      <c r="FN54" s="14">
        <f t="shared" si="34"/>
        <v>9</v>
      </c>
      <c r="FO54" s="14">
        <f t="shared" si="35"/>
        <v>9</v>
      </c>
      <c r="FP54" s="14">
        <f t="shared" si="36"/>
        <v>6</v>
      </c>
      <c r="FQ54" s="14">
        <f t="shared" si="37"/>
        <v>3</v>
      </c>
      <c r="FR54" s="14">
        <f t="shared" si="38"/>
        <v>7</v>
      </c>
      <c r="FS54" s="14">
        <f t="shared" si="39"/>
        <v>7</v>
      </c>
      <c r="FT54" s="14">
        <f t="shared" si="40"/>
        <v>7</v>
      </c>
      <c r="FU54" s="14">
        <f t="shared" si="41"/>
        <v>4</v>
      </c>
      <c r="FV54" s="14">
        <f t="shared" si="42"/>
        <v>4</v>
      </c>
      <c r="FW54" s="14">
        <f t="shared" si="43"/>
        <v>4</v>
      </c>
      <c r="FX54" s="14">
        <f t="shared" si="44"/>
        <v>2</v>
      </c>
      <c r="FY54" s="14">
        <f t="shared" si="45"/>
        <v>2</v>
      </c>
      <c r="FZ54" s="14">
        <f t="shared" si="46"/>
        <v>10</v>
      </c>
      <c r="GA54" s="14">
        <f t="shared" si="47"/>
        <v>10</v>
      </c>
      <c r="GB54" s="14">
        <f t="shared" si="48"/>
        <v>10</v>
      </c>
      <c r="GC54" s="14">
        <f t="shared" si="49"/>
        <v>5</v>
      </c>
      <c r="GD54" s="14">
        <f t="shared" si="50"/>
        <v>5</v>
      </c>
      <c r="GE54" s="14">
        <f t="shared" si="51"/>
        <v>5</v>
      </c>
      <c r="GF54" s="14">
        <f t="shared" si="52"/>
        <v>4</v>
      </c>
      <c r="GG54" s="14">
        <f t="shared" si="53"/>
        <v>4</v>
      </c>
      <c r="GJ54" s="105">
        <v>48</v>
      </c>
      <c r="GK54" s="14">
        <f t="shared" si="54"/>
        <v>4</v>
      </c>
      <c r="GL54" s="14">
        <f t="shared" si="55"/>
        <v>1606006</v>
      </c>
      <c r="GM54" s="14" t="str">
        <f t="shared" si="56"/>
        <v>神器2-1 : 5级</v>
      </c>
      <c r="GN54" s="14" t="s">
        <v>900</v>
      </c>
      <c r="GO54" s="14">
        <f t="shared" si="57"/>
        <v>3</v>
      </c>
      <c r="GP54" s="14" t="str">
        <f t="shared" si="58"/>
        <v>神器2-1</v>
      </c>
      <c r="GQ54" s="14">
        <f t="shared" si="59"/>
        <v>1</v>
      </c>
    </row>
    <row r="55" spans="14:199" ht="16.5" x14ac:dyDescent="0.2">
      <c r="AL55" s="101">
        <v>3</v>
      </c>
      <c r="AM55" s="101">
        <v>3</v>
      </c>
      <c r="AN55" s="101">
        <v>17</v>
      </c>
      <c r="AO55" s="101">
        <v>6</v>
      </c>
      <c r="AP55" s="101" t="s">
        <v>370</v>
      </c>
      <c r="AQ55" s="101">
        <v>1000</v>
      </c>
      <c r="AR55" s="101">
        <v>1</v>
      </c>
      <c r="AS55" s="101">
        <v>1</v>
      </c>
      <c r="AT55" s="101">
        <f t="shared" si="8"/>
        <v>2</v>
      </c>
      <c r="AU55" s="14">
        <f t="shared" si="9"/>
        <v>0.1</v>
      </c>
      <c r="AV55" s="14">
        <f t="shared" si="10"/>
        <v>4.5</v>
      </c>
      <c r="BD55" s="101">
        <v>49</v>
      </c>
      <c r="BE55" s="14">
        <f>INDEX(节奏总表!$BW$4:$BW$63,新神器!BD55)</f>
        <v>142</v>
      </c>
      <c r="BF55" s="14">
        <f t="shared" si="11"/>
        <v>7</v>
      </c>
      <c r="BG55" s="101">
        <v>3</v>
      </c>
      <c r="BH55" s="101">
        <v>5</v>
      </c>
      <c r="BI55" s="14">
        <f t="shared" si="73"/>
        <v>0</v>
      </c>
      <c r="BJ55" s="14">
        <f t="shared" si="73"/>
        <v>0</v>
      </c>
      <c r="BK55" s="14">
        <f t="shared" si="73"/>
        <v>0</v>
      </c>
      <c r="BL55" s="14">
        <f t="shared" si="73"/>
        <v>0</v>
      </c>
      <c r="BM55" s="14">
        <f t="shared" si="73"/>
        <v>0</v>
      </c>
      <c r="BN55" s="14">
        <f t="shared" si="73"/>
        <v>0</v>
      </c>
      <c r="BO55" s="14">
        <f t="shared" si="73"/>
        <v>0</v>
      </c>
      <c r="BP55" s="14">
        <f t="shared" si="73"/>
        <v>0</v>
      </c>
      <c r="BQ55" s="14">
        <f t="shared" si="73"/>
        <v>0.35000000000000003</v>
      </c>
      <c r="BR55" s="14">
        <f t="shared" si="73"/>
        <v>0.35000000000000003</v>
      </c>
      <c r="BS55" s="14">
        <f t="shared" si="74"/>
        <v>0.20699999999999999</v>
      </c>
      <c r="BT55" s="14">
        <f t="shared" si="74"/>
        <v>0.20699999999999999</v>
      </c>
      <c r="BU55" s="14">
        <f t="shared" si="74"/>
        <v>0.13750000000000001</v>
      </c>
      <c r="BV55" s="14">
        <f t="shared" si="74"/>
        <v>6.9000000000000006E-2</v>
      </c>
      <c r="BW55" s="14">
        <f t="shared" si="74"/>
        <v>0.35000000000000003</v>
      </c>
      <c r="BX55" s="14">
        <f t="shared" si="74"/>
        <v>0.35000000000000003</v>
      </c>
      <c r="BY55" s="14">
        <f t="shared" si="74"/>
        <v>0.20699999999999999</v>
      </c>
      <c r="BZ55" s="14">
        <f t="shared" si="74"/>
        <v>0.20699999999999999</v>
      </c>
      <c r="CA55" s="14">
        <f t="shared" si="74"/>
        <v>0.13750000000000001</v>
      </c>
      <c r="CB55" s="14">
        <f t="shared" si="74"/>
        <v>6.9000000000000006E-2</v>
      </c>
      <c r="CC55" s="14">
        <f t="shared" si="75"/>
        <v>0.35000000000000003</v>
      </c>
      <c r="CD55" s="14">
        <f t="shared" si="75"/>
        <v>0.35000000000000003</v>
      </c>
      <c r="CE55" s="14">
        <f t="shared" si="75"/>
        <v>0.20699999999999999</v>
      </c>
      <c r="CF55" s="14">
        <f t="shared" si="75"/>
        <v>0.20699999999999999</v>
      </c>
      <c r="CG55" s="14">
        <f t="shared" si="75"/>
        <v>0.13750000000000001</v>
      </c>
      <c r="CH55" s="14">
        <f t="shared" si="75"/>
        <v>6.9499999999999992E-2</v>
      </c>
      <c r="CI55" s="14">
        <f t="shared" si="75"/>
        <v>0.20799999999999999</v>
      </c>
      <c r="CJ55" s="14">
        <f t="shared" si="75"/>
        <v>0.20799999999999999</v>
      </c>
      <c r="CK55" s="14">
        <f t="shared" si="75"/>
        <v>0.20799999999999999</v>
      </c>
      <c r="CL55" s="14">
        <f t="shared" si="75"/>
        <v>0.13800000000000001</v>
      </c>
      <c r="CM55" s="14">
        <f t="shared" si="76"/>
        <v>0.13800000000000001</v>
      </c>
      <c r="CN55" s="14">
        <f t="shared" si="76"/>
        <v>0.13800000000000001</v>
      </c>
      <c r="CO55" s="14">
        <f t="shared" si="76"/>
        <v>0</v>
      </c>
      <c r="CP55" s="14">
        <f t="shared" si="76"/>
        <v>0</v>
      </c>
      <c r="CQ55" s="14">
        <f t="shared" si="76"/>
        <v>1.5</v>
      </c>
      <c r="CR55" s="14">
        <f t="shared" si="76"/>
        <v>1.5</v>
      </c>
      <c r="CS55" s="14">
        <f t="shared" si="76"/>
        <v>1.5</v>
      </c>
      <c r="CT55" s="14">
        <f t="shared" si="76"/>
        <v>0.5</v>
      </c>
      <c r="CU55" s="14">
        <f t="shared" si="76"/>
        <v>0.5</v>
      </c>
      <c r="CV55" s="14">
        <f t="shared" si="76"/>
        <v>0.5</v>
      </c>
      <c r="CW55" s="14">
        <f t="shared" si="76"/>
        <v>0.375</v>
      </c>
      <c r="CX55" s="14">
        <f t="shared" si="76"/>
        <v>0.375</v>
      </c>
      <c r="CZ55" s="14">
        <f>SUM(BI$7:BI55)</f>
        <v>35.749999999999993</v>
      </c>
      <c r="DA55" s="14">
        <f>SUM(BJ$7:BJ55)</f>
        <v>35.749999999999993</v>
      </c>
      <c r="DB55" s="14">
        <f>SUM(BK$7:BK55)</f>
        <v>20.25</v>
      </c>
      <c r="DC55" s="14">
        <f>SUM(BL$7:BL55)</f>
        <v>36.25</v>
      </c>
      <c r="DD55" s="14">
        <f>SUM(BM$7:BM55)</f>
        <v>36.25</v>
      </c>
      <c r="DE55" s="14">
        <f>SUM(BN$7:BN55)</f>
        <v>20.625</v>
      </c>
      <c r="DF55" s="14">
        <f>SUM(BO$7:BO55)</f>
        <v>20.625</v>
      </c>
      <c r="DG55" s="14">
        <f>SUM(BP$7:BP55)</f>
        <v>13.75</v>
      </c>
      <c r="DH55" s="14">
        <f>SUM(BQ$7:BQ55)</f>
        <v>28.799000000000021</v>
      </c>
      <c r="DI55" s="14">
        <f>SUM(BR$7:BR55)</f>
        <v>28.799000000000021</v>
      </c>
      <c r="DJ55" s="14">
        <f>SUM(BS$7:BS55)</f>
        <v>15.726000000000013</v>
      </c>
      <c r="DK55" s="14">
        <f>SUM(BT$7:BT55)</f>
        <v>15.726000000000013</v>
      </c>
      <c r="DL55" s="14">
        <f>SUM(BU$7:BU55)</f>
        <v>7.9750000000000032</v>
      </c>
      <c r="DM55" s="14">
        <f>SUM(BV$7:BV55)</f>
        <v>3.7519999999999989</v>
      </c>
      <c r="DN55" s="14">
        <f>SUM(BW$7:BW55)</f>
        <v>33.799000000000021</v>
      </c>
      <c r="DO55" s="14">
        <f>SUM(BX$7:BX55)</f>
        <v>33.799000000000021</v>
      </c>
      <c r="DP55" s="14">
        <f>SUM(BY$7:BY55)</f>
        <v>18.351000000000013</v>
      </c>
      <c r="DQ55" s="14">
        <f>SUM(BZ$7:BZ55)</f>
        <v>18.351000000000013</v>
      </c>
      <c r="DR55" s="14">
        <f>SUM(CA$7:CA55)</f>
        <v>8.9749999999999961</v>
      </c>
      <c r="DS55" s="14">
        <f>SUM(CB$7:CB55)</f>
        <v>4.24</v>
      </c>
      <c r="DT55" s="14">
        <f>SUM(CC$7:CC55)</f>
        <v>38.799000000000021</v>
      </c>
      <c r="DU55" s="14">
        <f>SUM(CD$7:CD55)</f>
        <v>38.799000000000021</v>
      </c>
      <c r="DV55" s="14">
        <f>SUM(CE$7:CE55)</f>
        <v>20.976000000000013</v>
      </c>
      <c r="DW55" s="14">
        <f>SUM(CF$7:CF55)</f>
        <v>20.976000000000013</v>
      </c>
      <c r="DX55" s="14">
        <f>SUM(CG$7:CG55)</f>
        <v>9.9749999999999908</v>
      </c>
      <c r="DY55" s="14">
        <f>SUM(CH$7:CH55)</f>
        <v>4.7489999999999988</v>
      </c>
      <c r="DZ55" s="14">
        <f>SUM(CI$7:CI55)</f>
        <v>12.744000000000003</v>
      </c>
      <c r="EA55" s="14">
        <f>SUM(CJ$7:CJ55)</f>
        <v>12.744000000000003</v>
      </c>
      <c r="EB55" s="14">
        <f>SUM(CK$7:CK55)</f>
        <v>12.744000000000003</v>
      </c>
      <c r="EC55" s="14">
        <f>SUM(CL$7:CL55)</f>
        <v>5.4839999999999982</v>
      </c>
      <c r="ED55" s="14">
        <f>SUM(CM$7:CM55)</f>
        <v>5.4839999999999982</v>
      </c>
      <c r="EE55" s="14">
        <f>SUM(CN$7:CN55)</f>
        <v>5.4839999999999982</v>
      </c>
      <c r="EF55" s="14">
        <f>SUM(CO$7:CO55)</f>
        <v>2.25</v>
      </c>
      <c r="EG55" s="14">
        <f>SUM(CP$7:CP55)</f>
        <v>2.25</v>
      </c>
      <c r="EH55" s="14">
        <f>SUM(CQ$7:CQ55)</f>
        <v>27</v>
      </c>
      <c r="EI55" s="14">
        <f>SUM(CR$7:CR55)</f>
        <v>27</v>
      </c>
      <c r="EJ55" s="14">
        <f>SUM(CS$7:CS55)</f>
        <v>27</v>
      </c>
      <c r="EK55" s="14">
        <f>SUM(CT$7:CT55)</f>
        <v>9</v>
      </c>
      <c r="EL55" s="14">
        <f>SUM(CU$7:CU55)</f>
        <v>9</v>
      </c>
      <c r="EM55" s="14">
        <f>SUM(CV$7:CV55)</f>
        <v>9</v>
      </c>
      <c r="EN55" s="14">
        <f>SUM(CW$7:CW55)</f>
        <v>6.75</v>
      </c>
      <c r="EO55" s="14">
        <f>SUM(CX$7:CX55)</f>
        <v>6.75</v>
      </c>
      <c r="ER55" s="14">
        <f t="shared" si="12"/>
        <v>12</v>
      </c>
      <c r="ES55" s="14">
        <f t="shared" si="13"/>
        <v>12</v>
      </c>
      <c r="ET55" s="14">
        <f t="shared" si="14"/>
        <v>9</v>
      </c>
      <c r="EU55" s="14">
        <f t="shared" si="15"/>
        <v>12</v>
      </c>
      <c r="EV55" s="14">
        <f t="shared" si="16"/>
        <v>12</v>
      </c>
      <c r="EW55" s="14">
        <f t="shared" si="17"/>
        <v>9</v>
      </c>
      <c r="EX55" s="14">
        <f t="shared" si="18"/>
        <v>9</v>
      </c>
      <c r="EY55" s="14">
        <f t="shared" si="19"/>
        <v>7</v>
      </c>
      <c r="EZ55" s="14">
        <f t="shared" si="20"/>
        <v>11</v>
      </c>
      <c r="FA55" s="14">
        <f t="shared" si="21"/>
        <v>11</v>
      </c>
      <c r="FB55" s="14">
        <f t="shared" si="22"/>
        <v>8</v>
      </c>
      <c r="FC55" s="14">
        <f t="shared" si="23"/>
        <v>8</v>
      </c>
      <c r="FD55" s="14">
        <f t="shared" si="24"/>
        <v>5</v>
      </c>
      <c r="FE55" s="14">
        <f t="shared" si="25"/>
        <v>3</v>
      </c>
      <c r="FF55" s="14">
        <f t="shared" si="26"/>
        <v>11</v>
      </c>
      <c r="FG55" s="14">
        <f t="shared" si="27"/>
        <v>11</v>
      </c>
      <c r="FH55" s="14">
        <f t="shared" si="28"/>
        <v>9</v>
      </c>
      <c r="FI55" s="14">
        <f t="shared" si="29"/>
        <v>9</v>
      </c>
      <c r="FJ55" s="14">
        <f t="shared" si="30"/>
        <v>5</v>
      </c>
      <c r="FK55" s="14">
        <f t="shared" si="31"/>
        <v>3</v>
      </c>
      <c r="FL55" s="14">
        <f t="shared" si="32"/>
        <v>12</v>
      </c>
      <c r="FM55" s="14">
        <f t="shared" si="33"/>
        <v>12</v>
      </c>
      <c r="FN55" s="14">
        <f t="shared" si="34"/>
        <v>9</v>
      </c>
      <c r="FO55" s="14">
        <f t="shared" si="35"/>
        <v>9</v>
      </c>
      <c r="FP55" s="14">
        <f t="shared" si="36"/>
        <v>6</v>
      </c>
      <c r="FQ55" s="14">
        <f t="shared" si="37"/>
        <v>3</v>
      </c>
      <c r="FR55" s="14">
        <f t="shared" si="38"/>
        <v>7</v>
      </c>
      <c r="FS55" s="14">
        <f t="shared" si="39"/>
        <v>7</v>
      </c>
      <c r="FT55" s="14">
        <f t="shared" si="40"/>
        <v>7</v>
      </c>
      <c r="FU55" s="14">
        <f t="shared" si="41"/>
        <v>4</v>
      </c>
      <c r="FV55" s="14">
        <f t="shared" si="42"/>
        <v>4</v>
      </c>
      <c r="FW55" s="14">
        <f t="shared" si="43"/>
        <v>4</v>
      </c>
      <c r="FX55" s="14">
        <f t="shared" si="44"/>
        <v>2</v>
      </c>
      <c r="FY55" s="14">
        <f t="shared" si="45"/>
        <v>2</v>
      </c>
      <c r="FZ55" s="14">
        <f t="shared" si="46"/>
        <v>10</v>
      </c>
      <c r="GA55" s="14">
        <f t="shared" si="47"/>
        <v>10</v>
      </c>
      <c r="GB55" s="14">
        <f t="shared" si="48"/>
        <v>10</v>
      </c>
      <c r="GC55" s="14">
        <f t="shared" si="49"/>
        <v>6</v>
      </c>
      <c r="GD55" s="14">
        <f t="shared" si="50"/>
        <v>6</v>
      </c>
      <c r="GE55" s="14">
        <f t="shared" si="51"/>
        <v>6</v>
      </c>
      <c r="GF55" s="14">
        <f t="shared" si="52"/>
        <v>4</v>
      </c>
      <c r="GG55" s="14">
        <f t="shared" si="53"/>
        <v>4</v>
      </c>
      <c r="GJ55" s="105">
        <v>49</v>
      </c>
      <c r="GK55" s="14">
        <f t="shared" si="54"/>
        <v>4</v>
      </c>
      <c r="GL55" s="14">
        <f t="shared" si="55"/>
        <v>1606006</v>
      </c>
      <c r="GM55" s="14" t="str">
        <f t="shared" si="56"/>
        <v>神器2-1 : 6级</v>
      </c>
      <c r="GN55" s="14" t="s">
        <v>900</v>
      </c>
      <c r="GO55" s="14">
        <f t="shared" si="57"/>
        <v>4</v>
      </c>
      <c r="GP55" s="14" t="str">
        <f t="shared" si="58"/>
        <v>神器2-1</v>
      </c>
      <c r="GQ55" s="14">
        <f t="shared" si="59"/>
        <v>2</v>
      </c>
    </row>
    <row r="56" spans="14:199" ht="16.5" x14ac:dyDescent="0.2">
      <c r="AL56" s="101">
        <v>3</v>
      </c>
      <c r="AM56" s="101">
        <v>3</v>
      </c>
      <c r="AN56" s="101">
        <v>17</v>
      </c>
      <c r="AO56" s="101">
        <v>7</v>
      </c>
      <c r="AP56" s="101" t="s">
        <v>371</v>
      </c>
      <c r="AQ56" s="101">
        <v>1000</v>
      </c>
      <c r="AR56" s="101">
        <v>1</v>
      </c>
      <c r="AS56" s="101">
        <v>1</v>
      </c>
      <c r="AT56" s="101">
        <f t="shared" si="8"/>
        <v>2</v>
      </c>
      <c r="AU56" s="14">
        <f t="shared" si="9"/>
        <v>0.1</v>
      </c>
      <c r="AV56" s="14">
        <f t="shared" si="10"/>
        <v>4.5</v>
      </c>
      <c r="BD56" s="101">
        <v>50</v>
      </c>
      <c r="BE56" s="14">
        <f>INDEX(节奏总表!$BW$4:$BW$63,新神器!BD56)</f>
        <v>142</v>
      </c>
      <c r="BF56" s="14">
        <f t="shared" si="11"/>
        <v>7</v>
      </c>
      <c r="BG56" s="101">
        <v>3</v>
      </c>
      <c r="BH56" s="101">
        <v>5</v>
      </c>
      <c r="BI56" s="14">
        <f t="shared" si="73"/>
        <v>0</v>
      </c>
      <c r="BJ56" s="14">
        <f t="shared" si="73"/>
        <v>0</v>
      </c>
      <c r="BK56" s="14">
        <f t="shared" si="73"/>
        <v>0</v>
      </c>
      <c r="BL56" s="14">
        <f t="shared" si="73"/>
        <v>0</v>
      </c>
      <c r="BM56" s="14">
        <f t="shared" si="73"/>
        <v>0</v>
      </c>
      <c r="BN56" s="14">
        <f t="shared" si="73"/>
        <v>0</v>
      </c>
      <c r="BO56" s="14">
        <f t="shared" si="73"/>
        <v>0</v>
      </c>
      <c r="BP56" s="14">
        <f t="shared" si="73"/>
        <v>0</v>
      </c>
      <c r="BQ56" s="14">
        <f t="shared" si="73"/>
        <v>0.35000000000000003</v>
      </c>
      <c r="BR56" s="14">
        <f t="shared" si="73"/>
        <v>0.35000000000000003</v>
      </c>
      <c r="BS56" s="14">
        <f t="shared" si="74"/>
        <v>0.20699999999999999</v>
      </c>
      <c r="BT56" s="14">
        <f t="shared" si="74"/>
        <v>0.20699999999999999</v>
      </c>
      <c r="BU56" s="14">
        <f t="shared" si="74"/>
        <v>0.13750000000000001</v>
      </c>
      <c r="BV56" s="14">
        <f t="shared" si="74"/>
        <v>6.9000000000000006E-2</v>
      </c>
      <c r="BW56" s="14">
        <f t="shared" si="74"/>
        <v>0.35000000000000003</v>
      </c>
      <c r="BX56" s="14">
        <f t="shared" si="74"/>
        <v>0.35000000000000003</v>
      </c>
      <c r="BY56" s="14">
        <f t="shared" si="74"/>
        <v>0.20699999999999999</v>
      </c>
      <c r="BZ56" s="14">
        <f t="shared" si="74"/>
        <v>0.20699999999999999</v>
      </c>
      <c r="CA56" s="14">
        <f t="shared" si="74"/>
        <v>0.13750000000000001</v>
      </c>
      <c r="CB56" s="14">
        <f t="shared" si="74"/>
        <v>6.9000000000000006E-2</v>
      </c>
      <c r="CC56" s="14">
        <f t="shared" si="75"/>
        <v>0.35000000000000003</v>
      </c>
      <c r="CD56" s="14">
        <f t="shared" si="75"/>
        <v>0.35000000000000003</v>
      </c>
      <c r="CE56" s="14">
        <f t="shared" si="75"/>
        <v>0.20699999999999999</v>
      </c>
      <c r="CF56" s="14">
        <f t="shared" si="75"/>
        <v>0.20699999999999999</v>
      </c>
      <c r="CG56" s="14">
        <f t="shared" si="75"/>
        <v>0.13750000000000001</v>
      </c>
      <c r="CH56" s="14">
        <f t="shared" si="75"/>
        <v>6.9499999999999992E-2</v>
      </c>
      <c r="CI56" s="14">
        <f t="shared" si="75"/>
        <v>0.20799999999999999</v>
      </c>
      <c r="CJ56" s="14">
        <f t="shared" si="75"/>
        <v>0.20799999999999999</v>
      </c>
      <c r="CK56" s="14">
        <f t="shared" si="75"/>
        <v>0.20799999999999999</v>
      </c>
      <c r="CL56" s="14">
        <f t="shared" si="75"/>
        <v>0.13800000000000001</v>
      </c>
      <c r="CM56" s="14">
        <f t="shared" si="76"/>
        <v>0.13800000000000001</v>
      </c>
      <c r="CN56" s="14">
        <f t="shared" si="76"/>
        <v>0.13800000000000001</v>
      </c>
      <c r="CO56" s="14">
        <f t="shared" si="76"/>
        <v>0</v>
      </c>
      <c r="CP56" s="14">
        <f t="shared" si="76"/>
        <v>0</v>
      </c>
      <c r="CQ56" s="14">
        <f t="shared" si="76"/>
        <v>1.5</v>
      </c>
      <c r="CR56" s="14">
        <f t="shared" si="76"/>
        <v>1.5</v>
      </c>
      <c r="CS56" s="14">
        <f t="shared" si="76"/>
        <v>1.5</v>
      </c>
      <c r="CT56" s="14">
        <f t="shared" si="76"/>
        <v>0.5</v>
      </c>
      <c r="CU56" s="14">
        <f t="shared" si="76"/>
        <v>0.5</v>
      </c>
      <c r="CV56" s="14">
        <f t="shared" si="76"/>
        <v>0.5</v>
      </c>
      <c r="CW56" s="14">
        <f t="shared" si="76"/>
        <v>0.375</v>
      </c>
      <c r="CX56" s="14">
        <f t="shared" si="76"/>
        <v>0.375</v>
      </c>
      <c r="CZ56" s="14">
        <f>SUM(BI$7:BI56)</f>
        <v>35.749999999999993</v>
      </c>
      <c r="DA56" s="14">
        <f>SUM(BJ$7:BJ56)</f>
        <v>35.749999999999993</v>
      </c>
      <c r="DB56" s="14">
        <f>SUM(BK$7:BK56)</f>
        <v>20.25</v>
      </c>
      <c r="DC56" s="14">
        <f>SUM(BL$7:BL56)</f>
        <v>36.25</v>
      </c>
      <c r="DD56" s="14">
        <f>SUM(BM$7:BM56)</f>
        <v>36.25</v>
      </c>
      <c r="DE56" s="14">
        <f>SUM(BN$7:BN56)</f>
        <v>20.625</v>
      </c>
      <c r="DF56" s="14">
        <f>SUM(BO$7:BO56)</f>
        <v>20.625</v>
      </c>
      <c r="DG56" s="14">
        <f>SUM(BP$7:BP56)</f>
        <v>13.75</v>
      </c>
      <c r="DH56" s="14">
        <f>SUM(BQ$7:BQ56)</f>
        <v>29.149000000000022</v>
      </c>
      <c r="DI56" s="14">
        <f>SUM(BR$7:BR56)</f>
        <v>29.149000000000022</v>
      </c>
      <c r="DJ56" s="14">
        <f>SUM(BS$7:BS56)</f>
        <v>15.933000000000014</v>
      </c>
      <c r="DK56" s="14">
        <f>SUM(BT$7:BT56)</f>
        <v>15.933000000000014</v>
      </c>
      <c r="DL56" s="14">
        <f>SUM(BU$7:BU56)</f>
        <v>8.1125000000000025</v>
      </c>
      <c r="DM56" s="14">
        <f>SUM(BV$7:BV56)</f>
        <v>3.8209999999999988</v>
      </c>
      <c r="DN56" s="14">
        <f>SUM(BW$7:BW56)</f>
        <v>34.149000000000022</v>
      </c>
      <c r="DO56" s="14">
        <f>SUM(BX$7:BX56)</f>
        <v>34.149000000000022</v>
      </c>
      <c r="DP56" s="14">
        <f>SUM(BY$7:BY56)</f>
        <v>18.558000000000014</v>
      </c>
      <c r="DQ56" s="14">
        <f>SUM(BZ$7:BZ56)</f>
        <v>18.558000000000014</v>
      </c>
      <c r="DR56" s="14">
        <f>SUM(CA$7:CA56)</f>
        <v>9.1124999999999954</v>
      </c>
      <c r="DS56" s="14">
        <f>SUM(CB$7:CB56)</f>
        <v>4.3090000000000002</v>
      </c>
      <c r="DT56" s="14">
        <f>SUM(CC$7:CC56)</f>
        <v>39.149000000000022</v>
      </c>
      <c r="DU56" s="14">
        <f>SUM(CD$7:CD56)</f>
        <v>39.149000000000022</v>
      </c>
      <c r="DV56" s="14">
        <f>SUM(CE$7:CE56)</f>
        <v>21.183000000000014</v>
      </c>
      <c r="DW56" s="14">
        <f>SUM(CF$7:CF56)</f>
        <v>21.183000000000014</v>
      </c>
      <c r="DX56" s="14">
        <f>SUM(CG$7:CG56)</f>
        <v>10.11249999999999</v>
      </c>
      <c r="DY56" s="14">
        <f>SUM(CH$7:CH56)</f>
        <v>4.8184999999999985</v>
      </c>
      <c r="DZ56" s="14">
        <f>SUM(CI$7:CI56)</f>
        <v>12.952000000000004</v>
      </c>
      <c r="EA56" s="14">
        <f>SUM(CJ$7:CJ56)</f>
        <v>12.952000000000004</v>
      </c>
      <c r="EB56" s="14">
        <f>SUM(CK$7:CK56)</f>
        <v>12.952000000000004</v>
      </c>
      <c r="EC56" s="14">
        <f>SUM(CL$7:CL56)</f>
        <v>5.6219999999999981</v>
      </c>
      <c r="ED56" s="14">
        <f>SUM(CM$7:CM56)</f>
        <v>5.6219999999999981</v>
      </c>
      <c r="EE56" s="14">
        <f>SUM(CN$7:CN56)</f>
        <v>5.6219999999999981</v>
      </c>
      <c r="EF56" s="14">
        <f>SUM(CO$7:CO56)</f>
        <v>2.25</v>
      </c>
      <c r="EG56" s="14">
        <f>SUM(CP$7:CP56)</f>
        <v>2.25</v>
      </c>
      <c r="EH56" s="14">
        <f>SUM(CQ$7:CQ56)</f>
        <v>28.5</v>
      </c>
      <c r="EI56" s="14">
        <f>SUM(CR$7:CR56)</f>
        <v>28.5</v>
      </c>
      <c r="EJ56" s="14">
        <f>SUM(CS$7:CS56)</f>
        <v>28.5</v>
      </c>
      <c r="EK56" s="14">
        <f>SUM(CT$7:CT56)</f>
        <v>9.5</v>
      </c>
      <c r="EL56" s="14">
        <f>SUM(CU$7:CU56)</f>
        <v>9.5</v>
      </c>
      <c r="EM56" s="14">
        <f>SUM(CV$7:CV56)</f>
        <v>9.5</v>
      </c>
      <c r="EN56" s="14">
        <f>SUM(CW$7:CW56)</f>
        <v>7.125</v>
      </c>
      <c r="EO56" s="14">
        <f>SUM(CX$7:CX56)</f>
        <v>7.125</v>
      </c>
      <c r="ER56" s="14">
        <f t="shared" si="12"/>
        <v>12</v>
      </c>
      <c r="ES56" s="14">
        <f t="shared" si="13"/>
        <v>12</v>
      </c>
      <c r="ET56" s="14">
        <f t="shared" si="14"/>
        <v>9</v>
      </c>
      <c r="EU56" s="14">
        <f t="shared" si="15"/>
        <v>12</v>
      </c>
      <c r="EV56" s="14">
        <f t="shared" si="16"/>
        <v>12</v>
      </c>
      <c r="EW56" s="14">
        <f t="shared" si="17"/>
        <v>9</v>
      </c>
      <c r="EX56" s="14">
        <f t="shared" si="18"/>
        <v>9</v>
      </c>
      <c r="EY56" s="14">
        <f t="shared" si="19"/>
        <v>7</v>
      </c>
      <c r="EZ56" s="14">
        <f t="shared" si="20"/>
        <v>11</v>
      </c>
      <c r="FA56" s="14">
        <f t="shared" si="21"/>
        <v>11</v>
      </c>
      <c r="FB56" s="14">
        <f t="shared" si="22"/>
        <v>8</v>
      </c>
      <c r="FC56" s="14">
        <f t="shared" si="23"/>
        <v>8</v>
      </c>
      <c r="FD56" s="14">
        <f t="shared" si="24"/>
        <v>5</v>
      </c>
      <c r="FE56" s="14">
        <f t="shared" si="25"/>
        <v>3</v>
      </c>
      <c r="FF56" s="14">
        <f t="shared" si="26"/>
        <v>12</v>
      </c>
      <c r="FG56" s="14">
        <f t="shared" si="27"/>
        <v>12</v>
      </c>
      <c r="FH56" s="14">
        <f t="shared" si="28"/>
        <v>9</v>
      </c>
      <c r="FI56" s="14">
        <f t="shared" si="29"/>
        <v>9</v>
      </c>
      <c r="FJ56" s="14">
        <f t="shared" si="30"/>
        <v>6</v>
      </c>
      <c r="FK56" s="14">
        <f t="shared" si="31"/>
        <v>3</v>
      </c>
      <c r="FL56" s="14">
        <f t="shared" si="32"/>
        <v>12</v>
      </c>
      <c r="FM56" s="14">
        <f t="shared" si="33"/>
        <v>12</v>
      </c>
      <c r="FN56" s="14">
        <f t="shared" si="34"/>
        <v>9</v>
      </c>
      <c r="FO56" s="14">
        <f t="shared" si="35"/>
        <v>9</v>
      </c>
      <c r="FP56" s="14">
        <f t="shared" si="36"/>
        <v>6</v>
      </c>
      <c r="FQ56" s="14">
        <f t="shared" si="37"/>
        <v>3</v>
      </c>
      <c r="FR56" s="14">
        <f t="shared" si="38"/>
        <v>7</v>
      </c>
      <c r="FS56" s="14">
        <f t="shared" si="39"/>
        <v>7</v>
      </c>
      <c r="FT56" s="14">
        <f t="shared" si="40"/>
        <v>7</v>
      </c>
      <c r="FU56" s="14">
        <f t="shared" si="41"/>
        <v>4</v>
      </c>
      <c r="FV56" s="14">
        <f t="shared" si="42"/>
        <v>4</v>
      </c>
      <c r="FW56" s="14">
        <f t="shared" si="43"/>
        <v>4</v>
      </c>
      <c r="FX56" s="14">
        <f t="shared" si="44"/>
        <v>2</v>
      </c>
      <c r="FY56" s="14">
        <f t="shared" si="45"/>
        <v>2</v>
      </c>
      <c r="FZ56" s="14">
        <f t="shared" si="46"/>
        <v>11</v>
      </c>
      <c r="GA56" s="14">
        <f t="shared" si="47"/>
        <v>11</v>
      </c>
      <c r="GB56" s="14">
        <f t="shared" si="48"/>
        <v>11</v>
      </c>
      <c r="GC56" s="14">
        <f t="shared" si="49"/>
        <v>6</v>
      </c>
      <c r="GD56" s="14">
        <f t="shared" si="50"/>
        <v>6</v>
      </c>
      <c r="GE56" s="14">
        <f t="shared" si="51"/>
        <v>6</v>
      </c>
      <c r="GF56" s="14">
        <f t="shared" si="52"/>
        <v>5</v>
      </c>
      <c r="GG56" s="14">
        <f t="shared" si="53"/>
        <v>5</v>
      </c>
      <c r="GJ56" s="105">
        <v>50</v>
      </c>
      <c r="GK56" s="14">
        <f t="shared" si="54"/>
        <v>4</v>
      </c>
      <c r="GL56" s="14">
        <f t="shared" si="55"/>
        <v>1606006</v>
      </c>
      <c r="GM56" s="14" t="str">
        <f t="shared" si="56"/>
        <v>神器2-1 : 7级</v>
      </c>
      <c r="GN56" s="14" t="s">
        <v>900</v>
      </c>
      <c r="GO56" s="14">
        <f t="shared" si="57"/>
        <v>5</v>
      </c>
      <c r="GP56" s="14" t="str">
        <f t="shared" si="58"/>
        <v>神器2-1</v>
      </c>
      <c r="GQ56" s="14">
        <f t="shared" si="59"/>
        <v>2</v>
      </c>
    </row>
    <row r="57" spans="14:199" ht="16.5" x14ac:dyDescent="0.2">
      <c r="AL57" s="101">
        <v>3</v>
      </c>
      <c r="AM57" s="101">
        <v>3</v>
      </c>
      <c r="AN57" s="101">
        <v>17</v>
      </c>
      <c r="AO57" s="101">
        <v>8</v>
      </c>
      <c r="AP57" s="101" t="s">
        <v>372</v>
      </c>
      <c r="AQ57" s="101">
        <v>1000</v>
      </c>
      <c r="AR57" s="101">
        <v>1</v>
      </c>
      <c r="AS57" s="101">
        <v>1</v>
      </c>
      <c r="AT57" s="101">
        <f t="shared" si="8"/>
        <v>3</v>
      </c>
      <c r="AU57" s="14">
        <f t="shared" si="9"/>
        <v>0.1</v>
      </c>
      <c r="AV57" s="14">
        <f t="shared" si="10"/>
        <v>10.5</v>
      </c>
      <c r="BD57" s="101">
        <v>51</v>
      </c>
      <c r="BE57" s="14">
        <f>INDEX(节奏总表!$BW$4:$BW$63,新神器!BD57)</f>
        <v>143</v>
      </c>
      <c r="BF57" s="14">
        <f t="shared" si="11"/>
        <v>7</v>
      </c>
      <c r="BG57" s="101">
        <v>3</v>
      </c>
      <c r="BH57" s="101">
        <v>5</v>
      </c>
      <c r="BI57" s="14">
        <f t="shared" ref="BI57:BR66" si="77">SUMIFS($AU$7:$AU$301,$AL$7:$AL$301,"="&amp;$BF57,$AM$7:$AM$301,"="&amp;$BG57,$AO$7:$AO$301,"="&amp;BI$2)*$BH57</f>
        <v>0</v>
      </c>
      <c r="BJ57" s="14">
        <f t="shared" si="77"/>
        <v>0</v>
      </c>
      <c r="BK57" s="14">
        <f t="shared" si="77"/>
        <v>0</v>
      </c>
      <c r="BL57" s="14">
        <f t="shared" si="77"/>
        <v>0</v>
      </c>
      <c r="BM57" s="14">
        <f t="shared" si="77"/>
        <v>0</v>
      </c>
      <c r="BN57" s="14">
        <f t="shared" si="77"/>
        <v>0</v>
      </c>
      <c r="BO57" s="14">
        <f t="shared" si="77"/>
        <v>0</v>
      </c>
      <c r="BP57" s="14">
        <f t="shared" si="77"/>
        <v>0</v>
      </c>
      <c r="BQ57" s="14">
        <f t="shared" si="77"/>
        <v>0.35000000000000003</v>
      </c>
      <c r="BR57" s="14">
        <f t="shared" si="77"/>
        <v>0.35000000000000003</v>
      </c>
      <c r="BS57" s="14">
        <f t="shared" ref="BS57:CB66" si="78">SUMIFS($AU$7:$AU$301,$AL$7:$AL$301,"="&amp;$BF57,$AM$7:$AM$301,"="&amp;$BG57,$AO$7:$AO$301,"="&amp;BS$2)*$BH57</f>
        <v>0.20699999999999999</v>
      </c>
      <c r="BT57" s="14">
        <f t="shared" si="78"/>
        <v>0.20699999999999999</v>
      </c>
      <c r="BU57" s="14">
        <f t="shared" si="78"/>
        <v>0.13750000000000001</v>
      </c>
      <c r="BV57" s="14">
        <f t="shared" si="78"/>
        <v>6.9000000000000006E-2</v>
      </c>
      <c r="BW57" s="14">
        <f t="shared" si="78"/>
        <v>0.35000000000000003</v>
      </c>
      <c r="BX57" s="14">
        <f t="shared" si="78"/>
        <v>0.35000000000000003</v>
      </c>
      <c r="BY57" s="14">
        <f t="shared" si="78"/>
        <v>0.20699999999999999</v>
      </c>
      <c r="BZ57" s="14">
        <f t="shared" si="78"/>
        <v>0.20699999999999999</v>
      </c>
      <c r="CA57" s="14">
        <f t="shared" si="78"/>
        <v>0.13750000000000001</v>
      </c>
      <c r="CB57" s="14">
        <f t="shared" si="78"/>
        <v>6.9000000000000006E-2</v>
      </c>
      <c r="CC57" s="14">
        <f t="shared" ref="CC57:CL66" si="79">SUMIFS($AU$7:$AU$301,$AL$7:$AL$301,"="&amp;$BF57,$AM$7:$AM$301,"="&amp;$BG57,$AO$7:$AO$301,"="&amp;CC$2)*$BH57</f>
        <v>0.35000000000000003</v>
      </c>
      <c r="CD57" s="14">
        <f t="shared" si="79"/>
        <v>0.35000000000000003</v>
      </c>
      <c r="CE57" s="14">
        <f t="shared" si="79"/>
        <v>0.20699999999999999</v>
      </c>
      <c r="CF57" s="14">
        <f t="shared" si="79"/>
        <v>0.20699999999999999</v>
      </c>
      <c r="CG57" s="14">
        <f t="shared" si="79"/>
        <v>0.13750000000000001</v>
      </c>
      <c r="CH57" s="14">
        <f t="shared" si="79"/>
        <v>6.9499999999999992E-2</v>
      </c>
      <c r="CI57" s="14">
        <f t="shared" si="79"/>
        <v>0.20799999999999999</v>
      </c>
      <c r="CJ57" s="14">
        <f t="shared" si="79"/>
        <v>0.20799999999999999</v>
      </c>
      <c r="CK57" s="14">
        <f t="shared" si="79"/>
        <v>0.20799999999999999</v>
      </c>
      <c r="CL57" s="14">
        <f t="shared" si="79"/>
        <v>0.13800000000000001</v>
      </c>
      <c r="CM57" s="14">
        <f t="shared" ref="CM57:CX66" si="80">SUMIFS($AU$7:$AU$301,$AL$7:$AL$301,"="&amp;$BF57,$AM$7:$AM$301,"="&amp;$BG57,$AO$7:$AO$301,"="&amp;CM$2)*$BH57</f>
        <v>0.13800000000000001</v>
      </c>
      <c r="CN57" s="14">
        <f t="shared" si="80"/>
        <v>0.13800000000000001</v>
      </c>
      <c r="CO57" s="14">
        <f t="shared" si="80"/>
        <v>0</v>
      </c>
      <c r="CP57" s="14">
        <f t="shared" si="80"/>
        <v>0</v>
      </c>
      <c r="CQ57" s="14">
        <f t="shared" si="80"/>
        <v>1.5</v>
      </c>
      <c r="CR57" s="14">
        <f t="shared" si="80"/>
        <v>1.5</v>
      </c>
      <c r="CS57" s="14">
        <f t="shared" si="80"/>
        <v>1.5</v>
      </c>
      <c r="CT57" s="14">
        <f t="shared" si="80"/>
        <v>0.5</v>
      </c>
      <c r="CU57" s="14">
        <f t="shared" si="80"/>
        <v>0.5</v>
      </c>
      <c r="CV57" s="14">
        <f t="shared" si="80"/>
        <v>0.5</v>
      </c>
      <c r="CW57" s="14">
        <f t="shared" si="80"/>
        <v>0.375</v>
      </c>
      <c r="CX57" s="14">
        <f t="shared" si="80"/>
        <v>0.375</v>
      </c>
      <c r="CZ57" s="14">
        <f>SUM(BI$7:BI57)</f>
        <v>35.749999999999993</v>
      </c>
      <c r="DA57" s="14">
        <f>SUM(BJ$7:BJ57)</f>
        <v>35.749999999999993</v>
      </c>
      <c r="DB57" s="14">
        <f>SUM(BK$7:BK57)</f>
        <v>20.25</v>
      </c>
      <c r="DC57" s="14">
        <f>SUM(BL$7:BL57)</f>
        <v>36.25</v>
      </c>
      <c r="DD57" s="14">
        <f>SUM(BM$7:BM57)</f>
        <v>36.25</v>
      </c>
      <c r="DE57" s="14">
        <f>SUM(BN$7:BN57)</f>
        <v>20.625</v>
      </c>
      <c r="DF57" s="14">
        <f>SUM(BO$7:BO57)</f>
        <v>20.625</v>
      </c>
      <c r="DG57" s="14">
        <f>SUM(BP$7:BP57)</f>
        <v>13.75</v>
      </c>
      <c r="DH57" s="14">
        <f>SUM(BQ$7:BQ57)</f>
        <v>29.499000000000024</v>
      </c>
      <c r="DI57" s="14">
        <f>SUM(BR$7:BR57)</f>
        <v>29.499000000000024</v>
      </c>
      <c r="DJ57" s="14">
        <f>SUM(BS$7:BS57)</f>
        <v>16.140000000000015</v>
      </c>
      <c r="DK57" s="14">
        <f>SUM(BT$7:BT57)</f>
        <v>16.140000000000015</v>
      </c>
      <c r="DL57" s="14">
        <f>SUM(BU$7:BU57)</f>
        <v>8.2500000000000018</v>
      </c>
      <c r="DM57" s="14">
        <f>SUM(BV$7:BV57)</f>
        <v>3.8899999999999988</v>
      </c>
      <c r="DN57" s="14">
        <f>SUM(BW$7:BW57)</f>
        <v>34.499000000000024</v>
      </c>
      <c r="DO57" s="14">
        <f>SUM(BX$7:BX57)</f>
        <v>34.499000000000024</v>
      </c>
      <c r="DP57" s="14">
        <f>SUM(BY$7:BY57)</f>
        <v>18.765000000000015</v>
      </c>
      <c r="DQ57" s="14">
        <f>SUM(BZ$7:BZ57)</f>
        <v>18.765000000000015</v>
      </c>
      <c r="DR57" s="14">
        <f>SUM(CA$7:CA57)</f>
        <v>9.2499999999999947</v>
      </c>
      <c r="DS57" s="14">
        <f>SUM(CB$7:CB57)</f>
        <v>4.3780000000000001</v>
      </c>
      <c r="DT57" s="14">
        <f>SUM(CC$7:CC57)</f>
        <v>39.499000000000024</v>
      </c>
      <c r="DU57" s="14">
        <f>SUM(CD$7:CD57)</f>
        <v>39.499000000000024</v>
      </c>
      <c r="DV57" s="14">
        <f>SUM(CE$7:CE57)</f>
        <v>21.390000000000015</v>
      </c>
      <c r="DW57" s="14">
        <f>SUM(CF$7:CF57)</f>
        <v>21.390000000000015</v>
      </c>
      <c r="DX57" s="14">
        <f>SUM(CG$7:CG57)</f>
        <v>10.249999999999989</v>
      </c>
      <c r="DY57" s="14">
        <f>SUM(CH$7:CH57)</f>
        <v>4.8879999999999981</v>
      </c>
      <c r="DZ57" s="14">
        <f>SUM(CI$7:CI57)</f>
        <v>13.160000000000004</v>
      </c>
      <c r="EA57" s="14">
        <f>SUM(CJ$7:CJ57)</f>
        <v>13.160000000000004</v>
      </c>
      <c r="EB57" s="14">
        <f>SUM(CK$7:CK57)</f>
        <v>13.160000000000004</v>
      </c>
      <c r="EC57" s="14">
        <f>SUM(CL$7:CL57)</f>
        <v>5.759999999999998</v>
      </c>
      <c r="ED57" s="14">
        <f>SUM(CM$7:CM57)</f>
        <v>5.759999999999998</v>
      </c>
      <c r="EE57" s="14">
        <f>SUM(CN$7:CN57)</f>
        <v>5.759999999999998</v>
      </c>
      <c r="EF57" s="14">
        <f>SUM(CO$7:CO57)</f>
        <v>2.25</v>
      </c>
      <c r="EG57" s="14">
        <f>SUM(CP$7:CP57)</f>
        <v>2.25</v>
      </c>
      <c r="EH57" s="14">
        <f>SUM(CQ$7:CQ57)</f>
        <v>30</v>
      </c>
      <c r="EI57" s="14">
        <f>SUM(CR$7:CR57)</f>
        <v>30</v>
      </c>
      <c r="EJ57" s="14">
        <f>SUM(CS$7:CS57)</f>
        <v>30</v>
      </c>
      <c r="EK57" s="14">
        <f>SUM(CT$7:CT57)</f>
        <v>10</v>
      </c>
      <c r="EL57" s="14">
        <f>SUM(CU$7:CU57)</f>
        <v>10</v>
      </c>
      <c r="EM57" s="14">
        <f>SUM(CV$7:CV57)</f>
        <v>10</v>
      </c>
      <c r="EN57" s="14">
        <f>SUM(CW$7:CW57)</f>
        <v>7.5</v>
      </c>
      <c r="EO57" s="14">
        <f>SUM(CX$7:CX57)</f>
        <v>7.5</v>
      </c>
      <c r="ER57" s="14">
        <f t="shared" si="12"/>
        <v>12</v>
      </c>
      <c r="ES57" s="14">
        <f t="shared" si="13"/>
        <v>12</v>
      </c>
      <c r="ET57" s="14">
        <f t="shared" si="14"/>
        <v>9</v>
      </c>
      <c r="EU57" s="14">
        <f t="shared" si="15"/>
        <v>12</v>
      </c>
      <c r="EV57" s="14">
        <f t="shared" si="16"/>
        <v>12</v>
      </c>
      <c r="EW57" s="14">
        <f t="shared" si="17"/>
        <v>9</v>
      </c>
      <c r="EX57" s="14">
        <f t="shared" si="18"/>
        <v>9</v>
      </c>
      <c r="EY57" s="14">
        <f t="shared" si="19"/>
        <v>7</v>
      </c>
      <c r="EZ57" s="14">
        <f t="shared" si="20"/>
        <v>11</v>
      </c>
      <c r="FA57" s="14">
        <f t="shared" si="21"/>
        <v>11</v>
      </c>
      <c r="FB57" s="14">
        <f t="shared" si="22"/>
        <v>8</v>
      </c>
      <c r="FC57" s="14">
        <f t="shared" si="23"/>
        <v>8</v>
      </c>
      <c r="FD57" s="14">
        <f t="shared" si="24"/>
        <v>5</v>
      </c>
      <c r="FE57" s="14">
        <f t="shared" si="25"/>
        <v>3</v>
      </c>
      <c r="FF57" s="14">
        <f t="shared" si="26"/>
        <v>12</v>
      </c>
      <c r="FG57" s="14">
        <f t="shared" si="27"/>
        <v>12</v>
      </c>
      <c r="FH57" s="14">
        <f t="shared" si="28"/>
        <v>9</v>
      </c>
      <c r="FI57" s="14">
        <f t="shared" si="29"/>
        <v>9</v>
      </c>
      <c r="FJ57" s="14">
        <f t="shared" si="30"/>
        <v>6</v>
      </c>
      <c r="FK57" s="14">
        <f t="shared" si="31"/>
        <v>3</v>
      </c>
      <c r="FL57" s="14">
        <f t="shared" si="32"/>
        <v>12</v>
      </c>
      <c r="FM57" s="14">
        <f t="shared" si="33"/>
        <v>12</v>
      </c>
      <c r="FN57" s="14">
        <f t="shared" si="34"/>
        <v>9</v>
      </c>
      <c r="FO57" s="14">
        <f t="shared" si="35"/>
        <v>9</v>
      </c>
      <c r="FP57" s="14">
        <f t="shared" si="36"/>
        <v>6</v>
      </c>
      <c r="FQ57" s="14">
        <f t="shared" si="37"/>
        <v>3</v>
      </c>
      <c r="FR57" s="14">
        <f t="shared" si="38"/>
        <v>7</v>
      </c>
      <c r="FS57" s="14">
        <f t="shared" si="39"/>
        <v>7</v>
      </c>
      <c r="FT57" s="14">
        <f t="shared" si="40"/>
        <v>7</v>
      </c>
      <c r="FU57" s="14">
        <f t="shared" si="41"/>
        <v>4</v>
      </c>
      <c r="FV57" s="14">
        <f t="shared" si="42"/>
        <v>4</v>
      </c>
      <c r="FW57" s="14">
        <f t="shared" si="43"/>
        <v>4</v>
      </c>
      <c r="FX57" s="14">
        <f t="shared" si="44"/>
        <v>2</v>
      </c>
      <c r="FY57" s="14">
        <f t="shared" si="45"/>
        <v>2</v>
      </c>
      <c r="FZ57" s="14">
        <f t="shared" si="46"/>
        <v>11</v>
      </c>
      <c r="GA57" s="14">
        <f t="shared" si="47"/>
        <v>11</v>
      </c>
      <c r="GB57" s="14">
        <f t="shared" si="48"/>
        <v>11</v>
      </c>
      <c r="GC57" s="14">
        <f t="shared" si="49"/>
        <v>6</v>
      </c>
      <c r="GD57" s="14">
        <f t="shared" si="50"/>
        <v>6</v>
      </c>
      <c r="GE57" s="14">
        <f t="shared" si="51"/>
        <v>6</v>
      </c>
      <c r="GF57" s="14">
        <f t="shared" si="52"/>
        <v>5</v>
      </c>
      <c r="GG57" s="14">
        <f t="shared" si="53"/>
        <v>5</v>
      </c>
      <c r="GJ57" s="105">
        <v>51</v>
      </c>
      <c r="GK57" s="14">
        <f t="shared" si="54"/>
        <v>4</v>
      </c>
      <c r="GL57" s="14">
        <f t="shared" si="55"/>
        <v>1606006</v>
      </c>
      <c r="GM57" s="14" t="str">
        <f t="shared" si="56"/>
        <v>神器2-1 : 8级</v>
      </c>
      <c r="GN57" s="14" t="s">
        <v>900</v>
      </c>
      <c r="GO57" s="14">
        <f t="shared" si="57"/>
        <v>6</v>
      </c>
      <c r="GP57" s="14" t="str">
        <f t="shared" si="58"/>
        <v>神器2-1</v>
      </c>
      <c r="GQ57" s="14">
        <f t="shared" si="59"/>
        <v>2</v>
      </c>
    </row>
    <row r="58" spans="14:199" ht="16.5" x14ac:dyDescent="0.2">
      <c r="AL58" s="101">
        <v>3</v>
      </c>
      <c r="AM58" s="101">
        <v>3</v>
      </c>
      <c r="AN58" s="101">
        <v>18</v>
      </c>
      <c r="AO58" s="101">
        <v>9</v>
      </c>
      <c r="AP58" s="101" t="s">
        <v>860</v>
      </c>
      <c r="AQ58" s="101">
        <v>5000</v>
      </c>
      <c r="AR58" s="101">
        <v>1</v>
      </c>
      <c r="AS58" s="101">
        <v>3</v>
      </c>
      <c r="AT58" s="101">
        <f t="shared" si="8"/>
        <v>1</v>
      </c>
      <c r="AU58" s="14">
        <f t="shared" si="9"/>
        <v>1</v>
      </c>
      <c r="AV58" s="14">
        <f t="shared" si="10"/>
        <v>20</v>
      </c>
      <c r="BD58" s="101">
        <v>52</v>
      </c>
      <c r="BE58" s="14">
        <f>INDEX(节奏总表!$BW$4:$BW$63,新神器!BD58)</f>
        <v>144</v>
      </c>
      <c r="BF58" s="14">
        <f t="shared" si="11"/>
        <v>7</v>
      </c>
      <c r="BG58" s="101">
        <v>3</v>
      </c>
      <c r="BH58" s="101">
        <v>5</v>
      </c>
      <c r="BI58" s="14">
        <f t="shared" si="77"/>
        <v>0</v>
      </c>
      <c r="BJ58" s="14">
        <f t="shared" si="77"/>
        <v>0</v>
      </c>
      <c r="BK58" s="14">
        <f t="shared" si="77"/>
        <v>0</v>
      </c>
      <c r="BL58" s="14">
        <f t="shared" si="77"/>
        <v>0</v>
      </c>
      <c r="BM58" s="14">
        <f t="shared" si="77"/>
        <v>0</v>
      </c>
      <c r="BN58" s="14">
        <f t="shared" si="77"/>
        <v>0</v>
      </c>
      <c r="BO58" s="14">
        <f t="shared" si="77"/>
        <v>0</v>
      </c>
      <c r="BP58" s="14">
        <f t="shared" si="77"/>
        <v>0</v>
      </c>
      <c r="BQ58" s="14">
        <f t="shared" si="77"/>
        <v>0.35000000000000003</v>
      </c>
      <c r="BR58" s="14">
        <f t="shared" si="77"/>
        <v>0.35000000000000003</v>
      </c>
      <c r="BS58" s="14">
        <f t="shared" si="78"/>
        <v>0.20699999999999999</v>
      </c>
      <c r="BT58" s="14">
        <f t="shared" si="78"/>
        <v>0.20699999999999999</v>
      </c>
      <c r="BU58" s="14">
        <f t="shared" si="78"/>
        <v>0.13750000000000001</v>
      </c>
      <c r="BV58" s="14">
        <f t="shared" si="78"/>
        <v>6.9000000000000006E-2</v>
      </c>
      <c r="BW58" s="14">
        <f t="shared" si="78"/>
        <v>0.35000000000000003</v>
      </c>
      <c r="BX58" s="14">
        <f t="shared" si="78"/>
        <v>0.35000000000000003</v>
      </c>
      <c r="BY58" s="14">
        <f t="shared" si="78"/>
        <v>0.20699999999999999</v>
      </c>
      <c r="BZ58" s="14">
        <f t="shared" si="78"/>
        <v>0.20699999999999999</v>
      </c>
      <c r="CA58" s="14">
        <f t="shared" si="78"/>
        <v>0.13750000000000001</v>
      </c>
      <c r="CB58" s="14">
        <f t="shared" si="78"/>
        <v>6.9000000000000006E-2</v>
      </c>
      <c r="CC58" s="14">
        <f t="shared" si="79"/>
        <v>0.35000000000000003</v>
      </c>
      <c r="CD58" s="14">
        <f t="shared" si="79"/>
        <v>0.35000000000000003</v>
      </c>
      <c r="CE58" s="14">
        <f t="shared" si="79"/>
        <v>0.20699999999999999</v>
      </c>
      <c r="CF58" s="14">
        <f t="shared" si="79"/>
        <v>0.20699999999999999</v>
      </c>
      <c r="CG58" s="14">
        <f t="shared" si="79"/>
        <v>0.13750000000000001</v>
      </c>
      <c r="CH58" s="14">
        <f t="shared" si="79"/>
        <v>6.9499999999999992E-2</v>
      </c>
      <c r="CI58" s="14">
        <f t="shared" si="79"/>
        <v>0.20799999999999999</v>
      </c>
      <c r="CJ58" s="14">
        <f t="shared" si="79"/>
        <v>0.20799999999999999</v>
      </c>
      <c r="CK58" s="14">
        <f t="shared" si="79"/>
        <v>0.20799999999999999</v>
      </c>
      <c r="CL58" s="14">
        <f t="shared" si="79"/>
        <v>0.13800000000000001</v>
      </c>
      <c r="CM58" s="14">
        <f t="shared" si="80"/>
        <v>0.13800000000000001</v>
      </c>
      <c r="CN58" s="14">
        <f t="shared" si="80"/>
        <v>0.13800000000000001</v>
      </c>
      <c r="CO58" s="14">
        <f t="shared" si="80"/>
        <v>0</v>
      </c>
      <c r="CP58" s="14">
        <f t="shared" si="80"/>
        <v>0</v>
      </c>
      <c r="CQ58" s="14">
        <f t="shared" si="80"/>
        <v>1.5</v>
      </c>
      <c r="CR58" s="14">
        <f t="shared" si="80"/>
        <v>1.5</v>
      </c>
      <c r="CS58" s="14">
        <f t="shared" si="80"/>
        <v>1.5</v>
      </c>
      <c r="CT58" s="14">
        <f t="shared" si="80"/>
        <v>0.5</v>
      </c>
      <c r="CU58" s="14">
        <f t="shared" si="80"/>
        <v>0.5</v>
      </c>
      <c r="CV58" s="14">
        <f t="shared" si="80"/>
        <v>0.5</v>
      </c>
      <c r="CW58" s="14">
        <f t="shared" si="80"/>
        <v>0.375</v>
      </c>
      <c r="CX58" s="14">
        <f t="shared" si="80"/>
        <v>0.375</v>
      </c>
      <c r="CZ58" s="14">
        <f>SUM(BI$7:BI58)</f>
        <v>35.749999999999993</v>
      </c>
      <c r="DA58" s="14">
        <f>SUM(BJ$7:BJ58)</f>
        <v>35.749999999999993</v>
      </c>
      <c r="DB58" s="14">
        <f>SUM(BK$7:BK58)</f>
        <v>20.25</v>
      </c>
      <c r="DC58" s="14">
        <f>SUM(BL$7:BL58)</f>
        <v>36.25</v>
      </c>
      <c r="DD58" s="14">
        <f>SUM(BM$7:BM58)</f>
        <v>36.25</v>
      </c>
      <c r="DE58" s="14">
        <f>SUM(BN$7:BN58)</f>
        <v>20.625</v>
      </c>
      <c r="DF58" s="14">
        <f>SUM(BO$7:BO58)</f>
        <v>20.625</v>
      </c>
      <c r="DG58" s="14">
        <f>SUM(BP$7:BP58)</f>
        <v>13.75</v>
      </c>
      <c r="DH58" s="14">
        <f>SUM(BQ$7:BQ58)</f>
        <v>29.849000000000025</v>
      </c>
      <c r="DI58" s="14">
        <f>SUM(BR$7:BR58)</f>
        <v>29.849000000000025</v>
      </c>
      <c r="DJ58" s="14">
        <f>SUM(BS$7:BS58)</f>
        <v>16.347000000000016</v>
      </c>
      <c r="DK58" s="14">
        <f>SUM(BT$7:BT58)</f>
        <v>16.347000000000016</v>
      </c>
      <c r="DL58" s="14">
        <f>SUM(BU$7:BU58)</f>
        <v>8.3875000000000011</v>
      </c>
      <c r="DM58" s="14">
        <f>SUM(BV$7:BV58)</f>
        <v>3.9589999999999987</v>
      </c>
      <c r="DN58" s="14">
        <f>SUM(BW$7:BW58)</f>
        <v>34.849000000000025</v>
      </c>
      <c r="DO58" s="14">
        <f>SUM(BX$7:BX58)</f>
        <v>34.849000000000025</v>
      </c>
      <c r="DP58" s="14">
        <f>SUM(BY$7:BY58)</f>
        <v>18.972000000000016</v>
      </c>
      <c r="DQ58" s="14">
        <f>SUM(BZ$7:BZ58)</f>
        <v>18.972000000000016</v>
      </c>
      <c r="DR58" s="14">
        <f>SUM(CA$7:CA58)</f>
        <v>9.387499999999994</v>
      </c>
      <c r="DS58" s="14">
        <f>SUM(CB$7:CB58)</f>
        <v>4.4470000000000001</v>
      </c>
      <c r="DT58" s="14">
        <f>SUM(CC$7:CC58)</f>
        <v>39.849000000000025</v>
      </c>
      <c r="DU58" s="14">
        <f>SUM(CD$7:CD58)</f>
        <v>39.849000000000025</v>
      </c>
      <c r="DV58" s="14">
        <f>SUM(CE$7:CE58)</f>
        <v>21.597000000000016</v>
      </c>
      <c r="DW58" s="14">
        <f>SUM(CF$7:CF58)</f>
        <v>21.597000000000016</v>
      </c>
      <c r="DX58" s="14">
        <f>SUM(CG$7:CG58)</f>
        <v>10.387499999999989</v>
      </c>
      <c r="DY58" s="14">
        <f>SUM(CH$7:CH58)</f>
        <v>4.9574999999999978</v>
      </c>
      <c r="DZ58" s="14">
        <f>SUM(CI$7:CI58)</f>
        <v>13.368000000000004</v>
      </c>
      <c r="EA58" s="14">
        <f>SUM(CJ$7:CJ58)</f>
        <v>13.368000000000004</v>
      </c>
      <c r="EB58" s="14">
        <f>SUM(CK$7:CK58)</f>
        <v>13.368000000000004</v>
      </c>
      <c r="EC58" s="14">
        <f>SUM(CL$7:CL58)</f>
        <v>5.8979999999999979</v>
      </c>
      <c r="ED58" s="14">
        <f>SUM(CM$7:CM58)</f>
        <v>5.8979999999999979</v>
      </c>
      <c r="EE58" s="14">
        <f>SUM(CN$7:CN58)</f>
        <v>5.8979999999999979</v>
      </c>
      <c r="EF58" s="14">
        <f>SUM(CO$7:CO58)</f>
        <v>2.25</v>
      </c>
      <c r="EG58" s="14">
        <f>SUM(CP$7:CP58)</f>
        <v>2.25</v>
      </c>
      <c r="EH58" s="14">
        <f>SUM(CQ$7:CQ58)</f>
        <v>31.5</v>
      </c>
      <c r="EI58" s="14">
        <f>SUM(CR$7:CR58)</f>
        <v>31.5</v>
      </c>
      <c r="EJ58" s="14">
        <f>SUM(CS$7:CS58)</f>
        <v>31.5</v>
      </c>
      <c r="EK58" s="14">
        <f>SUM(CT$7:CT58)</f>
        <v>10.5</v>
      </c>
      <c r="EL58" s="14">
        <f>SUM(CU$7:CU58)</f>
        <v>10.5</v>
      </c>
      <c r="EM58" s="14">
        <f>SUM(CV$7:CV58)</f>
        <v>10.5</v>
      </c>
      <c r="EN58" s="14">
        <f>SUM(CW$7:CW58)</f>
        <v>7.875</v>
      </c>
      <c r="EO58" s="14">
        <f>SUM(CX$7:CX58)</f>
        <v>7.875</v>
      </c>
      <c r="ER58" s="14">
        <f t="shared" si="12"/>
        <v>12</v>
      </c>
      <c r="ES58" s="14">
        <f t="shared" si="13"/>
        <v>12</v>
      </c>
      <c r="ET58" s="14">
        <f t="shared" si="14"/>
        <v>9</v>
      </c>
      <c r="EU58" s="14">
        <f t="shared" si="15"/>
        <v>12</v>
      </c>
      <c r="EV58" s="14">
        <f t="shared" si="16"/>
        <v>12</v>
      </c>
      <c r="EW58" s="14">
        <f t="shared" si="17"/>
        <v>9</v>
      </c>
      <c r="EX58" s="14">
        <f t="shared" si="18"/>
        <v>9</v>
      </c>
      <c r="EY58" s="14">
        <f t="shared" si="19"/>
        <v>7</v>
      </c>
      <c r="EZ58" s="14">
        <f t="shared" si="20"/>
        <v>11</v>
      </c>
      <c r="FA58" s="14">
        <f t="shared" si="21"/>
        <v>11</v>
      </c>
      <c r="FB58" s="14">
        <f t="shared" si="22"/>
        <v>8</v>
      </c>
      <c r="FC58" s="14">
        <f t="shared" si="23"/>
        <v>8</v>
      </c>
      <c r="FD58" s="14">
        <f t="shared" si="24"/>
        <v>5</v>
      </c>
      <c r="FE58" s="14">
        <f t="shared" si="25"/>
        <v>3</v>
      </c>
      <c r="FF58" s="14">
        <f t="shared" si="26"/>
        <v>12</v>
      </c>
      <c r="FG58" s="14">
        <f t="shared" si="27"/>
        <v>12</v>
      </c>
      <c r="FH58" s="14">
        <f t="shared" si="28"/>
        <v>9</v>
      </c>
      <c r="FI58" s="14">
        <f t="shared" si="29"/>
        <v>9</v>
      </c>
      <c r="FJ58" s="14">
        <f t="shared" si="30"/>
        <v>6</v>
      </c>
      <c r="FK58" s="14">
        <f t="shared" si="31"/>
        <v>3</v>
      </c>
      <c r="FL58" s="14">
        <f t="shared" si="32"/>
        <v>12</v>
      </c>
      <c r="FM58" s="14">
        <f t="shared" si="33"/>
        <v>12</v>
      </c>
      <c r="FN58" s="14">
        <f t="shared" si="34"/>
        <v>9</v>
      </c>
      <c r="FO58" s="14">
        <f t="shared" si="35"/>
        <v>9</v>
      </c>
      <c r="FP58" s="14">
        <f t="shared" si="36"/>
        <v>6</v>
      </c>
      <c r="FQ58" s="14">
        <f t="shared" si="37"/>
        <v>3</v>
      </c>
      <c r="FR58" s="14">
        <f t="shared" si="38"/>
        <v>7</v>
      </c>
      <c r="FS58" s="14">
        <f t="shared" si="39"/>
        <v>7</v>
      </c>
      <c r="FT58" s="14">
        <f t="shared" si="40"/>
        <v>7</v>
      </c>
      <c r="FU58" s="14">
        <f t="shared" si="41"/>
        <v>4</v>
      </c>
      <c r="FV58" s="14">
        <f t="shared" si="42"/>
        <v>4</v>
      </c>
      <c r="FW58" s="14">
        <f t="shared" si="43"/>
        <v>4</v>
      </c>
      <c r="FX58" s="14">
        <f t="shared" si="44"/>
        <v>2</v>
      </c>
      <c r="FY58" s="14">
        <f t="shared" si="45"/>
        <v>2</v>
      </c>
      <c r="FZ58" s="14">
        <f t="shared" si="46"/>
        <v>11</v>
      </c>
      <c r="GA58" s="14">
        <f t="shared" si="47"/>
        <v>11</v>
      </c>
      <c r="GB58" s="14">
        <f t="shared" si="48"/>
        <v>11</v>
      </c>
      <c r="GC58" s="14">
        <f t="shared" si="49"/>
        <v>6</v>
      </c>
      <c r="GD58" s="14">
        <f t="shared" si="50"/>
        <v>6</v>
      </c>
      <c r="GE58" s="14">
        <f t="shared" si="51"/>
        <v>6</v>
      </c>
      <c r="GF58" s="14">
        <f t="shared" si="52"/>
        <v>5</v>
      </c>
      <c r="GG58" s="14">
        <f t="shared" si="53"/>
        <v>5</v>
      </c>
      <c r="GJ58" s="105">
        <v>52</v>
      </c>
      <c r="GK58" s="14">
        <f t="shared" si="54"/>
        <v>4</v>
      </c>
      <c r="GL58" s="14">
        <f t="shared" si="55"/>
        <v>1606006</v>
      </c>
      <c r="GM58" s="14" t="str">
        <f t="shared" si="56"/>
        <v>神器2-1 : 9级</v>
      </c>
      <c r="GN58" s="14" t="s">
        <v>900</v>
      </c>
      <c r="GO58" s="14">
        <f t="shared" si="57"/>
        <v>7</v>
      </c>
      <c r="GP58" s="14" t="str">
        <f t="shared" si="58"/>
        <v>神器2-1</v>
      </c>
      <c r="GQ58" s="14">
        <f t="shared" si="59"/>
        <v>3</v>
      </c>
    </row>
    <row r="59" spans="14:199" ht="16.5" x14ac:dyDescent="0.2">
      <c r="AL59" s="101">
        <v>3</v>
      </c>
      <c r="AM59" s="101">
        <v>3</v>
      </c>
      <c r="AN59" s="101">
        <v>18</v>
      </c>
      <c r="AO59" s="101">
        <v>10</v>
      </c>
      <c r="AP59" s="101" t="s">
        <v>374</v>
      </c>
      <c r="AQ59" s="101">
        <v>5000</v>
      </c>
      <c r="AR59" s="101">
        <v>1</v>
      </c>
      <c r="AS59" s="101">
        <v>3</v>
      </c>
      <c r="AT59" s="101">
        <f t="shared" si="8"/>
        <v>1</v>
      </c>
      <c r="AU59" s="14">
        <f t="shared" si="9"/>
        <v>1</v>
      </c>
      <c r="AV59" s="14">
        <f t="shared" si="10"/>
        <v>20</v>
      </c>
      <c r="BD59" s="101">
        <v>53</v>
      </c>
      <c r="BE59" s="14">
        <f>INDEX(节奏总表!$BW$4:$BW$63,新神器!BD59)</f>
        <v>144</v>
      </c>
      <c r="BF59" s="14">
        <f t="shared" si="11"/>
        <v>7</v>
      </c>
      <c r="BG59" s="101">
        <v>3</v>
      </c>
      <c r="BH59" s="101">
        <v>5</v>
      </c>
      <c r="BI59" s="14">
        <f t="shared" si="77"/>
        <v>0</v>
      </c>
      <c r="BJ59" s="14">
        <f t="shared" si="77"/>
        <v>0</v>
      </c>
      <c r="BK59" s="14">
        <f t="shared" si="77"/>
        <v>0</v>
      </c>
      <c r="BL59" s="14">
        <f t="shared" si="77"/>
        <v>0</v>
      </c>
      <c r="BM59" s="14">
        <f t="shared" si="77"/>
        <v>0</v>
      </c>
      <c r="BN59" s="14">
        <f t="shared" si="77"/>
        <v>0</v>
      </c>
      <c r="BO59" s="14">
        <f t="shared" si="77"/>
        <v>0</v>
      </c>
      <c r="BP59" s="14">
        <f t="shared" si="77"/>
        <v>0</v>
      </c>
      <c r="BQ59" s="14">
        <f t="shared" si="77"/>
        <v>0.35000000000000003</v>
      </c>
      <c r="BR59" s="14">
        <f t="shared" si="77"/>
        <v>0.35000000000000003</v>
      </c>
      <c r="BS59" s="14">
        <f t="shared" si="78"/>
        <v>0.20699999999999999</v>
      </c>
      <c r="BT59" s="14">
        <f t="shared" si="78"/>
        <v>0.20699999999999999</v>
      </c>
      <c r="BU59" s="14">
        <f t="shared" si="78"/>
        <v>0.13750000000000001</v>
      </c>
      <c r="BV59" s="14">
        <f t="shared" si="78"/>
        <v>6.9000000000000006E-2</v>
      </c>
      <c r="BW59" s="14">
        <f t="shared" si="78"/>
        <v>0.35000000000000003</v>
      </c>
      <c r="BX59" s="14">
        <f t="shared" si="78"/>
        <v>0.35000000000000003</v>
      </c>
      <c r="BY59" s="14">
        <f t="shared" si="78"/>
        <v>0.20699999999999999</v>
      </c>
      <c r="BZ59" s="14">
        <f t="shared" si="78"/>
        <v>0.20699999999999999</v>
      </c>
      <c r="CA59" s="14">
        <f t="shared" si="78"/>
        <v>0.13750000000000001</v>
      </c>
      <c r="CB59" s="14">
        <f t="shared" si="78"/>
        <v>6.9000000000000006E-2</v>
      </c>
      <c r="CC59" s="14">
        <f t="shared" si="79"/>
        <v>0.35000000000000003</v>
      </c>
      <c r="CD59" s="14">
        <f t="shared" si="79"/>
        <v>0.35000000000000003</v>
      </c>
      <c r="CE59" s="14">
        <f t="shared" si="79"/>
        <v>0.20699999999999999</v>
      </c>
      <c r="CF59" s="14">
        <f t="shared" si="79"/>
        <v>0.20699999999999999</v>
      </c>
      <c r="CG59" s="14">
        <f t="shared" si="79"/>
        <v>0.13750000000000001</v>
      </c>
      <c r="CH59" s="14">
        <f t="shared" si="79"/>
        <v>6.9499999999999992E-2</v>
      </c>
      <c r="CI59" s="14">
        <f t="shared" si="79"/>
        <v>0.20799999999999999</v>
      </c>
      <c r="CJ59" s="14">
        <f t="shared" si="79"/>
        <v>0.20799999999999999</v>
      </c>
      <c r="CK59" s="14">
        <f t="shared" si="79"/>
        <v>0.20799999999999999</v>
      </c>
      <c r="CL59" s="14">
        <f t="shared" si="79"/>
        <v>0.13800000000000001</v>
      </c>
      <c r="CM59" s="14">
        <f t="shared" si="80"/>
        <v>0.13800000000000001</v>
      </c>
      <c r="CN59" s="14">
        <f t="shared" si="80"/>
        <v>0.13800000000000001</v>
      </c>
      <c r="CO59" s="14">
        <f t="shared" si="80"/>
        <v>0</v>
      </c>
      <c r="CP59" s="14">
        <f t="shared" si="80"/>
        <v>0</v>
      </c>
      <c r="CQ59" s="14">
        <f t="shared" si="80"/>
        <v>1.5</v>
      </c>
      <c r="CR59" s="14">
        <f t="shared" si="80"/>
        <v>1.5</v>
      </c>
      <c r="CS59" s="14">
        <f t="shared" si="80"/>
        <v>1.5</v>
      </c>
      <c r="CT59" s="14">
        <f t="shared" si="80"/>
        <v>0.5</v>
      </c>
      <c r="CU59" s="14">
        <f t="shared" si="80"/>
        <v>0.5</v>
      </c>
      <c r="CV59" s="14">
        <f t="shared" si="80"/>
        <v>0.5</v>
      </c>
      <c r="CW59" s="14">
        <f t="shared" si="80"/>
        <v>0.375</v>
      </c>
      <c r="CX59" s="14">
        <f t="shared" si="80"/>
        <v>0.375</v>
      </c>
      <c r="CZ59" s="14">
        <f>SUM(BI$7:BI59)</f>
        <v>35.749999999999993</v>
      </c>
      <c r="DA59" s="14">
        <f>SUM(BJ$7:BJ59)</f>
        <v>35.749999999999993</v>
      </c>
      <c r="DB59" s="14">
        <f>SUM(BK$7:BK59)</f>
        <v>20.25</v>
      </c>
      <c r="DC59" s="14">
        <f>SUM(BL$7:BL59)</f>
        <v>36.25</v>
      </c>
      <c r="DD59" s="14">
        <f>SUM(BM$7:BM59)</f>
        <v>36.25</v>
      </c>
      <c r="DE59" s="14">
        <f>SUM(BN$7:BN59)</f>
        <v>20.625</v>
      </c>
      <c r="DF59" s="14">
        <f>SUM(BO$7:BO59)</f>
        <v>20.625</v>
      </c>
      <c r="DG59" s="14">
        <f>SUM(BP$7:BP59)</f>
        <v>13.75</v>
      </c>
      <c r="DH59" s="14">
        <f>SUM(BQ$7:BQ59)</f>
        <v>30.199000000000026</v>
      </c>
      <c r="DI59" s="14">
        <f>SUM(BR$7:BR59)</f>
        <v>30.199000000000026</v>
      </c>
      <c r="DJ59" s="14">
        <f>SUM(BS$7:BS59)</f>
        <v>16.554000000000016</v>
      </c>
      <c r="DK59" s="14">
        <f>SUM(BT$7:BT59)</f>
        <v>16.554000000000016</v>
      </c>
      <c r="DL59" s="14">
        <f>SUM(BU$7:BU59)</f>
        <v>8.5250000000000004</v>
      </c>
      <c r="DM59" s="14">
        <f>SUM(BV$7:BV59)</f>
        <v>4.0279999999999987</v>
      </c>
      <c r="DN59" s="14">
        <f>SUM(BW$7:BW59)</f>
        <v>35.199000000000026</v>
      </c>
      <c r="DO59" s="14">
        <f>SUM(BX$7:BX59)</f>
        <v>35.199000000000026</v>
      </c>
      <c r="DP59" s="14">
        <f>SUM(BY$7:BY59)</f>
        <v>19.179000000000016</v>
      </c>
      <c r="DQ59" s="14">
        <f>SUM(BZ$7:BZ59)</f>
        <v>19.179000000000016</v>
      </c>
      <c r="DR59" s="14">
        <f>SUM(CA$7:CA59)</f>
        <v>9.5249999999999932</v>
      </c>
      <c r="DS59" s="14">
        <f>SUM(CB$7:CB59)</f>
        <v>4.516</v>
      </c>
      <c r="DT59" s="14">
        <f>SUM(CC$7:CC59)</f>
        <v>40.199000000000026</v>
      </c>
      <c r="DU59" s="14">
        <f>SUM(CD$7:CD59)</f>
        <v>40.199000000000026</v>
      </c>
      <c r="DV59" s="14">
        <f>SUM(CE$7:CE59)</f>
        <v>21.804000000000016</v>
      </c>
      <c r="DW59" s="14">
        <f>SUM(CF$7:CF59)</f>
        <v>21.804000000000016</v>
      </c>
      <c r="DX59" s="14">
        <f>SUM(CG$7:CG59)</f>
        <v>10.524999999999988</v>
      </c>
      <c r="DY59" s="14">
        <f>SUM(CH$7:CH59)</f>
        <v>5.0269999999999975</v>
      </c>
      <c r="DZ59" s="14">
        <f>SUM(CI$7:CI59)</f>
        <v>13.576000000000004</v>
      </c>
      <c r="EA59" s="14">
        <f>SUM(CJ$7:CJ59)</f>
        <v>13.576000000000004</v>
      </c>
      <c r="EB59" s="14">
        <f>SUM(CK$7:CK59)</f>
        <v>13.576000000000004</v>
      </c>
      <c r="EC59" s="14">
        <f>SUM(CL$7:CL59)</f>
        <v>6.0359999999999978</v>
      </c>
      <c r="ED59" s="14">
        <f>SUM(CM$7:CM59)</f>
        <v>6.0359999999999978</v>
      </c>
      <c r="EE59" s="14">
        <f>SUM(CN$7:CN59)</f>
        <v>6.0359999999999978</v>
      </c>
      <c r="EF59" s="14">
        <f>SUM(CO$7:CO59)</f>
        <v>2.25</v>
      </c>
      <c r="EG59" s="14">
        <f>SUM(CP$7:CP59)</f>
        <v>2.25</v>
      </c>
      <c r="EH59" s="14">
        <f>SUM(CQ$7:CQ59)</f>
        <v>33</v>
      </c>
      <c r="EI59" s="14">
        <f>SUM(CR$7:CR59)</f>
        <v>33</v>
      </c>
      <c r="EJ59" s="14">
        <f>SUM(CS$7:CS59)</f>
        <v>33</v>
      </c>
      <c r="EK59" s="14">
        <f>SUM(CT$7:CT59)</f>
        <v>11</v>
      </c>
      <c r="EL59" s="14">
        <f>SUM(CU$7:CU59)</f>
        <v>11</v>
      </c>
      <c r="EM59" s="14">
        <f>SUM(CV$7:CV59)</f>
        <v>11</v>
      </c>
      <c r="EN59" s="14">
        <f>SUM(CW$7:CW59)</f>
        <v>8.25</v>
      </c>
      <c r="EO59" s="14">
        <f>SUM(CX$7:CX59)</f>
        <v>8.25</v>
      </c>
      <c r="ER59" s="14">
        <f t="shared" si="12"/>
        <v>12</v>
      </c>
      <c r="ES59" s="14">
        <f t="shared" si="13"/>
        <v>12</v>
      </c>
      <c r="ET59" s="14">
        <f t="shared" si="14"/>
        <v>9</v>
      </c>
      <c r="EU59" s="14">
        <f t="shared" si="15"/>
        <v>12</v>
      </c>
      <c r="EV59" s="14">
        <f t="shared" si="16"/>
        <v>12</v>
      </c>
      <c r="EW59" s="14">
        <f t="shared" si="17"/>
        <v>9</v>
      </c>
      <c r="EX59" s="14">
        <f t="shared" si="18"/>
        <v>9</v>
      </c>
      <c r="EY59" s="14">
        <f t="shared" si="19"/>
        <v>7</v>
      </c>
      <c r="EZ59" s="14">
        <f t="shared" si="20"/>
        <v>11</v>
      </c>
      <c r="FA59" s="14">
        <f t="shared" si="21"/>
        <v>11</v>
      </c>
      <c r="FB59" s="14">
        <f t="shared" si="22"/>
        <v>8</v>
      </c>
      <c r="FC59" s="14">
        <f t="shared" si="23"/>
        <v>8</v>
      </c>
      <c r="FD59" s="14">
        <f t="shared" si="24"/>
        <v>5</v>
      </c>
      <c r="FE59" s="14">
        <f t="shared" si="25"/>
        <v>3</v>
      </c>
      <c r="FF59" s="14">
        <f t="shared" si="26"/>
        <v>12</v>
      </c>
      <c r="FG59" s="14">
        <f t="shared" si="27"/>
        <v>12</v>
      </c>
      <c r="FH59" s="14">
        <f t="shared" si="28"/>
        <v>9</v>
      </c>
      <c r="FI59" s="14">
        <f t="shared" si="29"/>
        <v>9</v>
      </c>
      <c r="FJ59" s="14">
        <f t="shared" si="30"/>
        <v>6</v>
      </c>
      <c r="FK59" s="14">
        <f t="shared" si="31"/>
        <v>3</v>
      </c>
      <c r="FL59" s="14">
        <f t="shared" si="32"/>
        <v>12</v>
      </c>
      <c r="FM59" s="14">
        <f t="shared" si="33"/>
        <v>12</v>
      </c>
      <c r="FN59" s="14">
        <f t="shared" si="34"/>
        <v>9</v>
      </c>
      <c r="FO59" s="14">
        <f t="shared" si="35"/>
        <v>9</v>
      </c>
      <c r="FP59" s="14">
        <f t="shared" si="36"/>
        <v>6</v>
      </c>
      <c r="FQ59" s="14">
        <f t="shared" si="37"/>
        <v>4</v>
      </c>
      <c r="FR59" s="14">
        <f t="shared" si="38"/>
        <v>7</v>
      </c>
      <c r="FS59" s="14">
        <f t="shared" si="39"/>
        <v>7</v>
      </c>
      <c r="FT59" s="14">
        <f t="shared" si="40"/>
        <v>7</v>
      </c>
      <c r="FU59" s="14">
        <f t="shared" si="41"/>
        <v>4</v>
      </c>
      <c r="FV59" s="14">
        <f t="shared" si="42"/>
        <v>4</v>
      </c>
      <c r="FW59" s="14">
        <f t="shared" si="43"/>
        <v>4</v>
      </c>
      <c r="FX59" s="14">
        <f t="shared" si="44"/>
        <v>2</v>
      </c>
      <c r="FY59" s="14">
        <f t="shared" si="45"/>
        <v>2</v>
      </c>
      <c r="FZ59" s="14">
        <f t="shared" si="46"/>
        <v>11</v>
      </c>
      <c r="GA59" s="14">
        <f t="shared" si="47"/>
        <v>11</v>
      </c>
      <c r="GB59" s="14">
        <f t="shared" si="48"/>
        <v>11</v>
      </c>
      <c r="GC59" s="14">
        <f t="shared" si="49"/>
        <v>6</v>
      </c>
      <c r="GD59" s="14">
        <f t="shared" si="50"/>
        <v>6</v>
      </c>
      <c r="GE59" s="14">
        <f t="shared" si="51"/>
        <v>6</v>
      </c>
      <c r="GF59" s="14">
        <f t="shared" si="52"/>
        <v>5</v>
      </c>
      <c r="GG59" s="14">
        <f t="shared" si="53"/>
        <v>5</v>
      </c>
      <c r="GJ59" s="105">
        <v>53</v>
      </c>
      <c r="GK59" s="14">
        <f t="shared" si="54"/>
        <v>4</v>
      </c>
      <c r="GL59" s="14">
        <f t="shared" si="55"/>
        <v>1606006</v>
      </c>
      <c r="GM59" s="14" t="str">
        <f t="shared" si="56"/>
        <v>神器2-1 : 10级</v>
      </c>
      <c r="GN59" s="14" t="s">
        <v>900</v>
      </c>
      <c r="GO59" s="14">
        <f t="shared" si="57"/>
        <v>8</v>
      </c>
      <c r="GP59" s="14" t="str">
        <f t="shared" si="58"/>
        <v>神器2-1</v>
      </c>
      <c r="GQ59" s="14">
        <f t="shared" si="59"/>
        <v>3</v>
      </c>
    </row>
    <row r="60" spans="14:199" ht="16.5" x14ac:dyDescent="0.2">
      <c r="AL60" s="101">
        <v>3</v>
      </c>
      <c r="AM60" s="101">
        <v>3</v>
      </c>
      <c r="AN60" s="101">
        <v>19</v>
      </c>
      <c r="AO60" s="101">
        <v>11</v>
      </c>
      <c r="AP60" s="101" t="s">
        <v>375</v>
      </c>
      <c r="AQ60" s="101">
        <v>3500</v>
      </c>
      <c r="AR60" s="101">
        <v>1</v>
      </c>
      <c r="AS60" s="101">
        <v>2</v>
      </c>
      <c r="AT60" s="101">
        <f t="shared" si="8"/>
        <v>2</v>
      </c>
      <c r="AU60" s="14">
        <f t="shared" si="9"/>
        <v>0.52500000000000002</v>
      </c>
      <c r="AV60" s="14">
        <f t="shared" si="10"/>
        <v>31.5</v>
      </c>
      <c r="BD60" s="101">
        <v>54</v>
      </c>
      <c r="BE60" s="14">
        <f>INDEX(节奏总表!$BW$4:$BW$63,新神器!BD60)</f>
        <v>146</v>
      </c>
      <c r="BF60" s="14">
        <f t="shared" si="11"/>
        <v>7</v>
      </c>
      <c r="BG60" s="101">
        <v>3</v>
      </c>
      <c r="BH60" s="101">
        <v>5</v>
      </c>
      <c r="BI60" s="14">
        <f t="shared" si="77"/>
        <v>0</v>
      </c>
      <c r="BJ60" s="14">
        <f t="shared" si="77"/>
        <v>0</v>
      </c>
      <c r="BK60" s="14">
        <f t="shared" si="77"/>
        <v>0</v>
      </c>
      <c r="BL60" s="14">
        <f t="shared" si="77"/>
        <v>0</v>
      </c>
      <c r="BM60" s="14">
        <f t="shared" si="77"/>
        <v>0</v>
      </c>
      <c r="BN60" s="14">
        <f t="shared" si="77"/>
        <v>0</v>
      </c>
      <c r="BO60" s="14">
        <f t="shared" si="77"/>
        <v>0</v>
      </c>
      <c r="BP60" s="14">
        <f t="shared" si="77"/>
        <v>0</v>
      </c>
      <c r="BQ60" s="14">
        <f t="shared" si="77"/>
        <v>0.35000000000000003</v>
      </c>
      <c r="BR60" s="14">
        <f t="shared" si="77"/>
        <v>0.35000000000000003</v>
      </c>
      <c r="BS60" s="14">
        <f t="shared" si="78"/>
        <v>0.20699999999999999</v>
      </c>
      <c r="BT60" s="14">
        <f t="shared" si="78"/>
        <v>0.20699999999999999</v>
      </c>
      <c r="BU60" s="14">
        <f t="shared" si="78"/>
        <v>0.13750000000000001</v>
      </c>
      <c r="BV60" s="14">
        <f t="shared" si="78"/>
        <v>6.9000000000000006E-2</v>
      </c>
      <c r="BW60" s="14">
        <f t="shared" si="78"/>
        <v>0.35000000000000003</v>
      </c>
      <c r="BX60" s="14">
        <f t="shared" si="78"/>
        <v>0.35000000000000003</v>
      </c>
      <c r="BY60" s="14">
        <f t="shared" si="78"/>
        <v>0.20699999999999999</v>
      </c>
      <c r="BZ60" s="14">
        <f t="shared" si="78"/>
        <v>0.20699999999999999</v>
      </c>
      <c r="CA60" s="14">
        <f t="shared" si="78"/>
        <v>0.13750000000000001</v>
      </c>
      <c r="CB60" s="14">
        <f t="shared" si="78"/>
        <v>6.9000000000000006E-2</v>
      </c>
      <c r="CC60" s="14">
        <f t="shared" si="79"/>
        <v>0.35000000000000003</v>
      </c>
      <c r="CD60" s="14">
        <f t="shared" si="79"/>
        <v>0.35000000000000003</v>
      </c>
      <c r="CE60" s="14">
        <f t="shared" si="79"/>
        <v>0.20699999999999999</v>
      </c>
      <c r="CF60" s="14">
        <f t="shared" si="79"/>
        <v>0.20699999999999999</v>
      </c>
      <c r="CG60" s="14">
        <f t="shared" si="79"/>
        <v>0.13750000000000001</v>
      </c>
      <c r="CH60" s="14">
        <f t="shared" si="79"/>
        <v>6.9499999999999992E-2</v>
      </c>
      <c r="CI60" s="14">
        <f t="shared" si="79"/>
        <v>0.20799999999999999</v>
      </c>
      <c r="CJ60" s="14">
        <f t="shared" si="79"/>
        <v>0.20799999999999999</v>
      </c>
      <c r="CK60" s="14">
        <f t="shared" si="79"/>
        <v>0.20799999999999999</v>
      </c>
      <c r="CL60" s="14">
        <f t="shared" si="79"/>
        <v>0.13800000000000001</v>
      </c>
      <c r="CM60" s="14">
        <f t="shared" si="80"/>
        <v>0.13800000000000001</v>
      </c>
      <c r="CN60" s="14">
        <f t="shared" si="80"/>
        <v>0.13800000000000001</v>
      </c>
      <c r="CO60" s="14">
        <f t="shared" si="80"/>
        <v>0</v>
      </c>
      <c r="CP60" s="14">
        <f t="shared" si="80"/>
        <v>0</v>
      </c>
      <c r="CQ60" s="14">
        <f t="shared" si="80"/>
        <v>1.5</v>
      </c>
      <c r="CR60" s="14">
        <f t="shared" si="80"/>
        <v>1.5</v>
      </c>
      <c r="CS60" s="14">
        <f t="shared" si="80"/>
        <v>1.5</v>
      </c>
      <c r="CT60" s="14">
        <f t="shared" si="80"/>
        <v>0.5</v>
      </c>
      <c r="CU60" s="14">
        <f t="shared" si="80"/>
        <v>0.5</v>
      </c>
      <c r="CV60" s="14">
        <f t="shared" si="80"/>
        <v>0.5</v>
      </c>
      <c r="CW60" s="14">
        <f t="shared" si="80"/>
        <v>0.375</v>
      </c>
      <c r="CX60" s="14">
        <f t="shared" si="80"/>
        <v>0.375</v>
      </c>
      <c r="CZ60" s="14">
        <f>SUM(BI$7:BI60)</f>
        <v>35.749999999999993</v>
      </c>
      <c r="DA60" s="14">
        <f>SUM(BJ$7:BJ60)</f>
        <v>35.749999999999993</v>
      </c>
      <c r="DB60" s="14">
        <f>SUM(BK$7:BK60)</f>
        <v>20.25</v>
      </c>
      <c r="DC60" s="14">
        <f>SUM(BL$7:BL60)</f>
        <v>36.25</v>
      </c>
      <c r="DD60" s="14">
        <f>SUM(BM$7:BM60)</f>
        <v>36.25</v>
      </c>
      <c r="DE60" s="14">
        <f>SUM(BN$7:BN60)</f>
        <v>20.625</v>
      </c>
      <c r="DF60" s="14">
        <f>SUM(BO$7:BO60)</f>
        <v>20.625</v>
      </c>
      <c r="DG60" s="14">
        <f>SUM(BP$7:BP60)</f>
        <v>13.75</v>
      </c>
      <c r="DH60" s="14">
        <f>SUM(BQ$7:BQ60)</f>
        <v>30.549000000000028</v>
      </c>
      <c r="DI60" s="14">
        <f>SUM(BR$7:BR60)</f>
        <v>30.549000000000028</v>
      </c>
      <c r="DJ60" s="14">
        <f>SUM(BS$7:BS60)</f>
        <v>16.761000000000017</v>
      </c>
      <c r="DK60" s="14">
        <f>SUM(BT$7:BT60)</f>
        <v>16.761000000000017</v>
      </c>
      <c r="DL60" s="14">
        <f>SUM(BU$7:BU60)</f>
        <v>8.6624999999999996</v>
      </c>
      <c r="DM60" s="14">
        <f>SUM(BV$7:BV60)</f>
        <v>4.0969999999999986</v>
      </c>
      <c r="DN60" s="14">
        <f>SUM(BW$7:BW60)</f>
        <v>35.549000000000028</v>
      </c>
      <c r="DO60" s="14">
        <f>SUM(BX$7:BX60)</f>
        <v>35.549000000000028</v>
      </c>
      <c r="DP60" s="14">
        <f>SUM(BY$7:BY60)</f>
        <v>19.386000000000017</v>
      </c>
      <c r="DQ60" s="14">
        <f>SUM(BZ$7:BZ60)</f>
        <v>19.386000000000017</v>
      </c>
      <c r="DR60" s="14">
        <f>SUM(CA$7:CA60)</f>
        <v>9.6624999999999925</v>
      </c>
      <c r="DS60" s="14">
        <f>SUM(CB$7:CB60)</f>
        <v>4.585</v>
      </c>
      <c r="DT60" s="14">
        <f>SUM(CC$7:CC60)</f>
        <v>40.549000000000028</v>
      </c>
      <c r="DU60" s="14">
        <f>SUM(CD$7:CD60)</f>
        <v>40.549000000000028</v>
      </c>
      <c r="DV60" s="14">
        <f>SUM(CE$7:CE60)</f>
        <v>22.011000000000017</v>
      </c>
      <c r="DW60" s="14">
        <f>SUM(CF$7:CF60)</f>
        <v>22.011000000000017</v>
      </c>
      <c r="DX60" s="14">
        <f>SUM(CG$7:CG60)</f>
        <v>10.662499999999987</v>
      </c>
      <c r="DY60" s="14">
        <f>SUM(CH$7:CH60)</f>
        <v>5.0964999999999971</v>
      </c>
      <c r="DZ60" s="14">
        <f>SUM(CI$7:CI60)</f>
        <v>13.784000000000004</v>
      </c>
      <c r="EA60" s="14">
        <f>SUM(CJ$7:CJ60)</f>
        <v>13.784000000000004</v>
      </c>
      <c r="EB60" s="14">
        <f>SUM(CK$7:CK60)</f>
        <v>13.784000000000004</v>
      </c>
      <c r="EC60" s="14">
        <f>SUM(CL$7:CL60)</f>
        <v>6.1739999999999977</v>
      </c>
      <c r="ED60" s="14">
        <f>SUM(CM$7:CM60)</f>
        <v>6.1739999999999977</v>
      </c>
      <c r="EE60" s="14">
        <f>SUM(CN$7:CN60)</f>
        <v>6.1739999999999977</v>
      </c>
      <c r="EF60" s="14">
        <f>SUM(CO$7:CO60)</f>
        <v>2.25</v>
      </c>
      <c r="EG60" s="14">
        <f>SUM(CP$7:CP60)</f>
        <v>2.25</v>
      </c>
      <c r="EH60" s="14">
        <f>SUM(CQ$7:CQ60)</f>
        <v>34.5</v>
      </c>
      <c r="EI60" s="14">
        <f>SUM(CR$7:CR60)</f>
        <v>34.5</v>
      </c>
      <c r="EJ60" s="14">
        <f>SUM(CS$7:CS60)</f>
        <v>34.5</v>
      </c>
      <c r="EK60" s="14">
        <f>SUM(CT$7:CT60)</f>
        <v>11.5</v>
      </c>
      <c r="EL60" s="14">
        <f>SUM(CU$7:CU60)</f>
        <v>11.5</v>
      </c>
      <c r="EM60" s="14">
        <f>SUM(CV$7:CV60)</f>
        <v>11.5</v>
      </c>
      <c r="EN60" s="14">
        <f>SUM(CW$7:CW60)</f>
        <v>8.625</v>
      </c>
      <c r="EO60" s="14">
        <f>SUM(CX$7:CX60)</f>
        <v>8.625</v>
      </c>
      <c r="ER60" s="14">
        <f t="shared" si="12"/>
        <v>12</v>
      </c>
      <c r="ES60" s="14">
        <f t="shared" si="13"/>
        <v>12</v>
      </c>
      <c r="ET60" s="14">
        <f t="shared" si="14"/>
        <v>9</v>
      </c>
      <c r="EU60" s="14">
        <f t="shared" si="15"/>
        <v>12</v>
      </c>
      <c r="EV60" s="14">
        <f t="shared" si="16"/>
        <v>12</v>
      </c>
      <c r="EW60" s="14">
        <f t="shared" si="17"/>
        <v>9</v>
      </c>
      <c r="EX60" s="14">
        <f t="shared" si="18"/>
        <v>9</v>
      </c>
      <c r="EY60" s="14">
        <f t="shared" si="19"/>
        <v>7</v>
      </c>
      <c r="EZ60" s="14">
        <f t="shared" si="20"/>
        <v>11</v>
      </c>
      <c r="FA60" s="14">
        <f t="shared" si="21"/>
        <v>11</v>
      </c>
      <c r="FB60" s="14">
        <f t="shared" si="22"/>
        <v>8</v>
      </c>
      <c r="FC60" s="14">
        <f t="shared" si="23"/>
        <v>8</v>
      </c>
      <c r="FD60" s="14">
        <f t="shared" si="24"/>
        <v>5</v>
      </c>
      <c r="FE60" s="14">
        <f t="shared" si="25"/>
        <v>3</v>
      </c>
      <c r="FF60" s="14">
        <f t="shared" si="26"/>
        <v>12</v>
      </c>
      <c r="FG60" s="14">
        <f t="shared" si="27"/>
        <v>12</v>
      </c>
      <c r="FH60" s="14">
        <f t="shared" si="28"/>
        <v>9</v>
      </c>
      <c r="FI60" s="14">
        <f t="shared" si="29"/>
        <v>9</v>
      </c>
      <c r="FJ60" s="14">
        <f t="shared" si="30"/>
        <v>6</v>
      </c>
      <c r="FK60" s="14">
        <f t="shared" si="31"/>
        <v>3</v>
      </c>
      <c r="FL60" s="14">
        <f t="shared" si="32"/>
        <v>12</v>
      </c>
      <c r="FM60" s="14">
        <f t="shared" si="33"/>
        <v>12</v>
      </c>
      <c r="FN60" s="14">
        <f t="shared" si="34"/>
        <v>9</v>
      </c>
      <c r="FO60" s="14">
        <f t="shared" si="35"/>
        <v>9</v>
      </c>
      <c r="FP60" s="14">
        <f t="shared" si="36"/>
        <v>6</v>
      </c>
      <c r="FQ60" s="14">
        <f t="shared" si="37"/>
        <v>4</v>
      </c>
      <c r="FR60" s="14">
        <f t="shared" si="38"/>
        <v>7</v>
      </c>
      <c r="FS60" s="14">
        <f t="shared" si="39"/>
        <v>7</v>
      </c>
      <c r="FT60" s="14">
        <f t="shared" si="40"/>
        <v>7</v>
      </c>
      <c r="FU60" s="14">
        <f t="shared" si="41"/>
        <v>4</v>
      </c>
      <c r="FV60" s="14">
        <f t="shared" si="42"/>
        <v>4</v>
      </c>
      <c r="FW60" s="14">
        <f t="shared" si="43"/>
        <v>4</v>
      </c>
      <c r="FX60" s="14">
        <f t="shared" si="44"/>
        <v>2</v>
      </c>
      <c r="FY60" s="14">
        <f t="shared" si="45"/>
        <v>2</v>
      </c>
      <c r="FZ60" s="14">
        <f t="shared" si="46"/>
        <v>12</v>
      </c>
      <c r="GA60" s="14">
        <f t="shared" si="47"/>
        <v>12</v>
      </c>
      <c r="GB60" s="14">
        <f t="shared" si="48"/>
        <v>12</v>
      </c>
      <c r="GC60" s="14">
        <f t="shared" si="49"/>
        <v>6</v>
      </c>
      <c r="GD60" s="14">
        <f t="shared" si="50"/>
        <v>6</v>
      </c>
      <c r="GE60" s="14">
        <f t="shared" si="51"/>
        <v>6</v>
      </c>
      <c r="GF60" s="14">
        <f t="shared" si="52"/>
        <v>5</v>
      </c>
      <c r="GG60" s="14">
        <f t="shared" si="53"/>
        <v>5</v>
      </c>
      <c r="GJ60" s="105">
        <v>54</v>
      </c>
      <c r="GK60" s="14">
        <f t="shared" si="54"/>
        <v>4</v>
      </c>
      <c r="GL60" s="14">
        <f t="shared" si="55"/>
        <v>1606006</v>
      </c>
      <c r="GM60" s="14" t="str">
        <f t="shared" si="56"/>
        <v>神器2-1 : 11级</v>
      </c>
      <c r="GN60" s="14" t="s">
        <v>900</v>
      </c>
      <c r="GO60" s="14">
        <f t="shared" si="57"/>
        <v>9</v>
      </c>
      <c r="GP60" s="14" t="str">
        <f t="shared" si="58"/>
        <v>神器2-1</v>
      </c>
      <c r="GQ60" s="14">
        <f t="shared" si="59"/>
        <v>3</v>
      </c>
    </row>
    <row r="61" spans="14:199" ht="16.5" x14ac:dyDescent="0.2">
      <c r="AL61" s="101">
        <v>3</v>
      </c>
      <c r="AM61" s="101">
        <v>3</v>
      </c>
      <c r="AN61" s="101">
        <v>19</v>
      </c>
      <c r="AO61" s="101">
        <v>12</v>
      </c>
      <c r="AP61" s="101" t="s">
        <v>376</v>
      </c>
      <c r="AQ61" s="101">
        <v>3500</v>
      </c>
      <c r="AR61" s="101">
        <v>1</v>
      </c>
      <c r="AS61" s="101">
        <v>2</v>
      </c>
      <c r="AT61" s="101">
        <f t="shared" si="8"/>
        <v>2</v>
      </c>
      <c r="AU61" s="14">
        <f t="shared" si="9"/>
        <v>0.52500000000000002</v>
      </c>
      <c r="AV61" s="14">
        <f t="shared" si="10"/>
        <v>31.5</v>
      </c>
      <c r="BD61" s="101">
        <v>55</v>
      </c>
      <c r="BE61" s="14">
        <f>INDEX(节奏总表!$BW$4:$BW$63,新神器!BD61)</f>
        <v>147</v>
      </c>
      <c r="BF61" s="14">
        <f t="shared" si="11"/>
        <v>7</v>
      </c>
      <c r="BG61" s="101">
        <v>3</v>
      </c>
      <c r="BH61" s="101">
        <v>5</v>
      </c>
      <c r="BI61" s="14">
        <f t="shared" si="77"/>
        <v>0</v>
      </c>
      <c r="BJ61" s="14">
        <f t="shared" si="77"/>
        <v>0</v>
      </c>
      <c r="BK61" s="14">
        <f t="shared" si="77"/>
        <v>0</v>
      </c>
      <c r="BL61" s="14">
        <f t="shared" si="77"/>
        <v>0</v>
      </c>
      <c r="BM61" s="14">
        <f t="shared" si="77"/>
        <v>0</v>
      </c>
      <c r="BN61" s="14">
        <f t="shared" si="77"/>
        <v>0</v>
      </c>
      <c r="BO61" s="14">
        <f t="shared" si="77"/>
        <v>0</v>
      </c>
      <c r="BP61" s="14">
        <f t="shared" si="77"/>
        <v>0</v>
      </c>
      <c r="BQ61" s="14">
        <f t="shared" si="77"/>
        <v>0.35000000000000003</v>
      </c>
      <c r="BR61" s="14">
        <f t="shared" si="77"/>
        <v>0.35000000000000003</v>
      </c>
      <c r="BS61" s="14">
        <f t="shared" si="78"/>
        <v>0.20699999999999999</v>
      </c>
      <c r="BT61" s="14">
        <f t="shared" si="78"/>
        <v>0.20699999999999999</v>
      </c>
      <c r="BU61" s="14">
        <f t="shared" si="78"/>
        <v>0.13750000000000001</v>
      </c>
      <c r="BV61" s="14">
        <f t="shared" si="78"/>
        <v>6.9000000000000006E-2</v>
      </c>
      <c r="BW61" s="14">
        <f t="shared" si="78"/>
        <v>0.35000000000000003</v>
      </c>
      <c r="BX61" s="14">
        <f t="shared" si="78"/>
        <v>0.35000000000000003</v>
      </c>
      <c r="BY61" s="14">
        <f t="shared" si="78"/>
        <v>0.20699999999999999</v>
      </c>
      <c r="BZ61" s="14">
        <f t="shared" si="78"/>
        <v>0.20699999999999999</v>
      </c>
      <c r="CA61" s="14">
        <f t="shared" si="78"/>
        <v>0.13750000000000001</v>
      </c>
      <c r="CB61" s="14">
        <f t="shared" si="78"/>
        <v>6.9000000000000006E-2</v>
      </c>
      <c r="CC61" s="14">
        <f t="shared" si="79"/>
        <v>0.35000000000000003</v>
      </c>
      <c r="CD61" s="14">
        <f t="shared" si="79"/>
        <v>0.35000000000000003</v>
      </c>
      <c r="CE61" s="14">
        <f t="shared" si="79"/>
        <v>0.20699999999999999</v>
      </c>
      <c r="CF61" s="14">
        <f t="shared" si="79"/>
        <v>0.20699999999999999</v>
      </c>
      <c r="CG61" s="14">
        <f t="shared" si="79"/>
        <v>0.13750000000000001</v>
      </c>
      <c r="CH61" s="14">
        <f t="shared" si="79"/>
        <v>6.9499999999999992E-2</v>
      </c>
      <c r="CI61" s="14">
        <f t="shared" si="79"/>
        <v>0.20799999999999999</v>
      </c>
      <c r="CJ61" s="14">
        <f t="shared" si="79"/>
        <v>0.20799999999999999</v>
      </c>
      <c r="CK61" s="14">
        <f t="shared" si="79"/>
        <v>0.20799999999999999</v>
      </c>
      <c r="CL61" s="14">
        <f t="shared" si="79"/>
        <v>0.13800000000000001</v>
      </c>
      <c r="CM61" s="14">
        <f t="shared" si="80"/>
        <v>0.13800000000000001</v>
      </c>
      <c r="CN61" s="14">
        <f t="shared" si="80"/>
        <v>0.13800000000000001</v>
      </c>
      <c r="CO61" s="14">
        <f t="shared" si="80"/>
        <v>0</v>
      </c>
      <c r="CP61" s="14">
        <f t="shared" si="80"/>
        <v>0</v>
      </c>
      <c r="CQ61" s="14">
        <f t="shared" si="80"/>
        <v>1.5</v>
      </c>
      <c r="CR61" s="14">
        <f t="shared" si="80"/>
        <v>1.5</v>
      </c>
      <c r="CS61" s="14">
        <f t="shared" si="80"/>
        <v>1.5</v>
      </c>
      <c r="CT61" s="14">
        <f t="shared" si="80"/>
        <v>0.5</v>
      </c>
      <c r="CU61" s="14">
        <f t="shared" si="80"/>
        <v>0.5</v>
      </c>
      <c r="CV61" s="14">
        <f t="shared" si="80"/>
        <v>0.5</v>
      </c>
      <c r="CW61" s="14">
        <f t="shared" si="80"/>
        <v>0.375</v>
      </c>
      <c r="CX61" s="14">
        <f t="shared" si="80"/>
        <v>0.375</v>
      </c>
      <c r="CZ61" s="14">
        <f>SUM(BI$7:BI61)</f>
        <v>35.749999999999993</v>
      </c>
      <c r="DA61" s="14">
        <f>SUM(BJ$7:BJ61)</f>
        <v>35.749999999999993</v>
      </c>
      <c r="DB61" s="14">
        <f>SUM(BK$7:BK61)</f>
        <v>20.25</v>
      </c>
      <c r="DC61" s="14">
        <f>SUM(BL$7:BL61)</f>
        <v>36.25</v>
      </c>
      <c r="DD61" s="14">
        <f>SUM(BM$7:BM61)</f>
        <v>36.25</v>
      </c>
      <c r="DE61" s="14">
        <f>SUM(BN$7:BN61)</f>
        <v>20.625</v>
      </c>
      <c r="DF61" s="14">
        <f>SUM(BO$7:BO61)</f>
        <v>20.625</v>
      </c>
      <c r="DG61" s="14">
        <f>SUM(BP$7:BP61)</f>
        <v>13.75</v>
      </c>
      <c r="DH61" s="14">
        <f>SUM(BQ$7:BQ61)</f>
        <v>30.899000000000029</v>
      </c>
      <c r="DI61" s="14">
        <f>SUM(BR$7:BR61)</f>
        <v>30.899000000000029</v>
      </c>
      <c r="DJ61" s="14">
        <f>SUM(BS$7:BS61)</f>
        <v>16.968000000000018</v>
      </c>
      <c r="DK61" s="14">
        <f>SUM(BT$7:BT61)</f>
        <v>16.968000000000018</v>
      </c>
      <c r="DL61" s="14">
        <f>SUM(BU$7:BU61)</f>
        <v>8.7999999999999989</v>
      </c>
      <c r="DM61" s="14">
        <f>SUM(BV$7:BV61)</f>
        <v>4.1659999999999986</v>
      </c>
      <c r="DN61" s="14">
        <f>SUM(BW$7:BW61)</f>
        <v>35.899000000000029</v>
      </c>
      <c r="DO61" s="14">
        <f>SUM(BX$7:BX61)</f>
        <v>35.899000000000029</v>
      </c>
      <c r="DP61" s="14">
        <f>SUM(BY$7:BY61)</f>
        <v>19.593000000000018</v>
      </c>
      <c r="DQ61" s="14">
        <f>SUM(BZ$7:BZ61)</f>
        <v>19.593000000000018</v>
      </c>
      <c r="DR61" s="14">
        <f>SUM(CA$7:CA61)</f>
        <v>9.7999999999999918</v>
      </c>
      <c r="DS61" s="14">
        <f>SUM(CB$7:CB61)</f>
        <v>4.6539999999999999</v>
      </c>
      <c r="DT61" s="14">
        <f>SUM(CC$7:CC61)</f>
        <v>40.899000000000029</v>
      </c>
      <c r="DU61" s="14">
        <f>SUM(CD$7:CD61)</f>
        <v>40.899000000000029</v>
      </c>
      <c r="DV61" s="14">
        <f>SUM(CE$7:CE61)</f>
        <v>22.218000000000018</v>
      </c>
      <c r="DW61" s="14">
        <f>SUM(CF$7:CF61)</f>
        <v>22.218000000000018</v>
      </c>
      <c r="DX61" s="14">
        <f>SUM(CG$7:CG61)</f>
        <v>10.799999999999986</v>
      </c>
      <c r="DY61" s="14">
        <f>SUM(CH$7:CH61)</f>
        <v>5.1659999999999968</v>
      </c>
      <c r="DZ61" s="14">
        <f>SUM(CI$7:CI61)</f>
        <v>13.992000000000004</v>
      </c>
      <c r="EA61" s="14">
        <f>SUM(CJ$7:CJ61)</f>
        <v>13.992000000000004</v>
      </c>
      <c r="EB61" s="14">
        <f>SUM(CK$7:CK61)</f>
        <v>13.992000000000004</v>
      </c>
      <c r="EC61" s="14">
        <f>SUM(CL$7:CL61)</f>
        <v>6.3119999999999976</v>
      </c>
      <c r="ED61" s="14">
        <f>SUM(CM$7:CM61)</f>
        <v>6.3119999999999976</v>
      </c>
      <c r="EE61" s="14">
        <f>SUM(CN$7:CN61)</f>
        <v>6.3119999999999976</v>
      </c>
      <c r="EF61" s="14">
        <f>SUM(CO$7:CO61)</f>
        <v>2.25</v>
      </c>
      <c r="EG61" s="14">
        <f>SUM(CP$7:CP61)</f>
        <v>2.25</v>
      </c>
      <c r="EH61" s="14">
        <f>SUM(CQ$7:CQ61)</f>
        <v>36</v>
      </c>
      <c r="EI61" s="14">
        <f>SUM(CR$7:CR61)</f>
        <v>36</v>
      </c>
      <c r="EJ61" s="14">
        <f>SUM(CS$7:CS61)</f>
        <v>36</v>
      </c>
      <c r="EK61" s="14">
        <f>SUM(CT$7:CT61)</f>
        <v>12</v>
      </c>
      <c r="EL61" s="14">
        <f>SUM(CU$7:CU61)</f>
        <v>12</v>
      </c>
      <c r="EM61" s="14">
        <f>SUM(CV$7:CV61)</f>
        <v>12</v>
      </c>
      <c r="EN61" s="14">
        <f>SUM(CW$7:CW61)</f>
        <v>9</v>
      </c>
      <c r="EO61" s="14">
        <f>SUM(CX$7:CX61)</f>
        <v>9</v>
      </c>
      <c r="ER61" s="14">
        <f t="shared" si="12"/>
        <v>12</v>
      </c>
      <c r="ES61" s="14">
        <f t="shared" si="13"/>
        <v>12</v>
      </c>
      <c r="ET61" s="14">
        <f t="shared" si="14"/>
        <v>9</v>
      </c>
      <c r="EU61" s="14">
        <f t="shared" si="15"/>
        <v>12</v>
      </c>
      <c r="EV61" s="14">
        <f t="shared" si="16"/>
        <v>12</v>
      </c>
      <c r="EW61" s="14">
        <f t="shared" si="17"/>
        <v>9</v>
      </c>
      <c r="EX61" s="14">
        <f t="shared" si="18"/>
        <v>9</v>
      </c>
      <c r="EY61" s="14">
        <f t="shared" si="19"/>
        <v>7</v>
      </c>
      <c r="EZ61" s="14">
        <f t="shared" si="20"/>
        <v>11</v>
      </c>
      <c r="FA61" s="14">
        <f t="shared" si="21"/>
        <v>11</v>
      </c>
      <c r="FB61" s="14">
        <f t="shared" si="22"/>
        <v>8</v>
      </c>
      <c r="FC61" s="14">
        <f t="shared" si="23"/>
        <v>8</v>
      </c>
      <c r="FD61" s="14">
        <f t="shared" si="24"/>
        <v>5</v>
      </c>
      <c r="FE61" s="14">
        <f t="shared" si="25"/>
        <v>3</v>
      </c>
      <c r="FF61" s="14">
        <f t="shared" si="26"/>
        <v>12</v>
      </c>
      <c r="FG61" s="14">
        <f t="shared" si="27"/>
        <v>12</v>
      </c>
      <c r="FH61" s="14">
        <f t="shared" si="28"/>
        <v>9</v>
      </c>
      <c r="FI61" s="14">
        <f t="shared" si="29"/>
        <v>9</v>
      </c>
      <c r="FJ61" s="14">
        <f t="shared" si="30"/>
        <v>6</v>
      </c>
      <c r="FK61" s="14">
        <f t="shared" si="31"/>
        <v>3</v>
      </c>
      <c r="FL61" s="14">
        <f t="shared" si="32"/>
        <v>12</v>
      </c>
      <c r="FM61" s="14">
        <f t="shared" si="33"/>
        <v>12</v>
      </c>
      <c r="FN61" s="14">
        <f t="shared" si="34"/>
        <v>9</v>
      </c>
      <c r="FO61" s="14">
        <f t="shared" si="35"/>
        <v>9</v>
      </c>
      <c r="FP61" s="14">
        <f t="shared" si="36"/>
        <v>6</v>
      </c>
      <c r="FQ61" s="14">
        <f t="shared" si="37"/>
        <v>4</v>
      </c>
      <c r="FR61" s="14">
        <f t="shared" si="38"/>
        <v>7</v>
      </c>
      <c r="FS61" s="14">
        <f t="shared" si="39"/>
        <v>7</v>
      </c>
      <c r="FT61" s="14">
        <f t="shared" si="40"/>
        <v>7</v>
      </c>
      <c r="FU61" s="14">
        <f t="shared" si="41"/>
        <v>4</v>
      </c>
      <c r="FV61" s="14">
        <f t="shared" si="42"/>
        <v>4</v>
      </c>
      <c r="FW61" s="14">
        <f t="shared" si="43"/>
        <v>4</v>
      </c>
      <c r="FX61" s="14">
        <f t="shared" si="44"/>
        <v>2</v>
      </c>
      <c r="FY61" s="14">
        <f t="shared" si="45"/>
        <v>2</v>
      </c>
      <c r="FZ61" s="14">
        <f t="shared" si="46"/>
        <v>12</v>
      </c>
      <c r="GA61" s="14">
        <f t="shared" si="47"/>
        <v>12</v>
      </c>
      <c r="GB61" s="14">
        <f t="shared" si="48"/>
        <v>12</v>
      </c>
      <c r="GC61" s="14">
        <f t="shared" si="49"/>
        <v>7</v>
      </c>
      <c r="GD61" s="14">
        <f t="shared" si="50"/>
        <v>7</v>
      </c>
      <c r="GE61" s="14">
        <f t="shared" si="51"/>
        <v>7</v>
      </c>
      <c r="GF61" s="14">
        <f t="shared" si="52"/>
        <v>6</v>
      </c>
      <c r="GG61" s="14">
        <f t="shared" si="53"/>
        <v>6</v>
      </c>
      <c r="GJ61" s="105">
        <v>55</v>
      </c>
      <c r="GK61" s="14">
        <f t="shared" si="54"/>
        <v>4</v>
      </c>
      <c r="GL61" s="14">
        <f t="shared" si="55"/>
        <v>1606006</v>
      </c>
      <c r="GM61" s="14" t="str">
        <f t="shared" si="56"/>
        <v>神器2-1 : 12级</v>
      </c>
      <c r="GN61" s="14" t="s">
        <v>900</v>
      </c>
      <c r="GO61" s="14">
        <f t="shared" si="57"/>
        <v>10</v>
      </c>
      <c r="GP61" s="14" t="str">
        <f t="shared" si="58"/>
        <v>神器2-1</v>
      </c>
      <c r="GQ61" s="14">
        <f t="shared" si="59"/>
        <v>5</v>
      </c>
    </row>
    <row r="62" spans="14:199" ht="16.5" x14ac:dyDescent="0.2">
      <c r="AL62" s="101">
        <v>3</v>
      </c>
      <c r="AM62" s="101">
        <v>3</v>
      </c>
      <c r="AN62" s="101">
        <v>20</v>
      </c>
      <c r="AO62" s="101">
        <v>13</v>
      </c>
      <c r="AP62" s="101" t="s">
        <v>377</v>
      </c>
      <c r="AQ62" s="101">
        <v>2000</v>
      </c>
      <c r="AR62" s="101">
        <v>1</v>
      </c>
      <c r="AS62" s="101">
        <v>1</v>
      </c>
      <c r="AT62" s="101">
        <f t="shared" si="8"/>
        <v>3</v>
      </c>
      <c r="AU62" s="14">
        <f t="shared" si="9"/>
        <v>0.2</v>
      </c>
      <c r="AV62" s="14">
        <f t="shared" si="10"/>
        <v>28</v>
      </c>
      <c r="BD62" s="101">
        <v>56</v>
      </c>
      <c r="BE62" s="14">
        <f>INDEX(节奏总表!$BW$4:$BW$63,新神器!BD62)</f>
        <v>147</v>
      </c>
      <c r="BF62" s="14">
        <f t="shared" si="11"/>
        <v>7</v>
      </c>
      <c r="BG62" s="101">
        <v>3</v>
      </c>
      <c r="BH62" s="101">
        <v>5</v>
      </c>
      <c r="BI62" s="14">
        <f t="shared" si="77"/>
        <v>0</v>
      </c>
      <c r="BJ62" s="14">
        <f t="shared" si="77"/>
        <v>0</v>
      </c>
      <c r="BK62" s="14">
        <f t="shared" si="77"/>
        <v>0</v>
      </c>
      <c r="BL62" s="14">
        <f t="shared" si="77"/>
        <v>0</v>
      </c>
      <c r="BM62" s="14">
        <f t="shared" si="77"/>
        <v>0</v>
      </c>
      <c r="BN62" s="14">
        <f t="shared" si="77"/>
        <v>0</v>
      </c>
      <c r="BO62" s="14">
        <f t="shared" si="77"/>
        <v>0</v>
      </c>
      <c r="BP62" s="14">
        <f t="shared" si="77"/>
        <v>0</v>
      </c>
      <c r="BQ62" s="14">
        <f t="shared" si="77"/>
        <v>0.35000000000000003</v>
      </c>
      <c r="BR62" s="14">
        <f t="shared" si="77"/>
        <v>0.35000000000000003</v>
      </c>
      <c r="BS62" s="14">
        <f t="shared" si="78"/>
        <v>0.20699999999999999</v>
      </c>
      <c r="BT62" s="14">
        <f t="shared" si="78"/>
        <v>0.20699999999999999</v>
      </c>
      <c r="BU62" s="14">
        <f t="shared" si="78"/>
        <v>0.13750000000000001</v>
      </c>
      <c r="BV62" s="14">
        <f t="shared" si="78"/>
        <v>6.9000000000000006E-2</v>
      </c>
      <c r="BW62" s="14">
        <f t="shared" si="78"/>
        <v>0.35000000000000003</v>
      </c>
      <c r="BX62" s="14">
        <f t="shared" si="78"/>
        <v>0.35000000000000003</v>
      </c>
      <c r="BY62" s="14">
        <f t="shared" si="78"/>
        <v>0.20699999999999999</v>
      </c>
      <c r="BZ62" s="14">
        <f t="shared" si="78"/>
        <v>0.20699999999999999</v>
      </c>
      <c r="CA62" s="14">
        <f t="shared" si="78"/>
        <v>0.13750000000000001</v>
      </c>
      <c r="CB62" s="14">
        <f t="shared" si="78"/>
        <v>6.9000000000000006E-2</v>
      </c>
      <c r="CC62" s="14">
        <f t="shared" si="79"/>
        <v>0.35000000000000003</v>
      </c>
      <c r="CD62" s="14">
        <f t="shared" si="79"/>
        <v>0.35000000000000003</v>
      </c>
      <c r="CE62" s="14">
        <f t="shared" si="79"/>
        <v>0.20699999999999999</v>
      </c>
      <c r="CF62" s="14">
        <f t="shared" si="79"/>
        <v>0.20699999999999999</v>
      </c>
      <c r="CG62" s="14">
        <f t="shared" si="79"/>
        <v>0.13750000000000001</v>
      </c>
      <c r="CH62" s="14">
        <f t="shared" si="79"/>
        <v>6.9499999999999992E-2</v>
      </c>
      <c r="CI62" s="14">
        <f t="shared" si="79"/>
        <v>0.20799999999999999</v>
      </c>
      <c r="CJ62" s="14">
        <f t="shared" si="79"/>
        <v>0.20799999999999999</v>
      </c>
      <c r="CK62" s="14">
        <f t="shared" si="79"/>
        <v>0.20799999999999999</v>
      </c>
      <c r="CL62" s="14">
        <f t="shared" si="79"/>
        <v>0.13800000000000001</v>
      </c>
      <c r="CM62" s="14">
        <f t="shared" si="80"/>
        <v>0.13800000000000001</v>
      </c>
      <c r="CN62" s="14">
        <f t="shared" si="80"/>
        <v>0.13800000000000001</v>
      </c>
      <c r="CO62" s="14">
        <f t="shared" si="80"/>
        <v>0</v>
      </c>
      <c r="CP62" s="14">
        <f t="shared" si="80"/>
        <v>0</v>
      </c>
      <c r="CQ62" s="14">
        <f t="shared" si="80"/>
        <v>1.5</v>
      </c>
      <c r="CR62" s="14">
        <f t="shared" si="80"/>
        <v>1.5</v>
      </c>
      <c r="CS62" s="14">
        <f t="shared" si="80"/>
        <v>1.5</v>
      </c>
      <c r="CT62" s="14">
        <f t="shared" si="80"/>
        <v>0.5</v>
      </c>
      <c r="CU62" s="14">
        <f t="shared" si="80"/>
        <v>0.5</v>
      </c>
      <c r="CV62" s="14">
        <f t="shared" si="80"/>
        <v>0.5</v>
      </c>
      <c r="CW62" s="14">
        <f t="shared" si="80"/>
        <v>0.375</v>
      </c>
      <c r="CX62" s="14">
        <f t="shared" si="80"/>
        <v>0.375</v>
      </c>
      <c r="CZ62" s="14">
        <f>SUM(BI$7:BI62)</f>
        <v>35.749999999999993</v>
      </c>
      <c r="DA62" s="14">
        <f>SUM(BJ$7:BJ62)</f>
        <v>35.749999999999993</v>
      </c>
      <c r="DB62" s="14">
        <f>SUM(BK$7:BK62)</f>
        <v>20.25</v>
      </c>
      <c r="DC62" s="14">
        <f>SUM(BL$7:BL62)</f>
        <v>36.25</v>
      </c>
      <c r="DD62" s="14">
        <f>SUM(BM$7:BM62)</f>
        <v>36.25</v>
      </c>
      <c r="DE62" s="14">
        <f>SUM(BN$7:BN62)</f>
        <v>20.625</v>
      </c>
      <c r="DF62" s="14">
        <f>SUM(BO$7:BO62)</f>
        <v>20.625</v>
      </c>
      <c r="DG62" s="14">
        <f>SUM(BP$7:BP62)</f>
        <v>13.75</v>
      </c>
      <c r="DH62" s="14">
        <f>SUM(BQ$7:BQ62)</f>
        <v>31.249000000000031</v>
      </c>
      <c r="DI62" s="14">
        <f>SUM(BR$7:BR62)</f>
        <v>31.249000000000031</v>
      </c>
      <c r="DJ62" s="14">
        <f>SUM(BS$7:BS62)</f>
        <v>17.175000000000018</v>
      </c>
      <c r="DK62" s="14">
        <f>SUM(BT$7:BT62)</f>
        <v>17.175000000000018</v>
      </c>
      <c r="DL62" s="14">
        <f>SUM(BU$7:BU62)</f>
        <v>8.9374999999999982</v>
      </c>
      <c r="DM62" s="14">
        <f>SUM(BV$7:BV62)</f>
        <v>4.2349999999999985</v>
      </c>
      <c r="DN62" s="14">
        <f>SUM(BW$7:BW62)</f>
        <v>36.249000000000031</v>
      </c>
      <c r="DO62" s="14">
        <f>SUM(BX$7:BX62)</f>
        <v>36.249000000000031</v>
      </c>
      <c r="DP62" s="14">
        <f>SUM(BY$7:BY62)</f>
        <v>19.800000000000018</v>
      </c>
      <c r="DQ62" s="14">
        <f>SUM(BZ$7:BZ62)</f>
        <v>19.800000000000018</v>
      </c>
      <c r="DR62" s="14">
        <f>SUM(CA$7:CA62)</f>
        <v>9.9374999999999911</v>
      </c>
      <c r="DS62" s="14">
        <f>SUM(CB$7:CB62)</f>
        <v>4.7229999999999999</v>
      </c>
      <c r="DT62" s="14">
        <f>SUM(CC$7:CC62)</f>
        <v>41.249000000000031</v>
      </c>
      <c r="DU62" s="14">
        <f>SUM(CD$7:CD62)</f>
        <v>41.249000000000031</v>
      </c>
      <c r="DV62" s="14">
        <f>SUM(CE$7:CE62)</f>
        <v>22.425000000000018</v>
      </c>
      <c r="DW62" s="14">
        <f>SUM(CF$7:CF62)</f>
        <v>22.425000000000018</v>
      </c>
      <c r="DX62" s="14">
        <f>SUM(CG$7:CG62)</f>
        <v>10.937499999999986</v>
      </c>
      <c r="DY62" s="14">
        <f>SUM(CH$7:CH62)</f>
        <v>5.2354999999999965</v>
      </c>
      <c r="DZ62" s="14">
        <f>SUM(CI$7:CI62)</f>
        <v>14.200000000000005</v>
      </c>
      <c r="EA62" s="14">
        <f>SUM(CJ$7:CJ62)</f>
        <v>14.200000000000005</v>
      </c>
      <c r="EB62" s="14">
        <f>SUM(CK$7:CK62)</f>
        <v>14.200000000000005</v>
      </c>
      <c r="EC62" s="14">
        <f>SUM(CL$7:CL62)</f>
        <v>6.4499999999999975</v>
      </c>
      <c r="ED62" s="14">
        <f>SUM(CM$7:CM62)</f>
        <v>6.4499999999999975</v>
      </c>
      <c r="EE62" s="14">
        <f>SUM(CN$7:CN62)</f>
        <v>6.4499999999999975</v>
      </c>
      <c r="EF62" s="14">
        <f>SUM(CO$7:CO62)</f>
        <v>2.25</v>
      </c>
      <c r="EG62" s="14">
        <f>SUM(CP$7:CP62)</f>
        <v>2.25</v>
      </c>
      <c r="EH62" s="14">
        <f>SUM(CQ$7:CQ62)</f>
        <v>37.5</v>
      </c>
      <c r="EI62" s="14">
        <f>SUM(CR$7:CR62)</f>
        <v>37.5</v>
      </c>
      <c r="EJ62" s="14">
        <f>SUM(CS$7:CS62)</f>
        <v>37.5</v>
      </c>
      <c r="EK62" s="14">
        <f>SUM(CT$7:CT62)</f>
        <v>12.5</v>
      </c>
      <c r="EL62" s="14">
        <f>SUM(CU$7:CU62)</f>
        <v>12.5</v>
      </c>
      <c r="EM62" s="14">
        <f>SUM(CV$7:CV62)</f>
        <v>12.5</v>
      </c>
      <c r="EN62" s="14">
        <f>SUM(CW$7:CW62)</f>
        <v>9.375</v>
      </c>
      <c r="EO62" s="14">
        <f>SUM(CX$7:CX62)</f>
        <v>9.375</v>
      </c>
      <c r="ER62" s="14">
        <f t="shared" si="12"/>
        <v>12</v>
      </c>
      <c r="ES62" s="14">
        <f t="shared" si="13"/>
        <v>12</v>
      </c>
      <c r="ET62" s="14">
        <f t="shared" si="14"/>
        <v>9</v>
      </c>
      <c r="EU62" s="14">
        <f t="shared" si="15"/>
        <v>12</v>
      </c>
      <c r="EV62" s="14">
        <f t="shared" si="16"/>
        <v>12</v>
      </c>
      <c r="EW62" s="14">
        <f t="shared" si="17"/>
        <v>9</v>
      </c>
      <c r="EX62" s="14">
        <f t="shared" si="18"/>
        <v>9</v>
      </c>
      <c r="EY62" s="14">
        <f t="shared" si="19"/>
        <v>7</v>
      </c>
      <c r="EZ62" s="14">
        <f t="shared" si="20"/>
        <v>11</v>
      </c>
      <c r="FA62" s="14">
        <f t="shared" si="21"/>
        <v>11</v>
      </c>
      <c r="FB62" s="14">
        <f t="shared" si="22"/>
        <v>8</v>
      </c>
      <c r="FC62" s="14">
        <f t="shared" si="23"/>
        <v>8</v>
      </c>
      <c r="FD62" s="14">
        <f t="shared" si="24"/>
        <v>5</v>
      </c>
      <c r="FE62" s="14">
        <f t="shared" si="25"/>
        <v>3</v>
      </c>
      <c r="FF62" s="14">
        <f t="shared" si="26"/>
        <v>12</v>
      </c>
      <c r="FG62" s="14">
        <f t="shared" si="27"/>
        <v>12</v>
      </c>
      <c r="FH62" s="14">
        <f t="shared" si="28"/>
        <v>9</v>
      </c>
      <c r="FI62" s="14">
        <f t="shared" si="29"/>
        <v>9</v>
      </c>
      <c r="FJ62" s="14">
        <f t="shared" si="30"/>
        <v>6</v>
      </c>
      <c r="FK62" s="14">
        <f t="shared" si="31"/>
        <v>3</v>
      </c>
      <c r="FL62" s="14">
        <f t="shared" si="32"/>
        <v>13</v>
      </c>
      <c r="FM62" s="14">
        <f t="shared" si="33"/>
        <v>13</v>
      </c>
      <c r="FN62" s="14">
        <f t="shared" si="34"/>
        <v>9</v>
      </c>
      <c r="FO62" s="14">
        <f t="shared" si="35"/>
        <v>9</v>
      </c>
      <c r="FP62" s="14">
        <f t="shared" si="36"/>
        <v>6</v>
      </c>
      <c r="FQ62" s="14">
        <f t="shared" si="37"/>
        <v>4</v>
      </c>
      <c r="FR62" s="14">
        <f t="shared" si="38"/>
        <v>7</v>
      </c>
      <c r="FS62" s="14">
        <f t="shared" si="39"/>
        <v>7</v>
      </c>
      <c r="FT62" s="14">
        <f t="shared" si="40"/>
        <v>7</v>
      </c>
      <c r="FU62" s="14">
        <f t="shared" si="41"/>
        <v>4</v>
      </c>
      <c r="FV62" s="14">
        <f t="shared" si="42"/>
        <v>4</v>
      </c>
      <c r="FW62" s="14">
        <f t="shared" si="43"/>
        <v>4</v>
      </c>
      <c r="FX62" s="14">
        <f t="shared" si="44"/>
        <v>2</v>
      </c>
      <c r="FY62" s="14">
        <f t="shared" si="45"/>
        <v>2</v>
      </c>
      <c r="FZ62" s="14">
        <f t="shared" si="46"/>
        <v>12</v>
      </c>
      <c r="GA62" s="14">
        <f t="shared" si="47"/>
        <v>12</v>
      </c>
      <c r="GB62" s="14">
        <f t="shared" si="48"/>
        <v>12</v>
      </c>
      <c r="GC62" s="14">
        <f t="shared" si="49"/>
        <v>7</v>
      </c>
      <c r="GD62" s="14">
        <f t="shared" si="50"/>
        <v>7</v>
      </c>
      <c r="GE62" s="14">
        <f t="shared" si="51"/>
        <v>7</v>
      </c>
      <c r="GF62" s="14">
        <f t="shared" si="52"/>
        <v>6</v>
      </c>
      <c r="GG62" s="14">
        <f t="shared" si="53"/>
        <v>6</v>
      </c>
      <c r="GJ62" s="105">
        <v>56</v>
      </c>
      <c r="GK62" s="14">
        <f t="shared" si="54"/>
        <v>4</v>
      </c>
      <c r="GL62" s="14">
        <f t="shared" si="55"/>
        <v>1606006</v>
      </c>
      <c r="GM62" s="14" t="str">
        <f t="shared" si="56"/>
        <v>神器2-1 : 13级</v>
      </c>
      <c r="GN62" s="14" t="s">
        <v>900</v>
      </c>
      <c r="GO62" s="14">
        <f t="shared" si="57"/>
        <v>11</v>
      </c>
      <c r="GP62" s="14" t="str">
        <f t="shared" si="58"/>
        <v>神器2-1</v>
      </c>
      <c r="GQ62" s="14">
        <f t="shared" si="59"/>
        <v>5</v>
      </c>
    </row>
    <row r="63" spans="14:199" ht="16.5" x14ac:dyDescent="0.2">
      <c r="AL63" s="101">
        <v>3</v>
      </c>
      <c r="AM63" s="101">
        <v>3</v>
      </c>
      <c r="AN63" s="101">
        <v>21</v>
      </c>
      <c r="AO63" s="101">
        <v>14</v>
      </c>
      <c r="AP63" s="101" t="s">
        <v>378</v>
      </c>
      <c r="AQ63" s="101">
        <v>1000</v>
      </c>
      <c r="AR63" s="101">
        <v>1</v>
      </c>
      <c r="AS63" s="101">
        <v>1</v>
      </c>
      <c r="AT63" s="101">
        <f t="shared" si="8"/>
        <v>4</v>
      </c>
      <c r="AU63" s="14">
        <f t="shared" si="9"/>
        <v>0.1</v>
      </c>
      <c r="AV63" s="14">
        <f t="shared" si="10"/>
        <v>30</v>
      </c>
      <c r="BD63" s="101">
        <v>57</v>
      </c>
      <c r="BE63" s="14">
        <f>INDEX(节奏总表!$BW$4:$BW$63,新神器!BD63)</f>
        <v>148</v>
      </c>
      <c r="BF63" s="14">
        <f t="shared" si="11"/>
        <v>7</v>
      </c>
      <c r="BG63" s="101">
        <v>3</v>
      </c>
      <c r="BH63" s="101">
        <v>5</v>
      </c>
      <c r="BI63" s="14">
        <f t="shared" si="77"/>
        <v>0</v>
      </c>
      <c r="BJ63" s="14">
        <f t="shared" si="77"/>
        <v>0</v>
      </c>
      <c r="BK63" s="14">
        <f t="shared" si="77"/>
        <v>0</v>
      </c>
      <c r="BL63" s="14">
        <f t="shared" si="77"/>
        <v>0</v>
      </c>
      <c r="BM63" s="14">
        <f t="shared" si="77"/>
        <v>0</v>
      </c>
      <c r="BN63" s="14">
        <f t="shared" si="77"/>
        <v>0</v>
      </c>
      <c r="BO63" s="14">
        <f t="shared" si="77"/>
        <v>0</v>
      </c>
      <c r="BP63" s="14">
        <f t="shared" si="77"/>
        <v>0</v>
      </c>
      <c r="BQ63" s="14">
        <f t="shared" si="77"/>
        <v>0.35000000000000003</v>
      </c>
      <c r="BR63" s="14">
        <f t="shared" si="77"/>
        <v>0.35000000000000003</v>
      </c>
      <c r="BS63" s="14">
        <f t="shared" si="78"/>
        <v>0.20699999999999999</v>
      </c>
      <c r="BT63" s="14">
        <f t="shared" si="78"/>
        <v>0.20699999999999999</v>
      </c>
      <c r="BU63" s="14">
        <f t="shared" si="78"/>
        <v>0.13750000000000001</v>
      </c>
      <c r="BV63" s="14">
        <f t="shared" si="78"/>
        <v>6.9000000000000006E-2</v>
      </c>
      <c r="BW63" s="14">
        <f t="shared" si="78"/>
        <v>0.35000000000000003</v>
      </c>
      <c r="BX63" s="14">
        <f t="shared" si="78"/>
        <v>0.35000000000000003</v>
      </c>
      <c r="BY63" s="14">
        <f t="shared" si="78"/>
        <v>0.20699999999999999</v>
      </c>
      <c r="BZ63" s="14">
        <f t="shared" si="78"/>
        <v>0.20699999999999999</v>
      </c>
      <c r="CA63" s="14">
        <f t="shared" si="78"/>
        <v>0.13750000000000001</v>
      </c>
      <c r="CB63" s="14">
        <f t="shared" si="78"/>
        <v>6.9000000000000006E-2</v>
      </c>
      <c r="CC63" s="14">
        <f t="shared" si="79"/>
        <v>0.35000000000000003</v>
      </c>
      <c r="CD63" s="14">
        <f t="shared" si="79"/>
        <v>0.35000000000000003</v>
      </c>
      <c r="CE63" s="14">
        <f t="shared" si="79"/>
        <v>0.20699999999999999</v>
      </c>
      <c r="CF63" s="14">
        <f t="shared" si="79"/>
        <v>0.20699999999999999</v>
      </c>
      <c r="CG63" s="14">
        <f t="shared" si="79"/>
        <v>0.13750000000000001</v>
      </c>
      <c r="CH63" s="14">
        <f t="shared" si="79"/>
        <v>6.9499999999999992E-2</v>
      </c>
      <c r="CI63" s="14">
        <f t="shared" si="79"/>
        <v>0.20799999999999999</v>
      </c>
      <c r="CJ63" s="14">
        <f t="shared" si="79"/>
        <v>0.20799999999999999</v>
      </c>
      <c r="CK63" s="14">
        <f t="shared" si="79"/>
        <v>0.20799999999999999</v>
      </c>
      <c r="CL63" s="14">
        <f t="shared" si="79"/>
        <v>0.13800000000000001</v>
      </c>
      <c r="CM63" s="14">
        <f t="shared" si="80"/>
        <v>0.13800000000000001</v>
      </c>
      <c r="CN63" s="14">
        <f t="shared" si="80"/>
        <v>0.13800000000000001</v>
      </c>
      <c r="CO63" s="14">
        <f t="shared" si="80"/>
        <v>0</v>
      </c>
      <c r="CP63" s="14">
        <f t="shared" si="80"/>
        <v>0</v>
      </c>
      <c r="CQ63" s="14">
        <f t="shared" si="80"/>
        <v>1.5</v>
      </c>
      <c r="CR63" s="14">
        <f t="shared" si="80"/>
        <v>1.5</v>
      </c>
      <c r="CS63" s="14">
        <f t="shared" si="80"/>
        <v>1.5</v>
      </c>
      <c r="CT63" s="14">
        <f t="shared" si="80"/>
        <v>0.5</v>
      </c>
      <c r="CU63" s="14">
        <f t="shared" si="80"/>
        <v>0.5</v>
      </c>
      <c r="CV63" s="14">
        <f t="shared" si="80"/>
        <v>0.5</v>
      </c>
      <c r="CW63" s="14">
        <f t="shared" si="80"/>
        <v>0.375</v>
      </c>
      <c r="CX63" s="14">
        <f t="shared" si="80"/>
        <v>0.375</v>
      </c>
      <c r="CZ63" s="14">
        <f>SUM(BI$7:BI63)</f>
        <v>35.749999999999993</v>
      </c>
      <c r="DA63" s="14">
        <f>SUM(BJ$7:BJ63)</f>
        <v>35.749999999999993</v>
      </c>
      <c r="DB63" s="14">
        <f>SUM(BK$7:BK63)</f>
        <v>20.25</v>
      </c>
      <c r="DC63" s="14">
        <f>SUM(BL$7:BL63)</f>
        <v>36.25</v>
      </c>
      <c r="DD63" s="14">
        <f>SUM(BM$7:BM63)</f>
        <v>36.25</v>
      </c>
      <c r="DE63" s="14">
        <f>SUM(BN$7:BN63)</f>
        <v>20.625</v>
      </c>
      <c r="DF63" s="14">
        <f>SUM(BO$7:BO63)</f>
        <v>20.625</v>
      </c>
      <c r="DG63" s="14">
        <f>SUM(BP$7:BP63)</f>
        <v>13.75</v>
      </c>
      <c r="DH63" s="14">
        <f>SUM(BQ$7:BQ63)</f>
        <v>31.599000000000032</v>
      </c>
      <c r="DI63" s="14">
        <f>SUM(BR$7:BR63)</f>
        <v>31.599000000000032</v>
      </c>
      <c r="DJ63" s="14">
        <f>SUM(BS$7:BS63)</f>
        <v>17.382000000000019</v>
      </c>
      <c r="DK63" s="14">
        <f>SUM(BT$7:BT63)</f>
        <v>17.382000000000019</v>
      </c>
      <c r="DL63" s="14">
        <f>SUM(BU$7:BU63)</f>
        <v>9.0749999999999975</v>
      </c>
      <c r="DM63" s="14">
        <f>SUM(BV$7:BV63)</f>
        <v>4.3039999999999985</v>
      </c>
      <c r="DN63" s="14">
        <f>SUM(BW$7:BW63)</f>
        <v>36.599000000000032</v>
      </c>
      <c r="DO63" s="14">
        <f>SUM(BX$7:BX63)</f>
        <v>36.599000000000032</v>
      </c>
      <c r="DP63" s="14">
        <f>SUM(BY$7:BY63)</f>
        <v>20.007000000000019</v>
      </c>
      <c r="DQ63" s="14">
        <f>SUM(BZ$7:BZ63)</f>
        <v>20.007000000000019</v>
      </c>
      <c r="DR63" s="14">
        <f>SUM(CA$7:CA63)</f>
        <v>10.07499999999999</v>
      </c>
      <c r="DS63" s="14">
        <f>SUM(CB$7:CB63)</f>
        <v>4.7919999999999998</v>
      </c>
      <c r="DT63" s="14">
        <f>SUM(CC$7:CC63)</f>
        <v>41.599000000000032</v>
      </c>
      <c r="DU63" s="14">
        <f>SUM(CD$7:CD63)</f>
        <v>41.599000000000032</v>
      </c>
      <c r="DV63" s="14">
        <f>SUM(CE$7:CE63)</f>
        <v>22.632000000000019</v>
      </c>
      <c r="DW63" s="14">
        <f>SUM(CF$7:CF63)</f>
        <v>22.632000000000019</v>
      </c>
      <c r="DX63" s="14">
        <f>SUM(CG$7:CG63)</f>
        <v>11.074999999999985</v>
      </c>
      <c r="DY63" s="14">
        <f>SUM(CH$7:CH63)</f>
        <v>5.3049999999999962</v>
      </c>
      <c r="DZ63" s="14">
        <f>SUM(CI$7:CI63)</f>
        <v>14.408000000000005</v>
      </c>
      <c r="EA63" s="14">
        <f>SUM(CJ$7:CJ63)</f>
        <v>14.408000000000005</v>
      </c>
      <c r="EB63" s="14">
        <f>SUM(CK$7:CK63)</f>
        <v>14.408000000000005</v>
      </c>
      <c r="EC63" s="14">
        <f>SUM(CL$7:CL63)</f>
        <v>6.5879999999999974</v>
      </c>
      <c r="ED63" s="14">
        <f>SUM(CM$7:CM63)</f>
        <v>6.5879999999999974</v>
      </c>
      <c r="EE63" s="14">
        <f>SUM(CN$7:CN63)</f>
        <v>6.5879999999999974</v>
      </c>
      <c r="EF63" s="14">
        <f>SUM(CO$7:CO63)</f>
        <v>2.25</v>
      </c>
      <c r="EG63" s="14">
        <f>SUM(CP$7:CP63)</f>
        <v>2.25</v>
      </c>
      <c r="EH63" s="14">
        <f>SUM(CQ$7:CQ63)</f>
        <v>39</v>
      </c>
      <c r="EI63" s="14">
        <f>SUM(CR$7:CR63)</f>
        <v>39</v>
      </c>
      <c r="EJ63" s="14">
        <f>SUM(CS$7:CS63)</f>
        <v>39</v>
      </c>
      <c r="EK63" s="14">
        <f>SUM(CT$7:CT63)</f>
        <v>13</v>
      </c>
      <c r="EL63" s="14">
        <f>SUM(CU$7:CU63)</f>
        <v>13</v>
      </c>
      <c r="EM63" s="14">
        <f>SUM(CV$7:CV63)</f>
        <v>13</v>
      </c>
      <c r="EN63" s="14">
        <f>SUM(CW$7:CW63)</f>
        <v>9.75</v>
      </c>
      <c r="EO63" s="14">
        <f>SUM(CX$7:CX63)</f>
        <v>9.75</v>
      </c>
      <c r="ER63" s="14">
        <f t="shared" si="12"/>
        <v>12</v>
      </c>
      <c r="ES63" s="14">
        <f t="shared" si="13"/>
        <v>12</v>
      </c>
      <c r="ET63" s="14">
        <f t="shared" si="14"/>
        <v>9</v>
      </c>
      <c r="EU63" s="14">
        <f t="shared" si="15"/>
        <v>12</v>
      </c>
      <c r="EV63" s="14">
        <f t="shared" si="16"/>
        <v>12</v>
      </c>
      <c r="EW63" s="14">
        <f t="shared" si="17"/>
        <v>9</v>
      </c>
      <c r="EX63" s="14">
        <f t="shared" si="18"/>
        <v>9</v>
      </c>
      <c r="EY63" s="14">
        <f t="shared" si="19"/>
        <v>7</v>
      </c>
      <c r="EZ63" s="14">
        <f t="shared" si="20"/>
        <v>11</v>
      </c>
      <c r="FA63" s="14">
        <f t="shared" si="21"/>
        <v>11</v>
      </c>
      <c r="FB63" s="14">
        <f t="shared" si="22"/>
        <v>8</v>
      </c>
      <c r="FC63" s="14">
        <f t="shared" si="23"/>
        <v>8</v>
      </c>
      <c r="FD63" s="14">
        <f t="shared" si="24"/>
        <v>6</v>
      </c>
      <c r="FE63" s="14">
        <f t="shared" si="25"/>
        <v>3</v>
      </c>
      <c r="FF63" s="14">
        <f t="shared" si="26"/>
        <v>12</v>
      </c>
      <c r="FG63" s="14">
        <f t="shared" si="27"/>
        <v>12</v>
      </c>
      <c r="FH63" s="14">
        <f t="shared" si="28"/>
        <v>9</v>
      </c>
      <c r="FI63" s="14">
        <f t="shared" si="29"/>
        <v>9</v>
      </c>
      <c r="FJ63" s="14">
        <f t="shared" si="30"/>
        <v>6</v>
      </c>
      <c r="FK63" s="14">
        <f t="shared" si="31"/>
        <v>3</v>
      </c>
      <c r="FL63" s="14">
        <f t="shared" si="32"/>
        <v>13</v>
      </c>
      <c r="FM63" s="14">
        <f t="shared" si="33"/>
        <v>13</v>
      </c>
      <c r="FN63" s="14">
        <f t="shared" si="34"/>
        <v>9</v>
      </c>
      <c r="FO63" s="14">
        <f t="shared" si="35"/>
        <v>9</v>
      </c>
      <c r="FP63" s="14">
        <f t="shared" si="36"/>
        <v>6</v>
      </c>
      <c r="FQ63" s="14">
        <f t="shared" si="37"/>
        <v>4</v>
      </c>
      <c r="FR63" s="14">
        <f t="shared" si="38"/>
        <v>7</v>
      </c>
      <c r="FS63" s="14">
        <f t="shared" si="39"/>
        <v>7</v>
      </c>
      <c r="FT63" s="14">
        <f t="shared" si="40"/>
        <v>7</v>
      </c>
      <c r="FU63" s="14">
        <f t="shared" si="41"/>
        <v>4</v>
      </c>
      <c r="FV63" s="14">
        <f t="shared" si="42"/>
        <v>4</v>
      </c>
      <c r="FW63" s="14">
        <f t="shared" si="43"/>
        <v>4</v>
      </c>
      <c r="FX63" s="14">
        <f t="shared" si="44"/>
        <v>2</v>
      </c>
      <c r="FY63" s="14">
        <f t="shared" si="45"/>
        <v>2</v>
      </c>
      <c r="FZ63" s="14">
        <f t="shared" si="46"/>
        <v>12</v>
      </c>
      <c r="GA63" s="14">
        <f t="shared" si="47"/>
        <v>12</v>
      </c>
      <c r="GB63" s="14">
        <f t="shared" si="48"/>
        <v>12</v>
      </c>
      <c r="GC63" s="14">
        <f t="shared" si="49"/>
        <v>7</v>
      </c>
      <c r="GD63" s="14">
        <f t="shared" si="50"/>
        <v>7</v>
      </c>
      <c r="GE63" s="14">
        <f t="shared" si="51"/>
        <v>7</v>
      </c>
      <c r="GF63" s="14">
        <f t="shared" si="52"/>
        <v>6</v>
      </c>
      <c r="GG63" s="14">
        <f t="shared" si="53"/>
        <v>6</v>
      </c>
      <c r="GJ63" s="105">
        <v>57</v>
      </c>
      <c r="GK63" s="14">
        <f t="shared" si="54"/>
        <v>4</v>
      </c>
      <c r="GL63" s="14">
        <f t="shared" si="55"/>
        <v>1606006</v>
      </c>
      <c r="GM63" s="14" t="str">
        <f t="shared" si="56"/>
        <v>神器2-1 : 14级</v>
      </c>
      <c r="GN63" s="14" t="s">
        <v>900</v>
      </c>
      <c r="GO63" s="14">
        <f t="shared" si="57"/>
        <v>12</v>
      </c>
      <c r="GP63" s="14" t="str">
        <f t="shared" si="58"/>
        <v>神器2-1</v>
      </c>
      <c r="GQ63" s="14">
        <f t="shared" si="59"/>
        <v>6</v>
      </c>
    </row>
    <row r="64" spans="14:199" ht="16.5" x14ac:dyDescent="0.2">
      <c r="AL64" s="101">
        <v>4</v>
      </c>
      <c r="AM64" s="101">
        <v>1</v>
      </c>
      <c r="AN64" s="101">
        <v>22</v>
      </c>
      <c r="AO64" s="101">
        <v>1</v>
      </c>
      <c r="AP64" s="101" t="s">
        <v>365</v>
      </c>
      <c r="AQ64" s="101">
        <v>1500</v>
      </c>
      <c r="AR64" s="101">
        <v>1</v>
      </c>
      <c r="AS64" s="101">
        <v>1</v>
      </c>
      <c r="AT64" s="101">
        <f t="shared" si="8"/>
        <v>1</v>
      </c>
      <c r="AU64" s="14">
        <f t="shared" si="9"/>
        <v>0.15</v>
      </c>
      <c r="AV64" s="14">
        <f t="shared" si="10"/>
        <v>1.5</v>
      </c>
      <c r="BD64" s="101">
        <v>58</v>
      </c>
      <c r="BE64" s="14">
        <f>INDEX(节奏总表!$BW$4:$BW$63,新神器!BD64)</f>
        <v>149</v>
      </c>
      <c r="BF64" s="14">
        <f t="shared" si="11"/>
        <v>7</v>
      </c>
      <c r="BG64" s="101">
        <v>3</v>
      </c>
      <c r="BH64" s="101">
        <v>5</v>
      </c>
      <c r="BI64" s="14">
        <f t="shared" si="77"/>
        <v>0</v>
      </c>
      <c r="BJ64" s="14">
        <f t="shared" si="77"/>
        <v>0</v>
      </c>
      <c r="BK64" s="14">
        <f t="shared" si="77"/>
        <v>0</v>
      </c>
      <c r="BL64" s="14">
        <f t="shared" si="77"/>
        <v>0</v>
      </c>
      <c r="BM64" s="14">
        <f t="shared" si="77"/>
        <v>0</v>
      </c>
      <c r="BN64" s="14">
        <f t="shared" si="77"/>
        <v>0</v>
      </c>
      <c r="BO64" s="14">
        <f t="shared" si="77"/>
        <v>0</v>
      </c>
      <c r="BP64" s="14">
        <f t="shared" si="77"/>
        <v>0</v>
      </c>
      <c r="BQ64" s="14">
        <f t="shared" si="77"/>
        <v>0.35000000000000003</v>
      </c>
      <c r="BR64" s="14">
        <f t="shared" si="77"/>
        <v>0.35000000000000003</v>
      </c>
      <c r="BS64" s="14">
        <f t="shared" si="78"/>
        <v>0.20699999999999999</v>
      </c>
      <c r="BT64" s="14">
        <f t="shared" si="78"/>
        <v>0.20699999999999999</v>
      </c>
      <c r="BU64" s="14">
        <f t="shared" si="78"/>
        <v>0.13750000000000001</v>
      </c>
      <c r="BV64" s="14">
        <f t="shared" si="78"/>
        <v>6.9000000000000006E-2</v>
      </c>
      <c r="BW64" s="14">
        <f t="shared" si="78"/>
        <v>0.35000000000000003</v>
      </c>
      <c r="BX64" s="14">
        <f t="shared" si="78"/>
        <v>0.35000000000000003</v>
      </c>
      <c r="BY64" s="14">
        <f t="shared" si="78"/>
        <v>0.20699999999999999</v>
      </c>
      <c r="BZ64" s="14">
        <f t="shared" si="78"/>
        <v>0.20699999999999999</v>
      </c>
      <c r="CA64" s="14">
        <f t="shared" si="78"/>
        <v>0.13750000000000001</v>
      </c>
      <c r="CB64" s="14">
        <f t="shared" si="78"/>
        <v>6.9000000000000006E-2</v>
      </c>
      <c r="CC64" s="14">
        <f t="shared" si="79"/>
        <v>0.35000000000000003</v>
      </c>
      <c r="CD64" s="14">
        <f t="shared" si="79"/>
        <v>0.35000000000000003</v>
      </c>
      <c r="CE64" s="14">
        <f t="shared" si="79"/>
        <v>0.20699999999999999</v>
      </c>
      <c r="CF64" s="14">
        <f t="shared" si="79"/>
        <v>0.20699999999999999</v>
      </c>
      <c r="CG64" s="14">
        <f t="shared" si="79"/>
        <v>0.13750000000000001</v>
      </c>
      <c r="CH64" s="14">
        <f t="shared" si="79"/>
        <v>6.9499999999999992E-2</v>
      </c>
      <c r="CI64" s="14">
        <f t="shared" si="79"/>
        <v>0.20799999999999999</v>
      </c>
      <c r="CJ64" s="14">
        <f t="shared" si="79"/>
        <v>0.20799999999999999</v>
      </c>
      <c r="CK64" s="14">
        <f t="shared" si="79"/>
        <v>0.20799999999999999</v>
      </c>
      <c r="CL64" s="14">
        <f t="shared" si="79"/>
        <v>0.13800000000000001</v>
      </c>
      <c r="CM64" s="14">
        <f t="shared" si="80"/>
        <v>0.13800000000000001</v>
      </c>
      <c r="CN64" s="14">
        <f t="shared" si="80"/>
        <v>0.13800000000000001</v>
      </c>
      <c r="CO64" s="14">
        <f t="shared" si="80"/>
        <v>0</v>
      </c>
      <c r="CP64" s="14">
        <f t="shared" si="80"/>
        <v>0</v>
      </c>
      <c r="CQ64" s="14">
        <f t="shared" si="80"/>
        <v>1.5</v>
      </c>
      <c r="CR64" s="14">
        <f t="shared" si="80"/>
        <v>1.5</v>
      </c>
      <c r="CS64" s="14">
        <f t="shared" si="80"/>
        <v>1.5</v>
      </c>
      <c r="CT64" s="14">
        <f t="shared" si="80"/>
        <v>0.5</v>
      </c>
      <c r="CU64" s="14">
        <f t="shared" si="80"/>
        <v>0.5</v>
      </c>
      <c r="CV64" s="14">
        <f t="shared" si="80"/>
        <v>0.5</v>
      </c>
      <c r="CW64" s="14">
        <f t="shared" si="80"/>
        <v>0.375</v>
      </c>
      <c r="CX64" s="14">
        <f t="shared" si="80"/>
        <v>0.375</v>
      </c>
      <c r="CZ64" s="14">
        <f>SUM(BI$7:BI64)</f>
        <v>35.749999999999993</v>
      </c>
      <c r="DA64" s="14">
        <f>SUM(BJ$7:BJ64)</f>
        <v>35.749999999999993</v>
      </c>
      <c r="DB64" s="14">
        <f>SUM(BK$7:BK64)</f>
        <v>20.25</v>
      </c>
      <c r="DC64" s="14">
        <f>SUM(BL$7:BL64)</f>
        <v>36.25</v>
      </c>
      <c r="DD64" s="14">
        <f>SUM(BM$7:BM64)</f>
        <v>36.25</v>
      </c>
      <c r="DE64" s="14">
        <f>SUM(BN$7:BN64)</f>
        <v>20.625</v>
      </c>
      <c r="DF64" s="14">
        <f>SUM(BO$7:BO64)</f>
        <v>20.625</v>
      </c>
      <c r="DG64" s="14">
        <f>SUM(BP$7:BP64)</f>
        <v>13.75</v>
      </c>
      <c r="DH64" s="14">
        <f>SUM(BQ$7:BQ64)</f>
        <v>31.949000000000034</v>
      </c>
      <c r="DI64" s="14">
        <f>SUM(BR$7:BR64)</f>
        <v>31.949000000000034</v>
      </c>
      <c r="DJ64" s="14">
        <f>SUM(BS$7:BS64)</f>
        <v>17.58900000000002</v>
      </c>
      <c r="DK64" s="14">
        <f>SUM(BT$7:BT64)</f>
        <v>17.58900000000002</v>
      </c>
      <c r="DL64" s="14">
        <f>SUM(BU$7:BU64)</f>
        <v>9.2124999999999968</v>
      </c>
      <c r="DM64" s="14">
        <f>SUM(BV$7:BV64)</f>
        <v>4.3729999999999984</v>
      </c>
      <c r="DN64" s="14">
        <f>SUM(BW$7:BW64)</f>
        <v>36.949000000000034</v>
      </c>
      <c r="DO64" s="14">
        <f>SUM(BX$7:BX64)</f>
        <v>36.949000000000034</v>
      </c>
      <c r="DP64" s="14">
        <f>SUM(BY$7:BY64)</f>
        <v>20.21400000000002</v>
      </c>
      <c r="DQ64" s="14">
        <f>SUM(BZ$7:BZ64)</f>
        <v>20.21400000000002</v>
      </c>
      <c r="DR64" s="14">
        <f>SUM(CA$7:CA64)</f>
        <v>10.21249999999999</v>
      </c>
      <c r="DS64" s="14">
        <f>SUM(CB$7:CB64)</f>
        <v>4.8609999999999998</v>
      </c>
      <c r="DT64" s="14">
        <f>SUM(CC$7:CC64)</f>
        <v>41.949000000000034</v>
      </c>
      <c r="DU64" s="14">
        <f>SUM(CD$7:CD64)</f>
        <v>41.949000000000034</v>
      </c>
      <c r="DV64" s="14">
        <f>SUM(CE$7:CE64)</f>
        <v>22.83900000000002</v>
      </c>
      <c r="DW64" s="14">
        <f>SUM(CF$7:CF64)</f>
        <v>22.83900000000002</v>
      </c>
      <c r="DX64" s="14">
        <f>SUM(CG$7:CG64)</f>
        <v>11.212499999999984</v>
      </c>
      <c r="DY64" s="14">
        <f>SUM(CH$7:CH64)</f>
        <v>5.3744999999999958</v>
      </c>
      <c r="DZ64" s="14">
        <f>SUM(CI$7:CI64)</f>
        <v>14.616000000000005</v>
      </c>
      <c r="EA64" s="14">
        <f>SUM(CJ$7:CJ64)</f>
        <v>14.616000000000005</v>
      </c>
      <c r="EB64" s="14">
        <f>SUM(CK$7:CK64)</f>
        <v>14.616000000000005</v>
      </c>
      <c r="EC64" s="14">
        <f>SUM(CL$7:CL64)</f>
        <v>6.7259999999999973</v>
      </c>
      <c r="ED64" s="14">
        <f>SUM(CM$7:CM64)</f>
        <v>6.7259999999999973</v>
      </c>
      <c r="EE64" s="14">
        <f>SUM(CN$7:CN64)</f>
        <v>6.7259999999999973</v>
      </c>
      <c r="EF64" s="14">
        <f>SUM(CO$7:CO64)</f>
        <v>2.25</v>
      </c>
      <c r="EG64" s="14">
        <f>SUM(CP$7:CP64)</f>
        <v>2.25</v>
      </c>
      <c r="EH64" s="14">
        <f>SUM(CQ$7:CQ64)</f>
        <v>40.5</v>
      </c>
      <c r="EI64" s="14">
        <f>SUM(CR$7:CR64)</f>
        <v>40.5</v>
      </c>
      <c r="EJ64" s="14">
        <f>SUM(CS$7:CS64)</f>
        <v>40.5</v>
      </c>
      <c r="EK64" s="14">
        <f>SUM(CT$7:CT64)</f>
        <v>13.5</v>
      </c>
      <c r="EL64" s="14">
        <f>SUM(CU$7:CU64)</f>
        <v>13.5</v>
      </c>
      <c r="EM64" s="14">
        <f>SUM(CV$7:CV64)</f>
        <v>13.5</v>
      </c>
      <c r="EN64" s="14">
        <f>SUM(CW$7:CW64)</f>
        <v>10.125</v>
      </c>
      <c r="EO64" s="14">
        <f>SUM(CX$7:CX64)</f>
        <v>10.125</v>
      </c>
      <c r="ER64" s="14">
        <f t="shared" si="12"/>
        <v>12</v>
      </c>
      <c r="ES64" s="14">
        <f t="shared" si="13"/>
        <v>12</v>
      </c>
      <c r="ET64" s="14">
        <f t="shared" si="14"/>
        <v>9</v>
      </c>
      <c r="EU64" s="14">
        <f t="shared" si="15"/>
        <v>12</v>
      </c>
      <c r="EV64" s="14">
        <f t="shared" si="16"/>
        <v>12</v>
      </c>
      <c r="EW64" s="14">
        <f t="shared" si="17"/>
        <v>9</v>
      </c>
      <c r="EX64" s="14">
        <f t="shared" si="18"/>
        <v>9</v>
      </c>
      <c r="EY64" s="14">
        <f t="shared" si="19"/>
        <v>7</v>
      </c>
      <c r="EZ64" s="14">
        <f t="shared" si="20"/>
        <v>11</v>
      </c>
      <c r="FA64" s="14">
        <f t="shared" si="21"/>
        <v>11</v>
      </c>
      <c r="FB64" s="14">
        <f t="shared" si="22"/>
        <v>8</v>
      </c>
      <c r="FC64" s="14">
        <f t="shared" si="23"/>
        <v>8</v>
      </c>
      <c r="FD64" s="14">
        <f t="shared" si="24"/>
        <v>6</v>
      </c>
      <c r="FE64" s="14">
        <f t="shared" si="25"/>
        <v>3</v>
      </c>
      <c r="FF64" s="14">
        <f t="shared" si="26"/>
        <v>12</v>
      </c>
      <c r="FG64" s="14">
        <f t="shared" si="27"/>
        <v>12</v>
      </c>
      <c r="FH64" s="14">
        <f t="shared" si="28"/>
        <v>9</v>
      </c>
      <c r="FI64" s="14">
        <f t="shared" si="29"/>
        <v>9</v>
      </c>
      <c r="FJ64" s="14">
        <f t="shared" si="30"/>
        <v>6</v>
      </c>
      <c r="FK64" s="14">
        <f t="shared" si="31"/>
        <v>3</v>
      </c>
      <c r="FL64" s="14">
        <f t="shared" si="32"/>
        <v>13</v>
      </c>
      <c r="FM64" s="14">
        <f t="shared" si="33"/>
        <v>13</v>
      </c>
      <c r="FN64" s="14">
        <f t="shared" si="34"/>
        <v>9</v>
      </c>
      <c r="FO64" s="14">
        <f t="shared" si="35"/>
        <v>9</v>
      </c>
      <c r="FP64" s="14">
        <f t="shared" si="36"/>
        <v>6</v>
      </c>
      <c r="FQ64" s="14">
        <f t="shared" si="37"/>
        <v>4</v>
      </c>
      <c r="FR64" s="14">
        <f t="shared" si="38"/>
        <v>7</v>
      </c>
      <c r="FS64" s="14">
        <f t="shared" si="39"/>
        <v>7</v>
      </c>
      <c r="FT64" s="14">
        <f t="shared" si="40"/>
        <v>7</v>
      </c>
      <c r="FU64" s="14">
        <f t="shared" si="41"/>
        <v>4</v>
      </c>
      <c r="FV64" s="14">
        <f t="shared" si="42"/>
        <v>4</v>
      </c>
      <c r="FW64" s="14">
        <f t="shared" si="43"/>
        <v>4</v>
      </c>
      <c r="FX64" s="14">
        <f t="shared" si="44"/>
        <v>2</v>
      </c>
      <c r="FY64" s="14">
        <f t="shared" si="45"/>
        <v>2</v>
      </c>
      <c r="FZ64" s="14">
        <f t="shared" si="46"/>
        <v>12</v>
      </c>
      <c r="GA64" s="14">
        <f t="shared" si="47"/>
        <v>12</v>
      </c>
      <c r="GB64" s="14">
        <f t="shared" si="48"/>
        <v>12</v>
      </c>
      <c r="GC64" s="14">
        <f t="shared" si="49"/>
        <v>7</v>
      </c>
      <c r="GD64" s="14">
        <f t="shared" si="50"/>
        <v>7</v>
      </c>
      <c r="GE64" s="14">
        <f t="shared" si="51"/>
        <v>7</v>
      </c>
      <c r="GF64" s="14">
        <f t="shared" si="52"/>
        <v>6</v>
      </c>
      <c r="GG64" s="14">
        <f t="shared" si="53"/>
        <v>6</v>
      </c>
      <c r="GJ64" s="105">
        <v>58</v>
      </c>
      <c r="GK64" s="14">
        <f t="shared" si="54"/>
        <v>4</v>
      </c>
      <c r="GL64" s="14">
        <f t="shared" si="55"/>
        <v>1606006</v>
      </c>
      <c r="GM64" s="14" t="str">
        <f t="shared" si="56"/>
        <v>神器2-1 : 1级</v>
      </c>
      <c r="GN64" s="14" t="s">
        <v>900</v>
      </c>
      <c r="GO64" s="14">
        <f t="shared" si="57"/>
        <v>13</v>
      </c>
      <c r="GP64" s="14" t="str">
        <f t="shared" si="58"/>
        <v>神器2-1</v>
      </c>
      <c r="GQ64" s="14">
        <f t="shared" si="59"/>
        <v>7</v>
      </c>
    </row>
    <row r="65" spans="38:199" ht="16.5" x14ac:dyDescent="0.2">
      <c r="AL65" s="101">
        <v>4</v>
      </c>
      <c r="AM65" s="101">
        <v>1</v>
      </c>
      <c r="AN65" s="101">
        <v>22</v>
      </c>
      <c r="AO65" s="101">
        <v>2</v>
      </c>
      <c r="AP65" s="101" t="s">
        <v>366</v>
      </c>
      <c r="AQ65" s="101">
        <v>1500</v>
      </c>
      <c r="AR65" s="101">
        <v>1</v>
      </c>
      <c r="AS65" s="101">
        <v>1</v>
      </c>
      <c r="AT65" s="101">
        <f t="shared" si="8"/>
        <v>1</v>
      </c>
      <c r="AU65" s="14">
        <f t="shared" si="9"/>
        <v>0.15</v>
      </c>
      <c r="AV65" s="14">
        <f t="shared" si="10"/>
        <v>1.5</v>
      </c>
      <c r="BD65" s="101">
        <v>59</v>
      </c>
      <c r="BE65" s="14">
        <f>INDEX(节奏总表!$BW$4:$BW$63,新神器!BD65)</f>
        <v>149</v>
      </c>
      <c r="BF65" s="14">
        <f t="shared" si="11"/>
        <v>7</v>
      </c>
      <c r="BG65" s="101">
        <v>3</v>
      </c>
      <c r="BH65" s="101">
        <v>5</v>
      </c>
      <c r="BI65" s="14">
        <f t="shared" si="77"/>
        <v>0</v>
      </c>
      <c r="BJ65" s="14">
        <f t="shared" si="77"/>
        <v>0</v>
      </c>
      <c r="BK65" s="14">
        <f t="shared" si="77"/>
        <v>0</v>
      </c>
      <c r="BL65" s="14">
        <f t="shared" si="77"/>
        <v>0</v>
      </c>
      <c r="BM65" s="14">
        <f t="shared" si="77"/>
        <v>0</v>
      </c>
      <c r="BN65" s="14">
        <f t="shared" si="77"/>
        <v>0</v>
      </c>
      <c r="BO65" s="14">
        <f t="shared" si="77"/>
        <v>0</v>
      </c>
      <c r="BP65" s="14">
        <f t="shared" si="77"/>
        <v>0</v>
      </c>
      <c r="BQ65" s="14">
        <f t="shared" si="77"/>
        <v>0.35000000000000003</v>
      </c>
      <c r="BR65" s="14">
        <f t="shared" si="77"/>
        <v>0.35000000000000003</v>
      </c>
      <c r="BS65" s="14">
        <f t="shared" si="78"/>
        <v>0.20699999999999999</v>
      </c>
      <c r="BT65" s="14">
        <f t="shared" si="78"/>
        <v>0.20699999999999999</v>
      </c>
      <c r="BU65" s="14">
        <f t="shared" si="78"/>
        <v>0.13750000000000001</v>
      </c>
      <c r="BV65" s="14">
        <f t="shared" si="78"/>
        <v>6.9000000000000006E-2</v>
      </c>
      <c r="BW65" s="14">
        <f t="shared" si="78"/>
        <v>0.35000000000000003</v>
      </c>
      <c r="BX65" s="14">
        <f t="shared" si="78"/>
        <v>0.35000000000000003</v>
      </c>
      <c r="BY65" s="14">
        <f t="shared" si="78"/>
        <v>0.20699999999999999</v>
      </c>
      <c r="BZ65" s="14">
        <f t="shared" si="78"/>
        <v>0.20699999999999999</v>
      </c>
      <c r="CA65" s="14">
        <f t="shared" si="78"/>
        <v>0.13750000000000001</v>
      </c>
      <c r="CB65" s="14">
        <f t="shared" si="78"/>
        <v>6.9000000000000006E-2</v>
      </c>
      <c r="CC65" s="14">
        <f t="shared" si="79"/>
        <v>0.35000000000000003</v>
      </c>
      <c r="CD65" s="14">
        <f t="shared" si="79"/>
        <v>0.35000000000000003</v>
      </c>
      <c r="CE65" s="14">
        <f t="shared" si="79"/>
        <v>0.20699999999999999</v>
      </c>
      <c r="CF65" s="14">
        <f t="shared" si="79"/>
        <v>0.20699999999999999</v>
      </c>
      <c r="CG65" s="14">
        <f t="shared" si="79"/>
        <v>0.13750000000000001</v>
      </c>
      <c r="CH65" s="14">
        <f t="shared" si="79"/>
        <v>6.9499999999999992E-2</v>
      </c>
      <c r="CI65" s="14">
        <f t="shared" si="79"/>
        <v>0.20799999999999999</v>
      </c>
      <c r="CJ65" s="14">
        <f t="shared" si="79"/>
        <v>0.20799999999999999</v>
      </c>
      <c r="CK65" s="14">
        <f t="shared" si="79"/>
        <v>0.20799999999999999</v>
      </c>
      <c r="CL65" s="14">
        <f t="shared" si="79"/>
        <v>0.13800000000000001</v>
      </c>
      <c r="CM65" s="14">
        <f t="shared" si="80"/>
        <v>0.13800000000000001</v>
      </c>
      <c r="CN65" s="14">
        <f t="shared" si="80"/>
        <v>0.13800000000000001</v>
      </c>
      <c r="CO65" s="14">
        <f t="shared" si="80"/>
        <v>0</v>
      </c>
      <c r="CP65" s="14">
        <f t="shared" si="80"/>
        <v>0</v>
      </c>
      <c r="CQ65" s="14">
        <f t="shared" si="80"/>
        <v>1.5</v>
      </c>
      <c r="CR65" s="14">
        <f t="shared" si="80"/>
        <v>1.5</v>
      </c>
      <c r="CS65" s="14">
        <f t="shared" si="80"/>
        <v>1.5</v>
      </c>
      <c r="CT65" s="14">
        <f t="shared" si="80"/>
        <v>0.5</v>
      </c>
      <c r="CU65" s="14">
        <f t="shared" si="80"/>
        <v>0.5</v>
      </c>
      <c r="CV65" s="14">
        <f t="shared" si="80"/>
        <v>0.5</v>
      </c>
      <c r="CW65" s="14">
        <f t="shared" si="80"/>
        <v>0.375</v>
      </c>
      <c r="CX65" s="14">
        <f t="shared" si="80"/>
        <v>0.375</v>
      </c>
      <c r="CZ65" s="14">
        <f>SUM(BI$7:BI65)</f>
        <v>35.749999999999993</v>
      </c>
      <c r="DA65" s="14">
        <f>SUM(BJ$7:BJ65)</f>
        <v>35.749999999999993</v>
      </c>
      <c r="DB65" s="14">
        <f>SUM(BK$7:BK65)</f>
        <v>20.25</v>
      </c>
      <c r="DC65" s="14">
        <f>SUM(BL$7:BL65)</f>
        <v>36.25</v>
      </c>
      <c r="DD65" s="14">
        <f>SUM(BM$7:BM65)</f>
        <v>36.25</v>
      </c>
      <c r="DE65" s="14">
        <f>SUM(BN$7:BN65)</f>
        <v>20.625</v>
      </c>
      <c r="DF65" s="14">
        <f>SUM(BO$7:BO65)</f>
        <v>20.625</v>
      </c>
      <c r="DG65" s="14">
        <f>SUM(BP$7:BP65)</f>
        <v>13.75</v>
      </c>
      <c r="DH65" s="14">
        <f>SUM(BQ$7:BQ65)</f>
        <v>32.299000000000035</v>
      </c>
      <c r="DI65" s="14">
        <f>SUM(BR$7:BR65)</f>
        <v>32.299000000000035</v>
      </c>
      <c r="DJ65" s="14">
        <f>SUM(BS$7:BS65)</f>
        <v>17.796000000000021</v>
      </c>
      <c r="DK65" s="14">
        <f>SUM(BT$7:BT65)</f>
        <v>17.796000000000021</v>
      </c>
      <c r="DL65" s="14">
        <f>SUM(BU$7:BU65)</f>
        <v>9.3499999999999961</v>
      </c>
      <c r="DM65" s="14">
        <f>SUM(BV$7:BV65)</f>
        <v>4.4419999999999984</v>
      </c>
      <c r="DN65" s="14">
        <f>SUM(BW$7:BW65)</f>
        <v>37.299000000000035</v>
      </c>
      <c r="DO65" s="14">
        <f>SUM(BX$7:BX65)</f>
        <v>37.299000000000035</v>
      </c>
      <c r="DP65" s="14">
        <f>SUM(BY$7:BY65)</f>
        <v>20.421000000000021</v>
      </c>
      <c r="DQ65" s="14">
        <f>SUM(BZ$7:BZ65)</f>
        <v>20.421000000000021</v>
      </c>
      <c r="DR65" s="14">
        <f>SUM(CA$7:CA65)</f>
        <v>10.349999999999989</v>
      </c>
      <c r="DS65" s="14">
        <f>SUM(CB$7:CB65)</f>
        <v>4.93</v>
      </c>
      <c r="DT65" s="14">
        <f>SUM(CC$7:CC65)</f>
        <v>42.299000000000035</v>
      </c>
      <c r="DU65" s="14">
        <f>SUM(CD$7:CD65)</f>
        <v>42.299000000000035</v>
      </c>
      <c r="DV65" s="14">
        <f>SUM(CE$7:CE65)</f>
        <v>23.046000000000021</v>
      </c>
      <c r="DW65" s="14">
        <f>SUM(CF$7:CF65)</f>
        <v>23.046000000000021</v>
      </c>
      <c r="DX65" s="14">
        <f>SUM(CG$7:CG65)</f>
        <v>11.349999999999984</v>
      </c>
      <c r="DY65" s="14">
        <f>SUM(CH$7:CH65)</f>
        <v>5.4439999999999955</v>
      </c>
      <c r="DZ65" s="14">
        <f>SUM(CI$7:CI65)</f>
        <v>14.824000000000005</v>
      </c>
      <c r="EA65" s="14">
        <f>SUM(CJ$7:CJ65)</f>
        <v>14.824000000000005</v>
      </c>
      <c r="EB65" s="14">
        <f>SUM(CK$7:CK65)</f>
        <v>14.824000000000005</v>
      </c>
      <c r="EC65" s="14">
        <f>SUM(CL$7:CL65)</f>
        <v>6.8639999999999972</v>
      </c>
      <c r="ED65" s="14">
        <f>SUM(CM$7:CM65)</f>
        <v>6.8639999999999972</v>
      </c>
      <c r="EE65" s="14">
        <f>SUM(CN$7:CN65)</f>
        <v>6.8639999999999972</v>
      </c>
      <c r="EF65" s="14">
        <f>SUM(CO$7:CO65)</f>
        <v>2.25</v>
      </c>
      <c r="EG65" s="14">
        <f>SUM(CP$7:CP65)</f>
        <v>2.25</v>
      </c>
      <c r="EH65" s="14">
        <f>SUM(CQ$7:CQ65)</f>
        <v>42</v>
      </c>
      <c r="EI65" s="14">
        <f>SUM(CR$7:CR65)</f>
        <v>42</v>
      </c>
      <c r="EJ65" s="14">
        <f>SUM(CS$7:CS65)</f>
        <v>42</v>
      </c>
      <c r="EK65" s="14">
        <f>SUM(CT$7:CT65)</f>
        <v>14</v>
      </c>
      <c r="EL65" s="14">
        <f>SUM(CU$7:CU65)</f>
        <v>14</v>
      </c>
      <c r="EM65" s="14">
        <f>SUM(CV$7:CV65)</f>
        <v>14</v>
      </c>
      <c r="EN65" s="14">
        <f>SUM(CW$7:CW65)</f>
        <v>10.5</v>
      </c>
      <c r="EO65" s="14">
        <f>SUM(CX$7:CX65)</f>
        <v>10.5</v>
      </c>
      <c r="ER65" s="14">
        <f t="shared" si="12"/>
        <v>12</v>
      </c>
      <c r="ES65" s="14">
        <f t="shared" si="13"/>
        <v>12</v>
      </c>
      <c r="ET65" s="14">
        <f t="shared" si="14"/>
        <v>9</v>
      </c>
      <c r="EU65" s="14">
        <f t="shared" si="15"/>
        <v>12</v>
      </c>
      <c r="EV65" s="14">
        <f t="shared" si="16"/>
        <v>12</v>
      </c>
      <c r="EW65" s="14">
        <f t="shared" si="17"/>
        <v>9</v>
      </c>
      <c r="EX65" s="14">
        <f t="shared" si="18"/>
        <v>9</v>
      </c>
      <c r="EY65" s="14">
        <f t="shared" si="19"/>
        <v>7</v>
      </c>
      <c r="EZ65" s="14">
        <f t="shared" si="20"/>
        <v>11</v>
      </c>
      <c r="FA65" s="14">
        <f t="shared" si="21"/>
        <v>11</v>
      </c>
      <c r="FB65" s="14">
        <f t="shared" si="22"/>
        <v>8</v>
      </c>
      <c r="FC65" s="14">
        <f t="shared" si="23"/>
        <v>8</v>
      </c>
      <c r="FD65" s="14">
        <f t="shared" si="24"/>
        <v>6</v>
      </c>
      <c r="FE65" s="14">
        <f t="shared" si="25"/>
        <v>3</v>
      </c>
      <c r="FF65" s="14">
        <f t="shared" si="26"/>
        <v>12</v>
      </c>
      <c r="FG65" s="14">
        <f t="shared" si="27"/>
        <v>12</v>
      </c>
      <c r="FH65" s="14">
        <f t="shared" si="28"/>
        <v>9</v>
      </c>
      <c r="FI65" s="14">
        <f t="shared" si="29"/>
        <v>9</v>
      </c>
      <c r="FJ65" s="14">
        <f t="shared" si="30"/>
        <v>6</v>
      </c>
      <c r="FK65" s="14">
        <f t="shared" si="31"/>
        <v>3</v>
      </c>
      <c r="FL65" s="14">
        <f t="shared" si="32"/>
        <v>13</v>
      </c>
      <c r="FM65" s="14">
        <f t="shared" si="33"/>
        <v>13</v>
      </c>
      <c r="FN65" s="14">
        <f t="shared" si="34"/>
        <v>10</v>
      </c>
      <c r="FO65" s="14">
        <f t="shared" si="35"/>
        <v>10</v>
      </c>
      <c r="FP65" s="14">
        <f t="shared" si="36"/>
        <v>6</v>
      </c>
      <c r="FQ65" s="14">
        <f t="shared" si="37"/>
        <v>4</v>
      </c>
      <c r="FR65" s="14">
        <f t="shared" si="38"/>
        <v>7</v>
      </c>
      <c r="FS65" s="14">
        <f t="shared" si="39"/>
        <v>7</v>
      </c>
      <c r="FT65" s="14">
        <f t="shared" si="40"/>
        <v>7</v>
      </c>
      <c r="FU65" s="14">
        <f t="shared" si="41"/>
        <v>4</v>
      </c>
      <c r="FV65" s="14">
        <f t="shared" si="42"/>
        <v>4</v>
      </c>
      <c r="FW65" s="14">
        <f t="shared" si="43"/>
        <v>4</v>
      </c>
      <c r="FX65" s="14">
        <f t="shared" si="44"/>
        <v>2</v>
      </c>
      <c r="FY65" s="14">
        <f t="shared" si="45"/>
        <v>2</v>
      </c>
      <c r="FZ65" s="14">
        <f t="shared" si="46"/>
        <v>13</v>
      </c>
      <c r="GA65" s="14">
        <f t="shared" si="47"/>
        <v>13</v>
      </c>
      <c r="GB65" s="14">
        <f t="shared" si="48"/>
        <v>13</v>
      </c>
      <c r="GC65" s="14">
        <f t="shared" si="49"/>
        <v>7</v>
      </c>
      <c r="GD65" s="14">
        <f t="shared" si="50"/>
        <v>7</v>
      </c>
      <c r="GE65" s="14">
        <f t="shared" si="51"/>
        <v>7</v>
      </c>
      <c r="GF65" s="14">
        <f t="shared" si="52"/>
        <v>6</v>
      </c>
      <c r="GG65" s="14">
        <f t="shared" si="53"/>
        <v>6</v>
      </c>
      <c r="GJ65" s="105">
        <v>59</v>
      </c>
      <c r="GK65" s="14">
        <f t="shared" si="54"/>
        <v>4</v>
      </c>
      <c r="GL65" s="14">
        <f t="shared" si="55"/>
        <v>1606006</v>
      </c>
      <c r="GM65" s="14" t="str">
        <f t="shared" si="56"/>
        <v>神器2-1 : 2级</v>
      </c>
      <c r="GN65" s="14" t="s">
        <v>900</v>
      </c>
      <c r="GO65" s="14">
        <f t="shared" si="57"/>
        <v>14</v>
      </c>
      <c r="GP65" s="14" t="str">
        <f t="shared" si="58"/>
        <v>神器2-1</v>
      </c>
      <c r="GQ65" s="14">
        <f t="shared" si="59"/>
        <v>7</v>
      </c>
    </row>
    <row r="66" spans="38:199" ht="16.5" x14ac:dyDescent="0.2">
      <c r="AL66" s="101">
        <v>4</v>
      </c>
      <c r="AM66" s="101">
        <v>1</v>
      </c>
      <c r="AN66" s="101">
        <v>22</v>
      </c>
      <c r="AO66" s="101">
        <v>3</v>
      </c>
      <c r="AP66" s="101" t="s">
        <v>367</v>
      </c>
      <c r="AQ66" s="101">
        <v>1000</v>
      </c>
      <c r="AR66" s="101">
        <v>1</v>
      </c>
      <c r="AS66" s="101">
        <v>1</v>
      </c>
      <c r="AT66" s="101">
        <f t="shared" si="8"/>
        <v>2</v>
      </c>
      <c r="AU66" s="14">
        <f t="shared" si="9"/>
        <v>0.1</v>
      </c>
      <c r="AV66" s="14">
        <f t="shared" si="10"/>
        <v>3</v>
      </c>
      <c r="BD66" s="101">
        <v>60</v>
      </c>
      <c r="BE66" s="14">
        <f>INDEX(节奏总表!$BW$4:$BW$63,新神器!BD66)</f>
        <v>150</v>
      </c>
      <c r="BF66" s="14">
        <f t="shared" si="11"/>
        <v>7</v>
      </c>
      <c r="BG66" s="101">
        <v>3</v>
      </c>
      <c r="BH66" s="101">
        <v>5</v>
      </c>
      <c r="BI66" s="14">
        <f t="shared" si="77"/>
        <v>0</v>
      </c>
      <c r="BJ66" s="14">
        <f t="shared" si="77"/>
        <v>0</v>
      </c>
      <c r="BK66" s="14">
        <f t="shared" si="77"/>
        <v>0</v>
      </c>
      <c r="BL66" s="14">
        <f t="shared" si="77"/>
        <v>0</v>
      </c>
      <c r="BM66" s="14">
        <f t="shared" si="77"/>
        <v>0</v>
      </c>
      <c r="BN66" s="14">
        <f t="shared" si="77"/>
        <v>0</v>
      </c>
      <c r="BO66" s="14">
        <f t="shared" si="77"/>
        <v>0</v>
      </c>
      <c r="BP66" s="14">
        <f t="shared" si="77"/>
        <v>0</v>
      </c>
      <c r="BQ66" s="14">
        <f t="shared" si="77"/>
        <v>0.35000000000000003</v>
      </c>
      <c r="BR66" s="14">
        <f t="shared" si="77"/>
        <v>0.35000000000000003</v>
      </c>
      <c r="BS66" s="14">
        <f t="shared" si="78"/>
        <v>0.20699999999999999</v>
      </c>
      <c r="BT66" s="14">
        <f t="shared" si="78"/>
        <v>0.20699999999999999</v>
      </c>
      <c r="BU66" s="14">
        <f t="shared" si="78"/>
        <v>0.13750000000000001</v>
      </c>
      <c r="BV66" s="14">
        <f t="shared" si="78"/>
        <v>6.9000000000000006E-2</v>
      </c>
      <c r="BW66" s="14">
        <f t="shared" si="78"/>
        <v>0.35000000000000003</v>
      </c>
      <c r="BX66" s="14">
        <f t="shared" si="78"/>
        <v>0.35000000000000003</v>
      </c>
      <c r="BY66" s="14">
        <f t="shared" si="78"/>
        <v>0.20699999999999999</v>
      </c>
      <c r="BZ66" s="14">
        <f t="shared" si="78"/>
        <v>0.20699999999999999</v>
      </c>
      <c r="CA66" s="14">
        <f t="shared" si="78"/>
        <v>0.13750000000000001</v>
      </c>
      <c r="CB66" s="14">
        <f t="shared" si="78"/>
        <v>6.9000000000000006E-2</v>
      </c>
      <c r="CC66" s="14">
        <f t="shared" si="79"/>
        <v>0.35000000000000003</v>
      </c>
      <c r="CD66" s="14">
        <f t="shared" si="79"/>
        <v>0.35000000000000003</v>
      </c>
      <c r="CE66" s="14">
        <f t="shared" si="79"/>
        <v>0.20699999999999999</v>
      </c>
      <c r="CF66" s="14">
        <f t="shared" si="79"/>
        <v>0.20699999999999999</v>
      </c>
      <c r="CG66" s="14">
        <f t="shared" si="79"/>
        <v>0.13750000000000001</v>
      </c>
      <c r="CH66" s="14">
        <f t="shared" si="79"/>
        <v>6.9499999999999992E-2</v>
      </c>
      <c r="CI66" s="14">
        <f t="shared" si="79"/>
        <v>0.20799999999999999</v>
      </c>
      <c r="CJ66" s="14">
        <f t="shared" si="79"/>
        <v>0.20799999999999999</v>
      </c>
      <c r="CK66" s="14">
        <f t="shared" si="79"/>
        <v>0.20799999999999999</v>
      </c>
      <c r="CL66" s="14">
        <f t="shared" si="79"/>
        <v>0.13800000000000001</v>
      </c>
      <c r="CM66" s="14">
        <f t="shared" si="80"/>
        <v>0.13800000000000001</v>
      </c>
      <c r="CN66" s="14">
        <f t="shared" si="80"/>
        <v>0.13800000000000001</v>
      </c>
      <c r="CO66" s="14">
        <f t="shared" si="80"/>
        <v>0</v>
      </c>
      <c r="CP66" s="14">
        <f t="shared" si="80"/>
        <v>0</v>
      </c>
      <c r="CQ66" s="14">
        <f t="shared" si="80"/>
        <v>1.5</v>
      </c>
      <c r="CR66" s="14">
        <f t="shared" si="80"/>
        <v>1.5</v>
      </c>
      <c r="CS66" s="14">
        <f t="shared" si="80"/>
        <v>1.5</v>
      </c>
      <c r="CT66" s="14">
        <f t="shared" si="80"/>
        <v>0.5</v>
      </c>
      <c r="CU66" s="14">
        <f t="shared" si="80"/>
        <v>0.5</v>
      </c>
      <c r="CV66" s="14">
        <f t="shared" si="80"/>
        <v>0.5</v>
      </c>
      <c r="CW66" s="14">
        <f t="shared" si="80"/>
        <v>0.375</v>
      </c>
      <c r="CX66" s="14">
        <f t="shared" si="80"/>
        <v>0.375</v>
      </c>
      <c r="CZ66" s="14">
        <f>SUM(BI$7:BI66)</f>
        <v>35.749999999999993</v>
      </c>
      <c r="DA66" s="14">
        <f>SUM(BJ$7:BJ66)</f>
        <v>35.749999999999993</v>
      </c>
      <c r="DB66" s="14">
        <f>SUM(BK$7:BK66)</f>
        <v>20.25</v>
      </c>
      <c r="DC66" s="14">
        <f>SUM(BL$7:BL66)</f>
        <v>36.25</v>
      </c>
      <c r="DD66" s="14">
        <f>SUM(BM$7:BM66)</f>
        <v>36.25</v>
      </c>
      <c r="DE66" s="14">
        <f>SUM(BN$7:BN66)</f>
        <v>20.625</v>
      </c>
      <c r="DF66" s="14">
        <f>SUM(BO$7:BO66)</f>
        <v>20.625</v>
      </c>
      <c r="DG66" s="14">
        <f>SUM(BP$7:BP66)</f>
        <v>13.75</v>
      </c>
      <c r="DH66" s="14">
        <f>SUM(BQ$7:BQ66)</f>
        <v>32.649000000000036</v>
      </c>
      <c r="DI66" s="14">
        <f>SUM(BR$7:BR66)</f>
        <v>32.649000000000036</v>
      </c>
      <c r="DJ66" s="14">
        <f>SUM(BS$7:BS66)</f>
        <v>18.003000000000021</v>
      </c>
      <c r="DK66" s="14">
        <f>SUM(BT$7:BT66)</f>
        <v>18.003000000000021</v>
      </c>
      <c r="DL66" s="14">
        <f>SUM(BU$7:BU66)</f>
        <v>9.4874999999999954</v>
      </c>
      <c r="DM66" s="14">
        <f>SUM(BV$7:BV66)</f>
        <v>4.5109999999999983</v>
      </c>
      <c r="DN66" s="14">
        <f>SUM(BW$7:BW66)</f>
        <v>37.649000000000036</v>
      </c>
      <c r="DO66" s="14">
        <f>SUM(BX$7:BX66)</f>
        <v>37.649000000000036</v>
      </c>
      <c r="DP66" s="14">
        <f>SUM(BY$7:BY66)</f>
        <v>20.628000000000021</v>
      </c>
      <c r="DQ66" s="14">
        <f>SUM(BZ$7:BZ66)</f>
        <v>20.628000000000021</v>
      </c>
      <c r="DR66" s="14">
        <f>SUM(CA$7:CA66)</f>
        <v>10.487499999999988</v>
      </c>
      <c r="DS66" s="14">
        <f>SUM(CB$7:CB66)</f>
        <v>4.9989999999999997</v>
      </c>
      <c r="DT66" s="14">
        <f>SUM(CC$7:CC66)</f>
        <v>42.649000000000036</v>
      </c>
      <c r="DU66" s="14">
        <f>SUM(CD$7:CD66)</f>
        <v>42.649000000000036</v>
      </c>
      <c r="DV66" s="14">
        <f>SUM(CE$7:CE66)</f>
        <v>23.253000000000021</v>
      </c>
      <c r="DW66" s="14">
        <f>SUM(CF$7:CF66)</f>
        <v>23.253000000000021</v>
      </c>
      <c r="DX66" s="14">
        <f>SUM(CG$7:CG66)</f>
        <v>11.487499999999983</v>
      </c>
      <c r="DY66" s="14">
        <f>SUM(CH$7:CH66)</f>
        <v>5.5134999999999952</v>
      </c>
      <c r="DZ66" s="14">
        <f>SUM(CI$7:CI66)</f>
        <v>15.032000000000005</v>
      </c>
      <c r="EA66" s="14">
        <f>SUM(CJ$7:CJ66)</f>
        <v>15.032000000000005</v>
      </c>
      <c r="EB66" s="14">
        <f>SUM(CK$7:CK66)</f>
        <v>15.032000000000005</v>
      </c>
      <c r="EC66" s="14">
        <f>SUM(CL$7:CL66)</f>
        <v>7.0019999999999971</v>
      </c>
      <c r="ED66" s="14">
        <f>SUM(CM$7:CM66)</f>
        <v>7.0019999999999971</v>
      </c>
      <c r="EE66" s="14">
        <f>SUM(CN$7:CN66)</f>
        <v>7.0019999999999971</v>
      </c>
      <c r="EF66" s="14">
        <f>SUM(CO$7:CO66)</f>
        <v>2.25</v>
      </c>
      <c r="EG66" s="14">
        <f>SUM(CP$7:CP66)</f>
        <v>2.25</v>
      </c>
      <c r="EH66" s="14">
        <f>SUM(CQ$7:CQ66)</f>
        <v>43.5</v>
      </c>
      <c r="EI66" s="14">
        <f>SUM(CR$7:CR66)</f>
        <v>43.5</v>
      </c>
      <c r="EJ66" s="14">
        <f>SUM(CS$7:CS66)</f>
        <v>43.5</v>
      </c>
      <c r="EK66" s="14">
        <f>SUM(CT$7:CT66)</f>
        <v>14.5</v>
      </c>
      <c r="EL66" s="14">
        <f>SUM(CU$7:CU66)</f>
        <v>14.5</v>
      </c>
      <c r="EM66" s="14">
        <f>SUM(CV$7:CV66)</f>
        <v>14.5</v>
      </c>
      <c r="EN66" s="14">
        <f>SUM(CW$7:CW66)</f>
        <v>10.875</v>
      </c>
      <c r="EO66" s="14">
        <f>SUM(CX$7:CX66)</f>
        <v>10.875</v>
      </c>
      <c r="ER66" s="14">
        <f t="shared" si="12"/>
        <v>12</v>
      </c>
      <c r="ES66" s="14">
        <f t="shared" si="13"/>
        <v>12</v>
      </c>
      <c r="ET66" s="14">
        <f t="shared" si="14"/>
        <v>9</v>
      </c>
      <c r="EU66" s="14">
        <f t="shared" si="15"/>
        <v>12</v>
      </c>
      <c r="EV66" s="14">
        <f t="shared" si="16"/>
        <v>12</v>
      </c>
      <c r="EW66" s="14">
        <f t="shared" si="17"/>
        <v>9</v>
      </c>
      <c r="EX66" s="14">
        <f t="shared" si="18"/>
        <v>9</v>
      </c>
      <c r="EY66" s="14">
        <f t="shared" si="19"/>
        <v>7</v>
      </c>
      <c r="EZ66" s="14">
        <f t="shared" si="20"/>
        <v>11</v>
      </c>
      <c r="FA66" s="14">
        <f t="shared" si="21"/>
        <v>11</v>
      </c>
      <c r="FB66" s="14">
        <f t="shared" si="22"/>
        <v>9</v>
      </c>
      <c r="FC66" s="14">
        <f t="shared" si="23"/>
        <v>9</v>
      </c>
      <c r="FD66" s="14">
        <f t="shared" si="24"/>
        <v>6</v>
      </c>
      <c r="FE66" s="14">
        <f t="shared" si="25"/>
        <v>3</v>
      </c>
      <c r="FF66" s="14">
        <f t="shared" si="26"/>
        <v>12</v>
      </c>
      <c r="FG66" s="14">
        <f t="shared" si="27"/>
        <v>12</v>
      </c>
      <c r="FH66" s="14">
        <f t="shared" si="28"/>
        <v>9</v>
      </c>
      <c r="FI66" s="14">
        <f t="shared" si="29"/>
        <v>9</v>
      </c>
      <c r="FJ66" s="14">
        <f t="shared" si="30"/>
        <v>6</v>
      </c>
      <c r="FK66" s="14">
        <f t="shared" si="31"/>
        <v>3</v>
      </c>
      <c r="FL66" s="14">
        <f t="shared" si="32"/>
        <v>13</v>
      </c>
      <c r="FM66" s="14">
        <f t="shared" si="33"/>
        <v>13</v>
      </c>
      <c r="FN66" s="14">
        <f t="shared" si="34"/>
        <v>10</v>
      </c>
      <c r="FO66" s="14">
        <f t="shared" si="35"/>
        <v>10</v>
      </c>
      <c r="FP66" s="14">
        <f t="shared" si="36"/>
        <v>6</v>
      </c>
      <c r="FQ66" s="14">
        <f t="shared" si="37"/>
        <v>4</v>
      </c>
      <c r="FR66" s="14">
        <f t="shared" si="38"/>
        <v>8</v>
      </c>
      <c r="FS66" s="14">
        <f t="shared" si="39"/>
        <v>8</v>
      </c>
      <c r="FT66" s="14">
        <f t="shared" si="40"/>
        <v>8</v>
      </c>
      <c r="FU66" s="14">
        <f t="shared" si="41"/>
        <v>5</v>
      </c>
      <c r="FV66" s="14">
        <f t="shared" si="42"/>
        <v>5</v>
      </c>
      <c r="FW66" s="14">
        <f t="shared" si="43"/>
        <v>5</v>
      </c>
      <c r="FX66" s="14">
        <f t="shared" si="44"/>
        <v>2</v>
      </c>
      <c r="FY66" s="14">
        <f t="shared" si="45"/>
        <v>2</v>
      </c>
      <c r="FZ66" s="14">
        <f t="shared" si="46"/>
        <v>13</v>
      </c>
      <c r="GA66" s="14">
        <f t="shared" si="47"/>
        <v>13</v>
      </c>
      <c r="GB66" s="14">
        <f t="shared" si="48"/>
        <v>13</v>
      </c>
      <c r="GC66" s="14">
        <f t="shared" si="49"/>
        <v>7</v>
      </c>
      <c r="GD66" s="14">
        <f t="shared" si="50"/>
        <v>7</v>
      </c>
      <c r="GE66" s="14">
        <f t="shared" si="51"/>
        <v>7</v>
      </c>
      <c r="GF66" s="14">
        <f t="shared" si="52"/>
        <v>6</v>
      </c>
      <c r="GG66" s="14">
        <f t="shared" si="53"/>
        <v>6</v>
      </c>
      <c r="GJ66" s="105">
        <v>60</v>
      </c>
      <c r="GK66" s="14">
        <f t="shared" si="54"/>
        <v>4</v>
      </c>
      <c r="GL66" s="14">
        <f t="shared" si="55"/>
        <v>1606006</v>
      </c>
      <c r="GM66" s="14" t="str">
        <f t="shared" si="56"/>
        <v>神器2-1 : 3级</v>
      </c>
      <c r="GN66" s="14" t="s">
        <v>900</v>
      </c>
      <c r="GO66" s="14">
        <f t="shared" si="57"/>
        <v>15</v>
      </c>
      <c r="GP66" s="14" t="str">
        <f t="shared" si="58"/>
        <v>神器2-1</v>
      </c>
      <c r="GQ66" s="14">
        <f t="shared" si="59"/>
        <v>7</v>
      </c>
    </row>
    <row r="67" spans="38:199" ht="16.5" x14ac:dyDescent="0.2">
      <c r="AL67" s="101">
        <v>4</v>
      </c>
      <c r="AM67" s="101">
        <v>1</v>
      </c>
      <c r="AN67" s="101">
        <v>22</v>
      </c>
      <c r="AO67" s="101">
        <v>4</v>
      </c>
      <c r="AP67" s="101" t="s">
        <v>368</v>
      </c>
      <c r="AQ67" s="101">
        <v>1500</v>
      </c>
      <c r="AR67" s="101">
        <v>1</v>
      </c>
      <c r="AS67" s="101">
        <v>1</v>
      </c>
      <c r="AT67" s="101">
        <f t="shared" si="8"/>
        <v>1</v>
      </c>
      <c r="AU67" s="14">
        <f t="shared" si="9"/>
        <v>0.15</v>
      </c>
      <c r="AV67" s="14">
        <f t="shared" si="10"/>
        <v>2.25</v>
      </c>
      <c r="GJ67" s="105">
        <v>61</v>
      </c>
      <c r="GK67" s="14">
        <f t="shared" si="54"/>
        <v>5</v>
      </c>
      <c r="GL67" s="14">
        <f t="shared" si="55"/>
        <v>1606007</v>
      </c>
      <c r="GM67" s="14" t="str">
        <f t="shared" si="56"/>
        <v>神器2-2 : 4级</v>
      </c>
      <c r="GN67" s="14" t="s">
        <v>900</v>
      </c>
      <c r="GO67" s="14">
        <f t="shared" si="57"/>
        <v>1</v>
      </c>
      <c r="GP67" s="14" t="str">
        <f t="shared" si="58"/>
        <v>神器2-2</v>
      </c>
      <c r="GQ67" s="14">
        <f t="shared" si="59"/>
        <v>1</v>
      </c>
    </row>
    <row r="68" spans="38:199" ht="16.5" x14ac:dyDescent="0.2">
      <c r="AL68" s="101">
        <v>4</v>
      </c>
      <c r="AM68" s="101">
        <v>1</v>
      </c>
      <c r="AN68" s="101">
        <v>22</v>
      </c>
      <c r="AO68" s="101">
        <v>5</v>
      </c>
      <c r="AP68" s="101" t="s">
        <v>369</v>
      </c>
      <c r="AQ68" s="101">
        <v>1500</v>
      </c>
      <c r="AR68" s="101">
        <v>1</v>
      </c>
      <c r="AS68" s="101">
        <v>1</v>
      </c>
      <c r="AT68" s="101">
        <f t="shared" si="8"/>
        <v>1</v>
      </c>
      <c r="AU68" s="14">
        <f t="shared" si="9"/>
        <v>0.15</v>
      </c>
      <c r="AV68" s="14">
        <f t="shared" si="10"/>
        <v>2.25</v>
      </c>
      <c r="GJ68" s="105">
        <v>62</v>
      </c>
      <c r="GK68" s="14">
        <f t="shared" si="54"/>
        <v>5</v>
      </c>
      <c r="GL68" s="14">
        <f t="shared" si="55"/>
        <v>1606007</v>
      </c>
      <c r="GM68" s="14" t="str">
        <f t="shared" si="56"/>
        <v>神器2-2 : 5级</v>
      </c>
      <c r="GN68" s="14" t="s">
        <v>900</v>
      </c>
      <c r="GO68" s="14">
        <f t="shared" si="57"/>
        <v>2</v>
      </c>
      <c r="GP68" s="14" t="str">
        <f t="shared" si="58"/>
        <v>神器2-2</v>
      </c>
      <c r="GQ68" s="14">
        <f t="shared" si="59"/>
        <v>1</v>
      </c>
    </row>
    <row r="69" spans="38:199" ht="16.5" x14ac:dyDescent="0.2">
      <c r="AL69" s="101">
        <v>4</v>
      </c>
      <c r="AM69" s="101">
        <v>1</v>
      </c>
      <c r="AN69" s="101">
        <v>22</v>
      </c>
      <c r="AO69" s="101">
        <v>6</v>
      </c>
      <c r="AP69" s="101" t="s">
        <v>370</v>
      </c>
      <c r="AQ69" s="101">
        <v>1000</v>
      </c>
      <c r="AR69" s="101">
        <v>1</v>
      </c>
      <c r="AS69" s="101">
        <v>1</v>
      </c>
      <c r="AT69" s="101">
        <f t="shared" si="8"/>
        <v>2</v>
      </c>
      <c r="AU69" s="14">
        <f t="shared" si="9"/>
        <v>0.1</v>
      </c>
      <c r="AV69" s="14">
        <f t="shared" si="10"/>
        <v>4.5</v>
      </c>
      <c r="GJ69" s="105">
        <v>63</v>
      </c>
      <c r="GK69" s="14">
        <f t="shared" si="54"/>
        <v>5</v>
      </c>
      <c r="GL69" s="14">
        <f t="shared" si="55"/>
        <v>1606007</v>
      </c>
      <c r="GM69" s="14" t="str">
        <f t="shared" si="56"/>
        <v>神器2-2 : 6级</v>
      </c>
      <c r="GN69" s="14" t="s">
        <v>900</v>
      </c>
      <c r="GO69" s="14">
        <f t="shared" si="57"/>
        <v>3</v>
      </c>
      <c r="GP69" s="14" t="str">
        <f t="shared" si="58"/>
        <v>神器2-2</v>
      </c>
      <c r="GQ69" s="14">
        <f t="shared" si="59"/>
        <v>1</v>
      </c>
    </row>
    <row r="70" spans="38:199" ht="16.5" x14ac:dyDescent="0.2">
      <c r="AL70" s="101">
        <v>4</v>
      </c>
      <c r="AM70" s="101">
        <v>1</v>
      </c>
      <c r="AN70" s="101">
        <v>22</v>
      </c>
      <c r="AO70" s="101">
        <v>7</v>
      </c>
      <c r="AP70" s="101" t="s">
        <v>371</v>
      </c>
      <c r="AQ70" s="101">
        <v>1000</v>
      </c>
      <c r="AR70" s="101">
        <v>1</v>
      </c>
      <c r="AS70" s="101">
        <v>1</v>
      </c>
      <c r="AT70" s="101">
        <f t="shared" si="8"/>
        <v>2</v>
      </c>
      <c r="AU70" s="14">
        <f t="shared" si="9"/>
        <v>0.1</v>
      </c>
      <c r="AV70" s="14">
        <f t="shared" si="10"/>
        <v>4.5</v>
      </c>
      <c r="GJ70" s="105">
        <v>64</v>
      </c>
      <c r="GK70" s="14">
        <f t="shared" si="54"/>
        <v>5</v>
      </c>
      <c r="GL70" s="14">
        <f t="shared" si="55"/>
        <v>1606007</v>
      </c>
      <c r="GM70" s="14" t="str">
        <f t="shared" si="56"/>
        <v>神器2-2 : 7级</v>
      </c>
      <c r="GN70" s="14" t="s">
        <v>900</v>
      </c>
      <c r="GO70" s="14">
        <f t="shared" si="57"/>
        <v>4</v>
      </c>
      <c r="GP70" s="14" t="str">
        <f t="shared" si="58"/>
        <v>神器2-2</v>
      </c>
      <c r="GQ70" s="14">
        <f t="shared" si="59"/>
        <v>2</v>
      </c>
    </row>
    <row r="71" spans="38:199" ht="16.5" x14ac:dyDescent="0.2">
      <c r="AL71" s="101">
        <v>4</v>
      </c>
      <c r="AM71" s="101">
        <v>1</v>
      </c>
      <c r="AN71" s="101">
        <v>22</v>
      </c>
      <c r="AO71" s="101">
        <v>8</v>
      </c>
      <c r="AP71" s="101" t="s">
        <v>372</v>
      </c>
      <c r="AQ71" s="101">
        <v>1000</v>
      </c>
      <c r="AR71" s="101">
        <v>1</v>
      </c>
      <c r="AS71" s="101">
        <v>1</v>
      </c>
      <c r="AT71" s="101">
        <f t="shared" si="8"/>
        <v>3</v>
      </c>
      <c r="AU71" s="14">
        <f t="shared" si="9"/>
        <v>0.1</v>
      </c>
      <c r="AV71" s="14">
        <f t="shared" si="10"/>
        <v>10.5</v>
      </c>
      <c r="GJ71" s="105">
        <v>65</v>
      </c>
      <c r="GK71" s="14">
        <f t="shared" si="54"/>
        <v>5</v>
      </c>
      <c r="GL71" s="14">
        <f t="shared" si="55"/>
        <v>1606007</v>
      </c>
      <c r="GM71" s="14" t="str">
        <f t="shared" si="56"/>
        <v>神器2-2 : 8级</v>
      </c>
      <c r="GN71" s="14" t="s">
        <v>900</v>
      </c>
      <c r="GO71" s="14">
        <f t="shared" si="57"/>
        <v>5</v>
      </c>
      <c r="GP71" s="14" t="str">
        <f t="shared" si="58"/>
        <v>神器2-2</v>
      </c>
      <c r="GQ71" s="14">
        <f t="shared" si="59"/>
        <v>2</v>
      </c>
    </row>
    <row r="72" spans="38:199" ht="16.5" x14ac:dyDescent="0.2">
      <c r="AL72" s="101">
        <v>4</v>
      </c>
      <c r="AM72" s="101">
        <v>1</v>
      </c>
      <c r="AN72" s="101">
        <v>23</v>
      </c>
      <c r="AO72" s="101">
        <v>15</v>
      </c>
      <c r="AP72" s="101" t="s">
        <v>379</v>
      </c>
      <c r="AQ72" s="101">
        <v>5000</v>
      </c>
      <c r="AR72" s="101">
        <v>1</v>
      </c>
      <c r="AS72" s="101">
        <v>3</v>
      </c>
      <c r="AT72" s="101">
        <f t="shared" ref="AT72:AT135" si="81">INDEX($AH$7:$AH$48,AO72)</f>
        <v>1</v>
      </c>
      <c r="AU72" s="14">
        <f t="shared" ref="AU72:AU135" si="82">(AR72+AS72)/2*AQ72/10000</f>
        <v>1</v>
      </c>
      <c r="AV72" s="14">
        <f t="shared" ref="AV72:AV135" si="83">(AR72+AS72)/2*AQ72/10000*INDEX($AI$7:$AI$48,AO72)</f>
        <v>25</v>
      </c>
      <c r="GJ72" s="105">
        <v>66</v>
      </c>
      <c r="GK72" s="14">
        <f t="shared" ref="GK72:GK135" si="84">MATCH(GJ72-1,$R$7:$R$49,1)</f>
        <v>5</v>
      </c>
      <c r="GL72" s="14">
        <f t="shared" ref="GL72:GL135" si="85">INDEX($S$8:$S$49,GK72)</f>
        <v>1606007</v>
      </c>
      <c r="GM72" s="14" t="str">
        <f t="shared" ref="GM72:GM135" si="86">INDEX($T$8:$T$49,GK72)&amp;" : "&amp;AO72&amp;"级"</f>
        <v>神器2-2 : 15级</v>
      </c>
      <c r="GN72" s="14" t="s">
        <v>900</v>
      </c>
      <c r="GO72" s="14">
        <f t="shared" ref="GO72:GO135" si="87">GJ72-INDEX($R$7:$R$49,GK72)</f>
        <v>6</v>
      </c>
      <c r="GP72" s="14" t="str">
        <f t="shared" ref="GP72:GP135" si="88">INDEX($T$8:$T$49,GK72)</f>
        <v>神器2-2</v>
      </c>
      <c r="GQ72" s="14">
        <f t="shared" ref="GQ72:GQ135" si="89">INDEX($K$8:$K$28,GO72)</f>
        <v>2</v>
      </c>
    </row>
    <row r="73" spans="38:199" ht="16.5" x14ac:dyDescent="0.2">
      <c r="AL73" s="101">
        <v>4</v>
      </c>
      <c r="AM73" s="101">
        <v>1</v>
      </c>
      <c r="AN73" s="101">
        <v>23</v>
      </c>
      <c r="AO73" s="101">
        <v>16</v>
      </c>
      <c r="AP73" s="101" t="s">
        <v>380</v>
      </c>
      <c r="AQ73" s="101">
        <v>5000</v>
      </c>
      <c r="AR73" s="101">
        <v>1</v>
      </c>
      <c r="AS73" s="101">
        <v>3</v>
      </c>
      <c r="AT73" s="101">
        <f t="shared" si="81"/>
        <v>1</v>
      </c>
      <c r="AU73" s="14">
        <f t="shared" si="82"/>
        <v>1</v>
      </c>
      <c r="AV73" s="14">
        <f t="shared" si="83"/>
        <v>25</v>
      </c>
      <c r="GJ73" s="105">
        <v>67</v>
      </c>
      <c r="GK73" s="14">
        <f t="shared" si="84"/>
        <v>5</v>
      </c>
      <c r="GL73" s="14">
        <f t="shared" si="85"/>
        <v>1606007</v>
      </c>
      <c r="GM73" s="14" t="str">
        <f t="shared" si="86"/>
        <v>神器2-2 : 16级</v>
      </c>
      <c r="GN73" s="14" t="s">
        <v>900</v>
      </c>
      <c r="GO73" s="14">
        <f t="shared" si="87"/>
        <v>7</v>
      </c>
      <c r="GP73" s="14" t="str">
        <f t="shared" si="88"/>
        <v>神器2-2</v>
      </c>
      <c r="GQ73" s="14">
        <f t="shared" si="89"/>
        <v>3</v>
      </c>
    </row>
    <row r="74" spans="38:199" ht="16.5" x14ac:dyDescent="0.2">
      <c r="AL74" s="101">
        <v>4</v>
      </c>
      <c r="AM74" s="101">
        <v>1</v>
      </c>
      <c r="AN74" s="101">
        <v>24</v>
      </c>
      <c r="AO74" s="101">
        <v>17</v>
      </c>
      <c r="AP74" s="101" t="s">
        <v>381</v>
      </c>
      <c r="AQ74" s="101">
        <v>3500</v>
      </c>
      <c r="AR74" s="101">
        <v>1</v>
      </c>
      <c r="AS74" s="101">
        <v>2</v>
      </c>
      <c r="AT74" s="101">
        <f t="shared" si="81"/>
        <v>2</v>
      </c>
      <c r="AU74" s="14">
        <f t="shared" si="82"/>
        <v>0.52500000000000002</v>
      </c>
      <c r="AV74" s="14">
        <f t="shared" si="83"/>
        <v>39.375</v>
      </c>
      <c r="GJ74" s="105">
        <v>68</v>
      </c>
      <c r="GK74" s="14">
        <f t="shared" si="84"/>
        <v>5</v>
      </c>
      <c r="GL74" s="14">
        <f t="shared" si="85"/>
        <v>1606007</v>
      </c>
      <c r="GM74" s="14" t="str">
        <f t="shared" si="86"/>
        <v>神器2-2 : 17级</v>
      </c>
      <c r="GN74" s="14" t="s">
        <v>900</v>
      </c>
      <c r="GO74" s="14">
        <f t="shared" si="87"/>
        <v>8</v>
      </c>
      <c r="GP74" s="14" t="str">
        <f t="shared" si="88"/>
        <v>神器2-2</v>
      </c>
      <c r="GQ74" s="14">
        <f t="shared" si="89"/>
        <v>3</v>
      </c>
    </row>
    <row r="75" spans="38:199" ht="16.5" x14ac:dyDescent="0.2">
      <c r="AL75" s="101">
        <v>4</v>
      </c>
      <c r="AM75" s="101">
        <v>1</v>
      </c>
      <c r="AN75" s="101">
        <v>24</v>
      </c>
      <c r="AO75" s="101">
        <v>18</v>
      </c>
      <c r="AP75" s="101" t="s">
        <v>382</v>
      </c>
      <c r="AQ75" s="101">
        <v>3500</v>
      </c>
      <c r="AR75" s="101">
        <v>1</v>
      </c>
      <c r="AS75" s="101">
        <v>2</v>
      </c>
      <c r="AT75" s="101">
        <f t="shared" si="81"/>
        <v>2</v>
      </c>
      <c r="AU75" s="14">
        <f t="shared" si="82"/>
        <v>0.52500000000000002</v>
      </c>
      <c r="AV75" s="14">
        <f t="shared" si="83"/>
        <v>39.375</v>
      </c>
      <c r="GJ75" s="105">
        <v>69</v>
      </c>
      <c r="GK75" s="14">
        <f t="shared" si="84"/>
        <v>5</v>
      </c>
      <c r="GL75" s="14">
        <f t="shared" si="85"/>
        <v>1606007</v>
      </c>
      <c r="GM75" s="14" t="str">
        <f t="shared" si="86"/>
        <v>神器2-2 : 18级</v>
      </c>
      <c r="GN75" s="14" t="s">
        <v>900</v>
      </c>
      <c r="GO75" s="14">
        <f t="shared" si="87"/>
        <v>9</v>
      </c>
      <c r="GP75" s="14" t="str">
        <f t="shared" si="88"/>
        <v>神器2-2</v>
      </c>
      <c r="GQ75" s="14">
        <f t="shared" si="89"/>
        <v>3</v>
      </c>
    </row>
    <row r="76" spans="38:199" ht="16.5" x14ac:dyDescent="0.2">
      <c r="AL76" s="101">
        <v>4</v>
      </c>
      <c r="AM76" s="101">
        <v>2</v>
      </c>
      <c r="AN76" s="101">
        <v>25</v>
      </c>
      <c r="AO76" s="101">
        <v>1</v>
      </c>
      <c r="AP76" s="101" t="s">
        <v>365</v>
      </c>
      <c r="AQ76" s="101">
        <v>1500</v>
      </c>
      <c r="AR76" s="101">
        <v>1</v>
      </c>
      <c r="AS76" s="101">
        <v>1</v>
      </c>
      <c r="AT76" s="101">
        <f t="shared" si="81"/>
        <v>1</v>
      </c>
      <c r="AU76" s="14">
        <f t="shared" si="82"/>
        <v>0.15</v>
      </c>
      <c r="AV76" s="14">
        <f t="shared" si="83"/>
        <v>1.5</v>
      </c>
      <c r="GJ76" s="105">
        <v>70</v>
      </c>
      <c r="GK76" s="14">
        <f t="shared" si="84"/>
        <v>5</v>
      </c>
      <c r="GL76" s="14">
        <f t="shared" si="85"/>
        <v>1606007</v>
      </c>
      <c r="GM76" s="14" t="str">
        <f t="shared" si="86"/>
        <v>神器2-2 : 1级</v>
      </c>
      <c r="GN76" s="14" t="s">
        <v>900</v>
      </c>
      <c r="GO76" s="14">
        <f t="shared" si="87"/>
        <v>10</v>
      </c>
      <c r="GP76" s="14" t="str">
        <f t="shared" si="88"/>
        <v>神器2-2</v>
      </c>
      <c r="GQ76" s="14">
        <f t="shared" si="89"/>
        <v>5</v>
      </c>
    </row>
    <row r="77" spans="38:199" ht="16.5" x14ac:dyDescent="0.2">
      <c r="AL77" s="101">
        <v>4</v>
      </c>
      <c r="AM77" s="101">
        <v>2</v>
      </c>
      <c r="AN77" s="101">
        <v>25</v>
      </c>
      <c r="AO77" s="101">
        <v>2</v>
      </c>
      <c r="AP77" s="101" t="s">
        <v>366</v>
      </c>
      <c r="AQ77" s="101">
        <v>1500</v>
      </c>
      <c r="AR77" s="101">
        <v>1</v>
      </c>
      <c r="AS77" s="101">
        <v>1</v>
      </c>
      <c r="AT77" s="101">
        <f t="shared" si="81"/>
        <v>1</v>
      </c>
      <c r="AU77" s="14">
        <f t="shared" si="82"/>
        <v>0.15</v>
      </c>
      <c r="AV77" s="14">
        <f t="shared" si="83"/>
        <v>1.5</v>
      </c>
      <c r="GJ77" s="105">
        <v>71</v>
      </c>
      <c r="GK77" s="14">
        <f t="shared" si="84"/>
        <v>5</v>
      </c>
      <c r="GL77" s="14">
        <f t="shared" si="85"/>
        <v>1606007</v>
      </c>
      <c r="GM77" s="14" t="str">
        <f t="shared" si="86"/>
        <v>神器2-2 : 2级</v>
      </c>
      <c r="GN77" s="14" t="s">
        <v>900</v>
      </c>
      <c r="GO77" s="14">
        <f t="shared" si="87"/>
        <v>11</v>
      </c>
      <c r="GP77" s="14" t="str">
        <f t="shared" si="88"/>
        <v>神器2-2</v>
      </c>
      <c r="GQ77" s="14">
        <f t="shared" si="89"/>
        <v>5</v>
      </c>
    </row>
    <row r="78" spans="38:199" ht="16.5" x14ac:dyDescent="0.2">
      <c r="AL78" s="101">
        <v>4</v>
      </c>
      <c r="AM78" s="101">
        <v>2</v>
      </c>
      <c r="AN78" s="101">
        <v>25</v>
      </c>
      <c r="AO78" s="101">
        <v>3</v>
      </c>
      <c r="AP78" s="101" t="s">
        <v>367</v>
      </c>
      <c r="AQ78" s="101">
        <v>1000</v>
      </c>
      <c r="AR78" s="101">
        <v>1</v>
      </c>
      <c r="AS78" s="101">
        <v>1</v>
      </c>
      <c r="AT78" s="101">
        <f t="shared" si="81"/>
        <v>2</v>
      </c>
      <c r="AU78" s="14">
        <f t="shared" si="82"/>
        <v>0.1</v>
      </c>
      <c r="AV78" s="14">
        <f t="shared" si="83"/>
        <v>3</v>
      </c>
      <c r="GJ78" s="105">
        <v>72</v>
      </c>
      <c r="GK78" s="14">
        <f t="shared" si="84"/>
        <v>5</v>
      </c>
      <c r="GL78" s="14">
        <f t="shared" si="85"/>
        <v>1606007</v>
      </c>
      <c r="GM78" s="14" t="str">
        <f t="shared" si="86"/>
        <v>神器2-2 : 3级</v>
      </c>
      <c r="GN78" s="14" t="s">
        <v>900</v>
      </c>
      <c r="GO78" s="14">
        <f t="shared" si="87"/>
        <v>12</v>
      </c>
      <c r="GP78" s="14" t="str">
        <f t="shared" si="88"/>
        <v>神器2-2</v>
      </c>
      <c r="GQ78" s="14">
        <f t="shared" si="89"/>
        <v>6</v>
      </c>
    </row>
    <row r="79" spans="38:199" ht="16.5" x14ac:dyDescent="0.2">
      <c r="AL79" s="101">
        <v>4</v>
      </c>
      <c r="AM79" s="101">
        <v>2</v>
      </c>
      <c r="AN79" s="101">
        <v>25</v>
      </c>
      <c r="AO79" s="101">
        <v>4</v>
      </c>
      <c r="AP79" s="101" t="s">
        <v>368</v>
      </c>
      <c r="AQ79" s="101">
        <v>1500</v>
      </c>
      <c r="AR79" s="101">
        <v>1</v>
      </c>
      <c r="AS79" s="101">
        <v>1</v>
      </c>
      <c r="AT79" s="101">
        <f t="shared" si="81"/>
        <v>1</v>
      </c>
      <c r="AU79" s="14">
        <f t="shared" si="82"/>
        <v>0.15</v>
      </c>
      <c r="AV79" s="14">
        <f t="shared" si="83"/>
        <v>2.25</v>
      </c>
      <c r="GJ79" s="105">
        <v>73</v>
      </c>
      <c r="GK79" s="14">
        <f t="shared" si="84"/>
        <v>5</v>
      </c>
      <c r="GL79" s="14">
        <f t="shared" si="85"/>
        <v>1606007</v>
      </c>
      <c r="GM79" s="14" t="str">
        <f t="shared" si="86"/>
        <v>神器2-2 : 4级</v>
      </c>
      <c r="GN79" s="14" t="s">
        <v>900</v>
      </c>
      <c r="GO79" s="14">
        <f t="shared" si="87"/>
        <v>13</v>
      </c>
      <c r="GP79" s="14" t="str">
        <f t="shared" si="88"/>
        <v>神器2-2</v>
      </c>
      <c r="GQ79" s="14">
        <f t="shared" si="89"/>
        <v>7</v>
      </c>
    </row>
    <row r="80" spans="38:199" ht="16.5" x14ac:dyDescent="0.2">
      <c r="AL80" s="101">
        <v>4</v>
      </c>
      <c r="AM80" s="101">
        <v>2</v>
      </c>
      <c r="AN80" s="101">
        <v>25</v>
      </c>
      <c r="AO80" s="101">
        <v>5</v>
      </c>
      <c r="AP80" s="101" t="s">
        <v>369</v>
      </c>
      <c r="AQ80" s="101">
        <v>1500</v>
      </c>
      <c r="AR80" s="101">
        <v>1</v>
      </c>
      <c r="AS80" s="101">
        <v>1</v>
      </c>
      <c r="AT80" s="101">
        <f t="shared" si="81"/>
        <v>1</v>
      </c>
      <c r="AU80" s="14">
        <f t="shared" si="82"/>
        <v>0.15</v>
      </c>
      <c r="AV80" s="14">
        <f t="shared" si="83"/>
        <v>2.25</v>
      </c>
      <c r="GJ80" s="105">
        <v>74</v>
      </c>
      <c r="GK80" s="14">
        <f t="shared" si="84"/>
        <v>5</v>
      </c>
      <c r="GL80" s="14">
        <f t="shared" si="85"/>
        <v>1606007</v>
      </c>
      <c r="GM80" s="14" t="str">
        <f t="shared" si="86"/>
        <v>神器2-2 : 5级</v>
      </c>
      <c r="GN80" s="14" t="s">
        <v>900</v>
      </c>
      <c r="GO80" s="14">
        <f t="shared" si="87"/>
        <v>14</v>
      </c>
      <c r="GP80" s="14" t="str">
        <f t="shared" si="88"/>
        <v>神器2-2</v>
      </c>
      <c r="GQ80" s="14">
        <f t="shared" si="89"/>
        <v>7</v>
      </c>
    </row>
    <row r="81" spans="38:199" ht="16.5" x14ac:dyDescent="0.2">
      <c r="AL81" s="101">
        <v>4</v>
      </c>
      <c r="AM81" s="101">
        <v>2</v>
      </c>
      <c r="AN81" s="101">
        <v>25</v>
      </c>
      <c r="AO81" s="101">
        <v>6</v>
      </c>
      <c r="AP81" s="101" t="s">
        <v>370</v>
      </c>
      <c r="AQ81" s="101">
        <v>1000</v>
      </c>
      <c r="AR81" s="101">
        <v>1</v>
      </c>
      <c r="AS81" s="101">
        <v>1</v>
      </c>
      <c r="AT81" s="101">
        <f t="shared" si="81"/>
        <v>2</v>
      </c>
      <c r="AU81" s="14">
        <f t="shared" si="82"/>
        <v>0.1</v>
      </c>
      <c r="AV81" s="14">
        <f t="shared" si="83"/>
        <v>4.5</v>
      </c>
      <c r="GJ81" s="105">
        <v>75</v>
      </c>
      <c r="GK81" s="14">
        <f t="shared" si="84"/>
        <v>5</v>
      </c>
      <c r="GL81" s="14">
        <f t="shared" si="85"/>
        <v>1606007</v>
      </c>
      <c r="GM81" s="14" t="str">
        <f t="shared" si="86"/>
        <v>神器2-2 : 6级</v>
      </c>
      <c r="GN81" s="14" t="s">
        <v>900</v>
      </c>
      <c r="GO81" s="14">
        <f t="shared" si="87"/>
        <v>15</v>
      </c>
      <c r="GP81" s="14" t="str">
        <f t="shared" si="88"/>
        <v>神器2-2</v>
      </c>
      <c r="GQ81" s="14">
        <f t="shared" si="89"/>
        <v>7</v>
      </c>
    </row>
    <row r="82" spans="38:199" ht="16.5" x14ac:dyDescent="0.2">
      <c r="AL82" s="101">
        <v>4</v>
      </c>
      <c r="AM82" s="101">
        <v>2</v>
      </c>
      <c r="AN82" s="101">
        <v>25</v>
      </c>
      <c r="AO82" s="101">
        <v>7</v>
      </c>
      <c r="AP82" s="101" t="s">
        <v>371</v>
      </c>
      <c r="AQ82" s="101">
        <v>1000</v>
      </c>
      <c r="AR82" s="101">
        <v>1</v>
      </c>
      <c r="AS82" s="101">
        <v>1</v>
      </c>
      <c r="AT82" s="101">
        <f t="shared" si="81"/>
        <v>2</v>
      </c>
      <c r="AU82" s="14">
        <f t="shared" si="82"/>
        <v>0.1</v>
      </c>
      <c r="AV82" s="14">
        <f t="shared" si="83"/>
        <v>4.5</v>
      </c>
      <c r="GJ82" s="105">
        <v>76</v>
      </c>
      <c r="GK82" s="14">
        <f t="shared" si="84"/>
        <v>6</v>
      </c>
      <c r="GL82" s="14">
        <f t="shared" si="85"/>
        <v>1606008</v>
      </c>
      <c r="GM82" s="14" t="str">
        <f t="shared" si="86"/>
        <v>神器2-3 : 7级</v>
      </c>
      <c r="GN82" s="14" t="s">
        <v>900</v>
      </c>
      <c r="GO82" s="14">
        <f t="shared" si="87"/>
        <v>1</v>
      </c>
      <c r="GP82" s="14" t="str">
        <f t="shared" si="88"/>
        <v>神器2-3</v>
      </c>
      <c r="GQ82" s="14">
        <f t="shared" si="89"/>
        <v>1</v>
      </c>
    </row>
    <row r="83" spans="38:199" ht="16.5" x14ac:dyDescent="0.2">
      <c r="AL83" s="101">
        <v>4</v>
      </c>
      <c r="AM83" s="101">
        <v>2</v>
      </c>
      <c r="AN83" s="101">
        <v>25</v>
      </c>
      <c r="AO83" s="101">
        <v>8</v>
      </c>
      <c r="AP83" s="101" t="s">
        <v>372</v>
      </c>
      <c r="AQ83" s="101">
        <v>1000</v>
      </c>
      <c r="AR83" s="101">
        <v>1</v>
      </c>
      <c r="AS83" s="101">
        <v>1</v>
      </c>
      <c r="AT83" s="101">
        <f t="shared" si="81"/>
        <v>3</v>
      </c>
      <c r="AU83" s="14">
        <f t="shared" si="82"/>
        <v>0.1</v>
      </c>
      <c r="AV83" s="14">
        <f t="shared" si="83"/>
        <v>10.5</v>
      </c>
      <c r="GJ83" s="105">
        <v>77</v>
      </c>
      <c r="GK83" s="14">
        <f t="shared" si="84"/>
        <v>6</v>
      </c>
      <c r="GL83" s="14">
        <f t="shared" si="85"/>
        <v>1606008</v>
      </c>
      <c r="GM83" s="14" t="str">
        <f t="shared" si="86"/>
        <v>神器2-3 : 8级</v>
      </c>
      <c r="GN83" s="14" t="s">
        <v>900</v>
      </c>
      <c r="GO83" s="14">
        <f t="shared" si="87"/>
        <v>2</v>
      </c>
      <c r="GP83" s="14" t="str">
        <f t="shared" si="88"/>
        <v>神器2-3</v>
      </c>
      <c r="GQ83" s="14">
        <f t="shared" si="89"/>
        <v>1</v>
      </c>
    </row>
    <row r="84" spans="38:199" ht="16.5" x14ac:dyDescent="0.2">
      <c r="AL84" s="101">
        <v>4</v>
      </c>
      <c r="AM84" s="101">
        <v>2</v>
      </c>
      <c r="AN84" s="101">
        <v>26</v>
      </c>
      <c r="AO84" s="101">
        <v>15</v>
      </c>
      <c r="AP84" s="101" t="s">
        <v>379</v>
      </c>
      <c r="AQ84" s="101">
        <v>5000</v>
      </c>
      <c r="AR84" s="101">
        <v>1</v>
      </c>
      <c r="AS84" s="101">
        <v>3</v>
      </c>
      <c r="AT84" s="101">
        <f t="shared" si="81"/>
        <v>1</v>
      </c>
      <c r="AU84" s="14">
        <f t="shared" si="82"/>
        <v>1</v>
      </c>
      <c r="AV84" s="14">
        <f t="shared" si="83"/>
        <v>25</v>
      </c>
      <c r="GJ84" s="105">
        <v>78</v>
      </c>
      <c r="GK84" s="14">
        <f t="shared" si="84"/>
        <v>6</v>
      </c>
      <c r="GL84" s="14">
        <f t="shared" si="85"/>
        <v>1606008</v>
      </c>
      <c r="GM84" s="14" t="str">
        <f t="shared" si="86"/>
        <v>神器2-3 : 15级</v>
      </c>
      <c r="GN84" s="14" t="s">
        <v>900</v>
      </c>
      <c r="GO84" s="14">
        <f t="shared" si="87"/>
        <v>3</v>
      </c>
      <c r="GP84" s="14" t="str">
        <f t="shared" si="88"/>
        <v>神器2-3</v>
      </c>
      <c r="GQ84" s="14">
        <f t="shared" si="89"/>
        <v>1</v>
      </c>
    </row>
    <row r="85" spans="38:199" ht="16.5" x14ac:dyDescent="0.2">
      <c r="AL85" s="101">
        <v>4</v>
      </c>
      <c r="AM85" s="101">
        <v>2</v>
      </c>
      <c r="AN85" s="101">
        <v>26</v>
      </c>
      <c r="AO85" s="101">
        <v>16</v>
      </c>
      <c r="AP85" s="101" t="s">
        <v>380</v>
      </c>
      <c r="AQ85" s="101">
        <v>5000</v>
      </c>
      <c r="AR85" s="101">
        <v>1</v>
      </c>
      <c r="AS85" s="101">
        <v>3</v>
      </c>
      <c r="AT85" s="101">
        <f t="shared" si="81"/>
        <v>1</v>
      </c>
      <c r="AU85" s="14">
        <f t="shared" si="82"/>
        <v>1</v>
      </c>
      <c r="AV85" s="14">
        <f t="shared" si="83"/>
        <v>25</v>
      </c>
      <c r="GJ85" s="105">
        <v>79</v>
      </c>
      <c r="GK85" s="14">
        <f t="shared" si="84"/>
        <v>6</v>
      </c>
      <c r="GL85" s="14">
        <f t="shared" si="85"/>
        <v>1606008</v>
      </c>
      <c r="GM85" s="14" t="str">
        <f t="shared" si="86"/>
        <v>神器2-3 : 16级</v>
      </c>
      <c r="GN85" s="14" t="s">
        <v>900</v>
      </c>
      <c r="GO85" s="14">
        <f t="shared" si="87"/>
        <v>4</v>
      </c>
      <c r="GP85" s="14" t="str">
        <f t="shared" si="88"/>
        <v>神器2-3</v>
      </c>
      <c r="GQ85" s="14">
        <f t="shared" si="89"/>
        <v>2</v>
      </c>
    </row>
    <row r="86" spans="38:199" ht="16.5" x14ac:dyDescent="0.2">
      <c r="AL86" s="101">
        <v>4</v>
      </c>
      <c r="AM86" s="101">
        <v>2</v>
      </c>
      <c r="AN86" s="101">
        <v>27</v>
      </c>
      <c r="AO86" s="101">
        <v>17</v>
      </c>
      <c r="AP86" s="101" t="s">
        <v>381</v>
      </c>
      <c r="AQ86" s="101">
        <v>3500</v>
      </c>
      <c r="AR86" s="101">
        <v>1</v>
      </c>
      <c r="AS86" s="101">
        <v>2</v>
      </c>
      <c r="AT86" s="101">
        <f t="shared" si="81"/>
        <v>2</v>
      </c>
      <c r="AU86" s="14">
        <f t="shared" si="82"/>
        <v>0.52500000000000002</v>
      </c>
      <c r="AV86" s="14">
        <f t="shared" si="83"/>
        <v>39.375</v>
      </c>
      <c r="GJ86" s="105">
        <v>80</v>
      </c>
      <c r="GK86" s="14">
        <f t="shared" si="84"/>
        <v>6</v>
      </c>
      <c r="GL86" s="14">
        <f t="shared" si="85"/>
        <v>1606008</v>
      </c>
      <c r="GM86" s="14" t="str">
        <f t="shared" si="86"/>
        <v>神器2-3 : 17级</v>
      </c>
      <c r="GN86" s="14" t="s">
        <v>900</v>
      </c>
      <c r="GO86" s="14">
        <f t="shared" si="87"/>
        <v>5</v>
      </c>
      <c r="GP86" s="14" t="str">
        <f t="shared" si="88"/>
        <v>神器2-3</v>
      </c>
      <c r="GQ86" s="14">
        <f t="shared" si="89"/>
        <v>2</v>
      </c>
    </row>
    <row r="87" spans="38:199" ht="16.5" x14ac:dyDescent="0.2">
      <c r="AL87" s="101">
        <v>4</v>
      </c>
      <c r="AM87" s="101">
        <v>2</v>
      </c>
      <c r="AN87" s="101">
        <v>27</v>
      </c>
      <c r="AO87" s="101">
        <v>18</v>
      </c>
      <c r="AP87" s="101" t="s">
        <v>382</v>
      </c>
      <c r="AQ87" s="101">
        <v>3500</v>
      </c>
      <c r="AR87" s="101">
        <v>1</v>
      </c>
      <c r="AS87" s="101">
        <v>2</v>
      </c>
      <c r="AT87" s="101">
        <f t="shared" si="81"/>
        <v>2</v>
      </c>
      <c r="AU87" s="14">
        <f t="shared" si="82"/>
        <v>0.52500000000000002</v>
      </c>
      <c r="AV87" s="14">
        <f t="shared" si="83"/>
        <v>39.375</v>
      </c>
      <c r="GJ87" s="105">
        <v>81</v>
      </c>
      <c r="GK87" s="14">
        <f t="shared" si="84"/>
        <v>6</v>
      </c>
      <c r="GL87" s="14">
        <f t="shared" si="85"/>
        <v>1606008</v>
      </c>
      <c r="GM87" s="14" t="str">
        <f t="shared" si="86"/>
        <v>神器2-3 : 18级</v>
      </c>
      <c r="GN87" s="14" t="s">
        <v>900</v>
      </c>
      <c r="GO87" s="14">
        <f t="shared" si="87"/>
        <v>6</v>
      </c>
      <c r="GP87" s="14" t="str">
        <f t="shared" si="88"/>
        <v>神器2-3</v>
      </c>
      <c r="GQ87" s="14">
        <f t="shared" si="89"/>
        <v>2</v>
      </c>
    </row>
    <row r="88" spans="38:199" ht="16.5" x14ac:dyDescent="0.2">
      <c r="AL88" s="101">
        <v>4</v>
      </c>
      <c r="AM88" s="101">
        <v>2</v>
      </c>
      <c r="AN88" s="101">
        <v>28</v>
      </c>
      <c r="AO88" s="101">
        <v>19</v>
      </c>
      <c r="AP88" s="101" t="s">
        <v>383</v>
      </c>
      <c r="AQ88" s="101">
        <v>2000</v>
      </c>
      <c r="AR88" s="101">
        <v>1</v>
      </c>
      <c r="AS88" s="101">
        <v>1</v>
      </c>
      <c r="AT88" s="101">
        <f t="shared" si="81"/>
        <v>3</v>
      </c>
      <c r="AU88" s="14">
        <f t="shared" si="82"/>
        <v>0.2</v>
      </c>
      <c r="AV88" s="14">
        <f t="shared" si="83"/>
        <v>35</v>
      </c>
      <c r="GJ88" s="105">
        <v>82</v>
      </c>
      <c r="GK88" s="14">
        <f t="shared" si="84"/>
        <v>6</v>
      </c>
      <c r="GL88" s="14">
        <f t="shared" si="85"/>
        <v>1606008</v>
      </c>
      <c r="GM88" s="14" t="str">
        <f t="shared" si="86"/>
        <v>神器2-3 : 19级</v>
      </c>
      <c r="GN88" s="14" t="s">
        <v>900</v>
      </c>
      <c r="GO88" s="14">
        <f t="shared" si="87"/>
        <v>7</v>
      </c>
      <c r="GP88" s="14" t="str">
        <f t="shared" si="88"/>
        <v>神器2-3</v>
      </c>
      <c r="GQ88" s="14">
        <f t="shared" si="89"/>
        <v>3</v>
      </c>
    </row>
    <row r="89" spans="38:199" ht="16.5" x14ac:dyDescent="0.2">
      <c r="AL89" s="101">
        <v>4</v>
      </c>
      <c r="AM89" s="101">
        <v>3</v>
      </c>
      <c r="AN89" s="101">
        <v>29</v>
      </c>
      <c r="AO89" s="101">
        <v>1</v>
      </c>
      <c r="AP89" s="101" t="s">
        <v>365</v>
      </c>
      <c r="AQ89" s="101">
        <v>1500</v>
      </c>
      <c r="AR89" s="101">
        <v>1</v>
      </c>
      <c r="AS89" s="101">
        <v>1</v>
      </c>
      <c r="AT89" s="101">
        <f t="shared" si="81"/>
        <v>1</v>
      </c>
      <c r="AU89" s="14">
        <f t="shared" si="82"/>
        <v>0.15</v>
      </c>
      <c r="AV89" s="14">
        <f t="shared" si="83"/>
        <v>1.5</v>
      </c>
      <c r="GJ89" s="105">
        <v>83</v>
      </c>
      <c r="GK89" s="14">
        <f t="shared" si="84"/>
        <v>6</v>
      </c>
      <c r="GL89" s="14">
        <f t="shared" si="85"/>
        <v>1606008</v>
      </c>
      <c r="GM89" s="14" t="str">
        <f t="shared" si="86"/>
        <v>神器2-3 : 1级</v>
      </c>
      <c r="GN89" s="14" t="s">
        <v>900</v>
      </c>
      <c r="GO89" s="14">
        <f t="shared" si="87"/>
        <v>8</v>
      </c>
      <c r="GP89" s="14" t="str">
        <f t="shared" si="88"/>
        <v>神器2-3</v>
      </c>
      <c r="GQ89" s="14">
        <f t="shared" si="89"/>
        <v>3</v>
      </c>
    </row>
    <row r="90" spans="38:199" ht="16.5" x14ac:dyDescent="0.2">
      <c r="AL90" s="101">
        <v>4</v>
      </c>
      <c r="AM90" s="101">
        <v>3</v>
      </c>
      <c r="AN90" s="101">
        <v>29</v>
      </c>
      <c r="AO90" s="101">
        <v>2</v>
      </c>
      <c r="AP90" s="101" t="s">
        <v>366</v>
      </c>
      <c r="AQ90" s="101">
        <v>1500</v>
      </c>
      <c r="AR90" s="101">
        <v>1</v>
      </c>
      <c r="AS90" s="101">
        <v>1</v>
      </c>
      <c r="AT90" s="101">
        <f t="shared" si="81"/>
        <v>1</v>
      </c>
      <c r="AU90" s="14">
        <f t="shared" si="82"/>
        <v>0.15</v>
      </c>
      <c r="AV90" s="14">
        <f t="shared" si="83"/>
        <v>1.5</v>
      </c>
      <c r="GJ90" s="105">
        <v>84</v>
      </c>
      <c r="GK90" s="14">
        <f t="shared" si="84"/>
        <v>6</v>
      </c>
      <c r="GL90" s="14">
        <f t="shared" si="85"/>
        <v>1606008</v>
      </c>
      <c r="GM90" s="14" t="str">
        <f t="shared" si="86"/>
        <v>神器2-3 : 2级</v>
      </c>
      <c r="GN90" s="14" t="s">
        <v>900</v>
      </c>
      <c r="GO90" s="14">
        <f t="shared" si="87"/>
        <v>9</v>
      </c>
      <c r="GP90" s="14" t="str">
        <f t="shared" si="88"/>
        <v>神器2-3</v>
      </c>
      <c r="GQ90" s="14">
        <f t="shared" si="89"/>
        <v>3</v>
      </c>
    </row>
    <row r="91" spans="38:199" ht="16.5" x14ac:dyDescent="0.2">
      <c r="AL91" s="101">
        <v>4</v>
      </c>
      <c r="AM91" s="101">
        <v>3</v>
      </c>
      <c r="AN91" s="101">
        <v>29</v>
      </c>
      <c r="AO91" s="101">
        <v>3</v>
      </c>
      <c r="AP91" s="101" t="s">
        <v>367</v>
      </c>
      <c r="AQ91" s="101">
        <v>1000</v>
      </c>
      <c r="AR91" s="101">
        <v>1</v>
      </c>
      <c r="AS91" s="101">
        <v>1</v>
      </c>
      <c r="AT91" s="101">
        <f t="shared" si="81"/>
        <v>2</v>
      </c>
      <c r="AU91" s="14">
        <f t="shared" si="82"/>
        <v>0.1</v>
      </c>
      <c r="AV91" s="14">
        <f t="shared" si="83"/>
        <v>3</v>
      </c>
      <c r="GJ91" s="105">
        <v>85</v>
      </c>
      <c r="GK91" s="14">
        <f t="shared" si="84"/>
        <v>6</v>
      </c>
      <c r="GL91" s="14">
        <f t="shared" si="85"/>
        <v>1606008</v>
      </c>
      <c r="GM91" s="14" t="str">
        <f t="shared" si="86"/>
        <v>神器2-3 : 3级</v>
      </c>
      <c r="GN91" s="14" t="s">
        <v>900</v>
      </c>
      <c r="GO91" s="14">
        <f t="shared" si="87"/>
        <v>10</v>
      </c>
      <c r="GP91" s="14" t="str">
        <f t="shared" si="88"/>
        <v>神器2-3</v>
      </c>
      <c r="GQ91" s="14">
        <f t="shared" si="89"/>
        <v>5</v>
      </c>
    </row>
    <row r="92" spans="38:199" ht="16.5" x14ac:dyDescent="0.2">
      <c r="AL92" s="101">
        <v>4</v>
      </c>
      <c r="AM92" s="101">
        <v>3</v>
      </c>
      <c r="AN92" s="101">
        <v>29</v>
      </c>
      <c r="AO92" s="101">
        <v>4</v>
      </c>
      <c r="AP92" s="101" t="s">
        <v>368</v>
      </c>
      <c r="AQ92" s="101">
        <v>1500</v>
      </c>
      <c r="AR92" s="101">
        <v>1</v>
      </c>
      <c r="AS92" s="101">
        <v>1</v>
      </c>
      <c r="AT92" s="101">
        <f t="shared" si="81"/>
        <v>1</v>
      </c>
      <c r="AU92" s="14">
        <f t="shared" si="82"/>
        <v>0.15</v>
      </c>
      <c r="AV92" s="14">
        <f t="shared" si="83"/>
        <v>2.25</v>
      </c>
      <c r="GJ92" s="105">
        <v>86</v>
      </c>
      <c r="GK92" s="14">
        <f t="shared" si="84"/>
        <v>6</v>
      </c>
      <c r="GL92" s="14">
        <f t="shared" si="85"/>
        <v>1606008</v>
      </c>
      <c r="GM92" s="14" t="str">
        <f t="shared" si="86"/>
        <v>神器2-3 : 4级</v>
      </c>
      <c r="GN92" s="14" t="s">
        <v>900</v>
      </c>
      <c r="GO92" s="14">
        <f t="shared" si="87"/>
        <v>11</v>
      </c>
      <c r="GP92" s="14" t="str">
        <f t="shared" si="88"/>
        <v>神器2-3</v>
      </c>
      <c r="GQ92" s="14">
        <f t="shared" si="89"/>
        <v>5</v>
      </c>
    </row>
    <row r="93" spans="38:199" ht="16.5" x14ac:dyDescent="0.2">
      <c r="AL93" s="101">
        <v>4</v>
      </c>
      <c r="AM93" s="101">
        <v>3</v>
      </c>
      <c r="AN93" s="101">
        <v>29</v>
      </c>
      <c r="AO93" s="101">
        <v>5</v>
      </c>
      <c r="AP93" s="101" t="s">
        <v>369</v>
      </c>
      <c r="AQ93" s="101">
        <v>1500</v>
      </c>
      <c r="AR93" s="101">
        <v>1</v>
      </c>
      <c r="AS93" s="101">
        <v>1</v>
      </c>
      <c r="AT93" s="101">
        <f t="shared" si="81"/>
        <v>1</v>
      </c>
      <c r="AU93" s="14">
        <f t="shared" si="82"/>
        <v>0.15</v>
      </c>
      <c r="AV93" s="14">
        <f t="shared" si="83"/>
        <v>2.25</v>
      </c>
      <c r="GJ93" s="105">
        <v>87</v>
      </c>
      <c r="GK93" s="14">
        <f t="shared" si="84"/>
        <v>6</v>
      </c>
      <c r="GL93" s="14">
        <f t="shared" si="85"/>
        <v>1606008</v>
      </c>
      <c r="GM93" s="14" t="str">
        <f t="shared" si="86"/>
        <v>神器2-3 : 5级</v>
      </c>
      <c r="GN93" s="14" t="s">
        <v>900</v>
      </c>
      <c r="GO93" s="14">
        <f t="shared" si="87"/>
        <v>12</v>
      </c>
      <c r="GP93" s="14" t="str">
        <f t="shared" si="88"/>
        <v>神器2-3</v>
      </c>
      <c r="GQ93" s="14">
        <f t="shared" si="89"/>
        <v>6</v>
      </c>
    </row>
    <row r="94" spans="38:199" ht="16.5" x14ac:dyDescent="0.2">
      <c r="AL94" s="101">
        <v>4</v>
      </c>
      <c r="AM94" s="101">
        <v>3</v>
      </c>
      <c r="AN94" s="101">
        <v>29</v>
      </c>
      <c r="AO94" s="101">
        <v>6</v>
      </c>
      <c r="AP94" s="101" t="s">
        <v>370</v>
      </c>
      <c r="AQ94" s="101">
        <v>1000</v>
      </c>
      <c r="AR94" s="101">
        <v>1</v>
      </c>
      <c r="AS94" s="101">
        <v>1</v>
      </c>
      <c r="AT94" s="101">
        <f t="shared" si="81"/>
        <v>2</v>
      </c>
      <c r="AU94" s="14">
        <f t="shared" si="82"/>
        <v>0.1</v>
      </c>
      <c r="AV94" s="14">
        <f t="shared" si="83"/>
        <v>4.5</v>
      </c>
      <c r="GJ94" s="105">
        <v>88</v>
      </c>
      <c r="GK94" s="14">
        <f t="shared" si="84"/>
        <v>6</v>
      </c>
      <c r="GL94" s="14">
        <f t="shared" si="85"/>
        <v>1606008</v>
      </c>
      <c r="GM94" s="14" t="str">
        <f t="shared" si="86"/>
        <v>神器2-3 : 6级</v>
      </c>
      <c r="GN94" s="14" t="s">
        <v>900</v>
      </c>
      <c r="GO94" s="14">
        <f t="shared" si="87"/>
        <v>13</v>
      </c>
      <c r="GP94" s="14" t="str">
        <f t="shared" si="88"/>
        <v>神器2-3</v>
      </c>
      <c r="GQ94" s="14">
        <f t="shared" si="89"/>
        <v>7</v>
      </c>
    </row>
    <row r="95" spans="38:199" ht="16.5" x14ac:dyDescent="0.2">
      <c r="AL95" s="101">
        <v>4</v>
      </c>
      <c r="AM95" s="101">
        <v>3</v>
      </c>
      <c r="AN95" s="101">
        <v>29</v>
      </c>
      <c r="AO95" s="101">
        <v>7</v>
      </c>
      <c r="AP95" s="101" t="s">
        <v>371</v>
      </c>
      <c r="AQ95" s="101">
        <v>1000</v>
      </c>
      <c r="AR95" s="101">
        <v>1</v>
      </c>
      <c r="AS95" s="101">
        <v>1</v>
      </c>
      <c r="AT95" s="101">
        <f t="shared" si="81"/>
        <v>2</v>
      </c>
      <c r="AU95" s="14">
        <f t="shared" si="82"/>
        <v>0.1</v>
      </c>
      <c r="AV95" s="14">
        <f t="shared" si="83"/>
        <v>4.5</v>
      </c>
      <c r="GJ95" s="105">
        <v>89</v>
      </c>
      <c r="GK95" s="14">
        <f t="shared" si="84"/>
        <v>6</v>
      </c>
      <c r="GL95" s="14">
        <f t="shared" si="85"/>
        <v>1606008</v>
      </c>
      <c r="GM95" s="14" t="str">
        <f t="shared" si="86"/>
        <v>神器2-3 : 7级</v>
      </c>
      <c r="GN95" s="14" t="s">
        <v>900</v>
      </c>
      <c r="GO95" s="14">
        <f t="shared" si="87"/>
        <v>14</v>
      </c>
      <c r="GP95" s="14" t="str">
        <f t="shared" si="88"/>
        <v>神器2-3</v>
      </c>
      <c r="GQ95" s="14">
        <f t="shared" si="89"/>
        <v>7</v>
      </c>
    </row>
    <row r="96" spans="38:199" ht="16.5" x14ac:dyDescent="0.2">
      <c r="AL96" s="101">
        <v>4</v>
      </c>
      <c r="AM96" s="101">
        <v>3</v>
      </c>
      <c r="AN96" s="101">
        <v>29</v>
      </c>
      <c r="AO96" s="101">
        <v>8</v>
      </c>
      <c r="AP96" s="101" t="s">
        <v>372</v>
      </c>
      <c r="AQ96" s="101">
        <v>1000</v>
      </c>
      <c r="AR96" s="101">
        <v>1</v>
      </c>
      <c r="AS96" s="101">
        <v>1</v>
      </c>
      <c r="AT96" s="101">
        <f t="shared" si="81"/>
        <v>3</v>
      </c>
      <c r="AU96" s="14">
        <f t="shared" si="82"/>
        <v>0.1</v>
      </c>
      <c r="AV96" s="14">
        <f t="shared" si="83"/>
        <v>10.5</v>
      </c>
      <c r="GJ96" s="105">
        <v>90</v>
      </c>
      <c r="GK96" s="14">
        <f t="shared" si="84"/>
        <v>6</v>
      </c>
      <c r="GL96" s="14">
        <f t="shared" si="85"/>
        <v>1606008</v>
      </c>
      <c r="GM96" s="14" t="str">
        <f t="shared" si="86"/>
        <v>神器2-3 : 8级</v>
      </c>
      <c r="GN96" s="14" t="s">
        <v>900</v>
      </c>
      <c r="GO96" s="14">
        <f t="shared" si="87"/>
        <v>15</v>
      </c>
      <c r="GP96" s="14" t="str">
        <f t="shared" si="88"/>
        <v>神器2-3</v>
      </c>
      <c r="GQ96" s="14">
        <f t="shared" si="89"/>
        <v>7</v>
      </c>
    </row>
    <row r="97" spans="38:199" ht="16.5" x14ac:dyDescent="0.2">
      <c r="AL97" s="101">
        <v>4</v>
      </c>
      <c r="AM97" s="101">
        <v>3</v>
      </c>
      <c r="AN97" s="101">
        <v>30</v>
      </c>
      <c r="AO97" s="101">
        <v>15</v>
      </c>
      <c r="AP97" s="101" t="s">
        <v>379</v>
      </c>
      <c r="AQ97" s="101">
        <v>5000</v>
      </c>
      <c r="AR97" s="101">
        <v>1</v>
      </c>
      <c r="AS97" s="101">
        <v>3</v>
      </c>
      <c r="AT97" s="101">
        <f t="shared" si="81"/>
        <v>1</v>
      </c>
      <c r="AU97" s="14">
        <f t="shared" si="82"/>
        <v>1</v>
      </c>
      <c r="AV97" s="14">
        <f t="shared" si="83"/>
        <v>25</v>
      </c>
      <c r="GJ97" s="105">
        <v>91</v>
      </c>
      <c r="GK97" s="14">
        <f t="shared" si="84"/>
        <v>7</v>
      </c>
      <c r="GL97" s="14">
        <f t="shared" si="85"/>
        <v>1606009</v>
      </c>
      <c r="GM97" s="14" t="str">
        <f t="shared" si="86"/>
        <v>神器2-4 : 15级</v>
      </c>
      <c r="GN97" s="14" t="s">
        <v>900</v>
      </c>
      <c r="GO97" s="14">
        <f t="shared" si="87"/>
        <v>1</v>
      </c>
      <c r="GP97" s="14" t="str">
        <f t="shared" si="88"/>
        <v>神器2-4</v>
      </c>
      <c r="GQ97" s="14">
        <f t="shared" si="89"/>
        <v>1</v>
      </c>
    </row>
    <row r="98" spans="38:199" ht="16.5" x14ac:dyDescent="0.2">
      <c r="AL98" s="101">
        <v>4</v>
      </c>
      <c r="AM98" s="101">
        <v>3</v>
      </c>
      <c r="AN98" s="101">
        <v>30</v>
      </c>
      <c r="AO98" s="101">
        <v>16</v>
      </c>
      <c r="AP98" s="101" t="s">
        <v>380</v>
      </c>
      <c r="AQ98" s="101">
        <v>5000</v>
      </c>
      <c r="AR98" s="101">
        <v>1</v>
      </c>
      <c r="AS98" s="101">
        <v>3</v>
      </c>
      <c r="AT98" s="101">
        <f t="shared" si="81"/>
        <v>1</v>
      </c>
      <c r="AU98" s="14">
        <f t="shared" si="82"/>
        <v>1</v>
      </c>
      <c r="AV98" s="14">
        <f t="shared" si="83"/>
        <v>25</v>
      </c>
      <c r="GJ98" s="105">
        <v>92</v>
      </c>
      <c r="GK98" s="14">
        <f t="shared" si="84"/>
        <v>7</v>
      </c>
      <c r="GL98" s="14">
        <f t="shared" si="85"/>
        <v>1606009</v>
      </c>
      <c r="GM98" s="14" t="str">
        <f t="shared" si="86"/>
        <v>神器2-4 : 16级</v>
      </c>
      <c r="GN98" s="14" t="s">
        <v>900</v>
      </c>
      <c r="GO98" s="14">
        <f t="shared" si="87"/>
        <v>2</v>
      </c>
      <c r="GP98" s="14" t="str">
        <f t="shared" si="88"/>
        <v>神器2-4</v>
      </c>
      <c r="GQ98" s="14">
        <f t="shared" si="89"/>
        <v>1</v>
      </c>
    </row>
    <row r="99" spans="38:199" ht="16.5" x14ac:dyDescent="0.2">
      <c r="AL99" s="101">
        <v>4</v>
      </c>
      <c r="AM99" s="101">
        <v>3</v>
      </c>
      <c r="AN99" s="101">
        <v>31</v>
      </c>
      <c r="AO99" s="101">
        <v>17</v>
      </c>
      <c r="AP99" s="101" t="s">
        <v>381</v>
      </c>
      <c r="AQ99" s="101">
        <v>3500</v>
      </c>
      <c r="AR99" s="101">
        <v>1</v>
      </c>
      <c r="AS99" s="101">
        <v>2</v>
      </c>
      <c r="AT99" s="101">
        <f t="shared" si="81"/>
        <v>2</v>
      </c>
      <c r="AU99" s="14">
        <f t="shared" si="82"/>
        <v>0.52500000000000002</v>
      </c>
      <c r="AV99" s="14">
        <f t="shared" si="83"/>
        <v>39.375</v>
      </c>
      <c r="GJ99" s="105">
        <v>93</v>
      </c>
      <c r="GK99" s="14">
        <f t="shared" si="84"/>
        <v>7</v>
      </c>
      <c r="GL99" s="14">
        <f t="shared" si="85"/>
        <v>1606009</v>
      </c>
      <c r="GM99" s="14" t="str">
        <f t="shared" si="86"/>
        <v>神器2-4 : 17级</v>
      </c>
      <c r="GN99" s="14" t="s">
        <v>900</v>
      </c>
      <c r="GO99" s="14">
        <f t="shared" si="87"/>
        <v>3</v>
      </c>
      <c r="GP99" s="14" t="str">
        <f t="shared" si="88"/>
        <v>神器2-4</v>
      </c>
      <c r="GQ99" s="14">
        <f t="shared" si="89"/>
        <v>1</v>
      </c>
    </row>
    <row r="100" spans="38:199" ht="16.5" x14ac:dyDescent="0.2">
      <c r="AL100" s="101">
        <v>4</v>
      </c>
      <c r="AM100" s="101">
        <v>3</v>
      </c>
      <c r="AN100" s="101">
        <v>31</v>
      </c>
      <c r="AO100" s="101">
        <v>18</v>
      </c>
      <c r="AP100" s="101" t="s">
        <v>382</v>
      </c>
      <c r="AQ100" s="101">
        <v>3500</v>
      </c>
      <c r="AR100" s="101">
        <v>1</v>
      </c>
      <c r="AS100" s="101">
        <v>2</v>
      </c>
      <c r="AT100" s="101">
        <f t="shared" si="81"/>
        <v>2</v>
      </c>
      <c r="AU100" s="14">
        <f t="shared" si="82"/>
        <v>0.52500000000000002</v>
      </c>
      <c r="AV100" s="14">
        <f t="shared" si="83"/>
        <v>39.375</v>
      </c>
      <c r="GJ100" s="105">
        <v>94</v>
      </c>
      <c r="GK100" s="14">
        <f t="shared" si="84"/>
        <v>7</v>
      </c>
      <c r="GL100" s="14">
        <f t="shared" si="85"/>
        <v>1606009</v>
      </c>
      <c r="GM100" s="14" t="str">
        <f t="shared" si="86"/>
        <v>神器2-4 : 18级</v>
      </c>
      <c r="GN100" s="14" t="s">
        <v>900</v>
      </c>
      <c r="GO100" s="14">
        <f t="shared" si="87"/>
        <v>4</v>
      </c>
      <c r="GP100" s="14" t="str">
        <f t="shared" si="88"/>
        <v>神器2-4</v>
      </c>
      <c r="GQ100" s="14">
        <f t="shared" si="89"/>
        <v>2</v>
      </c>
    </row>
    <row r="101" spans="38:199" ht="16.5" x14ac:dyDescent="0.2">
      <c r="AL101" s="101">
        <v>4</v>
      </c>
      <c r="AM101" s="101">
        <v>3</v>
      </c>
      <c r="AN101" s="101">
        <v>32</v>
      </c>
      <c r="AO101" s="101">
        <v>19</v>
      </c>
      <c r="AP101" s="101" t="s">
        <v>383</v>
      </c>
      <c r="AQ101" s="101">
        <v>2000</v>
      </c>
      <c r="AR101" s="101">
        <v>1</v>
      </c>
      <c r="AS101" s="101">
        <v>1</v>
      </c>
      <c r="AT101" s="101">
        <f t="shared" si="81"/>
        <v>3</v>
      </c>
      <c r="AU101" s="14">
        <f t="shared" si="82"/>
        <v>0.2</v>
      </c>
      <c r="AV101" s="14">
        <f t="shared" si="83"/>
        <v>35</v>
      </c>
      <c r="GJ101" s="105">
        <v>95</v>
      </c>
      <c r="GK101" s="14">
        <f t="shared" si="84"/>
        <v>7</v>
      </c>
      <c r="GL101" s="14">
        <f t="shared" si="85"/>
        <v>1606009</v>
      </c>
      <c r="GM101" s="14" t="str">
        <f t="shared" si="86"/>
        <v>神器2-4 : 19级</v>
      </c>
      <c r="GN101" s="14" t="s">
        <v>900</v>
      </c>
      <c r="GO101" s="14">
        <f t="shared" si="87"/>
        <v>5</v>
      </c>
      <c r="GP101" s="14" t="str">
        <f t="shared" si="88"/>
        <v>神器2-4</v>
      </c>
      <c r="GQ101" s="14">
        <f t="shared" si="89"/>
        <v>2</v>
      </c>
    </row>
    <row r="102" spans="38:199" ht="16.5" x14ac:dyDescent="0.2">
      <c r="AL102" s="101">
        <v>4</v>
      </c>
      <c r="AM102" s="101">
        <v>3</v>
      </c>
      <c r="AN102" s="101">
        <v>33</v>
      </c>
      <c r="AO102" s="101">
        <v>20</v>
      </c>
      <c r="AP102" s="101" t="s">
        <v>384</v>
      </c>
      <c r="AQ102" s="101">
        <v>1000</v>
      </c>
      <c r="AR102" s="101">
        <v>1</v>
      </c>
      <c r="AS102" s="101">
        <v>1</v>
      </c>
      <c r="AT102" s="101">
        <f t="shared" si="81"/>
        <v>4</v>
      </c>
      <c r="AU102" s="14">
        <f t="shared" si="82"/>
        <v>0.1</v>
      </c>
      <c r="AV102" s="14">
        <f t="shared" si="83"/>
        <v>37.5</v>
      </c>
      <c r="GJ102" s="105">
        <v>96</v>
      </c>
      <c r="GK102" s="14">
        <f t="shared" si="84"/>
        <v>7</v>
      </c>
      <c r="GL102" s="14">
        <f t="shared" si="85"/>
        <v>1606009</v>
      </c>
      <c r="GM102" s="14" t="str">
        <f t="shared" si="86"/>
        <v>神器2-4 : 20级</v>
      </c>
      <c r="GN102" s="14" t="s">
        <v>900</v>
      </c>
      <c r="GO102" s="14">
        <f t="shared" si="87"/>
        <v>6</v>
      </c>
      <c r="GP102" s="14" t="str">
        <f t="shared" si="88"/>
        <v>神器2-4</v>
      </c>
      <c r="GQ102" s="14">
        <f t="shared" si="89"/>
        <v>2</v>
      </c>
    </row>
    <row r="103" spans="38:199" ht="16.5" x14ac:dyDescent="0.2">
      <c r="AL103" s="101">
        <v>5</v>
      </c>
      <c r="AM103" s="101">
        <v>1</v>
      </c>
      <c r="AN103" s="101">
        <v>34</v>
      </c>
      <c r="AO103" s="101">
        <v>1</v>
      </c>
      <c r="AP103" s="101" t="s">
        <v>365</v>
      </c>
      <c r="AQ103" s="101">
        <v>1500</v>
      </c>
      <c r="AR103" s="101">
        <v>1</v>
      </c>
      <c r="AS103" s="101">
        <v>1</v>
      </c>
      <c r="AT103" s="101">
        <f t="shared" si="81"/>
        <v>1</v>
      </c>
      <c r="AU103" s="14">
        <f t="shared" si="82"/>
        <v>0.15</v>
      </c>
      <c r="AV103" s="14">
        <f t="shared" si="83"/>
        <v>1.5</v>
      </c>
      <c r="GJ103" s="105">
        <v>97</v>
      </c>
      <c r="GK103" s="14">
        <f t="shared" si="84"/>
        <v>7</v>
      </c>
      <c r="GL103" s="14">
        <f t="shared" si="85"/>
        <v>1606009</v>
      </c>
      <c r="GM103" s="14" t="str">
        <f t="shared" si="86"/>
        <v>神器2-4 : 1级</v>
      </c>
      <c r="GN103" s="14" t="s">
        <v>900</v>
      </c>
      <c r="GO103" s="14">
        <f t="shared" si="87"/>
        <v>7</v>
      </c>
      <c r="GP103" s="14" t="str">
        <f t="shared" si="88"/>
        <v>神器2-4</v>
      </c>
      <c r="GQ103" s="14">
        <f t="shared" si="89"/>
        <v>3</v>
      </c>
    </row>
    <row r="104" spans="38:199" ht="16.5" x14ac:dyDescent="0.2">
      <c r="AL104" s="101">
        <v>5</v>
      </c>
      <c r="AM104" s="101">
        <v>1</v>
      </c>
      <c r="AN104" s="101">
        <v>34</v>
      </c>
      <c r="AO104" s="101">
        <v>2</v>
      </c>
      <c r="AP104" s="101" t="s">
        <v>366</v>
      </c>
      <c r="AQ104" s="101">
        <v>1500</v>
      </c>
      <c r="AR104" s="101">
        <v>1</v>
      </c>
      <c r="AS104" s="101">
        <v>1</v>
      </c>
      <c r="AT104" s="101">
        <f t="shared" si="81"/>
        <v>1</v>
      </c>
      <c r="AU104" s="14">
        <f t="shared" si="82"/>
        <v>0.15</v>
      </c>
      <c r="AV104" s="14">
        <f t="shared" si="83"/>
        <v>1.5</v>
      </c>
      <c r="GJ104" s="105">
        <v>98</v>
      </c>
      <c r="GK104" s="14">
        <f t="shared" si="84"/>
        <v>7</v>
      </c>
      <c r="GL104" s="14">
        <f t="shared" si="85"/>
        <v>1606009</v>
      </c>
      <c r="GM104" s="14" t="str">
        <f t="shared" si="86"/>
        <v>神器2-4 : 2级</v>
      </c>
      <c r="GN104" s="14" t="s">
        <v>900</v>
      </c>
      <c r="GO104" s="14">
        <f t="shared" si="87"/>
        <v>8</v>
      </c>
      <c r="GP104" s="14" t="str">
        <f t="shared" si="88"/>
        <v>神器2-4</v>
      </c>
      <c r="GQ104" s="14">
        <f t="shared" si="89"/>
        <v>3</v>
      </c>
    </row>
    <row r="105" spans="38:199" ht="16.5" x14ac:dyDescent="0.2">
      <c r="AL105" s="101">
        <v>5</v>
      </c>
      <c r="AM105" s="101">
        <v>1</v>
      </c>
      <c r="AN105" s="101">
        <v>34</v>
      </c>
      <c r="AO105" s="101">
        <v>3</v>
      </c>
      <c r="AP105" s="101" t="s">
        <v>367</v>
      </c>
      <c r="AQ105" s="101">
        <v>1000</v>
      </c>
      <c r="AR105" s="101">
        <v>1</v>
      </c>
      <c r="AS105" s="101">
        <v>1</v>
      </c>
      <c r="AT105" s="101">
        <f t="shared" si="81"/>
        <v>2</v>
      </c>
      <c r="AU105" s="14">
        <f t="shared" si="82"/>
        <v>0.1</v>
      </c>
      <c r="AV105" s="14">
        <f t="shared" si="83"/>
        <v>3</v>
      </c>
      <c r="GJ105" s="105">
        <v>99</v>
      </c>
      <c r="GK105" s="14">
        <f t="shared" si="84"/>
        <v>7</v>
      </c>
      <c r="GL105" s="14">
        <f t="shared" si="85"/>
        <v>1606009</v>
      </c>
      <c r="GM105" s="14" t="str">
        <f t="shared" si="86"/>
        <v>神器2-4 : 3级</v>
      </c>
      <c r="GN105" s="14" t="s">
        <v>900</v>
      </c>
      <c r="GO105" s="14">
        <f t="shared" si="87"/>
        <v>9</v>
      </c>
      <c r="GP105" s="14" t="str">
        <f t="shared" si="88"/>
        <v>神器2-4</v>
      </c>
      <c r="GQ105" s="14">
        <f t="shared" si="89"/>
        <v>3</v>
      </c>
    </row>
    <row r="106" spans="38:199" ht="16.5" x14ac:dyDescent="0.2">
      <c r="AL106" s="101">
        <v>5</v>
      </c>
      <c r="AM106" s="101">
        <v>1</v>
      </c>
      <c r="AN106" s="101">
        <v>34</v>
      </c>
      <c r="AO106" s="101">
        <v>4</v>
      </c>
      <c r="AP106" s="101" t="s">
        <v>368</v>
      </c>
      <c r="AQ106" s="101">
        <v>1500</v>
      </c>
      <c r="AR106" s="101">
        <v>1</v>
      </c>
      <c r="AS106" s="101">
        <v>1</v>
      </c>
      <c r="AT106" s="101">
        <f t="shared" si="81"/>
        <v>1</v>
      </c>
      <c r="AU106" s="14">
        <f t="shared" si="82"/>
        <v>0.15</v>
      </c>
      <c r="AV106" s="14">
        <f t="shared" si="83"/>
        <v>2.25</v>
      </c>
      <c r="GJ106" s="105">
        <v>100</v>
      </c>
      <c r="GK106" s="14">
        <f t="shared" si="84"/>
        <v>7</v>
      </c>
      <c r="GL106" s="14">
        <f t="shared" si="85"/>
        <v>1606009</v>
      </c>
      <c r="GM106" s="14" t="str">
        <f t="shared" si="86"/>
        <v>神器2-4 : 4级</v>
      </c>
      <c r="GN106" s="14" t="s">
        <v>900</v>
      </c>
      <c r="GO106" s="14">
        <f t="shared" si="87"/>
        <v>10</v>
      </c>
      <c r="GP106" s="14" t="str">
        <f t="shared" si="88"/>
        <v>神器2-4</v>
      </c>
      <c r="GQ106" s="14">
        <f t="shared" si="89"/>
        <v>5</v>
      </c>
    </row>
    <row r="107" spans="38:199" ht="16.5" x14ac:dyDescent="0.2">
      <c r="AL107" s="101">
        <v>5</v>
      </c>
      <c r="AM107" s="101">
        <v>1</v>
      </c>
      <c r="AN107" s="101">
        <v>34</v>
      </c>
      <c r="AO107" s="101">
        <v>5</v>
      </c>
      <c r="AP107" s="101" t="s">
        <v>369</v>
      </c>
      <c r="AQ107" s="101">
        <v>1500</v>
      </c>
      <c r="AR107" s="101">
        <v>1</v>
      </c>
      <c r="AS107" s="101">
        <v>1</v>
      </c>
      <c r="AT107" s="101">
        <f t="shared" si="81"/>
        <v>1</v>
      </c>
      <c r="AU107" s="14">
        <f t="shared" si="82"/>
        <v>0.15</v>
      </c>
      <c r="AV107" s="14">
        <f t="shared" si="83"/>
        <v>2.25</v>
      </c>
      <c r="GJ107" s="105">
        <v>101</v>
      </c>
      <c r="GK107" s="14">
        <f t="shared" si="84"/>
        <v>7</v>
      </c>
      <c r="GL107" s="14">
        <f t="shared" si="85"/>
        <v>1606009</v>
      </c>
      <c r="GM107" s="14" t="str">
        <f t="shared" si="86"/>
        <v>神器2-4 : 5级</v>
      </c>
      <c r="GN107" s="14" t="s">
        <v>900</v>
      </c>
      <c r="GO107" s="14">
        <f t="shared" si="87"/>
        <v>11</v>
      </c>
      <c r="GP107" s="14" t="str">
        <f t="shared" si="88"/>
        <v>神器2-4</v>
      </c>
      <c r="GQ107" s="14">
        <f t="shared" si="89"/>
        <v>5</v>
      </c>
    </row>
    <row r="108" spans="38:199" ht="16.5" x14ac:dyDescent="0.2">
      <c r="AL108" s="101">
        <v>5</v>
      </c>
      <c r="AM108" s="101">
        <v>1</v>
      </c>
      <c r="AN108" s="101">
        <v>34</v>
      </c>
      <c r="AO108" s="101">
        <v>6</v>
      </c>
      <c r="AP108" s="101" t="s">
        <v>370</v>
      </c>
      <c r="AQ108" s="101">
        <v>1000</v>
      </c>
      <c r="AR108" s="101">
        <v>1</v>
      </c>
      <c r="AS108" s="101">
        <v>1</v>
      </c>
      <c r="AT108" s="101">
        <f t="shared" si="81"/>
        <v>2</v>
      </c>
      <c r="AU108" s="14">
        <f t="shared" si="82"/>
        <v>0.1</v>
      </c>
      <c r="AV108" s="14">
        <f t="shared" si="83"/>
        <v>4.5</v>
      </c>
      <c r="GJ108" s="105">
        <v>102</v>
      </c>
      <c r="GK108" s="14">
        <f t="shared" si="84"/>
        <v>7</v>
      </c>
      <c r="GL108" s="14">
        <f t="shared" si="85"/>
        <v>1606009</v>
      </c>
      <c r="GM108" s="14" t="str">
        <f t="shared" si="86"/>
        <v>神器2-4 : 6级</v>
      </c>
      <c r="GN108" s="14" t="s">
        <v>900</v>
      </c>
      <c r="GO108" s="14">
        <f t="shared" si="87"/>
        <v>12</v>
      </c>
      <c r="GP108" s="14" t="str">
        <f t="shared" si="88"/>
        <v>神器2-4</v>
      </c>
      <c r="GQ108" s="14">
        <f t="shared" si="89"/>
        <v>6</v>
      </c>
    </row>
    <row r="109" spans="38:199" ht="16.5" x14ac:dyDescent="0.2">
      <c r="AL109" s="101">
        <v>5</v>
      </c>
      <c r="AM109" s="101">
        <v>1</v>
      </c>
      <c r="AN109" s="101">
        <v>34</v>
      </c>
      <c r="AO109" s="101">
        <v>7</v>
      </c>
      <c r="AP109" s="101" t="s">
        <v>371</v>
      </c>
      <c r="AQ109" s="101">
        <v>1000</v>
      </c>
      <c r="AR109" s="101">
        <v>1</v>
      </c>
      <c r="AS109" s="101">
        <v>1</v>
      </c>
      <c r="AT109" s="101">
        <f t="shared" si="81"/>
        <v>2</v>
      </c>
      <c r="AU109" s="14">
        <f t="shared" si="82"/>
        <v>0.1</v>
      </c>
      <c r="AV109" s="14">
        <f t="shared" si="83"/>
        <v>4.5</v>
      </c>
      <c r="GJ109" s="105">
        <v>103</v>
      </c>
      <c r="GK109" s="14">
        <f t="shared" si="84"/>
        <v>7</v>
      </c>
      <c r="GL109" s="14">
        <f t="shared" si="85"/>
        <v>1606009</v>
      </c>
      <c r="GM109" s="14" t="str">
        <f t="shared" si="86"/>
        <v>神器2-4 : 7级</v>
      </c>
      <c r="GN109" s="14" t="s">
        <v>900</v>
      </c>
      <c r="GO109" s="14">
        <f t="shared" si="87"/>
        <v>13</v>
      </c>
      <c r="GP109" s="14" t="str">
        <f t="shared" si="88"/>
        <v>神器2-4</v>
      </c>
      <c r="GQ109" s="14">
        <f t="shared" si="89"/>
        <v>7</v>
      </c>
    </row>
    <row r="110" spans="38:199" ht="16.5" x14ac:dyDescent="0.2">
      <c r="AL110" s="101">
        <v>5</v>
      </c>
      <c r="AM110" s="101">
        <v>1</v>
      </c>
      <c r="AN110" s="101">
        <v>34</v>
      </c>
      <c r="AO110" s="101">
        <v>8</v>
      </c>
      <c r="AP110" s="101" t="s">
        <v>372</v>
      </c>
      <c r="AQ110" s="101">
        <v>1000</v>
      </c>
      <c r="AR110" s="101">
        <v>1</v>
      </c>
      <c r="AS110" s="101">
        <v>1</v>
      </c>
      <c r="AT110" s="101">
        <f t="shared" si="81"/>
        <v>3</v>
      </c>
      <c r="AU110" s="14">
        <f t="shared" si="82"/>
        <v>0.1</v>
      </c>
      <c r="AV110" s="14">
        <f t="shared" si="83"/>
        <v>10.5</v>
      </c>
      <c r="GJ110" s="105">
        <v>104</v>
      </c>
      <c r="GK110" s="14">
        <f t="shared" si="84"/>
        <v>7</v>
      </c>
      <c r="GL110" s="14">
        <f t="shared" si="85"/>
        <v>1606009</v>
      </c>
      <c r="GM110" s="14" t="str">
        <f t="shared" si="86"/>
        <v>神器2-4 : 8级</v>
      </c>
      <c r="GN110" s="14" t="s">
        <v>900</v>
      </c>
      <c r="GO110" s="14">
        <f t="shared" si="87"/>
        <v>14</v>
      </c>
      <c r="GP110" s="14" t="str">
        <f t="shared" si="88"/>
        <v>神器2-4</v>
      </c>
      <c r="GQ110" s="14">
        <f t="shared" si="89"/>
        <v>7</v>
      </c>
    </row>
    <row r="111" spans="38:199" ht="16.5" x14ac:dyDescent="0.2">
      <c r="AL111" s="101">
        <v>5</v>
      </c>
      <c r="AM111" s="101">
        <v>1</v>
      </c>
      <c r="AN111" s="101">
        <v>35</v>
      </c>
      <c r="AO111" s="101">
        <v>21</v>
      </c>
      <c r="AP111" s="101" t="s">
        <v>385</v>
      </c>
      <c r="AQ111" s="101">
        <v>5000</v>
      </c>
      <c r="AR111" s="101">
        <v>1</v>
      </c>
      <c r="AS111" s="101">
        <v>3</v>
      </c>
      <c r="AT111" s="101">
        <f t="shared" si="81"/>
        <v>1</v>
      </c>
      <c r="AU111" s="14">
        <f t="shared" si="82"/>
        <v>1</v>
      </c>
      <c r="AV111" s="14">
        <f t="shared" si="83"/>
        <v>30</v>
      </c>
      <c r="GJ111" s="105">
        <v>105</v>
      </c>
      <c r="GK111" s="14">
        <f t="shared" si="84"/>
        <v>7</v>
      </c>
      <c r="GL111" s="14">
        <f t="shared" si="85"/>
        <v>1606009</v>
      </c>
      <c r="GM111" s="14" t="str">
        <f t="shared" si="86"/>
        <v>神器2-4 : 21级</v>
      </c>
      <c r="GN111" s="14" t="s">
        <v>900</v>
      </c>
      <c r="GO111" s="14">
        <f t="shared" si="87"/>
        <v>15</v>
      </c>
      <c r="GP111" s="14" t="str">
        <f t="shared" si="88"/>
        <v>神器2-4</v>
      </c>
      <c r="GQ111" s="14">
        <f t="shared" si="89"/>
        <v>7</v>
      </c>
    </row>
    <row r="112" spans="38:199" ht="16.5" x14ac:dyDescent="0.2">
      <c r="AL112" s="101">
        <v>5</v>
      </c>
      <c r="AM112" s="101">
        <v>1</v>
      </c>
      <c r="AN112" s="101">
        <v>35</v>
      </c>
      <c r="AO112" s="101">
        <v>22</v>
      </c>
      <c r="AP112" s="101" t="s">
        <v>386</v>
      </c>
      <c r="AQ112" s="101">
        <v>5000</v>
      </c>
      <c r="AR112" s="101">
        <v>1</v>
      </c>
      <c r="AS112" s="101">
        <v>3</v>
      </c>
      <c r="AT112" s="101">
        <f t="shared" si="81"/>
        <v>1</v>
      </c>
      <c r="AU112" s="14">
        <f t="shared" si="82"/>
        <v>1</v>
      </c>
      <c r="AV112" s="14">
        <f t="shared" si="83"/>
        <v>30</v>
      </c>
      <c r="GJ112" s="105">
        <v>106</v>
      </c>
      <c r="GK112" s="14">
        <f t="shared" si="84"/>
        <v>8</v>
      </c>
      <c r="GL112" s="14">
        <f t="shared" si="85"/>
        <v>1606010</v>
      </c>
      <c r="GM112" s="14" t="str">
        <f t="shared" si="86"/>
        <v>神器2-5 : 22级</v>
      </c>
      <c r="GN112" s="14" t="s">
        <v>900</v>
      </c>
      <c r="GO112" s="14">
        <f t="shared" si="87"/>
        <v>1</v>
      </c>
      <c r="GP112" s="14" t="str">
        <f t="shared" si="88"/>
        <v>神器2-5</v>
      </c>
      <c r="GQ112" s="14">
        <f t="shared" si="89"/>
        <v>1</v>
      </c>
    </row>
    <row r="113" spans="38:199" ht="16.5" x14ac:dyDescent="0.2">
      <c r="AL113" s="101">
        <v>5</v>
      </c>
      <c r="AM113" s="101">
        <v>1</v>
      </c>
      <c r="AN113" s="101">
        <v>36</v>
      </c>
      <c r="AO113" s="101">
        <v>23</v>
      </c>
      <c r="AP113" s="101" t="s">
        <v>387</v>
      </c>
      <c r="AQ113" s="101">
        <v>3500</v>
      </c>
      <c r="AR113" s="101">
        <v>1</v>
      </c>
      <c r="AS113" s="101">
        <v>2</v>
      </c>
      <c r="AT113" s="101">
        <f t="shared" si="81"/>
        <v>2</v>
      </c>
      <c r="AU113" s="14">
        <f t="shared" si="82"/>
        <v>0.52500000000000002</v>
      </c>
      <c r="AV113" s="14">
        <f t="shared" si="83"/>
        <v>47.25</v>
      </c>
      <c r="GJ113" s="105">
        <v>107</v>
      </c>
      <c r="GK113" s="14">
        <f t="shared" si="84"/>
        <v>8</v>
      </c>
      <c r="GL113" s="14">
        <f t="shared" si="85"/>
        <v>1606010</v>
      </c>
      <c r="GM113" s="14" t="str">
        <f t="shared" si="86"/>
        <v>神器2-5 : 23级</v>
      </c>
      <c r="GN113" s="14" t="s">
        <v>900</v>
      </c>
      <c r="GO113" s="14">
        <f t="shared" si="87"/>
        <v>2</v>
      </c>
      <c r="GP113" s="14" t="str">
        <f t="shared" si="88"/>
        <v>神器2-5</v>
      </c>
      <c r="GQ113" s="14">
        <f t="shared" si="89"/>
        <v>1</v>
      </c>
    </row>
    <row r="114" spans="38:199" ht="16.5" x14ac:dyDescent="0.2">
      <c r="AL114" s="101">
        <v>5</v>
      </c>
      <c r="AM114" s="101">
        <v>1</v>
      </c>
      <c r="AN114" s="101">
        <v>36</v>
      </c>
      <c r="AO114" s="101">
        <v>24</v>
      </c>
      <c r="AP114" s="101" t="s">
        <v>388</v>
      </c>
      <c r="AQ114" s="101">
        <v>3500</v>
      </c>
      <c r="AR114" s="101">
        <v>1</v>
      </c>
      <c r="AS114" s="101">
        <v>2</v>
      </c>
      <c r="AT114" s="101">
        <f t="shared" si="81"/>
        <v>2</v>
      </c>
      <c r="AU114" s="14">
        <f t="shared" si="82"/>
        <v>0.52500000000000002</v>
      </c>
      <c r="AV114" s="14">
        <f t="shared" si="83"/>
        <v>47.25</v>
      </c>
      <c r="GJ114" s="105">
        <v>108</v>
      </c>
      <c r="GK114" s="14">
        <f t="shared" si="84"/>
        <v>8</v>
      </c>
      <c r="GL114" s="14">
        <f t="shared" si="85"/>
        <v>1606010</v>
      </c>
      <c r="GM114" s="14" t="str">
        <f t="shared" si="86"/>
        <v>神器2-5 : 24级</v>
      </c>
      <c r="GN114" s="14" t="s">
        <v>900</v>
      </c>
      <c r="GO114" s="14">
        <f t="shared" si="87"/>
        <v>3</v>
      </c>
      <c r="GP114" s="14" t="str">
        <f t="shared" si="88"/>
        <v>神器2-5</v>
      </c>
      <c r="GQ114" s="14">
        <f t="shared" si="89"/>
        <v>1</v>
      </c>
    </row>
    <row r="115" spans="38:199" ht="16.5" x14ac:dyDescent="0.2">
      <c r="AL115" s="101">
        <v>5</v>
      </c>
      <c r="AM115" s="101">
        <v>2</v>
      </c>
      <c r="AN115" s="101">
        <v>37</v>
      </c>
      <c r="AO115" s="101">
        <v>1</v>
      </c>
      <c r="AP115" s="101" t="s">
        <v>365</v>
      </c>
      <c r="AQ115" s="101">
        <v>1500</v>
      </c>
      <c r="AR115" s="101">
        <v>1</v>
      </c>
      <c r="AS115" s="101">
        <v>1</v>
      </c>
      <c r="AT115" s="101">
        <f t="shared" si="81"/>
        <v>1</v>
      </c>
      <c r="AU115" s="14">
        <f t="shared" si="82"/>
        <v>0.15</v>
      </c>
      <c r="AV115" s="14">
        <f t="shared" si="83"/>
        <v>1.5</v>
      </c>
      <c r="GJ115" s="105">
        <v>109</v>
      </c>
      <c r="GK115" s="14">
        <f t="shared" si="84"/>
        <v>8</v>
      </c>
      <c r="GL115" s="14">
        <f t="shared" si="85"/>
        <v>1606010</v>
      </c>
      <c r="GM115" s="14" t="str">
        <f t="shared" si="86"/>
        <v>神器2-5 : 1级</v>
      </c>
      <c r="GN115" s="14" t="s">
        <v>900</v>
      </c>
      <c r="GO115" s="14">
        <f t="shared" si="87"/>
        <v>4</v>
      </c>
      <c r="GP115" s="14" t="str">
        <f t="shared" si="88"/>
        <v>神器2-5</v>
      </c>
      <c r="GQ115" s="14">
        <f t="shared" si="89"/>
        <v>2</v>
      </c>
    </row>
    <row r="116" spans="38:199" ht="16.5" x14ac:dyDescent="0.2">
      <c r="AL116" s="101">
        <v>5</v>
      </c>
      <c r="AM116" s="101">
        <v>2</v>
      </c>
      <c r="AN116" s="101">
        <v>37</v>
      </c>
      <c r="AO116" s="101">
        <v>2</v>
      </c>
      <c r="AP116" s="101" t="s">
        <v>366</v>
      </c>
      <c r="AQ116" s="101">
        <v>1500</v>
      </c>
      <c r="AR116" s="101">
        <v>1</v>
      </c>
      <c r="AS116" s="101">
        <v>1</v>
      </c>
      <c r="AT116" s="101">
        <f t="shared" si="81"/>
        <v>1</v>
      </c>
      <c r="AU116" s="14">
        <f t="shared" si="82"/>
        <v>0.15</v>
      </c>
      <c r="AV116" s="14">
        <f t="shared" si="83"/>
        <v>1.5</v>
      </c>
      <c r="GJ116" s="105">
        <v>110</v>
      </c>
      <c r="GK116" s="14">
        <f t="shared" si="84"/>
        <v>8</v>
      </c>
      <c r="GL116" s="14">
        <f t="shared" si="85"/>
        <v>1606010</v>
      </c>
      <c r="GM116" s="14" t="str">
        <f t="shared" si="86"/>
        <v>神器2-5 : 2级</v>
      </c>
      <c r="GN116" s="14" t="s">
        <v>900</v>
      </c>
      <c r="GO116" s="14">
        <f t="shared" si="87"/>
        <v>5</v>
      </c>
      <c r="GP116" s="14" t="str">
        <f t="shared" si="88"/>
        <v>神器2-5</v>
      </c>
      <c r="GQ116" s="14">
        <f t="shared" si="89"/>
        <v>2</v>
      </c>
    </row>
    <row r="117" spans="38:199" ht="16.5" x14ac:dyDescent="0.2">
      <c r="AL117" s="101">
        <v>5</v>
      </c>
      <c r="AM117" s="101">
        <v>2</v>
      </c>
      <c r="AN117" s="101">
        <v>37</v>
      </c>
      <c r="AO117" s="101">
        <v>3</v>
      </c>
      <c r="AP117" s="101" t="s">
        <v>367</v>
      </c>
      <c r="AQ117" s="101">
        <v>1000</v>
      </c>
      <c r="AR117" s="101">
        <v>1</v>
      </c>
      <c r="AS117" s="101">
        <v>1</v>
      </c>
      <c r="AT117" s="101">
        <f t="shared" si="81"/>
        <v>2</v>
      </c>
      <c r="AU117" s="14">
        <f t="shared" si="82"/>
        <v>0.1</v>
      </c>
      <c r="AV117" s="14">
        <f t="shared" si="83"/>
        <v>3</v>
      </c>
      <c r="GJ117" s="105">
        <v>111</v>
      </c>
      <c r="GK117" s="14">
        <f t="shared" si="84"/>
        <v>8</v>
      </c>
      <c r="GL117" s="14">
        <f t="shared" si="85"/>
        <v>1606010</v>
      </c>
      <c r="GM117" s="14" t="str">
        <f t="shared" si="86"/>
        <v>神器2-5 : 3级</v>
      </c>
      <c r="GN117" s="14" t="s">
        <v>900</v>
      </c>
      <c r="GO117" s="14">
        <f t="shared" si="87"/>
        <v>6</v>
      </c>
      <c r="GP117" s="14" t="str">
        <f t="shared" si="88"/>
        <v>神器2-5</v>
      </c>
      <c r="GQ117" s="14">
        <f t="shared" si="89"/>
        <v>2</v>
      </c>
    </row>
    <row r="118" spans="38:199" ht="16.5" x14ac:dyDescent="0.2">
      <c r="AL118" s="101">
        <v>5</v>
      </c>
      <c r="AM118" s="101">
        <v>2</v>
      </c>
      <c r="AN118" s="101">
        <v>37</v>
      </c>
      <c r="AO118" s="101">
        <v>4</v>
      </c>
      <c r="AP118" s="101" t="s">
        <v>368</v>
      </c>
      <c r="AQ118" s="101">
        <v>1500</v>
      </c>
      <c r="AR118" s="101">
        <v>1</v>
      </c>
      <c r="AS118" s="101">
        <v>1</v>
      </c>
      <c r="AT118" s="101">
        <f t="shared" si="81"/>
        <v>1</v>
      </c>
      <c r="AU118" s="14">
        <f t="shared" si="82"/>
        <v>0.15</v>
      </c>
      <c r="AV118" s="14">
        <f t="shared" si="83"/>
        <v>2.25</v>
      </c>
      <c r="GJ118" s="105">
        <v>112</v>
      </c>
      <c r="GK118" s="14">
        <f t="shared" si="84"/>
        <v>8</v>
      </c>
      <c r="GL118" s="14">
        <f t="shared" si="85"/>
        <v>1606010</v>
      </c>
      <c r="GM118" s="14" t="str">
        <f t="shared" si="86"/>
        <v>神器2-5 : 4级</v>
      </c>
      <c r="GN118" s="14" t="s">
        <v>900</v>
      </c>
      <c r="GO118" s="14">
        <f t="shared" si="87"/>
        <v>7</v>
      </c>
      <c r="GP118" s="14" t="str">
        <f t="shared" si="88"/>
        <v>神器2-5</v>
      </c>
      <c r="GQ118" s="14">
        <f t="shared" si="89"/>
        <v>3</v>
      </c>
    </row>
    <row r="119" spans="38:199" ht="16.5" x14ac:dyDescent="0.2">
      <c r="AL119" s="101">
        <v>5</v>
      </c>
      <c r="AM119" s="101">
        <v>2</v>
      </c>
      <c r="AN119" s="101">
        <v>37</v>
      </c>
      <c r="AO119" s="101">
        <v>5</v>
      </c>
      <c r="AP119" s="101" t="s">
        <v>369</v>
      </c>
      <c r="AQ119" s="101">
        <v>1500</v>
      </c>
      <c r="AR119" s="101">
        <v>1</v>
      </c>
      <c r="AS119" s="101">
        <v>1</v>
      </c>
      <c r="AT119" s="101">
        <f t="shared" si="81"/>
        <v>1</v>
      </c>
      <c r="AU119" s="14">
        <f t="shared" si="82"/>
        <v>0.15</v>
      </c>
      <c r="AV119" s="14">
        <f t="shared" si="83"/>
        <v>2.25</v>
      </c>
      <c r="GJ119" s="105">
        <v>113</v>
      </c>
      <c r="GK119" s="14">
        <f t="shared" si="84"/>
        <v>8</v>
      </c>
      <c r="GL119" s="14">
        <f t="shared" si="85"/>
        <v>1606010</v>
      </c>
      <c r="GM119" s="14" t="str">
        <f t="shared" si="86"/>
        <v>神器2-5 : 5级</v>
      </c>
      <c r="GN119" s="14" t="s">
        <v>900</v>
      </c>
      <c r="GO119" s="14">
        <f t="shared" si="87"/>
        <v>8</v>
      </c>
      <c r="GP119" s="14" t="str">
        <f t="shared" si="88"/>
        <v>神器2-5</v>
      </c>
      <c r="GQ119" s="14">
        <f t="shared" si="89"/>
        <v>3</v>
      </c>
    </row>
    <row r="120" spans="38:199" ht="16.5" x14ac:dyDescent="0.2">
      <c r="AL120" s="101">
        <v>5</v>
      </c>
      <c r="AM120" s="101">
        <v>2</v>
      </c>
      <c r="AN120" s="101">
        <v>37</v>
      </c>
      <c r="AO120" s="101">
        <v>6</v>
      </c>
      <c r="AP120" s="101" t="s">
        <v>370</v>
      </c>
      <c r="AQ120" s="101">
        <v>1000</v>
      </c>
      <c r="AR120" s="101">
        <v>1</v>
      </c>
      <c r="AS120" s="101">
        <v>1</v>
      </c>
      <c r="AT120" s="101">
        <f t="shared" si="81"/>
        <v>2</v>
      </c>
      <c r="AU120" s="14">
        <f t="shared" si="82"/>
        <v>0.1</v>
      </c>
      <c r="AV120" s="14">
        <f t="shared" si="83"/>
        <v>4.5</v>
      </c>
      <c r="GJ120" s="105">
        <v>114</v>
      </c>
      <c r="GK120" s="14">
        <f t="shared" si="84"/>
        <v>8</v>
      </c>
      <c r="GL120" s="14">
        <f t="shared" si="85"/>
        <v>1606010</v>
      </c>
      <c r="GM120" s="14" t="str">
        <f t="shared" si="86"/>
        <v>神器2-5 : 6级</v>
      </c>
      <c r="GN120" s="14" t="s">
        <v>900</v>
      </c>
      <c r="GO120" s="14">
        <f t="shared" si="87"/>
        <v>9</v>
      </c>
      <c r="GP120" s="14" t="str">
        <f t="shared" si="88"/>
        <v>神器2-5</v>
      </c>
      <c r="GQ120" s="14">
        <f t="shared" si="89"/>
        <v>3</v>
      </c>
    </row>
    <row r="121" spans="38:199" ht="16.5" x14ac:dyDescent="0.2">
      <c r="AL121" s="101">
        <v>5</v>
      </c>
      <c r="AM121" s="101">
        <v>2</v>
      </c>
      <c r="AN121" s="101">
        <v>37</v>
      </c>
      <c r="AO121" s="101">
        <v>7</v>
      </c>
      <c r="AP121" s="101" t="s">
        <v>371</v>
      </c>
      <c r="AQ121" s="101">
        <v>1000</v>
      </c>
      <c r="AR121" s="101">
        <v>1</v>
      </c>
      <c r="AS121" s="101">
        <v>1</v>
      </c>
      <c r="AT121" s="101">
        <f t="shared" si="81"/>
        <v>2</v>
      </c>
      <c r="AU121" s="14">
        <f t="shared" si="82"/>
        <v>0.1</v>
      </c>
      <c r="AV121" s="14">
        <f t="shared" si="83"/>
        <v>4.5</v>
      </c>
      <c r="GJ121" s="105">
        <v>115</v>
      </c>
      <c r="GK121" s="14">
        <f t="shared" si="84"/>
        <v>8</v>
      </c>
      <c r="GL121" s="14">
        <f t="shared" si="85"/>
        <v>1606010</v>
      </c>
      <c r="GM121" s="14" t="str">
        <f t="shared" si="86"/>
        <v>神器2-5 : 7级</v>
      </c>
      <c r="GN121" s="14" t="s">
        <v>900</v>
      </c>
      <c r="GO121" s="14">
        <f t="shared" si="87"/>
        <v>10</v>
      </c>
      <c r="GP121" s="14" t="str">
        <f t="shared" si="88"/>
        <v>神器2-5</v>
      </c>
      <c r="GQ121" s="14">
        <f t="shared" si="89"/>
        <v>5</v>
      </c>
    </row>
    <row r="122" spans="38:199" ht="16.5" x14ac:dyDescent="0.2">
      <c r="AL122" s="101">
        <v>5</v>
      </c>
      <c r="AM122" s="101">
        <v>2</v>
      </c>
      <c r="AN122" s="101">
        <v>37</v>
      </c>
      <c r="AO122" s="101">
        <v>8</v>
      </c>
      <c r="AP122" s="101" t="s">
        <v>372</v>
      </c>
      <c r="AQ122" s="101">
        <v>1000</v>
      </c>
      <c r="AR122" s="101">
        <v>1</v>
      </c>
      <c r="AS122" s="101">
        <v>1</v>
      </c>
      <c r="AT122" s="101">
        <f t="shared" si="81"/>
        <v>3</v>
      </c>
      <c r="AU122" s="14">
        <f t="shared" si="82"/>
        <v>0.1</v>
      </c>
      <c r="AV122" s="14">
        <f t="shared" si="83"/>
        <v>10.5</v>
      </c>
      <c r="GJ122" s="105">
        <v>116</v>
      </c>
      <c r="GK122" s="14">
        <f t="shared" si="84"/>
        <v>8</v>
      </c>
      <c r="GL122" s="14">
        <f t="shared" si="85"/>
        <v>1606010</v>
      </c>
      <c r="GM122" s="14" t="str">
        <f t="shared" si="86"/>
        <v>神器2-5 : 8级</v>
      </c>
      <c r="GN122" s="14" t="s">
        <v>900</v>
      </c>
      <c r="GO122" s="14">
        <f t="shared" si="87"/>
        <v>11</v>
      </c>
      <c r="GP122" s="14" t="str">
        <f t="shared" si="88"/>
        <v>神器2-5</v>
      </c>
      <c r="GQ122" s="14">
        <f t="shared" si="89"/>
        <v>5</v>
      </c>
    </row>
    <row r="123" spans="38:199" ht="16.5" x14ac:dyDescent="0.2">
      <c r="AL123" s="101">
        <v>5</v>
      </c>
      <c r="AM123" s="101">
        <v>2</v>
      </c>
      <c r="AN123" s="101">
        <v>38</v>
      </c>
      <c r="AO123" s="101">
        <v>21</v>
      </c>
      <c r="AP123" s="101" t="s">
        <v>385</v>
      </c>
      <c r="AQ123" s="101">
        <v>5000</v>
      </c>
      <c r="AR123" s="101">
        <v>1</v>
      </c>
      <c r="AS123" s="101">
        <v>3</v>
      </c>
      <c r="AT123" s="101">
        <f t="shared" si="81"/>
        <v>1</v>
      </c>
      <c r="AU123" s="14">
        <f t="shared" si="82"/>
        <v>1</v>
      </c>
      <c r="AV123" s="14">
        <f t="shared" si="83"/>
        <v>30</v>
      </c>
      <c r="GJ123" s="105">
        <v>117</v>
      </c>
      <c r="GK123" s="14">
        <f t="shared" si="84"/>
        <v>8</v>
      </c>
      <c r="GL123" s="14">
        <f t="shared" si="85"/>
        <v>1606010</v>
      </c>
      <c r="GM123" s="14" t="str">
        <f t="shared" si="86"/>
        <v>神器2-5 : 21级</v>
      </c>
      <c r="GN123" s="14" t="s">
        <v>900</v>
      </c>
      <c r="GO123" s="14">
        <f t="shared" si="87"/>
        <v>12</v>
      </c>
      <c r="GP123" s="14" t="str">
        <f t="shared" si="88"/>
        <v>神器2-5</v>
      </c>
      <c r="GQ123" s="14">
        <f t="shared" si="89"/>
        <v>6</v>
      </c>
    </row>
    <row r="124" spans="38:199" ht="16.5" x14ac:dyDescent="0.2">
      <c r="AL124" s="101">
        <v>5</v>
      </c>
      <c r="AM124" s="101">
        <v>2</v>
      </c>
      <c r="AN124" s="101">
        <v>38</v>
      </c>
      <c r="AO124" s="101">
        <v>22</v>
      </c>
      <c r="AP124" s="101" t="s">
        <v>386</v>
      </c>
      <c r="AQ124" s="101">
        <v>5000</v>
      </c>
      <c r="AR124" s="101">
        <v>1</v>
      </c>
      <c r="AS124" s="101">
        <v>3</v>
      </c>
      <c r="AT124" s="101">
        <f t="shared" si="81"/>
        <v>1</v>
      </c>
      <c r="AU124" s="14">
        <f t="shared" si="82"/>
        <v>1</v>
      </c>
      <c r="AV124" s="14">
        <f t="shared" si="83"/>
        <v>30</v>
      </c>
      <c r="GJ124" s="105">
        <v>118</v>
      </c>
      <c r="GK124" s="14">
        <f t="shared" si="84"/>
        <v>8</v>
      </c>
      <c r="GL124" s="14">
        <f t="shared" si="85"/>
        <v>1606010</v>
      </c>
      <c r="GM124" s="14" t="str">
        <f t="shared" si="86"/>
        <v>神器2-5 : 22级</v>
      </c>
      <c r="GN124" s="14" t="s">
        <v>900</v>
      </c>
      <c r="GO124" s="14">
        <f t="shared" si="87"/>
        <v>13</v>
      </c>
      <c r="GP124" s="14" t="str">
        <f t="shared" si="88"/>
        <v>神器2-5</v>
      </c>
      <c r="GQ124" s="14">
        <f t="shared" si="89"/>
        <v>7</v>
      </c>
    </row>
    <row r="125" spans="38:199" ht="16.5" x14ac:dyDescent="0.2">
      <c r="AL125" s="101">
        <v>5</v>
      </c>
      <c r="AM125" s="101">
        <v>2</v>
      </c>
      <c r="AN125" s="101">
        <v>39</v>
      </c>
      <c r="AO125" s="101">
        <v>23</v>
      </c>
      <c r="AP125" s="101" t="s">
        <v>387</v>
      </c>
      <c r="AQ125" s="101">
        <v>3500</v>
      </c>
      <c r="AR125" s="101">
        <v>1</v>
      </c>
      <c r="AS125" s="101">
        <v>2</v>
      </c>
      <c r="AT125" s="101">
        <f t="shared" si="81"/>
        <v>2</v>
      </c>
      <c r="AU125" s="14">
        <f t="shared" si="82"/>
        <v>0.52500000000000002</v>
      </c>
      <c r="AV125" s="14">
        <f t="shared" si="83"/>
        <v>47.25</v>
      </c>
      <c r="GJ125" s="105">
        <v>119</v>
      </c>
      <c r="GK125" s="14">
        <f t="shared" si="84"/>
        <v>8</v>
      </c>
      <c r="GL125" s="14">
        <f t="shared" si="85"/>
        <v>1606010</v>
      </c>
      <c r="GM125" s="14" t="str">
        <f t="shared" si="86"/>
        <v>神器2-5 : 23级</v>
      </c>
      <c r="GN125" s="14" t="s">
        <v>900</v>
      </c>
      <c r="GO125" s="14">
        <f t="shared" si="87"/>
        <v>14</v>
      </c>
      <c r="GP125" s="14" t="str">
        <f t="shared" si="88"/>
        <v>神器2-5</v>
      </c>
      <c r="GQ125" s="14">
        <f t="shared" si="89"/>
        <v>7</v>
      </c>
    </row>
    <row r="126" spans="38:199" ht="16.5" x14ac:dyDescent="0.2">
      <c r="AL126" s="101">
        <v>5</v>
      </c>
      <c r="AM126" s="101">
        <v>2</v>
      </c>
      <c r="AN126" s="101">
        <v>39</v>
      </c>
      <c r="AO126" s="101">
        <v>24</v>
      </c>
      <c r="AP126" s="101" t="s">
        <v>388</v>
      </c>
      <c r="AQ126" s="101">
        <v>3500</v>
      </c>
      <c r="AR126" s="101">
        <v>1</v>
      </c>
      <c r="AS126" s="101">
        <v>2</v>
      </c>
      <c r="AT126" s="101">
        <f t="shared" si="81"/>
        <v>2</v>
      </c>
      <c r="AU126" s="14">
        <f t="shared" si="82"/>
        <v>0.52500000000000002</v>
      </c>
      <c r="AV126" s="14">
        <f t="shared" si="83"/>
        <v>47.25</v>
      </c>
      <c r="GJ126" s="105">
        <v>120</v>
      </c>
      <c r="GK126" s="14">
        <f t="shared" si="84"/>
        <v>8</v>
      </c>
      <c r="GL126" s="14">
        <f t="shared" si="85"/>
        <v>1606010</v>
      </c>
      <c r="GM126" s="14" t="str">
        <f t="shared" si="86"/>
        <v>神器2-5 : 24级</v>
      </c>
      <c r="GN126" s="14" t="s">
        <v>900</v>
      </c>
      <c r="GO126" s="14">
        <f t="shared" si="87"/>
        <v>15</v>
      </c>
      <c r="GP126" s="14" t="str">
        <f t="shared" si="88"/>
        <v>神器2-5</v>
      </c>
      <c r="GQ126" s="14">
        <f t="shared" si="89"/>
        <v>7</v>
      </c>
    </row>
    <row r="127" spans="38:199" ht="16.5" x14ac:dyDescent="0.2">
      <c r="AL127" s="101">
        <v>5</v>
      </c>
      <c r="AM127" s="101">
        <v>2</v>
      </c>
      <c r="AN127" s="101">
        <v>40</v>
      </c>
      <c r="AO127" s="101">
        <v>25</v>
      </c>
      <c r="AP127" s="101" t="s">
        <v>389</v>
      </c>
      <c r="AQ127" s="101">
        <v>2000</v>
      </c>
      <c r="AR127" s="101">
        <v>1</v>
      </c>
      <c r="AS127" s="101">
        <v>1</v>
      </c>
      <c r="AT127" s="101">
        <f t="shared" si="81"/>
        <v>3</v>
      </c>
      <c r="AU127" s="14">
        <f t="shared" si="82"/>
        <v>0.2</v>
      </c>
      <c r="AV127" s="14">
        <f t="shared" si="83"/>
        <v>42</v>
      </c>
      <c r="GJ127" s="105">
        <v>121</v>
      </c>
      <c r="GK127" s="14">
        <f t="shared" si="84"/>
        <v>9</v>
      </c>
      <c r="GL127" s="14">
        <f t="shared" si="85"/>
        <v>1606011</v>
      </c>
      <c r="GM127" s="14" t="str">
        <f t="shared" si="86"/>
        <v>神器3-1 : 25级</v>
      </c>
      <c r="GN127" s="14" t="s">
        <v>900</v>
      </c>
      <c r="GO127" s="14">
        <f t="shared" si="87"/>
        <v>1</v>
      </c>
      <c r="GP127" s="14" t="str">
        <f t="shared" si="88"/>
        <v>神器3-1</v>
      </c>
      <c r="GQ127" s="14">
        <f t="shared" si="89"/>
        <v>1</v>
      </c>
    </row>
    <row r="128" spans="38:199" ht="16.5" x14ac:dyDescent="0.2">
      <c r="AL128" s="101">
        <v>5</v>
      </c>
      <c r="AM128" s="101">
        <v>3</v>
      </c>
      <c r="AN128" s="101">
        <v>41</v>
      </c>
      <c r="AO128" s="101">
        <v>1</v>
      </c>
      <c r="AP128" s="101" t="s">
        <v>365</v>
      </c>
      <c r="AQ128" s="101">
        <v>1500</v>
      </c>
      <c r="AR128" s="101">
        <v>1</v>
      </c>
      <c r="AS128" s="101">
        <v>1</v>
      </c>
      <c r="AT128" s="101">
        <f t="shared" si="81"/>
        <v>1</v>
      </c>
      <c r="AU128" s="14">
        <f t="shared" si="82"/>
        <v>0.15</v>
      </c>
      <c r="AV128" s="14">
        <f t="shared" si="83"/>
        <v>1.5</v>
      </c>
      <c r="GJ128" s="105">
        <v>122</v>
      </c>
      <c r="GK128" s="14">
        <f t="shared" si="84"/>
        <v>9</v>
      </c>
      <c r="GL128" s="14">
        <f t="shared" si="85"/>
        <v>1606011</v>
      </c>
      <c r="GM128" s="14" t="str">
        <f t="shared" si="86"/>
        <v>神器3-1 : 1级</v>
      </c>
      <c r="GN128" s="14" t="s">
        <v>900</v>
      </c>
      <c r="GO128" s="14">
        <f t="shared" si="87"/>
        <v>2</v>
      </c>
      <c r="GP128" s="14" t="str">
        <f t="shared" si="88"/>
        <v>神器3-1</v>
      </c>
      <c r="GQ128" s="14">
        <f t="shared" si="89"/>
        <v>1</v>
      </c>
    </row>
    <row r="129" spans="38:199" ht="16.5" x14ac:dyDescent="0.2">
      <c r="AL129" s="101">
        <v>5</v>
      </c>
      <c r="AM129" s="101">
        <v>3</v>
      </c>
      <c r="AN129" s="101">
        <v>41</v>
      </c>
      <c r="AO129" s="101">
        <v>2</v>
      </c>
      <c r="AP129" s="101" t="s">
        <v>366</v>
      </c>
      <c r="AQ129" s="101">
        <v>1500</v>
      </c>
      <c r="AR129" s="101">
        <v>1</v>
      </c>
      <c r="AS129" s="101">
        <v>1</v>
      </c>
      <c r="AT129" s="101">
        <f t="shared" si="81"/>
        <v>1</v>
      </c>
      <c r="AU129" s="14">
        <f t="shared" si="82"/>
        <v>0.15</v>
      </c>
      <c r="AV129" s="14">
        <f t="shared" si="83"/>
        <v>1.5</v>
      </c>
      <c r="GJ129" s="105">
        <v>123</v>
      </c>
      <c r="GK129" s="14">
        <f t="shared" si="84"/>
        <v>9</v>
      </c>
      <c r="GL129" s="14">
        <f t="shared" si="85"/>
        <v>1606011</v>
      </c>
      <c r="GM129" s="14" t="str">
        <f t="shared" si="86"/>
        <v>神器3-1 : 2级</v>
      </c>
      <c r="GN129" s="14" t="s">
        <v>900</v>
      </c>
      <c r="GO129" s="14">
        <f t="shared" si="87"/>
        <v>3</v>
      </c>
      <c r="GP129" s="14" t="str">
        <f t="shared" si="88"/>
        <v>神器3-1</v>
      </c>
      <c r="GQ129" s="14">
        <f t="shared" si="89"/>
        <v>1</v>
      </c>
    </row>
    <row r="130" spans="38:199" ht="16.5" x14ac:dyDescent="0.2">
      <c r="AL130" s="101">
        <v>5</v>
      </c>
      <c r="AM130" s="101">
        <v>3</v>
      </c>
      <c r="AN130" s="101">
        <v>41</v>
      </c>
      <c r="AO130" s="101">
        <v>3</v>
      </c>
      <c r="AP130" s="101" t="s">
        <v>367</v>
      </c>
      <c r="AQ130" s="101">
        <v>1000</v>
      </c>
      <c r="AR130" s="101">
        <v>1</v>
      </c>
      <c r="AS130" s="101">
        <v>1</v>
      </c>
      <c r="AT130" s="101">
        <f t="shared" si="81"/>
        <v>2</v>
      </c>
      <c r="AU130" s="14">
        <f t="shared" si="82"/>
        <v>0.1</v>
      </c>
      <c r="AV130" s="14">
        <f t="shared" si="83"/>
        <v>3</v>
      </c>
      <c r="GJ130" s="105">
        <v>124</v>
      </c>
      <c r="GK130" s="14">
        <f t="shared" si="84"/>
        <v>9</v>
      </c>
      <c r="GL130" s="14">
        <f t="shared" si="85"/>
        <v>1606011</v>
      </c>
      <c r="GM130" s="14" t="str">
        <f t="shared" si="86"/>
        <v>神器3-1 : 3级</v>
      </c>
      <c r="GN130" s="14" t="s">
        <v>900</v>
      </c>
      <c r="GO130" s="14">
        <f t="shared" si="87"/>
        <v>4</v>
      </c>
      <c r="GP130" s="14" t="str">
        <f t="shared" si="88"/>
        <v>神器3-1</v>
      </c>
      <c r="GQ130" s="14">
        <f t="shared" si="89"/>
        <v>2</v>
      </c>
    </row>
    <row r="131" spans="38:199" ht="16.5" x14ac:dyDescent="0.2">
      <c r="AL131" s="101">
        <v>5</v>
      </c>
      <c r="AM131" s="101">
        <v>3</v>
      </c>
      <c r="AN131" s="101">
        <v>41</v>
      </c>
      <c r="AO131" s="101">
        <v>4</v>
      </c>
      <c r="AP131" s="101" t="s">
        <v>368</v>
      </c>
      <c r="AQ131" s="101">
        <v>1500</v>
      </c>
      <c r="AR131" s="101">
        <v>1</v>
      </c>
      <c r="AS131" s="101">
        <v>1</v>
      </c>
      <c r="AT131" s="101">
        <f t="shared" si="81"/>
        <v>1</v>
      </c>
      <c r="AU131" s="14">
        <f t="shared" si="82"/>
        <v>0.15</v>
      </c>
      <c r="AV131" s="14">
        <f t="shared" si="83"/>
        <v>2.25</v>
      </c>
      <c r="GJ131" s="105">
        <v>125</v>
      </c>
      <c r="GK131" s="14">
        <f t="shared" si="84"/>
        <v>9</v>
      </c>
      <c r="GL131" s="14">
        <f t="shared" si="85"/>
        <v>1606011</v>
      </c>
      <c r="GM131" s="14" t="str">
        <f t="shared" si="86"/>
        <v>神器3-1 : 4级</v>
      </c>
      <c r="GN131" s="14" t="s">
        <v>900</v>
      </c>
      <c r="GO131" s="14">
        <f t="shared" si="87"/>
        <v>5</v>
      </c>
      <c r="GP131" s="14" t="str">
        <f t="shared" si="88"/>
        <v>神器3-1</v>
      </c>
      <c r="GQ131" s="14">
        <f t="shared" si="89"/>
        <v>2</v>
      </c>
    </row>
    <row r="132" spans="38:199" ht="16.5" x14ac:dyDescent="0.2">
      <c r="AL132" s="101">
        <v>5</v>
      </c>
      <c r="AM132" s="101">
        <v>3</v>
      </c>
      <c r="AN132" s="101">
        <v>41</v>
      </c>
      <c r="AO132" s="101">
        <v>5</v>
      </c>
      <c r="AP132" s="101" t="s">
        <v>369</v>
      </c>
      <c r="AQ132" s="101">
        <v>1500</v>
      </c>
      <c r="AR132" s="101">
        <v>1</v>
      </c>
      <c r="AS132" s="101">
        <v>1</v>
      </c>
      <c r="AT132" s="101">
        <f t="shared" si="81"/>
        <v>1</v>
      </c>
      <c r="AU132" s="14">
        <f t="shared" si="82"/>
        <v>0.15</v>
      </c>
      <c r="AV132" s="14">
        <f t="shared" si="83"/>
        <v>2.25</v>
      </c>
      <c r="GJ132" s="105">
        <v>126</v>
      </c>
      <c r="GK132" s="14">
        <f t="shared" si="84"/>
        <v>9</v>
      </c>
      <c r="GL132" s="14">
        <f t="shared" si="85"/>
        <v>1606011</v>
      </c>
      <c r="GM132" s="14" t="str">
        <f t="shared" si="86"/>
        <v>神器3-1 : 5级</v>
      </c>
      <c r="GN132" s="14" t="s">
        <v>900</v>
      </c>
      <c r="GO132" s="14">
        <f t="shared" si="87"/>
        <v>6</v>
      </c>
      <c r="GP132" s="14" t="str">
        <f t="shared" si="88"/>
        <v>神器3-1</v>
      </c>
      <c r="GQ132" s="14">
        <f t="shared" si="89"/>
        <v>2</v>
      </c>
    </row>
    <row r="133" spans="38:199" ht="16.5" x14ac:dyDescent="0.2">
      <c r="AL133" s="101">
        <v>5</v>
      </c>
      <c r="AM133" s="101">
        <v>3</v>
      </c>
      <c r="AN133" s="101">
        <v>41</v>
      </c>
      <c r="AO133" s="101">
        <v>6</v>
      </c>
      <c r="AP133" s="101" t="s">
        <v>370</v>
      </c>
      <c r="AQ133" s="101">
        <v>1000</v>
      </c>
      <c r="AR133" s="101">
        <v>1</v>
      </c>
      <c r="AS133" s="101">
        <v>1</v>
      </c>
      <c r="AT133" s="101">
        <f t="shared" si="81"/>
        <v>2</v>
      </c>
      <c r="AU133" s="14">
        <f t="shared" si="82"/>
        <v>0.1</v>
      </c>
      <c r="AV133" s="14">
        <f t="shared" si="83"/>
        <v>4.5</v>
      </c>
      <c r="GJ133" s="105">
        <v>127</v>
      </c>
      <c r="GK133" s="14">
        <f t="shared" si="84"/>
        <v>9</v>
      </c>
      <c r="GL133" s="14">
        <f t="shared" si="85"/>
        <v>1606011</v>
      </c>
      <c r="GM133" s="14" t="str">
        <f t="shared" si="86"/>
        <v>神器3-1 : 6级</v>
      </c>
      <c r="GN133" s="14" t="s">
        <v>900</v>
      </c>
      <c r="GO133" s="14">
        <f t="shared" si="87"/>
        <v>7</v>
      </c>
      <c r="GP133" s="14" t="str">
        <f t="shared" si="88"/>
        <v>神器3-1</v>
      </c>
      <c r="GQ133" s="14">
        <f t="shared" si="89"/>
        <v>3</v>
      </c>
    </row>
    <row r="134" spans="38:199" ht="16.5" x14ac:dyDescent="0.2">
      <c r="AL134" s="101">
        <v>5</v>
      </c>
      <c r="AM134" s="101">
        <v>3</v>
      </c>
      <c r="AN134" s="101">
        <v>41</v>
      </c>
      <c r="AO134" s="101">
        <v>7</v>
      </c>
      <c r="AP134" s="101" t="s">
        <v>371</v>
      </c>
      <c r="AQ134" s="101">
        <v>1000</v>
      </c>
      <c r="AR134" s="101">
        <v>1</v>
      </c>
      <c r="AS134" s="101">
        <v>1</v>
      </c>
      <c r="AT134" s="101">
        <f t="shared" si="81"/>
        <v>2</v>
      </c>
      <c r="AU134" s="14">
        <f t="shared" si="82"/>
        <v>0.1</v>
      </c>
      <c r="AV134" s="14">
        <f t="shared" si="83"/>
        <v>4.5</v>
      </c>
      <c r="GJ134" s="105">
        <v>128</v>
      </c>
      <c r="GK134" s="14">
        <f t="shared" si="84"/>
        <v>9</v>
      </c>
      <c r="GL134" s="14">
        <f t="shared" si="85"/>
        <v>1606011</v>
      </c>
      <c r="GM134" s="14" t="str">
        <f t="shared" si="86"/>
        <v>神器3-1 : 7级</v>
      </c>
      <c r="GN134" s="14" t="s">
        <v>900</v>
      </c>
      <c r="GO134" s="14">
        <f t="shared" si="87"/>
        <v>8</v>
      </c>
      <c r="GP134" s="14" t="str">
        <f t="shared" si="88"/>
        <v>神器3-1</v>
      </c>
      <c r="GQ134" s="14">
        <f t="shared" si="89"/>
        <v>3</v>
      </c>
    </row>
    <row r="135" spans="38:199" ht="16.5" x14ac:dyDescent="0.2">
      <c r="AL135" s="101">
        <v>5</v>
      </c>
      <c r="AM135" s="101">
        <v>3</v>
      </c>
      <c r="AN135" s="101">
        <v>41</v>
      </c>
      <c r="AO135" s="101">
        <v>8</v>
      </c>
      <c r="AP135" s="101" t="s">
        <v>372</v>
      </c>
      <c r="AQ135" s="101">
        <v>1000</v>
      </c>
      <c r="AR135" s="101">
        <v>1</v>
      </c>
      <c r="AS135" s="101">
        <v>1</v>
      </c>
      <c r="AT135" s="101">
        <f t="shared" si="81"/>
        <v>3</v>
      </c>
      <c r="AU135" s="14">
        <f t="shared" si="82"/>
        <v>0.1</v>
      </c>
      <c r="AV135" s="14">
        <f t="shared" si="83"/>
        <v>10.5</v>
      </c>
      <c r="GJ135" s="105">
        <v>129</v>
      </c>
      <c r="GK135" s="14">
        <f t="shared" si="84"/>
        <v>9</v>
      </c>
      <c r="GL135" s="14">
        <f t="shared" si="85"/>
        <v>1606011</v>
      </c>
      <c r="GM135" s="14" t="str">
        <f t="shared" si="86"/>
        <v>神器3-1 : 8级</v>
      </c>
      <c r="GN135" s="14" t="s">
        <v>900</v>
      </c>
      <c r="GO135" s="14">
        <f t="shared" si="87"/>
        <v>9</v>
      </c>
      <c r="GP135" s="14" t="str">
        <f t="shared" si="88"/>
        <v>神器3-1</v>
      </c>
      <c r="GQ135" s="14">
        <f t="shared" si="89"/>
        <v>3</v>
      </c>
    </row>
    <row r="136" spans="38:199" ht="16.5" x14ac:dyDescent="0.2">
      <c r="AL136" s="101">
        <v>5</v>
      </c>
      <c r="AM136" s="101">
        <v>3</v>
      </c>
      <c r="AN136" s="101">
        <v>42</v>
      </c>
      <c r="AO136" s="101">
        <v>21</v>
      </c>
      <c r="AP136" s="101" t="s">
        <v>385</v>
      </c>
      <c r="AQ136" s="101">
        <v>5000</v>
      </c>
      <c r="AR136" s="101">
        <v>1</v>
      </c>
      <c r="AS136" s="101">
        <v>3</v>
      </c>
      <c r="AT136" s="101">
        <f t="shared" ref="AT136:AT199" si="90">INDEX($AH$7:$AH$48,AO136)</f>
        <v>1</v>
      </c>
      <c r="AU136" s="14">
        <f t="shared" ref="AU136:AU199" si="91">(AR136+AS136)/2*AQ136/10000</f>
        <v>1</v>
      </c>
      <c r="AV136" s="14">
        <f t="shared" ref="AV136:AV199" si="92">(AR136+AS136)/2*AQ136/10000*INDEX($AI$7:$AI$48,AO136)</f>
        <v>30</v>
      </c>
      <c r="GJ136" s="105">
        <v>130</v>
      </c>
      <c r="GK136" s="14">
        <f t="shared" ref="GK136:GK199" si="93">MATCH(GJ136-1,$R$7:$R$49,1)</f>
        <v>9</v>
      </c>
      <c r="GL136" s="14">
        <f t="shared" ref="GL136:GL199" si="94">INDEX($S$8:$S$49,GK136)</f>
        <v>1606011</v>
      </c>
      <c r="GM136" s="14" t="str">
        <f t="shared" ref="GM136:GM199" si="95">INDEX($T$8:$T$49,GK136)&amp;" : "&amp;AO136&amp;"级"</f>
        <v>神器3-1 : 21级</v>
      </c>
      <c r="GN136" s="14" t="s">
        <v>900</v>
      </c>
      <c r="GO136" s="14">
        <f t="shared" ref="GO136:GO199" si="96">GJ136-INDEX($R$7:$R$49,GK136)</f>
        <v>10</v>
      </c>
      <c r="GP136" s="14" t="str">
        <f t="shared" ref="GP136:GP199" si="97">INDEX($T$8:$T$49,GK136)</f>
        <v>神器3-1</v>
      </c>
      <c r="GQ136" s="14">
        <f t="shared" ref="GQ136:GQ199" si="98">INDEX($K$8:$K$28,GO136)</f>
        <v>5</v>
      </c>
    </row>
    <row r="137" spans="38:199" ht="16.5" x14ac:dyDescent="0.2">
      <c r="AL137" s="101">
        <v>5</v>
      </c>
      <c r="AM137" s="101">
        <v>3</v>
      </c>
      <c r="AN137" s="101">
        <v>42</v>
      </c>
      <c r="AO137" s="101">
        <v>22</v>
      </c>
      <c r="AP137" s="101" t="s">
        <v>386</v>
      </c>
      <c r="AQ137" s="101">
        <v>5000</v>
      </c>
      <c r="AR137" s="101">
        <v>1</v>
      </c>
      <c r="AS137" s="101">
        <v>3</v>
      </c>
      <c r="AT137" s="101">
        <f t="shared" si="90"/>
        <v>1</v>
      </c>
      <c r="AU137" s="14">
        <f t="shared" si="91"/>
        <v>1</v>
      </c>
      <c r="AV137" s="14">
        <f t="shared" si="92"/>
        <v>30</v>
      </c>
      <c r="GJ137" s="105">
        <v>131</v>
      </c>
      <c r="GK137" s="14">
        <f t="shared" si="93"/>
        <v>9</v>
      </c>
      <c r="GL137" s="14">
        <f t="shared" si="94"/>
        <v>1606011</v>
      </c>
      <c r="GM137" s="14" t="str">
        <f t="shared" si="95"/>
        <v>神器3-1 : 22级</v>
      </c>
      <c r="GN137" s="14" t="s">
        <v>900</v>
      </c>
      <c r="GO137" s="14">
        <f t="shared" si="96"/>
        <v>11</v>
      </c>
      <c r="GP137" s="14" t="str">
        <f t="shared" si="97"/>
        <v>神器3-1</v>
      </c>
      <c r="GQ137" s="14">
        <f t="shared" si="98"/>
        <v>5</v>
      </c>
    </row>
    <row r="138" spans="38:199" ht="16.5" x14ac:dyDescent="0.2">
      <c r="AL138" s="101">
        <v>5</v>
      </c>
      <c r="AM138" s="101">
        <v>3</v>
      </c>
      <c r="AN138" s="101">
        <v>43</v>
      </c>
      <c r="AO138" s="101">
        <v>23</v>
      </c>
      <c r="AP138" s="101" t="s">
        <v>387</v>
      </c>
      <c r="AQ138" s="101">
        <v>3500</v>
      </c>
      <c r="AR138" s="101">
        <v>1</v>
      </c>
      <c r="AS138" s="101">
        <v>2</v>
      </c>
      <c r="AT138" s="101">
        <f t="shared" si="90"/>
        <v>2</v>
      </c>
      <c r="AU138" s="14">
        <f t="shared" si="91"/>
        <v>0.52500000000000002</v>
      </c>
      <c r="AV138" s="14">
        <f t="shared" si="92"/>
        <v>47.25</v>
      </c>
      <c r="GJ138" s="105">
        <v>132</v>
      </c>
      <c r="GK138" s="14">
        <f t="shared" si="93"/>
        <v>9</v>
      </c>
      <c r="GL138" s="14">
        <f t="shared" si="94"/>
        <v>1606011</v>
      </c>
      <c r="GM138" s="14" t="str">
        <f t="shared" si="95"/>
        <v>神器3-1 : 23级</v>
      </c>
      <c r="GN138" s="14" t="s">
        <v>900</v>
      </c>
      <c r="GO138" s="14">
        <f t="shared" si="96"/>
        <v>12</v>
      </c>
      <c r="GP138" s="14" t="str">
        <f t="shared" si="97"/>
        <v>神器3-1</v>
      </c>
      <c r="GQ138" s="14">
        <f t="shared" si="98"/>
        <v>6</v>
      </c>
    </row>
    <row r="139" spans="38:199" ht="16.5" x14ac:dyDescent="0.2">
      <c r="AL139" s="101">
        <v>5</v>
      </c>
      <c r="AM139" s="101">
        <v>3</v>
      </c>
      <c r="AN139" s="101">
        <v>43</v>
      </c>
      <c r="AO139" s="101">
        <v>24</v>
      </c>
      <c r="AP139" s="101" t="s">
        <v>388</v>
      </c>
      <c r="AQ139" s="101">
        <v>3500</v>
      </c>
      <c r="AR139" s="101">
        <v>1</v>
      </c>
      <c r="AS139" s="101">
        <v>2</v>
      </c>
      <c r="AT139" s="101">
        <f t="shared" si="90"/>
        <v>2</v>
      </c>
      <c r="AU139" s="14">
        <f t="shared" si="91"/>
        <v>0.52500000000000002</v>
      </c>
      <c r="AV139" s="14">
        <f t="shared" si="92"/>
        <v>47.25</v>
      </c>
      <c r="GJ139" s="105">
        <v>133</v>
      </c>
      <c r="GK139" s="14">
        <f t="shared" si="93"/>
        <v>9</v>
      </c>
      <c r="GL139" s="14">
        <f t="shared" si="94"/>
        <v>1606011</v>
      </c>
      <c r="GM139" s="14" t="str">
        <f t="shared" si="95"/>
        <v>神器3-1 : 24级</v>
      </c>
      <c r="GN139" s="14" t="s">
        <v>900</v>
      </c>
      <c r="GO139" s="14">
        <f t="shared" si="96"/>
        <v>13</v>
      </c>
      <c r="GP139" s="14" t="str">
        <f t="shared" si="97"/>
        <v>神器3-1</v>
      </c>
      <c r="GQ139" s="14">
        <f t="shared" si="98"/>
        <v>7</v>
      </c>
    </row>
    <row r="140" spans="38:199" ht="16.5" x14ac:dyDescent="0.2">
      <c r="AL140" s="101">
        <v>5</v>
      </c>
      <c r="AM140" s="101">
        <v>3</v>
      </c>
      <c r="AN140" s="101">
        <v>44</v>
      </c>
      <c r="AO140" s="101">
        <v>25</v>
      </c>
      <c r="AP140" s="101" t="s">
        <v>389</v>
      </c>
      <c r="AQ140" s="101">
        <v>2000</v>
      </c>
      <c r="AR140" s="101">
        <v>1</v>
      </c>
      <c r="AS140" s="101">
        <v>1</v>
      </c>
      <c r="AT140" s="101">
        <f t="shared" si="90"/>
        <v>3</v>
      </c>
      <c r="AU140" s="14">
        <f t="shared" si="91"/>
        <v>0.2</v>
      </c>
      <c r="AV140" s="14">
        <f t="shared" si="92"/>
        <v>42</v>
      </c>
      <c r="GJ140" s="105">
        <v>134</v>
      </c>
      <c r="GK140" s="14">
        <f t="shared" si="93"/>
        <v>9</v>
      </c>
      <c r="GL140" s="14">
        <f t="shared" si="94"/>
        <v>1606011</v>
      </c>
      <c r="GM140" s="14" t="str">
        <f t="shared" si="95"/>
        <v>神器3-1 : 25级</v>
      </c>
      <c r="GN140" s="14" t="s">
        <v>900</v>
      </c>
      <c r="GO140" s="14">
        <f t="shared" si="96"/>
        <v>14</v>
      </c>
      <c r="GP140" s="14" t="str">
        <f t="shared" si="97"/>
        <v>神器3-1</v>
      </c>
      <c r="GQ140" s="14">
        <f t="shared" si="98"/>
        <v>7</v>
      </c>
    </row>
    <row r="141" spans="38:199" ht="16.5" x14ac:dyDescent="0.2">
      <c r="AL141" s="101">
        <v>5</v>
      </c>
      <c r="AM141" s="101">
        <v>3</v>
      </c>
      <c r="AN141" s="101">
        <v>45</v>
      </c>
      <c r="AO141" s="101">
        <v>26</v>
      </c>
      <c r="AP141" s="101" t="s">
        <v>390</v>
      </c>
      <c r="AQ141" s="101">
        <v>1000</v>
      </c>
      <c r="AR141" s="101">
        <v>1</v>
      </c>
      <c r="AS141" s="101">
        <v>1</v>
      </c>
      <c r="AT141" s="101">
        <f t="shared" si="90"/>
        <v>4</v>
      </c>
      <c r="AU141" s="14">
        <f t="shared" si="91"/>
        <v>0.1</v>
      </c>
      <c r="AV141" s="14">
        <f t="shared" si="92"/>
        <v>45</v>
      </c>
      <c r="GJ141" s="105">
        <v>135</v>
      </c>
      <c r="GK141" s="14">
        <f t="shared" si="93"/>
        <v>9</v>
      </c>
      <c r="GL141" s="14">
        <f t="shared" si="94"/>
        <v>1606011</v>
      </c>
      <c r="GM141" s="14" t="str">
        <f t="shared" si="95"/>
        <v>神器3-1 : 26级</v>
      </c>
      <c r="GN141" s="14" t="s">
        <v>900</v>
      </c>
      <c r="GO141" s="14">
        <f t="shared" si="96"/>
        <v>15</v>
      </c>
      <c r="GP141" s="14" t="str">
        <f t="shared" si="97"/>
        <v>神器3-1</v>
      </c>
      <c r="GQ141" s="14">
        <f t="shared" si="98"/>
        <v>7</v>
      </c>
    </row>
    <row r="142" spans="38:199" ht="16.5" x14ac:dyDescent="0.2">
      <c r="AL142" s="101">
        <v>6</v>
      </c>
      <c r="AM142" s="101">
        <v>1</v>
      </c>
      <c r="AN142" s="101">
        <v>46</v>
      </c>
      <c r="AO142" s="101">
        <v>9</v>
      </c>
      <c r="AP142" s="101" t="s">
        <v>860</v>
      </c>
      <c r="AQ142" s="101">
        <v>833</v>
      </c>
      <c r="AR142" s="101">
        <v>1</v>
      </c>
      <c r="AS142" s="101">
        <v>1</v>
      </c>
      <c r="AT142" s="101">
        <f t="shared" si="90"/>
        <v>1</v>
      </c>
      <c r="AU142" s="14">
        <f t="shared" si="91"/>
        <v>8.3299999999999999E-2</v>
      </c>
      <c r="AV142" s="14">
        <f t="shared" si="92"/>
        <v>1.6659999999999999</v>
      </c>
      <c r="GJ142" s="105">
        <v>136</v>
      </c>
      <c r="GK142" s="14">
        <f t="shared" si="93"/>
        <v>9</v>
      </c>
      <c r="GL142" s="14">
        <f t="shared" si="94"/>
        <v>1606011</v>
      </c>
      <c r="GM142" s="14" t="str">
        <f t="shared" si="95"/>
        <v>神器3-1 : 9级</v>
      </c>
      <c r="GN142" s="14" t="s">
        <v>900</v>
      </c>
      <c r="GO142" s="14">
        <f t="shared" si="96"/>
        <v>16</v>
      </c>
      <c r="GP142" s="14" t="str">
        <f t="shared" si="97"/>
        <v>神器3-1</v>
      </c>
      <c r="GQ142" s="14">
        <f t="shared" si="98"/>
        <v>10</v>
      </c>
    </row>
    <row r="143" spans="38:199" ht="16.5" x14ac:dyDescent="0.2">
      <c r="AL143" s="101">
        <v>6</v>
      </c>
      <c r="AM143" s="101">
        <v>1</v>
      </c>
      <c r="AN143" s="101">
        <v>46</v>
      </c>
      <c r="AO143" s="101">
        <v>10</v>
      </c>
      <c r="AP143" s="101" t="s">
        <v>374</v>
      </c>
      <c r="AQ143" s="101">
        <v>833</v>
      </c>
      <c r="AR143" s="101">
        <v>1</v>
      </c>
      <c r="AS143" s="101">
        <v>1</v>
      </c>
      <c r="AT143" s="101">
        <f t="shared" si="90"/>
        <v>1</v>
      </c>
      <c r="AU143" s="14">
        <f t="shared" si="91"/>
        <v>8.3299999999999999E-2</v>
      </c>
      <c r="AV143" s="14">
        <f t="shared" si="92"/>
        <v>1.6659999999999999</v>
      </c>
      <c r="GJ143" s="105">
        <v>137</v>
      </c>
      <c r="GK143" s="14">
        <f t="shared" si="93"/>
        <v>9</v>
      </c>
      <c r="GL143" s="14">
        <f t="shared" si="94"/>
        <v>1606011</v>
      </c>
      <c r="GM143" s="14" t="str">
        <f t="shared" si="95"/>
        <v>神器3-1 : 10级</v>
      </c>
      <c r="GN143" s="14" t="s">
        <v>900</v>
      </c>
      <c r="GO143" s="14">
        <f t="shared" si="96"/>
        <v>17</v>
      </c>
      <c r="GP143" s="14" t="str">
        <f t="shared" si="97"/>
        <v>神器3-1</v>
      </c>
      <c r="GQ143" s="14">
        <f t="shared" si="98"/>
        <v>10</v>
      </c>
    </row>
    <row r="144" spans="38:199" ht="16.5" x14ac:dyDescent="0.2">
      <c r="AL144" s="101">
        <v>6</v>
      </c>
      <c r="AM144" s="101">
        <v>1</v>
      </c>
      <c r="AN144" s="101">
        <v>46</v>
      </c>
      <c r="AO144" s="101">
        <v>11</v>
      </c>
      <c r="AP144" s="101" t="s">
        <v>375</v>
      </c>
      <c r="AQ144" s="101">
        <v>500</v>
      </c>
      <c r="AR144" s="101">
        <v>1</v>
      </c>
      <c r="AS144" s="101">
        <v>1</v>
      </c>
      <c r="AT144" s="101">
        <f t="shared" si="90"/>
        <v>2</v>
      </c>
      <c r="AU144" s="14">
        <f t="shared" si="91"/>
        <v>0.05</v>
      </c>
      <c r="AV144" s="14">
        <f t="shared" si="92"/>
        <v>3</v>
      </c>
      <c r="GJ144" s="105">
        <v>138</v>
      </c>
      <c r="GK144" s="14">
        <f t="shared" si="93"/>
        <v>9</v>
      </c>
      <c r="GL144" s="14">
        <f t="shared" si="94"/>
        <v>1606011</v>
      </c>
      <c r="GM144" s="14" t="str">
        <f t="shared" si="95"/>
        <v>神器3-1 : 11级</v>
      </c>
      <c r="GN144" s="14" t="s">
        <v>900</v>
      </c>
      <c r="GO144" s="14">
        <f t="shared" si="96"/>
        <v>18</v>
      </c>
      <c r="GP144" s="14" t="str">
        <f t="shared" si="97"/>
        <v>神器3-1</v>
      </c>
      <c r="GQ144" s="14">
        <f t="shared" si="98"/>
        <v>10</v>
      </c>
    </row>
    <row r="145" spans="38:199" ht="16.5" x14ac:dyDescent="0.2">
      <c r="AL145" s="101">
        <v>6</v>
      </c>
      <c r="AM145" s="101">
        <v>1</v>
      </c>
      <c r="AN145" s="101">
        <v>46</v>
      </c>
      <c r="AO145" s="101">
        <v>12</v>
      </c>
      <c r="AP145" s="101" t="s">
        <v>376</v>
      </c>
      <c r="AQ145" s="101">
        <v>500</v>
      </c>
      <c r="AR145" s="101">
        <v>1</v>
      </c>
      <c r="AS145" s="101">
        <v>1</v>
      </c>
      <c r="AT145" s="101">
        <f t="shared" si="90"/>
        <v>2</v>
      </c>
      <c r="AU145" s="14">
        <f t="shared" si="91"/>
        <v>0.05</v>
      </c>
      <c r="AV145" s="14">
        <f t="shared" si="92"/>
        <v>3</v>
      </c>
      <c r="GJ145" s="105">
        <v>139</v>
      </c>
      <c r="GK145" s="14">
        <f t="shared" si="93"/>
        <v>10</v>
      </c>
      <c r="GL145" s="14">
        <f t="shared" si="94"/>
        <v>1606012</v>
      </c>
      <c r="GM145" s="14" t="str">
        <f t="shared" si="95"/>
        <v>神器3-2 : 12级</v>
      </c>
      <c r="GN145" s="14" t="s">
        <v>900</v>
      </c>
      <c r="GO145" s="14">
        <f t="shared" si="96"/>
        <v>1</v>
      </c>
      <c r="GP145" s="14" t="str">
        <f t="shared" si="97"/>
        <v>神器3-2</v>
      </c>
      <c r="GQ145" s="14">
        <f t="shared" si="98"/>
        <v>1</v>
      </c>
    </row>
    <row r="146" spans="38:199" ht="16.5" x14ac:dyDescent="0.2">
      <c r="AL146" s="101">
        <v>6</v>
      </c>
      <c r="AM146" s="101">
        <v>1</v>
      </c>
      <c r="AN146" s="101">
        <v>46</v>
      </c>
      <c r="AO146" s="101">
        <v>13</v>
      </c>
      <c r="AP146" s="101" t="s">
        <v>377</v>
      </c>
      <c r="AQ146" s="101">
        <v>500</v>
      </c>
      <c r="AR146" s="101">
        <v>1</v>
      </c>
      <c r="AS146" s="101">
        <v>1</v>
      </c>
      <c r="AT146" s="101">
        <f t="shared" si="90"/>
        <v>3</v>
      </c>
      <c r="AU146" s="14">
        <f t="shared" si="91"/>
        <v>0.05</v>
      </c>
      <c r="AV146" s="14">
        <f t="shared" si="92"/>
        <v>7</v>
      </c>
      <c r="GJ146" s="105">
        <v>140</v>
      </c>
      <c r="GK146" s="14">
        <f t="shared" si="93"/>
        <v>10</v>
      </c>
      <c r="GL146" s="14">
        <f t="shared" si="94"/>
        <v>1606012</v>
      </c>
      <c r="GM146" s="14" t="str">
        <f t="shared" si="95"/>
        <v>神器3-2 : 13级</v>
      </c>
      <c r="GN146" s="14" t="s">
        <v>900</v>
      </c>
      <c r="GO146" s="14">
        <f t="shared" si="96"/>
        <v>2</v>
      </c>
      <c r="GP146" s="14" t="str">
        <f t="shared" si="97"/>
        <v>神器3-2</v>
      </c>
      <c r="GQ146" s="14">
        <f t="shared" si="98"/>
        <v>1</v>
      </c>
    </row>
    <row r="147" spans="38:199" ht="16.5" x14ac:dyDescent="0.2">
      <c r="AL147" s="101">
        <v>6</v>
      </c>
      <c r="AM147" s="101">
        <v>1</v>
      </c>
      <c r="AN147" s="101">
        <v>46</v>
      </c>
      <c r="AO147" s="101">
        <v>14</v>
      </c>
      <c r="AP147" s="101" t="s">
        <v>378</v>
      </c>
      <c r="AQ147" s="101">
        <v>170</v>
      </c>
      <c r="AR147" s="101">
        <v>1</v>
      </c>
      <c r="AS147" s="101">
        <v>1</v>
      </c>
      <c r="AT147" s="101">
        <f t="shared" si="90"/>
        <v>4</v>
      </c>
      <c r="AU147" s="14">
        <f t="shared" si="91"/>
        <v>1.7000000000000001E-2</v>
      </c>
      <c r="AV147" s="14">
        <f t="shared" si="92"/>
        <v>5.1000000000000005</v>
      </c>
      <c r="GJ147" s="105">
        <v>141</v>
      </c>
      <c r="GK147" s="14">
        <f t="shared" si="93"/>
        <v>10</v>
      </c>
      <c r="GL147" s="14">
        <f t="shared" si="94"/>
        <v>1606012</v>
      </c>
      <c r="GM147" s="14" t="str">
        <f t="shared" si="95"/>
        <v>神器3-2 : 14级</v>
      </c>
      <c r="GN147" s="14" t="s">
        <v>900</v>
      </c>
      <c r="GO147" s="14">
        <f t="shared" si="96"/>
        <v>3</v>
      </c>
      <c r="GP147" s="14" t="str">
        <f t="shared" si="97"/>
        <v>神器3-2</v>
      </c>
      <c r="GQ147" s="14">
        <f t="shared" si="98"/>
        <v>1</v>
      </c>
    </row>
    <row r="148" spans="38:199" ht="16.5" x14ac:dyDescent="0.2">
      <c r="AL148" s="101">
        <v>6</v>
      </c>
      <c r="AM148" s="101">
        <v>1</v>
      </c>
      <c r="AN148" s="101">
        <v>46</v>
      </c>
      <c r="AO148" s="101">
        <v>15</v>
      </c>
      <c r="AP148" s="101" t="s">
        <v>379</v>
      </c>
      <c r="AQ148" s="101">
        <v>833</v>
      </c>
      <c r="AR148" s="101">
        <v>1</v>
      </c>
      <c r="AS148" s="101">
        <v>1</v>
      </c>
      <c r="AT148" s="101">
        <f t="shared" si="90"/>
        <v>1</v>
      </c>
      <c r="AU148" s="14">
        <f t="shared" si="91"/>
        <v>8.3299999999999999E-2</v>
      </c>
      <c r="AV148" s="14">
        <f t="shared" si="92"/>
        <v>2.0825</v>
      </c>
      <c r="GJ148" s="105">
        <v>142</v>
      </c>
      <c r="GK148" s="14">
        <f t="shared" si="93"/>
        <v>10</v>
      </c>
      <c r="GL148" s="14">
        <f t="shared" si="94"/>
        <v>1606012</v>
      </c>
      <c r="GM148" s="14" t="str">
        <f t="shared" si="95"/>
        <v>神器3-2 : 15级</v>
      </c>
      <c r="GN148" s="14" t="s">
        <v>900</v>
      </c>
      <c r="GO148" s="14">
        <f t="shared" si="96"/>
        <v>4</v>
      </c>
      <c r="GP148" s="14" t="str">
        <f t="shared" si="97"/>
        <v>神器3-2</v>
      </c>
      <c r="GQ148" s="14">
        <f t="shared" si="98"/>
        <v>2</v>
      </c>
    </row>
    <row r="149" spans="38:199" ht="16.5" x14ac:dyDescent="0.2">
      <c r="AL149" s="101">
        <v>6</v>
      </c>
      <c r="AM149" s="101">
        <v>1</v>
      </c>
      <c r="AN149" s="101">
        <v>46</v>
      </c>
      <c r="AO149" s="101">
        <v>16</v>
      </c>
      <c r="AP149" s="101" t="s">
        <v>380</v>
      </c>
      <c r="AQ149" s="101">
        <v>833</v>
      </c>
      <c r="AR149" s="101">
        <v>1</v>
      </c>
      <c r="AS149" s="101">
        <v>1</v>
      </c>
      <c r="AT149" s="101">
        <f t="shared" si="90"/>
        <v>1</v>
      </c>
      <c r="AU149" s="14">
        <f t="shared" si="91"/>
        <v>8.3299999999999999E-2</v>
      </c>
      <c r="AV149" s="14">
        <f t="shared" si="92"/>
        <v>2.0825</v>
      </c>
      <c r="GJ149" s="105">
        <v>143</v>
      </c>
      <c r="GK149" s="14">
        <f t="shared" si="93"/>
        <v>10</v>
      </c>
      <c r="GL149" s="14">
        <f t="shared" si="94"/>
        <v>1606012</v>
      </c>
      <c r="GM149" s="14" t="str">
        <f t="shared" si="95"/>
        <v>神器3-2 : 16级</v>
      </c>
      <c r="GN149" s="14" t="s">
        <v>900</v>
      </c>
      <c r="GO149" s="14">
        <f t="shared" si="96"/>
        <v>5</v>
      </c>
      <c r="GP149" s="14" t="str">
        <f t="shared" si="97"/>
        <v>神器3-2</v>
      </c>
      <c r="GQ149" s="14">
        <f t="shared" si="98"/>
        <v>2</v>
      </c>
    </row>
    <row r="150" spans="38:199" ht="16.5" x14ac:dyDescent="0.2">
      <c r="AL150" s="101">
        <v>6</v>
      </c>
      <c r="AM150" s="101">
        <v>1</v>
      </c>
      <c r="AN150" s="101">
        <v>46</v>
      </c>
      <c r="AO150" s="101">
        <v>17</v>
      </c>
      <c r="AP150" s="101" t="s">
        <v>381</v>
      </c>
      <c r="AQ150" s="101">
        <v>500</v>
      </c>
      <c r="AR150" s="101">
        <v>1</v>
      </c>
      <c r="AS150" s="101">
        <v>1</v>
      </c>
      <c r="AT150" s="101">
        <f t="shared" si="90"/>
        <v>2</v>
      </c>
      <c r="AU150" s="14">
        <f t="shared" si="91"/>
        <v>0.05</v>
      </c>
      <c r="AV150" s="14">
        <f t="shared" si="92"/>
        <v>3.75</v>
      </c>
      <c r="GJ150" s="105">
        <v>144</v>
      </c>
      <c r="GK150" s="14">
        <f t="shared" si="93"/>
        <v>10</v>
      </c>
      <c r="GL150" s="14">
        <f t="shared" si="94"/>
        <v>1606012</v>
      </c>
      <c r="GM150" s="14" t="str">
        <f t="shared" si="95"/>
        <v>神器3-2 : 17级</v>
      </c>
      <c r="GN150" s="14" t="s">
        <v>900</v>
      </c>
      <c r="GO150" s="14">
        <f t="shared" si="96"/>
        <v>6</v>
      </c>
      <c r="GP150" s="14" t="str">
        <f t="shared" si="97"/>
        <v>神器3-2</v>
      </c>
      <c r="GQ150" s="14">
        <f t="shared" si="98"/>
        <v>2</v>
      </c>
    </row>
    <row r="151" spans="38:199" ht="16.5" x14ac:dyDescent="0.2">
      <c r="AL151" s="101">
        <v>6</v>
      </c>
      <c r="AM151" s="101">
        <v>1</v>
      </c>
      <c r="AN151" s="101">
        <v>46</v>
      </c>
      <c r="AO151" s="101">
        <v>18</v>
      </c>
      <c r="AP151" s="101" t="s">
        <v>382</v>
      </c>
      <c r="AQ151" s="101">
        <v>500</v>
      </c>
      <c r="AR151" s="101">
        <v>1</v>
      </c>
      <c r="AS151" s="101">
        <v>1</v>
      </c>
      <c r="AT151" s="101">
        <f t="shared" si="90"/>
        <v>2</v>
      </c>
      <c r="AU151" s="14">
        <f t="shared" si="91"/>
        <v>0.05</v>
      </c>
      <c r="AV151" s="14">
        <f t="shared" si="92"/>
        <v>3.75</v>
      </c>
      <c r="GJ151" s="105">
        <v>145</v>
      </c>
      <c r="GK151" s="14">
        <f t="shared" si="93"/>
        <v>10</v>
      </c>
      <c r="GL151" s="14">
        <f t="shared" si="94"/>
        <v>1606012</v>
      </c>
      <c r="GM151" s="14" t="str">
        <f t="shared" si="95"/>
        <v>神器3-2 : 18级</v>
      </c>
      <c r="GN151" s="14" t="s">
        <v>900</v>
      </c>
      <c r="GO151" s="14">
        <f t="shared" si="96"/>
        <v>7</v>
      </c>
      <c r="GP151" s="14" t="str">
        <f t="shared" si="97"/>
        <v>神器3-2</v>
      </c>
      <c r="GQ151" s="14">
        <f t="shared" si="98"/>
        <v>3</v>
      </c>
    </row>
    <row r="152" spans="38:199" ht="16.5" x14ac:dyDescent="0.2">
      <c r="AL152" s="101">
        <v>6</v>
      </c>
      <c r="AM152" s="101">
        <v>1</v>
      </c>
      <c r="AN152" s="101">
        <v>46</v>
      </c>
      <c r="AO152" s="101">
        <v>19</v>
      </c>
      <c r="AP152" s="101" t="s">
        <v>383</v>
      </c>
      <c r="AQ152" s="101">
        <v>500</v>
      </c>
      <c r="AR152" s="101">
        <v>1</v>
      </c>
      <c r="AS152" s="101">
        <v>1</v>
      </c>
      <c r="AT152" s="101">
        <f t="shared" si="90"/>
        <v>3</v>
      </c>
      <c r="AU152" s="14">
        <f t="shared" si="91"/>
        <v>0.05</v>
      </c>
      <c r="AV152" s="14">
        <f t="shared" si="92"/>
        <v>8.75</v>
      </c>
      <c r="GJ152" s="105">
        <v>146</v>
      </c>
      <c r="GK152" s="14">
        <f t="shared" si="93"/>
        <v>10</v>
      </c>
      <c r="GL152" s="14">
        <f t="shared" si="94"/>
        <v>1606012</v>
      </c>
      <c r="GM152" s="14" t="str">
        <f t="shared" si="95"/>
        <v>神器3-2 : 19级</v>
      </c>
      <c r="GN152" s="14" t="s">
        <v>900</v>
      </c>
      <c r="GO152" s="14">
        <f t="shared" si="96"/>
        <v>8</v>
      </c>
      <c r="GP152" s="14" t="str">
        <f t="shared" si="97"/>
        <v>神器3-2</v>
      </c>
      <c r="GQ152" s="14">
        <f t="shared" si="98"/>
        <v>3</v>
      </c>
    </row>
    <row r="153" spans="38:199" ht="16.5" x14ac:dyDescent="0.2">
      <c r="AL153" s="101">
        <v>6</v>
      </c>
      <c r="AM153" s="101">
        <v>1</v>
      </c>
      <c r="AN153" s="101">
        <v>46</v>
      </c>
      <c r="AO153" s="101">
        <v>20</v>
      </c>
      <c r="AP153" s="101" t="s">
        <v>384</v>
      </c>
      <c r="AQ153" s="101">
        <v>166</v>
      </c>
      <c r="AR153" s="101">
        <v>1</v>
      </c>
      <c r="AS153" s="101">
        <v>1</v>
      </c>
      <c r="AT153" s="101">
        <f t="shared" si="90"/>
        <v>4</v>
      </c>
      <c r="AU153" s="14">
        <f t="shared" si="91"/>
        <v>1.66E-2</v>
      </c>
      <c r="AV153" s="14">
        <f t="shared" si="92"/>
        <v>6.2249999999999996</v>
      </c>
      <c r="GJ153" s="105">
        <v>147</v>
      </c>
      <c r="GK153" s="14">
        <f t="shared" si="93"/>
        <v>10</v>
      </c>
      <c r="GL153" s="14">
        <f t="shared" si="94"/>
        <v>1606012</v>
      </c>
      <c r="GM153" s="14" t="str">
        <f t="shared" si="95"/>
        <v>神器3-2 : 20级</v>
      </c>
      <c r="GN153" s="14" t="s">
        <v>900</v>
      </c>
      <c r="GO153" s="14">
        <f t="shared" si="96"/>
        <v>9</v>
      </c>
      <c r="GP153" s="14" t="str">
        <f t="shared" si="97"/>
        <v>神器3-2</v>
      </c>
      <c r="GQ153" s="14">
        <f t="shared" si="98"/>
        <v>3</v>
      </c>
    </row>
    <row r="154" spans="38:199" ht="16.5" x14ac:dyDescent="0.2">
      <c r="AL154" s="101">
        <v>6</v>
      </c>
      <c r="AM154" s="101">
        <v>1</v>
      </c>
      <c r="AN154" s="101">
        <v>46</v>
      </c>
      <c r="AO154" s="101">
        <v>21</v>
      </c>
      <c r="AP154" s="101" t="s">
        <v>385</v>
      </c>
      <c r="AQ154" s="101">
        <v>833</v>
      </c>
      <c r="AR154" s="101">
        <v>1</v>
      </c>
      <c r="AS154" s="101">
        <v>1</v>
      </c>
      <c r="AT154" s="101">
        <f t="shared" si="90"/>
        <v>1</v>
      </c>
      <c r="AU154" s="14">
        <f t="shared" si="91"/>
        <v>8.3299999999999999E-2</v>
      </c>
      <c r="AV154" s="14">
        <f t="shared" si="92"/>
        <v>2.4990000000000001</v>
      </c>
      <c r="GJ154" s="105">
        <v>148</v>
      </c>
      <c r="GK154" s="14">
        <f t="shared" si="93"/>
        <v>10</v>
      </c>
      <c r="GL154" s="14">
        <f t="shared" si="94"/>
        <v>1606012</v>
      </c>
      <c r="GM154" s="14" t="str">
        <f t="shared" si="95"/>
        <v>神器3-2 : 21级</v>
      </c>
      <c r="GN154" s="14" t="s">
        <v>900</v>
      </c>
      <c r="GO154" s="14">
        <f t="shared" si="96"/>
        <v>10</v>
      </c>
      <c r="GP154" s="14" t="str">
        <f t="shared" si="97"/>
        <v>神器3-2</v>
      </c>
      <c r="GQ154" s="14">
        <f t="shared" si="98"/>
        <v>5</v>
      </c>
    </row>
    <row r="155" spans="38:199" ht="16.5" x14ac:dyDescent="0.2">
      <c r="AL155" s="101">
        <v>6</v>
      </c>
      <c r="AM155" s="101">
        <v>1</v>
      </c>
      <c r="AN155" s="101">
        <v>46</v>
      </c>
      <c r="AO155" s="101">
        <v>22</v>
      </c>
      <c r="AP155" s="101" t="s">
        <v>386</v>
      </c>
      <c r="AQ155" s="101">
        <v>833</v>
      </c>
      <c r="AR155" s="101">
        <v>1</v>
      </c>
      <c r="AS155" s="101">
        <v>1</v>
      </c>
      <c r="AT155" s="101">
        <f t="shared" si="90"/>
        <v>1</v>
      </c>
      <c r="AU155" s="14">
        <f t="shared" si="91"/>
        <v>8.3299999999999999E-2</v>
      </c>
      <c r="AV155" s="14">
        <f t="shared" si="92"/>
        <v>2.4990000000000001</v>
      </c>
      <c r="GJ155" s="105">
        <v>149</v>
      </c>
      <c r="GK155" s="14">
        <f t="shared" si="93"/>
        <v>10</v>
      </c>
      <c r="GL155" s="14">
        <f t="shared" si="94"/>
        <v>1606012</v>
      </c>
      <c r="GM155" s="14" t="str">
        <f t="shared" si="95"/>
        <v>神器3-2 : 22级</v>
      </c>
      <c r="GN155" s="14" t="s">
        <v>900</v>
      </c>
      <c r="GO155" s="14">
        <f t="shared" si="96"/>
        <v>11</v>
      </c>
      <c r="GP155" s="14" t="str">
        <f t="shared" si="97"/>
        <v>神器3-2</v>
      </c>
      <c r="GQ155" s="14">
        <f t="shared" si="98"/>
        <v>5</v>
      </c>
    </row>
    <row r="156" spans="38:199" ht="16.5" x14ac:dyDescent="0.2">
      <c r="AL156" s="101">
        <v>6</v>
      </c>
      <c r="AM156" s="101">
        <v>1</v>
      </c>
      <c r="AN156" s="101">
        <v>46</v>
      </c>
      <c r="AO156" s="101">
        <v>23</v>
      </c>
      <c r="AP156" s="101" t="s">
        <v>387</v>
      </c>
      <c r="AQ156" s="101">
        <v>500</v>
      </c>
      <c r="AR156" s="101">
        <v>1</v>
      </c>
      <c r="AS156" s="101">
        <v>1</v>
      </c>
      <c r="AT156" s="101">
        <f t="shared" si="90"/>
        <v>2</v>
      </c>
      <c r="AU156" s="14">
        <f t="shared" si="91"/>
        <v>0.05</v>
      </c>
      <c r="AV156" s="14">
        <f t="shared" si="92"/>
        <v>4.5</v>
      </c>
      <c r="GJ156" s="105">
        <v>150</v>
      </c>
      <c r="GK156" s="14">
        <f t="shared" si="93"/>
        <v>10</v>
      </c>
      <c r="GL156" s="14">
        <f t="shared" si="94"/>
        <v>1606012</v>
      </c>
      <c r="GM156" s="14" t="str">
        <f t="shared" si="95"/>
        <v>神器3-2 : 23级</v>
      </c>
      <c r="GN156" s="14" t="s">
        <v>900</v>
      </c>
      <c r="GO156" s="14">
        <f t="shared" si="96"/>
        <v>12</v>
      </c>
      <c r="GP156" s="14" t="str">
        <f t="shared" si="97"/>
        <v>神器3-2</v>
      </c>
      <c r="GQ156" s="14">
        <f t="shared" si="98"/>
        <v>6</v>
      </c>
    </row>
    <row r="157" spans="38:199" ht="16.5" x14ac:dyDescent="0.2">
      <c r="AL157" s="101">
        <v>6</v>
      </c>
      <c r="AM157" s="101">
        <v>1</v>
      </c>
      <c r="AN157" s="101">
        <v>46</v>
      </c>
      <c r="AO157" s="101">
        <v>24</v>
      </c>
      <c r="AP157" s="101" t="s">
        <v>388</v>
      </c>
      <c r="AQ157" s="101">
        <v>500</v>
      </c>
      <c r="AR157" s="101">
        <v>1</v>
      </c>
      <c r="AS157" s="101">
        <v>1</v>
      </c>
      <c r="AT157" s="101">
        <f t="shared" si="90"/>
        <v>2</v>
      </c>
      <c r="AU157" s="14">
        <f t="shared" si="91"/>
        <v>0.05</v>
      </c>
      <c r="AV157" s="14">
        <f t="shared" si="92"/>
        <v>4.5</v>
      </c>
      <c r="GJ157" s="105">
        <v>151</v>
      </c>
      <c r="GK157" s="14">
        <f t="shared" si="93"/>
        <v>10</v>
      </c>
      <c r="GL157" s="14">
        <f t="shared" si="94"/>
        <v>1606012</v>
      </c>
      <c r="GM157" s="14" t="str">
        <f t="shared" si="95"/>
        <v>神器3-2 : 24级</v>
      </c>
      <c r="GN157" s="14" t="s">
        <v>900</v>
      </c>
      <c r="GO157" s="14">
        <f t="shared" si="96"/>
        <v>13</v>
      </c>
      <c r="GP157" s="14" t="str">
        <f t="shared" si="97"/>
        <v>神器3-2</v>
      </c>
      <c r="GQ157" s="14">
        <f t="shared" si="98"/>
        <v>7</v>
      </c>
    </row>
    <row r="158" spans="38:199" ht="16.5" x14ac:dyDescent="0.2">
      <c r="AL158" s="101">
        <v>6</v>
      </c>
      <c r="AM158" s="101">
        <v>1</v>
      </c>
      <c r="AN158" s="101">
        <v>46</v>
      </c>
      <c r="AO158" s="101">
        <v>25</v>
      </c>
      <c r="AP158" s="101" t="s">
        <v>389</v>
      </c>
      <c r="AQ158" s="101">
        <v>500</v>
      </c>
      <c r="AR158" s="101">
        <v>1</v>
      </c>
      <c r="AS158" s="101">
        <v>1</v>
      </c>
      <c r="AT158" s="101">
        <f t="shared" si="90"/>
        <v>3</v>
      </c>
      <c r="AU158" s="14">
        <f t="shared" si="91"/>
        <v>0.05</v>
      </c>
      <c r="AV158" s="14">
        <f t="shared" si="92"/>
        <v>10.5</v>
      </c>
      <c r="GJ158" s="105">
        <v>152</v>
      </c>
      <c r="GK158" s="14">
        <f t="shared" si="93"/>
        <v>10</v>
      </c>
      <c r="GL158" s="14">
        <f t="shared" si="94"/>
        <v>1606012</v>
      </c>
      <c r="GM158" s="14" t="str">
        <f t="shared" si="95"/>
        <v>神器3-2 : 25级</v>
      </c>
      <c r="GN158" s="14" t="s">
        <v>900</v>
      </c>
      <c r="GO158" s="14">
        <f t="shared" si="96"/>
        <v>14</v>
      </c>
      <c r="GP158" s="14" t="str">
        <f t="shared" si="97"/>
        <v>神器3-2</v>
      </c>
      <c r="GQ158" s="14">
        <f t="shared" si="98"/>
        <v>7</v>
      </c>
    </row>
    <row r="159" spans="38:199" ht="16.5" x14ac:dyDescent="0.2">
      <c r="AL159" s="101">
        <v>6</v>
      </c>
      <c r="AM159" s="101">
        <v>1</v>
      </c>
      <c r="AN159" s="101">
        <v>46</v>
      </c>
      <c r="AO159" s="101">
        <v>26</v>
      </c>
      <c r="AP159" s="101" t="s">
        <v>390</v>
      </c>
      <c r="AQ159" s="101">
        <v>166</v>
      </c>
      <c r="AR159" s="101">
        <v>1</v>
      </c>
      <c r="AS159" s="101">
        <v>1</v>
      </c>
      <c r="AT159" s="101">
        <f t="shared" si="90"/>
        <v>4</v>
      </c>
      <c r="AU159" s="14">
        <f t="shared" si="91"/>
        <v>1.66E-2</v>
      </c>
      <c r="AV159" s="14">
        <f t="shared" si="92"/>
        <v>7.47</v>
      </c>
      <c r="GJ159" s="105">
        <v>153</v>
      </c>
      <c r="GK159" s="14">
        <f t="shared" si="93"/>
        <v>10</v>
      </c>
      <c r="GL159" s="14">
        <f t="shared" si="94"/>
        <v>1606012</v>
      </c>
      <c r="GM159" s="14" t="str">
        <f t="shared" si="95"/>
        <v>神器3-2 : 26级</v>
      </c>
      <c r="GN159" s="14" t="s">
        <v>900</v>
      </c>
      <c r="GO159" s="14">
        <f t="shared" si="96"/>
        <v>15</v>
      </c>
      <c r="GP159" s="14" t="str">
        <f t="shared" si="97"/>
        <v>神器3-2</v>
      </c>
      <c r="GQ159" s="14">
        <f t="shared" si="98"/>
        <v>7</v>
      </c>
    </row>
    <row r="160" spans="38:199" ht="16.5" x14ac:dyDescent="0.2">
      <c r="AL160" s="101">
        <v>6</v>
      </c>
      <c r="AM160" s="101">
        <v>1</v>
      </c>
      <c r="AN160" s="101">
        <v>47</v>
      </c>
      <c r="AO160" s="101">
        <v>27</v>
      </c>
      <c r="AP160" s="101" t="s">
        <v>861</v>
      </c>
      <c r="AQ160" s="101">
        <v>2000</v>
      </c>
      <c r="AR160" s="101">
        <v>1</v>
      </c>
      <c r="AS160" s="101">
        <v>2</v>
      </c>
      <c r="AT160" s="101">
        <f t="shared" si="90"/>
        <v>2</v>
      </c>
      <c r="AU160" s="14">
        <f t="shared" si="91"/>
        <v>0.3</v>
      </c>
      <c r="AV160" s="14">
        <f t="shared" si="92"/>
        <v>36</v>
      </c>
      <c r="GJ160" s="105">
        <v>154</v>
      </c>
      <c r="GK160" s="14">
        <f t="shared" si="93"/>
        <v>10</v>
      </c>
      <c r="GL160" s="14">
        <f t="shared" si="94"/>
        <v>1606012</v>
      </c>
      <c r="GM160" s="14" t="str">
        <f t="shared" si="95"/>
        <v>神器3-2 : 27级</v>
      </c>
      <c r="GN160" s="14" t="s">
        <v>900</v>
      </c>
      <c r="GO160" s="14">
        <f t="shared" si="96"/>
        <v>16</v>
      </c>
      <c r="GP160" s="14" t="str">
        <f t="shared" si="97"/>
        <v>神器3-2</v>
      </c>
      <c r="GQ160" s="14">
        <f t="shared" si="98"/>
        <v>10</v>
      </c>
    </row>
    <row r="161" spans="38:199" ht="16.5" x14ac:dyDescent="0.2">
      <c r="AL161" s="101">
        <v>6</v>
      </c>
      <c r="AM161" s="101">
        <v>1</v>
      </c>
      <c r="AN161" s="101">
        <v>47</v>
      </c>
      <c r="AO161" s="101">
        <v>28</v>
      </c>
      <c r="AP161" s="101" t="s">
        <v>862</v>
      </c>
      <c r="AQ161" s="101">
        <v>2000</v>
      </c>
      <c r="AR161" s="101">
        <v>1</v>
      </c>
      <c r="AS161" s="101">
        <v>2</v>
      </c>
      <c r="AT161" s="101">
        <f t="shared" si="90"/>
        <v>2</v>
      </c>
      <c r="AU161" s="14">
        <f t="shared" si="91"/>
        <v>0.3</v>
      </c>
      <c r="AV161" s="14">
        <f t="shared" si="92"/>
        <v>36</v>
      </c>
      <c r="GJ161" s="105">
        <v>155</v>
      </c>
      <c r="GK161" s="14">
        <f t="shared" si="93"/>
        <v>10</v>
      </c>
      <c r="GL161" s="14">
        <f t="shared" si="94"/>
        <v>1606012</v>
      </c>
      <c r="GM161" s="14" t="str">
        <f t="shared" si="95"/>
        <v>神器3-2 : 28级</v>
      </c>
      <c r="GN161" s="14" t="s">
        <v>900</v>
      </c>
      <c r="GO161" s="14">
        <f t="shared" si="96"/>
        <v>17</v>
      </c>
      <c r="GP161" s="14" t="str">
        <f t="shared" si="97"/>
        <v>神器3-2</v>
      </c>
      <c r="GQ161" s="14">
        <f t="shared" si="98"/>
        <v>10</v>
      </c>
    </row>
    <row r="162" spans="38:199" ht="16.5" x14ac:dyDescent="0.2">
      <c r="AL162" s="101">
        <v>6</v>
      </c>
      <c r="AM162" s="101">
        <v>1</v>
      </c>
      <c r="AN162" s="101">
        <v>47</v>
      </c>
      <c r="AO162" s="101">
        <v>29</v>
      </c>
      <c r="AP162" s="101" t="s">
        <v>863</v>
      </c>
      <c r="AQ162" s="101">
        <v>2000</v>
      </c>
      <c r="AR162" s="101">
        <v>1</v>
      </c>
      <c r="AS162" s="101">
        <v>2</v>
      </c>
      <c r="AT162" s="101">
        <f t="shared" si="90"/>
        <v>2</v>
      </c>
      <c r="AU162" s="14">
        <f t="shared" si="91"/>
        <v>0.3</v>
      </c>
      <c r="AV162" s="14">
        <f t="shared" si="92"/>
        <v>36</v>
      </c>
      <c r="GJ162" s="105">
        <v>156</v>
      </c>
      <c r="GK162" s="14">
        <f t="shared" si="93"/>
        <v>10</v>
      </c>
      <c r="GL162" s="14">
        <f t="shared" si="94"/>
        <v>1606012</v>
      </c>
      <c r="GM162" s="14" t="str">
        <f t="shared" si="95"/>
        <v>神器3-2 : 29级</v>
      </c>
      <c r="GN162" s="14" t="s">
        <v>900</v>
      </c>
      <c r="GO162" s="14">
        <f t="shared" si="96"/>
        <v>18</v>
      </c>
      <c r="GP162" s="14" t="str">
        <f t="shared" si="97"/>
        <v>神器3-2</v>
      </c>
      <c r="GQ162" s="14">
        <f t="shared" si="98"/>
        <v>10</v>
      </c>
    </row>
    <row r="163" spans="38:199" ht="16.5" x14ac:dyDescent="0.2">
      <c r="AL163" s="101">
        <v>6</v>
      </c>
      <c r="AM163" s="101">
        <v>2</v>
      </c>
      <c r="AN163" s="101">
        <v>48</v>
      </c>
      <c r="AO163" s="101">
        <v>9</v>
      </c>
      <c r="AP163" s="101" t="s">
        <v>860</v>
      </c>
      <c r="AQ163" s="101">
        <v>833</v>
      </c>
      <c r="AR163" s="101">
        <v>1</v>
      </c>
      <c r="AS163" s="101">
        <v>1</v>
      </c>
      <c r="AT163" s="101">
        <f t="shared" si="90"/>
        <v>1</v>
      </c>
      <c r="AU163" s="14">
        <f t="shared" si="91"/>
        <v>8.3299999999999999E-2</v>
      </c>
      <c r="AV163" s="14">
        <f t="shared" si="92"/>
        <v>1.6659999999999999</v>
      </c>
      <c r="GJ163" s="105">
        <v>157</v>
      </c>
      <c r="GK163" s="14">
        <f t="shared" si="93"/>
        <v>11</v>
      </c>
      <c r="GL163" s="14">
        <f t="shared" si="94"/>
        <v>1606013</v>
      </c>
      <c r="GM163" s="14" t="str">
        <f t="shared" si="95"/>
        <v>神器3-3 : 9级</v>
      </c>
      <c r="GN163" s="14" t="s">
        <v>900</v>
      </c>
      <c r="GO163" s="14">
        <f t="shared" si="96"/>
        <v>1</v>
      </c>
      <c r="GP163" s="14" t="str">
        <f t="shared" si="97"/>
        <v>神器3-3</v>
      </c>
      <c r="GQ163" s="14">
        <f t="shared" si="98"/>
        <v>1</v>
      </c>
    </row>
    <row r="164" spans="38:199" ht="16.5" x14ac:dyDescent="0.2">
      <c r="AL164" s="101">
        <v>6</v>
      </c>
      <c r="AM164" s="101">
        <v>2</v>
      </c>
      <c r="AN164" s="101">
        <v>48</v>
      </c>
      <c r="AO164" s="101">
        <v>10</v>
      </c>
      <c r="AP164" s="101" t="s">
        <v>374</v>
      </c>
      <c r="AQ164" s="101">
        <v>833</v>
      </c>
      <c r="AR164" s="101">
        <v>1</v>
      </c>
      <c r="AS164" s="101">
        <v>1</v>
      </c>
      <c r="AT164" s="101">
        <f t="shared" si="90"/>
        <v>1</v>
      </c>
      <c r="AU164" s="14">
        <f t="shared" si="91"/>
        <v>8.3299999999999999E-2</v>
      </c>
      <c r="AV164" s="14">
        <f t="shared" si="92"/>
        <v>1.6659999999999999</v>
      </c>
      <c r="GJ164" s="105">
        <v>158</v>
      </c>
      <c r="GK164" s="14">
        <f t="shared" si="93"/>
        <v>11</v>
      </c>
      <c r="GL164" s="14">
        <f t="shared" si="94"/>
        <v>1606013</v>
      </c>
      <c r="GM164" s="14" t="str">
        <f t="shared" si="95"/>
        <v>神器3-3 : 10级</v>
      </c>
      <c r="GN164" s="14" t="s">
        <v>900</v>
      </c>
      <c r="GO164" s="14">
        <f t="shared" si="96"/>
        <v>2</v>
      </c>
      <c r="GP164" s="14" t="str">
        <f t="shared" si="97"/>
        <v>神器3-3</v>
      </c>
      <c r="GQ164" s="14">
        <f t="shared" si="98"/>
        <v>1</v>
      </c>
    </row>
    <row r="165" spans="38:199" ht="16.5" x14ac:dyDescent="0.2">
      <c r="AL165" s="101">
        <v>6</v>
      </c>
      <c r="AM165" s="101">
        <v>2</v>
      </c>
      <c r="AN165" s="101">
        <v>48</v>
      </c>
      <c r="AO165" s="101">
        <v>11</v>
      </c>
      <c r="AP165" s="101" t="s">
        <v>375</v>
      </c>
      <c r="AQ165" s="101">
        <v>500</v>
      </c>
      <c r="AR165" s="101">
        <v>1</v>
      </c>
      <c r="AS165" s="101">
        <v>1</v>
      </c>
      <c r="AT165" s="101">
        <f t="shared" si="90"/>
        <v>2</v>
      </c>
      <c r="AU165" s="14">
        <f t="shared" si="91"/>
        <v>0.05</v>
      </c>
      <c r="AV165" s="14">
        <f t="shared" si="92"/>
        <v>3</v>
      </c>
      <c r="GJ165" s="105">
        <v>159</v>
      </c>
      <c r="GK165" s="14">
        <f t="shared" si="93"/>
        <v>11</v>
      </c>
      <c r="GL165" s="14">
        <f t="shared" si="94"/>
        <v>1606013</v>
      </c>
      <c r="GM165" s="14" t="str">
        <f t="shared" si="95"/>
        <v>神器3-3 : 11级</v>
      </c>
      <c r="GN165" s="14" t="s">
        <v>900</v>
      </c>
      <c r="GO165" s="14">
        <f t="shared" si="96"/>
        <v>3</v>
      </c>
      <c r="GP165" s="14" t="str">
        <f t="shared" si="97"/>
        <v>神器3-3</v>
      </c>
      <c r="GQ165" s="14">
        <f t="shared" si="98"/>
        <v>1</v>
      </c>
    </row>
    <row r="166" spans="38:199" ht="16.5" x14ac:dyDescent="0.2">
      <c r="AL166" s="101">
        <v>6</v>
      </c>
      <c r="AM166" s="101">
        <v>2</v>
      </c>
      <c r="AN166" s="101">
        <v>48</v>
      </c>
      <c r="AO166" s="101">
        <v>12</v>
      </c>
      <c r="AP166" s="101" t="s">
        <v>376</v>
      </c>
      <c r="AQ166" s="101">
        <v>500</v>
      </c>
      <c r="AR166" s="101">
        <v>1</v>
      </c>
      <c r="AS166" s="101">
        <v>1</v>
      </c>
      <c r="AT166" s="101">
        <f t="shared" si="90"/>
        <v>2</v>
      </c>
      <c r="AU166" s="14">
        <f t="shared" si="91"/>
        <v>0.05</v>
      </c>
      <c r="AV166" s="14">
        <f t="shared" si="92"/>
        <v>3</v>
      </c>
      <c r="GJ166" s="105">
        <v>160</v>
      </c>
      <c r="GK166" s="14">
        <f t="shared" si="93"/>
        <v>11</v>
      </c>
      <c r="GL166" s="14">
        <f t="shared" si="94"/>
        <v>1606013</v>
      </c>
      <c r="GM166" s="14" t="str">
        <f t="shared" si="95"/>
        <v>神器3-3 : 12级</v>
      </c>
      <c r="GN166" s="14" t="s">
        <v>900</v>
      </c>
      <c r="GO166" s="14">
        <f t="shared" si="96"/>
        <v>4</v>
      </c>
      <c r="GP166" s="14" t="str">
        <f t="shared" si="97"/>
        <v>神器3-3</v>
      </c>
      <c r="GQ166" s="14">
        <f t="shared" si="98"/>
        <v>2</v>
      </c>
    </row>
    <row r="167" spans="38:199" ht="16.5" x14ac:dyDescent="0.2">
      <c r="AL167" s="101">
        <v>6</v>
      </c>
      <c r="AM167" s="101">
        <v>2</v>
      </c>
      <c r="AN167" s="101">
        <v>48</v>
      </c>
      <c r="AO167" s="101">
        <v>13</v>
      </c>
      <c r="AP167" s="101" t="s">
        <v>377</v>
      </c>
      <c r="AQ167" s="101">
        <v>500</v>
      </c>
      <c r="AR167" s="101">
        <v>1</v>
      </c>
      <c r="AS167" s="101">
        <v>1</v>
      </c>
      <c r="AT167" s="101">
        <f t="shared" si="90"/>
        <v>3</v>
      </c>
      <c r="AU167" s="14">
        <f t="shared" si="91"/>
        <v>0.05</v>
      </c>
      <c r="AV167" s="14">
        <f t="shared" si="92"/>
        <v>7</v>
      </c>
      <c r="GJ167" s="105">
        <v>161</v>
      </c>
      <c r="GK167" s="14">
        <f t="shared" si="93"/>
        <v>11</v>
      </c>
      <c r="GL167" s="14">
        <f t="shared" si="94"/>
        <v>1606013</v>
      </c>
      <c r="GM167" s="14" t="str">
        <f t="shared" si="95"/>
        <v>神器3-3 : 13级</v>
      </c>
      <c r="GN167" s="14" t="s">
        <v>900</v>
      </c>
      <c r="GO167" s="14">
        <f t="shared" si="96"/>
        <v>5</v>
      </c>
      <c r="GP167" s="14" t="str">
        <f t="shared" si="97"/>
        <v>神器3-3</v>
      </c>
      <c r="GQ167" s="14">
        <f t="shared" si="98"/>
        <v>2</v>
      </c>
    </row>
    <row r="168" spans="38:199" ht="16.5" x14ac:dyDescent="0.2">
      <c r="AL168" s="101">
        <v>6</v>
      </c>
      <c r="AM168" s="101">
        <v>2</v>
      </c>
      <c r="AN168" s="101">
        <v>48</v>
      </c>
      <c r="AO168" s="101">
        <v>14</v>
      </c>
      <c r="AP168" s="101" t="s">
        <v>378</v>
      </c>
      <c r="AQ168" s="101">
        <v>170</v>
      </c>
      <c r="AR168" s="101">
        <v>1</v>
      </c>
      <c r="AS168" s="101">
        <v>1</v>
      </c>
      <c r="AT168" s="101">
        <f t="shared" si="90"/>
        <v>4</v>
      </c>
      <c r="AU168" s="14">
        <f t="shared" si="91"/>
        <v>1.7000000000000001E-2</v>
      </c>
      <c r="AV168" s="14">
        <f t="shared" si="92"/>
        <v>5.1000000000000005</v>
      </c>
      <c r="GJ168" s="105">
        <v>162</v>
      </c>
      <c r="GK168" s="14">
        <f t="shared" si="93"/>
        <v>11</v>
      </c>
      <c r="GL168" s="14">
        <f t="shared" si="94"/>
        <v>1606013</v>
      </c>
      <c r="GM168" s="14" t="str">
        <f t="shared" si="95"/>
        <v>神器3-3 : 14级</v>
      </c>
      <c r="GN168" s="14" t="s">
        <v>900</v>
      </c>
      <c r="GO168" s="14">
        <f t="shared" si="96"/>
        <v>6</v>
      </c>
      <c r="GP168" s="14" t="str">
        <f t="shared" si="97"/>
        <v>神器3-3</v>
      </c>
      <c r="GQ168" s="14">
        <f t="shared" si="98"/>
        <v>2</v>
      </c>
    </row>
    <row r="169" spans="38:199" ht="16.5" x14ac:dyDescent="0.2">
      <c r="AL169" s="101">
        <v>6</v>
      </c>
      <c r="AM169" s="101">
        <v>2</v>
      </c>
      <c r="AN169" s="101">
        <v>48</v>
      </c>
      <c r="AO169" s="101">
        <v>15</v>
      </c>
      <c r="AP169" s="101" t="s">
        <v>379</v>
      </c>
      <c r="AQ169" s="101">
        <v>833</v>
      </c>
      <c r="AR169" s="101">
        <v>1</v>
      </c>
      <c r="AS169" s="101">
        <v>1</v>
      </c>
      <c r="AT169" s="101">
        <f t="shared" si="90"/>
        <v>1</v>
      </c>
      <c r="AU169" s="14">
        <f t="shared" si="91"/>
        <v>8.3299999999999999E-2</v>
      </c>
      <c r="AV169" s="14">
        <f t="shared" si="92"/>
        <v>2.0825</v>
      </c>
      <c r="GJ169" s="105">
        <v>163</v>
      </c>
      <c r="GK169" s="14">
        <f t="shared" si="93"/>
        <v>11</v>
      </c>
      <c r="GL169" s="14">
        <f t="shared" si="94"/>
        <v>1606013</v>
      </c>
      <c r="GM169" s="14" t="str">
        <f t="shared" si="95"/>
        <v>神器3-3 : 15级</v>
      </c>
      <c r="GN169" s="14" t="s">
        <v>900</v>
      </c>
      <c r="GO169" s="14">
        <f t="shared" si="96"/>
        <v>7</v>
      </c>
      <c r="GP169" s="14" t="str">
        <f t="shared" si="97"/>
        <v>神器3-3</v>
      </c>
      <c r="GQ169" s="14">
        <f t="shared" si="98"/>
        <v>3</v>
      </c>
    </row>
    <row r="170" spans="38:199" ht="16.5" x14ac:dyDescent="0.2">
      <c r="AL170" s="101">
        <v>6</v>
      </c>
      <c r="AM170" s="101">
        <v>2</v>
      </c>
      <c r="AN170" s="101">
        <v>48</v>
      </c>
      <c r="AO170" s="101">
        <v>16</v>
      </c>
      <c r="AP170" s="101" t="s">
        <v>380</v>
      </c>
      <c r="AQ170" s="101">
        <v>833</v>
      </c>
      <c r="AR170" s="101">
        <v>1</v>
      </c>
      <c r="AS170" s="101">
        <v>1</v>
      </c>
      <c r="AT170" s="101">
        <f t="shared" si="90"/>
        <v>1</v>
      </c>
      <c r="AU170" s="14">
        <f t="shared" si="91"/>
        <v>8.3299999999999999E-2</v>
      </c>
      <c r="AV170" s="14">
        <f t="shared" si="92"/>
        <v>2.0825</v>
      </c>
      <c r="GJ170" s="105">
        <v>164</v>
      </c>
      <c r="GK170" s="14">
        <f t="shared" si="93"/>
        <v>11</v>
      </c>
      <c r="GL170" s="14">
        <f t="shared" si="94"/>
        <v>1606013</v>
      </c>
      <c r="GM170" s="14" t="str">
        <f t="shared" si="95"/>
        <v>神器3-3 : 16级</v>
      </c>
      <c r="GN170" s="14" t="s">
        <v>900</v>
      </c>
      <c r="GO170" s="14">
        <f t="shared" si="96"/>
        <v>8</v>
      </c>
      <c r="GP170" s="14" t="str">
        <f t="shared" si="97"/>
        <v>神器3-3</v>
      </c>
      <c r="GQ170" s="14">
        <f t="shared" si="98"/>
        <v>3</v>
      </c>
    </row>
    <row r="171" spans="38:199" ht="16.5" x14ac:dyDescent="0.2">
      <c r="AL171" s="101">
        <v>6</v>
      </c>
      <c r="AM171" s="101">
        <v>2</v>
      </c>
      <c r="AN171" s="101">
        <v>48</v>
      </c>
      <c r="AO171" s="101">
        <v>17</v>
      </c>
      <c r="AP171" s="101" t="s">
        <v>381</v>
      </c>
      <c r="AQ171" s="101">
        <v>500</v>
      </c>
      <c r="AR171" s="101">
        <v>1</v>
      </c>
      <c r="AS171" s="101">
        <v>1</v>
      </c>
      <c r="AT171" s="101">
        <f t="shared" si="90"/>
        <v>2</v>
      </c>
      <c r="AU171" s="14">
        <f t="shared" si="91"/>
        <v>0.05</v>
      </c>
      <c r="AV171" s="14">
        <f t="shared" si="92"/>
        <v>3.75</v>
      </c>
      <c r="GJ171" s="105">
        <v>165</v>
      </c>
      <c r="GK171" s="14">
        <f t="shared" si="93"/>
        <v>11</v>
      </c>
      <c r="GL171" s="14">
        <f t="shared" si="94"/>
        <v>1606013</v>
      </c>
      <c r="GM171" s="14" t="str">
        <f t="shared" si="95"/>
        <v>神器3-3 : 17级</v>
      </c>
      <c r="GN171" s="14" t="s">
        <v>900</v>
      </c>
      <c r="GO171" s="14">
        <f t="shared" si="96"/>
        <v>9</v>
      </c>
      <c r="GP171" s="14" t="str">
        <f t="shared" si="97"/>
        <v>神器3-3</v>
      </c>
      <c r="GQ171" s="14">
        <f t="shared" si="98"/>
        <v>3</v>
      </c>
    </row>
    <row r="172" spans="38:199" ht="16.5" x14ac:dyDescent="0.2">
      <c r="AL172" s="101">
        <v>6</v>
      </c>
      <c r="AM172" s="101">
        <v>2</v>
      </c>
      <c r="AN172" s="101">
        <v>48</v>
      </c>
      <c r="AO172" s="101">
        <v>18</v>
      </c>
      <c r="AP172" s="101" t="s">
        <v>382</v>
      </c>
      <c r="AQ172" s="101">
        <v>500</v>
      </c>
      <c r="AR172" s="101">
        <v>1</v>
      </c>
      <c r="AS172" s="101">
        <v>1</v>
      </c>
      <c r="AT172" s="101">
        <f t="shared" si="90"/>
        <v>2</v>
      </c>
      <c r="AU172" s="14">
        <f t="shared" si="91"/>
        <v>0.05</v>
      </c>
      <c r="AV172" s="14">
        <f t="shared" si="92"/>
        <v>3.75</v>
      </c>
      <c r="GJ172" s="105">
        <v>166</v>
      </c>
      <c r="GK172" s="14">
        <f t="shared" si="93"/>
        <v>11</v>
      </c>
      <c r="GL172" s="14">
        <f t="shared" si="94"/>
        <v>1606013</v>
      </c>
      <c r="GM172" s="14" t="str">
        <f t="shared" si="95"/>
        <v>神器3-3 : 18级</v>
      </c>
      <c r="GN172" s="14" t="s">
        <v>900</v>
      </c>
      <c r="GO172" s="14">
        <f t="shared" si="96"/>
        <v>10</v>
      </c>
      <c r="GP172" s="14" t="str">
        <f t="shared" si="97"/>
        <v>神器3-3</v>
      </c>
      <c r="GQ172" s="14">
        <f t="shared" si="98"/>
        <v>5</v>
      </c>
    </row>
    <row r="173" spans="38:199" ht="16.5" x14ac:dyDescent="0.2">
      <c r="AL173" s="101">
        <v>6</v>
      </c>
      <c r="AM173" s="101">
        <v>2</v>
      </c>
      <c r="AN173" s="101">
        <v>48</v>
      </c>
      <c r="AO173" s="101">
        <v>19</v>
      </c>
      <c r="AP173" s="101" t="s">
        <v>383</v>
      </c>
      <c r="AQ173" s="101">
        <v>500</v>
      </c>
      <c r="AR173" s="101">
        <v>1</v>
      </c>
      <c r="AS173" s="101">
        <v>1</v>
      </c>
      <c r="AT173" s="101">
        <f t="shared" si="90"/>
        <v>3</v>
      </c>
      <c r="AU173" s="14">
        <f t="shared" si="91"/>
        <v>0.05</v>
      </c>
      <c r="AV173" s="14">
        <f t="shared" si="92"/>
        <v>8.75</v>
      </c>
      <c r="GJ173" s="105">
        <v>167</v>
      </c>
      <c r="GK173" s="14">
        <f t="shared" si="93"/>
        <v>11</v>
      </c>
      <c r="GL173" s="14">
        <f t="shared" si="94"/>
        <v>1606013</v>
      </c>
      <c r="GM173" s="14" t="str">
        <f t="shared" si="95"/>
        <v>神器3-3 : 19级</v>
      </c>
      <c r="GN173" s="14" t="s">
        <v>900</v>
      </c>
      <c r="GO173" s="14">
        <f t="shared" si="96"/>
        <v>11</v>
      </c>
      <c r="GP173" s="14" t="str">
        <f t="shared" si="97"/>
        <v>神器3-3</v>
      </c>
      <c r="GQ173" s="14">
        <f t="shared" si="98"/>
        <v>5</v>
      </c>
    </row>
    <row r="174" spans="38:199" ht="16.5" x14ac:dyDescent="0.2">
      <c r="AL174" s="101">
        <v>6</v>
      </c>
      <c r="AM174" s="101">
        <v>2</v>
      </c>
      <c r="AN174" s="101">
        <v>48</v>
      </c>
      <c r="AO174" s="101">
        <v>20</v>
      </c>
      <c r="AP174" s="101" t="s">
        <v>384</v>
      </c>
      <c r="AQ174" s="101">
        <v>166</v>
      </c>
      <c r="AR174" s="101">
        <v>1</v>
      </c>
      <c r="AS174" s="101">
        <v>1</v>
      </c>
      <c r="AT174" s="101">
        <f t="shared" si="90"/>
        <v>4</v>
      </c>
      <c r="AU174" s="14">
        <f t="shared" si="91"/>
        <v>1.66E-2</v>
      </c>
      <c r="AV174" s="14">
        <f t="shared" si="92"/>
        <v>6.2249999999999996</v>
      </c>
      <c r="GJ174" s="105">
        <v>168</v>
      </c>
      <c r="GK174" s="14">
        <f t="shared" si="93"/>
        <v>11</v>
      </c>
      <c r="GL174" s="14">
        <f t="shared" si="94"/>
        <v>1606013</v>
      </c>
      <c r="GM174" s="14" t="str">
        <f t="shared" si="95"/>
        <v>神器3-3 : 20级</v>
      </c>
      <c r="GN174" s="14" t="s">
        <v>900</v>
      </c>
      <c r="GO174" s="14">
        <f t="shared" si="96"/>
        <v>12</v>
      </c>
      <c r="GP174" s="14" t="str">
        <f t="shared" si="97"/>
        <v>神器3-3</v>
      </c>
      <c r="GQ174" s="14">
        <f t="shared" si="98"/>
        <v>6</v>
      </c>
    </row>
    <row r="175" spans="38:199" ht="16.5" x14ac:dyDescent="0.2">
      <c r="AL175" s="101">
        <v>6</v>
      </c>
      <c r="AM175" s="101">
        <v>2</v>
      </c>
      <c r="AN175" s="101">
        <v>48</v>
      </c>
      <c r="AO175" s="101">
        <v>21</v>
      </c>
      <c r="AP175" s="101" t="s">
        <v>385</v>
      </c>
      <c r="AQ175" s="101">
        <v>833</v>
      </c>
      <c r="AR175" s="101">
        <v>1</v>
      </c>
      <c r="AS175" s="101">
        <v>1</v>
      </c>
      <c r="AT175" s="101">
        <f t="shared" si="90"/>
        <v>1</v>
      </c>
      <c r="AU175" s="14">
        <f t="shared" si="91"/>
        <v>8.3299999999999999E-2</v>
      </c>
      <c r="AV175" s="14">
        <f t="shared" si="92"/>
        <v>2.4990000000000001</v>
      </c>
      <c r="GJ175" s="105">
        <v>169</v>
      </c>
      <c r="GK175" s="14">
        <f t="shared" si="93"/>
        <v>11</v>
      </c>
      <c r="GL175" s="14">
        <f t="shared" si="94"/>
        <v>1606013</v>
      </c>
      <c r="GM175" s="14" t="str">
        <f t="shared" si="95"/>
        <v>神器3-3 : 21级</v>
      </c>
      <c r="GN175" s="14" t="s">
        <v>900</v>
      </c>
      <c r="GO175" s="14">
        <f t="shared" si="96"/>
        <v>13</v>
      </c>
      <c r="GP175" s="14" t="str">
        <f t="shared" si="97"/>
        <v>神器3-3</v>
      </c>
      <c r="GQ175" s="14">
        <f t="shared" si="98"/>
        <v>7</v>
      </c>
    </row>
    <row r="176" spans="38:199" ht="16.5" x14ac:dyDescent="0.2">
      <c r="AL176" s="101">
        <v>6</v>
      </c>
      <c r="AM176" s="101">
        <v>2</v>
      </c>
      <c r="AN176" s="101">
        <v>48</v>
      </c>
      <c r="AO176" s="101">
        <v>22</v>
      </c>
      <c r="AP176" s="101" t="s">
        <v>386</v>
      </c>
      <c r="AQ176" s="101">
        <v>833</v>
      </c>
      <c r="AR176" s="101">
        <v>1</v>
      </c>
      <c r="AS176" s="101">
        <v>1</v>
      </c>
      <c r="AT176" s="101">
        <f t="shared" si="90"/>
        <v>1</v>
      </c>
      <c r="AU176" s="14">
        <f t="shared" si="91"/>
        <v>8.3299999999999999E-2</v>
      </c>
      <c r="AV176" s="14">
        <f t="shared" si="92"/>
        <v>2.4990000000000001</v>
      </c>
      <c r="GJ176" s="105">
        <v>170</v>
      </c>
      <c r="GK176" s="14">
        <f t="shared" si="93"/>
        <v>11</v>
      </c>
      <c r="GL176" s="14">
        <f t="shared" si="94"/>
        <v>1606013</v>
      </c>
      <c r="GM176" s="14" t="str">
        <f t="shared" si="95"/>
        <v>神器3-3 : 22级</v>
      </c>
      <c r="GN176" s="14" t="s">
        <v>900</v>
      </c>
      <c r="GO176" s="14">
        <f t="shared" si="96"/>
        <v>14</v>
      </c>
      <c r="GP176" s="14" t="str">
        <f t="shared" si="97"/>
        <v>神器3-3</v>
      </c>
      <c r="GQ176" s="14">
        <f t="shared" si="98"/>
        <v>7</v>
      </c>
    </row>
    <row r="177" spans="38:199" ht="16.5" x14ac:dyDescent="0.2">
      <c r="AL177" s="101">
        <v>6</v>
      </c>
      <c r="AM177" s="101">
        <v>2</v>
      </c>
      <c r="AN177" s="101">
        <v>48</v>
      </c>
      <c r="AO177" s="101">
        <v>23</v>
      </c>
      <c r="AP177" s="101" t="s">
        <v>387</v>
      </c>
      <c r="AQ177" s="101">
        <v>500</v>
      </c>
      <c r="AR177" s="101">
        <v>1</v>
      </c>
      <c r="AS177" s="101">
        <v>1</v>
      </c>
      <c r="AT177" s="101">
        <f t="shared" si="90"/>
        <v>2</v>
      </c>
      <c r="AU177" s="14">
        <f t="shared" si="91"/>
        <v>0.05</v>
      </c>
      <c r="AV177" s="14">
        <f t="shared" si="92"/>
        <v>4.5</v>
      </c>
      <c r="GJ177" s="105">
        <v>171</v>
      </c>
      <c r="GK177" s="14">
        <f t="shared" si="93"/>
        <v>11</v>
      </c>
      <c r="GL177" s="14">
        <f t="shared" si="94"/>
        <v>1606013</v>
      </c>
      <c r="GM177" s="14" t="str">
        <f t="shared" si="95"/>
        <v>神器3-3 : 23级</v>
      </c>
      <c r="GN177" s="14" t="s">
        <v>900</v>
      </c>
      <c r="GO177" s="14">
        <f t="shared" si="96"/>
        <v>15</v>
      </c>
      <c r="GP177" s="14" t="str">
        <f t="shared" si="97"/>
        <v>神器3-3</v>
      </c>
      <c r="GQ177" s="14">
        <f t="shared" si="98"/>
        <v>7</v>
      </c>
    </row>
    <row r="178" spans="38:199" ht="16.5" x14ac:dyDescent="0.2">
      <c r="AL178" s="101">
        <v>6</v>
      </c>
      <c r="AM178" s="101">
        <v>2</v>
      </c>
      <c r="AN178" s="101">
        <v>48</v>
      </c>
      <c r="AO178" s="101">
        <v>24</v>
      </c>
      <c r="AP178" s="101" t="s">
        <v>388</v>
      </c>
      <c r="AQ178" s="101">
        <v>500</v>
      </c>
      <c r="AR178" s="101">
        <v>1</v>
      </c>
      <c r="AS178" s="101">
        <v>1</v>
      </c>
      <c r="AT178" s="101">
        <f t="shared" si="90"/>
        <v>2</v>
      </c>
      <c r="AU178" s="14">
        <f t="shared" si="91"/>
        <v>0.05</v>
      </c>
      <c r="AV178" s="14">
        <f t="shared" si="92"/>
        <v>4.5</v>
      </c>
      <c r="GJ178" s="105">
        <v>172</v>
      </c>
      <c r="GK178" s="14">
        <f t="shared" si="93"/>
        <v>11</v>
      </c>
      <c r="GL178" s="14">
        <f t="shared" si="94"/>
        <v>1606013</v>
      </c>
      <c r="GM178" s="14" t="str">
        <f t="shared" si="95"/>
        <v>神器3-3 : 24级</v>
      </c>
      <c r="GN178" s="14" t="s">
        <v>900</v>
      </c>
      <c r="GO178" s="14">
        <f t="shared" si="96"/>
        <v>16</v>
      </c>
      <c r="GP178" s="14" t="str">
        <f t="shared" si="97"/>
        <v>神器3-3</v>
      </c>
      <c r="GQ178" s="14">
        <f t="shared" si="98"/>
        <v>10</v>
      </c>
    </row>
    <row r="179" spans="38:199" ht="16.5" x14ac:dyDescent="0.2">
      <c r="AL179" s="101">
        <v>6</v>
      </c>
      <c r="AM179" s="101">
        <v>2</v>
      </c>
      <c r="AN179" s="101">
        <v>48</v>
      </c>
      <c r="AO179" s="101">
        <v>25</v>
      </c>
      <c r="AP179" s="101" t="s">
        <v>389</v>
      </c>
      <c r="AQ179" s="101">
        <v>500</v>
      </c>
      <c r="AR179" s="101">
        <v>1</v>
      </c>
      <c r="AS179" s="101">
        <v>1</v>
      </c>
      <c r="AT179" s="101">
        <f t="shared" si="90"/>
        <v>3</v>
      </c>
      <c r="AU179" s="14">
        <f t="shared" si="91"/>
        <v>0.05</v>
      </c>
      <c r="AV179" s="14">
        <f t="shared" si="92"/>
        <v>10.5</v>
      </c>
      <c r="GJ179" s="105">
        <v>173</v>
      </c>
      <c r="GK179" s="14">
        <f t="shared" si="93"/>
        <v>11</v>
      </c>
      <c r="GL179" s="14">
        <f t="shared" si="94"/>
        <v>1606013</v>
      </c>
      <c r="GM179" s="14" t="str">
        <f t="shared" si="95"/>
        <v>神器3-3 : 25级</v>
      </c>
      <c r="GN179" s="14" t="s">
        <v>900</v>
      </c>
      <c r="GO179" s="14">
        <f t="shared" si="96"/>
        <v>17</v>
      </c>
      <c r="GP179" s="14" t="str">
        <f t="shared" si="97"/>
        <v>神器3-3</v>
      </c>
      <c r="GQ179" s="14">
        <f t="shared" si="98"/>
        <v>10</v>
      </c>
    </row>
    <row r="180" spans="38:199" ht="16.5" x14ac:dyDescent="0.2">
      <c r="AL180" s="101">
        <v>6</v>
      </c>
      <c r="AM180" s="101">
        <v>2</v>
      </c>
      <c r="AN180" s="101">
        <v>48</v>
      </c>
      <c r="AO180" s="101">
        <v>26</v>
      </c>
      <c r="AP180" s="101" t="s">
        <v>390</v>
      </c>
      <c r="AQ180" s="101">
        <v>166</v>
      </c>
      <c r="AR180" s="101">
        <v>1</v>
      </c>
      <c r="AS180" s="101">
        <v>1</v>
      </c>
      <c r="AT180" s="101">
        <f t="shared" si="90"/>
        <v>4</v>
      </c>
      <c r="AU180" s="14">
        <f t="shared" si="91"/>
        <v>1.66E-2</v>
      </c>
      <c r="AV180" s="14">
        <f t="shared" si="92"/>
        <v>7.47</v>
      </c>
      <c r="GJ180" s="105">
        <v>174</v>
      </c>
      <c r="GK180" s="14">
        <f t="shared" si="93"/>
        <v>11</v>
      </c>
      <c r="GL180" s="14">
        <f t="shared" si="94"/>
        <v>1606013</v>
      </c>
      <c r="GM180" s="14" t="str">
        <f t="shared" si="95"/>
        <v>神器3-3 : 26级</v>
      </c>
      <c r="GN180" s="14" t="s">
        <v>900</v>
      </c>
      <c r="GO180" s="14">
        <f t="shared" si="96"/>
        <v>18</v>
      </c>
      <c r="GP180" s="14" t="str">
        <f t="shared" si="97"/>
        <v>神器3-3</v>
      </c>
      <c r="GQ180" s="14">
        <f t="shared" si="98"/>
        <v>10</v>
      </c>
    </row>
    <row r="181" spans="38:199" ht="16.5" x14ac:dyDescent="0.2">
      <c r="AL181" s="101">
        <v>6</v>
      </c>
      <c r="AM181" s="101">
        <v>2</v>
      </c>
      <c r="AN181" s="101">
        <v>49</v>
      </c>
      <c r="AO181" s="101">
        <v>27</v>
      </c>
      <c r="AP181" s="101" t="s">
        <v>861</v>
      </c>
      <c r="AQ181" s="101">
        <v>2000</v>
      </c>
      <c r="AR181" s="101">
        <v>1</v>
      </c>
      <c r="AS181" s="101">
        <v>2</v>
      </c>
      <c r="AT181" s="101">
        <f t="shared" si="90"/>
        <v>2</v>
      </c>
      <c r="AU181" s="14">
        <f t="shared" si="91"/>
        <v>0.3</v>
      </c>
      <c r="AV181" s="14">
        <f t="shared" si="92"/>
        <v>36</v>
      </c>
      <c r="GJ181" s="105">
        <v>175</v>
      </c>
      <c r="GK181" s="14">
        <f t="shared" si="93"/>
        <v>12</v>
      </c>
      <c r="GL181" s="14">
        <f t="shared" si="94"/>
        <v>1606014</v>
      </c>
      <c r="GM181" s="14" t="str">
        <f t="shared" si="95"/>
        <v>神器3-4 : 27级</v>
      </c>
      <c r="GN181" s="14" t="s">
        <v>900</v>
      </c>
      <c r="GO181" s="14">
        <f t="shared" si="96"/>
        <v>1</v>
      </c>
      <c r="GP181" s="14" t="str">
        <f t="shared" si="97"/>
        <v>神器3-4</v>
      </c>
      <c r="GQ181" s="14">
        <f t="shared" si="98"/>
        <v>1</v>
      </c>
    </row>
    <row r="182" spans="38:199" ht="16.5" x14ac:dyDescent="0.2">
      <c r="AL182" s="101">
        <v>6</v>
      </c>
      <c r="AM182" s="101">
        <v>2</v>
      </c>
      <c r="AN182" s="101">
        <v>49</v>
      </c>
      <c r="AO182" s="101">
        <v>28</v>
      </c>
      <c r="AP182" s="101" t="s">
        <v>862</v>
      </c>
      <c r="AQ182" s="101">
        <v>2000</v>
      </c>
      <c r="AR182" s="101">
        <v>1</v>
      </c>
      <c r="AS182" s="101">
        <v>2</v>
      </c>
      <c r="AT182" s="101">
        <f t="shared" si="90"/>
        <v>2</v>
      </c>
      <c r="AU182" s="14">
        <f t="shared" si="91"/>
        <v>0.3</v>
      </c>
      <c r="AV182" s="14">
        <f t="shared" si="92"/>
        <v>36</v>
      </c>
      <c r="GJ182" s="105">
        <v>176</v>
      </c>
      <c r="GK182" s="14">
        <f t="shared" si="93"/>
        <v>12</v>
      </c>
      <c r="GL182" s="14">
        <f t="shared" si="94"/>
        <v>1606014</v>
      </c>
      <c r="GM182" s="14" t="str">
        <f t="shared" si="95"/>
        <v>神器3-4 : 28级</v>
      </c>
      <c r="GN182" s="14" t="s">
        <v>900</v>
      </c>
      <c r="GO182" s="14">
        <f t="shared" si="96"/>
        <v>2</v>
      </c>
      <c r="GP182" s="14" t="str">
        <f t="shared" si="97"/>
        <v>神器3-4</v>
      </c>
      <c r="GQ182" s="14">
        <f t="shared" si="98"/>
        <v>1</v>
      </c>
    </row>
    <row r="183" spans="38:199" ht="16.5" x14ac:dyDescent="0.2">
      <c r="AL183" s="101">
        <v>6</v>
      </c>
      <c r="AM183" s="101">
        <v>2</v>
      </c>
      <c r="AN183" s="101">
        <v>49</v>
      </c>
      <c r="AO183" s="101">
        <v>29</v>
      </c>
      <c r="AP183" s="101" t="s">
        <v>863</v>
      </c>
      <c r="AQ183" s="101">
        <v>2000</v>
      </c>
      <c r="AR183" s="101">
        <v>1</v>
      </c>
      <c r="AS183" s="101">
        <v>2</v>
      </c>
      <c r="AT183" s="101">
        <f t="shared" si="90"/>
        <v>2</v>
      </c>
      <c r="AU183" s="14">
        <f t="shared" si="91"/>
        <v>0.3</v>
      </c>
      <c r="AV183" s="14">
        <f t="shared" si="92"/>
        <v>36</v>
      </c>
      <c r="GJ183" s="105">
        <v>177</v>
      </c>
      <c r="GK183" s="14">
        <f t="shared" si="93"/>
        <v>12</v>
      </c>
      <c r="GL183" s="14">
        <f t="shared" si="94"/>
        <v>1606014</v>
      </c>
      <c r="GM183" s="14" t="str">
        <f t="shared" si="95"/>
        <v>神器3-4 : 29级</v>
      </c>
      <c r="GN183" s="14" t="s">
        <v>900</v>
      </c>
      <c r="GO183" s="14">
        <f t="shared" si="96"/>
        <v>3</v>
      </c>
      <c r="GP183" s="14" t="str">
        <f t="shared" si="97"/>
        <v>神器3-4</v>
      </c>
      <c r="GQ183" s="14">
        <f t="shared" si="98"/>
        <v>1</v>
      </c>
    </row>
    <row r="184" spans="38:199" ht="16.5" x14ac:dyDescent="0.2">
      <c r="AL184" s="101">
        <v>6</v>
      </c>
      <c r="AM184" s="101">
        <v>2</v>
      </c>
      <c r="AN184" s="101">
        <v>50</v>
      </c>
      <c r="AO184" s="101">
        <v>30</v>
      </c>
      <c r="AP184" s="101" t="s">
        <v>394</v>
      </c>
      <c r="AQ184" s="101">
        <v>1000</v>
      </c>
      <c r="AR184" s="101">
        <v>1</v>
      </c>
      <c r="AS184" s="101">
        <v>1</v>
      </c>
      <c r="AT184" s="101">
        <f t="shared" si="90"/>
        <v>3</v>
      </c>
      <c r="AU184" s="14">
        <f t="shared" si="91"/>
        <v>0.1</v>
      </c>
      <c r="AV184" s="14">
        <f t="shared" si="92"/>
        <v>28</v>
      </c>
      <c r="GJ184" s="105">
        <v>178</v>
      </c>
      <c r="GK184" s="14">
        <f t="shared" si="93"/>
        <v>12</v>
      </c>
      <c r="GL184" s="14">
        <f t="shared" si="94"/>
        <v>1606014</v>
      </c>
      <c r="GM184" s="14" t="str">
        <f t="shared" si="95"/>
        <v>神器3-4 : 30级</v>
      </c>
      <c r="GN184" s="14" t="s">
        <v>900</v>
      </c>
      <c r="GO184" s="14">
        <f t="shared" si="96"/>
        <v>4</v>
      </c>
      <c r="GP184" s="14" t="str">
        <f t="shared" si="97"/>
        <v>神器3-4</v>
      </c>
      <c r="GQ184" s="14">
        <f t="shared" si="98"/>
        <v>2</v>
      </c>
    </row>
    <row r="185" spans="38:199" ht="16.5" x14ac:dyDescent="0.2">
      <c r="AL185" s="101">
        <v>6</v>
      </c>
      <c r="AM185" s="101">
        <v>2</v>
      </c>
      <c r="AN185" s="101">
        <v>50</v>
      </c>
      <c r="AO185" s="101">
        <v>31</v>
      </c>
      <c r="AP185" s="101" t="s">
        <v>395</v>
      </c>
      <c r="AQ185" s="101">
        <v>1000</v>
      </c>
      <c r="AR185" s="101">
        <v>1</v>
      </c>
      <c r="AS185" s="101">
        <v>1</v>
      </c>
      <c r="AT185" s="101">
        <f t="shared" si="90"/>
        <v>3</v>
      </c>
      <c r="AU185" s="14">
        <f t="shared" si="91"/>
        <v>0.1</v>
      </c>
      <c r="AV185" s="14">
        <f t="shared" si="92"/>
        <v>28</v>
      </c>
      <c r="GJ185" s="105">
        <v>179</v>
      </c>
      <c r="GK185" s="14">
        <f t="shared" si="93"/>
        <v>12</v>
      </c>
      <c r="GL185" s="14">
        <f t="shared" si="94"/>
        <v>1606014</v>
      </c>
      <c r="GM185" s="14" t="str">
        <f t="shared" si="95"/>
        <v>神器3-4 : 31级</v>
      </c>
      <c r="GN185" s="14" t="s">
        <v>900</v>
      </c>
      <c r="GO185" s="14">
        <f t="shared" si="96"/>
        <v>5</v>
      </c>
      <c r="GP185" s="14" t="str">
        <f t="shared" si="97"/>
        <v>神器3-4</v>
      </c>
      <c r="GQ185" s="14">
        <f t="shared" si="98"/>
        <v>2</v>
      </c>
    </row>
    <row r="186" spans="38:199" ht="16.5" x14ac:dyDescent="0.2">
      <c r="AL186" s="101">
        <v>6</v>
      </c>
      <c r="AM186" s="101">
        <v>2</v>
      </c>
      <c r="AN186" s="101">
        <v>50</v>
      </c>
      <c r="AO186" s="101">
        <v>32</v>
      </c>
      <c r="AP186" s="101" t="s">
        <v>396</v>
      </c>
      <c r="AQ186" s="101">
        <v>1000</v>
      </c>
      <c r="AR186" s="101">
        <v>1</v>
      </c>
      <c r="AS186" s="101">
        <v>1</v>
      </c>
      <c r="AT186" s="101">
        <f t="shared" si="90"/>
        <v>3</v>
      </c>
      <c r="AU186" s="14">
        <f t="shared" si="91"/>
        <v>0.1</v>
      </c>
      <c r="AV186" s="14">
        <f t="shared" si="92"/>
        <v>28</v>
      </c>
      <c r="GJ186" s="105">
        <v>180</v>
      </c>
      <c r="GK186" s="14">
        <f t="shared" si="93"/>
        <v>12</v>
      </c>
      <c r="GL186" s="14">
        <f t="shared" si="94"/>
        <v>1606014</v>
      </c>
      <c r="GM186" s="14" t="str">
        <f t="shared" si="95"/>
        <v>神器3-4 : 32级</v>
      </c>
      <c r="GN186" s="14" t="s">
        <v>900</v>
      </c>
      <c r="GO186" s="14">
        <f t="shared" si="96"/>
        <v>6</v>
      </c>
      <c r="GP186" s="14" t="str">
        <f t="shared" si="97"/>
        <v>神器3-4</v>
      </c>
      <c r="GQ186" s="14">
        <f t="shared" si="98"/>
        <v>2</v>
      </c>
    </row>
    <row r="187" spans="38:199" ht="16.5" x14ac:dyDescent="0.2">
      <c r="AL187" s="101">
        <v>6</v>
      </c>
      <c r="AM187" s="101">
        <v>3</v>
      </c>
      <c r="AN187" s="101">
        <v>51</v>
      </c>
      <c r="AO187" s="101">
        <v>9</v>
      </c>
      <c r="AP187" s="101" t="s">
        <v>860</v>
      </c>
      <c r="AQ187" s="101">
        <v>833</v>
      </c>
      <c r="AR187" s="101">
        <v>1</v>
      </c>
      <c r="AS187" s="101">
        <v>1</v>
      </c>
      <c r="AT187" s="101">
        <f t="shared" si="90"/>
        <v>1</v>
      </c>
      <c r="AU187" s="14">
        <f t="shared" si="91"/>
        <v>8.3299999999999999E-2</v>
      </c>
      <c r="AV187" s="14">
        <f t="shared" si="92"/>
        <v>1.6659999999999999</v>
      </c>
      <c r="GJ187" s="105">
        <v>181</v>
      </c>
      <c r="GK187" s="14">
        <f t="shared" si="93"/>
        <v>12</v>
      </c>
      <c r="GL187" s="14">
        <f t="shared" si="94"/>
        <v>1606014</v>
      </c>
      <c r="GM187" s="14" t="str">
        <f t="shared" si="95"/>
        <v>神器3-4 : 9级</v>
      </c>
      <c r="GN187" s="14" t="s">
        <v>900</v>
      </c>
      <c r="GO187" s="14">
        <f t="shared" si="96"/>
        <v>7</v>
      </c>
      <c r="GP187" s="14" t="str">
        <f t="shared" si="97"/>
        <v>神器3-4</v>
      </c>
      <c r="GQ187" s="14">
        <f t="shared" si="98"/>
        <v>3</v>
      </c>
    </row>
    <row r="188" spans="38:199" ht="16.5" x14ac:dyDescent="0.2">
      <c r="AL188" s="101">
        <v>6</v>
      </c>
      <c r="AM188" s="101">
        <v>3</v>
      </c>
      <c r="AN188" s="101">
        <v>51</v>
      </c>
      <c r="AO188" s="101">
        <v>10</v>
      </c>
      <c r="AP188" s="101" t="s">
        <v>374</v>
      </c>
      <c r="AQ188" s="101">
        <v>833</v>
      </c>
      <c r="AR188" s="101">
        <v>1</v>
      </c>
      <c r="AS188" s="101">
        <v>1</v>
      </c>
      <c r="AT188" s="101">
        <f t="shared" si="90"/>
        <v>1</v>
      </c>
      <c r="AU188" s="14">
        <f t="shared" si="91"/>
        <v>8.3299999999999999E-2</v>
      </c>
      <c r="AV188" s="14">
        <f t="shared" si="92"/>
        <v>1.6659999999999999</v>
      </c>
      <c r="GJ188" s="105">
        <v>182</v>
      </c>
      <c r="GK188" s="14">
        <f t="shared" si="93"/>
        <v>12</v>
      </c>
      <c r="GL188" s="14">
        <f t="shared" si="94"/>
        <v>1606014</v>
      </c>
      <c r="GM188" s="14" t="str">
        <f t="shared" si="95"/>
        <v>神器3-4 : 10级</v>
      </c>
      <c r="GN188" s="14" t="s">
        <v>900</v>
      </c>
      <c r="GO188" s="14">
        <f t="shared" si="96"/>
        <v>8</v>
      </c>
      <c r="GP188" s="14" t="str">
        <f t="shared" si="97"/>
        <v>神器3-4</v>
      </c>
      <c r="GQ188" s="14">
        <f t="shared" si="98"/>
        <v>3</v>
      </c>
    </row>
    <row r="189" spans="38:199" ht="16.5" x14ac:dyDescent="0.2">
      <c r="AL189" s="101">
        <v>6</v>
      </c>
      <c r="AM189" s="101">
        <v>3</v>
      </c>
      <c r="AN189" s="101">
        <v>51</v>
      </c>
      <c r="AO189" s="101">
        <v>11</v>
      </c>
      <c r="AP189" s="101" t="s">
        <v>375</v>
      </c>
      <c r="AQ189" s="101">
        <v>500</v>
      </c>
      <c r="AR189" s="101">
        <v>1</v>
      </c>
      <c r="AS189" s="101">
        <v>1</v>
      </c>
      <c r="AT189" s="101">
        <f t="shared" si="90"/>
        <v>2</v>
      </c>
      <c r="AU189" s="14">
        <f t="shared" si="91"/>
        <v>0.05</v>
      </c>
      <c r="AV189" s="14">
        <f t="shared" si="92"/>
        <v>3</v>
      </c>
      <c r="GJ189" s="105">
        <v>183</v>
      </c>
      <c r="GK189" s="14">
        <f t="shared" si="93"/>
        <v>12</v>
      </c>
      <c r="GL189" s="14">
        <f t="shared" si="94"/>
        <v>1606014</v>
      </c>
      <c r="GM189" s="14" t="str">
        <f t="shared" si="95"/>
        <v>神器3-4 : 11级</v>
      </c>
      <c r="GN189" s="14" t="s">
        <v>900</v>
      </c>
      <c r="GO189" s="14">
        <f t="shared" si="96"/>
        <v>9</v>
      </c>
      <c r="GP189" s="14" t="str">
        <f t="shared" si="97"/>
        <v>神器3-4</v>
      </c>
      <c r="GQ189" s="14">
        <f t="shared" si="98"/>
        <v>3</v>
      </c>
    </row>
    <row r="190" spans="38:199" ht="16.5" x14ac:dyDescent="0.2">
      <c r="AL190" s="101">
        <v>6</v>
      </c>
      <c r="AM190" s="101">
        <v>3</v>
      </c>
      <c r="AN190" s="101">
        <v>51</v>
      </c>
      <c r="AO190" s="101">
        <v>12</v>
      </c>
      <c r="AP190" s="101" t="s">
        <v>376</v>
      </c>
      <c r="AQ190" s="101">
        <v>500</v>
      </c>
      <c r="AR190" s="101">
        <v>1</v>
      </c>
      <c r="AS190" s="101">
        <v>1</v>
      </c>
      <c r="AT190" s="101">
        <f t="shared" si="90"/>
        <v>2</v>
      </c>
      <c r="AU190" s="14">
        <f t="shared" si="91"/>
        <v>0.05</v>
      </c>
      <c r="AV190" s="14">
        <f t="shared" si="92"/>
        <v>3</v>
      </c>
      <c r="GJ190" s="105">
        <v>184</v>
      </c>
      <c r="GK190" s="14">
        <f t="shared" si="93"/>
        <v>12</v>
      </c>
      <c r="GL190" s="14">
        <f t="shared" si="94"/>
        <v>1606014</v>
      </c>
      <c r="GM190" s="14" t="str">
        <f t="shared" si="95"/>
        <v>神器3-4 : 12级</v>
      </c>
      <c r="GN190" s="14" t="s">
        <v>900</v>
      </c>
      <c r="GO190" s="14">
        <f t="shared" si="96"/>
        <v>10</v>
      </c>
      <c r="GP190" s="14" t="str">
        <f t="shared" si="97"/>
        <v>神器3-4</v>
      </c>
      <c r="GQ190" s="14">
        <f t="shared" si="98"/>
        <v>5</v>
      </c>
    </row>
    <row r="191" spans="38:199" ht="16.5" x14ac:dyDescent="0.2">
      <c r="AL191" s="101">
        <v>6</v>
      </c>
      <c r="AM191" s="101">
        <v>3</v>
      </c>
      <c r="AN191" s="101">
        <v>51</v>
      </c>
      <c r="AO191" s="101">
        <v>13</v>
      </c>
      <c r="AP191" s="101" t="s">
        <v>377</v>
      </c>
      <c r="AQ191" s="101">
        <v>500</v>
      </c>
      <c r="AR191" s="101">
        <v>1</v>
      </c>
      <c r="AS191" s="101">
        <v>1</v>
      </c>
      <c r="AT191" s="101">
        <f t="shared" si="90"/>
        <v>3</v>
      </c>
      <c r="AU191" s="14">
        <f t="shared" si="91"/>
        <v>0.05</v>
      </c>
      <c r="AV191" s="14">
        <f t="shared" si="92"/>
        <v>7</v>
      </c>
      <c r="GJ191" s="105">
        <v>185</v>
      </c>
      <c r="GK191" s="14">
        <f t="shared" si="93"/>
        <v>12</v>
      </c>
      <c r="GL191" s="14">
        <f t="shared" si="94"/>
        <v>1606014</v>
      </c>
      <c r="GM191" s="14" t="str">
        <f t="shared" si="95"/>
        <v>神器3-4 : 13级</v>
      </c>
      <c r="GN191" s="14" t="s">
        <v>900</v>
      </c>
      <c r="GO191" s="14">
        <f t="shared" si="96"/>
        <v>11</v>
      </c>
      <c r="GP191" s="14" t="str">
        <f t="shared" si="97"/>
        <v>神器3-4</v>
      </c>
      <c r="GQ191" s="14">
        <f t="shared" si="98"/>
        <v>5</v>
      </c>
    </row>
    <row r="192" spans="38:199" ht="16.5" x14ac:dyDescent="0.2">
      <c r="AL192" s="101">
        <v>6</v>
      </c>
      <c r="AM192" s="101">
        <v>3</v>
      </c>
      <c r="AN192" s="101">
        <v>51</v>
      </c>
      <c r="AO192" s="101">
        <v>14</v>
      </c>
      <c r="AP192" s="101" t="s">
        <v>378</v>
      </c>
      <c r="AQ192" s="101">
        <v>170</v>
      </c>
      <c r="AR192" s="101">
        <v>1</v>
      </c>
      <c r="AS192" s="101">
        <v>1</v>
      </c>
      <c r="AT192" s="101">
        <f t="shared" si="90"/>
        <v>4</v>
      </c>
      <c r="AU192" s="14">
        <f t="shared" si="91"/>
        <v>1.7000000000000001E-2</v>
      </c>
      <c r="AV192" s="14">
        <f t="shared" si="92"/>
        <v>5.1000000000000005</v>
      </c>
      <c r="GJ192" s="105">
        <v>186</v>
      </c>
      <c r="GK192" s="14">
        <f t="shared" si="93"/>
        <v>12</v>
      </c>
      <c r="GL192" s="14">
        <f t="shared" si="94"/>
        <v>1606014</v>
      </c>
      <c r="GM192" s="14" t="str">
        <f t="shared" si="95"/>
        <v>神器3-4 : 14级</v>
      </c>
      <c r="GN192" s="14" t="s">
        <v>900</v>
      </c>
      <c r="GO192" s="14">
        <f t="shared" si="96"/>
        <v>12</v>
      </c>
      <c r="GP192" s="14" t="str">
        <f t="shared" si="97"/>
        <v>神器3-4</v>
      </c>
      <c r="GQ192" s="14">
        <f t="shared" si="98"/>
        <v>6</v>
      </c>
    </row>
    <row r="193" spans="38:199" ht="16.5" x14ac:dyDescent="0.2">
      <c r="AL193" s="101">
        <v>6</v>
      </c>
      <c r="AM193" s="101">
        <v>3</v>
      </c>
      <c r="AN193" s="101">
        <v>51</v>
      </c>
      <c r="AO193" s="101">
        <v>15</v>
      </c>
      <c r="AP193" s="101" t="s">
        <v>379</v>
      </c>
      <c r="AQ193" s="101">
        <v>833</v>
      </c>
      <c r="AR193" s="101">
        <v>1</v>
      </c>
      <c r="AS193" s="101">
        <v>1</v>
      </c>
      <c r="AT193" s="101">
        <f t="shared" si="90"/>
        <v>1</v>
      </c>
      <c r="AU193" s="14">
        <f t="shared" si="91"/>
        <v>8.3299999999999999E-2</v>
      </c>
      <c r="AV193" s="14">
        <f t="shared" si="92"/>
        <v>2.0825</v>
      </c>
      <c r="GJ193" s="105">
        <v>187</v>
      </c>
      <c r="GK193" s="14">
        <f t="shared" si="93"/>
        <v>12</v>
      </c>
      <c r="GL193" s="14">
        <f t="shared" si="94"/>
        <v>1606014</v>
      </c>
      <c r="GM193" s="14" t="str">
        <f t="shared" si="95"/>
        <v>神器3-4 : 15级</v>
      </c>
      <c r="GN193" s="14" t="s">
        <v>900</v>
      </c>
      <c r="GO193" s="14">
        <f t="shared" si="96"/>
        <v>13</v>
      </c>
      <c r="GP193" s="14" t="str">
        <f t="shared" si="97"/>
        <v>神器3-4</v>
      </c>
      <c r="GQ193" s="14">
        <f t="shared" si="98"/>
        <v>7</v>
      </c>
    </row>
    <row r="194" spans="38:199" ht="16.5" x14ac:dyDescent="0.2">
      <c r="AL194" s="101">
        <v>6</v>
      </c>
      <c r="AM194" s="101">
        <v>3</v>
      </c>
      <c r="AN194" s="101">
        <v>51</v>
      </c>
      <c r="AO194" s="101">
        <v>16</v>
      </c>
      <c r="AP194" s="101" t="s">
        <v>380</v>
      </c>
      <c r="AQ194" s="101">
        <v>833</v>
      </c>
      <c r="AR194" s="101">
        <v>1</v>
      </c>
      <c r="AS194" s="101">
        <v>1</v>
      </c>
      <c r="AT194" s="101">
        <f t="shared" si="90"/>
        <v>1</v>
      </c>
      <c r="AU194" s="14">
        <f t="shared" si="91"/>
        <v>8.3299999999999999E-2</v>
      </c>
      <c r="AV194" s="14">
        <f t="shared" si="92"/>
        <v>2.0825</v>
      </c>
      <c r="GJ194" s="105">
        <v>188</v>
      </c>
      <c r="GK194" s="14">
        <f t="shared" si="93"/>
        <v>12</v>
      </c>
      <c r="GL194" s="14">
        <f t="shared" si="94"/>
        <v>1606014</v>
      </c>
      <c r="GM194" s="14" t="str">
        <f t="shared" si="95"/>
        <v>神器3-4 : 16级</v>
      </c>
      <c r="GN194" s="14" t="s">
        <v>900</v>
      </c>
      <c r="GO194" s="14">
        <f t="shared" si="96"/>
        <v>14</v>
      </c>
      <c r="GP194" s="14" t="str">
        <f t="shared" si="97"/>
        <v>神器3-4</v>
      </c>
      <c r="GQ194" s="14">
        <f t="shared" si="98"/>
        <v>7</v>
      </c>
    </row>
    <row r="195" spans="38:199" ht="16.5" x14ac:dyDescent="0.2">
      <c r="AL195" s="101">
        <v>6</v>
      </c>
      <c r="AM195" s="101">
        <v>3</v>
      </c>
      <c r="AN195" s="101">
        <v>51</v>
      </c>
      <c r="AO195" s="101">
        <v>17</v>
      </c>
      <c r="AP195" s="101" t="s">
        <v>381</v>
      </c>
      <c r="AQ195" s="101">
        <v>500</v>
      </c>
      <c r="AR195" s="101">
        <v>1</v>
      </c>
      <c r="AS195" s="101">
        <v>1</v>
      </c>
      <c r="AT195" s="101">
        <f t="shared" si="90"/>
        <v>2</v>
      </c>
      <c r="AU195" s="14">
        <f t="shared" si="91"/>
        <v>0.05</v>
      </c>
      <c r="AV195" s="14">
        <f t="shared" si="92"/>
        <v>3.75</v>
      </c>
      <c r="GJ195" s="105">
        <v>189</v>
      </c>
      <c r="GK195" s="14">
        <f t="shared" si="93"/>
        <v>12</v>
      </c>
      <c r="GL195" s="14">
        <f t="shared" si="94"/>
        <v>1606014</v>
      </c>
      <c r="GM195" s="14" t="str">
        <f t="shared" si="95"/>
        <v>神器3-4 : 17级</v>
      </c>
      <c r="GN195" s="14" t="s">
        <v>900</v>
      </c>
      <c r="GO195" s="14">
        <f t="shared" si="96"/>
        <v>15</v>
      </c>
      <c r="GP195" s="14" t="str">
        <f t="shared" si="97"/>
        <v>神器3-4</v>
      </c>
      <c r="GQ195" s="14">
        <f t="shared" si="98"/>
        <v>7</v>
      </c>
    </row>
    <row r="196" spans="38:199" ht="16.5" x14ac:dyDescent="0.2">
      <c r="AL196" s="101">
        <v>6</v>
      </c>
      <c r="AM196" s="101">
        <v>3</v>
      </c>
      <c r="AN196" s="101">
        <v>51</v>
      </c>
      <c r="AO196" s="101">
        <v>18</v>
      </c>
      <c r="AP196" s="101" t="s">
        <v>382</v>
      </c>
      <c r="AQ196" s="101">
        <v>500</v>
      </c>
      <c r="AR196" s="101">
        <v>1</v>
      </c>
      <c r="AS196" s="101">
        <v>1</v>
      </c>
      <c r="AT196" s="101">
        <f t="shared" si="90"/>
        <v>2</v>
      </c>
      <c r="AU196" s="14">
        <f t="shared" si="91"/>
        <v>0.05</v>
      </c>
      <c r="AV196" s="14">
        <f t="shared" si="92"/>
        <v>3.75</v>
      </c>
      <c r="GJ196" s="105">
        <v>190</v>
      </c>
      <c r="GK196" s="14">
        <f t="shared" si="93"/>
        <v>12</v>
      </c>
      <c r="GL196" s="14">
        <f t="shared" si="94"/>
        <v>1606014</v>
      </c>
      <c r="GM196" s="14" t="str">
        <f t="shared" si="95"/>
        <v>神器3-4 : 18级</v>
      </c>
      <c r="GN196" s="14" t="s">
        <v>900</v>
      </c>
      <c r="GO196" s="14">
        <f t="shared" si="96"/>
        <v>16</v>
      </c>
      <c r="GP196" s="14" t="str">
        <f t="shared" si="97"/>
        <v>神器3-4</v>
      </c>
      <c r="GQ196" s="14">
        <f t="shared" si="98"/>
        <v>10</v>
      </c>
    </row>
    <row r="197" spans="38:199" ht="16.5" x14ac:dyDescent="0.2">
      <c r="AL197" s="101">
        <v>6</v>
      </c>
      <c r="AM197" s="101">
        <v>3</v>
      </c>
      <c r="AN197" s="101">
        <v>51</v>
      </c>
      <c r="AO197" s="101">
        <v>19</v>
      </c>
      <c r="AP197" s="101" t="s">
        <v>383</v>
      </c>
      <c r="AQ197" s="101">
        <v>500</v>
      </c>
      <c r="AR197" s="101">
        <v>1</v>
      </c>
      <c r="AS197" s="101">
        <v>1</v>
      </c>
      <c r="AT197" s="101">
        <f t="shared" si="90"/>
        <v>3</v>
      </c>
      <c r="AU197" s="14">
        <f t="shared" si="91"/>
        <v>0.05</v>
      </c>
      <c r="AV197" s="14">
        <f t="shared" si="92"/>
        <v>8.75</v>
      </c>
      <c r="GJ197" s="105">
        <v>191</v>
      </c>
      <c r="GK197" s="14">
        <f t="shared" si="93"/>
        <v>12</v>
      </c>
      <c r="GL197" s="14">
        <f t="shared" si="94"/>
        <v>1606014</v>
      </c>
      <c r="GM197" s="14" t="str">
        <f t="shared" si="95"/>
        <v>神器3-4 : 19级</v>
      </c>
      <c r="GN197" s="14" t="s">
        <v>900</v>
      </c>
      <c r="GO197" s="14">
        <f t="shared" si="96"/>
        <v>17</v>
      </c>
      <c r="GP197" s="14" t="str">
        <f t="shared" si="97"/>
        <v>神器3-4</v>
      </c>
      <c r="GQ197" s="14">
        <f t="shared" si="98"/>
        <v>10</v>
      </c>
    </row>
    <row r="198" spans="38:199" ht="16.5" x14ac:dyDescent="0.2">
      <c r="AL198" s="101">
        <v>6</v>
      </c>
      <c r="AM198" s="101">
        <v>3</v>
      </c>
      <c r="AN198" s="101">
        <v>51</v>
      </c>
      <c r="AO198" s="101">
        <v>20</v>
      </c>
      <c r="AP198" s="101" t="s">
        <v>384</v>
      </c>
      <c r="AQ198" s="101">
        <v>166</v>
      </c>
      <c r="AR198" s="101">
        <v>1</v>
      </c>
      <c r="AS198" s="101">
        <v>1</v>
      </c>
      <c r="AT198" s="101">
        <f t="shared" si="90"/>
        <v>4</v>
      </c>
      <c r="AU198" s="14">
        <f t="shared" si="91"/>
        <v>1.66E-2</v>
      </c>
      <c r="AV198" s="14">
        <f t="shared" si="92"/>
        <v>6.2249999999999996</v>
      </c>
      <c r="GJ198" s="105">
        <v>192</v>
      </c>
      <c r="GK198" s="14">
        <f t="shared" si="93"/>
        <v>12</v>
      </c>
      <c r="GL198" s="14">
        <f t="shared" si="94"/>
        <v>1606014</v>
      </c>
      <c r="GM198" s="14" t="str">
        <f t="shared" si="95"/>
        <v>神器3-4 : 20级</v>
      </c>
      <c r="GN198" s="14" t="s">
        <v>900</v>
      </c>
      <c r="GO198" s="14">
        <f t="shared" si="96"/>
        <v>18</v>
      </c>
      <c r="GP198" s="14" t="str">
        <f t="shared" si="97"/>
        <v>神器3-4</v>
      </c>
      <c r="GQ198" s="14">
        <f t="shared" si="98"/>
        <v>10</v>
      </c>
    </row>
    <row r="199" spans="38:199" ht="16.5" x14ac:dyDescent="0.2">
      <c r="AL199" s="101">
        <v>6</v>
      </c>
      <c r="AM199" s="101">
        <v>3</v>
      </c>
      <c r="AN199" s="101">
        <v>51</v>
      </c>
      <c r="AO199" s="101">
        <v>21</v>
      </c>
      <c r="AP199" s="101" t="s">
        <v>385</v>
      </c>
      <c r="AQ199" s="101">
        <v>833</v>
      </c>
      <c r="AR199" s="101">
        <v>1</v>
      </c>
      <c r="AS199" s="101">
        <v>1</v>
      </c>
      <c r="AT199" s="101">
        <f t="shared" si="90"/>
        <v>1</v>
      </c>
      <c r="AU199" s="14">
        <f t="shared" si="91"/>
        <v>8.3299999999999999E-2</v>
      </c>
      <c r="AV199" s="14">
        <f t="shared" si="92"/>
        <v>2.4990000000000001</v>
      </c>
      <c r="GJ199" s="105">
        <v>193</v>
      </c>
      <c r="GK199" s="14">
        <f t="shared" si="93"/>
        <v>13</v>
      </c>
      <c r="GL199" s="14">
        <f t="shared" si="94"/>
        <v>1606015</v>
      </c>
      <c r="GM199" s="14" t="str">
        <f t="shared" si="95"/>
        <v>神器3-5 : 21级</v>
      </c>
      <c r="GN199" s="14" t="s">
        <v>900</v>
      </c>
      <c r="GO199" s="14">
        <f t="shared" si="96"/>
        <v>1</v>
      </c>
      <c r="GP199" s="14" t="str">
        <f t="shared" si="97"/>
        <v>神器3-5</v>
      </c>
      <c r="GQ199" s="14">
        <f t="shared" si="98"/>
        <v>1</v>
      </c>
    </row>
    <row r="200" spans="38:199" ht="16.5" x14ac:dyDescent="0.2">
      <c r="AL200" s="101">
        <v>6</v>
      </c>
      <c r="AM200" s="101">
        <v>3</v>
      </c>
      <c r="AN200" s="101">
        <v>51</v>
      </c>
      <c r="AO200" s="101">
        <v>22</v>
      </c>
      <c r="AP200" s="101" t="s">
        <v>386</v>
      </c>
      <c r="AQ200" s="101">
        <v>833</v>
      </c>
      <c r="AR200" s="101">
        <v>1</v>
      </c>
      <c r="AS200" s="101">
        <v>1</v>
      </c>
      <c r="AT200" s="101">
        <f t="shared" ref="AT200:AT236" si="99">INDEX($AH$7:$AH$48,AO200)</f>
        <v>1</v>
      </c>
      <c r="AU200" s="14">
        <f t="shared" ref="AU200:AU230" si="100">(AR200+AS200)/2*AQ200/10000</f>
        <v>8.3299999999999999E-2</v>
      </c>
      <c r="AV200" s="14">
        <f t="shared" ref="AV200:AV230" si="101">(AR200+AS200)/2*AQ200/10000*INDEX($AI$7:$AI$48,AO200)</f>
        <v>2.4990000000000001</v>
      </c>
      <c r="GJ200" s="105">
        <v>194</v>
      </c>
      <c r="GK200" s="14">
        <f t="shared" ref="GK200:GK263" si="102">MATCH(GJ200-1,$R$7:$R$49,1)</f>
        <v>13</v>
      </c>
      <c r="GL200" s="14">
        <f t="shared" ref="GL200:GL263" si="103">INDEX($S$8:$S$49,GK200)</f>
        <v>1606015</v>
      </c>
      <c r="GM200" s="14" t="str">
        <f t="shared" ref="GM200:GM215" si="104">INDEX($T$8:$T$49,GK200)&amp;" : "&amp;AO200&amp;"级"</f>
        <v>神器3-5 : 22级</v>
      </c>
      <c r="GN200" s="14" t="s">
        <v>900</v>
      </c>
      <c r="GO200" s="14">
        <f t="shared" ref="GO200:GO263" si="105">GJ200-INDEX($R$7:$R$49,GK200)</f>
        <v>2</v>
      </c>
      <c r="GP200" s="14" t="str">
        <f t="shared" ref="GP200:GP263" si="106">INDEX($T$8:$T$49,GK200)</f>
        <v>神器3-5</v>
      </c>
      <c r="GQ200" s="14">
        <f t="shared" ref="GQ200:GQ263" si="107">INDEX($K$8:$K$28,GO200)</f>
        <v>1</v>
      </c>
    </row>
    <row r="201" spans="38:199" ht="16.5" x14ac:dyDescent="0.2">
      <c r="AL201" s="101">
        <v>6</v>
      </c>
      <c r="AM201" s="101">
        <v>3</v>
      </c>
      <c r="AN201" s="101">
        <v>51</v>
      </c>
      <c r="AO201" s="101">
        <v>23</v>
      </c>
      <c r="AP201" s="101" t="s">
        <v>387</v>
      </c>
      <c r="AQ201" s="101">
        <v>500</v>
      </c>
      <c r="AR201" s="101">
        <v>1</v>
      </c>
      <c r="AS201" s="101">
        <v>1</v>
      </c>
      <c r="AT201" s="101">
        <f t="shared" si="99"/>
        <v>2</v>
      </c>
      <c r="AU201" s="14">
        <f t="shared" si="100"/>
        <v>0.05</v>
      </c>
      <c r="AV201" s="14">
        <f t="shared" si="101"/>
        <v>4.5</v>
      </c>
      <c r="GJ201" s="105">
        <v>195</v>
      </c>
      <c r="GK201" s="14">
        <f t="shared" si="102"/>
        <v>13</v>
      </c>
      <c r="GL201" s="14">
        <f t="shared" si="103"/>
        <v>1606015</v>
      </c>
      <c r="GM201" s="14" t="str">
        <f t="shared" si="104"/>
        <v>神器3-5 : 23级</v>
      </c>
      <c r="GN201" s="14" t="s">
        <v>900</v>
      </c>
      <c r="GO201" s="14">
        <f t="shared" si="105"/>
        <v>3</v>
      </c>
      <c r="GP201" s="14" t="str">
        <f t="shared" si="106"/>
        <v>神器3-5</v>
      </c>
      <c r="GQ201" s="14">
        <f t="shared" si="107"/>
        <v>1</v>
      </c>
    </row>
    <row r="202" spans="38:199" ht="16.5" x14ac:dyDescent="0.2">
      <c r="AL202" s="101">
        <v>6</v>
      </c>
      <c r="AM202" s="101">
        <v>3</v>
      </c>
      <c r="AN202" s="101">
        <v>51</v>
      </c>
      <c r="AO202" s="101">
        <v>24</v>
      </c>
      <c r="AP202" s="101" t="s">
        <v>388</v>
      </c>
      <c r="AQ202" s="101">
        <v>500</v>
      </c>
      <c r="AR202" s="101">
        <v>1</v>
      </c>
      <c r="AS202" s="101">
        <v>1</v>
      </c>
      <c r="AT202" s="101">
        <f t="shared" si="99"/>
        <v>2</v>
      </c>
      <c r="AU202" s="14">
        <f t="shared" si="100"/>
        <v>0.05</v>
      </c>
      <c r="AV202" s="14">
        <f t="shared" si="101"/>
        <v>4.5</v>
      </c>
      <c r="GJ202" s="105">
        <v>196</v>
      </c>
      <c r="GK202" s="14">
        <f t="shared" si="102"/>
        <v>13</v>
      </c>
      <c r="GL202" s="14">
        <f t="shared" si="103"/>
        <v>1606015</v>
      </c>
      <c r="GM202" s="14" t="str">
        <f t="shared" si="104"/>
        <v>神器3-5 : 24级</v>
      </c>
      <c r="GN202" s="14" t="s">
        <v>900</v>
      </c>
      <c r="GO202" s="14">
        <f t="shared" si="105"/>
        <v>4</v>
      </c>
      <c r="GP202" s="14" t="str">
        <f t="shared" si="106"/>
        <v>神器3-5</v>
      </c>
      <c r="GQ202" s="14">
        <f t="shared" si="107"/>
        <v>2</v>
      </c>
    </row>
    <row r="203" spans="38:199" ht="16.5" x14ac:dyDescent="0.2">
      <c r="AL203" s="101">
        <v>6</v>
      </c>
      <c r="AM203" s="101">
        <v>3</v>
      </c>
      <c r="AN203" s="101">
        <v>51</v>
      </c>
      <c r="AO203" s="101">
        <v>25</v>
      </c>
      <c r="AP203" s="101" t="s">
        <v>389</v>
      </c>
      <c r="AQ203" s="101">
        <v>500</v>
      </c>
      <c r="AR203" s="101">
        <v>1</v>
      </c>
      <c r="AS203" s="101">
        <v>1</v>
      </c>
      <c r="AT203" s="101">
        <f t="shared" si="99"/>
        <v>3</v>
      </c>
      <c r="AU203" s="14">
        <f t="shared" si="100"/>
        <v>0.05</v>
      </c>
      <c r="AV203" s="14">
        <f t="shared" si="101"/>
        <v>10.5</v>
      </c>
      <c r="GJ203" s="105">
        <v>197</v>
      </c>
      <c r="GK203" s="14">
        <f t="shared" si="102"/>
        <v>13</v>
      </c>
      <c r="GL203" s="14">
        <f t="shared" si="103"/>
        <v>1606015</v>
      </c>
      <c r="GM203" s="14" t="str">
        <f t="shared" si="104"/>
        <v>神器3-5 : 25级</v>
      </c>
      <c r="GN203" s="14" t="s">
        <v>900</v>
      </c>
      <c r="GO203" s="14">
        <f t="shared" si="105"/>
        <v>5</v>
      </c>
      <c r="GP203" s="14" t="str">
        <f t="shared" si="106"/>
        <v>神器3-5</v>
      </c>
      <c r="GQ203" s="14">
        <f t="shared" si="107"/>
        <v>2</v>
      </c>
    </row>
    <row r="204" spans="38:199" ht="16.5" x14ac:dyDescent="0.2">
      <c r="AL204" s="101">
        <v>6</v>
      </c>
      <c r="AM204" s="101">
        <v>3</v>
      </c>
      <c r="AN204" s="101">
        <v>51</v>
      </c>
      <c r="AO204" s="101">
        <v>26</v>
      </c>
      <c r="AP204" s="101" t="s">
        <v>390</v>
      </c>
      <c r="AQ204" s="101">
        <v>166</v>
      </c>
      <c r="AR204" s="101">
        <v>1</v>
      </c>
      <c r="AS204" s="101">
        <v>1</v>
      </c>
      <c r="AT204" s="101">
        <f t="shared" si="99"/>
        <v>4</v>
      </c>
      <c r="AU204" s="14">
        <f t="shared" si="100"/>
        <v>1.66E-2</v>
      </c>
      <c r="AV204" s="14">
        <f t="shared" si="101"/>
        <v>7.47</v>
      </c>
      <c r="GJ204" s="105">
        <v>198</v>
      </c>
      <c r="GK204" s="14">
        <f t="shared" si="102"/>
        <v>13</v>
      </c>
      <c r="GL204" s="14">
        <f t="shared" si="103"/>
        <v>1606015</v>
      </c>
      <c r="GM204" s="14" t="str">
        <f t="shared" si="104"/>
        <v>神器3-5 : 26级</v>
      </c>
      <c r="GN204" s="14" t="s">
        <v>900</v>
      </c>
      <c r="GO204" s="14">
        <f t="shared" si="105"/>
        <v>6</v>
      </c>
      <c r="GP204" s="14" t="str">
        <f t="shared" si="106"/>
        <v>神器3-5</v>
      </c>
      <c r="GQ204" s="14">
        <f t="shared" si="107"/>
        <v>2</v>
      </c>
    </row>
    <row r="205" spans="38:199" ht="16.5" x14ac:dyDescent="0.2">
      <c r="AL205" s="101">
        <v>6</v>
      </c>
      <c r="AM205" s="101">
        <v>3</v>
      </c>
      <c r="AN205" s="101">
        <v>52</v>
      </c>
      <c r="AO205" s="101">
        <v>27</v>
      </c>
      <c r="AP205" s="101" t="s">
        <v>861</v>
      </c>
      <c r="AQ205" s="101">
        <v>2000</v>
      </c>
      <c r="AR205" s="101">
        <v>1</v>
      </c>
      <c r="AS205" s="101">
        <v>2</v>
      </c>
      <c r="AT205" s="101">
        <f t="shared" si="99"/>
        <v>2</v>
      </c>
      <c r="AU205" s="14">
        <f t="shared" si="100"/>
        <v>0.3</v>
      </c>
      <c r="AV205" s="14">
        <f t="shared" si="101"/>
        <v>36</v>
      </c>
      <c r="GJ205" s="105">
        <v>199</v>
      </c>
      <c r="GK205" s="14">
        <f t="shared" si="102"/>
        <v>13</v>
      </c>
      <c r="GL205" s="14">
        <f t="shared" si="103"/>
        <v>1606015</v>
      </c>
      <c r="GM205" s="14" t="str">
        <f t="shared" si="104"/>
        <v>神器3-5 : 27级</v>
      </c>
      <c r="GN205" s="14" t="s">
        <v>900</v>
      </c>
      <c r="GO205" s="14">
        <f t="shared" si="105"/>
        <v>7</v>
      </c>
      <c r="GP205" s="14" t="str">
        <f t="shared" si="106"/>
        <v>神器3-5</v>
      </c>
      <c r="GQ205" s="14">
        <f t="shared" si="107"/>
        <v>3</v>
      </c>
    </row>
    <row r="206" spans="38:199" ht="16.5" x14ac:dyDescent="0.2">
      <c r="AL206" s="101">
        <v>6</v>
      </c>
      <c r="AM206" s="101">
        <v>3</v>
      </c>
      <c r="AN206" s="101">
        <v>52</v>
      </c>
      <c r="AO206" s="101">
        <v>28</v>
      </c>
      <c r="AP206" s="101" t="s">
        <v>862</v>
      </c>
      <c r="AQ206" s="101">
        <v>2000</v>
      </c>
      <c r="AR206" s="101">
        <v>1</v>
      </c>
      <c r="AS206" s="101">
        <v>2</v>
      </c>
      <c r="AT206" s="101">
        <f t="shared" si="99"/>
        <v>2</v>
      </c>
      <c r="AU206" s="14">
        <f t="shared" si="100"/>
        <v>0.3</v>
      </c>
      <c r="AV206" s="14">
        <f t="shared" si="101"/>
        <v>36</v>
      </c>
      <c r="GJ206" s="105">
        <v>200</v>
      </c>
      <c r="GK206" s="14">
        <f t="shared" si="102"/>
        <v>13</v>
      </c>
      <c r="GL206" s="14">
        <f t="shared" si="103"/>
        <v>1606015</v>
      </c>
      <c r="GM206" s="14" t="str">
        <f t="shared" si="104"/>
        <v>神器3-5 : 28级</v>
      </c>
      <c r="GN206" s="14" t="s">
        <v>900</v>
      </c>
      <c r="GO206" s="14">
        <f t="shared" si="105"/>
        <v>8</v>
      </c>
      <c r="GP206" s="14" t="str">
        <f t="shared" si="106"/>
        <v>神器3-5</v>
      </c>
      <c r="GQ206" s="14">
        <f t="shared" si="107"/>
        <v>3</v>
      </c>
    </row>
    <row r="207" spans="38:199" ht="16.5" x14ac:dyDescent="0.2">
      <c r="AL207" s="101">
        <v>6</v>
      </c>
      <c r="AM207" s="101">
        <v>3</v>
      </c>
      <c r="AN207" s="101">
        <v>52</v>
      </c>
      <c r="AO207" s="101">
        <v>29</v>
      </c>
      <c r="AP207" s="101" t="s">
        <v>863</v>
      </c>
      <c r="AQ207" s="101">
        <v>2000</v>
      </c>
      <c r="AR207" s="101">
        <v>1</v>
      </c>
      <c r="AS207" s="101">
        <v>2</v>
      </c>
      <c r="AT207" s="101">
        <f t="shared" si="99"/>
        <v>2</v>
      </c>
      <c r="AU207" s="14">
        <f t="shared" si="100"/>
        <v>0.3</v>
      </c>
      <c r="AV207" s="14">
        <f t="shared" si="101"/>
        <v>36</v>
      </c>
      <c r="GJ207" s="105">
        <v>201</v>
      </c>
      <c r="GK207" s="14">
        <f t="shared" si="102"/>
        <v>13</v>
      </c>
      <c r="GL207" s="14">
        <f t="shared" si="103"/>
        <v>1606015</v>
      </c>
      <c r="GM207" s="14" t="str">
        <f t="shared" si="104"/>
        <v>神器3-5 : 29级</v>
      </c>
      <c r="GN207" s="14" t="s">
        <v>900</v>
      </c>
      <c r="GO207" s="14">
        <f t="shared" si="105"/>
        <v>9</v>
      </c>
      <c r="GP207" s="14" t="str">
        <f t="shared" si="106"/>
        <v>神器3-5</v>
      </c>
      <c r="GQ207" s="14">
        <f t="shared" si="107"/>
        <v>3</v>
      </c>
    </row>
    <row r="208" spans="38:199" ht="16.5" x14ac:dyDescent="0.2">
      <c r="AL208" s="101">
        <v>6</v>
      </c>
      <c r="AM208" s="101">
        <v>3</v>
      </c>
      <c r="AN208" s="101">
        <v>53</v>
      </c>
      <c r="AO208" s="101">
        <v>30</v>
      </c>
      <c r="AP208" s="101" t="s">
        <v>394</v>
      </c>
      <c r="AQ208" s="101">
        <v>1000</v>
      </c>
      <c r="AR208" s="101">
        <v>1</v>
      </c>
      <c r="AS208" s="101">
        <v>1</v>
      </c>
      <c r="AT208" s="101">
        <f t="shared" si="99"/>
        <v>3</v>
      </c>
      <c r="AU208" s="14">
        <f t="shared" si="100"/>
        <v>0.1</v>
      </c>
      <c r="AV208" s="14">
        <f t="shared" si="101"/>
        <v>28</v>
      </c>
      <c r="GJ208" s="105">
        <v>202</v>
      </c>
      <c r="GK208" s="14">
        <f t="shared" si="102"/>
        <v>13</v>
      </c>
      <c r="GL208" s="14">
        <f t="shared" si="103"/>
        <v>1606015</v>
      </c>
      <c r="GM208" s="14" t="str">
        <f t="shared" si="104"/>
        <v>神器3-5 : 30级</v>
      </c>
      <c r="GN208" s="14" t="s">
        <v>900</v>
      </c>
      <c r="GO208" s="14">
        <f t="shared" si="105"/>
        <v>10</v>
      </c>
      <c r="GP208" s="14" t="str">
        <f t="shared" si="106"/>
        <v>神器3-5</v>
      </c>
      <c r="GQ208" s="14">
        <f t="shared" si="107"/>
        <v>5</v>
      </c>
    </row>
    <row r="209" spans="38:199" ht="16.5" x14ac:dyDescent="0.2">
      <c r="AL209" s="101">
        <v>6</v>
      </c>
      <c r="AM209" s="101">
        <v>3</v>
      </c>
      <c r="AN209" s="101">
        <v>53</v>
      </c>
      <c r="AO209" s="101">
        <v>31</v>
      </c>
      <c r="AP209" s="101" t="s">
        <v>395</v>
      </c>
      <c r="AQ209" s="101">
        <v>1000</v>
      </c>
      <c r="AR209" s="101">
        <v>1</v>
      </c>
      <c r="AS209" s="101">
        <v>1</v>
      </c>
      <c r="AT209" s="101">
        <f t="shared" si="99"/>
        <v>3</v>
      </c>
      <c r="AU209" s="14">
        <f t="shared" si="100"/>
        <v>0.1</v>
      </c>
      <c r="AV209" s="14">
        <f t="shared" si="101"/>
        <v>28</v>
      </c>
      <c r="GJ209" s="105">
        <v>203</v>
      </c>
      <c r="GK209" s="14">
        <f t="shared" si="102"/>
        <v>13</v>
      </c>
      <c r="GL209" s="14">
        <f t="shared" si="103"/>
        <v>1606015</v>
      </c>
      <c r="GM209" s="14" t="str">
        <f t="shared" si="104"/>
        <v>神器3-5 : 31级</v>
      </c>
      <c r="GN209" s="14" t="s">
        <v>900</v>
      </c>
      <c r="GO209" s="14">
        <f t="shared" si="105"/>
        <v>11</v>
      </c>
      <c r="GP209" s="14" t="str">
        <f t="shared" si="106"/>
        <v>神器3-5</v>
      </c>
      <c r="GQ209" s="14">
        <f t="shared" si="107"/>
        <v>5</v>
      </c>
    </row>
    <row r="210" spans="38:199" ht="16.5" x14ac:dyDescent="0.2">
      <c r="AL210" s="101">
        <v>6</v>
      </c>
      <c r="AM210" s="101">
        <v>3</v>
      </c>
      <c r="AN210" s="101">
        <v>53</v>
      </c>
      <c r="AO210" s="101">
        <v>32</v>
      </c>
      <c r="AP210" s="101" t="s">
        <v>396</v>
      </c>
      <c r="AQ210" s="101">
        <v>1000</v>
      </c>
      <c r="AR210" s="101">
        <v>1</v>
      </c>
      <c r="AS210" s="101">
        <v>1</v>
      </c>
      <c r="AT210" s="101">
        <f t="shared" si="99"/>
        <v>3</v>
      </c>
      <c r="AU210" s="14">
        <f t="shared" si="100"/>
        <v>0.1</v>
      </c>
      <c r="AV210" s="14">
        <f t="shared" si="101"/>
        <v>28</v>
      </c>
      <c r="GJ210" s="105">
        <v>204</v>
      </c>
      <c r="GK210" s="14">
        <f t="shared" si="102"/>
        <v>13</v>
      </c>
      <c r="GL210" s="14">
        <f t="shared" si="103"/>
        <v>1606015</v>
      </c>
      <c r="GM210" s="14" t="str">
        <f t="shared" si="104"/>
        <v>神器3-5 : 32级</v>
      </c>
      <c r="GN210" s="14" t="s">
        <v>900</v>
      </c>
      <c r="GO210" s="14">
        <f t="shared" si="105"/>
        <v>12</v>
      </c>
      <c r="GP210" s="14" t="str">
        <f t="shared" si="106"/>
        <v>神器3-5</v>
      </c>
      <c r="GQ210" s="14">
        <f t="shared" si="107"/>
        <v>6</v>
      </c>
    </row>
    <row r="211" spans="38:199" ht="16.5" x14ac:dyDescent="0.2">
      <c r="AL211" s="101">
        <v>6</v>
      </c>
      <c r="AM211" s="101">
        <v>3</v>
      </c>
      <c r="AN211" s="101">
        <v>54</v>
      </c>
      <c r="AO211" s="101">
        <v>33</v>
      </c>
      <c r="AP211" s="101" t="s">
        <v>397</v>
      </c>
      <c r="AQ211" s="101">
        <v>750</v>
      </c>
      <c r="AR211" s="101">
        <v>1</v>
      </c>
      <c r="AS211" s="101">
        <v>1</v>
      </c>
      <c r="AT211" s="101">
        <f t="shared" si="99"/>
        <v>4</v>
      </c>
      <c r="AU211" s="14">
        <f t="shared" si="100"/>
        <v>7.4999999999999997E-2</v>
      </c>
      <c r="AV211" s="14">
        <f t="shared" si="101"/>
        <v>45</v>
      </c>
      <c r="GJ211" s="105">
        <v>205</v>
      </c>
      <c r="GK211" s="14">
        <f t="shared" si="102"/>
        <v>13</v>
      </c>
      <c r="GL211" s="14">
        <f t="shared" si="103"/>
        <v>1606015</v>
      </c>
      <c r="GM211" s="14" t="str">
        <f t="shared" si="104"/>
        <v>神器3-5 : 33级</v>
      </c>
      <c r="GN211" s="14" t="s">
        <v>900</v>
      </c>
      <c r="GO211" s="14">
        <f t="shared" si="105"/>
        <v>13</v>
      </c>
      <c r="GP211" s="14" t="str">
        <f t="shared" si="106"/>
        <v>神器3-5</v>
      </c>
      <c r="GQ211" s="14">
        <f t="shared" si="107"/>
        <v>7</v>
      </c>
    </row>
    <row r="212" spans="38:199" ht="16.5" x14ac:dyDescent="0.2">
      <c r="AL212" s="101">
        <v>6</v>
      </c>
      <c r="AM212" s="101">
        <v>3</v>
      </c>
      <c r="AN212" s="101">
        <v>54</v>
      </c>
      <c r="AO212" s="101">
        <v>34</v>
      </c>
      <c r="AP212" s="101" t="s">
        <v>398</v>
      </c>
      <c r="AQ212" s="101">
        <v>750</v>
      </c>
      <c r="AR212" s="101">
        <v>1</v>
      </c>
      <c r="AS212" s="101">
        <v>1</v>
      </c>
      <c r="AT212" s="101">
        <f t="shared" si="99"/>
        <v>4</v>
      </c>
      <c r="AU212" s="14">
        <f t="shared" si="100"/>
        <v>7.4999999999999997E-2</v>
      </c>
      <c r="AV212" s="14">
        <f t="shared" si="101"/>
        <v>45</v>
      </c>
      <c r="GJ212" s="105">
        <v>206</v>
      </c>
      <c r="GK212" s="14">
        <f t="shared" si="102"/>
        <v>13</v>
      </c>
      <c r="GL212" s="14">
        <f t="shared" si="103"/>
        <v>1606015</v>
      </c>
      <c r="GM212" s="14" t="str">
        <f t="shared" si="104"/>
        <v>神器3-5 : 34级</v>
      </c>
      <c r="GN212" s="14" t="s">
        <v>900</v>
      </c>
      <c r="GO212" s="14">
        <f t="shared" si="105"/>
        <v>14</v>
      </c>
      <c r="GP212" s="14" t="str">
        <f t="shared" si="106"/>
        <v>神器3-5</v>
      </c>
      <c r="GQ212" s="14">
        <f t="shared" si="107"/>
        <v>7</v>
      </c>
    </row>
    <row r="213" spans="38:199" ht="16.5" x14ac:dyDescent="0.2">
      <c r="AL213" s="101">
        <v>7</v>
      </c>
      <c r="AM213" s="101">
        <v>1</v>
      </c>
      <c r="AN213" s="101">
        <v>55</v>
      </c>
      <c r="AO213" s="101">
        <v>9</v>
      </c>
      <c r="AP213" s="101" t="s">
        <v>860</v>
      </c>
      <c r="AQ213" s="101">
        <v>700</v>
      </c>
      <c r="AR213" s="101">
        <v>1</v>
      </c>
      <c r="AS213" s="101">
        <v>1</v>
      </c>
      <c r="AT213" s="101">
        <f t="shared" si="99"/>
        <v>1</v>
      </c>
      <c r="AU213" s="14">
        <f t="shared" si="100"/>
        <v>7.0000000000000007E-2</v>
      </c>
      <c r="AV213" s="14">
        <f t="shared" si="101"/>
        <v>1.4000000000000001</v>
      </c>
      <c r="GJ213" s="105">
        <v>207</v>
      </c>
      <c r="GK213" s="14">
        <f t="shared" si="102"/>
        <v>13</v>
      </c>
      <c r="GL213" s="14">
        <f t="shared" si="103"/>
        <v>1606015</v>
      </c>
      <c r="GM213" s="14" t="str">
        <f t="shared" si="104"/>
        <v>神器3-5 : 9级</v>
      </c>
      <c r="GN213" s="14" t="s">
        <v>900</v>
      </c>
      <c r="GO213" s="14">
        <f t="shared" si="105"/>
        <v>15</v>
      </c>
      <c r="GP213" s="14" t="str">
        <f t="shared" si="106"/>
        <v>神器3-5</v>
      </c>
      <c r="GQ213" s="14">
        <f t="shared" si="107"/>
        <v>7</v>
      </c>
    </row>
    <row r="214" spans="38:199" ht="16.5" x14ac:dyDescent="0.2">
      <c r="AL214" s="101">
        <v>7</v>
      </c>
      <c r="AM214" s="101">
        <v>1</v>
      </c>
      <c r="AN214" s="101">
        <v>55</v>
      </c>
      <c r="AO214" s="101">
        <v>10</v>
      </c>
      <c r="AP214" s="101" t="s">
        <v>374</v>
      </c>
      <c r="AQ214" s="101">
        <v>700</v>
      </c>
      <c r="AR214" s="101">
        <v>1</v>
      </c>
      <c r="AS214" s="101">
        <v>1</v>
      </c>
      <c r="AT214" s="101">
        <f t="shared" si="99"/>
        <v>1</v>
      </c>
      <c r="AU214" s="14">
        <f t="shared" si="100"/>
        <v>7.0000000000000007E-2</v>
      </c>
      <c r="AV214" s="14">
        <f t="shared" si="101"/>
        <v>1.4000000000000001</v>
      </c>
      <c r="GJ214" s="105">
        <v>208</v>
      </c>
      <c r="GK214" s="14">
        <f t="shared" si="102"/>
        <v>13</v>
      </c>
      <c r="GL214" s="14">
        <f t="shared" si="103"/>
        <v>1606015</v>
      </c>
      <c r="GM214" s="14" t="str">
        <f t="shared" si="104"/>
        <v>神器3-5 : 10级</v>
      </c>
      <c r="GN214" s="14" t="s">
        <v>900</v>
      </c>
      <c r="GO214" s="14">
        <f t="shared" si="105"/>
        <v>16</v>
      </c>
      <c r="GP214" s="14" t="str">
        <f t="shared" si="106"/>
        <v>神器3-5</v>
      </c>
      <c r="GQ214" s="14">
        <f t="shared" si="107"/>
        <v>10</v>
      </c>
    </row>
    <row r="215" spans="38:199" ht="16.5" x14ac:dyDescent="0.2">
      <c r="AL215" s="101">
        <v>7</v>
      </c>
      <c r="AM215" s="101">
        <v>1</v>
      </c>
      <c r="AN215" s="101">
        <v>55</v>
      </c>
      <c r="AO215" s="101">
        <v>11</v>
      </c>
      <c r="AP215" s="101" t="s">
        <v>375</v>
      </c>
      <c r="AQ215" s="101">
        <v>414</v>
      </c>
      <c r="AR215" s="101">
        <v>1</v>
      </c>
      <c r="AS215" s="101">
        <v>1</v>
      </c>
      <c r="AT215" s="101">
        <f t="shared" si="99"/>
        <v>2</v>
      </c>
      <c r="AU215" s="14">
        <f t="shared" si="100"/>
        <v>4.1399999999999999E-2</v>
      </c>
      <c r="AV215" s="14">
        <f t="shared" si="101"/>
        <v>2.484</v>
      </c>
      <c r="GJ215" s="105">
        <v>209</v>
      </c>
      <c r="GK215" s="14">
        <f t="shared" si="102"/>
        <v>13</v>
      </c>
      <c r="GL215" s="14">
        <f t="shared" si="103"/>
        <v>1606015</v>
      </c>
      <c r="GM215" s="14" t="str">
        <f t="shared" si="104"/>
        <v>神器3-5 : 11级</v>
      </c>
      <c r="GN215" s="14" t="s">
        <v>900</v>
      </c>
      <c r="GO215" s="14">
        <f t="shared" si="105"/>
        <v>17</v>
      </c>
      <c r="GP215" s="14" t="str">
        <f t="shared" si="106"/>
        <v>神器3-5</v>
      </c>
      <c r="GQ215" s="14">
        <f t="shared" si="107"/>
        <v>10</v>
      </c>
    </row>
    <row r="216" spans="38:199" ht="16.5" x14ac:dyDescent="0.2">
      <c r="AL216" s="101">
        <v>7</v>
      </c>
      <c r="AM216" s="101">
        <v>1</v>
      </c>
      <c r="AN216" s="101">
        <v>55</v>
      </c>
      <c r="AO216" s="101">
        <v>12</v>
      </c>
      <c r="AP216" s="101" t="s">
        <v>376</v>
      </c>
      <c r="AQ216" s="101">
        <v>414</v>
      </c>
      <c r="AR216" s="101">
        <v>1</v>
      </c>
      <c r="AS216" s="101">
        <v>1</v>
      </c>
      <c r="AT216" s="101">
        <f t="shared" si="99"/>
        <v>2</v>
      </c>
      <c r="AU216" s="14">
        <f t="shared" si="100"/>
        <v>4.1399999999999999E-2</v>
      </c>
      <c r="AV216" s="14">
        <f t="shared" si="101"/>
        <v>2.484</v>
      </c>
      <c r="GJ216" s="105">
        <v>210</v>
      </c>
      <c r="GK216" s="14">
        <f t="shared" si="102"/>
        <v>13</v>
      </c>
      <c r="GL216" s="14">
        <f t="shared" si="103"/>
        <v>1606015</v>
      </c>
      <c r="GM216" s="14" t="str">
        <f t="shared" ref="GM216:GM279" si="108">INDEX($T$8:$T$49,GK216)&amp;" : "&amp;AO216&amp;"级"</f>
        <v>神器3-5 : 12级</v>
      </c>
      <c r="GN216" s="14" t="s">
        <v>900</v>
      </c>
      <c r="GO216" s="14">
        <f t="shared" si="105"/>
        <v>18</v>
      </c>
      <c r="GP216" s="14" t="str">
        <f t="shared" si="106"/>
        <v>神器3-5</v>
      </c>
      <c r="GQ216" s="14">
        <f t="shared" si="107"/>
        <v>10</v>
      </c>
    </row>
    <row r="217" spans="38:199" ht="16.5" x14ac:dyDescent="0.2">
      <c r="AL217" s="101">
        <v>7</v>
      </c>
      <c r="AM217" s="101">
        <v>1</v>
      </c>
      <c r="AN217" s="101">
        <v>55</v>
      </c>
      <c r="AO217" s="101">
        <v>13</v>
      </c>
      <c r="AP217" s="101" t="s">
        <v>377</v>
      </c>
      <c r="AQ217" s="101">
        <v>275</v>
      </c>
      <c r="AR217" s="101">
        <v>1</v>
      </c>
      <c r="AS217" s="101">
        <v>1</v>
      </c>
      <c r="AT217" s="101">
        <f t="shared" si="99"/>
        <v>3</v>
      </c>
      <c r="AU217" s="14">
        <f t="shared" si="100"/>
        <v>2.75E-2</v>
      </c>
      <c r="AV217" s="14">
        <f t="shared" si="101"/>
        <v>3.85</v>
      </c>
      <c r="GJ217" s="105">
        <v>211</v>
      </c>
      <c r="GK217" s="14">
        <f t="shared" si="102"/>
        <v>14</v>
      </c>
      <c r="GL217" s="14">
        <f t="shared" si="103"/>
        <v>1606016</v>
      </c>
      <c r="GM217" s="14" t="str">
        <f t="shared" si="108"/>
        <v>神器3-6 : 13级</v>
      </c>
      <c r="GN217" s="14" t="s">
        <v>900</v>
      </c>
      <c r="GO217" s="14">
        <f t="shared" si="105"/>
        <v>1</v>
      </c>
      <c r="GP217" s="14" t="str">
        <f t="shared" si="106"/>
        <v>神器3-6</v>
      </c>
      <c r="GQ217" s="14">
        <f t="shared" si="107"/>
        <v>1</v>
      </c>
    </row>
    <row r="218" spans="38:199" ht="16.5" x14ac:dyDescent="0.2">
      <c r="AL218" s="101">
        <v>7</v>
      </c>
      <c r="AM218" s="101">
        <v>1</v>
      </c>
      <c r="AN218" s="101">
        <v>55</v>
      </c>
      <c r="AO218" s="101">
        <v>14</v>
      </c>
      <c r="AP218" s="101" t="s">
        <v>378</v>
      </c>
      <c r="AQ218" s="101">
        <v>138</v>
      </c>
      <c r="AR218" s="101">
        <v>1</v>
      </c>
      <c r="AS218" s="101">
        <v>1</v>
      </c>
      <c r="AT218" s="101">
        <f t="shared" si="99"/>
        <v>4</v>
      </c>
      <c r="AU218" s="14">
        <f t="shared" si="100"/>
        <v>1.38E-2</v>
      </c>
      <c r="AV218" s="14">
        <f t="shared" si="101"/>
        <v>4.1399999999999997</v>
      </c>
      <c r="GJ218" s="105">
        <v>212</v>
      </c>
      <c r="GK218" s="14">
        <f t="shared" si="102"/>
        <v>14</v>
      </c>
      <c r="GL218" s="14">
        <f t="shared" si="103"/>
        <v>1606016</v>
      </c>
      <c r="GM218" s="14" t="str">
        <f t="shared" si="108"/>
        <v>神器3-6 : 14级</v>
      </c>
      <c r="GN218" s="14" t="s">
        <v>900</v>
      </c>
      <c r="GO218" s="14">
        <f t="shared" si="105"/>
        <v>2</v>
      </c>
      <c r="GP218" s="14" t="str">
        <f t="shared" si="106"/>
        <v>神器3-6</v>
      </c>
      <c r="GQ218" s="14">
        <f t="shared" si="107"/>
        <v>1</v>
      </c>
    </row>
    <row r="219" spans="38:199" ht="16.5" x14ac:dyDescent="0.2">
      <c r="AL219" s="101">
        <v>7</v>
      </c>
      <c r="AM219" s="101">
        <v>1</v>
      </c>
      <c r="AN219" s="101">
        <v>55</v>
      </c>
      <c r="AO219" s="101">
        <v>15</v>
      </c>
      <c r="AP219" s="101" t="s">
        <v>379</v>
      </c>
      <c r="AQ219" s="101">
        <v>700</v>
      </c>
      <c r="AR219" s="101">
        <v>1</v>
      </c>
      <c r="AS219" s="101">
        <v>1</v>
      </c>
      <c r="AT219" s="101">
        <f t="shared" si="99"/>
        <v>1</v>
      </c>
      <c r="AU219" s="14">
        <f t="shared" si="100"/>
        <v>7.0000000000000007E-2</v>
      </c>
      <c r="AV219" s="14">
        <f t="shared" si="101"/>
        <v>1.7500000000000002</v>
      </c>
      <c r="GJ219" s="105">
        <v>213</v>
      </c>
      <c r="GK219" s="14">
        <f t="shared" si="102"/>
        <v>14</v>
      </c>
      <c r="GL219" s="14">
        <f t="shared" si="103"/>
        <v>1606016</v>
      </c>
      <c r="GM219" s="14" t="str">
        <f t="shared" si="108"/>
        <v>神器3-6 : 15级</v>
      </c>
      <c r="GN219" s="14" t="s">
        <v>900</v>
      </c>
      <c r="GO219" s="14">
        <f t="shared" si="105"/>
        <v>3</v>
      </c>
      <c r="GP219" s="14" t="str">
        <f t="shared" si="106"/>
        <v>神器3-6</v>
      </c>
      <c r="GQ219" s="14">
        <f t="shared" si="107"/>
        <v>1</v>
      </c>
    </row>
    <row r="220" spans="38:199" ht="16.5" x14ac:dyDescent="0.2">
      <c r="AL220" s="101">
        <v>7</v>
      </c>
      <c r="AM220" s="101">
        <v>1</v>
      </c>
      <c r="AN220" s="101">
        <v>55</v>
      </c>
      <c r="AO220" s="101">
        <v>16</v>
      </c>
      <c r="AP220" s="101" t="s">
        <v>380</v>
      </c>
      <c r="AQ220" s="101">
        <v>700</v>
      </c>
      <c r="AR220" s="101">
        <v>1</v>
      </c>
      <c r="AS220" s="101">
        <v>1</v>
      </c>
      <c r="AT220" s="101">
        <f t="shared" si="99"/>
        <v>1</v>
      </c>
      <c r="AU220" s="14">
        <f t="shared" si="100"/>
        <v>7.0000000000000007E-2</v>
      </c>
      <c r="AV220" s="14">
        <f t="shared" si="101"/>
        <v>1.7500000000000002</v>
      </c>
      <c r="GJ220" s="105">
        <v>214</v>
      </c>
      <c r="GK220" s="14">
        <f t="shared" si="102"/>
        <v>14</v>
      </c>
      <c r="GL220" s="14">
        <f t="shared" si="103"/>
        <v>1606016</v>
      </c>
      <c r="GM220" s="14" t="str">
        <f t="shared" si="108"/>
        <v>神器3-6 : 16级</v>
      </c>
      <c r="GN220" s="14" t="s">
        <v>900</v>
      </c>
      <c r="GO220" s="14">
        <f t="shared" si="105"/>
        <v>4</v>
      </c>
      <c r="GP220" s="14" t="str">
        <f t="shared" si="106"/>
        <v>神器3-6</v>
      </c>
      <c r="GQ220" s="14">
        <f t="shared" si="107"/>
        <v>2</v>
      </c>
    </row>
    <row r="221" spans="38:199" ht="16.5" x14ac:dyDescent="0.2">
      <c r="AL221" s="101">
        <v>7</v>
      </c>
      <c r="AM221" s="101">
        <v>1</v>
      </c>
      <c r="AN221" s="101">
        <v>55</v>
      </c>
      <c r="AO221" s="101">
        <v>17</v>
      </c>
      <c r="AP221" s="101" t="s">
        <v>381</v>
      </c>
      <c r="AQ221" s="101">
        <v>414</v>
      </c>
      <c r="AR221" s="101">
        <v>1</v>
      </c>
      <c r="AS221" s="101">
        <v>1</v>
      </c>
      <c r="AT221" s="101">
        <f t="shared" si="99"/>
        <v>2</v>
      </c>
      <c r="AU221" s="14">
        <f t="shared" si="100"/>
        <v>4.1399999999999999E-2</v>
      </c>
      <c r="AV221" s="14">
        <f t="shared" si="101"/>
        <v>3.105</v>
      </c>
      <c r="GJ221" s="105">
        <v>215</v>
      </c>
      <c r="GK221" s="14">
        <f t="shared" si="102"/>
        <v>14</v>
      </c>
      <c r="GL221" s="14">
        <f t="shared" si="103"/>
        <v>1606016</v>
      </c>
      <c r="GM221" s="14" t="str">
        <f t="shared" si="108"/>
        <v>神器3-6 : 17级</v>
      </c>
      <c r="GN221" s="14" t="s">
        <v>900</v>
      </c>
      <c r="GO221" s="14">
        <f t="shared" si="105"/>
        <v>5</v>
      </c>
      <c r="GP221" s="14" t="str">
        <f t="shared" si="106"/>
        <v>神器3-6</v>
      </c>
      <c r="GQ221" s="14">
        <f t="shared" si="107"/>
        <v>2</v>
      </c>
    </row>
    <row r="222" spans="38:199" ht="16.5" x14ac:dyDescent="0.2">
      <c r="AL222" s="101">
        <v>7</v>
      </c>
      <c r="AM222" s="101">
        <v>1</v>
      </c>
      <c r="AN222" s="101">
        <v>55</v>
      </c>
      <c r="AO222" s="101">
        <v>18</v>
      </c>
      <c r="AP222" s="101" t="s">
        <v>382</v>
      </c>
      <c r="AQ222" s="101">
        <v>414</v>
      </c>
      <c r="AR222" s="101">
        <v>1</v>
      </c>
      <c r="AS222" s="101">
        <v>1</v>
      </c>
      <c r="AT222" s="101">
        <f t="shared" si="99"/>
        <v>2</v>
      </c>
      <c r="AU222" s="14">
        <f t="shared" si="100"/>
        <v>4.1399999999999999E-2</v>
      </c>
      <c r="AV222" s="14">
        <f t="shared" si="101"/>
        <v>3.105</v>
      </c>
      <c r="GJ222" s="105">
        <v>216</v>
      </c>
      <c r="GK222" s="14">
        <f t="shared" si="102"/>
        <v>14</v>
      </c>
      <c r="GL222" s="14">
        <f t="shared" si="103"/>
        <v>1606016</v>
      </c>
      <c r="GM222" s="14" t="str">
        <f t="shared" si="108"/>
        <v>神器3-6 : 18级</v>
      </c>
      <c r="GN222" s="14" t="s">
        <v>900</v>
      </c>
      <c r="GO222" s="14">
        <f t="shared" si="105"/>
        <v>6</v>
      </c>
      <c r="GP222" s="14" t="str">
        <f t="shared" si="106"/>
        <v>神器3-6</v>
      </c>
      <c r="GQ222" s="14">
        <f t="shared" si="107"/>
        <v>2</v>
      </c>
    </row>
    <row r="223" spans="38:199" ht="16.5" x14ac:dyDescent="0.2">
      <c r="AL223" s="101">
        <v>7</v>
      </c>
      <c r="AM223" s="101">
        <v>1</v>
      </c>
      <c r="AN223" s="101">
        <v>55</v>
      </c>
      <c r="AO223" s="101">
        <v>19</v>
      </c>
      <c r="AP223" s="101" t="s">
        <v>383</v>
      </c>
      <c r="AQ223" s="101">
        <v>275</v>
      </c>
      <c r="AR223" s="101">
        <v>1</v>
      </c>
      <c r="AS223" s="101">
        <v>1</v>
      </c>
      <c r="AT223" s="101">
        <f t="shared" si="99"/>
        <v>3</v>
      </c>
      <c r="AU223" s="14">
        <f t="shared" si="100"/>
        <v>2.75E-2</v>
      </c>
      <c r="AV223" s="14">
        <f t="shared" si="101"/>
        <v>4.8125</v>
      </c>
      <c r="GJ223" s="105">
        <v>217</v>
      </c>
      <c r="GK223" s="14">
        <f t="shared" si="102"/>
        <v>14</v>
      </c>
      <c r="GL223" s="14">
        <f t="shared" si="103"/>
        <v>1606016</v>
      </c>
      <c r="GM223" s="14" t="str">
        <f t="shared" si="108"/>
        <v>神器3-6 : 19级</v>
      </c>
      <c r="GN223" s="14" t="s">
        <v>900</v>
      </c>
      <c r="GO223" s="14">
        <f t="shared" si="105"/>
        <v>7</v>
      </c>
      <c r="GP223" s="14" t="str">
        <f t="shared" si="106"/>
        <v>神器3-6</v>
      </c>
      <c r="GQ223" s="14">
        <f t="shared" si="107"/>
        <v>3</v>
      </c>
    </row>
    <row r="224" spans="38:199" ht="16.5" x14ac:dyDescent="0.2">
      <c r="AL224" s="101">
        <v>7</v>
      </c>
      <c r="AM224" s="101">
        <v>1</v>
      </c>
      <c r="AN224" s="101">
        <v>55</v>
      </c>
      <c r="AO224" s="101">
        <v>20</v>
      </c>
      <c r="AP224" s="101" t="s">
        <v>384</v>
      </c>
      <c r="AQ224" s="101">
        <v>138</v>
      </c>
      <c r="AR224" s="101">
        <v>1</v>
      </c>
      <c r="AS224" s="101">
        <v>1</v>
      </c>
      <c r="AT224" s="101">
        <f t="shared" si="99"/>
        <v>4</v>
      </c>
      <c r="AU224" s="14">
        <f t="shared" si="100"/>
        <v>1.38E-2</v>
      </c>
      <c r="AV224" s="14">
        <f t="shared" si="101"/>
        <v>5.1749999999999998</v>
      </c>
      <c r="GJ224" s="105">
        <v>218</v>
      </c>
      <c r="GK224" s="14">
        <f t="shared" si="102"/>
        <v>14</v>
      </c>
      <c r="GL224" s="14">
        <f t="shared" si="103"/>
        <v>1606016</v>
      </c>
      <c r="GM224" s="14" t="str">
        <f t="shared" si="108"/>
        <v>神器3-6 : 20级</v>
      </c>
      <c r="GN224" s="14" t="s">
        <v>900</v>
      </c>
      <c r="GO224" s="14">
        <f t="shared" si="105"/>
        <v>8</v>
      </c>
      <c r="GP224" s="14" t="str">
        <f t="shared" si="106"/>
        <v>神器3-6</v>
      </c>
      <c r="GQ224" s="14">
        <f t="shared" si="107"/>
        <v>3</v>
      </c>
    </row>
    <row r="225" spans="38:199" ht="16.5" x14ac:dyDescent="0.2">
      <c r="AL225" s="101">
        <v>7</v>
      </c>
      <c r="AM225" s="101">
        <v>1</v>
      </c>
      <c r="AN225" s="101">
        <v>55</v>
      </c>
      <c r="AO225" s="101">
        <v>21</v>
      </c>
      <c r="AP225" s="101" t="s">
        <v>385</v>
      </c>
      <c r="AQ225" s="101">
        <v>700</v>
      </c>
      <c r="AR225" s="101">
        <v>1</v>
      </c>
      <c r="AS225" s="101">
        <v>1</v>
      </c>
      <c r="AT225" s="101">
        <f t="shared" si="99"/>
        <v>1</v>
      </c>
      <c r="AU225" s="14">
        <f t="shared" si="100"/>
        <v>7.0000000000000007E-2</v>
      </c>
      <c r="AV225" s="14">
        <f t="shared" si="101"/>
        <v>2.1</v>
      </c>
      <c r="GJ225" s="105">
        <v>219</v>
      </c>
      <c r="GK225" s="14">
        <f t="shared" si="102"/>
        <v>14</v>
      </c>
      <c r="GL225" s="14">
        <f t="shared" si="103"/>
        <v>1606016</v>
      </c>
      <c r="GM225" s="14" t="str">
        <f t="shared" si="108"/>
        <v>神器3-6 : 21级</v>
      </c>
      <c r="GN225" s="14" t="s">
        <v>900</v>
      </c>
      <c r="GO225" s="14">
        <f t="shared" si="105"/>
        <v>9</v>
      </c>
      <c r="GP225" s="14" t="str">
        <f t="shared" si="106"/>
        <v>神器3-6</v>
      </c>
      <c r="GQ225" s="14">
        <f t="shared" si="107"/>
        <v>3</v>
      </c>
    </row>
    <row r="226" spans="38:199" ht="16.5" x14ac:dyDescent="0.2">
      <c r="AL226" s="101">
        <v>7</v>
      </c>
      <c r="AM226" s="101">
        <v>1</v>
      </c>
      <c r="AN226" s="101">
        <v>55</v>
      </c>
      <c r="AO226" s="101">
        <v>22</v>
      </c>
      <c r="AP226" s="101" t="s">
        <v>386</v>
      </c>
      <c r="AQ226" s="101">
        <v>700</v>
      </c>
      <c r="AR226" s="101">
        <v>1</v>
      </c>
      <c r="AS226" s="101">
        <v>1</v>
      </c>
      <c r="AT226" s="101">
        <f t="shared" si="99"/>
        <v>1</v>
      </c>
      <c r="AU226" s="14">
        <f t="shared" si="100"/>
        <v>7.0000000000000007E-2</v>
      </c>
      <c r="AV226" s="14">
        <f t="shared" si="101"/>
        <v>2.1</v>
      </c>
      <c r="GJ226" s="105">
        <v>220</v>
      </c>
      <c r="GK226" s="14">
        <f t="shared" si="102"/>
        <v>14</v>
      </c>
      <c r="GL226" s="14">
        <f t="shared" si="103"/>
        <v>1606016</v>
      </c>
      <c r="GM226" s="14" t="str">
        <f t="shared" si="108"/>
        <v>神器3-6 : 22级</v>
      </c>
      <c r="GN226" s="14" t="s">
        <v>900</v>
      </c>
      <c r="GO226" s="14">
        <f t="shared" si="105"/>
        <v>10</v>
      </c>
      <c r="GP226" s="14" t="str">
        <f t="shared" si="106"/>
        <v>神器3-6</v>
      </c>
      <c r="GQ226" s="14">
        <f t="shared" si="107"/>
        <v>5</v>
      </c>
    </row>
    <row r="227" spans="38:199" ht="16.5" x14ac:dyDescent="0.2">
      <c r="AL227" s="101">
        <v>7</v>
      </c>
      <c r="AM227" s="101">
        <v>1</v>
      </c>
      <c r="AN227" s="101">
        <v>55</v>
      </c>
      <c r="AO227" s="101">
        <v>23</v>
      </c>
      <c r="AP227" s="101" t="s">
        <v>387</v>
      </c>
      <c r="AQ227" s="101">
        <v>414</v>
      </c>
      <c r="AR227" s="101">
        <v>1</v>
      </c>
      <c r="AS227" s="101">
        <v>1</v>
      </c>
      <c r="AT227" s="101">
        <f t="shared" si="99"/>
        <v>2</v>
      </c>
      <c r="AU227" s="14">
        <f t="shared" si="100"/>
        <v>4.1399999999999999E-2</v>
      </c>
      <c r="AV227" s="14">
        <f t="shared" si="101"/>
        <v>3.726</v>
      </c>
      <c r="GJ227" s="105">
        <v>221</v>
      </c>
      <c r="GK227" s="14">
        <f t="shared" si="102"/>
        <v>14</v>
      </c>
      <c r="GL227" s="14">
        <f t="shared" si="103"/>
        <v>1606016</v>
      </c>
      <c r="GM227" s="14" t="str">
        <f t="shared" si="108"/>
        <v>神器3-6 : 23级</v>
      </c>
      <c r="GN227" s="14" t="s">
        <v>900</v>
      </c>
      <c r="GO227" s="14">
        <f t="shared" si="105"/>
        <v>11</v>
      </c>
      <c r="GP227" s="14" t="str">
        <f t="shared" si="106"/>
        <v>神器3-6</v>
      </c>
      <c r="GQ227" s="14">
        <f t="shared" si="107"/>
        <v>5</v>
      </c>
    </row>
    <row r="228" spans="38:199" ht="16.5" x14ac:dyDescent="0.2">
      <c r="AL228" s="101">
        <v>7</v>
      </c>
      <c r="AM228" s="101">
        <v>1</v>
      </c>
      <c r="AN228" s="101">
        <v>55</v>
      </c>
      <c r="AO228" s="101">
        <v>24</v>
      </c>
      <c r="AP228" s="101" t="s">
        <v>388</v>
      </c>
      <c r="AQ228" s="101">
        <v>414</v>
      </c>
      <c r="AR228" s="101">
        <v>1</v>
      </c>
      <c r="AS228" s="101">
        <v>1</v>
      </c>
      <c r="AT228" s="101">
        <f t="shared" si="99"/>
        <v>2</v>
      </c>
      <c r="AU228" s="14">
        <f t="shared" si="100"/>
        <v>4.1399999999999999E-2</v>
      </c>
      <c r="AV228" s="14">
        <f t="shared" si="101"/>
        <v>3.726</v>
      </c>
      <c r="GJ228" s="105">
        <v>222</v>
      </c>
      <c r="GK228" s="14">
        <f t="shared" si="102"/>
        <v>14</v>
      </c>
      <c r="GL228" s="14">
        <f t="shared" si="103"/>
        <v>1606016</v>
      </c>
      <c r="GM228" s="14" t="str">
        <f t="shared" si="108"/>
        <v>神器3-6 : 24级</v>
      </c>
      <c r="GN228" s="14" t="s">
        <v>900</v>
      </c>
      <c r="GO228" s="14">
        <f t="shared" si="105"/>
        <v>12</v>
      </c>
      <c r="GP228" s="14" t="str">
        <f t="shared" si="106"/>
        <v>神器3-6</v>
      </c>
      <c r="GQ228" s="14">
        <f t="shared" si="107"/>
        <v>6</v>
      </c>
    </row>
    <row r="229" spans="38:199" ht="16.5" x14ac:dyDescent="0.2">
      <c r="AL229" s="101">
        <v>7</v>
      </c>
      <c r="AM229" s="101">
        <v>1</v>
      </c>
      <c r="AN229" s="101">
        <v>55</v>
      </c>
      <c r="AO229" s="101">
        <v>25</v>
      </c>
      <c r="AP229" s="101" t="s">
        <v>389</v>
      </c>
      <c r="AQ229" s="101">
        <v>275</v>
      </c>
      <c r="AR229" s="101">
        <v>1</v>
      </c>
      <c r="AS229" s="101">
        <v>1</v>
      </c>
      <c r="AT229" s="101">
        <f t="shared" si="99"/>
        <v>3</v>
      </c>
      <c r="AU229" s="14">
        <f t="shared" si="100"/>
        <v>2.75E-2</v>
      </c>
      <c r="AV229" s="14">
        <f t="shared" si="101"/>
        <v>5.7750000000000004</v>
      </c>
      <c r="GJ229" s="105">
        <v>223</v>
      </c>
      <c r="GK229" s="14">
        <f t="shared" si="102"/>
        <v>14</v>
      </c>
      <c r="GL229" s="14">
        <f t="shared" si="103"/>
        <v>1606016</v>
      </c>
      <c r="GM229" s="14" t="str">
        <f t="shared" si="108"/>
        <v>神器3-6 : 25级</v>
      </c>
      <c r="GN229" s="14" t="s">
        <v>900</v>
      </c>
      <c r="GO229" s="14">
        <f t="shared" si="105"/>
        <v>13</v>
      </c>
      <c r="GP229" s="14" t="str">
        <f t="shared" si="106"/>
        <v>神器3-6</v>
      </c>
      <c r="GQ229" s="14">
        <f t="shared" si="107"/>
        <v>7</v>
      </c>
    </row>
    <row r="230" spans="38:199" ht="16.5" x14ac:dyDescent="0.2">
      <c r="AL230" s="101">
        <v>7</v>
      </c>
      <c r="AM230" s="101">
        <v>1</v>
      </c>
      <c r="AN230" s="101">
        <v>55</v>
      </c>
      <c r="AO230" s="101">
        <v>26</v>
      </c>
      <c r="AP230" s="101" t="s">
        <v>390</v>
      </c>
      <c r="AQ230" s="101">
        <v>139</v>
      </c>
      <c r="AR230" s="101">
        <v>1</v>
      </c>
      <c r="AS230" s="101">
        <v>1</v>
      </c>
      <c r="AT230" s="101">
        <f t="shared" si="99"/>
        <v>4</v>
      </c>
      <c r="AU230" s="14">
        <f t="shared" si="100"/>
        <v>1.3899999999999999E-2</v>
      </c>
      <c r="AV230" s="14">
        <f t="shared" si="101"/>
        <v>6.2549999999999999</v>
      </c>
      <c r="GJ230" s="105">
        <v>224</v>
      </c>
      <c r="GK230" s="14">
        <f t="shared" si="102"/>
        <v>14</v>
      </c>
      <c r="GL230" s="14">
        <f t="shared" si="103"/>
        <v>1606016</v>
      </c>
      <c r="GM230" s="14" t="str">
        <f t="shared" si="108"/>
        <v>神器3-6 : 26级</v>
      </c>
      <c r="GN230" s="14" t="s">
        <v>900</v>
      </c>
      <c r="GO230" s="14">
        <f t="shared" si="105"/>
        <v>14</v>
      </c>
      <c r="GP230" s="14" t="str">
        <f t="shared" si="106"/>
        <v>神器3-6</v>
      </c>
      <c r="GQ230" s="14">
        <f t="shared" si="107"/>
        <v>7</v>
      </c>
    </row>
    <row r="231" spans="38:199" ht="16.5" x14ac:dyDescent="0.2">
      <c r="AL231" s="101">
        <v>7</v>
      </c>
      <c r="AM231" s="101">
        <v>1</v>
      </c>
      <c r="AN231" s="101">
        <v>55</v>
      </c>
      <c r="AO231" s="101">
        <v>27</v>
      </c>
      <c r="AP231" s="101" t="s">
        <v>885</v>
      </c>
      <c r="AQ231" s="101">
        <v>416</v>
      </c>
      <c r="AR231" s="101">
        <v>1</v>
      </c>
      <c r="AS231" s="101">
        <v>1</v>
      </c>
      <c r="AT231" s="101">
        <f t="shared" si="99"/>
        <v>2</v>
      </c>
      <c r="AU231" s="14">
        <f t="shared" ref="AU231:AU236" si="109">(AR231+AS231)/2*AQ231/10000</f>
        <v>4.1599999999999998E-2</v>
      </c>
      <c r="AV231" s="14">
        <f t="shared" ref="AV231:AV236" si="110">(AR231+AS231)/2*AQ231/10000*INDEX($AI$7:$AI$48,AO231)</f>
        <v>4.992</v>
      </c>
      <c r="GJ231" s="105">
        <v>225</v>
      </c>
      <c r="GK231" s="14">
        <f t="shared" si="102"/>
        <v>14</v>
      </c>
      <c r="GL231" s="14">
        <f t="shared" si="103"/>
        <v>1606016</v>
      </c>
      <c r="GM231" s="14" t="str">
        <f t="shared" si="108"/>
        <v>神器3-6 : 27级</v>
      </c>
      <c r="GN231" s="14" t="s">
        <v>900</v>
      </c>
      <c r="GO231" s="14">
        <f t="shared" si="105"/>
        <v>15</v>
      </c>
      <c r="GP231" s="14" t="str">
        <f t="shared" si="106"/>
        <v>神器3-6</v>
      </c>
      <c r="GQ231" s="14">
        <f t="shared" si="107"/>
        <v>7</v>
      </c>
    </row>
    <row r="232" spans="38:199" ht="16.5" x14ac:dyDescent="0.2">
      <c r="AL232" s="101">
        <v>7</v>
      </c>
      <c r="AM232" s="101">
        <v>1</v>
      </c>
      <c r="AN232" s="101">
        <v>55</v>
      </c>
      <c r="AO232" s="101">
        <v>28</v>
      </c>
      <c r="AP232" s="101" t="s">
        <v>392</v>
      </c>
      <c r="AQ232" s="101">
        <v>416</v>
      </c>
      <c r="AR232" s="101">
        <v>1</v>
      </c>
      <c r="AS232" s="101">
        <v>1</v>
      </c>
      <c r="AT232" s="101">
        <f t="shared" si="99"/>
        <v>2</v>
      </c>
      <c r="AU232" s="14">
        <f t="shared" si="109"/>
        <v>4.1599999999999998E-2</v>
      </c>
      <c r="AV232" s="14">
        <f t="shared" si="110"/>
        <v>4.992</v>
      </c>
      <c r="GJ232" s="105">
        <v>226</v>
      </c>
      <c r="GK232" s="14">
        <f t="shared" si="102"/>
        <v>14</v>
      </c>
      <c r="GL232" s="14">
        <f t="shared" si="103"/>
        <v>1606016</v>
      </c>
      <c r="GM232" s="14" t="str">
        <f t="shared" si="108"/>
        <v>神器3-6 : 28级</v>
      </c>
      <c r="GN232" s="14" t="s">
        <v>900</v>
      </c>
      <c r="GO232" s="14">
        <f t="shared" si="105"/>
        <v>16</v>
      </c>
      <c r="GP232" s="14" t="str">
        <f t="shared" si="106"/>
        <v>神器3-6</v>
      </c>
      <c r="GQ232" s="14">
        <f t="shared" si="107"/>
        <v>10</v>
      </c>
    </row>
    <row r="233" spans="38:199" ht="16.5" x14ac:dyDescent="0.2">
      <c r="AL233" s="101">
        <v>7</v>
      </c>
      <c r="AM233" s="101">
        <v>1</v>
      </c>
      <c r="AN233" s="101">
        <v>55</v>
      </c>
      <c r="AO233" s="101">
        <v>29</v>
      </c>
      <c r="AP233" s="101" t="s">
        <v>393</v>
      </c>
      <c r="AQ233" s="101">
        <v>416</v>
      </c>
      <c r="AR233" s="101">
        <v>1</v>
      </c>
      <c r="AS233" s="101">
        <v>1</v>
      </c>
      <c r="AT233" s="101">
        <f t="shared" si="99"/>
        <v>2</v>
      </c>
      <c r="AU233" s="14">
        <f t="shared" si="109"/>
        <v>4.1599999999999998E-2</v>
      </c>
      <c r="AV233" s="14">
        <f t="shared" si="110"/>
        <v>4.992</v>
      </c>
      <c r="GJ233" s="105">
        <v>227</v>
      </c>
      <c r="GK233" s="14">
        <f t="shared" si="102"/>
        <v>14</v>
      </c>
      <c r="GL233" s="14">
        <f t="shared" si="103"/>
        <v>1606016</v>
      </c>
      <c r="GM233" s="14" t="str">
        <f t="shared" si="108"/>
        <v>神器3-6 : 29级</v>
      </c>
      <c r="GN233" s="14" t="s">
        <v>900</v>
      </c>
      <c r="GO233" s="14">
        <f t="shared" si="105"/>
        <v>17</v>
      </c>
      <c r="GP233" s="14" t="str">
        <f t="shared" si="106"/>
        <v>神器3-6</v>
      </c>
      <c r="GQ233" s="14">
        <f t="shared" si="107"/>
        <v>10</v>
      </c>
    </row>
    <row r="234" spans="38:199" ht="16.5" x14ac:dyDescent="0.2">
      <c r="AL234" s="101">
        <v>7</v>
      </c>
      <c r="AM234" s="101">
        <v>1</v>
      </c>
      <c r="AN234" s="101">
        <v>55</v>
      </c>
      <c r="AO234" s="101">
        <v>30</v>
      </c>
      <c r="AP234" s="101" t="s">
        <v>394</v>
      </c>
      <c r="AQ234" s="101">
        <v>276</v>
      </c>
      <c r="AR234" s="101">
        <v>1</v>
      </c>
      <c r="AS234" s="101">
        <v>1</v>
      </c>
      <c r="AT234" s="101">
        <f t="shared" si="99"/>
        <v>3</v>
      </c>
      <c r="AU234" s="14">
        <f t="shared" si="109"/>
        <v>2.76E-2</v>
      </c>
      <c r="AV234" s="14">
        <f t="shared" si="110"/>
        <v>7.7279999999999998</v>
      </c>
      <c r="GJ234" s="105">
        <v>228</v>
      </c>
      <c r="GK234" s="14">
        <f t="shared" si="102"/>
        <v>14</v>
      </c>
      <c r="GL234" s="14">
        <f t="shared" si="103"/>
        <v>1606016</v>
      </c>
      <c r="GM234" s="14" t="str">
        <f t="shared" si="108"/>
        <v>神器3-6 : 30级</v>
      </c>
      <c r="GN234" s="14" t="s">
        <v>900</v>
      </c>
      <c r="GO234" s="14">
        <f t="shared" si="105"/>
        <v>18</v>
      </c>
      <c r="GP234" s="14" t="str">
        <f t="shared" si="106"/>
        <v>神器3-6</v>
      </c>
      <c r="GQ234" s="14">
        <f t="shared" si="107"/>
        <v>10</v>
      </c>
    </row>
    <row r="235" spans="38:199" ht="16.5" x14ac:dyDescent="0.2">
      <c r="AL235" s="101">
        <v>7</v>
      </c>
      <c r="AM235" s="101">
        <v>1</v>
      </c>
      <c r="AN235" s="101">
        <v>55</v>
      </c>
      <c r="AO235" s="101">
        <v>31</v>
      </c>
      <c r="AP235" s="101" t="s">
        <v>395</v>
      </c>
      <c r="AQ235" s="101">
        <v>276</v>
      </c>
      <c r="AR235" s="101">
        <v>1</v>
      </c>
      <c r="AS235" s="101">
        <v>1</v>
      </c>
      <c r="AT235" s="101">
        <f t="shared" si="99"/>
        <v>3</v>
      </c>
      <c r="AU235" s="14">
        <f t="shared" si="109"/>
        <v>2.76E-2</v>
      </c>
      <c r="AV235" s="14">
        <f t="shared" si="110"/>
        <v>7.7279999999999998</v>
      </c>
      <c r="GJ235" s="105">
        <v>229</v>
      </c>
      <c r="GK235" s="14">
        <f t="shared" si="102"/>
        <v>15</v>
      </c>
      <c r="GL235" s="14">
        <f t="shared" si="103"/>
        <v>1606019</v>
      </c>
      <c r="GM235" s="14" t="str">
        <f t="shared" si="108"/>
        <v>神器4-1 : 31级</v>
      </c>
      <c r="GN235" s="14" t="s">
        <v>900</v>
      </c>
      <c r="GO235" s="14">
        <f t="shared" si="105"/>
        <v>1</v>
      </c>
      <c r="GP235" s="14" t="str">
        <f t="shared" si="106"/>
        <v>神器4-1</v>
      </c>
      <c r="GQ235" s="14">
        <f t="shared" si="107"/>
        <v>1</v>
      </c>
    </row>
    <row r="236" spans="38:199" ht="16.5" x14ac:dyDescent="0.2">
      <c r="AL236" s="101">
        <v>7</v>
      </c>
      <c r="AM236" s="101">
        <v>1</v>
      </c>
      <c r="AN236" s="101">
        <v>55</v>
      </c>
      <c r="AO236" s="101">
        <v>32</v>
      </c>
      <c r="AP236" s="101" t="s">
        <v>396</v>
      </c>
      <c r="AQ236" s="101">
        <v>276</v>
      </c>
      <c r="AR236" s="101">
        <v>1</v>
      </c>
      <c r="AS236" s="101">
        <v>1</v>
      </c>
      <c r="AT236" s="101">
        <f t="shared" si="99"/>
        <v>3</v>
      </c>
      <c r="AU236" s="14">
        <f t="shared" si="109"/>
        <v>2.76E-2</v>
      </c>
      <c r="AV236" s="14">
        <f t="shared" si="110"/>
        <v>7.7279999999999998</v>
      </c>
      <c r="GJ236" s="105">
        <v>230</v>
      </c>
      <c r="GK236" s="14">
        <f t="shared" si="102"/>
        <v>15</v>
      </c>
      <c r="GL236" s="14">
        <f t="shared" si="103"/>
        <v>1606019</v>
      </c>
      <c r="GM236" s="14" t="str">
        <f t="shared" si="108"/>
        <v>神器4-1 : 32级</v>
      </c>
      <c r="GN236" s="14" t="s">
        <v>900</v>
      </c>
      <c r="GO236" s="14">
        <f t="shared" si="105"/>
        <v>2</v>
      </c>
      <c r="GP236" s="14" t="str">
        <f t="shared" si="106"/>
        <v>神器4-1</v>
      </c>
      <c r="GQ236" s="14">
        <f t="shared" si="107"/>
        <v>1</v>
      </c>
    </row>
    <row r="237" spans="38:199" ht="16.5" x14ac:dyDescent="0.2">
      <c r="AL237" s="101">
        <v>7</v>
      </c>
      <c r="AM237" s="101">
        <v>1</v>
      </c>
      <c r="AN237" s="101">
        <v>56</v>
      </c>
      <c r="AO237" s="101">
        <v>35</v>
      </c>
      <c r="AP237" s="101" t="s">
        <v>399</v>
      </c>
      <c r="AQ237" s="101">
        <v>2000</v>
      </c>
      <c r="AR237" s="101">
        <v>1</v>
      </c>
      <c r="AS237" s="101">
        <v>2</v>
      </c>
      <c r="AT237" s="101">
        <f t="shared" ref="AT237:AT257" si="111">INDEX($AH$7:$AH$48,AO237)</f>
        <v>2</v>
      </c>
      <c r="AU237" s="14">
        <f t="shared" ref="AU237:AU257" si="112">(AR237+AS237)/2*AQ237/10000</f>
        <v>0.3</v>
      </c>
      <c r="AV237" s="14">
        <f t="shared" ref="AV237:AV257" si="113">(AR237+AS237)/2*AQ237/10000*INDEX($AI$7:$AI$48,AO237)</f>
        <v>45</v>
      </c>
      <c r="GJ237" s="105">
        <v>231</v>
      </c>
      <c r="GK237" s="14">
        <f t="shared" si="102"/>
        <v>15</v>
      </c>
      <c r="GL237" s="14">
        <f t="shared" si="103"/>
        <v>1606019</v>
      </c>
      <c r="GM237" s="14" t="str">
        <f t="shared" si="108"/>
        <v>神器4-1 : 35级</v>
      </c>
      <c r="GN237" s="14" t="s">
        <v>900</v>
      </c>
      <c r="GO237" s="14">
        <f t="shared" si="105"/>
        <v>3</v>
      </c>
      <c r="GP237" s="14" t="str">
        <f t="shared" si="106"/>
        <v>神器4-1</v>
      </c>
      <c r="GQ237" s="14">
        <f t="shared" si="107"/>
        <v>1</v>
      </c>
    </row>
    <row r="238" spans="38:199" ht="16.5" x14ac:dyDescent="0.2">
      <c r="AL238" s="101">
        <v>7</v>
      </c>
      <c r="AM238" s="101">
        <v>1</v>
      </c>
      <c r="AN238" s="101">
        <v>56</v>
      </c>
      <c r="AO238" s="101">
        <v>36</v>
      </c>
      <c r="AP238" s="101" t="s">
        <v>400</v>
      </c>
      <c r="AQ238" s="101">
        <v>2000</v>
      </c>
      <c r="AR238" s="101">
        <v>1</v>
      </c>
      <c r="AS238" s="101">
        <v>2</v>
      </c>
      <c r="AT238" s="101">
        <f t="shared" si="111"/>
        <v>2</v>
      </c>
      <c r="AU238" s="14">
        <f t="shared" si="112"/>
        <v>0.3</v>
      </c>
      <c r="AV238" s="14">
        <f t="shared" si="113"/>
        <v>45</v>
      </c>
      <c r="GJ238" s="105">
        <v>232</v>
      </c>
      <c r="GK238" s="14">
        <f t="shared" si="102"/>
        <v>15</v>
      </c>
      <c r="GL238" s="14">
        <f t="shared" si="103"/>
        <v>1606019</v>
      </c>
      <c r="GM238" s="14" t="str">
        <f t="shared" si="108"/>
        <v>神器4-1 : 36级</v>
      </c>
      <c r="GN238" s="14" t="s">
        <v>900</v>
      </c>
      <c r="GO238" s="14">
        <f t="shared" si="105"/>
        <v>4</v>
      </c>
      <c r="GP238" s="14" t="str">
        <f t="shared" si="106"/>
        <v>神器4-1</v>
      </c>
      <c r="GQ238" s="14">
        <f t="shared" si="107"/>
        <v>2</v>
      </c>
    </row>
    <row r="239" spans="38:199" ht="16.5" x14ac:dyDescent="0.2">
      <c r="AL239" s="101">
        <v>7</v>
      </c>
      <c r="AM239" s="101">
        <v>1</v>
      </c>
      <c r="AN239" s="101">
        <v>56</v>
      </c>
      <c r="AO239" s="101">
        <v>37</v>
      </c>
      <c r="AP239" s="101" t="s">
        <v>401</v>
      </c>
      <c r="AQ239" s="101">
        <v>2000</v>
      </c>
      <c r="AR239" s="101">
        <v>1</v>
      </c>
      <c r="AS239" s="101">
        <v>2</v>
      </c>
      <c r="AT239" s="101">
        <f t="shared" si="111"/>
        <v>2</v>
      </c>
      <c r="AU239" s="14">
        <f t="shared" si="112"/>
        <v>0.3</v>
      </c>
      <c r="AV239" s="14">
        <f t="shared" si="113"/>
        <v>45</v>
      </c>
      <c r="GJ239" s="105">
        <v>233</v>
      </c>
      <c r="GK239" s="14">
        <f t="shared" si="102"/>
        <v>15</v>
      </c>
      <c r="GL239" s="14">
        <f t="shared" si="103"/>
        <v>1606019</v>
      </c>
      <c r="GM239" s="14" t="str">
        <f t="shared" si="108"/>
        <v>神器4-1 : 37级</v>
      </c>
      <c r="GN239" s="14" t="s">
        <v>900</v>
      </c>
      <c r="GO239" s="14">
        <f t="shared" si="105"/>
        <v>5</v>
      </c>
      <c r="GP239" s="14" t="str">
        <f t="shared" si="106"/>
        <v>神器4-1</v>
      </c>
      <c r="GQ239" s="14">
        <f t="shared" si="107"/>
        <v>2</v>
      </c>
    </row>
    <row r="240" spans="38:199" ht="16.5" x14ac:dyDescent="0.2">
      <c r="AL240" s="101">
        <v>7</v>
      </c>
      <c r="AM240" s="101">
        <v>2</v>
      </c>
      <c r="AN240" s="101">
        <v>57</v>
      </c>
      <c r="AO240" s="101">
        <v>9</v>
      </c>
      <c r="AP240" s="101" t="s">
        <v>860</v>
      </c>
      <c r="AQ240" s="101">
        <v>700</v>
      </c>
      <c r="AR240" s="101">
        <v>1</v>
      </c>
      <c r="AS240" s="101">
        <v>1</v>
      </c>
      <c r="AT240" s="101">
        <f t="shared" si="111"/>
        <v>1</v>
      </c>
      <c r="AU240" s="14">
        <f t="shared" si="112"/>
        <v>7.0000000000000007E-2</v>
      </c>
      <c r="AV240" s="14">
        <f t="shared" si="113"/>
        <v>1.4000000000000001</v>
      </c>
      <c r="GJ240" s="105">
        <v>234</v>
      </c>
      <c r="GK240" s="14">
        <f t="shared" si="102"/>
        <v>15</v>
      </c>
      <c r="GL240" s="14">
        <f t="shared" si="103"/>
        <v>1606019</v>
      </c>
      <c r="GM240" s="14" t="str">
        <f t="shared" si="108"/>
        <v>神器4-1 : 9级</v>
      </c>
      <c r="GN240" s="14" t="s">
        <v>900</v>
      </c>
      <c r="GO240" s="14">
        <f t="shared" si="105"/>
        <v>6</v>
      </c>
      <c r="GP240" s="14" t="str">
        <f t="shared" si="106"/>
        <v>神器4-1</v>
      </c>
      <c r="GQ240" s="14">
        <f t="shared" si="107"/>
        <v>2</v>
      </c>
    </row>
    <row r="241" spans="38:199" ht="16.5" x14ac:dyDescent="0.2">
      <c r="AL241" s="101">
        <v>7</v>
      </c>
      <c r="AM241" s="101">
        <v>2</v>
      </c>
      <c r="AN241" s="101">
        <v>57</v>
      </c>
      <c r="AO241" s="101">
        <v>10</v>
      </c>
      <c r="AP241" s="101" t="s">
        <v>374</v>
      </c>
      <c r="AQ241" s="101">
        <v>700</v>
      </c>
      <c r="AR241" s="101">
        <v>1</v>
      </c>
      <c r="AS241" s="101">
        <v>1</v>
      </c>
      <c r="AT241" s="101">
        <f t="shared" si="111"/>
        <v>1</v>
      </c>
      <c r="AU241" s="14">
        <f t="shared" si="112"/>
        <v>7.0000000000000007E-2</v>
      </c>
      <c r="AV241" s="14">
        <f t="shared" si="113"/>
        <v>1.4000000000000001</v>
      </c>
      <c r="GJ241" s="105">
        <v>235</v>
      </c>
      <c r="GK241" s="14">
        <f t="shared" si="102"/>
        <v>15</v>
      </c>
      <c r="GL241" s="14">
        <f t="shared" si="103"/>
        <v>1606019</v>
      </c>
      <c r="GM241" s="14" t="str">
        <f t="shared" si="108"/>
        <v>神器4-1 : 10级</v>
      </c>
      <c r="GN241" s="14" t="s">
        <v>900</v>
      </c>
      <c r="GO241" s="14">
        <f t="shared" si="105"/>
        <v>7</v>
      </c>
      <c r="GP241" s="14" t="str">
        <f t="shared" si="106"/>
        <v>神器4-1</v>
      </c>
      <c r="GQ241" s="14">
        <f t="shared" si="107"/>
        <v>3</v>
      </c>
    </row>
    <row r="242" spans="38:199" ht="16.5" x14ac:dyDescent="0.2">
      <c r="AL242" s="101">
        <v>7</v>
      </c>
      <c r="AM242" s="101">
        <v>2</v>
      </c>
      <c r="AN242" s="101">
        <v>57</v>
      </c>
      <c r="AO242" s="101">
        <v>11</v>
      </c>
      <c r="AP242" s="101" t="s">
        <v>375</v>
      </c>
      <c r="AQ242" s="101">
        <v>414</v>
      </c>
      <c r="AR242" s="101">
        <v>1</v>
      </c>
      <c r="AS242" s="101">
        <v>1</v>
      </c>
      <c r="AT242" s="101">
        <f t="shared" si="111"/>
        <v>2</v>
      </c>
      <c r="AU242" s="14">
        <f t="shared" si="112"/>
        <v>4.1399999999999999E-2</v>
      </c>
      <c r="AV242" s="14">
        <f t="shared" si="113"/>
        <v>2.484</v>
      </c>
      <c r="GJ242" s="105">
        <v>236</v>
      </c>
      <c r="GK242" s="14">
        <f t="shared" si="102"/>
        <v>15</v>
      </c>
      <c r="GL242" s="14">
        <f t="shared" si="103"/>
        <v>1606019</v>
      </c>
      <c r="GM242" s="14" t="str">
        <f t="shared" si="108"/>
        <v>神器4-1 : 11级</v>
      </c>
      <c r="GN242" s="14" t="s">
        <v>900</v>
      </c>
      <c r="GO242" s="14">
        <f t="shared" si="105"/>
        <v>8</v>
      </c>
      <c r="GP242" s="14" t="str">
        <f t="shared" si="106"/>
        <v>神器4-1</v>
      </c>
      <c r="GQ242" s="14">
        <f t="shared" si="107"/>
        <v>3</v>
      </c>
    </row>
    <row r="243" spans="38:199" ht="16.5" x14ac:dyDescent="0.2">
      <c r="AL243" s="101">
        <v>7</v>
      </c>
      <c r="AM243" s="101">
        <v>2</v>
      </c>
      <c r="AN243" s="101">
        <v>57</v>
      </c>
      <c r="AO243" s="101">
        <v>12</v>
      </c>
      <c r="AP243" s="101" t="s">
        <v>376</v>
      </c>
      <c r="AQ243" s="101">
        <v>414</v>
      </c>
      <c r="AR243" s="101">
        <v>1</v>
      </c>
      <c r="AS243" s="101">
        <v>1</v>
      </c>
      <c r="AT243" s="101">
        <f t="shared" si="111"/>
        <v>2</v>
      </c>
      <c r="AU243" s="14">
        <f t="shared" si="112"/>
        <v>4.1399999999999999E-2</v>
      </c>
      <c r="AV243" s="14">
        <f t="shared" si="113"/>
        <v>2.484</v>
      </c>
      <c r="GJ243" s="105">
        <v>237</v>
      </c>
      <c r="GK243" s="14">
        <f t="shared" si="102"/>
        <v>15</v>
      </c>
      <c r="GL243" s="14">
        <f t="shared" si="103"/>
        <v>1606019</v>
      </c>
      <c r="GM243" s="14" t="str">
        <f t="shared" si="108"/>
        <v>神器4-1 : 12级</v>
      </c>
      <c r="GN243" s="14" t="s">
        <v>900</v>
      </c>
      <c r="GO243" s="14">
        <f t="shared" si="105"/>
        <v>9</v>
      </c>
      <c r="GP243" s="14" t="str">
        <f t="shared" si="106"/>
        <v>神器4-1</v>
      </c>
      <c r="GQ243" s="14">
        <f t="shared" si="107"/>
        <v>3</v>
      </c>
    </row>
    <row r="244" spans="38:199" ht="16.5" x14ac:dyDescent="0.2">
      <c r="AL244" s="101">
        <v>7</v>
      </c>
      <c r="AM244" s="101">
        <v>2</v>
      </c>
      <c r="AN244" s="101">
        <v>57</v>
      </c>
      <c r="AO244" s="101">
        <v>13</v>
      </c>
      <c r="AP244" s="101" t="s">
        <v>377</v>
      </c>
      <c r="AQ244" s="101">
        <v>275</v>
      </c>
      <c r="AR244" s="101">
        <v>1</v>
      </c>
      <c r="AS244" s="101">
        <v>1</v>
      </c>
      <c r="AT244" s="101">
        <f t="shared" si="111"/>
        <v>3</v>
      </c>
      <c r="AU244" s="14">
        <f t="shared" si="112"/>
        <v>2.75E-2</v>
      </c>
      <c r="AV244" s="14">
        <f t="shared" si="113"/>
        <v>3.85</v>
      </c>
      <c r="GJ244" s="105">
        <v>238</v>
      </c>
      <c r="GK244" s="14">
        <f t="shared" si="102"/>
        <v>15</v>
      </c>
      <c r="GL244" s="14">
        <f t="shared" si="103"/>
        <v>1606019</v>
      </c>
      <c r="GM244" s="14" t="str">
        <f t="shared" si="108"/>
        <v>神器4-1 : 13级</v>
      </c>
      <c r="GN244" s="14" t="s">
        <v>900</v>
      </c>
      <c r="GO244" s="14">
        <f t="shared" si="105"/>
        <v>10</v>
      </c>
      <c r="GP244" s="14" t="str">
        <f t="shared" si="106"/>
        <v>神器4-1</v>
      </c>
      <c r="GQ244" s="14">
        <f t="shared" si="107"/>
        <v>5</v>
      </c>
    </row>
    <row r="245" spans="38:199" ht="16.5" x14ac:dyDescent="0.2">
      <c r="AL245" s="101">
        <v>7</v>
      </c>
      <c r="AM245" s="101">
        <v>2</v>
      </c>
      <c r="AN245" s="101">
        <v>57</v>
      </c>
      <c r="AO245" s="101">
        <v>14</v>
      </c>
      <c r="AP245" s="101" t="s">
        <v>378</v>
      </c>
      <c r="AQ245" s="101">
        <v>138</v>
      </c>
      <c r="AR245" s="101">
        <v>1</v>
      </c>
      <c r="AS245" s="101">
        <v>1</v>
      </c>
      <c r="AT245" s="101">
        <f t="shared" si="111"/>
        <v>4</v>
      </c>
      <c r="AU245" s="14">
        <f t="shared" si="112"/>
        <v>1.38E-2</v>
      </c>
      <c r="AV245" s="14">
        <f t="shared" si="113"/>
        <v>4.1399999999999997</v>
      </c>
      <c r="GJ245" s="105">
        <v>239</v>
      </c>
      <c r="GK245" s="14">
        <f t="shared" si="102"/>
        <v>15</v>
      </c>
      <c r="GL245" s="14">
        <f t="shared" si="103"/>
        <v>1606019</v>
      </c>
      <c r="GM245" s="14" t="str">
        <f t="shared" si="108"/>
        <v>神器4-1 : 14级</v>
      </c>
      <c r="GN245" s="14" t="s">
        <v>900</v>
      </c>
      <c r="GO245" s="14">
        <f t="shared" si="105"/>
        <v>11</v>
      </c>
      <c r="GP245" s="14" t="str">
        <f t="shared" si="106"/>
        <v>神器4-1</v>
      </c>
      <c r="GQ245" s="14">
        <f t="shared" si="107"/>
        <v>5</v>
      </c>
    </row>
    <row r="246" spans="38:199" ht="16.5" x14ac:dyDescent="0.2">
      <c r="AL246" s="101">
        <v>7</v>
      </c>
      <c r="AM246" s="101">
        <v>2</v>
      </c>
      <c r="AN246" s="101">
        <v>57</v>
      </c>
      <c r="AO246" s="101">
        <v>15</v>
      </c>
      <c r="AP246" s="101" t="s">
        <v>379</v>
      </c>
      <c r="AQ246" s="101">
        <v>700</v>
      </c>
      <c r="AR246" s="101">
        <v>1</v>
      </c>
      <c r="AS246" s="101">
        <v>1</v>
      </c>
      <c r="AT246" s="101">
        <f t="shared" si="111"/>
        <v>1</v>
      </c>
      <c r="AU246" s="14">
        <f t="shared" si="112"/>
        <v>7.0000000000000007E-2</v>
      </c>
      <c r="AV246" s="14">
        <f t="shared" si="113"/>
        <v>1.7500000000000002</v>
      </c>
      <c r="GJ246" s="105">
        <v>240</v>
      </c>
      <c r="GK246" s="14">
        <f t="shared" si="102"/>
        <v>15</v>
      </c>
      <c r="GL246" s="14">
        <f t="shared" si="103"/>
        <v>1606019</v>
      </c>
      <c r="GM246" s="14" t="str">
        <f t="shared" si="108"/>
        <v>神器4-1 : 15级</v>
      </c>
      <c r="GN246" s="14" t="s">
        <v>900</v>
      </c>
      <c r="GO246" s="14">
        <f t="shared" si="105"/>
        <v>12</v>
      </c>
      <c r="GP246" s="14" t="str">
        <f t="shared" si="106"/>
        <v>神器4-1</v>
      </c>
      <c r="GQ246" s="14">
        <f t="shared" si="107"/>
        <v>6</v>
      </c>
    </row>
    <row r="247" spans="38:199" ht="16.5" x14ac:dyDescent="0.2">
      <c r="AL247" s="101">
        <v>7</v>
      </c>
      <c r="AM247" s="101">
        <v>2</v>
      </c>
      <c r="AN247" s="101">
        <v>57</v>
      </c>
      <c r="AO247" s="101">
        <v>16</v>
      </c>
      <c r="AP247" s="101" t="s">
        <v>380</v>
      </c>
      <c r="AQ247" s="101">
        <v>700</v>
      </c>
      <c r="AR247" s="101">
        <v>1</v>
      </c>
      <c r="AS247" s="101">
        <v>1</v>
      </c>
      <c r="AT247" s="101">
        <f t="shared" si="111"/>
        <v>1</v>
      </c>
      <c r="AU247" s="14">
        <f t="shared" si="112"/>
        <v>7.0000000000000007E-2</v>
      </c>
      <c r="AV247" s="14">
        <f t="shared" si="113"/>
        <v>1.7500000000000002</v>
      </c>
      <c r="GJ247" s="105">
        <v>241</v>
      </c>
      <c r="GK247" s="14">
        <f t="shared" si="102"/>
        <v>15</v>
      </c>
      <c r="GL247" s="14">
        <f t="shared" si="103"/>
        <v>1606019</v>
      </c>
      <c r="GM247" s="14" t="str">
        <f t="shared" si="108"/>
        <v>神器4-1 : 16级</v>
      </c>
      <c r="GN247" s="14" t="s">
        <v>900</v>
      </c>
      <c r="GO247" s="14">
        <f t="shared" si="105"/>
        <v>13</v>
      </c>
      <c r="GP247" s="14" t="str">
        <f t="shared" si="106"/>
        <v>神器4-1</v>
      </c>
      <c r="GQ247" s="14">
        <f t="shared" si="107"/>
        <v>7</v>
      </c>
    </row>
    <row r="248" spans="38:199" ht="16.5" x14ac:dyDescent="0.2">
      <c r="AL248" s="101">
        <v>7</v>
      </c>
      <c r="AM248" s="101">
        <v>2</v>
      </c>
      <c r="AN248" s="101">
        <v>57</v>
      </c>
      <c r="AO248" s="101">
        <v>17</v>
      </c>
      <c r="AP248" s="101" t="s">
        <v>381</v>
      </c>
      <c r="AQ248" s="101">
        <v>414</v>
      </c>
      <c r="AR248" s="101">
        <v>1</v>
      </c>
      <c r="AS248" s="101">
        <v>1</v>
      </c>
      <c r="AT248" s="101">
        <f t="shared" si="111"/>
        <v>2</v>
      </c>
      <c r="AU248" s="14">
        <f t="shared" si="112"/>
        <v>4.1399999999999999E-2</v>
      </c>
      <c r="AV248" s="14">
        <f t="shared" si="113"/>
        <v>3.105</v>
      </c>
      <c r="GJ248" s="105">
        <v>242</v>
      </c>
      <c r="GK248" s="14">
        <f t="shared" si="102"/>
        <v>15</v>
      </c>
      <c r="GL248" s="14">
        <f t="shared" si="103"/>
        <v>1606019</v>
      </c>
      <c r="GM248" s="14" t="str">
        <f t="shared" si="108"/>
        <v>神器4-1 : 17级</v>
      </c>
      <c r="GN248" s="14" t="s">
        <v>900</v>
      </c>
      <c r="GO248" s="14">
        <f t="shared" si="105"/>
        <v>14</v>
      </c>
      <c r="GP248" s="14" t="str">
        <f t="shared" si="106"/>
        <v>神器4-1</v>
      </c>
      <c r="GQ248" s="14">
        <f t="shared" si="107"/>
        <v>7</v>
      </c>
    </row>
    <row r="249" spans="38:199" ht="16.5" x14ac:dyDescent="0.2">
      <c r="AL249" s="101">
        <v>7</v>
      </c>
      <c r="AM249" s="101">
        <v>2</v>
      </c>
      <c r="AN249" s="101">
        <v>57</v>
      </c>
      <c r="AO249" s="101">
        <v>18</v>
      </c>
      <c r="AP249" s="101" t="s">
        <v>382</v>
      </c>
      <c r="AQ249" s="101">
        <v>414</v>
      </c>
      <c r="AR249" s="101">
        <v>1</v>
      </c>
      <c r="AS249" s="101">
        <v>1</v>
      </c>
      <c r="AT249" s="101">
        <f t="shared" si="111"/>
        <v>2</v>
      </c>
      <c r="AU249" s="14">
        <f t="shared" si="112"/>
        <v>4.1399999999999999E-2</v>
      </c>
      <c r="AV249" s="14">
        <f t="shared" si="113"/>
        <v>3.105</v>
      </c>
      <c r="GJ249" s="105">
        <v>243</v>
      </c>
      <c r="GK249" s="14">
        <f t="shared" si="102"/>
        <v>15</v>
      </c>
      <c r="GL249" s="14">
        <f t="shared" si="103"/>
        <v>1606019</v>
      </c>
      <c r="GM249" s="14" t="str">
        <f t="shared" si="108"/>
        <v>神器4-1 : 18级</v>
      </c>
      <c r="GN249" s="14" t="s">
        <v>900</v>
      </c>
      <c r="GO249" s="14">
        <f t="shared" si="105"/>
        <v>15</v>
      </c>
      <c r="GP249" s="14" t="str">
        <f t="shared" si="106"/>
        <v>神器4-1</v>
      </c>
      <c r="GQ249" s="14">
        <f t="shared" si="107"/>
        <v>7</v>
      </c>
    </row>
    <row r="250" spans="38:199" ht="16.5" x14ac:dyDescent="0.2">
      <c r="AL250" s="101">
        <v>7</v>
      </c>
      <c r="AM250" s="101">
        <v>2</v>
      </c>
      <c r="AN250" s="101">
        <v>57</v>
      </c>
      <c r="AO250" s="101">
        <v>19</v>
      </c>
      <c r="AP250" s="101" t="s">
        <v>383</v>
      </c>
      <c r="AQ250" s="101">
        <v>275</v>
      </c>
      <c r="AR250" s="101">
        <v>1</v>
      </c>
      <c r="AS250" s="101">
        <v>1</v>
      </c>
      <c r="AT250" s="101">
        <f t="shared" si="111"/>
        <v>3</v>
      </c>
      <c r="AU250" s="14">
        <f t="shared" si="112"/>
        <v>2.75E-2</v>
      </c>
      <c r="AV250" s="14">
        <f t="shared" si="113"/>
        <v>4.8125</v>
      </c>
      <c r="GJ250" s="105">
        <v>244</v>
      </c>
      <c r="GK250" s="14">
        <f t="shared" si="102"/>
        <v>15</v>
      </c>
      <c r="GL250" s="14">
        <f t="shared" si="103"/>
        <v>1606019</v>
      </c>
      <c r="GM250" s="14" t="str">
        <f t="shared" si="108"/>
        <v>神器4-1 : 19级</v>
      </c>
      <c r="GN250" s="14" t="s">
        <v>900</v>
      </c>
      <c r="GO250" s="14">
        <f t="shared" si="105"/>
        <v>16</v>
      </c>
      <c r="GP250" s="14" t="str">
        <f t="shared" si="106"/>
        <v>神器4-1</v>
      </c>
      <c r="GQ250" s="14">
        <f t="shared" si="107"/>
        <v>10</v>
      </c>
    </row>
    <row r="251" spans="38:199" ht="16.5" x14ac:dyDescent="0.2">
      <c r="AL251" s="101">
        <v>7</v>
      </c>
      <c r="AM251" s="101">
        <v>2</v>
      </c>
      <c r="AN251" s="101">
        <v>57</v>
      </c>
      <c r="AO251" s="101">
        <v>20</v>
      </c>
      <c r="AP251" s="101" t="s">
        <v>384</v>
      </c>
      <c r="AQ251" s="101">
        <v>138</v>
      </c>
      <c r="AR251" s="101">
        <v>1</v>
      </c>
      <c r="AS251" s="101">
        <v>1</v>
      </c>
      <c r="AT251" s="101">
        <f t="shared" si="111"/>
        <v>4</v>
      </c>
      <c r="AU251" s="14">
        <f t="shared" si="112"/>
        <v>1.38E-2</v>
      </c>
      <c r="AV251" s="14">
        <f t="shared" si="113"/>
        <v>5.1749999999999998</v>
      </c>
      <c r="GJ251" s="105">
        <v>245</v>
      </c>
      <c r="GK251" s="14">
        <f t="shared" si="102"/>
        <v>15</v>
      </c>
      <c r="GL251" s="14">
        <f t="shared" si="103"/>
        <v>1606019</v>
      </c>
      <c r="GM251" s="14" t="str">
        <f t="shared" si="108"/>
        <v>神器4-1 : 20级</v>
      </c>
      <c r="GN251" s="14" t="s">
        <v>900</v>
      </c>
      <c r="GO251" s="14">
        <f t="shared" si="105"/>
        <v>17</v>
      </c>
      <c r="GP251" s="14" t="str">
        <f t="shared" si="106"/>
        <v>神器4-1</v>
      </c>
      <c r="GQ251" s="14">
        <f t="shared" si="107"/>
        <v>10</v>
      </c>
    </row>
    <row r="252" spans="38:199" ht="16.5" x14ac:dyDescent="0.2">
      <c r="AL252" s="101">
        <v>7</v>
      </c>
      <c r="AM252" s="101">
        <v>2</v>
      </c>
      <c r="AN252" s="101">
        <v>57</v>
      </c>
      <c r="AO252" s="101">
        <v>21</v>
      </c>
      <c r="AP252" s="101" t="s">
        <v>385</v>
      </c>
      <c r="AQ252" s="101">
        <v>700</v>
      </c>
      <c r="AR252" s="101">
        <v>1</v>
      </c>
      <c r="AS252" s="101">
        <v>1</v>
      </c>
      <c r="AT252" s="101">
        <f t="shared" si="111"/>
        <v>1</v>
      </c>
      <c r="AU252" s="14">
        <f t="shared" si="112"/>
        <v>7.0000000000000007E-2</v>
      </c>
      <c r="AV252" s="14">
        <f t="shared" si="113"/>
        <v>2.1</v>
      </c>
      <c r="GJ252" s="105">
        <v>246</v>
      </c>
      <c r="GK252" s="14">
        <f t="shared" si="102"/>
        <v>15</v>
      </c>
      <c r="GL252" s="14">
        <f t="shared" si="103"/>
        <v>1606019</v>
      </c>
      <c r="GM252" s="14" t="str">
        <f t="shared" si="108"/>
        <v>神器4-1 : 21级</v>
      </c>
      <c r="GN252" s="14" t="s">
        <v>900</v>
      </c>
      <c r="GO252" s="14">
        <f t="shared" si="105"/>
        <v>18</v>
      </c>
      <c r="GP252" s="14" t="str">
        <f t="shared" si="106"/>
        <v>神器4-1</v>
      </c>
      <c r="GQ252" s="14">
        <f t="shared" si="107"/>
        <v>10</v>
      </c>
    </row>
    <row r="253" spans="38:199" ht="16.5" x14ac:dyDescent="0.2">
      <c r="AL253" s="101">
        <v>7</v>
      </c>
      <c r="AM253" s="101">
        <v>2</v>
      </c>
      <c r="AN253" s="101">
        <v>57</v>
      </c>
      <c r="AO253" s="101">
        <v>22</v>
      </c>
      <c r="AP253" s="101" t="s">
        <v>386</v>
      </c>
      <c r="AQ253" s="101">
        <v>700</v>
      </c>
      <c r="AR253" s="101">
        <v>1</v>
      </c>
      <c r="AS253" s="101">
        <v>1</v>
      </c>
      <c r="AT253" s="101">
        <f t="shared" si="111"/>
        <v>1</v>
      </c>
      <c r="AU253" s="14">
        <f t="shared" si="112"/>
        <v>7.0000000000000007E-2</v>
      </c>
      <c r="AV253" s="14">
        <f t="shared" si="113"/>
        <v>2.1</v>
      </c>
      <c r="GJ253" s="105">
        <v>247</v>
      </c>
      <c r="GK253" s="14">
        <f t="shared" si="102"/>
        <v>16</v>
      </c>
      <c r="GL253" s="14">
        <f t="shared" si="103"/>
        <v>1606020</v>
      </c>
      <c r="GM253" s="14" t="str">
        <f t="shared" si="108"/>
        <v>神器4-2 : 22级</v>
      </c>
      <c r="GN253" s="14" t="s">
        <v>900</v>
      </c>
      <c r="GO253" s="14">
        <f t="shared" si="105"/>
        <v>1</v>
      </c>
      <c r="GP253" s="14" t="str">
        <f t="shared" si="106"/>
        <v>神器4-2</v>
      </c>
      <c r="GQ253" s="14">
        <f t="shared" si="107"/>
        <v>1</v>
      </c>
    </row>
    <row r="254" spans="38:199" ht="16.5" x14ac:dyDescent="0.2">
      <c r="AL254" s="101">
        <v>7</v>
      </c>
      <c r="AM254" s="101">
        <v>2</v>
      </c>
      <c r="AN254" s="101">
        <v>57</v>
      </c>
      <c r="AO254" s="101">
        <v>23</v>
      </c>
      <c r="AP254" s="101" t="s">
        <v>387</v>
      </c>
      <c r="AQ254" s="101">
        <v>414</v>
      </c>
      <c r="AR254" s="101">
        <v>1</v>
      </c>
      <c r="AS254" s="101">
        <v>1</v>
      </c>
      <c r="AT254" s="101">
        <f t="shared" si="111"/>
        <v>2</v>
      </c>
      <c r="AU254" s="14">
        <f t="shared" si="112"/>
        <v>4.1399999999999999E-2</v>
      </c>
      <c r="AV254" s="14">
        <f t="shared" si="113"/>
        <v>3.726</v>
      </c>
      <c r="GJ254" s="105">
        <v>248</v>
      </c>
      <c r="GK254" s="14">
        <f t="shared" si="102"/>
        <v>16</v>
      </c>
      <c r="GL254" s="14">
        <f t="shared" si="103"/>
        <v>1606020</v>
      </c>
      <c r="GM254" s="14" t="str">
        <f t="shared" si="108"/>
        <v>神器4-2 : 23级</v>
      </c>
      <c r="GN254" s="14" t="s">
        <v>900</v>
      </c>
      <c r="GO254" s="14">
        <f t="shared" si="105"/>
        <v>2</v>
      </c>
      <c r="GP254" s="14" t="str">
        <f t="shared" si="106"/>
        <v>神器4-2</v>
      </c>
      <c r="GQ254" s="14">
        <f t="shared" si="107"/>
        <v>1</v>
      </c>
    </row>
    <row r="255" spans="38:199" ht="16.5" x14ac:dyDescent="0.2">
      <c r="AL255" s="101">
        <v>7</v>
      </c>
      <c r="AM255" s="101">
        <v>2</v>
      </c>
      <c r="AN255" s="101">
        <v>57</v>
      </c>
      <c r="AO255" s="101">
        <v>24</v>
      </c>
      <c r="AP255" s="101" t="s">
        <v>388</v>
      </c>
      <c r="AQ255" s="101">
        <v>414</v>
      </c>
      <c r="AR255" s="101">
        <v>1</v>
      </c>
      <c r="AS255" s="101">
        <v>1</v>
      </c>
      <c r="AT255" s="101">
        <f t="shared" si="111"/>
        <v>2</v>
      </c>
      <c r="AU255" s="14">
        <f t="shared" si="112"/>
        <v>4.1399999999999999E-2</v>
      </c>
      <c r="AV255" s="14">
        <f t="shared" si="113"/>
        <v>3.726</v>
      </c>
      <c r="GJ255" s="105">
        <v>249</v>
      </c>
      <c r="GK255" s="14">
        <f t="shared" si="102"/>
        <v>16</v>
      </c>
      <c r="GL255" s="14">
        <f t="shared" si="103"/>
        <v>1606020</v>
      </c>
      <c r="GM255" s="14" t="str">
        <f t="shared" si="108"/>
        <v>神器4-2 : 24级</v>
      </c>
      <c r="GN255" s="14" t="s">
        <v>900</v>
      </c>
      <c r="GO255" s="14">
        <f t="shared" si="105"/>
        <v>3</v>
      </c>
      <c r="GP255" s="14" t="str">
        <f t="shared" si="106"/>
        <v>神器4-2</v>
      </c>
      <c r="GQ255" s="14">
        <f t="shared" si="107"/>
        <v>1</v>
      </c>
    </row>
    <row r="256" spans="38:199" ht="16.5" x14ac:dyDescent="0.2">
      <c r="AL256" s="101">
        <v>7</v>
      </c>
      <c r="AM256" s="101">
        <v>2</v>
      </c>
      <c r="AN256" s="101">
        <v>57</v>
      </c>
      <c r="AO256" s="101">
        <v>25</v>
      </c>
      <c r="AP256" s="101" t="s">
        <v>389</v>
      </c>
      <c r="AQ256" s="101">
        <v>275</v>
      </c>
      <c r="AR256" s="101">
        <v>1</v>
      </c>
      <c r="AS256" s="101">
        <v>1</v>
      </c>
      <c r="AT256" s="101">
        <f t="shared" si="111"/>
        <v>3</v>
      </c>
      <c r="AU256" s="14">
        <f t="shared" si="112"/>
        <v>2.75E-2</v>
      </c>
      <c r="AV256" s="14">
        <f t="shared" si="113"/>
        <v>5.7750000000000004</v>
      </c>
      <c r="GJ256" s="105">
        <v>250</v>
      </c>
      <c r="GK256" s="14">
        <f t="shared" si="102"/>
        <v>16</v>
      </c>
      <c r="GL256" s="14">
        <f t="shared" si="103"/>
        <v>1606020</v>
      </c>
      <c r="GM256" s="14" t="str">
        <f t="shared" si="108"/>
        <v>神器4-2 : 25级</v>
      </c>
      <c r="GN256" s="14" t="s">
        <v>900</v>
      </c>
      <c r="GO256" s="14">
        <f t="shared" si="105"/>
        <v>4</v>
      </c>
      <c r="GP256" s="14" t="str">
        <f t="shared" si="106"/>
        <v>神器4-2</v>
      </c>
      <c r="GQ256" s="14">
        <f t="shared" si="107"/>
        <v>2</v>
      </c>
    </row>
    <row r="257" spans="38:199" ht="16.5" x14ac:dyDescent="0.2">
      <c r="AL257" s="101">
        <v>7</v>
      </c>
      <c r="AM257" s="101">
        <v>2</v>
      </c>
      <c r="AN257" s="101">
        <v>57</v>
      </c>
      <c r="AO257" s="101">
        <v>26</v>
      </c>
      <c r="AP257" s="101" t="s">
        <v>390</v>
      </c>
      <c r="AQ257" s="101">
        <v>139</v>
      </c>
      <c r="AR257" s="101">
        <v>1</v>
      </c>
      <c r="AS257" s="101">
        <v>1</v>
      </c>
      <c r="AT257" s="101">
        <f t="shared" si="111"/>
        <v>4</v>
      </c>
      <c r="AU257" s="14">
        <f t="shared" si="112"/>
        <v>1.3899999999999999E-2</v>
      </c>
      <c r="AV257" s="14">
        <f t="shared" si="113"/>
        <v>6.2549999999999999</v>
      </c>
      <c r="GJ257" s="105">
        <v>251</v>
      </c>
      <c r="GK257" s="14">
        <f t="shared" si="102"/>
        <v>16</v>
      </c>
      <c r="GL257" s="14">
        <f t="shared" si="103"/>
        <v>1606020</v>
      </c>
      <c r="GM257" s="14" t="str">
        <f t="shared" si="108"/>
        <v>神器4-2 : 26级</v>
      </c>
      <c r="GN257" s="14" t="s">
        <v>900</v>
      </c>
      <c r="GO257" s="14">
        <f t="shared" si="105"/>
        <v>5</v>
      </c>
      <c r="GP257" s="14" t="str">
        <f t="shared" si="106"/>
        <v>神器4-2</v>
      </c>
      <c r="GQ257" s="14">
        <f t="shared" si="107"/>
        <v>2</v>
      </c>
    </row>
    <row r="258" spans="38:199" ht="16.5" x14ac:dyDescent="0.2">
      <c r="AL258" s="101">
        <v>7</v>
      </c>
      <c r="AM258" s="101">
        <v>2</v>
      </c>
      <c r="AN258" s="101">
        <v>57</v>
      </c>
      <c r="AO258" s="101">
        <v>27</v>
      </c>
      <c r="AP258" s="101" t="s">
        <v>885</v>
      </c>
      <c r="AQ258" s="101">
        <v>416</v>
      </c>
      <c r="AR258" s="101">
        <v>1</v>
      </c>
      <c r="AS258" s="101">
        <v>1</v>
      </c>
      <c r="AT258" s="101">
        <f t="shared" ref="AT258:AT263" si="114">INDEX($AH$7:$AH$48,AO258)</f>
        <v>2</v>
      </c>
      <c r="AU258" s="14">
        <f t="shared" ref="AU258:AU263" si="115">(AR258+AS258)/2*AQ258/10000</f>
        <v>4.1599999999999998E-2</v>
      </c>
      <c r="AV258" s="14">
        <f t="shared" ref="AV258:AV263" si="116">(AR258+AS258)/2*AQ258/10000*INDEX($AI$7:$AI$48,AO258)</f>
        <v>4.992</v>
      </c>
      <c r="GJ258" s="105">
        <v>252</v>
      </c>
      <c r="GK258" s="14">
        <f t="shared" si="102"/>
        <v>16</v>
      </c>
      <c r="GL258" s="14">
        <f t="shared" si="103"/>
        <v>1606020</v>
      </c>
      <c r="GM258" s="14" t="str">
        <f t="shared" si="108"/>
        <v>神器4-2 : 27级</v>
      </c>
      <c r="GN258" s="14" t="s">
        <v>900</v>
      </c>
      <c r="GO258" s="14">
        <f t="shared" si="105"/>
        <v>6</v>
      </c>
      <c r="GP258" s="14" t="str">
        <f t="shared" si="106"/>
        <v>神器4-2</v>
      </c>
      <c r="GQ258" s="14">
        <f t="shared" si="107"/>
        <v>2</v>
      </c>
    </row>
    <row r="259" spans="38:199" ht="16.5" x14ac:dyDescent="0.2">
      <c r="AL259" s="101">
        <v>7</v>
      </c>
      <c r="AM259" s="101">
        <v>2</v>
      </c>
      <c r="AN259" s="101">
        <v>57</v>
      </c>
      <c r="AO259" s="101">
        <v>28</v>
      </c>
      <c r="AP259" s="101" t="s">
        <v>392</v>
      </c>
      <c r="AQ259" s="101">
        <v>416</v>
      </c>
      <c r="AR259" s="101">
        <v>1</v>
      </c>
      <c r="AS259" s="101">
        <v>1</v>
      </c>
      <c r="AT259" s="101">
        <f t="shared" si="114"/>
        <v>2</v>
      </c>
      <c r="AU259" s="14">
        <f t="shared" si="115"/>
        <v>4.1599999999999998E-2</v>
      </c>
      <c r="AV259" s="14">
        <f t="shared" si="116"/>
        <v>4.992</v>
      </c>
      <c r="GJ259" s="105">
        <v>253</v>
      </c>
      <c r="GK259" s="14">
        <f t="shared" si="102"/>
        <v>16</v>
      </c>
      <c r="GL259" s="14">
        <f t="shared" si="103"/>
        <v>1606020</v>
      </c>
      <c r="GM259" s="14" t="str">
        <f t="shared" si="108"/>
        <v>神器4-2 : 28级</v>
      </c>
      <c r="GN259" s="14" t="s">
        <v>900</v>
      </c>
      <c r="GO259" s="14">
        <f t="shared" si="105"/>
        <v>7</v>
      </c>
      <c r="GP259" s="14" t="str">
        <f t="shared" si="106"/>
        <v>神器4-2</v>
      </c>
      <c r="GQ259" s="14">
        <f t="shared" si="107"/>
        <v>3</v>
      </c>
    </row>
    <row r="260" spans="38:199" ht="16.5" x14ac:dyDescent="0.2">
      <c r="AL260" s="101">
        <v>7</v>
      </c>
      <c r="AM260" s="101">
        <v>2</v>
      </c>
      <c r="AN260" s="101">
        <v>57</v>
      </c>
      <c r="AO260" s="101">
        <v>29</v>
      </c>
      <c r="AP260" s="101" t="s">
        <v>393</v>
      </c>
      <c r="AQ260" s="101">
        <v>416</v>
      </c>
      <c r="AR260" s="101">
        <v>1</v>
      </c>
      <c r="AS260" s="101">
        <v>1</v>
      </c>
      <c r="AT260" s="101">
        <f t="shared" si="114"/>
        <v>2</v>
      </c>
      <c r="AU260" s="14">
        <f t="shared" si="115"/>
        <v>4.1599999999999998E-2</v>
      </c>
      <c r="AV260" s="14">
        <f t="shared" si="116"/>
        <v>4.992</v>
      </c>
      <c r="GJ260" s="105">
        <v>254</v>
      </c>
      <c r="GK260" s="14">
        <f t="shared" si="102"/>
        <v>16</v>
      </c>
      <c r="GL260" s="14">
        <f t="shared" si="103"/>
        <v>1606020</v>
      </c>
      <c r="GM260" s="14" t="str">
        <f t="shared" si="108"/>
        <v>神器4-2 : 29级</v>
      </c>
      <c r="GN260" s="14" t="s">
        <v>900</v>
      </c>
      <c r="GO260" s="14">
        <f t="shared" si="105"/>
        <v>8</v>
      </c>
      <c r="GP260" s="14" t="str">
        <f t="shared" si="106"/>
        <v>神器4-2</v>
      </c>
      <c r="GQ260" s="14">
        <f t="shared" si="107"/>
        <v>3</v>
      </c>
    </row>
    <row r="261" spans="38:199" ht="16.5" x14ac:dyDescent="0.2">
      <c r="AL261" s="101">
        <v>7</v>
      </c>
      <c r="AM261" s="101">
        <v>2</v>
      </c>
      <c r="AN261" s="101">
        <v>57</v>
      </c>
      <c r="AO261" s="101">
        <v>30</v>
      </c>
      <c r="AP261" s="101" t="s">
        <v>394</v>
      </c>
      <c r="AQ261" s="101">
        <v>276</v>
      </c>
      <c r="AR261" s="101">
        <v>1</v>
      </c>
      <c r="AS261" s="101">
        <v>1</v>
      </c>
      <c r="AT261" s="101">
        <f t="shared" si="114"/>
        <v>3</v>
      </c>
      <c r="AU261" s="14">
        <f t="shared" si="115"/>
        <v>2.76E-2</v>
      </c>
      <c r="AV261" s="14">
        <f t="shared" si="116"/>
        <v>7.7279999999999998</v>
      </c>
      <c r="GJ261" s="105">
        <v>255</v>
      </c>
      <c r="GK261" s="14">
        <f t="shared" si="102"/>
        <v>16</v>
      </c>
      <c r="GL261" s="14">
        <f t="shared" si="103"/>
        <v>1606020</v>
      </c>
      <c r="GM261" s="14" t="str">
        <f t="shared" si="108"/>
        <v>神器4-2 : 30级</v>
      </c>
      <c r="GN261" s="14" t="s">
        <v>900</v>
      </c>
      <c r="GO261" s="14">
        <f t="shared" si="105"/>
        <v>9</v>
      </c>
      <c r="GP261" s="14" t="str">
        <f t="shared" si="106"/>
        <v>神器4-2</v>
      </c>
      <c r="GQ261" s="14">
        <f t="shared" si="107"/>
        <v>3</v>
      </c>
    </row>
    <row r="262" spans="38:199" ht="16.5" x14ac:dyDescent="0.2">
      <c r="AL262" s="101">
        <v>7</v>
      </c>
      <c r="AM262" s="101">
        <v>2</v>
      </c>
      <c r="AN262" s="101">
        <v>57</v>
      </c>
      <c r="AO262" s="101">
        <v>31</v>
      </c>
      <c r="AP262" s="101" t="s">
        <v>395</v>
      </c>
      <c r="AQ262" s="101">
        <v>276</v>
      </c>
      <c r="AR262" s="101">
        <v>1</v>
      </c>
      <c r="AS262" s="101">
        <v>1</v>
      </c>
      <c r="AT262" s="101">
        <f t="shared" si="114"/>
        <v>3</v>
      </c>
      <c r="AU262" s="14">
        <f t="shared" si="115"/>
        <v>2.76E-2</v>
      </c>
      <c r="AV262" s="14">
        <f t="shared" si="116"/>
        <v>7.7279999999999998</v>
      </c>
      <c r="GJ262" s="105">
        <v>256</v>
      </c>
      <c r="GK262" s="14">
        <f t="shared" si="102"/>
        <v>16</v>
      </c>
      <c r="GL262" s="14">
        <f t="shared" si="103"/>
        <v>1606020</v>
      </c>
      <c r="GM262" s="14" t="str">
        <f t="shared" si="108"/>
        <v>神器4-2 : 31级</v>
      </c>
      <c r="GN262" s="14" t="s">
        <v>900</v>
      </c>
      <c r="GO262" s="14">
        <f t="shared" si="105"/>
        <v>10</v>
      </c>
      <c r="GP262" s="14" t="str">
        <f t="shared" si="106"/>
        <v>神器4-2</v>
      </c>
      <c r="GQ262" s="14">
        <f t="shared" si="107"/>
        <v>5</v>
      </c>
    </row>
    <row r="263" spans="38:199" ht="16.5" x14ac:dyDescent="0.2">
      <c r="AL263" s="101">
        <v>7</v>
      </c>
      <c r="AM263" s="101">
        <v>2</v>
      </c>
      <c r="AN263" s="101">
        <v>57</v>
      </c>
      <c r="AO263" s="101">
        <v>32</v>
      </c>
      <c r="AP263" s="101" t="s">
        <v>396</v>
      </c>
      <c r="AQ263" s="101">
        <v>276</v>
      </c>
      <c r="AR263" s="101">
        <v>1</v>
      </c>
      <c r="AS263" s="101">
        <v>1</v>
      </c>
      <c r="AT263" s="101">
        <f t="shared" si="114"/>
        <v>3</v>
      </c>
      <c r="AU263" s="14">
        <f t="shared" si="115"/>
        <v>2.76E-2</v>
      </c>
      <c r="AV263" s="14">
        <f t="shared" si="116"/>
        <v>7.7279999999999998</v>
      </c>
      <c r="GJ263" s="105">
        <v>257</v>
      </c>
      <c r="GK263" s="14">
        <f t="shared" si="102"/>
        <v>16</v>
      </c>
      <c r="GL263" s="14">
        <f t="shared" si="103"/>
        <v>1606020</v>
      </c>
      <c r="GM263" s="14" t="str">
        <f t="shared" si="108"/>
        <v>神器4-2 : 32级</v>
      </c>
      <c r="GN263" s="14" t="s">
        <v>900</v>
      </c>
      <c r="GO263" s="14">
        <f t="shared" si="105"/>
        <v>11</v>
      </c>
      <c r="GP263" s="14" t="str">
        <f t="shared" si="106"/>
        <v>神器4-2</v>
      </c>
      <c r="GQ263" s="14">
        <f t="shared" si="107"/>
        <v>5</v>
      </c>
    </row>
    <row r="264" spans="38:199" ht="16.5" x14ac:dyDescent="0.2">
      <c r="AL264" s="101">
        <v>7</v>
      </c>
      <c r="AM264" s="101">
        <v>2</v>
      </c>
      <c r="AN264" s="101">
        <v>58</v>
      </c>
      <c r="AO264" s="101">
        <v>35</v>
      </c>
      <c r="AP264" s="101" t="s">
        <v>399</v>
      </c>
      <c r="AQ264" s="101">
        <v>2000</v>
      </c>
      <c r="AR264" s="101">
        <v>1</v>
      </c>
      <c r="AS264" s="101">
        <v>2</v>
      </c>
      <c r="AT264" s="101">
        <f t="shared" ref="AT264:AT275" si="117">INDEX($AH$7:$AH$48,AO264)</f>
        <v>2</v>
      </c>
      <c r="AU264" s="14">
        <f t="shared" ref="AU264:AU275" si="118">(AR264+AS264)/2*AQ264/10000</f>
        <v>0.3</v>
      </c>
      <c r="AV264" s="14">
        <f t="shared" ref="AV264:AV275" si="119">(AR264+AS264)/2*AQ264/10000*INDEX($AI$7:$AI$48,AO264)</f>
        <v>45</v>
      </c>
      <c r="GJ264" s="105">
        <v>258</v>
      </c>
      <c r="GK264" s="14">
        <f t="shared" ref="GK264:GK327" si="120">MATCH(GJ264-1,$R$7:$R$49,1)</f>
        <v>16</v>
      </c>
      <c r="GL264" s="14">
        <f t="shared" ref="GL264:GL327" si="121">INDEX($S$8:$S$49,GK264)</f>
        <v>1606020</v>
      </c>
      <c r="GM264" s="14" t="str">
        <f t="shared" si="108"/>
        <v>神器4-2 : 35级</v>
      </c>
      <c r="GN264" s="14" t="s">
        <v>900</v>
      </c>
      <c r="GO264" s="14">
        <f t="shared" ref="GO264:GO327" si="122">GJ264-INDEX($R$7:$R$49,GK264)</f>
        <v>12</v>
      </c>
      <c r="GP264" s="14" t="str">
        <f t="shared" ref="GP264:GP327" si="123">INDEX($T$8:$T$49,GK264)</f>
        <v>神器4-2</v>
      </c>
      <c r="GQ264" s="14">
        <f t="shared" ref="GQ264:GQ327" si="124">INDEX($K$8:$K$28,GO264)</f>
        <v>6</v>
      </c>
    </row>
    <row r="265" spans="38:199" ht="16.5" x14ac:dyDescent="0.2">
      <c r="AL265" s="101">
        <v>7</v>
      </c>
      <c r="AM265" s="101">
        <v>2</v>
      </c>
      <c r="AN265" s="101">
        <v>58</v>
      </c>
      <c r="AO265" s="101">
        <v>36</v>
      </c>
      <c r="AP265" s="101" t="s">
        <v>400</v>
      </c>
      <c r="AQ265" s="101">
        <v>2000</v>
      </c>
      <c r="AR265" s="101">
        <v>1</v>
      </c>
      <c r="AS265" s="101">
        <v>2</v>
      </c>
      <c r="AT265" s="101">
        <f t="shared" si="117"/>
        <v>2</v>
      </c>
      <c r="AU265" s="14">
        <f t="shared" si="118"/>
        <v>0.3</v>
      </c>
      <c r="AV265" s="14">
        <f t="shared" si="119"/>
        <v>45</v>
      </c>
      <c r="GJ265" s="105">
        <v>259</v>
      </c>
      <c r="GK265" s="14">
        <f t="shared" si="120"/>
        <v>16</v>
      </c>
      <c r="GL265" s="14">
        <f t="shared" si="121"/>
        <v>1606020</v>
      </c>
      <c r="GM265" s="14" t="str">
        <f t="shared" si="108"/>
        <v>神器4-2 : 36级</v>
      </c>
      <c r="GN265" s="14" t="s">
        <v>900</v>
      </c>
      <c r="GO265" s="14">
        <f t="shared" si="122"/>
        <v>13</v>
      </c>
      <c r="GP265" s="14" t="str">
        <f t="shared" si="123"/>
        <v>神器4-2</v>
      </c>
      <c r="GQ265" s="14">
        <f t="shared" si="124"/>
        <v>7</v>
      </c>
    </row>
    <row r="266" spans="38:199" ht="16.5" x14ac:dyDescent="0.2">
      <c r="AL266" s="101">
        <v>7</v>
      </c>
      <c r="AM266" s="101">
        <v>2</v>
      </c>
      <c r="AN266" s="101">
        <v>58</v>
      </c>
      <c r="AO266" s="101">
        <v>37</v>
      </c>
      <c r="AP266" s="101" t="s">
        <v>401</v>
      </c>
      <c r="AQ266" s="101">
        <v>2000</v>
      </c>
      <c r="AR266" s="101">
        <v>1</v>
      </c>
      <c r="AS266" s="101">
        <v>2</v>
      </c>
      <c r="AT266" s="101">
        <f t="shared" si="117"/>
        <v>2</v>
      </c>
      <c r="AU266" s="14">
        <f t="shared" si="118"/>
        <v>0.3</v>
      </c>
      <c r="AV266" s="14">
        <f t="shared" si="119"/>
        <v>45</v>
      </c>
      <c r="GJ266" s="105">
        <v>260</v>
      </c>
      <c r="GK266" s="14">
        <f t="shared" si="120"/>
        <v>16</v>
      </c>
      <c r="GL266" s="14">
        <f t="shared" si="121"/>
        <v>1606020</v>
      </c>
      <c r="GM266" s="14" t="str">
        <f t="shared" si="108"/>
        <v>神器4-2 : 37级</v>
      </c>
      <c r="GN266" s="14" t="s">
        <v>900</v>
      </c>
      <c r="GO266" s="14">
        <f t="shared" si="122"/>
        <v>14</v>
      </c>
      <c r="GP266" s="14" t="str">
        <f t="shared" si="123"/>
        <v>神器4-2</v>
      </c>
      <c r="GQ266" s="14">
        <f t="shared" si="124"/>
        <v>7</v>
      </c>
    </row>
    <row r="267" spans="38:199" ht="16.5" x14ac:dyDescent="0.2">
      <c r="AL267" s="101">
        <v>7</v>
      </c>
      <c r="AM267" s="101">
        <v>2</v>
      </c>
      <c r="AN267" s="101">
        <v>59</v>
      </c>
      <c r="AO267" s="101">
        <v>38</v>
      </c>
      <c r="AP267" s="101" t="s">
        <v>402</v>
      </c>
      <c r="AQ267" s="101">
        <v>1000</v>
      </c>
      <c r="AR267" s="101">
        <v>1</v>
      </c>
      <c r="AS267" s="101">
        <v>1</v>
      </c>
      <c r="AT267" s="101">
        <f t="shared" si="117"/>
        <v>3</v>
      </c>
      <c r="AU267" s="14">
        <f t="shared" si="118"/>
        <v>0.1</v>
      </c>
      <c r="AV267" s="14">
        <f t="shared" si="119"/>
        <v>35</v>
      </c>
      <c r="GJ267" s="105">
        <v>261</v>
      </c>
      <c r="GK267" s="14">
        <f t="shared" si="120"/>
        <v>16</v>
      </c>
      <c r="GL267" s="14">
        <f t="shared" si="121"/>
        <v>1606020</v>
      </c>
      <c r="GM267" s="14" t="str">
        <f t="shared" si="108"/>
        <v>神器4-2 : 38级</v>
      </c>
      <c r="GN267" s="14" t="s">
        <v>900</v>
      </c>
      <c r="GO267" s="14">
        <f t="shared" si="122"/>
        <v>15</v>
      </c>
      <c r="GP267" s="14" t="str">
        <f t="shared" si="123"/>
        <v>神器4-2</v>
      </c>
      <c r="GQ267" s="14">
        <f t="shared" si="124"/>
        <v>7</v>
      </c>
    </row>
    <row r="268" spans="38:199" ht="16.5" x14ac:dyDescent="0.2">
      <c r="AL268" s="101">
        <v>7</v>
      </c>
      <c r="AM268" s="101">
        <v>2</v>
      </c>
      <c r="AN268" s="101">
        <v>59</v>
      </c>
      <c r="AO268" s="101">
        <v>39</v>
      </c>
      <c r="AP268" s="101" t="s">
        <v>403</v>
      </c>
      <c r="AQ268" s="101">
        <v>1000</v>
      </c>
      <c r="AR268" s="101">
        <v>1</v>
      </c>
      <c r="AS268" s="101">
        <v>1</v>
      </c>
      <c r="AT268" s="101">
        <f t="shared" si="117"/>
        <v>3</v>
      </c>
      <c r="AU268" s="14">
        <f t="shared" si="118"/>
        <v>0.1</v>
      </c>
      <c r="AV268" s="14">
        <f t="shared" si="119"/>
        <v>35</v>
      </c>
      <c r="GJ268" s="105">
        <v>262</v>
      </c>
      <c r="GK268" s="14">
        <f t="shared" si="120"/>
        <v>16</v>
      </c>
      <c r="GL268" s="14">
        <f t="shared" si="121"/>
        <v>1606020</v>
      </c>
      <c r="GM268" s="14" t="str">
        <f t="shared" si="108"/>
        <v>神器4-2 : 39级</v>
      </c>
      <c r="GN268" s="14" t="s">
        <v>900</v>
      </c>
      <c r="GO268" s="14">
        <f t="shared" si="122"/>
        <v>16</v>
      </c>
      <c r="GP268" s="14" t="str">
        <f t="shared" si="123"/>
        <v>神器4-2</v>
      </c>
      <c r="GQ268" s="14">
        <f t="shared" si="124"/>
        <v>10</v>
      </c>
    </row>
    <row r="269" spans="38:199" ht="16.5" x14ac:dyDescent="0.2">
      <c r="AL269" s="101">
        <v>7</v>
      </c>
      <c r="AM269" s="101">
        <v>2</v>
      </c>
      <c r="AN269" s="101">
        <v>59</v>
      </c>
      <c r="AO269" s="101">
        <v>40</v>
      </c>
      <c r="AP269" s="101" t="s">
        <v>404</v>
      </c>
      <c r="AQ269" s="101">
        <v>1000</v>
      </c>
      <c r="AR269" s="101">
        <v>1</v>
      </c>
      <c r="AS269" s="101">
        <v>1</v>
      </c>
      <c r="AT269" s="101">
        <f t="shared" si="117"/>
        <v>3</v>
      </c>
      <c r="AU269" s="14">
        <f t="shared" si="118"/>
        <v>0.1</v>
      </c>
      <c r="AV269" s="14">
        <f t="shared" si="119"/>
        <v>35</v>
      </c>
      <c r="GJ269" s="105">
        <v>263</v>
      </c>
      <c r="GK269" s="14">
        <f t="shared" si="120"/>
        <v>16</v>
      </c>
      <c r="GL269" s="14">
        <f t="shared" si="121"/>
        <v>1606020</v>
      </c>
      <c r="GM269" s="14" t="str">
        <f t="shared" si="108"/>
        <v>神器4-2 : 40级</v>
      </c>
      <c r="GN269" s="14" t="s">
        <v>900</v>
      </c>
      <c r="GO269" s="14">
        <f t="shared" si="122"/>
        <v>17</v>
      </c>
      <c r="GP269" s="14" t="str">
        <f t="shared" si="123"/>
        <v>神器4-2</v>
      </c>
      <c r="GQ269" s="14">
        <f t="shared" si="124"/>
        <v>10</v>
      </c>
    </row>
    <row r="270" spans="38:199" ht="16.5" x14ac:dyDescent="0.2">
      <c r="AL270" s="101">
        <v>7</v>
      </c>
      <c r="AM270" s="101">
        <v>3</v>
      </c>
      <c r="AN270" s="101">
        <v>60</v>
      </c>
      <c r="AO270" s="101">
        <v>9</v>
      </c>
      <c r="AP270" s="101" t="s">
        <v>860</v>
      </c>
      <c r="AQ270" s="101">
        <v>700</v>
      </c>
      <c r="AR270" s="101">
        <v>1</v>
      </c>
      <c r="AS270" s="101">
        <v>1</v>
      </c>
      <c r="AT270" s="101">
        <f t="shared" si="117"/>
        <v>1</v>
      </c>
      <c r="AU270" s="14">
        <f t="shared" si="118"/>
        <v>7.0000000000000007E-2</v>
      </c>
      <c r="AV270" s="14">
        <f t="shared" si="119"/>
        <v>1.4000000000000001</v>
      </c>
      <c r="GJ270" s="105">
        <v>264</v>
      </c>
      <c r="GK270" s="14">
        <f t="shared" si="120"/>
        <v>16</v>
      </c>
      <c r="GL270" s="14">
        <f t="shared" si="121"/>
        <v>1606020</v>
      </c>
      <c r="GM270" s="14" t="str">
        <f t="shared" si="108"/>
        <v>神器4-2 : 9级</v>
      </c>
      <c r="GN270" s="14" t="s">
        <v>900</v>
      </c>
      <c r="GO270" s="14">
        <f t="shared" si="122"/>
        <v>18</v>
      </c>
      <c r="GP270" s="14" t="str">
        <f t="shared" si="123"/>
        <v>神器4-2</v>
      </c>
      <c r="GQ270" s="14">
        <f t="shared" si="124"/>
        <v>10</v>
      </c>
    </row>
    <row r="271" spans="38:199" ht="16.5" x14ac:dyDescent="0.2">
      <c r="AL271" s="101">
        <v>7</v>
      </c>
      <c r="AM271" s="101">
        <v>3</v>
      </c>
      <c r="AN271" s="101">
        <v>60</v>
      </c>
      <c r="AO271" s="101">
        <v>10</v>
      </c>
      <c r="AP271" s="101" t="s">
        <v>374</v>
      </c>
      <c r="AQ271" s="101">
        <v>700</v>
      </c>
      <c r="AR271" s="101">
        <v>1</v>
      </c>
      <c r="AS271" s="101">
        <v>1</v>
      </c>
      <c r="AT271" s="101">
        <f t="shared" si="117"/>
        <v>1</v>
      </c>
      <c r="AU271" s="14">
        <f t="shared" si="118"/>
        <v>7.0000000000000007E-2</v>
      </c>
      <c r="AV271" s="14">
        <f t="shared" si="119"/>
        <v>1.4000000000000001</v>
      </c>
      <c r="GJ271" s="105">
        <v>265</v>
      </c>
      <c r="GK271" s="14">
        <f t="shared" si="120"/>
        <v>17</v>
      </c>
      <c r="GL271" s="14">
        <f t="shared" si="121"/>
        <v>1606021</v>
      </c>
      <c r="GM271" s="14" t="str">
        <f t="shared" si="108"/>
        <v>神器4-3 : 10级</v>
      </c>
      <c r="GN271" s="14" t="s">
        <v>900</v>
      </c>
      <c r="GO271" s="14">
        <f t="shared" si="122"/>
        <v>1</v>
      </c>
      <c r="GP271" s="14" t="str">
        <f t="shared" si="123"/>
        <v>神器4-3</v>
      </c>
      <c r="GQ271" s="14">
        <f t="shared" si="124"/>
        <v>1</v>
      </c>
    </row>
    <row r="272" spans="38:199" ht="16.5" x14ac:dyDescent="0.2">
      <c r="AL272" s="101">
        <v>7</v>
      </c>
      <c r="AM272" s="101">
        <v>3</v>
      </c>
      <c r="AN272" s="101">
        <v>60</v>
      </c>
      <c r="AO272" s="101">
        <v>11</v>
      </c>
      <c r="AP272" s="101" t="s">
        <v>375</v>
      </c>
      <c r="AQ272" s="101">
        <v>414</v>
      </c>
      <c r="AR272" s="101">
        <v>1</v>
      </c>
      <c r="AS272" s="101">
        <v>1</v>
      </c>
      <c r="AT272" s="101">
        <f t="shared" si="117"/>
        <v>2</v>
      </c>
      <c r="AU272" s="14">
        <f t="shared" si="118"/>
        <v>4.1399999999999999E-2</v>
      </c>
      <c r="AV272" s="14">
        <f t="shared" si="119"/>
        <v>2.484</v>
      </c>
      <c r="GJ272" s="105">
        <v>266</v>
      </c>
      <c r="GK272" s="14">
        <f t="shared" si="120"/>
        <v>17</v>
      </c>
      <c r="GL272" s="14">
        <f t="shared" si="121"/>
        <v>1606021</v>
      </c>
      <c r="GM272" s="14" t="str">
        <f t="shared" si="108"/>
        <v>神器4-3 : 11级</v>
      </c>
      <c r="GN272" s="14" t="s">
        <v>900</v>
      </c>
      <c r="GO272" s="14">
        <f t="shared" si="122"/>
        <v>2</v>
      </c>
      <c r="GP272" s="14" t="str">
        <f t="shared" si="123"/>
        <v>神器4-3</v>
      </c>
      <c r="GQ272" s="14">
        <f t="shared" si="124"/>
        <v>1</v>
      </c>
    </row>
    <row r="273" spans="38:199" ht="16.5" x14ac:dyDescent="0.2">
      <c r="AL273" s="101">
        <v>7</v>
      </c>
      <c r="AM273" s="101">
        <v>3</v>
      </c>
      <c r="AN273" s="101">
        <v>60</v>
      </c>
      <c r="AO273" s="101">
        <v>12</v>
      </c>
      <c r="AP273" s="101" t="s">
        <v>376</v>
      </c>
      <c r="AQ273" s="101">
        <v>414</v>
      </c>
      <c r="AR273" s="101">
        <v>1</v>
      </c>
      <c r="AS273" s="101">
        <v>1</v>
      </c>
      <c r="AT273" s="101">
        <f t="shared" si="117"/>
        <v>2</v>
      </c>
      <c r="AU273" s="14">
        <f t="shared" si="118"/>
        <v>4.1399999999999999E-2</v>
      </c>
      <c r="AV273" s="14">
        <f t="shared" si="119"/>
        <v>2.484</v>
      </c>
      <c r="GJ273" s="105">
        <v>267</v>
      </c>
      <c r="GK273" s="14">
        <f t="shared" si="120"/>
        <v>17</v>
      </c>
      <c r="GL273" s="14">
        <f t="shared" si="121"/>
        <v>1606021</v>
      </c>
      <c r="GM273" s="14" t="str">
        <f t="shared" si="108"/>
        <v>神器4-3 : 12级</v>
      </c>
      <c r="GN273" s="14" t="s">
        <v>900</v>
      </c>
      <c r="GO273" s="14">
        <f t="shared" si="122"/>
        <v>3</v>
      </c>
      <c r="GP273" s="14" t="str">
        <f t="shared" si="123"/>
        <v>神器4-3</v>
      </c>
      <c r="GQ273" s="14">
        <f t="shared" si="124"/>
        <v>1</v>
      </c>
    </row>
    <row r="274" spans="38:199" ht="16.5" x14ac:dyDescent="0.2">
      <c r="AL274" s="101">
        <v>7</v>
      </c>
      <c r="AM274" s="101">
        <v>3</v>
      </c>
      <c r="AN274" s="101">
        <v>60</v>
      </c>
      <c r="AO274" s="101">
        <v>13</v>
      </c>
      <c r="AP274" s="101" t="s">
        <v>377</v>
      </c>
      <c r="AQ274" s="101">
        <v>275</v>
      </c>
      <c r="AR274" s="101">
        <v>1</v>
      </c>
      <c r="AS274" s="101">
        <v>1</v>
      </c>
      <c r="AT274" s="101">
        <f t="shared" si="117"/>
        <v>3</v>
      </c>
      <c r="AU274" s="14">
        <f t="shared" si="118"/>
        <v>2.75E-2</v>
      </c>
      <c r="AV274" s="14">
        <f t="shared" si="119"/>
        <v>3.85</v>
      </c>
      <c r="GJ274" s="105">
        <v>268</v>
      </c>
      <c r="GK274" s="14">
        <f t="shared" si="120"/>
        <v>17</v>
      </c>
      <c r="GL274" s="14">
        <f t="shared" si="121"/>
        <v>1606021</v>
      </c>
      <c r="GM274" s="14" t="str">
        <f t="shared" si="108"/>
        <v>神器4-3 : 13级</v>
      </c>
      <c r="GN274" s="14" t="s">
        <v>900</v>
      </c>
      <c r="GO274" s="14">
        <f t="shared" si="122"/>
        <v>4</v>
      </c>
      <c r="GP274" s="14" t="str">
        <f t="shared" si="123"/>
        <v>神器4-3</v>
      </c>
      <c r="GQ274" s="14">
        <f t="shared" si="124"/>
        <v>2</v>
      </c>
    </row>
    <row r="275" spans="38:199" ht="16.5" x14ac:dyDescent="0.2">
      <c r="AL275" s="101">
        <v>7</v>
      </c>
      <c r="AM275" s="101">
        <v>3</v>
      </c>
      <c r="AN275" s="101">
        <v>60</v>
      </c>
      <c r="AO275" s="101">
        <v>14</v>
      </c>
      <c r="AP275" s="101" t="s">
        <v>378</v>
      </c>
      <c r="AQ275" s="101">
        <v>138</v>
      </c>
      <c r="AR275" s="101">
        <v>1</v>
      </c>
      <c r="AS275" s="101">
        <v>1</v>
      </c>
      <c r="AT275" s="101">
        <f t="shared" si="117"/>
        <v>4</v>
      </c>
      <c r="AU275" s="14">
        <f t="shared" si="118"/>
        <v>1.38E-2</v>
      </c>
      <c r="AV275" s="14">
        <f t="shared" si="119"/>
        <v>4.1399999999999997</v>
      </c>
      <c r="GJ275" s="105">
        <v>269</v>
      </c>
      <c r="GK275" s="14">
        <f t="shared" si="120"/>
        <v>17</v>
      </c>
      <c r="GL275" s="14">
        <f t="shared" si="121"/>
        <v>1606021</v>
      </c>
      <c r="GM275" s="14" t="str">
        <f t="shared" si="108"/>
        <v>神器4-3 : 14级</v>
      </c>
      <c r="GN275" s="14" t="s">
        <v>900</v>
      </c>
      <c r="GO275" s="14">
        <f t="shared" si="122"/>
        <v>5</v>
      </c>
      <c r="GP275" s="14" t="str">
        <f t="shared" si="123"/>
        <v>神器4-3</v>
      </c>
      <c r="GQ275" s="14">
        <f t="shared" si="124"/>
        <v>2</v>
      </c>
    </row>
    <row r="276" spans="38:199" ht="16.5" x14ac:dyDescent="0.2">
      <c r="AL276" s="101">
        <v>7</v>
      </c>
      <c r="AM276" s="101">
        <v>3</v>
      </c>
      <c r="AN276" s="101">
        <v>60</v>
      </c>
      <c r="AO276" s="101">
        <v>15</v>
      </c>
      <c r="AP276" s="101" t="s">
        <v>379</v>
      </c>
      <c r="AQ276" s="101">
        <v>700</v>
      </c>
      <c r="AR276" s="101">
        <v>1</v>
      </c>
      <c r="AS276" s="101">
        <v>1</v>
      </c>
      <c r="AT276" s="101">
        <f t="shared" ref="AT276:AT293" si="125">INDEX($AH$7:$AH$48,AO276)</f>
        <v>1</v>
      </c>
      <c r="AU276" s="14">
        <f t="shared" ref="AU276:AU293" si="126">(AR276+AS276)/2*AQ276/10000</f>
        <v>7.0000000000000007E-2</v>
      </c>
      <c r="AV276" s="14">
        <f t="shared" ref="AV276:AV293" si="127">(AR276+AS276)/2*AQ276/10000*INDEX($AI$7:$AI$48,AO276)</f>
        <v>1.7500000000000002</v>
      </c>
      <c r="GJ276" s="105">
        <v>270</v>
      </c>
      <c r="GK276" s="14">
        <f t="shared" si="120"/>
        <v>17</v>
      </c>
      <c r="GL276" s="14">
        <f t="shared" si="121"/>
        <v>1606021</v>
      </c>
      <c r="GM276" s="14" t="str">
        <f t="shared" si="108"/>
        <v>神器4-3 : 15级</v>
      </c>
      <c r="GN276" s="14" t="s">
        <v>900</v>
      </c>
      <c r="GO276" s="14">
        <f t="shared" si="122"/>
        <v>6</v>
      </c>
      <c r="GP276" s="14" t="str">
        <f t="shared" si="123"/>
        <v>神器4-3</v>
      </c>
      <c r="GQ276" s="14">
        <f t="shared" si="124"/>
        <v>2</v>
      </c>
    </row>
    <row r="277" spans="38:199" ht="16.5" x14ac:dyDescent="0.2">
      <c r="AL277" s="101">
        <v>7</v>
      </c>
      <c r="AM277" s="101">
        <v>3</v>
      </c>
      <c r="AN277" s="101">
        <v>60</v>
      </c>
      <c r="AO277" s="101">
        <v>16</v>
      </c>
      <c r="AP277" s="101" t="s">
        <v>380</v>
      </c>
      <c r="AQ277" s="101">
        <v>700</v>
      </c>
      <c r="AR277" s="101">
        <v>1</v>
      </c>
      <c r="AS277" s="101">
        <v>1</v>
      </c>
      <c r="AT277" s="101">
        <f t="shared" si="125"/>
        <v>1</v>
      </c>
      <c r="AU277" s="14">
        <f t="shared" si="126"/>
        <v>7.0000000000000007E-2</v>
      </c>
      <c r="AV277" s="14">
        <f t="shared" si="127"/>
        <v>1.7500000000000002</v>
      </c>
      <c r="GJ277" s="105">
        <v>271</v>
      </c>
      <c r="GK277" s="14">
        <f t="shared" si="120"/>
        <v>17</v>
      </c>
      <c r="GL277" s="14">
        <f t="shared" si="121"/>
        <v>1606021</v>
      </c>
      <c r="GM277" s="14" t="str">
        <f t="shared" si="108"/>
        <v>神器4-3 : 16级</v>
      </c>
      <c r="GN277" s="14" t="s">
        <v>900</v>
      </c>
      <c r="GO277" s="14">
        <f t="shared" si="122"/>
        <v>7</v>
      </c>
      <c r="GP277" s="14" t="str">
        <f t="shared" si="123"/>
        <v>神器4-3</v>
      </c>
      <c r="GQ277" s="14">
        <f t="shared" si="124"/>
        <v>3</v>
      </c>
    </row>
    <row r="278" spans="38:199" ht="16.5" x14ac:dyDescent="0.2">
      <c r="AL278" s="101">
        <v>7</v>
      </c>
      <c r="AM278" s="101">
        <v>3</v>
      </c>
      <c r="AN278" s="101">
        <v>60</v>
      </c>
      <c r="AO278" s="101">
        <v>17</v>
      </c>
      <c r="AP278" s="101" t="s">
        <v>381</v>
      </c>
      <c r="AQ278" s="101">
        <v>414</v>
      </c>
      <c r="AR278" s="101">
        <v>1</v>
      </c>
      <c r="AS278" s="101">
        <v>1</v>
      </c>
      <c r="AT278" s="101">
        <f t="shared" si="125"/>
        <v>2</v>
      </c>
      <c r="AU278" s="14">
        <f t="shared" si="126"/>
        <v>4.1399999999999999E-2</v>
      </c>
      <c r="AV278" s="14">
        <f t="shared" si="127"/>
        <v>3.105</v>
      </c>
      <c r="GJ278" s="105">
        <v>272</v>
      </c>
      <c r="GK278" s="14">
        <f t="shared" si="120"/>
        <v>17</v>
      </c>
      <c r="GL278" s="14">
        <f t="shared" si="121"/>
        <v>1606021</v>
      </c>
      <c r="GM278" s="14" t="str">
        <f t="shared" si="108"/>
        <v>神器4-3 : 17级</v>
      </c>
      <c r="GN278" s="14" t="s">
        <v>900</v>
      </c>
      <c r="GO278" s="14">
        <f t="shared" si="122"/>
        <v>8</v>
      </c>
      <c r="GP278" s="14" t="str">
        <f t="shared" si="123"/>
        <v>神器4-3</v>
      </c>
      <c r="GQ278" s="14">
        <f t="shared" si="124"/>
        <v>3</v>
      </c>
    </row>
    <row r="279" spans="38:199" ht="16.5" x14ac:dyDescent="0.2">
      <c r="AL279" s="101">
        <v>7</v>
      </c>
      <c r="AM279" s="101">
        <v>3</v>
      </c>
      <c r="AN279" s="101">
        <v>60</v>
      </c>
      <c r="AO279" s="101">
        <v>18</v>
      </c>
      <c r="AP279" s="101" t="s">
        <v>382</v>
      </c>
      <c r="AQ279" s="101">
        <v>414</v>
      </c>
      <c r="AR279" s="101">
        <v>1</v>
      </c>
      <c r="AS279" s="101">
        <v>1</v>
      </c>
      <c r="AT279" s="101">
        <f t="shared" si="125"/>
        <v>2</v>
      </c>
      <c r="AU279" s="14">
        <f t="shared" si="126"/>
        <v>4.1399999999999999E-2</v>
      </c>
      <c r="AV279" s="14">
        <f t="shared" si="127"/>
        <v>3.105</v>
      </c>
      <c r="GJ279" s="105">
        <v>273</v>
      </c>
      <c r="GK279" s="14">
        <f t="shared" si="120"/>
        <v>17</v>
      </c>
      <c r="GL279" s="14">
        <f t="shared" si="121"/>
        <v>1606021</v>
      </c>
      <c r="GM279" s="14" t="str">
        <f t="shared" si="108"/>
        <v>神器4-3 : 18级</v>
      </c>
      <c r="GN279" s="14" t="s">
        <v>900</v>
      </c>
      <c r="GO279" s="14">
        <f t="shared" si="122"/>
        <v>9</v>
      </c>
      <c r="GP279" s="14" t="str">
        <f t="shared" si="123"/>
        <v>神器4-3</v>
      </c>
      <c r="GQ279" s="14">
        <f t="shared" si="124"/>
        <v>3</v>
      </c>
    </row>
    <row r="280" spans="38:199" ht="16.5" x14ac:dyDescent="0.2">
      <c r="AL280" s="101">
        <v>7</v>
      </c>
      <c r="AM280" s="101">
        <v>3</v>
      </c>
      <c r="AN280" s="101">
        <v>60</v>
      </c>
      <c r="AO280" s="101">
        <v>19</v>
      </c>
      <c r="AP280" s="101" t="s">
        <v>383</v>
      </c>
      <c r="AQ280" s="101">
        <v>275</v>
      </c>
      <c r="AR280" s="101">
        <v>1</v>
      </c>
      <c r="AS280" s="101">
        <v>1</v>
      </c>
      <c r="AT280" s="101">
        <f t="shared" si="125"/>
        <v>3</v>
      </c>
      <c r="AU280" s="14">
        <f t="shared" si="126"/>
        <v>2.75E-2</v>
      </c>
      <c r="AV280" s="14">
        <f t="shared" si="127"/>
        <v>4.8125</v>
      </c>
      <c r="GJ280" s="105">
        <v>274</v>
      </c>
      <c r="GK280" s="14">
        <f t="shared" si="120"/>
        <v>17</v>
      </c>
      <c r="GL280" s="14">
        <f t="shared" si="121"/>
        <v>1606021</v>
      </c>
      <c r="GM280" s="14" t="str">
        <f t="shared" ref="GM280:GM343" si="128">INDEX($T$8:$T$49,GK280)&amp;" : "&amp;AO280&amp;"级"</f>
        <v>神器4-3 : 19级</v>
      </c>
      <c r="GN280" s="14" t="s">
        <v>900</v>
      </c>
      <c r="GO280" s="14">
        <f t="shared" si="122"/>
        <v>10</v>
      </c>
      <c r="GP280" s="14" t="str">
        <f t="shared" si="123"/>
        <v>神器4-3</v>
      </c>
      <c r="GQ280" s="14">
        <f t="shared" si="124"/>
        <v>5</v>
      </c>
    </row>
    <row r="281" spans="38:199" ht="16.5" x14ac:dyDescent="0.2">
      <c r="AL281" s="101">
        <v>7</v>
      </c>
      <c r="AM281" s="101">
        <v>3</v>
      </c>
      <c r="AN281" s="101">
        <v>60</v>
      </c>
      <c r="AO281" s="101">
        <v>20</v>
      </c>
      <c r="AP281" s="101" t="s">
        <v>384</v>
      </c>
      <c r="AQ281" s="101">
        <v>138</v>
      </c>
      <c r="AR281" s="101">
        <v>1</v>
      </c>
      <c r="AS281" s="101">
        <v>1</v>
      </c>
      <c r="AT281" s="101">
        <f t="shared" si="125"/>
        <v>4</v>
      </c>
      <c r="AU281" s="14">
        <f t="shared" si="126"/>
        <v>1.38E-2</v>
      </c>
      <c r="AV281" s="14">
        <f t="shared" si="127"/>
        <v>5.1749999999999998</v>
      </c>
      <c r="GJ281" s="105">
        <v>275</v>
      </c>
      <c r="GK281" s="14">
        <f t="shared" si="120"/>
        <v>17</v>
      </c>
      <c r="GL281" s="14">
        <f t="shared" si="121"/>
        <v>1606021</v>
      </c>
      <c r="GM281" s="14" t="str">
        <f t="shared" si="128"/>
        <v>神器4-3 : 20级</v>
      </c>
      <c r="GN281" s="14" t="s">
        <v>900</v>
      </c>
      <c r="GO281" s="14">
        <f t="shared" si="122"/>
        <v>11</v>
      </c>
      <c r="GP281" s="14" t="str">
        <f t="shared" si="123"/>
        <v>神器4-3</v>
      </c>
      <c r="GQ281" s="14">
        <f t="shared" si="124"/>
        <v>5</v>
      </c>
    </row>
    <row r="282" spans="38:199" ht="16.5" x14ac:dyDescent="0.2">
      <c r="AL282" s="101">
        <v>7</v>
      </c>
      <c r="AM282" s="101">
        <v>3</v>
      </c>
      <c r="AN282" s="101">
        <v>60</v>
      </c>
      <c r="AO282" s="101">
        <v>21</v>
      </c>
      <c r="AP282" s="101" t="s">
        <v>385</v>
      </c>
      <c r="AQ282" s="101">
        <v>700</v>
      </c>
      <c r="AR282" s="101">
        <v>1</v>
      </c>
      <c r="AS282" s="101">
        <v>1</v>
      </c>
      <c r="AT282" s="101">
        <f t="shared" si="125"/>
        <v>1</v>
      </c>
      <c r="AU282" s="14">
        <f t="shared" si="126"/>
        <v>7.0000000000000007E-2</v>
      </c>
      <c r="AV282" s="14">
        <f t="shared" si="127"/>
        <v>2.1</v>
      </c>
      <c r="GJ282" s="105">
        <v>276</v>
      </c>
      <c r="GK282" s="14">
        <f t="shared" si="120"/>
        <v>17</v>
      </c>
      <c r="GL282" s="14">
        <f t="shared" si="121"/>
        <v>1606021</v>
      </c>
      <c r="GM282" s="14" t="str">
        <f t="shared" si="128"/>
        <v>神器4-3 : 21级</v>
      </c>
      <c r="GN282" s="14" t="s">
        <v>900</v>
      </c>
      <c r="GO282" s="14">
        <f t="shared" si="122"/>
        <v>12</v>
      </c>
      <c r="GP282" s="14" t="str">
        <f t="shared" si="123"/>
        <v>神器4-3</v>
      </c>
      <c r="GQ282" s="14">
        <f t="shared" si="124"/>
        <v>6</v>
      </c>
    </row>
    <row r="283" spans="38:199" ht="16.5" x14ac:dyDescent="0.2">
      <c r="AL283" s="101">
        <v>7</v>
      </c>
      <c r="AM283" s="101">
        <v>3</v>
      </c>
      <c r="AN283" s="101">
        <v>60</v>
      </c>
      <c r="AO283" s="101">
        <v>22</v>
      </c>
      <c r="AP283" s="101" t="s">
        <v>386</v>
      </c>
      <c r="AQ283" s="101">
        <v>700</v>
      </c>
      <c r="AR283" s="101">
        <v>1</v>
      </c>
      <c r="AS283" s="101">
        <v>1</v>
      </c>
      <c r="AT283" s="101">
        <f t="shared" si="125"/>
        <v>1</v>
      </c>
      <c r="AU283" s="14">
        <f t="shared" si="126"/>
        <v>7.0000000000000007E-2</v>
      </c>
      <c r="AV283" s="14">
        <f t="shared" si="127"/>
        <v>2.1</v>
      </c>
      <c r="GJ283" s="105">
        <v>277</v>
      </c>
      <c r="GK283" s="14">
        <f t="shared" si="120"/>
        <v>17</v>
      </c>
      <c r="GL283" s="14">
        <f t="shared" si="121"/>
        <v>1606021</v>
      </c>
      <c r="GM283" s="14" t="str">
        <f t="shared" si="128"/>
        <v>神器4-3 : 22级</v>
      </c>
      <c r="GN283" s="14" t="s">
        <v>900</v>
      </c>
      <c r="GO283" s="14">
        <f t="shared" si="122"/>
        <v>13</v>
      </c>
      <c r="GP283" s="14" t="str">
        <f t="shared" si="123"/>
        <v>神器4-3</v>
      </c>
      <c r="GQ283" s="14">
        <f t="shared" si="124"/>
        <v>7</v>
      </c>
    </row>
    <row r="284" spans="38:199" ht="16.5" x14ac:dyDescent="0.2">
      <c r="AL284" s="101">
        <v>7</v>
      </c>
      <c r="AM284" s="101">
        <v>3</v>
      </c>
      <c r="AN284" s="101">
        <v>60</v>
      </c>
      <c r="AO284" s="101">
        <v>23</v>
      </c>
      <c r="AP284" s="101" t="s">
        <v>387</v>
      </c>
      <c r="AQ284" s="101">
        <v>414</v>
      </c>
      <c r="AR284" s="101">
        <v>1</v>
      </c>
      <c r="AS284" s="101">
        <v>1</v>
      </c>
      <c r="AT284" s="101">
        <f t="shared" si="125"/>
        <v>2</v>
      </c>
      <c r="AU284" s="14">
        <f t="shared" si="126"/>
        <v>4.1399999999999999E-2</v>
      </c>
      <c r="AV284" s="14">
        <f t="shared" si="127"/>
        <v>3.726</v>
      </c>
      <c r="GJ284" s="105">
        <v>278</v>
      </c>
      <c r="GK284" s="14">
        <f t="shared" si="120"/>
        <v>17</v>
      </c>
      <c r="GL284" s="14">
        <f t="shared" si="121"/>
        <v>1606021</v>
      </c>
      <c r="GM284" s="14" t="str">
        <f t="shared" si="128"/>
        <v>神器4-3 : 23级</v>
      </c>
      <c r="GN284" s="14" t="s">
        <v>900</v>
      </c>
      <c r="GO284" s="14">
        <f t="shared" si="122"/>
        <v>14</v>
      </c>
      <c r="GP284" s="14" t="str">
        <f t="shared" si="123"/>
        <v>神器4-3</v>
      </c>
      <c r="GQ284" s="14">
        <f t="shared" si="124"/>
        <v>7</v>
      </c>
    </row>
    <row r="285" spans="38:199" ht="16.5" x14ac:dyDescent="0.2">
      <c r="AL285" s="101">
        <v>7</v>
      </c>
      <c r="AM285" s="101">
        <v>3</v>
      </c>
      <c r="AN285" s="101">
        <v>60</v>
      </c>
      <c r="AO285" s="101">
        <v>24</v>
      </c>
      <c r="AP285" s="101" t="s">
        <v>388</v>
      </c>
      <c r="AQ285" s="101">
        <v>414</v>
      </c>
      <c r="AR285" s="101">
        <v>1</v>
      </c>
      <c r="AS285" s="101">
        <v>1</v>
      </c>
      <c r="AT285" s="101">
        <f t="shared" si="125"/>
        <v>2</v>
      </c>
      <c r="AU285" s="14">
        <f t="shared" si="126"/>
        <v>4.1399999999999999E-2</v>
      </c>
      <c r="AV285" s="14">
        <f t="shared" si="127"/>
        <v>3.726</v>
      </c>
      <c r="GJ285" s="105">
        <v>279</v>
      </c>
      <c r="GK285" s="14">
        <f t="shared" si="120"/>
        <v>17</v>
      </c>
      <c r="GL285" s="14">
        <f t="shared" si="121"/>
        <v>1606021</v>
      </c>
      <c r="GM285" s="14" t="str">
        <f t="shared" si="128"/>
        <v>神器4-3 : 24级</v>
      </c>
      <c r="GN285" s="14" t="s">
        <v>900</v>
      </c>
      <c r="GO285" s="14">
        <f t="shared" si="122"/>
        <v>15</v>
      </c>
      <c r="GP285" s="14" t="str">
        <f t="shared" si="123"/>
        <v>神器4-3</v>
      </c>
      <c r="GQ285" s="14">
        <f t="shared" si="124"/>
        <v>7</v>
      </c>
    </row>
    <row r="286" spans="38:199" ht="16.5" x14ac:dyDescent="0.2">
      <c r="AL286" s="101">
        <v>7</v>
      </c>
      <c r="AM286" s="101">
        <v>3</v>
      </c>
      <c r="AN286" s="101">
        <v>60</v>
      </c>
      <c r="AO286" s="101">
        <v>25</v>
      </c>
      <c r="AP286" s="101" t="s">
        <v>389</v>
      </c>
      <c r="AQ286" s="101">
        <v>275</v>
      </c>
      <c r="AR286" s="101">
        <v>1</v>
      </c>
      <c r="AS286" s="101">
        <v>1</v>
      </c>
      <c r="AT286" s="101">
        <f t="shared" si="125"/>
        <v>3</v>
      </c>
      <c r="AU286" s="14">
        <f t="shared" si="126"/>
        <v>2.75E-2</v>
      </c>
      <c r="AV286" s="14">
        <f t="shared" si="127"/>
        <v>5.7750000000000004</v>
      </c>
      <c r="GJ286" s="105">
        <v>280</v>
      </c>
      <c r="GK286" s="14">
        <f t="shared" si="120"/>
        <v>17</v>
      </c>
      <c r="GL286" s="14">
        <f t="shared" si="121"/>
        <v>1606021</v>
      </c>
      <c r="GM286" s="14" t="str">
        <f t="shared" si="128"/>
        <v>神器4-3 : 25级</v>
      </c>
      <c r="GN286" s="14" t="s">
        <v>900</v>
      </c>
      <c r="GO286" s="14">
        <f t="shared" si="122"/>
        <v>16</v>
      </c>
      <c r="GP286" s="14" t="str">
        <f t="shared" si="123"/>
        <v>神器4-3</v>
      </c>
      <c r="GQ286" s="14">
        <f t="shared" si="124"/>
        <v>10</v>
      </c>
    </row>
    <row r="287" spans="38:199" ht="16.5" x14ac:dyDescent="0.2">
      <c r="AL287" s="101">
        <v>7</v>
      </c>
      <c r="AM287" s="101">
        <v>3</v>
      </c>
      <c r="AN287" s="101">
        <v>60</v>
      </c>
      <c r="AO287" s="101">
        <v>26</v>
      </c>
      <c r="AP287" s="101" t="s">
        <v>390</v>
      </c>
      <c r="AQ287" s="101">
        <v>139</v>
      </c>
      <c r="AR287" s="101">
        <v>1</v>
      </c>
      <c r="AS287" s="101">
        <v>1</v>
      </c>
      <c r="AT287" s="101">
        <f t="shared" si="125"/>
        <v>4</v>
      </c>
      <c r="AU287" s="14">
        <f t="shared" si="126"/>
        <v>1.3899999999999999E-2</v>
      </c>
      <c r="AV287" s="14">
        <f t="shared" si="127"/>
        <v>6.2549999999999999</v>
      </c>
      <c r="GJ287" s="105">
        <v>281</v>
      </c>
      <c r="GK287" s="14">
        <f t="shared" si="120"/>
        <v>17</v>
      </c>
      <c r="GL287" s="14">
        <f t="shared" si="121"/>
        <v>1606021</v>
      </c>
      <c r="GM287" s="14" t="str">
        <f t="shared" si="128"/>
        <v>神器4-3 : 26级</v>
      </c>
      <c r="GN287" s="14" t="s">
        <v>900</v>
      </c>
      <c r="GO287" s="14">
        <f t="shared" si="122"/>
        <v>17</v>
      </c>
      <c r="GP287" s="14" t="str">
        <f t="shared" si="123"/>
        <v>神器4-3</v>
      </c>
      <c r="GQ287" s="14">
        <f t="shared" si="124"/>
        <v>10</v>
      </c>
    </row>
    <row r="288" spans="38:199" ht="16.5" x14ac:dyDescent="0.2">
      <c r="AL288" s="101">
        <v>7</v>
      </c>
      <c r="AM288" s="101">
        <v>3</v>
      </c>
      <c r="AN288" s="101">
        <v>60</v>
      </c>
      <c r="AO288" s="101">
        <v>27</v>
      </c>
      <c r="AP288" s="101" t="s">
        <v>885</v>
      </c>
      <c r="AQ288" s="101">
        <v>416</v>
      </c>
      <c r="AR288" s="101">
        <v>1</v>
      </c>
      <c r="AS288" s="101">
        <v>1</v>
      </c>
      <c r="AT288" s="101">
        <f t="shared" si="125"/>
        <v>2</v>
      </c>
      <c r="AU288" s="14">
        <f t="shared" si="126"/>
        <v>4.1599999999999998E-2</v>
      </c>
      <c r="AV288" s="14">
        <f t="shared" si="127"/>
        <v>4.992</v>
      </c>
      <c r="GJ288" s="105">
        <v>282</v>
      </c>
      <c r="GK288" s="14">
        <f t="shared" si="120"/>
        <v>17</v>
      </c>
      <c r="GL288" s="14">
        <f t="shared" si="121"/>
        <v>1606021</v>
      </c>
      <c r="GM288" s="14" t="str">
        <f t="shared" si="128"/>
        <v>神器4-3 : 27级</v>
      </c>
      <c r="GN288" s="14" t="s">
        <v>900</v>
      </c>
      <c r="GO288" s="14">
        <f t="shared" si="122"/>
        <v>18</v>
      </c>
      <c r="GP288" s="14" t="str">
        <f t="shared" si="123"/>
        <v>神器4-3</v>
      </c>
      <c r="GQ288" s="14">
        <f t="shared" si="124"/>
        <v>10</v>
      </c>
    </row>
    <row r="289" spans="38:199" ht="16.5" x14ac:dyDescent="0.2">
      <c r="AL289" s="101">
        <v>7</v>
      </c>
      <c r="AM289" s="101">
        <v>3</v>
      </c>
      <c r="AN289" s="101">
        <v>60</v>
      </c>
      <c r="AO289" s="101">
        <v>28</v>
      </c>
      <c r="AP289" s="101" t="s">
        <v>392</v>
      </c>
      <c r="AQ289" s="101">
        <v>416</v>
      </c>
      <c r="AR289" s="101">
        <v>1</v>
      </c>
      <c r="AS289" s="101">
        <v>1</v>
      </c>
      <c r="AT289" s="101">
        <f t="shared" si="125"/>
        <v>2</v>
      </c>
      <c r="AU289" s="14">
        <f t="shared" si="126"/>
        <v>4.1599999999999998E-2</v>
      </c>
      <c r="AV289" s="14">
        <f t="shared" si="127"/>
        <v>4.992</v>
      </c>
      <c r="GJ289" s="105">
        <v>283</v>
      </c>
      <c r="GK289" s="14">
        <f t="shared" si="120"/>
        <v>18</v>
      </c>
      <c r="GL289" s="14">
        <f t="shared" si="121"/>
        <v>1606022</v>
      </c>
      <c r="GM289" s="14" t="str">
        <f t="shared" si="128"/>
        <v>神器4-4 : 28级</v>
      </c>
      <c r="GN289" s="14" t="s">
        <v>900</v>
      </c>
      <c r="GO289" s="14">
        <f t="shared" si="122"/>
        <v>1</v>
      </c>
      <c r="GP289" s="14" t="str">
        <f t="shared" si="123"/>
        <v>神器4-4</v>
      </c>
      <c r="GQ289" s="14">
        <f t="shared" si="124"/>
        <v>1</v>
      </c>
    </row>
    <row r="290" spans="38:199" ht="16.5" x14ac:dyDescent="0.2">
      <c r="AL290" s="101">
        <v>7</v>
      </c>
      <c r="AM290" s="101">
        <v>3</v>
      </c>
      <c r="AN290" s="101">
        <v>60</v>
      </c>
      <c r="AO290" s="101">
        <v>29</v>
      </c>
      <c r="AP290" s="101" t="s">
        <v>393</v>
      </c>
      <c r="AQ290" s="101">
        <v>416</v>
      </c>
      <c r="AR290" s="101">
        <v>1</v>
      </c>
      <c r="AS290" s="101">
        <v>1</v>
      </c>
      <c r="AT290" s="101">
        <f t="shared" si="125"/>
        <v>2</v>
      </c>
      <c r="AU290" s="14">
        <f t="shared" si="126"/>
        <v>4.1599999999999998E-2</v>
      </c>
      <c r="AV290" s="14">
        <f t="shared" si="127"/>
        <v>4.992</v>
      </c>
      <c r="GJ290" s="105">
        <v>284</v>
      </c>
      <c r="GK290" s="14">
        <f t="shared" si="120"/>
        <v>18</v>
      </c>
      <c r="GL290" s="14">
        <f t="shared" si="121"/>
        <v>1606022</v>
      </c>
      <c r="GM290" s="14" t="str">
        <f t="shared" si="128"/>
        <v>神器4-4 : 29级</v>
      </c>
      <c r="GN290" s="14" t="s">
        <v>900</v>
      </c>
      <c r="GO290" s="14">
        <f t="shared" si="122"/>
        <v>2</v>
      </c>
      <c r="GP290" s="14" t="str">
        <f t="shared" si="123"/>
        <v>神器4-4</v>
      </c>
      <c r="GQ290" s="14">
        <f t="shared" si="124"/>
        <v>1</v>
      </c>
    </row>
    <row r="291" spans="38:199" ht="16.5" x14ac:dyDescent="0.2">
      <c r="AL291" s="101">
        <v>7</v>
      </c>
      <c r="AM291" s="101">
        <v>3</v>
      </c>
      <c r="AN291" s="101">
        <v>60</v>
      </c>
      <c r="AO291" s="101">
        <v>30</v>
      </c>
      <c r="AP291" s="101" t="s">
        <v>394</v>
      </c>
      <c r="AQ291" s="101">
        <v>276</v>
      </c>
      <c r="AR291" s="101">
        <v>1</v>
      </c>
      <c r="AS291" s="101">
        <v>1</v>
      </c>
      <c r="AT291" s="101">
        <f t="shared" si="125"/>
        <v>3</v>
      </c>
      <c r="AU291" s="14">
        <f t="shared" si="126"/>
        <v>2.76E-2</v>
      </c>
      <c r="AV291" s="14">
        <f t="shared" si="127"/>
        <v>7.7279999999999998</v>
      </c>
      <c r="GJ291" s="105">
        <v>285</v>
      </c>
      <c r="GK291" s="14">
        <f t="shared" si="120"/>
        <v>18</v>
      </c>
      <c r="GL291" s="14">
        <f t="shared" si="121"/>
        <v>1606022</v>
      </c>
      <c r="GM291" s="14" t="str">
        <f t="shared" si="128"/>
        <v>神器4-4 : 30级</v>
      </c>
      <c r="GN291" s="14" t="s">
        <v>900</v>
      </c>
      <c r="GO291" s="14">
        <f t="shared" si="122"/>
        <v>3</v>
      </c>
      <c r="GP291" s="14" t="str">
        <f t="shared" si="123"/>
        <v>神器4-4</v>
      </c>
      <c r="GQ291" s="14">
        <f t="shared" si="124"/>
        <v>1</v>
      </c>
    </row>
    <row r="292" spans="38:199" ht="16.5" x14ac:dyDescent="0.2">
      <c r="AL292" s="101">
        <v>7</v>
      </c>
      <c r="AM292" s="101">
        <v>3</v>
      </c>
      <c r="AN292" s="101">
        <v>60</v>
      </c>
      <c r="AO292" s="101">
        <v>31</v>
      </c>
      <c r="AP292" s="101" t="s">
        <v>395</v>
      </c>
      <c r="AQ292" s="101">
        <v>276</v>
      </c>
      <c r="AR292" s="101">
        <v>1</v>
      </c>
      <c r="AS292" s="101">
        <v>1</v>
      </c>
      <c r="AT292" s="101">
        <f t="shared" si="125"/>
        <v>3</v>
      </c>
      <c r="AU292" s="14">
        <f t="shared" si="126"/>
        <v>2.76E-2</v>
      </c>
      <c r="AV292" s="14">
        <f t="shared" si="127"/>
        <v>7.7279999999999998</v>
      </c>
      <c r="GJ292" s="105">
        <v>286</v>
      </c>
      <c r="GK292" s="14">
        <f t="shared" si="120"/>
        <v>18</v>
      </c>
      <c r="GL292" s="14">
        <f t="shared" si="121"/>
        <v>1606022</v>
      </c>
      <c r="GM292" s="14" t="str">
        <f t="shared" si="128"/>
        <v>神器4-4 : 31级</v>
      </c>
      <c r="GN292" s="14" t="s">
        <v>900</v>
      </c>
      <c r="GO292" s="14">
        <f t="shared" si="122"/>
        <v>4</v>
      </c>
      <c r="GP292" s="14" t="str">
        <f t="shared" si="123"/>
        <v>神器4-4</v>
      </c>
      <c r="GQ292" s="14">
        <f t="shared" si="124"/>
        <v>2</v>
      </c>
    </row>
    <row r="293" spans="38:199" ht="16.5" x14ac:dyDescent="0.2">
      <c r="AL293" s="101">
        <v>7</v>
      </c>
      <c r="AM293" s="101">
        <v>3</v>
      </c>
      <c r="AN293" s="101">
        <v>60</v>
      </c>
      <c r="AO293" s="101">
        <v>32</v>
      </c>
      <c r="AP293" s="101" t="s">
        <v>396</v>
      </c>
      <c r="AQ293" s="101">
        <v>276</v>
      </c>
      <c r="AR293" s="101">
        <v>1</v>
      </c>
      <c r="AS293" s="101">
        <v>1</v>
      </c>
      <c r="AT293" s="101">
        <f t="shared" si="125"/>
        <v>3</v>
      </c>
      <c r="AU293" s="14">
        <f t="shared" si="126"/>
        <v>2.76E-2</v>
      </c>
      <c r="AV293" s="14">
        <f t="shared" si="127"/>
        <v>7.7279999999999998</v>
      </c>
      <c r="GJ293" s="105">
        <v>287</v>
      </c>
      <c r="GK293" s="14">
        <f t="shared" si="120"/>
        <v>18</v>
      </c>
      <c r="GL293" s="14">
        <f t="shared" si="121"/>
        <v>1606022</v>
      </c>
      <c r="GM293" s="14" t="str">
        <f t="shared" si="128"/>
        <v>神器4-4 : 32级</v>
      </c>
      <c r="GN293" s="14" t="s">
        <v>900</v>
      </c>
      <c r="GO293" s="14">
        <f t="shared" si="122"/>
        <v>5</v>
      </c>
      <c r="GP293" s="14" t="str">
        <f t="shared" si="123"/>
        <v>神器4-4</v>
      </c>
      <c r="GQ293" s="14">
        <f t="shared" si="124"/>
        <v>2</v>
      </c>
    </row>
    <row r="294" spans="38:199" ht="16.5" x14ac:dyDescent="0.2">
      <c r="AL294" s="101">
        <v>7</v>
      </c>
      <c r="AM294" s="101">
        <v>3</v>
      </c>
      <c r="AN294" s="101">
        <v>61</v>
      </c>
      <c r="AO294" s="101">
        <v>35</v>
      </c>
      <c r="AP294" s="101" t="s">
        <v>769</v>
      </c>
      <c r="AQ294" s="101">
        <v>2000</v>
      </c>
      <c r="AR294" s="101">
        <v>1</v>
      </c>
      <c r="AS294" s="101">
        <v>2</v>
      </c>
      <c r="AT294" s="101">
        <f t="shared" ref="AT294:AT301" si="129">INDEX($AH$7:$AH$48,AO294)</f>
        <v>2</v>
      </c>
      <c r="AU294" s="14">
        <f t="shared" ref="AU294:AU301" si="130">(AR294+AS294)/2*AQ294/10000</f>
        <v>0.3</v>
      </c>
      <c r="AV294" s="14">
        <f t="shared" ref="AV294:AV301" si="131">(AR294+AS294)/2*AQ294/10000*INDEX($AI$7:$AI$48,AO294)</f>
        <v>45</v>
      </c>
      <c r="GJ294" s="105">
        <v>288</v>
      </c>
      <c r="GK294" s="14">
        <f t="shared" si="120"/>
        <v>18</v>
      </c>
      <c r="GL294" s="14">
        <f t="shared" si="121"/>
        <v>1606022</v>
      </c>
      <c r="GM294" s="14" t="str">
        <f t="shared" si="128"/>
        <v>神器4-4 : 35级</v>
      </c>
      <c r="GN294" s="14" t="s">
        <v>900</v>
      </c>
      <c r="GO294" s="14">
        <f t="shared" si="122"/>
        <v>6</v>
      </c>
      <c r="GP294" s="14" t="str">
        <f t="shared" si="123"/>
        <v>神器4-4</v>
      </c>
      <c r="GQ294" s="14">
        <f t="shared" si="124"/>
        <v>2</v>
      </c>
    </row>
    <row r="295" spans="38:199" ht="16.5" x14ac:dyDescent="0.2">
      <c r="AL295" s="101">
        <v>7</v>
      </c>
      <c r="AM295" s="101">
        <v>3</v>
      </c>
      <c r="AN295" s="101">
        <v>61</v>
      </c>
      <c r="AO295" s="101">
        <v>36</v>
      </c>
      <c r="AP295" s="101" t="s">
        <v>864</v>
      </c>
      <c r="AQ295" s="101">
        <v>2000</v>
      </c>
      <c r="AR295" s="101">
        <v>1</v>
      </c>
      <c r="AS295" s="101">
        <v>2</v>
      </c>
      <c r="AT295" s="101">
        <f t="shared" si="129"/>
        <v>2</v>
      </c>
      <c r="AU295" s="14">
        <f t="shared" si="130"/>
        <v>0.3</v>
      </c>
      <c r="AV295" s="14">
        <f t="shared" si="131"/>
        <v>45</v>
      </c>
      <c r="GJ295" s="105">
        <v>289</v>
      </c>
      <c r="GK295" s="14">
        <f t="shared" si="120"/>
        <v>18</v>
      </c>
      <c r="GL295" s="14">
        <f t="shared" si="121"/>
        <v>1606022</v>
      </c>
      <c r="GM295" s="14" t="str">
        <f t="shared" si="128"/>
        <v>神器4-4 : 36级</v>
      </c>
      <c r="GN295" s="14" t="s">
        <v>900</v>
      </c>
      <c r="GO295" s="14">
        <f t="shared" si="122"/>
        <v>7</v>
      </c>
      <c r="GP295" s="14" t="str">
        <f t="shared" si="123"/>
        <v>神器4-4</v>
      </c>
      <c r="GQ295" s="14">
        <f t="shared" si="124"/>
        <v>3</v>
      </c>
    </row>
    <row r="296" spans="38:199" ht="16.5" x14ac:dyDescent="0.2">
      <c r="AL296" s="101">
        <v>7</v>
      </c>
      <c r="AM296" s="101">
        <v>3</v>
      </c>
      <c r="AN296" s="101">
        <v>61</v>
      </c>
      <c r="AO296" s="101">
        <v>37</v>
      </c>
      <c r="AP296" s="101" t="s">
        <v>865</v>
      </c>
      <c r="AQ296" s="101">
        <v>2000</v>
      </c>
      <c r="AR296" s="101">
        <v>1</v>
      </c>
      <c r="AS296" s="101">
        <v>2</v>
      </c>
      <c r="AT296" s="101">
        <f t="shared" si="129"/>
        <v>2</v>
      </c>
      <c r="AU296" s="14">
        <f t="shared" si="130"/>
        <v>0.3</v>
      </c>
      <c r="AV296" s="14">
        <f t="shared" si="131"/>
        <v>45</v>
      </c>
      <c r="GJ296" s="105">
        <v>290</v>
      </c>
      <c r="GK296" s="14">
        <f t="shared" si="120"/>
        <v>18</v>
      </c>
      <c r="GL296" s="14">
        <f t="shared" si="121"/>
        <v>1606022</v>
      </c>
      <c r="GM296" s="14" t="str">
        <f t="shared" si="128"/>
        <v>神器4-4 : 37级</v>
      </c>
      <c r="GN296" s="14" t="s">
        <v>900</v>
      </c>
      <c r="GO296" s="14">
        <f t="shared" si="122"/>
        <v>8</v>
      </c>
      <c r="GP296" s="14" t="str">
        <f t="shared" si="123"/>
        <v>神器4-4</v>
      </c>
      <c r="GQ296" s="14">
        <f t="shared" si="124"/>
        <v>3</v>
      </c>
    </row>
    <row r="297" spans="38:199" ht="16.5" x14ac:dyDescent="0.2">
      <c r="AL297" s="101">
        <v>7</v>
      </c>
      <c r="AM297" s="101">
        <v>3</v>
      </c>
      <c r="AN297" s="101">
        <v>62</v>
      </c>
      <c r="AO297" s="101">
        <v>38</v>
      </c>
      <c r="AP297" s="101" t="s">
        <v>866</v>
      </c>
      <c r="AQ297" s="101">
        <v>1000</v>
      </c>
      <c r="AR297" s="101">
        <v>1</v>
      </c>
      <c r="AS297" s="101">
        <v>1</v>
      </c>
      <c r="AT297" s="101">
        <f t="shared" si="129"/>
        <v>3</v>
      </c>
      <c r="AU297" s="14">
        <f t="shared" si="130"/>
        <v>0.1</v>
      </c>
      <c r="AV297" s="14">
        <f t="shared" si="131"/>
        <v>35</v>
      </c>
      <c r="GJ297" s="105">
        <v>291</v>
      </c>
      <c r="GK297" s="14">
        <f t="shared" si="120"/>
        <v>18</v>
      </c>
      <c r="GL297" s="14">
        <f t="shared" si="121"/>
        <v>1606022</v>
      </c>
      <c r="GM297" s="14" t="str">
        <f t="shared" si="128"/>
        <v>神器4-4 : 38级</v>
      </c>
      <c r="GN297" s="14" t="s">
        <v>900</v>
      </c>
      <c r="GO297" s="14">
        <f t="shared" si="122"/>
        <v>9</v>
      </c>
      <c r="GP297" s="14" t="str">
        <f t="shared" si="123"/>
        <v>神器4-4</v>
      </c>
      <c r="GQ297" s="14">
        <f t="shared" si="124"/>
        <v>3</v>
      </c>
    </row>
    <row r="298" spans="38:199" ht="16.5" x14ac:dyDescent="0.2">
      <c r="AL298" s="101">
        <v>7</v>
      </c>
      <c r="AM298" s="101">
        <v>3</v>
      </c>
      <c r="AN298" s="101">
        <v>62</v>
      </c>
      <c r="AO298" s="101">
        <v>39</v>
      </c>
      <c r="AP298" s="101" t="s">
        <v>867</v>
      </c>
      <c r="AQ298" s="101">
        <v>1000</v>
      </c>
      <c r="AR298" s="101">
        <v>1</v>
      </c>
      <c r="AS298" s="101">
        <v>1</v>
      </c>
      <c r="AT298" s="101">
        <f t="shared" si="129"/>
        <v>3</v>
      </c>
      <c r="AU298" s="14">
        <f t="shared" si="130"/>
        <v>0.1</v>
      </c>
      <c r="AV298" s="14">
        <f t="shared" si="131"/>
        <v>35</v>
      </c>
      <c r="GJ298" s="105">
        <v>292</v>
      </c>
      <c r="GK298" s="14">
        <f t="shared" si="120"/>
        <v>18</v>
      </c>
      <c r="GL298" s="14">
        <f t="shared" si="121"/>
        <v>1606022</v>
      </c>
      <c r="GM298" s="14" t="str">
        <f t="shared" si="128"/>
        <v>神器4-4 : 39级</v>
      </c>
      <c r="GN298" s="14" t="s">
        <v>900</v>
      </c>
      <c r="GO298" s="14">
        <f t="shared" si="122"/>
        <v>10</v>
      </c>
      <c r="GP298" s="14" t="str">
        <f t="shared" si="123"/>
        <v>神器4-4</v>
      </c>
      <c r="GQ298" s="14">
        <f t="shared" si="124"/>
        <v>5</v>
      </c>
    </row>
    <row r="299" spans="38:199" ht="16.5" x14ac:dyDescent="0.2">
      <c r="AL299" s="101">
        <v>7</v>
      </c>
      <c r="AM299" s="101">
        <v>3</v>
      </c>
      <c r="AN299" s="101">
        <v>62</v>
      </c>
      <c r="AO299" s="101">
        <v>40</v>
      </c>
      <c r="AP299" s="101" t="s">
        <v>868</v>
      </c>
      <c r="AQ299" s="101">
        <v>1000</v>
      </c>
      <c r="AR299" s="101">
        <v>1</v>
      </c>
      <c r="AS299" s="101">
        <v>1</v>
      </c>
      <c r="AT299" s="101">
        <f t="shared" si="129"/>
        <v>3</v>
      </c>
      <c r="AU299" s="14">
        <f t="shared" si="130"/>
        <v>0.1</v>
      </c>
      <c r="AV299" s="14">
        <f t="shared" si="131"/>
        <v>35</v>
      </c>
      <c r="GJ299" s="105">
        <v>293</v>
      </c>
      <c r="GK299" s="14">
        <f t="shared" si="120"/>
        <v>18</v>
      </c>
      <c r="GL299" s="14">
        <f t="shared" si="121"/>
        <v>1606022</v>
      </c>
      <c r="GM299" s="14" t="str">
        <f t="shared" si="128"/>
        <v>神器4-4 : 40级</v>
      </c>
      <c r="GN299" s="14" t="s">
        <v>900</v>
      </c>
      <c r="GO299" s="14">
        <f t="shared" si="122"/>
        <v>11</v>
      </c>
      <c r="GP299" s="14" t="str">
        <f t="shared" si="123"/>
        <v>神器4-4</v>
      </c>
      <c r="GQ299" s="14">
        <f t="shared" si="124"/>
        <v>5</v>
      </c>
    </row>
    <row r="300" spans="38:199" ht="16.5" x14ac:dyDescent="0.2">
      <c r="AL300" s="101">
        <v>7</v>
      </c>
      <c r="AM300" s="101">
        <v>3</v>
      </c>
      <c r="AN300" s="101">
        <v>63</v>
      </c>
      <c r="AO300" s="101">
        <v>41</v>
      </c>
      <c r="AP300" s="101" t="s">
        <v>869</v>
      </c>
      <c r="AQ300" s="101">
        <v>750</v>
      </c>
      <c r="AR300" s="101">
        <v>1</v>
      </c>
      <c r="AS300" s="101">
        <v>1</v>
      </c>
      <c r="AT300" s="101">
        <f t="shared" si="129"/>
        <v>4</v>
      </c>
      <c r="AU300" s="14">
        <f t="shared" si="130"/>
        <v>7.4999999999999997E-2</v>
      </c>
      <c r="AV300" s="14">
        <f t="shared" si="131"/>
        <v>56.25</v>
      </c>
      <c r="GJ300" s="105">
        <v>294</v>
      </c>
      <c r="GK300" s="14">
        <f t="shared" si="120"/>
        <v>18</v>
      </c>
      <c r="GL300" s="14">
        <f t="shared" si="121"/>
        <v>1606022</v>
      </c>
      <c r="GM300" s="14" t="str">
        <f t="shared" si="128"/>
        <v>神器4-4 : 41级</v>
      </c>
      <c r="GN300" s="14" t="s">
        <v>900</v>
      </c>
      <c r="GO300" s="14">
        <f t="shared" si="122"/>
        <v>12</v>
      </c>
      <c r="GP300" s="14" t="str">
        <f t="shared" si="123"/>
        <v>神器4-4</v>
      </c>
      <c r="GQ300" s="14">
        <f t="shared" si="124"/>
        <v>6</v>
      </c>
    </row>
    <row r="301" spans="38:199" ht="16.5" x14ac:dyDescent="0.2">
      <c r="AL301" s="101">
        <v>7</v>
      </c>
      <c r="AM301" s="101">
        <v>3</v>
      </c>
      <c r="AN301" s="101">
        <v>63</v>
      </c>
      <c r="AO301" s="101">
        <v>42</v>
      </c>
      <c r="AP301" s="101" t="s">
        <v>870</v>
      </c>
      <c r="AQ301" s="101">
        <v>750</v>
      </c>
      <c r="AR301" s="101">
        <v>1</v>
      </c>
      <c r="AS301" s="101">
        <v>1</v>
      </c>
      <c r="AT301" s="101">
        <f t="shared" si="129"/>
        <v>4</v>
      </c>
      <c r="AU301" s="14">
        <f t="shared" si="130"/>
        <v>7.4999999999999997E-2</v>
      </c>
      <c r="AV301" s="14">
        <f t="shared" si="131"/>
        <v>56.25</v>
      </c>
      <c r="GJ301" s="105">
        <v>295</v>
      </c>
      <c r="GK301" s="14">
        <f t="shared" si="120"/>
        <v>18</v>
      </c>
      <c r="GL301" s="14">
        <f t="shared" si="121"/>
        <v>1606022</v>
      </c>
      <c r="GM301" s="14" t="str">
        <f t="shared" si="128"/>
        <v>神器4-4 : 42级</v>
      </c>
      <c r="GN301" s="14" t="s">
        <v>900</v>
      </c>
      <c r="GO301" s="14">
        <f t="shared" si="122"/>
        <v>13</v>
      </c>
      <c r="GP301" s="14" t="str">
        <f t="shared" si="123"/>
        <v>神器4-4</v>
      </c>
      <c r="GQ301" s="14">
        <f t="shared" si="124"/>
        <v>7</v>
      </c>
    </row>
    <row r="302" spans="38:199" ht="16.5" x14ac:dyDescent="0.2">
      <c r="GJ302" s="105">
        <v>296</v>
      </c>
      <c r="GK302" s="14">
        <f t="shared" si="120"/>
        <v>18</v>
      </c>
      <c r="GL302" s="14">
        <f t="shared" si="121"/>
        <v>1606022</v>
      </c>
      <c r="GM302" s="14" t="str">
        <f t="shared" si="128"/>
        <v>神器4-4 : 级</v>
      </c>
      <c r="GN302" s="14" t="s">
        <v>900</v>
      </c>
      <c r="GO302" s="14">
        <f t="shared" si="122"/>
        <v>14</v>
      </c>
      <c r="GP302" s="14" t="str">
        <f t="shared" si="123"/>
        <v>神器4-4</v>
      </c>
      <c r="GQ302" s="14">
        <f t="shared" si="124"/>
        <v>7</v>
      </c>
    </row>
    <row r="303" spans="38:199" ht="16.5" x14ac:dyDescent="0.2">
      <c r="GJ303" s="105">
        <v>297</v>
      </c>
      <c r="GK303" s="14">
        <f t="shared" si="120"/>
        <v>18</v>
      </c>
      <c r="GL303" s="14">
        <f t="shared" si="121"/>
        <v>1606022</v>
      </c>
      <c r="GM303" s="14" t="str">
        <f t="shared" si="128"/>
        <v>神器4-4 : 级</v>
      </c>
      <c r="GN303" s="14" t="s">
        <v>900</v>
      </c>
      <c r="GO303" s="14">
        <f t="shared" si="122"/>
        <v>15</v>
      </c>
      <c r="GP303" s="14" t="str">
        <f t="shared" si="123"/>
        <v>神器4-4</v>
      </c>
      <c r="GQ303" s="14">
        <f t="shared" si="124"/>
        <v>7</v>
      </c>
    </row>
    <row r="304" spans="38:199" ht="16.5" x14ac:dyDescent="0.2">
      <c r="GJ304" s="105">
        <v>298</v>
      </c>
      <c r="GK304" s="14">
        <f t="shared" si="120"/>
        <v>18</v>
      </c>
      <c r="GL304" s="14">
        <f t="shared" si="121"/>
        <v>1606022</v>
      </c>
      <c r="GM304" s="14" t="str">
        <f t="shared" si="128"/>
        <v>神器4-4 : 级</v>
      </c>
      <c r="GN304" s="14" t="s">
        <v>900</v>
      </c>
      <c r="GO304" s="14">
        <f t="shared" si="122"/>
        <v>16</v>
      </c>
      <c r="GP304" s="14" t="str">
        <f t="shared" si="123"/>
        <v>神器4-4</v>
      </c>
      <c r="GQ304" s="14">
        <f t="shared" si="124"/>
        <v>10</v>
      </c>
    </row>
    <row r="305" spans="192:199" ht="16.5" x14ac:dyDescent="0.2">
      <c r="GJ305" s="105">
        <v>299</v>
      </c>
      <c r="GK305" s="14">
        <f t="shared" si="120"/>
        <v>18</v>
      </c>
      <c r="GL305" s="14">
        <f t="shared" si="121"/>
        <v>1606022</v>
      </c>
      <c r="GM305" s="14" t="str">
        <f t="shared" si="128"/>
        <v>神器4-4 : 级</v>
      </c>
      <c r="GN305" s="14" t="s">
        <v>900</v>
      </c>
      <c r="GO305" s="14">
        <f t="shared" si="122"/>
        <v>17</v>
      </c>
      <c r="GP305" s="14" t="str">
        <f t="shared" si="123"/>
        <v>神器4-4</v>
      </c>
      <c r="GQ305" s="14">
        <f t="shared" si="124"/>
        <v>10</v>
      </c>
    </row>
    <row r="306" spans="192:199" ht="16.5" x14ac:dyDescent="0.2">
      <c r="GJ306" s="105">
        <v>300</v>
      </c>
      <c r="GK306" s="14">
        <f t="shared" si="120"/>
        <v>18</v>
      </c>
      <c r="GL306" s="14">
        <f t="shared" si="121"/>
        <v>1606022</v>
      </c>
      <c r="GM306" s="14" t="str">
        <f t="shared" si="128"/>
        <v>神器4-4 : 级</v>
      </c>
      <c r="GN306" s="14" t="s">
        <v>900</v>
      </c>
      <c r="GO306" s="14">
        <f t="shared" si="122"/>
        <v>18</v>
      </c>
      <c r="GP306" s="14" t="str">
        <f t="shared" si="123"/>
        <v>神器4-4</v>
      </c>
      <c r="GQ306" s="14">
        <f t="shared" si="124"/>
        <v>10</v>
      </c>
    </row>
    <row r="307" spans="192:199" ht="16.5" x14ac:dyDescent="0.2">
      <c r="GJ307" s="105">
        <v>301</v>
      </c>
      <c r="GK307" s="14">
        <f t="shared" si="120"/>
        <v>19</v>
      </c>
      <c r="GL307" s="14">
        <f t="shared" si="121"/>
        <v>1606023</v>
      </c>
      <c r="GM307" s="14" t="str">
        <f t="shared" si="128"/>
        <v>神器4-5 : 级</v>
      </c>
      <c r="GN307" s="14" t="s">
        <v>900</v>
      </c>
      <c r="GO307" s="14">
        <f t="shared" si="122"/>
        <v>1</v>
      </c>
      <c r="GP307" s="14" t="str">
        <f t="shared" si="123"/>
        <v>神器4-5</v>
      </c>
      <c r="GQ307" s="14">
        <f t="shared" si="124"/>
        <v>1</v>
      </c>
    </row>
    <row r="308" spans="192:199" ht="16.5" x14ac:dyDescent="0.2">
      <c r="GJ308" s="105">
        <v>302</v>
      </c>
      <c r="GK308" s="14">
        <f t="shared" si="120"/>
        <v>19</v>
      </c>
      <c r="GL308" s="14">
        <f t="shared" si="121"/>
        <v>1606023</v>
      </c>
      <c r="GM308" s="14" t="str">
        <f t="shared" si="128"/>
        <v>神器4-5 : 级</v>
      </c>
      <c r="GN308" s="14" t="s">
        <v>900</v>
      </c>
      <c r="GO308" s="14">
        <f t="shared" si="122"/>
        <v>2</v>
      </c>
      <c r="GP308" s="14" t="str">
        <f t="shared" si="123"/>
        <v>神器4-5</v>
      </c>
      <c r="GQ308" s="14">
        <f t="shared" si="124"/>
        <v>1</v>
      </c>
    </row>
    <row r="309" spans="192:199" ht="16.5" x14ac:dyDescent="0.2">
      <c r="GJ309" s="105">
        <v>303</v>
      </c>
      <c r="GK309" s="14">
        <f t="shared" si="120"/>
        <v>19</v>
      </c>
      <c r="GL309" s="14">
        <f t="shared" si="121"/>
        <v>1606023</v>
      </c>
      <c r="GM309" s="14" t="str">
        <f t="shared" si="128"/>
        <v>神器4-5 : 级</v>
      </c>
      <c r="GN309" s="14" t="s">
        <v>900</v>
      </c>
      <c r="GO309" s="14">
        <f t="shared" si="122"/>
        <v>3</v>
      </c>
      <c r="GP309" s="14" t="str">
        <f t="shared" si="123"/>
        <v>神器4-5</v>
      </c>
      <c r="GQ309" s="14">
        <f t="shared" si="124"/>
        <v>1</v>
      </c>
    </row>
    <row r="310" spans="192:199" ht="16.5" x14ac:dyDescent="0.2">
      <c r="GJ310" s="105">
        <v>304</v>
      </c>
      <c r="GK310" s="14">
        <f t="shared" si="120"/>
        <v>19</v>
      </c>
      <c r="GL310" s="14">
        <f t="shared" si="121"/>
        <v>1606023</v>
      </c>
      <c r="GM310" s="14" t="str">
        <f t="shared" si="128"/>
        <v>神器4-5 : 级</v>
      </c>
      <c r="GN310" s="14" t="s">
        <v>900</v>
      </c>
      <c r="GO310" s="14">
        <f t="shared" si="122"/>
        <v>4</v>
      </c>
      <c r="GP310" s="14" t="str">
        <f t="shared" si="123"/>
        <v>神器4-5</v>
      </c>
      <c r="GQ310" s="14">
        <f t="shared" si="124"/>
        <v>2</v>
      </c>
    </row>
    <row r="311" spans="192:199" ht="16.5" x14ac:dyDescent="0.2">
      <c r="GJ311" s="105">
        <v>305</v>
      </c>
      <c r="GK311" s="14">
        <f t="shared" si="120"/>
        <v>19</v>
      </c>
      <c r="GL311" s="14">
        <f t="shared" si="121"/>
        <v>1606023</v>
      </c>
      <c r="GM311" s="14" t="str">
        <f t="shared" si="128"/>
        <v>神器4-5 : 级</v>
      </c>
      <c r="GN311" s="14" t="s">
        <v>900</v>
      </c>
      <c r="GO311" s="14">
        <f t="shared" si="122"/>
        <v>5</v>
      </c>
      <c r="GP311" s="14" t="str">
        <f t="shared" si="123"/>
        <v>神器4-5</v>
      </c>
      <c r="GQ311" s="14">
        <f t="shared" si="124"/>
        <v>2</v>
      </c>
    </row>
    <row r="312" spans="192:199" ht="16.5" x14ac:dyDescent="0.2">
      <c r="GJ312" s="105">
        <v>306</v>
      </c>
      <c r="GK312" s="14">
        <f t="shared" si="120"/>
        <v>19</v>
      </c>
      <c r="GL312" s="14">
        <f t="shared" si="121"/>
        <v>1606023</v>
      </c>
      <c r="GM312" s="14" t="str">
        <f t="shared" si="128"/>
        <v>神器4-5 : 级</v>
      </c>
      <c r="GN312" s="14" t="s">
        <v>900</v>
      </c>
      <c r="GO312" s="14">
        <f t="shared" si="122"/>
        <v>6</v>
      </c>
      <c r="GP312" s="14" t="str">
        <f t="shared" si="123"/>
        <v>神器4-5</v>
      </c>
      <c r="GQ312" s="14">
        <f t="shared" si="124"/>
        <v>2</v>
      </c>
    </row>
    <row r="313" spans="192:199" ht="16.5" x14ac:dyDescent="0.2">
      <c r="GJ313" s="105">
        <v>307</v>
      </c>
      <c r="GK313" s="14">
        <f t="shared" si="120"/>
        <v>19</v>
      </c>
      <c r="GL313" s="14">
        <f t="shared" si="121"/>
        <v>1606023</v>
      </c>
      <c r="GM313" s="14" t="str">
        <f t="shared" si="128"/>
        <v>神器4-5 : 级</v>
      </c>
      <c r="GN313" s="14" t="s">
        <v>900</v>
      </c>
      <c r="GO313" s="14">
        <f t="shared" si="122"/>
        <v>7</v>
      </c>
      <c r="GP313" s="14" t="str">
        <f t="shared" si="123"/>
        <v>神器4-5</v>
      </c>
      <c r="GQ313" s="14">
        <f t="shared" si="124"/>
        <v>3</v>
      </c>
    </row>
    <row r="314" spans="192:199" ht="16.5" x14ac:dyDescent="0.2">
      <c r="GJ314" s="105">
        <v>308</v>
      </c>
      <c r="GK314" s="14">
        <f t="shared" si="120"/>
        <v>19</v>
      </c>
      <c r="GL314" s="14">
        <f t="shared" si="121"/>
        <v>1606023</v>
      </c>
      <c r="GM314" s="14" t="str">
        <f t="shared" si="128"/>
        <v>神器4-5 : 级</v>
      </c>
      <c r="GN314" s="14" t="s">
        <v>900</v>
      </c>
      <c r="GO314" s="14">
        <f t="shared" si="122"/>
        <v>8</v>
      </c>
      <c r="GP314" s="14" t="str">
        <f t="shared" si="123"/>
        <v>神器4-5</v>
      </c>
      <c r="GQ314" s="14">
        <f t="shared" si="124"/>
        <v>3</v>
      </c>
    </row>
    <row r="315" spans="192:199" ht="16.5" x14ac:dyDescent="0.2">
      <c r="GJ315" s="105">
        <v>309</v>
      </c>
      <c r="GK315" s="14">
        <f t="shared" si="120"/>
        <v>19</v>
      </c>
      <c r="GL315" s="14">
        <f t="shared" si="121"/>
        <v>1606023</v>
      </c>
      <c r="GM315" s="14" t="str">
        <f t="shared" si="128"/>
        <v>神器4-5 : 级</v>
      </c>
      <c r="GN315" s="14" t="s">
        <v>900</v>
      </c>
      <c r="GO315" s="14">
        <f t="shared" si="122"/>
        <v>9</v>
      </c>
      <c r="GP315" s="14" t="str">
        <f t="shared" si="123"/>
        <v>神器4-5</v>
      </c>
      <c r="GQ315" s="14">
        <f t="shared" si="124"/>
        <v>3</v>
      </c>
    </row>
    <row r="316" spans="192:199" ht="16.5" x14ac:dyDescent="0.2">
      <c r="GJ316" s="105">
        <v>310</v>
      </c>
      <c r="GK316" s="14">
        <f t="shared" si="120"/>
        <v>19</v>
      </c>
      <c r="GL316" s="14">
        <f t="shared" si="121"/>
        <v>1606023</v>
      </c>
      <c r="GM316" s="14" t="str">
        <f t="shared" si="128"/>
        <v>神器4-5 : 级</v>
      </c>
      <c r="GN316" s="14" t="s">
        <v>900</v>
      </c>
      <c r="GO316" s="14">
        <f t="shared" si="122"/>
        <v>10</v>
      </c>
      <c r="GP316" s="14" t="str">
        <f t="shared" si="123"/>
        <v>神器4-5</v>
      </c>
      <c r="GQ316" s="14">
        <f t="shared" si="124"/>
        <v>5</v>
      </c>
    </row>
    <row r="317" spans="192:199" ht="16.5" x14ac:dyDescent="0.2">
      <c r="GJ317" s="105">
        <v>311</v>
      </c>
      <c r="GK317" s="14">
        <f t="shared" si="120"/>
        <v>19</v>
      </c>
      <c r="GL317" s="14">
        <f t="shared" si="121"/>
        <v>1606023</v>
      </c>
      <c r="GM317" s="14" t="str">
        <f t="shared" si="128"/>
        <v>神器4-5 : 级</v>
      </c>
      <c r="GN317" s="14" t="s">
        <v>900</v>
      </c>
      <c r="GO317" s="14">
        <f t="shared" si="122"/>
        <v>11</v>
      </c>
      <c r="GP317" s="14" t="str">
        <f t="shared" si="123"/>
        <v>神器4-5</v>
      </c>
      <c r="GQ317" s="14">
        <f t="shared" si="124"/>
        <v>5</v>
      </c>
    </row>
    <row r="318" spans="192:199" ht="16.5" x14ac:dyDescent="0.2">
      <c r="GJ318" s="105">
        <v>312</v>
      </c>
      <c r="GK318" s="14">
        <f t="shared" si="120"/>
        <v>19</v>
      </c>
      <c r="GL318" s="14">
        <f t="shared" si="121"/>
        <v>1606023</v>
      </c>
      <c r="GM318" s="14" t="str">
        <f t="shared" si="128"/>
        <v>神器4-5 : 级</v>
      </c>
      <c r="GN318" s="14" t="s">
        <v>900</v>
      </c>
      <c r="GO318" s="14">
        <f t="shared" si="122"/>
        <v>12</v>
      </c>
      <c r="GP318" s="14" t="str">
        <f t="shared" si="123"/>
        <v>神器4-5</v>
      </c>
      <c r="GQ318" s="14">
        <f t="shared" si="124"/>
        <v>6</v>
      </c>
    </row>
    <row r="319" spans="192:199" ht="16.5" x14ac:dyDescent="0.2">
      <c r="GJ319" s="105">
        <v>313</v>
      </c>
      <c r="GK319" s="14">
        <f t="shared" si="120"/>
        <v>19</v>
      </c>
      <c r="GL319" s="14">
        <f t="shared" si="121"/>
        <v>1606023</v>
      </c>
      <c r="GM319" s="14" t="str">
        <f t="shared" si="128"/>
        <v>神器4-5 : 级</v>
      </c>
      <c r="GN319" s="14" t="s">
        <v>900</v>
      </c>
      <c r="GO319" s="14">
        <f t="shared" si="122"/>
        <v>13</v>
      </c>
      <c r="GP319" s="14" t="str">
        <f t="shared" si="123"/>
        <v>神器4-5</v>
      </c>
      <c r="GQ319" s="14">
        <f t="shared" si="124"/>
        <v>7</v>
      </c>
    </row>
    <row r="320" spans="192:199" ht="16.5" x14ac:dyDescent="0.2">
      <c r="GJ320" s="105">
        <v>314</v>
      </c>
      <c r="GK320" s="14">
        <f t="shared" si="120"/>
        <v>19</v>
      </c>
      <c r="GL320" s="14">
        <f t="shared" si="121"/>
        <v>1606023</v>
      </c>
      <c r="GM320" s="14" t="str">
        <f t="shared" si="128"/>
        <v>神器4-5 : 级</v>
      </c>
      <c r="GN320" s="14" t="s">
        <v>900</v>
      </c>
      <c r="GO320" s="14">
        <f t="shared" si="122"/>
        <v>14</v>
      </c>
      <c r="GP320" s="14" t="str">
        <f t="shared" si="123"/>
        <v>神器4-5</v>
      </c>
      <c r="GQ320" s="14">
        <f t="shared" si="124"/>
        <v>7</v>
      </c>
    </row>
    <row r="321" spans="192:199" ht="16.5" x14ac:dyDescent="0.2">
      <c r="GJ321" s="105">
        <v>315</v>
      </c>
      <c r="GK321" s="14">
        <f t="shared" si="120"/>
        <v>19</v>
      </c>
      <c r="GL321" s="14">
        <f t="shared" si="121"/>
        <v>1606023</v>
      </c>
      <c r="GM321" s="14" t="str">
        <f t="shared" si="128"/>
        <v>神器4-5 : 级</v>
      </c>
      <c r="GN321" s="14" t="s">
        <v>900</v>
      </c>
      <c r="GO321" s="14">
        <f t="shared" si="122"/>
        <v>15</v>
      </c>
      <c r="GP321" s="14" t="str">
        <f t="shared" si="123"/>
        <v>神器4-5</v>
      </c>
      <c r="GQ321" s="14">
        <f t="shared" si="124"/>
        <v>7</v>
      </c>
    </row>
    <row r="322" spans="192:199" ht="16.5" x14ac:dyDescent="0.2">
      <c r="GJ322" s="105">
        <v>316</v>
      </c>
      <c r="GK322" s="14">
        <f t="shared" si="120"/>
        <v>19</v>
      </c>
      <c r="GL322" s="14">
        <f t="shared" si="121"/>
        <v>1606023</v>
      </c>
      <c r="GM322" s="14" t="str">
        <f t="shared" si="128"/>
        <v>神器4-5 : 级</v>
      </c>
      <c r="GN322" s="14" t="s">
        <v>900</v>
      </c>
      <c r="GO322" s="14">
        <f t="shared" si="122"/>
        <v>16</v>
      </c>
      <c r="GP322" s="14" t="str">
        <f t="shared" si="123"/>
        <v>神器4-5</v>
      </c>
      <c r="GQ322" s="14">
        <f t="shared" si="124"/>
        <v>10</v>
      </c>
    </row>
    <row r="323" spans="192:199" ht="16.5" x14ac:dyDescent="0.2">
      <c r="GJ323" s="105">
        <v>317</v>
      </c>
      <c r="GK323" s="14">
        <f t="shared" si="120"/>
        <v>19</v>
      </c>
      <c r="GL323" s="14">
        <f t="shared" si="121"/>
        <v>1606023</v>
      </c>
      <c r="GM323" s="14" t="str">
        <f t="shared" si="128"/>
        <v>神器4-5 : 级</v>
      </c>
      <c r="GN323" s="14" t="s">
        <v>900</v>
      </c>
      <c r="GO323" s="14">
        <f t="shared" si="122"/>
        <v>17</v>
      </c>
      <c r="GP323" s="14" t="str">
        <f t="shared" si="123"/>
        <v>神器4-5</v>
      </c>
      <c r="GQ323" s="14">
        <f t="shared" si="124"/>
        <v>10</v>
      </c>
    </row>
    <row r="324" spans="192:199" ht="16.5" x14ac:dyDescent="0.2">
      <c r="GJ324" s="105">
        <v>318</v>
      </c>
      <c r="GK324" s="14">
        <f t="shared" si="120"/>
        <v>19</v>
      </c>
      <c r="GL324" s="14">
        <f t="shared" si="121"/>
        <v>1606023</v>
      </c>
      <c r="GM324" s="14" t="str">
        <f t="shared" si="128"/>
        <v>神器4-5 : 级</v>
      </c>
      <c r="GN324" s="14" t="s">
        <v>900</v>
      </c>
      <c r="GO324" s="14">
        <f t="shared" si="122"/>
        <v>18</v>
      </c>
      <c r="GP324" s="14" t="str">
        <f t="shared" si="123"/>
        <v>神器4-5</v>
      </c>
      <c r="GQ324" s="14">
        <f t="shared" si="124"/>
        <v>10</v>
      </c>
    </row>
    <row r="325" spans="192:199" ht="16.5" x14ac:dyDescent="0.2">
      <c r="GJ325" s="105">
        <v>319</v>
      </c>
      <c r="GK325" s="14">
        <f t="shared" si="120"/>
        <v>20</v>
      </c>
      <c r="GL325" s="14">
        <f t="shared" si="121"/>
        <v>1606024</v>
      </c>
      <c r="GM325" s="14" t="str">
        <f t="shared" si="128"/>
        <v>神器4-6 : 级</v>
      </c>
      <c r="GN325" s="14" t="s">
        <v>900</v>
      </c>
      <c r="GO325" s="14">
        <f t="shared" si="122"/>
        <v>1</v>
      </c>
      <c r="GP325" s="14" t="str">
        <f t="shared" si="123"/>
        <v>神器4-6</v>
      </c>
      <c r="GQ325" s="14">
        <f t="shared" si="124"/>
        <v>1</v>
      </c>
    </row>
    <row r="326" spans="192:199" ht="16.5" x14ac:dyDescent="0.2">
      <c r="GJ326" s="105">
        <v>320</v>
      </c>
      <c r="GK326" s="14">
        <f t="shared" si="120"/>
        <v>20</v>
      </c>
      <c r="GL326" s="14">
        <f t="shared" si="121"/>
        <v>1606024</v>
      </c>
      <c r="GM326" s="14" t="str">
        <f t="shared" si="128"/>
        <v>神器4-6 : 级</v>
      </c>
      <c r="GN326" s="14" t="s">
        <v>900</v>
      </c>
      <c r="GO326" s="14">
        <f t="shared" si="122"/>
        <v>2</v>
      </c>
      <c r="GP326" s="14" t="str">
        <f t="shared" si="123"/>
        <v>神器4-6</v>
      </c>
      <c r="GQ326" s="14">
        <f t="shared" si="124"/>
        <v>1</v>
      </c>
    </row>
    <row r="327" spans="192:199" ht="16.5" x14ac:dyDescent="0.2">
      <c r="GJ327" s="105">
        <v>321</v>
      </c>
      <c r="GK327" s="14">
        <f t="shared" si="120"/>
        <v>20</v>
      </c>
      <c r="GL327" s="14">
        <f t="shared" si="121"/>
        <v>1606024</v>
      </c>
      <c r="GM327" s="14" t="str">
        <f t="shared" si="128"/>
        <v>神器4-6 : 级</v>
      </c>
      <c r="GN327" s="14" t="s">
        <v>900</v>
      </c>
      <c r="GO327" s="14">
        <f t="shared" si="122"/>
        <v>3</v>
      </c>
      <c r="GP327" s="14" t="str">
        <f t="shared" si="123"/>
        <v>神器4-6</v>
      </c>
      <c r="GQ327" s="14">
        <f t="shared" si="124"/>
        <v>1</v>
      </c>
    </row>
    <row r="328" spans="192:199" ht="16.5" x14ac:dyDescent="0.2">
      <c r="GJ328" s="105">
        <v>322</v>
      </c>
      <c r="GK328" s="14">
        <f t="shared" ref="GK328:GK391" si="132">MATCH(GJ328-1,$R$7:$R$49,1)</f>
        <v>20</v>
      </c>
      <c r="GL328" s="14">
        <f t="shared" ref="GL328:GL391" si="133">INDEX($S$8:$S$49,GK328)</f>
        <v>1606024</v>
      </c>
      <c r="GM328" s="14" t="str">
        <f t="shared" si="128"/>
        <v>神器4-6 : 级</v>
      </c>
      <c r="GN328" s="14" t="s">
        <v>900</v>
      </c>
      <c r="GO328" s="14">
        <f t="shared" ref="GO328:GO391" si="134">GJ328-INDEX($R$7:$R$49,GK328)</f>
        <v>4</v>
      </c>
      <c r="GP328" s="14" t="str">
        <f t="shared" ref="GP328:GP391" si="135">INDEX($T$8:$T$49,GK328)</f>
        <v>神器4-6</v>
      </c>
      <c r="GQ328" s="14">
        <f t="shared" ref="GQ328:GQ391" si="136">INDEX($K$8:$K$28,GO328)</f>
        <v>2</v>
      </c>
    </row>
    <row r="329" spans="192:199" ht="16.5" x14ac:dyDescent="0.2">
      <c r="GJ329" s="105">
        <v>323</v>
      </c>
      <c r="GK329" s="14">
        <f t="shared" si="132"/>
        <v>20</v>
      </c>
      <c r="GL329" s="14">
        <f t="shared" si="133"/>
        <v>1606024</v>
      </c>
      <c r="GM329" s="14" t="str">
        <f t="shared" si="128"/>
        <v>神器4-6 : 级</v>
      </c>
      <c r="GN329" s="14" t="s">
        <v>900</v>
      </c>
      <c r="GO329" s="14">
        <f t="shared" si="134"/>
        <v>5</v>
      </c>
      <c r="GP329" s="14" t="str">
        <f t="shared" si="135"/>
        <v>神器4-6</v>
      </c>
      <c r="GQ329" s="14">
        <f t="shared" si="136"/>
        <v>2</v>
      </c>
    </row>
    <row r="330" spans="192:199" ht="16.5" x14ac:dyDescent="0.2">
      <c r="GJ330" s="105">
        <v>324</v>
      </c>
      <c r="GK330" s="14">
        <f t="shared" si="132"/>
        <v>20</v>
      </c>
      <c r="GL330" s="14">
        <f t="shared" si="133"/>
        <v>1606024</v>
      </c>
      <c r="GM330" s="14" t="str">
        <f t="shared" si="128"/>
        <v>神器4-6 : 级</v>
      </c>
      <c r="GN330" s="14" t="s">
        <v>900</v>
      </c>
      <c r="GO330" s="14">
        <f t="shared" si="134"/>
        <v>6</v>
      </c>
      <c r="GP330" s="14" t="str">
        <f t="shared" si="135"/>
        <v>神器4-6</v>
      </c>
      <c r="GQ330" s="14">
        <f t="shared" si="136"/>
        <v>2</v>
      </c>
    </row>
    <row r="331" spans="192:199" ht="16.5" x14ac:dyDescent="0.2">
      <c r="GJ331" s="105">
        <v>325</v>
      </c>
      <c r="GK331" s="14">
        <f t="shared" si="132"/>
        <v>20</v>
      </c>
      <c r="GL331" s="14">
        <f t="shared" si="133"/>
        <v>1606024</v>
      </c>
      <c r="GM331" s="14" t="str">
        <f t="shared" si="128"/>
        <v>神器4-6 : 级</v>
      </c>
      <c r="GN331" s="14" t="s">
        <v>900</v>
      </c>
      <c r="GO331" s="14">
        <f t="shared" si="134"/>
        <v>7</v>
      </c>
      <c r="GP331" s="14" t="str">
        <f t="shared" si="135"/>
        <v>神器4-6</v>
      </c>
      <c r="GQ331" s="14">
        <f t="shared" si="136"/>
        <v>3</v>
      </c>
    </row>
    <row r="332" spans="192:199" ht="16.5" x14ac:dyDescent="0.2">
      <c r="GJ332" s="105">
        <v>326</v>
      </c>
      <c r="GK332" s="14">
        <f t="shared" si="132"/>
        <v>20</v>
      </c>
      <c r="GL332" s="14">
        <f t="shared" si="133"/>
        <v>1606024</v>
      </c>
      <c r="GM332" s="14" t="str">
        <f t="shared" si="128"/>
        <v>神器4-6 : 级</v>
      </c>
      <c r="GN332" s="14" t="s">
        <v>900</v>
      </c>
      <c r="GO332" s="14">
        <f t="shared" si="134"/>
        <v>8</v>
      </c>
      <c r="GP332" s="14" t="str">
        <f t="shared" si="135"/>
        <v>神器4-6</v>
      </c>
      <c r="GQ332" s="14">
        <f t="shared" si="136"/>
        <v>3</v>
      </c>
    </row>
    <row r="333" spans="192:199" ht="16.5" x14ac:dyDescent="0.2">
      <c r="GJ333" s="105">
        <v>327</v>
      </c>
      <c r="GK333" s="14">
        <f t="shared" si="132"/>
        <v>20</v>
      </c>
      <c r="GL333" s="14">
        <f t="shared" si="133"/>
        <v>1606024</v>
      </c>
      <c r="GM333" s="14" t="str">
        <f t="shared" si="128"/>
        <v>神器4-6 : 级</v>
      </c>
      <c r="GN333" s="14" t="s">
        <v>900</v>
      </c>
      <c r="GO333" s="14">
        <f t="shared" si="134"/>
        <v>9</v>
      </c>
      <c r="GP333" s="14" t="str">
        <f t="shared" si="135"/>
        <v>神器4-6</v>
      </c>
      <c r="GQ333" s="14">
        <f t="shared" si="136"/>
        <v>3</v>
      </c>
    </row>
    <row r="334" spans="192:199" ht="16.5" x14ac:dyDescent="0.2">
      <c r="GJ334" s="105">
        <v>328</v>
      </c>
      <c r="GK334" s="14">
        <f t="shared" si="132"/>
        <v>20</v>
      </c>
      <c r="GL334" s="14">
        <f t="shared" si="133"/>
        <v>1606024</v>
      </c>
      <c r="GM334" s="14" t="str">
        <f t="shared" si="128"/>
        <v>神器4-6 : 级</v>
      </c>
      <c r="GN334" s="14" t="s">
        <v>900</v>
      </c>
      <c r="GO334" s="14">
        <f t="shared" si="134"/>
        <v>10</v>
      </c>
      <c r="GP334" s="14" t="str">
        <f t="shared" si="135"/>
        <v>神器4-6</v>
      </c>
      <c r="GQ334" s="14">
        <f t="shared" si="136"/>
        <v>5</v>
      </c>
    </row>
    <row r="335" spans="192:199" ht="16.5" x14ac:dyDescent="0.2">
      <c r="GJ335" s="105">
        <v>329</v>
      </c>
      <c r="GK335" s="14">
        <f t="shared" si="132"/>
        <v>20</v>
      </c>
      <c r="GL335" s="14">
        <f t="shared" si="133"/>
        <v>1606024</v>
      </c>
      <c r="GM335" s="14" t="str">
        <f t="shared" si="128"/>
        <v>神器4-6 : 级</v>
      </c>
      <c r="GN335" s="14" t="s">
        <v>900</v>
      </c>
      <c r="GO335" s="14">
        <f t="shared" si="134"/>
        <v>11</v>
      </c>
      <c r="GP335" s="14" t="str">
        <f t="shared" si="135"/>
        <v>神器4-6</v>
      </c>
      <c r="GQ335" s="14">
        <f t="shared" si="136"/>
        <v>5</v>
      </c>
    </row>
    <row r="336" spans="192:199" ht="16.5" x14ac:dyDescent="0.2">
      <c r="GJ336" s="105">
        <v>330</v>
      </c>
      <c r="GK336" s="14">
        <f t="shared" si="132"/>
        <v>20</v>
      </c>
      <c r="GL336" s="14">
        <f t="shared" si="133"/>
        <v>1606024</v>
      </c>
      <c r="GM336" s="14" t="str">
        <f t="shared" si="128"/>
        <v>神器4-6 : 级</v>
      </c>
      <c r="GN336" s="14" t="s">
        <v>900</v>
      </c>
      <c r="GO336" s="14">
        <f t="shared" si="134"/>
        <v>12</v>
      </c>
      <c r="GP336" s="14" t="str">
        <f t="shared" si="135"/>
        <v>神器4-6</v>
      </c>
      <c r="GQ336" s="14">
        <f t="shared" si="136"/>
        <v>6</v>
      </c>
    </row>
    <row r="337" spans="192:199" ht="16.5" x14ac:dyDescent="0.2">
      <c r="GJ337" s="105">
        <v>331</v>
      </c>
      <c r="GK337" s="14">
        <f t="shared" si="132"/>
        <v>20</v>
      </c>
      <c r="GL337" s="14">
        <f t="shared" si="133"/>
        <v>1606024</v>
      </c>
      <c r="GM337" s="14" t="str">
        <f t="shared" si="128"/>
        <v>神器4-6 : 级</v>
      </c>
      <c r="GN337" s="14" t="s">
        <v>900</v>
      </c>
      <c r="GO337" s="14">
        <f t="shared" si="134"/>
        <v>13</v>
      </c>
      <c r="GP337" s="14" t="str">
        <f t="shared" si="135"/>
        <v>神器4-6</v>
      </c>
      <c r="GQ337" s="14">
        <f t="shared" si="136"/>
        <v>7</v>
      </c>
    </row>
    <row r="338" spans="192:199" ht="16.5" x14ac:dyDescent="0.2">
      <c r="GJ338" s="105">
        <v>332</v>
      </c>
      <c r="GK338" s="14">
        <f t="shared" si="132"/>
        <v>20</v>
      </c>
      <c r="GL338" s="14">
        <f t="shared" si="133"/>
        <v>1606024</v>
      </c>
      <c r="GM338" s="14" t="str">
        <f t="shared" si="128"/>
        <v>神器4-6 : 级</v>
      </c>
      <c r="GN338" s="14" t="s">
        <v>900</v>
      </c>
      <c r="GO338" s="14">
        <f t="shared" si="134"/>
        <v>14</v>
      </c>
      <c r="GP338" s="14" t="str">
        <f t="shared" si="135"/>
        <v>神器4-6</v>
      </c>
      <c r="GQ338" s="14">
        <f t="shared" si="136"/>
        <v>7</v>
      </c>
    </row>
    <row r="339" spans="192:199" ht="16.5" x14ac:dyDescent="0.2">
      <c r="GJ339" s="105">
        <v>333</v>
      </c>
      <c r="GK339" s="14">
        <f t="shared" si="132"/>
        <v>20</v>
      </c>
      <c r="GL339" s="14">
        <f t="shared" si="133"/>
        <v>1606024</v>
      </c>
      <c r="GM339" s="14" t="str">
        <f t="shared" si="128"/>
        <v>神器4-6 : 级</v>
      </c>
      <c r="GN339" s="14" t="s">
        <v>900</v>
      </c>
      <c r="GO339" s="14">
        <f t="shared" si="134"/>
        <v>15</v>
      </c>
      <c r="GP339" s="14" t="str">
        <f t="shared" si="135"/>
        <v>神器4-6</v>
      </c>
      <c r="GQ339" s="14">
        <f t="shared" si="136"/>
        <v>7</v>
      </c>
    </row>
    <row r="340" spans="192:199" ht="16.5" x14ac:dyDescent="0.2">
      <c r="GJ340" s="105">
        <v>334</v>
      </c>
      <c r="GK340" s="14">
        <f t="shared" si="132"/>
        <v>20</v>
      </c>
      <c r="GL340" s="14">
        <f t="shared" si="133"/>
        <v>1606024</v>
      </c>
      <c r="GM340" s="14" t="str">
        <f t="shared" si="128"/>
        <v>神器4-6 : 级</v>
      </c>
      <c r="GN340" s="14" t="s">
        <v>900</v>
      </c>
      <c r="GO340" s="14">
        <f t="shared" si="134"/>
        <v>16</v>
      </c>
      <c r="GP340" s="14" t="str">
        <f t="shared" si="135"/>
        <v>神器4-6</v>
      </c>
      <c r="GQ340" s="14">
        <f t="shared" si="136"/>
        <v>10</v>
      </c>
    </row>
    <row r="341" spans="192:199" ht="16.5" x14ac:dyDescent="0.2">
      <c r="GJ341" s="105">
        <v>335</v>
      </c>
      <c r="GK341" s="14">
        <f t="shared" si="132"/>
        <v>20</v>
      </c>
      <c r="GL341" s="14">
        <f t="shared" si="133"/>
        <v>1606024</v>
      </c>
      <c r="GM341" s="14" t="str">
        <f t="shared" si="128"/>
        <v>神器4-6 : 级</v>
      </c>
      <c r="GN341" s="14" t="s">
        <v>900</v>
      </c>
      <c r="GO341" s="14">
        <f t="shared" si="134"/>
        <v>17</v>
      </c>
      <c r="GP341" s="14" t="str">
        <f t="shared" si="135"/>
        <v>神器4-6</v>
      </c>
      <c r="GQ341" s="14">
        <f t="shared" si="136"/>
        <v>10</v>
      </c>
    </row>
    <row r="342" spans="192:199" ht="16.5" x14ac:dyDescent="0.2">
      <c r="GJ342" s="105">
        <v>336</v>
      </c>
      <c r="GK342" s="14">
        <f t="shared" si="132"/>
        <v>20</v>
      </c>
      <c r="GL342" s="14">
        <f t="shared" si="133"/>
        <v>1606024</v>
      </c>
      <c r="GM342" s="14" t="str">
        <f t="shared" si="128"/>
        <v>神器4-6 : 级</v>
      </c>
      <c r="GN342" s="14" t="s">
        <v>900</v>
      </c>
      <c r="GO342" s="14">
        <f t="shared" si="134"/>
        <v>18</v>
      </c>
      <c r="GP342" s="14" t="str">
        <f t="shared" si="135"/>
        <v>神器4-6</v>
      </c>
      <c r="GQ342" s="14">
        <f t="shared" si="136"/>
        <v>10</v>
      </c>
    </row>
    <row r="343" spans="192:199" ht="16.5" x14ac:dyDescent="0.2">
      <c r="GJ343" s="105">
        <v>337</v>
      </c>
      <c r="GK343" s="14">
        <f t="shared" si="132"/>
        <v>21</v>
      </c>
      <c r="GL343" s="14">
        <f t="shared" si="133"/>
        <v>1606027</v>
      </c>
      <c r="GM343" s="14" t="str">
        <f t="shared" si="128"/>
        <v>神器5-1 : 级</v>
      </c>
      <c r="GN343" s="14" t="s">
        <v>900</v>
      </c>
      <c r="GO343" s="14">
        <f t="shared" si="134"/>
        <v>1</v>
      </c>
      <c r="GP343" s="14" t="str">
        <f t="shared" si="135"/>
        <v>神器5-1</v>
      </c>
      <c r="GQ343" s="14">
        <f t="shared" si="136"/>
        <v>1</v>
      </c>
    </row>
    <row r="344" spans="192:199" ht="16.5" x14ac:dyDescent="0.2">
      <c r="GJ344" s="105">
        <v>338</v>
      </c>
      <c r="GK344" s="14">
        <f t="shared" si="132"/>
        <v>21</v>
      </c>
      <c r="GL344" s="14">
        <f t="shared" si="133"/>
        <v>1606027</v>
      </c>
      <c r="GM344" s="14" t="str">
        <f t="shared" ref="GM344:GM407" si="137">INDEX($T$8:$T$49,GK344)&amp;" : "&amp;AO344&amp;"级"</f>
        <v>神器5-1 : 级</v>
      </c>
      <c r="GN344" s="14" t="s">
        <v>900</v>
      </c>
      <c r="GO344" s="14">
        <f t="shared" si="134"/>
        <v>2</v>
      </c>
      <c r="GP344" s="14" t="str">
        <f t="shared" si="135"/>
        <v>神器5-1</v>
      </c>
      <c r="GQ344" s="14">
        <f t="shared" si="136"/>
        <v>1</v>
      </c>
    </row>
    <row r="345" spans="192:199" ht="16.5" x14ac:dyDescent="0.2">
      <c r="GJ345" s="105">
        <v>339</v>
      </c>
      <c r="GK345" s="14">
        <f t="shared" si="132"/>
        <v>21</v>
      </c>
      <c r="GL345" s="14">
        <f t="shared" si="133"/>
        <v>1606027</v>
      </c>
      <c r="GM345" s="14" t="str">
        <f t="shared" si="137"/>
        <v>神器5-1 : 级</v>
      </c>
      <c r="GN345" s="14" t="s">
        <v>900</v>
      </c>
      <c r="GO345" s="14">
        <f t="shared" si="134"/>
        <v>3</v>
      </c>
      <c r="GP345" s="14" t="str">
        <f t="shared" si="135"/>
        <v>神器5-1</v>
      </c>
      <c r="GQ345" s="14">
        <f t="shared" si="136"/>
        <v>1</v>
      </c>
    </row>
    <row r="346" spans="192:199" ht="16.5" x14ac:dyDescent="0.2">
      <c r="GJ346" s="105">
        <v>340</v>
      </c>
      <c r="GK346" s="14">
        <f t="shared" si="132"/>
        <v>21</v>
      </c>
      <c r="GL346" s="14">
        <f t="shared" si="133"/>
        <v>1606027</v>
      </c>
      <c r="GM346" s="14" t="str">
        <f t="shared" si="137"/>
        <v>神器5-1 : 级</v>
      </c>
      <c r="GN346" s="14" t="s">
        <v>900</v>
      </c>
      <c r="GO346" s="14">
        <f t="shared" si="134"/>
        <v>4</v>
      </c>
      <c r="GP346" s="14" t="str">
        <f t="shared" si="135"/>
        <v>神器5-1</v>
      </c>
      <c r="GQ346" s="14">
        <f t="shared" si="136"/>
        <v>2</v>
      </c>
    </row>
    <row r="347" spans="192:199" ht="16.5" x14ac:dyDescent="0.2">
      <c r="GJ347" s="105">
        <v>341</v>
      </c>
      <c r="GK347" s="14">
        <f t="shared" si="132"/>
        <v>21</v>
      </c>
      <c r="GL347" s="14">
        <f t="shared" si="133"/>
        <v>1606027</v>
      </c>
      <c r="GM347" s="14" t="str">
        <f t="shared" si="137"/>
        <v>神器5-1 : 级</v>
      </c>
      <c r="GN347" s="14" t="s">
        <v>900</v>
      </c>
      <c r="GO347" s="14">
        <f t="shared" si="134"/>
        <v>5</v>
      </c>
      <c r="GP347" s="14" t="str">
        <f t="shared" si="135"/>
        <v>神器5-1</v>
      </c>
      <c r="GQ347" s="14">
        <f t="shared" si="136"/>
        <v>2</v>
      </c>
    </row>
    <row r="348" spans="192:199" ht="16.5" x14ac:dyDescent="0.2">
      <c r="GJ348" s="105">
        <v>342</v>
      </c>
      <c r="GK348" s="14">
        <f t="shared" si="132"/>
        <v>21</v>
      </c>
      <c r="GL348" s="14">
        <f t="shared" si="133"/>
        <v>1606027</v>
      </c>
      <c r="GM348" s="14" t="str">
        <f t="shared" si="137"/>
        <v>神器5-1 : 级</v>
      </c>
      <c r="GN348" s="14" t="s">
        <v>900</v>
      </c>
      <c r="GO348" s="14">
        <f t="shared" si="134"/>
        <v>6</v>
      </c>
      <c r="GP348" s="14" t="str">
        <f t="shared" si="135"/>
        <v>神器5-1</v>
      </c>
      <c r="GQ348" s="14">
        <f t="shared" si="136"/>
        <v>2</v>
      </c>
    </row>
    <row r="349" spans="192:199" ht="16.5" x14ac:dyDescent="0.2">
      <c r="GJ349" s="105">
        <v>343</v>
      </c>
      <c r="GK349" s="14">
        <f t="shared" si="132"/>
        <v>21</v>
      </c>
      <c r="GL349" s="14">
        <f t="shared" si="133"/>
        <v>1606027</v>
      </c>
      <c r="GM349" s="14" t="str">
        <f t="shared" si="137"/>
        <v>神器5-1 : 级</v>
      </c>
      <c r="GN349" s="14" t="s">
        <v>900</v>
      </c>
      <c r="GO349" s="14">
        <f t="shared" si="134"/>
        <v>7</v>
      </c>
      <c r="GP349" s="14" t="str">
        <f t="shared" si="135"/>
        <v>神器5-1</v>
      </c>
      <c r="GQ349" s="14">
        <f t="shared" si="136"/>
        <v>3</v>
      </c>
    </row>
    <row r="350" spans="192:199" ht="16.5" x14ac:dyDescent="0.2">
      <c r="GJ350" s="105">
        <v>344</v>
      </c>
      <c r="GK350" s="14">
        <f t="shared" si="132"/>
        <v>21</v>
      </c>
      <c r="GL350" s="14">
        <f t="shared" si="133"/>
        <v>1606027</v>
      </c>
      <c r="GM350" s="14" t="str">
        <f t="shared" si="137"/>
        <v>神器5-1 : 级</v>
      </c>
      <c r="GN350" s="14" t="s">
        <v>900</v>
      </c>
      <c r="GO350" s="14">
        <f t="shared" si="134"/>
        <v>8</v>
      </c>
      <c r="GP350" s="14" t="str">
        <f t="shared" si="135"/>
        <v>神器5-1</v>
      </c>
      <c r="GQ350" s="14">
        <f t="shared" si="136"/>
        <v>3</v>
      </c>
    </row>
    <row r="351" spans="192:199" ht="16.5" x14ac:dyDescent="0.2">
      <c r="GJ351" s="105">
        <v>345</v>
      </c>
      <c r="GK351" s="14">
        <f t="shared" si="132"/>
        <v>21</v>
      </c>
      <c r="GL351" s="14">
        <f t="shared" si="133"/>
        <v>1606027</v>
      </c>
      <c r="GM351" s="14" t="str">
        <f t="shared" si="137"/>
        <v>神器5-1 : 级</v>
      </c>
      <c r="GN351" s="14" t="s">
        <v>900</v>
      </c>
      <c r="GO351" s="14">
        <f t="shared" si="134"/>
        <v>9</v>
      </c>
      <c r="GP351" s="14" t="str">
        <f t="shared" si="135"/>
        <v>神器5-1</v>
      </c>
      <c r="GQ351" s="14">
        <f t="shared" si="136"/>
        <v>3</v>
      </c>
    </row>
    <row r="352" spans="192:199" ht="16.5" x14ac:dyDescent="0.2">
      <c r="GJ352" s="105">
        <v>346</v>
      </c>
      <c r="GK352" s="14">
        <f t="shared" si="132"/>
        <v>21</v>
      </c>
      <c r="GL352" s="14">
        <f t="shared" si="133"/>
        <v>1606027</v>
      </c>
      <c r="GM352" s="14" t="str">
        <f t="shared" si="137"/>
        <v>神器5-1 : 级</v>
      </c>
      <c r="GN352" s="14" t="s">
        <v>900</v>
      </c>
      <c r="GO352" s="14">
        <f t="shared" si="134"/>
        <v>10</v>
      </c>
      <c r="GP352" s="14" t="str">
        <f t="shared" si="135"/>
        <v>神器5-1</v>
      </c>
      <c r="GQ352" s="14">
        <f t="shared" si="136"/>
        <v>5</v>
      </c>
    </row>
    <row r="353" spans="192:199" ht="16.5" x14ac:dyDescent="0.2">
      <c r="GJ353" s="105">
        <v>347</v>
      </c>
      <c r="GK353" s="14">
        <f t="shared" si="132"/>
        <v>21</v>
      </c>
      <c r="GL353" s="14">
        <f t="shared" si="133"/>
        <v>1606027</v>
      </c>
      <c r="GM353" s="14" t="str">
        <f t="shared" si="137"/>
        <v>神器5-1 : 级</v>
      </c>
      <c r="GN353" s="14" t="s">
        <v>900</v>
      </c>
      <c r="GO353" s="14">
        <f t="shared" si="134"/>
        <v>11</v>
      </c>
      <c r="GP353" s="14" t="str">
        <f t="shared" si="135"/>
        <v>神器5-1</v>
      </c>
      <c r="GQ353" s="14">
        <f t="shared" si="136"/>
        <v>5</v>
      </c>
    </row>
    <row r="354" spans="192:199" ht="16.5" x14ac:dyDescent="0.2">
      <c r="GJ354" s="105">
        <v>348</v>
      </c>
      <c r="GK354" s="14">
        <f t="shared" si="132"/>
        <v>21</v>
      </c>
      <c r="GL354" s="14">
        <f t="shared" si="133"/>
        <v>1606027</v>
      </c>
      <c r="GM354" s="14" t="str">
        <f t="shared" si="137"/>
        <v>神器5-1 : 级</v>
      </c>
      <c r="GN354" s="14" t="s">
        <v>900</v>
      </c>
      <c r="GO354" s="14">
        <f t="shared" si="134"/>
        <v>12</v>
      </c>
      <c r="GP354" s="14" t="str">
        <f t="shared" si="135"/>
        <v>神器5-1</v>
      </c>
      <c r="GQ354" s="14">
        <f t="shared" si="136"/>
        <v>6</v>
      </c>
    </row>
    <row r="355" spans="192:199" ht="16.5" x14ac:dyDescent="0.2">
      <c r="GJ355" s="105">
        <v>349</v>
      </c>
      <c r="GK355" s="14">
        <f t="shared" si="132"/>
        <v>21</v>
      </c>
      <c r="GL355" s="14">
        <f t="shared" si="133"/>
        <v>1606027</v>
      </c>
      <c r="GM355" s="14" t="str">
        <f t="shared" si="137"/>
        <v>神器5-1 : 级</v>
      </c>
      <c r="GN355" s="14" t="s">
        <v>900</v>
      </c>
      <c r="GO355" s="14">
        <f t="shared" si="134"/>
        <v>13</v>
      </c>
      <c r="GP355" s="14" t="str">
        <f t="shared" si="135"/>
        <v>神器5-1</v>
      </c>
      <c r="GQ355" s="14">
        <f t="shared" si="136"/>
        <v>7</v>
      </c>
    </row>
    <row r="356" spans="192:199" ht="16.5" x14ac:dyDescent="0.2">
      <c r="GJ356" s="105">
        <v>350</v>
      </c>
      <c r="GK356" s="14">
        <f t="shared" si="132"/>
        <v>21</v>
      </c>
      <c r="GL356" s="14">
        <f t="shared" si="133"/>
        <v>1606027</v>
      </c>
      <c r="GM356" s="14" t="str">
        <f t="shared" si="137"/>
        <v>神器5-1 : 级</v>
      </c>
      <c r="GN356" s="14" t="s">
        <v>900</v>
      </c>
      <c r="GO356" s="14">
        <f t="shared" si="134"/>
        <v>14</v>
      </c>
      <c r="GP356" s="14" t="str">
        <f t="shared" si="135"/>
        <v>神器5-1</v>
      </c>
      <c r="GQ356" s="14">
        <f t="shared" si="136"/>
        <v>7</v>
      </c>
    </row>
    <row r="357" spans="192:199" ht="16.5" x14ac:dyDescent="0.2">
      <c r="GJ357" s="105">
        <v>351</v>
      </c>
      <c r="GK357" s="14">
        <f t="shared" si="132"/>
        <v>21</v>
      </c>
      <c r="GL357" s="14">
        <f t="shared" si="133"/>
        <v>1606027</v>
      </c>
      <c r="GM357" s="14" t="str">
        <f t="shared" si="137"/>
        <v>神器5-1 : 级</v>
      </c>
      <c r="GN357" s="14" t="s">
        <v>900</v>
      </c>
      <c r="GO357" s="14">
        <f t="shared" si="134"/>
        <v>15</v>
      </c>
      <c r="GP357" s="14" t="str">
        <f t="shared" si="135"/>
        <v>神器5-1</v>
      </c>
      <c r="GQ357" s="14">
        <f t="shared" si="136"/>
        <v>7</v>
      </c>
    </row>
    <row r="358" spans="192:199" ht="16.5" x14ac:dyDescent="0.2">
      <c r="GJ358" s="105">
        <v>352</v>
      </c>
      <c r="GK358" s="14">
        <f t="shared" si="132"/>
        <v>21</v>
      </c>
      <c r="GL358" s="14">
        <f t="shared" si="133"/>
        <v>1606027</v>
      </c>
      <c r="GM358" s="14" t="str">
        <f t="shared" si="137"/>
        <v>神器5-1 : 级</v>
      </c>
      <c r="GN358" s="14" t="s">
        <v>900</v>
      </c>
      <c r="GO358" s="14">
        <f t="shared" si="134"/>
        <v>16</v>
      </c>
      <c r="GP358" s="14" t="str">
        <f t="shared" si="135"/>
        <v>神器5-1</v>
      </c>
      <c r="GQ358" s="14">
        <f t="shared" si="136"/>
        <v>10</v>
      </c>
    </row>
    <row r="359" spans="192:199" ht="16.5" x14ac:dyDescent="0.2">
      <c r="GJ359" s="105">
        <v>353</v>
      </c>
      <c r="GK359" s="14">
        <f t="shared" si="132"/>
        <v>21</v>
      </c>
      <c r="GL359" s="14">
        <f t="shared" si="133"/>
        <v>1606027</v>
      </c>
      <c r="GM359" s="14" t="str">
        <f t="shared" si="137"/>
        <v>神器5-1 : 级</v>
      </c>
      <c r="GN359" s="14" t="s">
        <v>900</v>
      </c>
      <c r="GO359" s="14">
        <f t="shared" si="134"/>
        <v>17</v>
      </c>
      <c r="GP359" s="14" t="str">
        <f t="shared" si="135"/>
        <v>神器5-1</v>
      </c>
      <c r="GQ359" s="14">
        <f t="shared" si="136"/>
        <v>10</v>
      </c>
    </row>
    <row r="360" spans="192:199" ht="16.5" x14ac:dyDescent="0.2">
      <c r="GJ360" s="105">
        <v>354</v>
      </c>
      <c r="GK360" s="14">
        <f t="shared" si="132"/>
        <v>21</v>
      </c>
      <c r="GL360" s="14">
        <f t="shared" si="133"/>
        <v>1606027</v>
      </c>
      <c r="GM360" s="14" t="str">
        <f t="shared" si="137"/>
        <v>神器5-1 : 级</v>
      </c>
      <c r="GN360" s="14" t="s">
        <v>900</v>
      </c>
      <c r="GO360" s="14">
        <f t="shared" si="134"/>
        <v>18</v>
      </c>
      <c r="GP360" s="14" t="str">
        <f t="shared" si="135"/>
        <v>神器5-1</v>
      </c>
      <c r="GQ360" s="14">
        <f t="shared" si="136"/>
        <v>10</v>
      </c>
    </row>
    <row r="361" spans="192:199" ht="16.5" x14ac:dyDescent="0.2">
      <c r="GJ361" s="105">
        <v>355</v>
      </c>
      <c r="GK361" s="14">
        <f t="shared" si="132"/>
        <v>22</v>
      </c>
      <c r="GL361" s="14">
        <f t="shared" si="133"/>
        <v>1606028</v>
      </c>
      <c r="GM361" s="14" t="str">
        <f t="shared" si="137"/>
        <v>神器5-2 : 级</v>
      </c>
      <c r="GN361" s="14" t="s">
        <v>900</v>
      </c>
      <c r="GO361" s="14">
        <f t="shared" si="134"/>
        <v>1</v>
      </c>
      <c r="GP361" s="14" t="str">
        <f t="shared" si="135"/>
        <v>神器5-2</v>
      </c>
      <c r="GQ361" s="14">
        <f t="shared" si="136"/>
        <v>1</v>
      </c>
    </row>
    <row r="362" spans="192:199" ht="16.5" x14ac:dyDescent="0.2">
      <c r="GJ362" s="105">
        <v>356</v>
      </c>
      <c r="GK362" s="14">
        <f t="shared" si="132"/>
        <v>22</v>
      </c>
      <c r="GL362" s="14">
        <f t="shared" si="133"/>
        <v>1606028</v>
      </c>
      <c r="GM362" s="14" t="str">
        <f t="shared" si="137"/>
        <v>神器5-2 : 级</v>
      </c>
      <c r="GN362" s="14" t="s">
        <v>900</v>
      </c>
      <c r="GO362" s="14">
        <f t="shared" si="134"/>
        <v>2</v>
      </c>
      <c r="GP362" s="14" t="str">
        <f t="shared" si="135"/>
        <v>神器5-2</v>
      </c>
      <c r="GQ362" s="14">
        <f t="shared" si="136"/>
        <v>1</v>
      </c>
    </row>
    <row r="363" spans="192:199" ht="16.5" x14ac:dyDescent="0.2">
      <c r="GJ363" s="105">
        <v>357</v>
      </c>
      <c r="GK363" s="14">
        <f t="shared" si="132"/>
        <v>22</v>
      </c>
      <c r="GL363" s="14">
        <f t="shared" si="133"/>
        <v>1606028</v>
      </c>
      <c r="GM363" s="14" t="str">
        <f t="shared" si="137"/>
        <v>神器5-2 : 级</v>
      </c>
      <c r="GN363" s="14" t="s">
        <v>900</v>
      </c>
      <c r="GO363" s="14">
        <f t="shared" si="134"/>
        <v>3</v>
      </c>
      <c r="GP363" s="14" t="str">
        <f t="shared" si="135"/>
        <v>神器5-2</v>
      </c>
      <c r="GQ363" s="14">
        <f t="shared" si="136"/>
        <v>1</v>
      </c>
    </row>
    <row r="364" spans="192:199" ht="16.5" x14ac:dyDescent="0.2">
      <c r="GJ364" s="105">
        <v>358</v>
      </c>
      <c r="GK364" s="14">
        <f t="shared" si="132"/>
        <v>22</v>
      </c>
      <c r="GL364" s="14">
        <f t="shared" si="133"/>
        <v>1606028</v>
      </c>
      <c r="GM364" s="14" t="str">
        <f t="shared" si="137"/>
        <v>神器5-2 : 级</v>
      </c>
      <c r="GN364" s="14" t="s">
        <v>900</v>
      </c>
      <c r="GO364" s="14">
        <f t="shared" si="134"/>
        <v>4</v>
      </c>
      <c r="GP364" s="14" t="str">
        <f t="shared" si="135"/>
        <v>神器5-2</v>
      </c>
      <c r="GQ364" s="14">
        <f t="shared" si="136"/>
        <v>2</v>
      </c>
    </row>
    <row r="365" spans="192:199" ht="16.5" x14ac:dyDescent="0.2">
      <c r="GJ365" s="105">
        <v>359</v>
      </c>
      <c r="GK365" s="14">
        <f t="shared" si="132"/>
        <v>22</v>
      </c>
      <c r="GL365" s="14">
        <f t="shared" si="133"/>
        <v>1606028</v>
      </c>
      <c r="GM365" s="14" t="str">
        <f t="shared" si="137"/>
        <v>神器5-2 : 级</v>
      </c>
      <c r="GN365" s="14" t="s">
        <v>900</v>
      </c>
      <c r="GO365" s="14">
        <f t="shared" si="134"/>
        <v>5</v>
      </c>
      <c r="GP365" s="14" t="str">
        <f t="shared" si="135"/>
        <v>神器5-2</v>
      </c>
      <c r="GQ365" s="14">
        <f t="shared" si="136"/>
        <v>2</v>
      </c>
    </row>
    <row r="366" spans="192:199" ht="16.5" x14ac:dyDescent="0.2">
      <c r="GJ366" s="105">
        <v>360</v>
      </c>
      <c r="GK366" s="14">
        <f t="shared" si="132"/>
        <v>22</v>
      </c>
      <c r="GL366" s="14">
        <f t="shared" si="133"/>
        <v>1606028</v>
      </c>
      <c r="GM366" s="14" t="str">
        <f t="shared" si="137"/>
        <v>神器5-2 : 级</v>
      </c>
      <c r="GN366" s="14" t="s">
        <v>900</v>
      </c>
      <c r="GO366" s="14">
        <f t="shared" si="134"/>
        <v>6</v>
      </c>
      <c r="GP366" s="14" t="str">
        <f t="shared" si="135"/>
        <v>神器5-2</v>
      </c>
      <c r="GQ366" s="14">
        <f t="shared" si="136"/>
        <v>2</v>
      </c>
    </row>
    <row r="367" spans="192:199" ht="16.5" x14ac:dyDescent="0.2">
      <c r="GJ367" s="105">
        <v>361</v>
      </c>
      <c r="GK367" s="14">
        <f t="shared" si="132"/>
        <v>22</v>
      </c>
      <c r="GL367" s="14">
        <f t="shared" si="133"/>
        <v>1606028</v>
      </c>
      <c r="GM367" s="14" t="str">
        <f t="shared" si="137"/>
        <v>神器5-2 : 级</v>
      </c>
      <c r="GN367" s="14" t="s">
        <v>900</v>
      </c>
      <c r="GO367" s="14">
        <f t="shared" si="134"/>
        <v>7</v>
      </c>
      <c r="GP367" s="14" t="str">
        <f t="shared" si="135"/>
        <v>神器5-2</v>
      </c>
      <c r="GQ367" s="14">
        <f t="shared" si="136"/>
        <v>3</v>
      </c>
    </row>
    <row r="368" spans="192:199" ht="16.5" x14ac:dyDescent="0.2">
      <c r="GJ368" s="105">
        <v>362</v>
      </c>
      <c r="GK368" s="14">
        <f t="shared" si="132"/>
        <v>22</v>
      </c>
      <c r="GL368" s="14">
        <f t="shared" si="133"/>
        <v>1606028</v>
      </c>
      <c r="GM368" s="14" t="str">
        <f t="shared" si="137"/>
        <v>神器5-2 : 级</v>
      </c>
      <c r="GN368" s="14" t="s">
        <v>900</v>
      </c>
      <c r="GO368" s="14">
        <f t="shared" si="134"/>
        <v>8</v>
      </c>
      <c r="GP368" s="14" t="str">
        <f t="shared" si="135"/>
        <v>神器5-2</v>
      </c>
      <c r="GQ368" s="14">
        <f t="shared" si="136"/>
        <v>3</v>
      </c>
    </row>
    <row r="369" spans="192:199" ht="16.5" x14ac:dyDescent="0.2">
      <c r="GJ369" s="105">
        <v>363</v>
      </c>
      <c r="GK369" s="14">
        <f t="shared" si="132"/>
        <v>22</v>
      </c>
      <c r="GL369" s="14">
        <f t="shared" si="133"/>
        <v>1606028</v>
      </c>
      <c r="GM369" s="14" t="str">
        <f t="shared" si="137"/>
        <v>神器5-2 : 级</v>
      </c>
      <c r="GN369" s="14" t="s">
        <v>900</v>
      </c>
      <c r="GO369" s="14">
        <f t="shared" si="134"/>
        <v>9</v>
      </c>
      <c r="GP369" s="14" t="str">
        <f t="shared" si="135"/>
        <v>神器5-2</v>
      </c>
      <c r="GQ369" s="14">
        <f t="shared" si="136"/>
        <v>3</v>
      </c>
    </row>
    <row r="370" spans="192:199" ht="16.5" x14ac:dyDescent="0.2">
      <c r="GJ370" s="105">
        <v>364</v>
      </c>
      <c r="GK370" s="14">
        <f t="shared" si="132"/>
        <v>22</v>
      </c>
      <c r="GL370" s="14">
        <f t="shared" si="133"/>
        <v>1606028</v>
      </c>
      <c r="GM370" s="14" t="str">
        <f t="shared" si="137"/>
        <v>神器5-2 : 级</v>
      </c>
      <c r="GN370" s="14" t="s">
        <v>900</v>
      </c>
      <c r="GO370" s="14">
        <f t="shared" si="134"/>
        <v>10</v>
      </c>
      <c r="GP370" s="14" t="str">
        <f t="shared" si="135"/>
        <v>神器5-2</v>
      </c>
      <c r="GQ370" s="14">
        <f t="shared" si="136"/>
        <v>5</v>
      </c>
    </row>
    <row r="371" spans="192:199" ht="16.5" x14ac:dyDescent="0.2">
      <c r="GJ371" s="105">
        <v>365</v>
      </c>
      <c r="GK371" s="14">
        <f t="shared" si="132"/>
        <v>22</v>
      </c>
      <c r="GL371" s="14">
        <f t="shared" si="133"/>
        <v>1606028</v>
      </c>
      <c r="GM371" s="14" t="str">
        <f t="shared" si="137"/>
        <v>神器5-2 : 级</v>
      </c>
      <c r="GN371" s="14" t="s">
        <v>900</v>
      </c>
      <c r="GO371" s="14">
        <f t="shared" si="134"/>
        <v>11</v>
      </c>
      <c r="GP371" s="14" t="str">
        <f t="shared" si="135"/>
        <v>神器5-2</v>
      </c>
      <c r="GQ371" s="14">
        <f t="shared" si="136"/>
        <v>5</v>
      </c>
    </row>
    <row r="372" spans="192:199" ht="16.5" x14ac:dyDescent="0.2">
      <c r="GJ372" s="105">
        <v>366</v>
      </c>
      <c r="GK372" s="14">
        <f t="shared" si="132"/>
        <v>22</v>
      </c>
      <c r="GL372" s="14">
        <f t="shared" si="133"/>
        <v>1606028</v>
      </c>
      <c r="GM372" s="14" t="str">
        <f t="shared" si="137"/>
        <v>神器5-2 : 级</v>
      </c>
      <c r="GN372" s="14" t="s">
        <v>900</v>
      </c>
      <c r="GO372" s="14">
        <f t="shared" si="134"/>
        <v>12</v>
      </c>
      <c r="GP372" s="14" t="str">
        <f t="shared" si="135"/>
        <v>神器5-2</v>
      </c>
      <c r="GQ372" s="14">
        <f t="shared" si="136"/>
        <v>6</v>
      </c>
    </row>
    <row r="373" spans="192:199" ht="16.5" x14ac:dyDescent="0.2">
      <c r="GJ373" s="105">
        <v>367</v>
      </c>
      <c r="GK373" s="14">
        <f t="shared" si="132"/>
        <v>22</v>
      </c>
      <c r="GL373" s="14">
        <f t="shared" si="133"/>
        <v>1606028</v>
      </c>
      <c r="GM373" s="14" t="str">
        <f t="shared" si="137"/>
        <v>神器5-2 : 级</v>
      </c>
      <c r="GN373" s="14" t="s">
        <v>900</v>
      </c>
      <c r="GO373" s="14">
        <f t="shared" si="134"/>
        <v>13</v>
      </c>
      <c r="GP373" s="14" t="str">
        <f t="shared" si="135"/>
        <v>神器5-2</v>
      </c>
      <c r="GQ373" s="14">
        <f t="shared" si="136"/>
        <v>7</v>
      </c>
    </row>
    <row r="374" spans="192:199" ht="16.5" x14ac:dyDescent="0.2">
      <c r="GJ374" s="105">
        <v>368</v>
      </c>
      <c r="GK374" s="14">
        <f t="shared" si="132"/>
        <v>22</v>
      </c>
      <c r="GL374" s="14">
        <f t="shared" si="133"/>
        <v>1606028</v>
      </c>
      <c r="GM374" s="14" t="str">
        <f t="shared" si="137"/>
        <v>神器5-2 : 级</v>
      </c>
      <c r="GN374" s="14" t="s">
        <v>900</v>
      </c>
      <c r="GO374" s="14">
        <f t="shared" si="134"/>
        <v>14</v>
      </c>
      <c r="GP374" s="14" t="str">
        <f t="shared" si="135"/>
        <v>神器5-2</v>
      </c>
      <c r="GQ374" s="14">
        <f t="shared" si="136"/>
        <v>7</v>
      </c>
    </row>
    <row r="375" spans="192:199" ht="16.5" x14ac:dyDescent="0.2">
      <c r="GJ375" s="105">
        <v>369</v>
      </c>
      <c r="GK375" s="14">
        <f t="shared" si="132"/>
        <v>22</v>
      </c>
      <c r="GL375" s="14">
        <f t="shared" si="133"/>
        <v>1606028</v>
      </c>
      <c r="GM375" s="14" t="str">
        <f t="shared" si="137"/>
        <v>神器5-2 : 级</v>
      </c>
      <c r="GN375" s="14" t="s">
        <v>900</v>
      </c>
      <c r="GO375" s="14">
        <f t="shared" si="134"/>
        <v>15</v>
      </c>
      <c r="GP375" s="14" t="str">
        <f t="shared" si="135"/>
        <v>神器5-2</v>
      </c>
      <c r="GQ375" s="14">
        <f t="shared" si="136"/>
        <v>7</v>
      </c>
    </row>
    <row r="376" spans="192:199" ht="16.5" x14ac:dyDescent="0.2">
      <c r="GJ376" s="105">
        <v>370</v>
      </c>
      <c r="GK376" s="14">
        <f t="shared" si="132"/>
        <v>22</v>
      </c>
      <c r="GL376" s="14">
        <f t="shared" si="133"/>
        <v>1606028</v>
      </c>
      <c r="GM376" s="14" t="str">
        <f t="shared" si="137"/>
        <v>神器5-2 : 级</v>
      </c>
      <c r="GN376" s="14" t="s">
        <v>900</v>
      </c>
      <c r="GO376" s="14">
        <f t="shared" si="134"/>
        <v>16</v>
      </c>
      <c r="GP376" s="14" t="str">
        <f t="shared" si="135"/>
        <v>神器5-2</v>
      </c>
      <c r="GQ376" s="14">
        <f t="shared" si="136"/>
        <v>10</v>
      </c>
    </row>
    <row r="377" spans="192:199" ht="16.5" x14ac:dyDescent="0.2">
      <c r="GJ377" s="105">
        <v>371</v>
      </c>
      <c r="GK377" s="14">
        <f t="shared" si="132"/>
        <v>22</v>
      </c>
      <c r="GL377" s="14">
        <f t="shared" si="133"/>
        <v>1606028</v>
      </c>
      <c r="GM377" s="14" t="str">
        <f t="shared" si="137"/>
        <v>神器5-2 : 级</v>
      </c>
      <c r="GN377" s="14" t="s">
        <v>900</v>
      </c>
      <c r="GO377" s="14">
        <f t="shared" si="134"/>
        <v>17</v>
      </c>
      <c r="GP377" s="14" t="str">
        <f t="shared" si="135"/>
        <v>神器5-2</v>
      </c>
      <c r="GQ377" s="14">
        <f t="shared" si="136"/>
        <v>10</v>
      </c>
    </row>
    <row r="378" spans="192:199" ht="16.5" x14ac:dyDescent="0.2">
      <c r="GJ378" s="105">
        <v>372</v>
      </c>
      <c r="GK378" s="14">
        <f t="shared" si="132"/>
        <v>22</v>
      </c>
      <c r="GL378" s="14">
        <f t="shared" si="133"/>
        <v>1606028</v>
      </c>
      <c r="GM378" s="14" t="str">
        <f t="shared" si="137"/>
        <v>神器5-2 : 级</v>
      </c>
      <c r="GN378" s="14" t="s">
        <v>900</v>
      </c>
      <c r="GO378" s="14">
        <f t="shared" si="134"/>
        <v>18</v>
      </c>
      <c r="GP378" s="14" t="str">
        <f t="shared" si="135"/>
        <v>神器5-2</v>
      </c>
      <c r="GQ378" s="14">
        <f t="shared" si="136"/>
        <v>10</v>
      </c>
    </row>
    <row r="379" spans="192:199" ht="16.5" x14ac:dyDescent="0.2">
      <c r="GJ379" s="105">
        <v>373</v>
      </c>
      <c r="GK379" s="14">
        <f t="shared" si="132"/>
        <v>23</v>
      </c>
      <c r="GL379" s="14">
        <f t="shared" si="133"/>
        <v>1606029</v>
      </c>
      <c r="GM379" s="14" t="str">
        <f t="shared" si="137"/>
        <v>神器5-3 : 级</v>
      </c>
      <c r="GN379" s="14" t="s">
        <v>900</v>
      </c>
      <c r="GO379" s="14">
        <f t="shared" si="134"/>
        <v>1</v>
      </c>
      <c r="GP379" s="14" t="str">
        <f t="shared" si="135"/>
        <v>神器5-3</v>
      </c>
      <c r="GQ379" s="14">
        <f t="shared" si="136"/>
        <v>1</v>
      </c>
    </row>
    <row r="380" spans="192:199" ht="16.5" x14ac:dyDescent="0.2">
      <c r="GJ380" s="105">
        <v>374</v>
      </c>
      <c r="GK380" s="14">
        <f t="shared" si="132"/>
        <v>23</v>
      </c>
      <c r="GL380" s="14">
        <f t="shared" si="133"/>
        <v>1606029</v>
      </c>
      <c r="GM380" s="14" t="str">
        <f t="shared" si="137"/>
        <v>神器5-3 : 级</v>
      </c>
      <c r="GN380" s="14" t="s">
        <v>900</v>
      </c>
      <c r="GO380" s="14">
        <f t="shared" si="134"/>
        <v>2</v>
      </c>
      <c r="GP380" s="14" t="str">
        <f t="shared" si="135"/>
        <v>神器5-3</v>
      </c>
      <c r="GQ380" s="14">
        <f t="shared" si="136"/>
        <v>1</v>
      </c>
    </row>
    <row r="381" spans="192:199" ht="16.5" x14ac:dyDescent="0.2">
      <c r="GJ381" s="105">
        <v>375</v>
      </c>
      <c r="GK381" s="14">
        <f t="shared" si="132"/>
        <v>23</v>
      </c>
      <c r="GL381" s="14">
        <f t="shared" si="133"/>
        <v>1606029</v>
      </c>
      <c r="GM381" s="14" t="str">
        <f t="shared" si="137"/>
        <v>神器5-3 : 级</v>
      </c>
      <c r="GN381" s="14" t="s">
        <v>900</v>
      </c>
      <c r="GO381" s="14">
        <f t="shared" si="134"/>
        <v>3</v>
      </c>
      <c r="GP381" s="14" t="str">
        <f t="shared" si="135"/>
        <v>神器5-3</v>
      </c>
      <c r="GQ381" s="14">
        <f t="shared" si="136"/>
        <v>1</v>
      </c>
    </row>
    <row r="382" spans="192:199" ht="16.5" x14ac:dyDescent="0.2">
      <c r="GJ382" s="105">
        <v>376</v>
      </c>
      <c r="GK382" s="14">
        <f t="shared" si="132"/>
        <v>23</v>
      </c>
      <c r="GL382" s="14">
        <f t="shared" si="133"/>
        <v>1606029</v>
      </c>
      <c r="GM382" s="14" t="str">
        <f t="shared" si="137"/>
        <v>神器5-3 : 级</v>
      </c>
      <c r="GN382" s="14" t="s">
        <v>900</v>
      </c>
      <c r="GO382" s="14">
        <f t="shared" si="134"/>
        <v>4</v>
      </c>
      <c r="GP382" s="14" t="str">
        <f t="shared" si="135"/>
        <v>神器5-3</v>
      </c>
      <c r="GQ382" s="14">
        <f t="shared" si="136"/>
        <v>2</v>
      </c>
    </row>
    <row r="383" spans="192:199" ht="16.5" x14ac:dyDescent="0.2">
      <c r="GJ383" s="105">
        <v>377</v>
      </c>
      <c r="GK383" s="14">
        <f t="shared" si="132"/>
        <v>23</v>
      </c>
      <c r="GL383" s="14">
        <f t="shared" si="133"/>
        <v>1606029</v>
      </c>
      <c r="GM383" s="14" t="str">
        <f t="shared" si="137"/>
        <v>神器5-3 : 级</v>
      </c>
      <c r="GN383" s="14" t="s">
        <v>900</v>
      </c>
      <c r="GO383" s="14">
        <f t="shared" si="134"/>
        <v>5</v>
      </c>
      <c r="GP383" s="14" t="str">
        <f t="shared" si="135"/>
        <v>神器5-3</v>
      </c>
      <c r="GQ383" s="14">
        <f t="shared" si="136"/>
        <v>2</v>
      </c>
    </row>
    <row r="384" spans="192:199" ht="16.5" x14ac:dyDescent="0.2">
      <c r="GJ384" s="105">
        <v>378</v>
      </c>
      <c r="GK384" s="14">
        <f t="shared" si="132"/>
        <v>23</v>
      </c>
      <c r="GL384" s="14">
        <f t="shared" si="133"/>
        <v>1606029</v>
      </c>
      <c r="GM384" s="14" t="str">
        <f t="shared" si="137"/>
        <v>神器5-3 : 级</v>
      </c>
      <c r="GN384" s="14" t="s">
        <v>900</v>
      </c>
      <c r="GO384" s="14">
        <f t="shared" si="134"/>
        <v>6</v>
      </c>
      <c r="GP384" s="14" t="str">
        <f t="shared" si="135"/>
        <v>神器5-3</v>
      </c>
      <c r="GQ384" s="14">
        <f t="shared" si="136"/>
        <v>2</v>
      </c>
    </row>
    <row r="385" spans="192:199" ht="16.5" x14ac:dyDescent="0.2">
      <c r="GJ385" s="105">
        <v>379</v>
      </c>
      <c r="GK385" s="14">
        <f t="shared" si="132"/>
        <v>23</v>
      </c>
      <c r="GL385" s="14">
        <f t="shared" si="133"/>
        <v>1606029</v>
      </c>
      <c r="GM385" s="14" t="str">
        <f t="shared" si="137"/>
        <v>神器5-3 : 级</v>
      </c>
      <c r="GN385" s="14" t="s">
        <v>900</v>
      </c>
      <c r="GO385" s="14">
        <f t="shared" si="134"/>
        <v>7</v>
      </c>
      <c r="GP385" s="14" t="str">
        <f t="shared" si="135"/>
        <v>神器5-3</v>
      </c>
      <c r="GQ385" s="14">
        <f t="shared" si="136"/>
        <v>3</v>
      </c>
    </row>
    <row r="386" spans="192:199" ht="16.5" x14ac:dyDescent="0.2">
      <c r="GJ386" s="105">
        <v>380</v>
      </c>
      <c r="GK386" s="14">
        <f t="shared" si="132"/>
        <v>23</v>
      </c>
      <c r="GL386" s="14">
        <f t="shared" si="133"/>
        <v>1606029</v>
      </c>
      <c r="GM386" s="14" t="str">
        <f t="shared" si="137"/>
        <v>神器5-3 : 级</v>
      </c>
      <c r="GN386" s="14" t="s">
        <v>900</v>
      </c>
      <c r="GO386" s="14">
        <f t="shared" si="134"/>
        <v>8</v>
      </c>
      <c r="GP386" s="14" t="str">
        <f t="shared" si="135"/>
        <v>神器5-3</v>
      </c>
      <c r="GQ386" s="14">
        <f t="shared" si="136"/>
        <v>3</v>
      </c>
    </row>
    <row r="387" spans="192:199" ht="16.5" x14ac:dyDescent="0.2">
      <c r="GJ387" s="105">
        <v>381</v>
      </c>
      <c r="GK387" s="14">
        <f t="shared" si="132"/>
        <v>23</v>
      </c>
      <c r="GL387" s="14">
        <f t="shared" si="133"/>
        <v>1606029</v>
      </c>
      <c r="GM387" s="14" t="str">
        <f t="shared" si="137"/>
        <v>神器5-3 : 级</v>
      </c>
      <c r="GN387" s="14" t="s">
        <v>900</v>
      </c>
      <c r="GO387" s="14">
        <f t="shared" si="134"/>
        <v>9</v>
      </c>
      <c r="GP387" s="14" t="str">
        <f t="shared" si="135"/>
        <v>神器5-3</v>
      </c>
      <c r="GQ387" s="14">
        <f t="shared" si="136"/>
        <v>3</v>
      </c>
    </row>
    <row r="388" spans="192:199" ht="16.5" x14ac:dyDescent="0.2">
      <c r="GJ388" s="105">
        <v>382</v>
      </c>
      <c r="GK388" s="14">
        <f t="shared" si="132"/>
        <v>23</v>
      </c>
      <c r="GL388" s="14">
        <f t="shared" si="133"/>
        <v>1606029</v>
      </c>
      <c r="GM388" s="14" t="str">
        <f t="shared" si="137"/>
        <v>神器5-3 : 级</v>
      </c>
      <c r="GN388" s="14" t="s">
        <v>900</v>
      </c>
      <c r="GO388" s="14">
        <f t="shared" si="134"/>
        <v>10</v>
      </c>
      <c r="GP388" s="14" t="str">
        <f t="shared" si="135"/>
        <v>神器5-3</v>
      </c>
      <c r="GQ388" s="14">
        <f t="shared" si="136"/>
        <v>5</v>
      </c>
    </row>
    <row r="389" spans="192:199" ht="16.5" x14ac:dyDescent="0.2">
      <c r="GJ389" s="105">
        <v>383</v>
      </c>
      <c r="GK389" s="14">
        <f t="shared" si="132"/>
        <v>23</v>
      </c>
      <c r="GL389" s="14">
        <f t="shared" si="133"/>
        <v>1606029</v>
      </c>
      <c r="GM389" s="14" t="str">
        <f t="shared" si="137"/>
        <v>神器5-3 : 级</v>
      </c>
      <c r="GN389" s="14" t="s">
        <v>900</v>
      </c>
      <c r="GO389" s="14">
        <f t="shared" si="134"/>
        <v>11</v>
      </c>
      <c r="GP389" s="14" t="str">
        <f t="shared" si="135"/>
        <v>神器5-3</v>
      </c>
      <c r="GQ389" s="14">
        <f t="shared" si="136"/>
        <v>5</v>
      </c>
    </row>
    <row r="390" spans="192:199" ht="16.5" x14ac:dyDescent="0.2">
      <c r="GJ390" s="105">
        <v>384</v>
      </c>
      <c r="GK390" s="14">
        <f t="shared" si="132"/>
        <v>23</v>
      </c>
      <c r="GL390" s="14">
        <f t="shared" si="133"/>
        <v>1606029</v>
      </c>
      <c r="GM390" s="14" t="str">
        <f t="shared" si="137"/>
        <v>神器5-3 : 级</v>
      </c>
      <c r="GN390" s="14" t="s">
        <v>900</v>
      </c>
      <c r="GO390" s="14">
        <f t="shared" si="134"/>
        <v>12</v>
      </c>
      <c r="GP390" s="14" t="str">
        <f t="shared" si="135"/>
        <v>神器5-3</v>
      </c>
      <c r="GQ390" s="14">
        <f t="shared" si="136"/>
        <v>6</v>
      </c>
    </row>
    <row r="391" spans="192:199" ht="16.5" x14ac:dyDescent="0.2">
      <c r="GJ391" s="105">
        <v>385</v>
      </c>
      <c r="GK391" s="14">
        <f t="shared" si="132"/>
        <v>23</v>
      </c>
      <c r="GL391" s="14">
        <f t="shared" si="133"/>
        <v>1606029</v>
      </c>
      <c r="GM391" s="14" t="str">
        <f t="shared" si="137"/>
        <v>神器5-3 : 级</v>
      </c>
      <c r="GN391" s="14" t="s">
        <v>900</v>
      </c>
      <c r="GO391" s="14">
        <f t="shared" si="134"/>
        <v>13</v>
      </c>
      <c r="GP391" s="14" t="str">
        <f t="shared" si="135"/>
        <v>神器5-3</v>
      </c>
      <c r="GQ391" s="14">
        <f t="shared" si="136"/>
        <v>7</v>
      </c>
    </row>
    <row r="392" spans="192:199" ht="16.5" x14ac:dyDescent="0.2">
      <c r="GJ392" s="105">
        <v>386</v>
      </c>
      <c r="GK392" s="14">
        <f t="shared" ref="GK392:GK455" si="138">MATCH(GJ392-1,$R$7:$R$49,1)</f>
        <v>23</v>
      </c>
      <c r="GL392" s="14">
        <f t="shared" ref="GL392:GL455" si="139">INDEX($S$8:$S$49,GK392)</f>
        <v>1606029</v>
      </c>
      <c r="GM392" s="14" t="str">
        <f t="shared" si="137"/>
        <v>神器5-3 : 级</v>
      </c>
      <c r="GN392" s="14" t="s">
        <v>900</v>
      </c>
      <c r="GO392" s="14">
        <f t="shared" ref="GO392:GO455" si="140">GJ392-INDEX($R$7:$R$49,GK392)</f>
        <v>14</v>
      </c>
      <c r="GP392" s="14" t="str">
        <f t="shared" ref="GP392:GP455" si="141">INDEX($T$8:$T$49,GK392)</f>
        <v>神器5-3</v>
      </c>
      <c r="GQ392" s="14">
        <f t="shared" ref="GQ392:GQ455" si="142">INDEX($K$8:$K$28,GO392)</f>
        <v>7</v>
      </c>
    </row>
    <row r="393" spans="192:199" ht="16.5" x14ac:dyDescent="0.2">
      <c r="GJ393" s="105">
        <v>387</v>
      </c>
      <c r="GK393" s="14">
        <f t="shared" si="138"/>
        <v>23</v>
      </c>
      <c r="GL393" s="14">
        <f t="shared" si="139"/>
        <v>1606029</v>
      </c>
      <c r="GM393" s="14" t="str">
        <f t="shared" si="137"/>
        <v>神器5-3 : 级</v>
      </c>
      <c r="GN393" s="14" t="s">
        <v>900</v>
      </c>
      <c r="GO393" s="14">
        <f t="shared" si="140"/>
        <v>15</v>
      </c>
      <c r="GP393" s="14" t="str">
        <f t="shared" si="141"/>
        <v>神器5-3</v>
      </c>
      <c r="GQ393" s="14">
        <f t="shared" si="142"/>
        <v>7</v>
      </c>
    </row>
    <row r="394" spans="192:199" ht="16.5" x14ac:dyDescent="0.2">
      <c r="GJ394" s="105">
        <v>388</v>
      </c>
      <c r="GK394" s="14">
        <f t="shared" si="138"/>
        <v>23</v>
      </c>
      <c r="GL394" s="14">
        <f t="shared" si="139"/>
        <v>1606029</v>
      </c>
      <c r="GM394" s="14" t="str">
        <f t="shared" si="137"/>
        <v>神器5-3 : 级</v>
      </c>
      <c r="GN394" s="14" t="s">
        <v>900</v>
      </c>
      <c r="GO394" s="14">
        <f t="shared" si="140"/>
        <v>16</v>
      </c>
      <c r="GP394" s="14" t="str">
        <f t="shared" si="141"/>
        <v>神器5-3</v>
      </c>
      <c r="GQ394" s="14">
        <f t="shared" si="142"/>
        <v>10</v>
      </c>
    </row>
    <row r="395" spans="192:199" ht="16.5" x14ac:dyDescent="0.2">
      <c r="GJ395" s="105">
        <v>389</v>
      </c>
      <c r="GK395" s="14">
        <f t="shared" si="138"/>
        <v>23</v>
      </c>
      <c r="GL395" s="14">
        <f t="shared" si="139"/>
        <v>1606029</v>
      </c>
      <c r="GM395" s="14" t="str">
        <f t="shared" si="137"/>
        <v>神器5-3 : 级</v>
      </c>
      <c r="GN395" s="14" t="s">
        <v>900</v>
      </c>
      <c r="GO395" s="14">
        <f t="shared" si="140"/>
        <v>17</v>
      </c>
      <c r="GP395" s="14" t="str">
        <f t="shared" si="141"/>
        <v>神器5-3</v>
      </c>
      <c r="GQ395" s="14">
        <f t="shared" si="142"/>
        <v>10</v>
      </c>
    </row>
    <row r="396" spans="192:199" ht="16.5" x14ac:dyDescent="0.2">
      <c r="GJ396" s="105">
        <v>390</v>
      </c>
      <c r="GK396" s="14">
        <f t="shared" si="138"/>
        <v>23</v>
      </c>
      <c r="GL396" s="14">
        <f t="shared" si="139"/>
        <v>1606029</v>
      </c>
      <c r="GM396" s="14" t="str">
        <f t="shared" si="137"/>
        <v>神器5-3 : 级</v>
      </c>
      <c r="GN396" s="14" t="s">
        <v>900</v>
      </c>
      <c r="GO396" s="14">
        <f t="shared" si="140"/>
        <v>18</v>
      </c>
      <c r="GP396" s="14" t="str">
        <f t="shared" si="141"/>
        <v>神器5-3</v>
      </c>
      <c r="GQ396" s="14">
        <f t="shared" si="142"/>
        <v>10</v>
      </c>
    </row>
    <row r="397" spans="192:199" ht="16.5" x14ac:dyDescent="0.2">
      <c r="GJ397" s="105">
        <v>391</v>
      </c>
      <c r="GK397" s="14">
        <f t="shared" si="138"/>
        <v>24</v>
      </c>
      <c r="GL397" s="14">
        <f t="shared" si="139"/>
        <v>1606030</v>
      </c>
      <c r="GM397" s="14" t="str">
        <f t="shared" si="137"/>
        <v>神器5-4 : 级</v>
      </c>
      <c r="GN397" s="14" t="s">
        <v>900</v>
      </c>
      <c r="GO397" s="14">
        <f t="shared" si="140"/>
        <v>1</v>
      </c>
      <c r="GP397" s="14" t="str">
        <f t="shared" si="141"/>
        <v>神器5-4</v>
      </c>
      <c r="GQ397" s="14">
        <f t="shared" si="142"/>
        <v>1</v>
      </c>
    </row>
    <row r="398" spans="192:199" ht="16.5" x14ac:dyDescent="0.2">
      <c r="GJ398" s="105">
        <v>392</v>
      </c>
      <c r="GK398" s="14">
        <f t="shared" si="138"/>
        <v>24</v>
      </c>
      <c r="GL398" s="14">
        <f t="shared" si="139"/>
        <v>1606030</v>
      </c>
      <c r="GM398" s="14" t="str">
        <f t="shared" si="137"/>
        <v>神器5-4 : 级</v>
      </c>
      <c r="GN398" s="14" t="s">
        <v>900</v>
      </c>
      <c r="GO398" s="14">
        <f t="shared" si="140"/>
        <v>2</v>
      </c>
      <c r="GP398" s="14" t="str">
        <f t="shared" si="141"/>
        <v>神器5-4</v>
      </c>
      <c r="GQ398" s="14">
        <f t="shared" si="142"/>
        <v>1</v>
      </c>
    </row>
    <row r="399" spans="192:199" ht="16.5" x14ac:dyDescent="0.2">
      <c r="GJ399" s="105">
        <v>393</v>
      </c>
      <c r="GK399" s="14">
        <f t="shared" si="138"/>
        <v>24</v>
      </c>
      <c r="GL399" s="14">
        <f t="shared" si="139"/>
        <v>1606030</v>
      </c>
      <c r="GM399" s="14" t="str">
        <f t="shared" si="137"/>
        <v>神器5-4 : 级</v>
      </c>
      <c r="GN399" s="14" t="s">
        <v>900</v>
      </c>
      <c r="GO399" s="14">
        <f t="shared" si="140"/>
        <v>3</v>
      </c>
      <c r="GP399" s="14" t="str">
        <f t="shared" si="141"/>
        <v>神器5-4</v>
      </c>
      <c r="GQ399" s="14">
        <f t="shared" si="142"/>
        <v>1</v>
      </c>
    </row>
    <row r="400" spans="192:199" ht="16.5" x14ac:dyDescent="0.2">
      <c r="GJ400" s="105">
        <v>394</v>
      </c>
      <c r="GK400" s="14">
        <f t="shared" si="138"/>
        <v>24</v>
      </c>
      <c r="GL400" s="14">
        <f t="shared" si="139"/>
        <v>1606030</v>
      </c>
      <c r="GM400" s="14" t="str">
        <f t="shared" si="137"/>
        <v>神器5-4 : 级</v>
      </c>
      <c r="GN400" s="14" t="s">
        <v>900</v>
      </c>
      <c r="GO400" s="14">
        <f t="shared" si="140"/>
        <v>4</v>
      </c>
      <c r="GP400" s="14" t="str">
        <f t="shared" si="141"/>
        <v>神器5-4</v>
      </c>
      <c r="GQ400" s="14">
        <f t="shared" si="142"/>
        <v>2</v>
      </c>
    </row>
    <row r="401" spans="192:199" ht="16.5" x14ac:dyDescent="0.2">
      <c r="GJ401" s="105">
        <v>395</v>
      </c>
      <c r="GK401" s="14">
        <f t="shared" si="138"/>
        <v>24</v>
      </c>
      <c r="GL401" s="14">
        <f t="shared" si="139"/>
        <v>1606030</v>
      </c>
      <c r="GM401" s="14" t="str">
        <f t="shared" si="137"/>
        <v>神器5-4 : 级</v>
      </c>
      <c r="GN401" s="14" t="s">
        <v>900</v>
      </c>
      <c r="GO401" s="14">
        <f t="shared" si="140"/>
        <v>5</v>
      </c>
      <c r="GP401" s="14" t="str">
        <f t="shared" si="141"/>
        <v>神器5-4</v>
      </c>
      <c r="GQ401" s="14">
        <f t="shared" si="142"/>
        <v>2</v>
      </c>
    </row>
    <row r="402" spans="192:199" ht="16.5" x14ac:dyDescent="0.2">
      <c r="GJ402" s="105">
        <v>396</v>
      </c>
      <c r="GK402" s="14">
        <f t="shared" si="138"/>
        <v>24</v>
      </c>
      <c r="GL402" s="14">
        <f t="shared" si="139"/>
        <v>1606030</v>
      </c>
      <c r="GM402" s="14" t="str">
        <f t="shared" si="137"/>
        <v>神器5-4 : 级</v>
      </c>
      <c r="GN402" s="14" t="s">
        <v>900</v>
      </c>
      <c r="GO402" s="14">
        <f t="shared" si="140"/>
        <v>6</v>
      </c>
      <c r="GP402" s="14" t="str">
        <f t="shared" si="141"/>
        <v>神器5-4</v>
      </c>
      <c r="GQ402" s="14">
        <f t="shared" si="142"/>
        <v>2</v>
      </c>
    </row>
    <row r="403" spans="192:199" ht="16.5" x14ac:dyDescent="0.2">
      <c r="GJ403" s="105">
        <v>397</v>
      </c>
      <c r="GK403" s="14">
        <f t="shared" si="138"/>
        <v>24</v>
      </c>
      <c r="GL403" s="14">
        <f t="shared" si="139"/>
        <v>1606030</v>
      </c>
      <c r="GM403" s="14" t="str">
        <f t="shared" si="137"/>
        <v>神器5-4 : 级</v>
      </c>
      <c r="GN403" s="14" t="s">
        <v>900</v>
      </c>
      <c r="GO403" s="14">
        <f t="shared" si="140"/>
        <v>7</v>
      </c>
      <c r="GP403" s="14" t="str">
        <f t="shared" si="141"/>
        <v>神器5-4</v>
      </c>
      <c r="GQ403" s="14">
        <f t="shared" si="142"/>
        <v>3</v>
      </c>
    </row>
    <row r="404" spans="192:199" ht="16.5" x14ac:dyDescent="0.2">
      <c r="GJ404" s="105">
        <v>398</v>
      </c>
      <c r="GK404" s="14">
        <f t="shared" si="138"/>
        <v>24</v>
      </c>
      <c r="GL404" s="14">
        <f t="shared" si="139"/>
        <v>1606030</v>
      </c>
      <c r="GM404" s="14" t="str">
        <f t="shared" si="137"/>
        <v>神器5-4 : 级</v>
      </c>
      <c r="GN404" s="14" t="s">
        <v>900</v>
      </c>
      <c r="GO404" s="14">
        <f t="shared" si="140"/>
        <v>8</v>
      </c>
      <c r="GP404" s="14" t="str">
        <f t="shared" si="141"/>
        <v>神器5-4</v>
      </c>
      <c r="GQ404" s="14">
        <f t="shared" si="142"/>
        <v>3</v>
      </c>
    </row>
    <row r="405" spans="192:199" ht="16.5" x14ac:dyDescent="0.2">
      <c r="GJ405" s="105">
        <v>399</v>
      </c>
      <c r="GK405" s="14">
        <f t="shared" si="138"/>
        <v>24</v>
      </c>
      <c r="GL405" s="14">
        <f t="shared" si="139"/>
        <v>1606030</v>
      </c>
      <c r="GM405" s="14" t="str">
        <f t="shared" si="137"/>
        <v>神器5-4 : 级</v>
      </c>
      <c r="GN405" s="14" t="s">
        <v>900</v>
      </c>
      <c r="GO405" s="14">
        <f t="shared" si="140"/>
        <v>9</v>
      </c>
      <c r="GP405" s="14" t="str">
        <f t="shared" si="141"/>
        <v>神器5-4</v>
      </c>
      <c r="GQ405" s="14">
        <f t="shared" si="142"/>
        <v>3</v>
      </c>
    </row>
    <row r="406" spans="192:199" ht="16.5" x14ac:dyDescent="0.2">
      <c r="GJ406" s="105">
        <v>400</v>
      </c>
      <c r="GK406" s="14">
        <f t="shared" si="138"/>
        <v>24</v>
      </c>
      <c r="GL406" s="14">
        <f t="shared" si="139"/>
        <v>1606030</v>
      </c>
      <c r="GM406" s="14" t="str">
        <f t="shared" si="137"/>
        <v>神器5-4 : 级</v>
      </c>
      <c r="GN406" s="14" t="s">
        <v>900</v>
      </c>
      <c r="GO406" s="14">
        <f t="shared" si="140"/>
        <v>10</v>
      </c>
      <c r="GP406" s="14" t="str">
        <f t="shared" si="141"/>
        <v>神器5-4</v>
      </c>
      <c r="GQ406" s="14">
        <f t="shared" si="142"/>
        <v>5</v>
      </c>
    </row>
    <row r="407" spans="192:199" ht="16.5" x14ac:dyDescent="0.2">
      <c r="GJ407" s="105">
        <v>401</v>
      </c>
      <c r="GK407" s="14">
        <f t="shared" si="138"/>
        <v>24</v>
      </c>
      <c r="GL407" s="14">
        <f t="shared" si="139"/>
        <v>1606030</v>
      </c>
      <c r="GM407" s="14" t="str">
        <f t="shared" si="137"/>
        <v>神器5-4 : 级</v>
      </c>
      <c r="GN407" s="14" t="s">
        <v>900</v>
      </c>
      <c r="GO407" s="14">
        <f t="shared" si="140"/>
        <v>11</v>
      </c>
      <c r="GP407" s="14" t="str">
        <f t="shared" si="141"/>
        <v>神器5-4</v>
      </c>
      <c r="GQ407" s="14">
        <f t="shared" si="142"/>
        <v>5</v>
      </c>
    </row>
    <row r="408" spans="192:199" ht="16.5" x14ac:dyDescent="0.2">
      <c r="GJ408" s="105">
        <v>402</v>
      </c>
      <c r="GK408" s="14">
        <f t="shared" si="138"/>
        <v>24</v>
      </c>
      <c r="GL408" s="14">
        <f t="shared" si="139"/>
        <v>1606030</v>
      </c>
      <c r="GM408" s="14" t="str">
        <f t="shared" ref="GM408:GM471" si="143">INDEX($T$8:$T$49,GK408)&amp;" : "&amp;AO408&amp;"级"</f>
        <v>神器5-4 : 级</v>
      </c>
      <c r="GN408" s="14" t="s">
        <v>900</v>
      </c>
      <c r="GO408" s="14">
        <f t="shared" si="140"/>
        <v>12</v>
      </c>
      <c r="GP408" s="14" t="str">
        <f t="shared" si="141"/>
        <v>神器5-4</v>
      </c>
      <c r="GQ408" s="14">
        <f t="shared" si="142"/>
        <v>6</v>
      </c>
    </row>
    <row r="409" spans="192:199" ht="16.5" x14ac:dyDescent="0.2">
      <c r="GJ409" s="105">
        <v>403</v>
      </c>
      <c r="GK409" s="14">
        <f t="shared" si="138"/>
        <v>24</v>
      </c>
      <c r="GL409" s="14">
        <f t="shared" si="139"/>
        <v>1606030</v>
      </c>
      <c r="GM409" s="14" t="str">
        <f t="shared" si="143"/>
        <v>神器5-4 : 级</v>
      </c>
      <c r="GN409" s="14" t="s">
        <v>900</v>
      </c>
      <c r="GO409" s="14">
        <f t="shared" si="140"/>
        <v>13</v>
      </c>
      <c r="GP409" s="14" t="str">
        <f t="shared" si="141"/>
        <v>神器5-4</v>
      </c>
      <c r="GQ409" s="14">
        <f t="shared" si="142"/>
        <v>7</v>
      </c>
    </row>
    <row r="410" spans="192:199" ht="16.5" x14ac:dyDescent="0.2">
      <c r="GJ410" s="105">
        <v>404</v>
      </c>
      <c r="GK410" s="14">
        <f t="shared" si="138"/>
        <v>24</v>
      </c>
      <c r="GL410" s="14">
        <f t="shared" si="139"/>
        <v>1606030</v>
      </c>
      <c r="GM410" s="14" t="str">
        <f t="shared" si="143"/>
        <v>神器5-4 : 级</v>
      </c>
      <c r="GN410" s="14" t="s">
        <v>900</v>
      </c>
      <c r="GO410" s="14">
        <f t="shared" si="140"/>
        <v>14</v>
      </c>
      <c r="GP410" s="14" t="str">
        <f t="shared" si="141"/>
        <v>神器5-4</v>
      </c>
      <c r="GQ410" s="14">
        <f t="shared" si="142"/>
        <v>7</v>
      </c>
    </row>
    <row r="411" spans="192:199" ht="16.5" x14ac:dyDescent="0.2">
      <c r="GJ411" s="105">
        <v>405</v>
      </c>
      <c r="GK411" s="14">
        <f t="shared" si="138"/>
        <v>24</v>
      </c>
      <c r="GL411" s="14">
        <f t="shared" si="139"/>
        <v>1606030</v>
      </c>
      <c r="GM411" s="14" t="str">
        <f t="shared" si="143"/>
        <v>神器5-4 : 级</v>
      </c>
      <c r="GN411" s="14" t="s">
        <v>900</v>
      </c>
      <c r="GO411" s="14">
        <f t="shared" si="140"/>
        <v>15</v>
      </c>
      <c r="GP411" s="14" t="str">
        <f t="shared" si="141"/>
        <v>神器5-4</v>
      </c>
      <c r="GQ411" s="14">
        <f t="shared" si="142"/>
        <v>7</v>
      </c>
    </row>
    <row r="412" spans="192:199" ht="16.5" x14ac:dyDescent="0.2">
      <c r="GJ412" s="105">
        <v>406</v>
      </c>
      <c r="GK412" s="14">
        <f t="shared" si="138"/>
        <v>24</v>
      </c>
      <c r="GL412" s="14">
        <f t="shared" si="139"/>
        <v>1606030</v>
      </c>
      <c r="GM412" s="14" t="str">
        <f t="shared" si="143"/>
        <v>神器5-4 : 级</v>
      </c>
      <c r="GN412" s="14" t="s">
        <v>900</v>
      </c>
      <c r="GO412" s="14">
        <f t="shared" si="140"/>
        <v>16</v>
      </c>
      <c r="GP412" s="14" t="str">
        <f t="shared" si="141"/>
        <v>神器5-4</v>
      </c>
      <c r="GQ412" s="14">
        <f t="shared" si="142"/>
        <v>10</v>
      </c>
    </row>
    <row r="413" spans="192:199" ht="16.5" x14ac:dyDescent="0.2">
      <c r="GJ413" s="105">
        <v>407</v>
      </c>
      <c r="GK413" s="14">
        <f t="shared" si="138"/>
        <v>24</v>
      </c>
      <c r="GL413" s="14">
        <f t="shared" si="139"/>
        <v>1606030</v>
      </c>
      <c r="GM413" s="14" t="str">
        <f t="shared" si="143"/>
        <v>神器5-4 : 级</v>
      </c>
      <c r="GN413" s="14" t="s">
        <v>900</v>
      </c>
      <c r="GO413" s="14">
        <f t="shared" si="140"/>
        <v>17</v>
      </c>
      <c r="GP413" s="14" t="str">
        <f t="shared" si="141"/>
        <v>神器5-4</v>
      </c>
      <c r="GQ413" s="14">
        <f t="shared" si="142"/>
        <v>10</v>
      </c>
    </row>
    <row r="414" spans="192:199" ht="16.5" x14ac:dyDescent="0.2">
      <c r="GJ414" s="105">
        <v>408</v>
      </c>
      <c r="GK414" s="14">
        <f t="shared" si="138"/>
        <v>24</v>
      </c>
      <c r="GL414" s="14">
        <f t="shared" si="139"/>
        <v>1606030</v>
      </c>
      <c r="GM414" s="14" t="str">
        <f t="shared" si="143"/>
        <v>神器5-4 : 级</v>
      </c>
      <c r="GN414" s="14" t="s">
        <v>900</v>
      </c>
      <c r="GO414" s="14">
        <f t="shared" si="140"/>
        <v>18</v>
      </c>
      <c r="GP414" s="14" t="str">
        <f t="shared" si="141"/>
        <v>神器5-4</v>
      </c>
      <c r="GQ414" s="14">
        <f t="shared" si="142"/>
        <v>10</v>
      </c>
    </row>
    <row r="415" spans="192:199" ht="16.5" x14ac:dyDescent="0.2">
      <c r="GJ415" s="105">
        <v>409</v>
      </c>
      <c r="GK415" s="14">
        <f t="shared" si="138"/>
        <v>25</v>
      </c>
      <c r="GL415" s="14">
        <f t="shared" si="139"/>
        <v>1606031</v>
      </c>
      <c r="GM415" s="14" t="str">
        <f t="shared" si="143"/>
        <v>神器5-5 : 级</v>
      </c>
      <c r="GN415" s="14" t="s">
        <v>900</v>
      </c>
      <c r="GO415" s="14">
        <f t="shared" si="140"/>
        <v>1</v>
      </c>
      <c r="GP415" s="14" t="str">
        <f t="shared" si="141"/>
        <v>神器5-5</v>
      </c>
      <c r="GQ415" s="14">
        <f t="shared" si="142"/>
        <v>1</v>
      </c>
    </row>
    <row r="416" spans="192:199" ht="16.5" x14ac:dyDescent="0.2">
      <c r="GJ416" s="105">
        <v>410</v>
      </c>
      <c r="GK416" s="14">
        <f t="shared" si="138"/>
        <v>25</v>
      </c>
      <c r="GL416" s="14">
        <f t="shared" si="139"/>
        <v>1606031</v>
      </c>
      <c r="GM416" s="14" t="str">
        <f t="shared" si="143"/>
        <v>神器5-5 : 级</v>
      </c>
      <c r="GN416" s="14" t="s">
        <v>900</v>
      </c>
      <c r="GO416" s="14">
        <f t="shared" si="140"/>
        <v>2</v>
      </c>
      <c r="GP416" s="14" t="str">
        <f t="shared" si="141"/>
        <v>神器5-5</v>
      </c>
      <c r="GQ416" s="14">
        <f t="shared" si="142"/>
        <v>1</v>
      </c>
    </row>
    <row r="417" spans="192:199" ht="16.5" x14ac:dyDescent="0.2">
      <c r="GJ417" s="105">
        <v>411</v>
      </c>
      <c r="GK417" s="14">
        <f t="shared" si="138"/>
        <v>25</v>
      </c>
      <c r="GL417" s="14">
        <f t="shared" si="139"/>
        <v>1606031</v>
      </c>
      <c r="GM417" s="14" t="str">
        <f t="shared" si="143"/>
        <v>神器5-5 : 级</v>
      </c>
      <c r="GN417" s="14" t="s">
        <v>900</v>
      </c>
      <c r="GO417" s="14">
        <f t="shared" si="140"/>
        <v>3</v>
      </c>
      <c r="GP417" s="14" t="str">
        <f t="shared" si="141"/>
        <v>神器5-5</v>
      </c>
      <c r="GQ417" s="14">
        <f t="shared" si="142"/>
        <v>1</v>
      </c>
    </row>
    <row r="418" spans="192:199" ht="16.5" x14ac:dyDescent="0.2">
      <c r="GJ418" s="105">
        <v>412</v>
      </c>
      <c r="GK418" s="14">
        <f t="shared" si="138"/>
        <v>25</v>
      </c>
      <c r="GL418" s="14">
        <f t="shared" si="139"/>
        <v>1606031</v>
      </c>
      <c r="GM418" s="14" t="str">
        <f t="shared" si="143"/>
        <v>神器5-5 : 级</v>
      </c>
      <c r="GN418" s="14" t="s">
        <v>900</v>
      </c>
      <c r="GO418" s="14">
        <f t="shared" si="140"/>
        <v>4</v>
      </c>
      <c r="GP418" s="14" t="str">
        <f t="shared" si="141"/>
        <v>神器5-5</v>
      </c>
      <c r="GQ418" s="14">
        <f t="shared" si="142"/>
        <v>2</v>
      </c>
    </row>
    <row r="419" spans="192:199" ht="16.5" x14ac:dyDescent="0.2">
      <c r="GJ419" s="105">
        <v>413</v>
      </c>
      <c r="GK419" s="14">
        <f t="shared" si="138"/>
        <v>25</v>
      </c>
      <c r="GL419" s="14">
        <f t="shared" si="139"/>
        <v>1606031</v>
      </c>
      <c r="GM419" s="14" t="str">
        <f t="shared" si="143"/>
        <v>神器5-5 : 级</v>
      </c>
      <c r="GN419" s="14" t="s">
        <v>900</v>
      </c>
      <c r="GO419" s="14">
        <f t="shared" si="140"/>
        <v>5</v>
      </c>
      <c r="GP419" s="14" t="str">
        <f t="shared" si="141"/>
        <v>神器5-5</v>
      </c>
      <c r="GQ419" s="14">
        <f t="shared" si="142"/>
        <v>2</v>
      </c>
    </row>
    <row r="420" spans="192:199" ht="16.5" x14ac:dyDescent="0.2">
      <c r="GJ420" s="105">
        <v>414</v>
      </c>
      <c r="GK420" s="14">
        <f t="shared" si="138"/>
        <v>25</v>
      </c>
      <c r="GL420" s="14">
        <f t="shared" si="139"/>
        <v>1606031</v>
      </c>
      <c r="GM420" s="14" t="str">
        <f t="shared" si="143"/>
        <v>神器5-5 : 级</v>
      </c>
      <c r="GN420" s="14" t="s">
        <v>900</v>
      </c>
      <c r="GO420" s="14">
        <f t="shared" si="140"/>
        <v>6</v>
      </c>
      <c r="GP420" s="14" t="str">
        <f t="shared" si="141"/>
        <v>神器5-5</v>
      </c>
      <c r="GQ420" s="14">
        <f t="shared" si="142"/>
        <v>2</v>
      </c>
    </row>
    <row r="421" spans="192:199" ht="16.5" x14ac:dyDescent="0.2">
      <c r="GJ421" s="105">
        <v>415</v>
      </c>
      <c r="GK421" s="14">
        <f t="shared" si="138"/>
        <v>25</v>
      </c>
      <c r="GL421" s="14">
        <f t="shared" si="139"/>
        <v>1606031</v>
      </c>
      <c r="GM421" s="14" t="str">
        <f t="shared" si="143"/>
        <v>神器5-5 : 级</v>
      </c>
      <c r="GN421" s="14" t="s">
        <v>900</v>
      </c>
      <c r="GO421" s="14">
        <f t="shared" si="140"/>
        <v>7</v>
      </c>
      <c r="GP421" s="14" t="str">
        <f t="shared" si="141"/>
        <v>神器5-5</v>
      </c>
      <c r="GQ421" s="14">
        <f t="shared" si="142"/>
        <v>3</v>
      </c>
    </row>
    <row r="422" spans="192:199" ht="16.5" x14ac:dyDescent="0.2">
      <c r="GJ422" s="105">
        <v>416</v>
      </c>
      <c r="GK422" s="14">
        <f t="shared" si="138"/>
        <v>25</v>
      </c>
      <c r="GL422" s="14">
        <f t="shared" si="139"/>
        <v>1606031</v>
      </c>
      <c r="GM422" s="14" t="str">
        <f t="shared" si="143"/>
        <v>神器5-5 : 级</v>
      </c>
      <c r="GN422" s="14" t="s">
        <v>900</v>
      </c>
      <c r="GO422" s="14">
        <f t="shared" si="140"/>
        <v>8</v>
      </c>
      <c r="GP422" s="14" t="str">
        <f t="shared" si="141"/>
        <v>神器5-5</v>
      </c>
      <c r="GQ422" s="14">
        <f t="shared" si="142"/>
        <v>3</v>
      </c>
    </row>
    <row r="423" spans="192:199" ht="16.5" x14ac:dyDescent="0.2">
      <c r="GJ423" s="105">
        <v>417</v>
      </c>
      <c r="GK423" s="14">
        <f t="shared" si="138"/>
        <v>25</v>
      </c>
      <c r="GL423" s="14">
        <f t="shared" si="139"/>
        <v>1606031</v>
      </c>
      <c r="GM423" s="14" t="str">
        <f t="shared" si="143"/>
        <v>神器5-5 : 级</v>
      </c>
      <c r="GN423" s="14" t="s">
        <v>900</v>
      </c>
      <c r="GO423" s="14">
        <f t="shared" si="140"/>
        <v>9</v>
      </c>
      <c r="GP423" s="14" t="str">
        <f t="shared" si="141"/>
        <v>神器5-5</v>
      </c>
      <c r="GQ423" s="14">
        <f t="shared" si="142"/>
        <v>3</v>
      </c>
    </row>
    <row r="424" spans="192:199" ht="16.5" x14ac:dyDescent="0.2">
      <c r="GJ424" s="105">
        <v>418</v>
      </c>
      <c r="GK424" s="14">
        <f t="shared" si="138"/>
        <v>25</v>
      </c>
      <c r="GL424" s="14">
        <f t="shared" si="139"/>
        <v>1606031</v>
      </c>
      <c r="GM424" s="14" t="str">
        <f t="shared" si="143"/>
        <v>神器5-5 : 级</v>
      </c>
      <c r="GN424" s="14" t="s">
        <v>900</v>
      </c>
      <c r="GO424" s="14">
        <f t="shared" si="140"/>
        <v>10</v>
      </c>
      <c r="GP424" s="14" t="str">
        <f t="shared" si="141"/>
        <v>神器5-5</v>
      </c>
      <c r="GQ424" s="14">
        <f t="shared" si="142"/>
        <v>5</v>
      </c>
    </row>
    <row r="425" spans="192:199" ht="16.5" x14ac:dyDescent="0.2">
      <c r="GJ425" s="105">
        <v>419</v>
      </c>
      <c r="GK425" s="14">
        <f t="shared" si="138"/>
        <v>25</v>
      </c>
      <c r="GL425" s="14">
        <f t="shared" si="139"/>
        <v>1606031</v>
      </c>
      <c r="GM425" s="14" t="str">
        <f t="shared" si="143"/>
        <v>神器5-5 : 级</v>
      </c>
      <c r="GN425" s="14" t="s">
        <v>900</v>
      </c>
      <c r="GO425" s="14">
        <f t="shared" si="140"/>
        <v>11</v>
      </c>
      <c r="GP425" s="14" t="str">
        <f t="shared" si="141"/>
        <v>神器5-5</v>
      </c>
      <c r="GQ425" s="14">
        <f t="shared" si="142"/>
        <v>5</v>
      </c>
    </row>
    <row r="426" spans="192:199" ht="16.5" x14ac:dyDescent="0.2">
      <c r="GJ426" s="105">
        <v>420</v>
      </c>
      <c r="GK426" s="14">
        <f t="shared" si="138"/>
        <v>25</v>
      </c>
      <c r="GL426" s="14">
        <f t="shared" si="139"/>
        <v>1606031</v>
      </c>
      <c r="GM426" s="14" t="str">
        <f t="shared" si="143"/>
        <v>神器5-5 : 级</v>
      </c>
      <c r="GN426" s="14" t="s">
        <v>900</v>
      </c>
      <c r="GO426" s="14">
        <f t="shared" si="140"/>
        <v>12</v>
      </c>
      <c r="GP426" s="14" t="str">
        <f t="shared" si="141"/>
        <v>神器5-5</v>
      </c>
      <c r="GQ426" s="14">
        <f t="shared" si="142"/>
        <v>6</v>
      </c>
    </row>
    <row r="427" spans="192:199" ht="16.5" x14ac:dyDescent="0.2">
      <c r="GJ427" s="105">
        <v>421</v>
      </c>
      <c r="GK427" s="14">
        <f t="shared" si="138"/>
        <v>25</v>
      </c>
      <c r="GL427" s="14">
        <f t="shared" si="139"/>
        <v>1606031</v>
      </c>
      <c r="GM427" s="14" t="str">
        <f t="shared" si="143"/>
        <v>神器5-5 : 级</v>
      </c>
      <c r="GN427" s="14" t="s">
        <v>900</v>
      </c>
      <c r="GO427" s="14">
        <f t="shared" si="140"/>
        <v>13</v>
      </c>
      <c r="GP427" s="14" t="str">
        <f t="shared" si="141"/>
        <v>神器5-5</v>
      </c>
      <c r="GQ427" s="14">
        <f t="shared" si="142"/>
        <v>7</v>
      </c>
    </row>
    <row r="428" spans="192:199" ht="16.5" x14ac:dyDescent="0.2">
      <c r="GJ428" s="105">
        <v>422</v>
      </c>
      <c r="GK428" s="14">
        <f t="shared" si="138"/>
        <v>25</v>
      </c>
      <c r="GL428" s="14">
        <f t="shared" si="139"/>
        <v>1606031</v>
      </c>
      <c r="GM428" s="14" t="str">
        <f t="shared" si="143"/>
        <v>神器5-5 : 级</v>
      </c>
      <c r="GN428" s="14" t="s">
        <v>900</v>
      </c>
      <c r="GO428" s="14">
        <f t="shared" si="140"/>
        <v>14</v>
      </c>
      <c r="GP428" s="14" t="str">
        <f t="shared" si="141"/>
        <v>神器5-5</v>
      </c>
      <c r="GQ428" s="14">
        <f t="shared" si="142"/>
        <v>7</v>
      </c>
    </row>
    <row r="429" spans="192:199" ht="16.5" x14ac:dyDescent="0.2">
      <c r="GJ429" s="105">
        <v>423</v>
      </c>
      <c r="GK429" s="14">
        <f t="shared" si="138"/>
        <v>25</v>
      </c>
      <c r="GL429" s="14">
        <f t="shared" si="139"/>
        <v>1606031</v>
      </c>
      <c r="GM429" s="14" t="str">
        <f t="shared" si="143"/>
        <v>神器5-5 : 级</v>
      </c>
      <c r="GN429" s="14" t="s">
        <v>900</v>
      </c>
      <c r="GO429" s="14">
        <f t="shared" si="140"/>
        <v>15</v>
      </c>
      <c r="GP429" s="14" t="str">
        <f t="shared" si="141"/>
        <v>神器5-5</v>
      </c>
      <c r="GQ429" s="14">
        <f t="shared" si="142"/>
        <v>7</v>
      </c>
    </row>
    <row r="430" spans="192:199" ht="16.5" x14ac:dyDescent="0.2">
      <c r="GJ430" s="105">
        <v>424</v>
      </c>
      <c r="GK430" s="14">
        <f t="shared" si="138"/>
        <v>25</v>
      </c>
      <c r="GL430" s="14">
        <f t="shared" si="139"/>
        <v>1606031</v>
      </c>
      <c r="GM430" s="14" t="str">
        <f t="shared" si="143"/>
        <v>神器5-5 : 级</v>
      </c>
      <c r="GN430" s="14" t="s">
        <v>900</v>
      </c>
      <c r="GO430" s="14">
        <f t="shared" si="140"/>
        <v>16</v>
      </c>
      <c r="GP430" s="14" t="str">
        <f t="shared" si="141"/>
        <v>神器5-5</v>
      </c>
      <c r="GQ430" s="14">
        <f t="shared" si="142"/>
        <v>10</v>
      </c>
    </row>
    <row r="431" spans="192:199" ht="16.5" x14ac:dyDescent="0.2">
      <c r="GJ431" s="105">
        <v>425</v>
      </c>
      <c r="GK431" s="14">
        <f t="shared" si="138"/>
        <v>25</v>
      </c>
      <c r="GL431" s="14">
        <f t="shared" si="139"/>
        <v>1606031</v>
      </c>
      <c r="GM431" s="14" t="str">
        <f t="shared" si="143"/>
        <v>神器5-5 : 级</v>
      </c>
      <c r="GN431" s="14" t="s">
        <v>900</v>
      </c>
      <c r="GO431" s="14">
        <f t="shared" si="140"/>
        <v>17</v>
      </c>
      <c r="GP431" s="14" t="str">
        <f t="shared" si="141"/>
        <v>神器5-5</v>
      </c>
      <c r="GQ431" s="14">
        <f t="shared" si="142"/>
        <v>10</v>
      </c>
    </row>
    <row r="432" spans="192:199" ht="16.5" x14ac:dyDescent="0.2">
      <c r="GJ432" s="105">
        <v>426</v>
      </c>
      <c r="GK432" s="14">
        <f t="shared" si="138"/>
        <v>25</v>
      </c>
      <c r="GL432" s="14">
        <f t="shared" si="139"/>
        <v>1606031</v>
      </c>
      <c r="GM432" s="14" t="str">
        <f t="shared" si="143"/>
        <v>神器5-5 : 级</v>
      </c>
      <c r="GN432" s="14" t="s">
        <v>900</v>
      </c>
      <c r="GO432" s="14">
        <f t="shared" si="140"/>
        <v>18</v>
      </c>
      <c r="GP432" s="14" t="str">
        <f t="shared" si="141"/>
        <v>神器5-5</v>
      </c>
      <c r="GQ432" s="14">
        <f t="shared" si="142"/>
        <v>10</v>
      </c>
    </row>
    <row r="433" spans="192:199" ht="16.5" x14ac:dyDescent="0.2">
      <c r="GJ433" s="105">
        <v>427</v>
      </c>
      <c r="GK433" s="14">
        <f t="shared" si="138"/>
        <v>26</v>
      </c>
      <c r="GL433" s="14">
        <f t="shared" si="139"/>
        <v>1606032</v>
      </c>
      <c r="GM433" s="14" t="str">
        <f t="shared" si="143"/>
        <v>神器5-6 : 级</v>
      </c>
      <c r="GN433" s="14" t="s">
        <v>900</v>
      </c>
      <c r="GO433" s="14">
        <f t="shared" si="140"/>
        <v>1</v>
      </c>
      <c r="GP433" s="14" t="str">
        <f t="shared" si="141"/>
        <v>神器5-6</v>
      </c>
      <c r="GQ433" s="14">
        <f t="shared" si="142"/>
        <v>1</v>
      </c>
    </row>
    <row r="434" spans="192:199" ht="16.5" x14ac:dyDescent="0.2">
      <c r="GJ434" s="105">
        <v>428</v>
      </c>
      <c r="GK434" s="14">
        <f t="shared" si="138"/>
        <v>26</v>
      </c>
      <c r="GL434" s="14">
        <f t="shared" si="139"/>
        <v>1606032</v>
      </c>
      <c r="GM434" s="14" t="str">
        <f t="shared" si="143"/>
        <v>神器5-6 : 级</v>
      </c>
      <c r="GN434" s="14" t="s">
        <v>900</v>
      </c>
      <c r="GO434" s="14">
        <f t="shared" si="140"/>
        <v>2</v>
      </c>
      <c r="GP434" s="14" t="str">
        <f t="shared" si="141"/>
        <v>神器5-6</v>
      </c>
      <c r="GQ434" s="14">
        <f t="shared" si="142"/>
        <v>1</v>
      </c>
    </row>
    <row r="435" spans="192:199" ht="16.5" x14ac:dyDescent="0.2">
      <c r="GJ435" s="105">
        <v>429</v>
      </c>
      <c r="GK435" s="14">
        <f t="shared" si="138"/>
        <v>26</v>
      </c>
      <c r="GL435" s="14">
        <f t="shared" si="139"/>
        <v>1606032</v>
      </c>
      <c r="GM435" s="14" t="str">
        <f t="shared" si="143"/>
        <v>神器5-6 : 级</v>
      </c>
      <c r="GN435" s="14" t="s">
        <v>900</v>
      </c>
      <c r="GO435" s="14">
        <f t="shared" si="140"/>
        <v>3</v>
      </c>
      <c r="GP435" s="14" t="str">
        <f t="shared" si="141"/>
        <v>神器5-6</v>
      </c>
      <c r="GQ435" s="14">
        <f t="shared" si="142"/>
        <v>1</v>
      </c>
    </row>
    <row r="436" spans="192:199" ht="16.5" x14ac:dyDescent="0.2">
      <c r="GJ436" s="105">
        <v>430</v>
      </c>
      <c r="GK436" s="14">
        <f t="shared" si="138"/>
        <v>26</v>
      </c>
      <c r="GL436" s="14">
        <f t="shared" si="139"/>
        <v>1606032</v>
      </c>
      <c r="GM436" s="14" t="str">
        <f t="shared" si="143"/>
        <v>神器5-6 : 级</v>
      </c>
      <c r="GN436" s="14" t="s">
        <v>900</v>
      </c>
      <c r="GO436" s="14">
        <f t="shared" si="140"/>
        <v>4</v>
      </c>
      <c r="GP436" s="14" t="str">
        <f t="shared" si="141"/>
        <v>神器5-6</v>
      </c>
      <c r="GQ436" s="14">
        <f t="shared" si="142"/>
        <v>2</v>
      </c>
    </row>
    <row r="437" spans="192:199" ht="16.5" x14ac:dyDescent="0.2">
      <c r="GJ437" s="105">
        <v>431</v>
      </c>
      <c r="GK437" s="14">
        <f t="shared" si="138"/>
        <v>26</v>
      </c>
      <c r="GL437" s="14">
        <f t="shared" si="139"/>
        <v>1606032</v>
      </c>
      <c r="GM437" s="14" t="str">
        <f t="shared" si="143"/>
        <v>神器5-6 : 级</v>
      </c>
      <c r="GN437" s="14" t="s">
        <v>900</v>
      </c>
      <c r="GO437" s="14">
        <f t="shared" si="140"/>
        <v>5</v>
      </c>
      <c r="GP437" s="14" t="str">
        <f t="shared" si="141"/>
        <v>神器5-6</v>
      </c>
      <c r="GQ437" s="14">
        <f t="shared" si="142"/>
        <v>2</v>
      </c>
    </row>
    <row r="438" spans="192:199" ht="16.5" x14ac:dyDescent="0.2">
      <c r="GJ438" s="105">
        <v>432</v>
      </c>
      <c r="GK438" s="14">
        <f t="shared" si="138"/>
        <v>26</v>
      </c>
      <c r="GL438" s="14">
        <f t="shared" si="139"/>
        <v>1606032</v>
      </c>
      <c r="GM438" s="14" t="str">
        <f t="shared" si="143"/>
        <v>神器5-6 : 级</v>
      </c>
      <c r="GN438" s="14" t="s">
        <v>900</v>
      </c>
      <c r="GO438" s="14">
        <f t="shared" si="140"/>
        <v>6</v>
      </c>
      <c r="GP438" s="14" t="str">
        <f t="shared" si="141"/>
        <v>神器5-6</v>
      </c>
      <c r="GQ438" s="14">
        <f t="shared" si="142"/>
        <v>2</v>
      </c>
    </row>
    <row r="439" spans="192:199" ht="16.5" x14ac:dyDescent="0.2">
      <c r="GJ439" s="105">
        <v>433</v>
      </c>
      <c r="GK439" s="14">
        <f t="shared" si="138"/>
        <v>26</v>
      </c>
      <c r="GL439" s="14">
        <f t="shared" si="139"/>
        <v>1606032</v>
      </c>
      <c r="GM439" s="14" t="str">
        <f t="shared" si="143"/>
        <v>神器5-6 : 级</v>
      </c>
      <c r="GN439" s="14" t="s">
        <v>900</v>
      </c>
      <c r="GO439" s="14">
        <f t="shared" si="140"/>
        <v>7</v>
      </c>
      <c r="GP439" s="14" t="str">
        <f t="shared" si="141"/>
        <v>神器5-6</v>
      </c>
      <c r="GQ439" s="14">
        <f t="shared" si="142"/>
        <v>3</v>
      </c>
    </row>
    <row r="440" spans="192:199" ht="16.5" x14ac:dyDescent="0.2">
      <c r="GJ440" s="105">
        <v>434</v>
      </c>
      <c r="GK440" s="14">
        <f t="shared" si="138"/>
        <v>26</v>
      </c>
      <c r="GL440" s="14">
        <f t="shared" si="139"/>
        <v>1606032</v>
      </c>
      <c r="GM440" s="14" t="str">
        <f t="shared" si="143"/>
        <v>神器5-6 : 级</v>
      </c>
      <c r="GN440" s="14" t="s">
        <v>900</v>
      </c>
      <c r="GO440" s="14">
        <f t="shared" si="140"/>
        <v>8</v>
      </c>
      <c r="GP440" s="14" t="str">
        <f t="shared" si="141"/>
        <v>神器5-6</v>
      </c>
      <c r="GQ440" s="14">
        <f t="shared" si="142"/>
        <v>3</v>
      </c>
    </row>
    <row r="441" spans="192:199" ht="16.5" x14ac:dyDescent="0.2">
      <c r="GJ441" s="105">
        <v>435</v>
      </c>
      <c r="GK441" s="14">
        <f t="shared" si="138"/>
        <v>26</v>
      </c>
      <c r="GL441" s="14">
        <f t="shared" si="139"/>
        <v>1606032</v>
      </c>
      <c r="GM441" s="14" t="str">
        <f t="shared" si="143"/>
        <v>神器5-6 : 级</v>
      </c>
      <c r="GN441" s="14" t="s">
        <v>900</v>
      </c>
      <c r="GO441" s="14">
        <f t="shared" si="140"/>
        <v>9</v>
      </c>
      <c r="GP441" s="14" t="str">
        <f t="shared" si="141"/>
        <v>神器5-6</v>
      </c>
      <c r="GQ441" s="14">
        <f t="shared" si="142"/>
        <v>3</v>
      </c>
    </row>
    <row r="442" spans="192:199" ht="16.5" x14ac:dyDescent="0.2">
      <c r="GJ442" s="105">
        <v>436</v>
      </c>
      <c r="GK442" s="14">
        <f t="shared" si="138"/>
        <v>26</v>
      </c>
      <c r="GL442" s="14">
        <f t="shared" si="139"/>
        <v>1606032</v>
      </c>
      <c r="GM442" s="14" t="str">
        <f t="shared" si="143"/>
        <v>神器5-6 : 级</v>
      </c>
      <c r="GN442" s="14" t="s">
        <v>900</v>
      </c>
      <c r="GO442" s="14">
        <f t="shared" si="140"/>
        <v>10</v>
      </c>
      <c r="GP442" s="14" t="str">
        <f t="shared" si="141"/>
        <v>神器5-6</v>
      </c>
      <c r="GQ442" s="14">
        <f t="shared" si="142"/>
        <v>5</v>
      </c>
    </row>
    <row r="443" spans="192:199" ht="16.5" x14ac:dyDescent="0.2">
      <c r="GJ443" s="105">
        <v>437</v>
      </c>
      <c r="GK443" s="14">
        <f t="shared" si="138"/>
        <v>26</v>
      </c>
      <c r="GL443" s="14">
        <f t="shared" si="139"/>
        <v>1606032</v>
      </c>
      <c r="GM443" s="14" t="str">
        <f t="shared" si="143"/>
        <v>神器5-6 : 级</v>
      </c>
      <c r="GN443" s="14" t="s">
        <v>900</v>
      </c>
      <c r="GO443" s="14">
        <f t="shared" si="140"/>
        <v>11</v>
      </c>
      <c r="GP443" s="14" t="str">
        <f t="shared" si="141"/>
        <v>神器5-6</v>
      </c>
      <c r="GQ443" s="14">
        <f t="shared" si="142"/>
        <v>5</v>
      </c>
    </row>
    <row r="444" spans="192:199" ht="16.5" x14ac:dyDescent="0.2">
      <c r="GJ444" s="105">
        <v>438</v>
      </c>
      <c r="GK444" s="14">
        <f t="shared" si="138"/>
        <v>26</v>
      </c>
      <c r="GL444" s="14">
        <f t="shared" si="139"/>
        <v>1606032</v>
      </c>
      <c r="GM444" s="14" t="str">
        <f t="shared" si="143"/>
        <v>神器5-6 : 级</v>
      </c>
      <c r="GN444" s="14" t="s">
        <v>900</v>
      </c>
      <c r="GO444" s="14">
        <f t="shared" si="140"/>
        <v>12</v>
      </c>
      <c r="GP444" s="14" t="str">
        <f t="shared" si="141"/>
        <v>神器5-6</v>
      </c>
      <c r="GQ444" s="14">
        <f t="shared" si="142"/>
        <v>6</v>
      </c>
    </row>
    <row r="445" spans="192:199" ht="16.5" x14ac:dyDescent="0.2">
      <c r="GJ445" s="105">
        <v>439</v>
      </c>
      <c r="GK445" s="14">
        <f t="shared" si="138"/>
        <v>26</v>
      </c>
      <c r="GL445" s="14">
        <f t="shared" si="139"/>
        <v>1606032</v>
      </c>
      <c r="GM445" s="14" t="str">
        <f t="shared" si="143"/>
        <v>神器5-6 : 级</v>
      </c>
      <c r="GN445" s="14" t="s">
        <v>900</v>
      </c>
      <c r="GO445" s="14">
        <f t="shared" si="140"/>
        <v>13</v>
      </c>
      <c r="GP445" s="14" t="str">
        <f t="shared" si="141"/>
        <v>神器5-6</v>
      </c>
      <c r="GQ445" s="14">
        <f t="shared" si="142"/>
        <v>7</v>
      </c>
    </row>
    <row r="446" spans="192:199" ht="16.5" x14ac:dyDescent="0.2">
      <c r="GJ446" s="105">
        <v>440</v>
      </c>
      <c r="GK446" s="14">
        <f t="shared" si="138"/>
        <v>26</v>
      </c>
      <c r="GL446" s="14">
        <f t="shared" si="139"/>
        <v>1606032</v>
      </c>
      <c r="GM446" s="14" t="str">
        <f t="shared" si="143"/>
        <v>神器5-6 : 级</v>
      </c>
      <c r="GN446" s="14" t="s">
        <v>900</v>
      </c>
      <c r="GO446" s="14">
        <f t="shared" si="140"/>
        <v>14</v>
      </c>
      <c r="GP446" s="14" t="str">
        <f t="shared" si="141"/>
        <v>神器5-6</v>
      </c>
      <c r="GQ446" s="14">
        <f t="shared" si="142"/>
        <v>7</v>
      </c>
    </row>
    <row r="447" spans="192:199" ht="16.5" x14ac:dyDescent="0.2">
      <c r="GJ447" s="105">
        <v>441</v>
      </c>
      <c r="GK447" s="14">
        <f t="shared" si="138"/>
        <v>26</v>
      </c>
      <c r="GL447" s="14">
        <f t="shared" si="139"/>
        <v>1606032</v>
      </c>
      <c r="GM447" s="14" t="str">
        <f t="shared" si="143"/>
        <v>神器5-6 : 级</v>
      </c>
      <c r="GN447" s="14" t="s">
        <v>900</v>
      </c>
      <c r="GO447" s="14">
        <f t="shared" si="140"/>
        <v>15</v>
      </c>
      <c r="GP447" s="14" t="str">
        <f t="shared" si="141"/>
        <v>神器5-6</v>
      </c>
      <c r="GQ447" s="14">
        <f t="shared" si="142"/>
        <v>7</v>
      </c>
    </row>
    <row r="448" spans="192:199" ht="16.5" x14ac:dyDescent="0.2">
      <c r="GJ448" s="105">
        <v>442</v>
      </c>
      <c r="GK448" s="14">
        <f t="shared" si="138"/>
        <v>26</v>
      </c>
      <c r="GL448" s="14">
        <f t="shared" si="139"/>
        <v>1606032</v>
      </c>
      <c r="GM448" s="14" t="str">
        <f t="shared" si="143"/>
        <v>神器5-6 : 级</v>
      </c>
      <c r="GN448" s="14" t="s">
        <v>900</v>
      </c>
      <c r="GO448" s="14">
        <f t="shared" si="140"/>
        <v>16</v>
      </c>
      <c r="GP448" s="14" t="str">
        <f t="shared" si="141"/>
        <v>神器5-6</v>
      </c>
      <c r="GQ448" s="14">
        <f t="shared" si="142"/>
        <v>10</v>
      </c>
    </row>
    <row r="449" spans="192:199" ht="16.5" x14ac:dyDescent="0.2">
      <c r="GJ449" s="105">
        <v>443</v>
      </c>
      <c r="GK449" s="14">
        <f t="shared" si="138"/>
        <v>26</v>
      </c>
      <c r="GL449" s="14">
        <f t="shared" si="139"/>
        <v>1606032</v>
      </c>
      <c r="GM449" s="14" t="str">
        <f t="shared" si="143"/>
        <v>神器5-6 : 级</v>
      </c>
      <c r="GN449" s="14" t="s">
        <v>900</v>
      </c>
      <c r="GO449" s="14">
        <f t="shared" si="140"/>
        <v>17</v>
      </c>
      <c r="GP449" s="14" t="str">
        <f t="shared" si="141"/>
        <v>神器5-6</v>
      </c>
      <c r="GQ449" s="14">
        <f t="shared" si="142"/>
        <v>10</v>
      </c>
    </row>
    <row r="450" spans="192:199" ht="16.5" x14ac:dyDescent="0.2">
      <c r="GJ450" s="105">
        <v>444</v>
      </c>
      <c r="GK450" s="14">
        <f t="shared" si="138"/>
        <v>26</v>
      </c>
      <c r="GL450" s="14">
        <f t="shared" si="139"/>
        <v>1606032</v>
      </c>
      <c r="GM450" s="14" t="str">
        <f t="shared" si="143"/>
        <v>神器5-6 : 级</v>
      </c>
      <c r="GN450" s="14" t="s">
        <v>900</v>
      </c>
      <c r="GO450" s="14">
        <f t="shared" si="140"/>
        <v>18</v>
      </c>
      <c r="GP450" s="14" t="str">
        <f t="shared" si="141"/>
        <v>神器5-6</v>
      </c>
      <c r="GQ450" s="14">
        <f t="shared" si="142"/>
        <v>10</v>
      </c>
    </row>
    <row r="451" spans="192:199" ht="16.5" x14ac:dyDescent="0.2">
      <c r="GJ451" s="105">
        <v>445</v>
      </c>
      <c r="GK451" s="14">
        <f t="shared" si="138"/>
        <v>27</v>
      </c>
      <c r="GL451" s="14">
        <f t="shared" si="139"/>
        <v>1606035</v>
      </c>
      <c r="GM451" s="14" t="str">
        <f t="shared" si="143"/>
        <v>神器6-1 : 级</v>
      </c>
      <c r="GN451" s="14" t="s">
        <v>900</v>
      </c>
      <c r="GO451" s="14">
        <f t="shared" si="140"/>
        <v>1</v>
      </c>
      <c r="GP451" s="14" t="str">
        <f t="shared" si="141"/>
        <v>神器6-1</v>
      </c>
      <c r="GQ451" s="14">
        <f t="shared" si="142"/>
        <v>1</v>
      </c>
    </row>
    <row r="452" spans="192:199" ht="16.5" x14ac:dyDescent="0.2">
      <c r="GJ452" s="105">
        <v>446</v>
      </c>
      <c r="GK452" s="14">
        <f t="shared" si="138"/>
        <v>27</v>
      </c>
      <c r="GL452" s="14">
        <f t="shared" si="139"/>
        <v>1606035</v>
      </c>
      <c r="GM452" s="14" t="str">
        <f t="shared" si="143"/>
        <v>神器6-1 : 级</v>
      </c>
      <c r="GN452" s="14" t="s">
        <v>900</v>
      </c>
      <c r="GO452" s="14">
        <f t="shared" si="140"/>
        <v>2</v>
      </c>
      <c r="GP452" s="14" t="str">
        <f t="shared" si="141"/>
        <v>神器6-1</v>
      </c>
      <c r="GQ452" s="14">
        <f t="shared" si="142"/>
        <v>1</v>
      </c>
    </row>
    <row r="453" spans="192:199" ht="16.5" x14ac:dyDescent="0.2">
      <c r="GJ453" s="105">
        <v>447</v>
      </c>
      <c r="GK453" s="14">
        <f t="shared" si="138"/>
        <v>27</v>
      </c>
      <c r="GL453" s="14">
        <f t="shared" si="139"/>
        <v>1606035</v>
      </c>
      <c r="GM453" s="14" t="str">
        <f t="shared" si="143"/>
        <v>神器6-1 : 级</v>
      </c>
      <c r="GN453" s="14" t="s">
        <v>900</v>
      </c>
      <c r="GO453" s="14">
        <f t="shared" si="140"/>
        <v>3</v>
      </c>
      <c r="GP453" s="14" t="str">
        <f t="shared" si="141"/>
        <v>神器6-1</v>
      </c>
      <c r="GQ453" s="14">
        <f t="shared" si="142"/>
        <v>1</v>
      </c>
    </row>
    <row r="454" spans="192:199" ht="16.5" x14ac:dyDescent="0.2">
      <c r="GJ454" s="105">
        <v>448</v>
      </c>
      <c r="GK454" s="14">
        <f t="shared" si="138"/>
        <v>27</v>
      </c>
      <c r="GL454" s="14">
        <f t="shared" si="139"/>
        <v>1606035</v>
      </c>
      <c r="GM454" s="14" t="str">
        <f t="shared" si="143"/>
        <v>神器6-1 : 级</v>
      </c>
      <c r="GN454" s="14" t="s">
        <v>900</v>
      </c>
      <c r="GO454" s="14">
        <f t="shared" si="140"/>
        <v>4</v>
      </c>
      <c r="GP454" s="14" t="str">
        <f t="shared" si="141"/>
        <v>神器6-1</v>
      </c>
      <c r="GQ454" s="14">
        <f t="shared" si="142"/>
        <v>2</v>
      </c>
    </row>
    <row r="455" spans="192:199" ht="16.5" x14ac:dyDescent="0.2">
      <c r="GJ455" s="105">
        <v>449</v>
      </c>
      <c r="GK455" s="14">
        <f t="shared" si="138"/>
        <v>27</v>
      </c>
      <c r="GL455" s="14">
        <f t="shared" si="139"/>
        <v>1606035</v>
      </c>
      <c r="GM455" s="14" t="str">
        <f t="shared" si="143"/>
        <v>神器6-1 : 级</v>
      </c>
      <c r="GN455" s="14" t="s">
        <v>900</v>
      </c>
      <c r="GO455" s="14">
        <f t="shared" si="140"/>
        <v>5</v>
      </c>
      <c r="GP455" s="14" t="str">
        <f t="shared" si="141"/>
        <v>神器6-1</v>
      </c>
      <c r="GQ455" s="14">
        <f t="shared" si="142"/>
        <v>2</v>
      </c>
    </row>
    <row r="456" spans="192:199" ht="16.5" x14ac:dyDescent="0.2">
      <c r="GJ456" s="105">
        <v>450</v>
      </c>
      <c r="GK456" s="14">
        <f t="shared" ref="GK456:GK519" si="144">MATCH(GJ456-1,$R$7:$R$49,1)</f>
        <v>27</v>
      </c>
      <c r="GL456" s="14">
        <f t="shared" ref="GL456:GL519" si="145">INDEX($S$8:$S$49,GK456)</f>
        <v>1606035</v>
      </c>
      <c r="GM456" s="14" t="str">
        <f t="shared" si="143"/>
        <v>神器6-1 : 级</v>
      </c>
      <c r="GN456" s="14" t="s">
        <v>900</v>
      </c>
      <c r="GO456" s="14">
        <f t="shared" ref="GO456:GO519" si="146">GJ456-INDEX($R$7:$R$49,GK456)</f>
        <v>6</v>
      </c>
      <c r="GP456" s="14" t="str">
        <f t="shared" ref="GP456:GP519" si="147">INDEX($T$8:$T$49,GK456)</f>
        <v>神器6-1</v>
      </c>
      <c r="GQ456" s="14">
        <f t="shared" ref="GQ456:GQ519" si="148">INDEX($K$8:$K$28,GO456)</f>
        <v>2</v>
      </c>
    </row>
    <row r="457" spans="192:199" ht="16.5" x14ac:dyDescent="0.2">
      <c r="GJ457" s="105">
        <v>451</v>
      </c>
      <c r="GK457" s="14">
        <f t="shared" si="144"/>
        <v>27</v>
      </c>
      <c r="GL457" s="14">
        <f t="shared" si="145"/>
        <v>1606035</v>
      </c>
      <c r="GM457" s="14" t="str">
        <f t="shared" si="143"/>
        <v>神器6-1 : 级</v>
      </c>
      <c r="GN457" s="14" t="s">
        <v>900</v>
      </c>
      <c r="GO457" s="14">
        <f t="shared" si="146"/>
        <v>7</v>
      </c>
      <c r="GP457" s="14" t="str">
        <f t="shared" si="147"/>
        <v>神器6-1</v>
      </c>
      <c r="GQ457" s="14">
        <f t="shared" si="148"/>
        <v>3</v>
      </c>
    </row>
    <row r="458" spans="192:199" ht="16.5" x14ac:dyDescent="0.2">
      <c r="GJ458" s="105">
        <v>452</v>
      </c>
      <c r="GK458" s="14">
        <f t="shared" si="144"/>
        <v>27</v>
      </c>
      <c r="GL458" s="14">
        <f t="shared" si="145"/>
        <v>1606035</v>
      </c>
      <c r="GM458" s="14" t="str">
        <f t="shared" si="143"/>
        <v>神器6-1 : 级</v>
      </c>
      <c r="GN458" s="14" t="s">
        <v>900</v>
      </c>
      <c r="GO458" s="14">
        <f t="shared" si="146"/>
        <v>8</v>
      </c>
      <c r="GP458" s="14" t="str">
        <f t="shared" si="147"/>
        <v>神器6-1</v>
      </c>
      <c r="GQ458" s="14">
        <f t="shared" si="148"/>
        <v>3</v>
      </c>
    </row>
    <row r="459" spans="192:199" ht="16.5" x14ac:dyDescent="0.2">
      <c r="GJ459" s="105">
        <v>453</v>
      </c>
      <c r="GK459" s="14">
        <f t="shared" si="144"/>
        <v>27</v>
      </c>
      <c r="GL459" s="14">
        <f t="shared" si="145"/>
        <v>1606035</v>
      </c>
      <c r="GM459" s="14" t="str">
        <f t="shared" si="143"/>
        <v>神器6-1 : 级</v>
      </c>
      <c r="GN459" s="14" t="s">
        <v>900</v>
      </c>
      <c r="GO459" s="14">
        <f t="shared" si="146"/>
        <v>9</v>
      </c>
      <c r="GP459" s="14" t="str">
        <f t="shared" si="147"/>
        <v>神器6-1</v>
      </c>
      <c r="GQ459" s="14">
        <f t="shared" si="148"/>
        <v>3</v>
      </c>
    </row>
    <row r="460" spans="192:199" ht="16.5" x14ac:dyDescent="0.2">
      <c r="GJ460" s="105">
        <v>454</v>
      </c>
      <c r="GK460" s="14">
        <f t="shared" si="144"/>
        <v>27</v>
      </c>
      <c r="GL460" s="14">
        <f t="shared" si="145"/>
        <v>1606035</v>
      </c>
      <c r="GM460" s="14" t="str">
        <f t="shared" si="143"/>
        <v>神器6-1 : 级</v>
      </c>
      <c r="GN460" s="14" t="s">
        <v>900</v>
      </c>
      <c r="GO460" s="14">
        <f t="shared" si="146"/>
        <v>10</v>
      </c>
      <c r="GP460" s="14" t="str">
        <f t="shared" si="147"/>
        <v>神器6-1</v>
      </c>
      <c r="GQ460" s="14">
        <f t="shared" si="148"/>
        <v>5</v>
      </c>
    </row>
    <row r="461" spans="192:199" ht="16.5" x14ac:dyDescent="0.2">
      <c r="GJ461" s="105">
        <v>455</v>
      </c>
      <c r="GK461" s="14">
        <f t="shared" si="144"/>
        <v>27</v>
      </c>
      <c r="GL461" s="14">
        <f t="shared" si="145"/>
        <v>1606035</v>
      </c>
      <c r="GM461" s="14" t="str">
        <f t="shared" si="143"/>
        <v>神器6-1 : 级</v>
      </c>
      <c r="GN461" s="14" t="s">
        <v>900</v>
      </c>
      <c r="GO461" s="14">
        <f t="shared" si="146"/>
        <v>11</v>
      </c>
      <c r="GP461" s="14" t="str">
        <f t="shared" si="147"/>
        <v>神器6-1</v>
      </c>
      <c r="GQ461" s="14">
        <f t="shared" si="148"/>
        <v>5</v>
      </c>
    </row>
    <row r="462" spans="192:199" ht="16.5" x14ac:dyDescent="0.2">
      <c r="GJ462" s="105">
        <v>456</v>
      </c>
      <c r="GK462" s="14">
        <f t="shared" si="144"/>
        <v>27</v>
      </c>
      <c r="GL462" s="14">
        <f t="shared" si="145"/>
        <v>1606035</v>
      </c>
      <c r="GM462" s="14" t="str">
        <f t="shared" si="143"/>
        <v>神器6-1 : 级</v>
      </c>
      <c r="GN462" s="14" t="s">
        <v>900</v>
      </c>
      <c r="GO462" s="14">
        <f t="shared" si="146"/>
        <v>12</v>
      </c>
      <c r="GP462" s="14" t="str">
        <f t="shared" si="147"/>
        <v>神器6-1</v>
      </c>
      <c r="GQ462" s="14">
        <f t="shared" si="148"/>
        <v>6</v>
      </c>
    </row>
    <row r="463" spans="192:199" ht="16.5" x14ac:dyDescent="0.2">
      <c r="GJ463" s="105">
        <v>457</v>
      </c>
      <c r="GK463" s="14">
        <f t="shared" si="144"/>
        <v>27</v>
      </c>
      <c r="GL463" s="14">
        <f t="shared" si="145"/>
        <v>1606035</v>
      </c>
      <c r="GM463" s="14" t="str">
        <f t="shared" si="143"/>
        <v>神器6-1 : 级</v>
      </c>
      <c r="GN463" s="14" t="s">
        <v>900</v>
      </c>
      <c r="GO463" s="14">
        <f t="shared" si="146"/>
        <v>13</v>
      </c>
      <c r="GP463" s="14" t="str">
        <f t="shared" si="147"/>
        <v>神器6-1</v>
      </c>
      <c r="GQ463" s="14">
        <f t="shared" si="148"/>
        <v>7</v>
      </c>
    </row>
    <row r="464" spans="192:199" ht="16.5" x14ac:dyDescent="0.2">
      <c r="GJ464" s="105">
        <v>458</v>
      </c>
      <c r="GK464" s="14">
        <f t="shared" si="144"/>
        <v>27</v>
      </c>
      <c r="GL464" s="14">
        <f t="shared" si="145"/>
        <v>1606035</v>
      </c>
      <c r="GM464" s="14" t="str">
        <f t="shared" si="143"/>
        <v>神器6-1 : 级</v>
      </c>
      <c r="GN464" s="14" t="s">
        <v>900</v>
      </c>
      <c r="GO464" s="14">
        <f t="shared" si="146"/>
        <v>14</v>
      </c>
      <c r="GP464" s="14" t="str">
        <f t="shared" si="147"/>
        <v>神器6-1</v>
      </c>
      <c r="GQ464" s="14">
        <f t="shared" si="148"/>
        <v>7</v>
      </c>
    </row>
    <row r="465" spans="192:199" ht="16.5" x14ac:dyDescent="0.2">
      <c r="GJ465" s="105">
        <v>459</v>
      </c>
      <c r="GK465" s="14">
        <f t="shared" si="144"/>
        <v>27</v>
      </c>
      <c r="GL465" s="14">
        <f t="shared" si="145"/>
        <v>1606035</v>
      </c>
      <c r="GM465" s="14" t="str">
        <f t="shared" si="143"/>
        <v>神器6-1 : 级</v>
      </c>
      <c r="GN465" s="14" t="s">
        <v>900</v>
      </c>
      <c r="GO465" s="14">
        <f t="shared" si="146"/>
        <v>15</v>
      </c>
      <c r="GP465" s="14" t="str">
        <f t="shared" si="147"/>
        <v>神器6-1</v>
      </c>
      <c r="GQ465" s="14">
        <f t="shared" si="148"/>
        <v>7</v>
      </c>
    </row>
    <row r="466" spans="192:199" ht="16.5" x14ac:dyDescent="0.2">
      <c r="GJ466" s="105">
        <v>460</v>
      </c>
      <c r="GK466" s="14">
        <f t="shared" si="144"/>
        <v>27</v>
      </c>
      <c r="GL466" s="14">
        <f t="shared" si="145"/>
        <v>1606035</v>
      </c>
      <c r="GM466" s="14" t="str">
        <f t="shared" si="143"/>
        <v>神器6-1 : 级</v>
      </c>
      <c r="GN466" s="14" t="s">
        <v>900</v>
      </c>
      <c r="GO466" s="14">
        <f t="shared" si="146"/>
        <v>16</v>
      </c>
      <c r="GP466" s="14" t="str">
        <f t="shared" si="147"/>
        <v>神器6-1</v>
      </c>
      <c r="GQ466" s="14">
        <f t="shared" si="148"/>
        <v>10</v>
      </c>
    </row>
    <row r="467" spans="192:199" ht="16.5" x14ac:dyDescent="0.2">
      <c r="GJ467" s="105">
        <v>461</v>
      </c>
      <c r="GK467" s="14">
        <f t="shared" si="144"/>
        <v>27</v>
      </c>
      <c r="GL467" s="14">
        <f t="shared" si="145"/>
        <v>1606035</v>
      </c>
      <c r="GM467" s="14" t="str">
        <f t="shared" si="143"/>
        <v>神器6-1 : 级</v>
      </c>
      <c r="GN467" s="14" t="s">
        <v>900</v>
      </c>
      <c r="GO467" s="14">
        <f t="shared" si="146"/>
        <v>17</v>
      </c>
      <c r="GP467" s="14" t="str">
        <f t="shared" si="147"/>
        <v>神器6-1</v>
      </c>
      <c r="GQ467" s="14">
        <f t="shared" si="148"/>
        <v>10</v>
      </c>
    </row>
    <row r="468" spans="192:199" ht="16.5" x14ac:dyDescent="0.2">
      <c r="GJ468" s="105">
        <v>462</v>
      </c>
      <c r="GK468" s="14">
        <f t="shared" si="144"/>
        <v>27</v>
      </c>
      <c r="GL468" s="14">
        <f t="shared" si="145"/>
        <v>1606035</v>
      </c>
      <c r="GM468" s="14" t="str">
        <f t="shared" si="143"/>
        <v>神器6-1 : 级</v>
      </c>
      <c r="GN468" s="14" t="s">
        <v>900</v>
      </c>
      <c r="GO468" s="14">
        <f t="shared" si="146"/>
        <v>18</v>
      </c>
      <c r="GP468" s="14" t="str">
        <f t="shared" si="147"/>
        <v>神器6-1</v>
      </c>
      <c r="GQ468" s="14">
        <f t="shared" si="148"/>
        <v>10</v>
      </c>
    </row>
    <row r="469" spans="192:199" ht="16.5" x14ac:dyDescent="0.2">
      <c r="GJ469" s="105">
        <v>463</v>
      </c>
      <c r="GK469" s="14">
        <f t="shared" si="144"/>
        <v>27</v>
      </c>
      <c r="GL469" s="14">
        <f t="shared" si="145"/>
        <v>1606035</v>
      </c>
      <c r="GM469" s="14" t="str">
        <f t="shared" si="143"/>
        <v>神器6-1 : 级</v>
      </c>
      <c r="GN469" s="14" t="s">
        <v>900</v>
      </c>
      <c r="GO469" s="14">
        <f t="shared" si="146"/>
        <v>19</v>
      </c>
      <c r="GP469" s="14" t="str">
        <f t="shared" si="147"/>
        <v>神器6-1</v>
      </c>
      <c r="GQ469" s="14">
        <f t="shared" si="148"/>
        <v>15</v>
      </c>
    </row>
    <row r="470" spans="192:199" ht="16.5" x14ac:dyDescent="0.2">
      <c r="GJ470" s="105">
        <v>464</v>
      </c>
      <c r="GK470" s="14">
        <f t="shared" si="144"/>
        <v>27</v>
      </c>
      <c r="GL470" s="14">
        <f t="shared" si="145"/>
        <v>1606035</v>
      </c>
      <c r="GM470" s="14" t="str">
        <f t="shared" si="143"/>
        <v>神器6-1 : 级</v>
      </c>
      <c r="GN470" s="14" t="s">
        <v>900</v>
      </c>
      <c r="GO470" s="14">
        <f t="shared" si="146"/>
        <v>20</v>
      </c>
      <c r="GP470" s="14" t="str">
        <f t="shared" si="147"/>
        <v>神器6-1</v>
      </c>
      <c r="GQ470" s="14">
        <f t="shared" si="148"/>
        <v>15</v>
      </c>
    </row>
    <row r="471" spans="192:199" ht="16.5" x14ac:dyDescent="0.2">
      <c r="GJ471" s="105">
        <v>465</v>
      </c>
      <c r="GK471" s="14">
        <f t="shared" si="144"/>
        <v>27</v>
      </c>
      <c r="GL471" s="14">
        <f t="shared" si="145"/>
        <v>1606035</v>
      </c>
      <c r="GM471" s="14" t="str">
        <f t="shared" si="143"/>
        <v>神器6-1 : 级</v>
      </c>
      <c r="GN471" s="14" t="s">
        <v>900</v>
      </c>
      <c r="GO471" s="14">
        <f t="shared" si="146"/>
        <v>21</v>
      </c>
      <c r="GP471" s="14" t="str">
        <f t="shared" si="147"/>
        <v>神器6-1</v>
      </c>
      <c r="GQ471" s="14">
        <f t="shared" si="148"/>
        <v>15</v>
      </c>
    </row>
    <row r="472" spans="192:199" ht="16.5" x14ac:dyDescent="0.2">
      <c r="GJ472" s="105">
        <v>466</v>
      </c>
      <c r="GK472" s="14">
        <f t="shared" si="144"/>
        <v>28</v>
      </c>
      <c r="GL472" s="14">
        <f t="shared" si="145"/>
        <v>1606036</v>
      </c>
      <c r="GM472" s="14" t="str">
        <f t="shared" ref="GM472:GM535" si="149">INDEX($T$8:$T$49,GK472)&amp;" : "&amp;AO472&amp;"级"</f>
        <v>神器6-2 : 级</v>
      </c>
      <c r="GN472" s="14" t="s">
        <v>900</v>
      </c>
      <c r="GO472" s="14">
        <f t="shared" si="146"/>
        <v>1</v>
      </c>
      <c r="GP472" s="14" t="str">
        <f t="shared" si="147"/>
        <v>神器6-2</v>
      </c>
      <c r="GQ472" s="14">
        <f t="shared" si="148"/>
        <v>1</v>
      </c>
    </row>
    <row r="473" spans="192:199" ht="16.5" x14ac:dyDescent="0.2">
      <c r="GJ473" s="105">
        <v>467</v>
      </c>
      <c r="GK473" s="14">
        <f t="shared" si="144"/>
        <v>28</v>
      </c>
      <c r="GL473" s="14">
        <f t="shared" si="145"/>
        <v>1606036</v>
      </c>
      <c r="GM473" s="14" t="str">
        <f t="shared" si="149"/>
        <v>神器6-2 : 级</v>
      </c>
      <c r="GN473" s="14" t="s">
        <v>900</v>
      </c>
      <c r="GO473" s="14">
        <f t="shared" si="146"/>
        <v>2</v>
      </c>
      <c r="GP473" s="14" t="str">
        <f t="shared" si="147"/>
        <v>神器6-2</v>
      </c>
      <c r="GQ473" s="14">
        <f t="shared" si="148"/>
        <v>1</v>
      </c>
    </row>
    <row r="474" spans="192:199" ht="16.5" x14ac:dyDescent="0.2">
      <c r="GJ474" s="105">
        <v>468</v>
      </c>
      <c r="GK474" s="14">
        <f t="shared" si="144"/>
        <v>28</v>
      </c>
      <c r="GL474" s="14">
        <f t="shared" si="145"/>
        <v>1606036</v>
      </c>
      <c r="GM474" s="14" t="str">
        <f t="shared" si="149"/>
        <v>神器6-2 : 级</v>
      </c>
      <c r="GN474" s="14" t="s">
        <v>900</v>
      </c>
      <c r="GO474" s="14">
        <f t="shared" si="146"/>
        <v>3</v>
      </c>
      <c r="GP474" s="14" t="str">
        <f t="shared" si="147"/>
        <v>神器6-2</v>
      </c>
      <c r="GQ474" s="14">
        <f t="shared" si="148"/>
        <v>1</v>
      </c>
    </row>
    <row r="475" spans="192:199" ht="16.5" x14ac:dyDescent="0.2">
      <c r="GJ475" s="105">
        <v>469</v>
      </c>
      <c r="GK475" s="14">
        <f t="shared" si="144"/>
        <v>28</v>
      </c>
      <c r="GL475" s="14">
        <f t="shared" si="145"/>
        <v>1606036</v>
      </c>
      <c r="GM475" s="14" t="str">
        <f t="shared" si="149"/>
        <v>神器6-2 : 级</v>
      </c>
      <c r="GN475" s="14" t="s">
        <v>900</v>
      </c>
      <c r="GO475" s="14">
        <f t="shared" si="146"/>
        <v>4</v>
      </c>
      <c r="GP475" s="14" t="str">
        <f t="shared" si="147"/>
        <v>神器6-2</v>
      </c>
      <c r="GQ475" s="14">
        <f t="shared" si="148"/>
        <v>2</v>
      </c>
    </row>
    <row r="476" spans="192:199" ht="16.5" x14ac:dyDescent="0.2">
      <c r="GJ476" s="105">
        <v>470</v>
      </c>
      <c r="GK476" s="14">
        <f t="shared" si="144"/>
        <v>28</v>
      </c>
      <c r="GL476" s="14">
        <f t="shared" si="145"/>
        <v>1606036</v>
      </c>
      <c r="GM476" s="14" t="str">
        <f t="shared" si="149"/>
        <v>神器6-2 : 级</v>
      </c>
      <c r="GN476" s="14" t="s">
        <v>900</v>
      </c>
      <c r="GO476" s="14">
        <f t="shared" si="146"/>
        <v>5</v>
      </c>
      <c r="GP476" s="14" t="str">
        <f t="shared" si="147"/>
        <v>神器6-2</v>
      </c>
      <c r="GQ476" s="14">
        <f t="shared" si="148"/>
        <v>2</v>
      </c>
    </row>
    <row r="477" spans="192:199" ht="16.5" x14ac:dyDescent="0.2">
      <c r="GJ477" s="105">
        <v>471</v>
      </c>
      <c r="GK477" s="14">
        <f t="shared" si="144"/>
        <v>28</v>
      </c>
      <c r="GL477" s="14">
        <f t="shared" si="145"/>
        <v>1606036</v>
      </c>
      <c r="GM477" s="14" t="str">
        <f t="shared" si="149"/>
        <v>神器6-2 : 级</v>
      </c>
      <c r="GN477" s="14" t="s">
        <v>900</v>
      </c>
      <c r="GO477" s="14">
        <f t="shared" si="146"/>
        <v>6</v>
      </c>
      <c r="GP477" s="14" t="str">
        <f t="shared" si="147"/>
        <v>神器6-2</v>
      </c>
      <c r="GQ477" s="14">
        <f t="shared" si="148"/>
        <v>2</v>
      </c>
    </row>
    <row r="478" spans="192:199" ht="16.5" x14ac:dyDescent="0.2">
      <c r="GJ478" s="105">
        <v>472</v>
      </c>
      <c r="GK478" s="14">
        <f t="shared" si="144"/>
        <v>28</v>
      </c>
      <c r="GL478" s="14">
        <f t="shared" si="145"/>
        <v>1606036</v>
      </c>
      <c r="GM478" s="14" t="str">
        <f t="shared" si="149"/>
        <v>神器6-2 : 级</v>
      </c>
      <c r="GN478" s="14" t="s">
        <v>900</v>
      </c>
      <c r="GO478" s="14">
        <f t="shared" si="146"/>
        <v>7</v>
      </c>
      <c r="GP478" s="14" t="str">
        <f t="shared" si="147"/>
        <v>神器6-2</v>
      </c>
      <c r="GQ478" s="14">
        <f t="shared" si="148"/>
        <v>3</v>
      </c>
    </row>
    <row r="479" spans="192:199" ht="16.5" x14ac:dyDescent="0.2">
      <c r="GJ479" s="105">
        <v>473</v>
      </c>
      <c r="GK479" s="14">
        <f t="shared" si="144"/>
        <v>28</v>
      </c>
      <c r="GL479" s="14">
        <f t="shared" si="145"/>
        <v>1606036</v>
      </c>
      <c r="GM479" s="14" t="str">
        <f t="shared" si="149"/>
        <v>神器6-2 : 级</v>
      </c>
      <c r="GN479" s="14" t="s">
        <v>900</v>
      </c>
      <c r="GO479" s="14">
        <f t="shared" si="146"/>
        <v>8</v>
      </c>
      <c r="GP479" s="14" t="str">
        <f t="shared" si="147"/>
        <v>神器6-2</v>
      </c>
      <c r="GQ479" s="14">
        <f t="shared" si="148"/>
        <v>3</v>
      </c>
    </row>
    <row r="480" spans="192:199" ht="16.5" x14ac:dyDescent="0.2">
      <c r="GJ480" s="105">
        <v>474</v>
      </c>
      <c r="GK480" s="14">
        <f t="shared" si="144"/>
        <v>28</v>
      </c>
      <c r="GL480" s="14">
        <f t="shared" si="145"/>
        <v>1606036</v>
      </c>
      <c r="GM480" s="14" t="str">
        <f t="shared" si="149"/>
        <v>神器6-2 : 级</v>
      </c>
      <c r="GN480" s="14" t="s">
        <v>900</v>
      </c>
      <c r="GO480" s="14">
        <f t="shared" si="146"/>
        <v>9</v>
      </c>
      <c r="GP480" s="14" t="str">
        <f t="shared" si="147"/>
        <v>神器6-2</v>
      </c>
      <c r="GQ480" s="14">
        <f t="shared" si="148"/>
        <v>3</v>
      </c>
    </row>
    <row r="481" spans="192:199" ht="16.5" x14ac:dyDescent="0.2">
      <c r="GJ481" s="105">
        <v>475</v>
      </c>
      <c r="GK481" s="14">
        <f t="shared" si="144"/>
        <v>28</v>
      </c>
      <c r="GL481" s="14">
        <f t="shared" si="145"/>
        <v>1606036</v>
      </c>
      <c r="GM481" s="14" t="str">
        <f t="shared" si="149"/>
        <v>神器6-2 : 级</v>
      </c>
      <c r="GN481" s="14" t="s">
        <v>900</v>
      </c>
      <c r="GO481" s="14">
        <f t="shared" si="146"/>
        <v>10</v>
      </c>
      <c r="GP481" s="14" t="str">
        <f t="shared" si="147"/>
        <v>神器6-2</v>
      </c>
      <c r="GQ481" s="14">
        <f t="shared" si="148"/>
        <v>5</v>
      </c>
    </row>
    <row r="482" spans="192:199" ht="16.5" x14ac:dyDescent="0.2">
      <c r="GJ482" s="105">
        <v>476</v>
      </c>
      <c r="GK482" s="14">
        <f t="shared" si="144"/>
        <v>28</v>
      </c>
      <c r="GL482" s="14">
        <f t="shared" si="145"/>
        <v>1606036</v>
      </c>
      <c r="GM482" s="14" t="str">
        <f t="shared" si="149"/>
        <v>神器6-2 : 级</v>
      </c>
      <c r="GN482" s="14" t="s">
        <v>900</v>
      </c>
      <c r="GO482" s="14">
        <f t="shared" si="146"/>
        <v>11</v>
      </c>
      <c r="GP482" s="14" t="str">
        <f t="shared" si="147"/>
        <v>神器6-2</v>
      </c>
      <c r="GQ482" s="14">
        <f t="shared" si="148"/>
        <v>5</v>
      </c>
    </row>
    <row r="483" spans="192:199" ht="16.5" x14ac:dyDescent="0.2">
      <c r="GJ483" s="105">
        <v>477</v>
      </c>
      <c r="GK483" s="14">
        <f t="shared" si="144"/>
        <v>28</v>
      </c>
      <c r="GL483" s="14">
        <f t="shared" si="145"/>
        <v>1606036</v>
      </c>
      <c r="GM483" s="14" t="str">
        <f t="shared" si="149"/>
        <v>神器6-2 : 级</v>
      </c>
      <c r="GN483" s="14" t="s">
        <v>900</v>
      </c>
      <c r="GO483" s="14">
        <f t="shared" si="146"/>
        <v>12</v>
      </c>
      <c r="GP483" s="14" t="str">
        <f t="shared" si="147"/>
        <v>神器6-2</v>
      </c>
      <c r="GQ483" s="14">
        <f t="shared" si="148"/>
        <v>6</v>
      </c>
    </row>
    <row r="484" spans="192:199" ht="16.5" x14ac:dyDescent="0.2">
      <c r="GJ484" s="105">
        <v>478</v>
      </c>
      <c r="GK484" s="14">
        <f t="shared" si="144"/>
        <v>28</v>
      </c>
      <c r="GL484" s="14">
        <f t="shared" si="145"/>
        <v>1606036</v>
      </c>
      <c r="GM484" s="14" t="str">
        <f t="shared" si="149"/>
        <v>神器6-2 : 级</v>
      </c>
      <c r="GN484" s="14" t="s">
        <v>900</v>
      </c>
      <c r="GO484" s="14">
        <f t="shared" si="146"/>
        <v>13</v>
      </c>
      <c r="GP484" s="14" t="str">
        <f t="shared" si="147"/>
        <v>神器6-2</v>
      </c>
      <c r="GQ484" s="14">
        <f t="shared" si="148"/>
        <v>7</v>
      </c>
    </row>
    <row r="485" spans="192:199" ht="16.5" x14ac:dyDescent="0.2">
      <c r="GJ485" s="105">
        <v>479</v>
      </c>
      <c r="GK485" s="14">
        <f t="shared" si="144"/>
        <v>28</v>
      </c>
      <c r="GL485" s="14">
        <f t="shared" si="145"/>
        <v>1606036</v>
      </c>
      <c r="GM485" s="14" t="str">
        <f t="shared" si="149"/>
        <v>神器6-2 : 级</v>
      </c>
      <c r="GN485" s="14" t="s">
        <v>900</v>
      </c>
      <c r="GO485" s="14">
        <f t="shared" si="146"/>
        <v>14</v>
      </c>
      <c r="GP485" s="14" t="str">
        <f t="shared" si="147"/>
        <v>神器6-2</v>
      </c>
      <c r="GQ485" s="14">
        <f t="shared" si="148"/>
        <v>7</v>
      </c>
    </row>
    <row r="486" spans="192:199" ht="16.5" x14ac:dyDescent="0.2">
      <c r="GJ486" s="105">
        <v>480</v>
      </c>
      <c r="GK486" s="14">
        <f t="shared" si="144"/>
        <v>28</v>
      </c>
      <c r="GL486" s="14">
        <f t="shared" si="145"/>
        <v>1606036</v>
      </c>
      <c r="GM486" s="14" t="str">
        <f t="shared" si="149"/>
        <v>神器6-2 : 级</v>
      </c>
      <c r="GN486" s="14" t="s">
        <v>900</v>
      </c>
      <c r="GO486" s="14">
        <f t="shared" si="146"/>
        <v>15</v>
      </c>
      <c r="GP486" s="14" t="str">
        <f t="shared" si="147"/>
        <v>神器6-2</v>
      </c>
      <c r="GQ486" s="14">
        <f t="shared" si="148"/>
        <v>7</v>
      </c>
    </row>
    <row r="487" spans="192:199" ht="16.5" x14ac:dyDescent="0.2">
      <c r="GJ487" s="105">
        <v>481</v>
      </c>
      <c r="GK487" s="14">
        <f t="shared" si="144"/>
        <v>28</v>
      </c>
      <c r="GL487" s="14">
        <f t="shared" si="145"/>
        <v>1606036</v>
      </c>
      <c r="GM487" s="14" t="str">
        <f t="shared" si="149"/>
        <v>神器6-2 : 级</v>
      </c>
      <c r="GN487" s="14" t="s">
        <v>900</v>
      </c>
      <c r="GO487" s="14">
        <f t="shared" si="146"/>
        <v>16</v>
      </c>
      <c r="GP487" s="14" t="str">
        <f t="shared" si="147"/>
        <v>神器6-2</v>
      </c>
      <c r="GQ487" s="14">
        <f t="shared" si="148"/>
        <v>10</v>
      </c>
    </row>
    <row r="488" spans="192:199" ht="16.5" x14ac:dyDescent="0.2">
      <c r="GJ488" s="105">
        <v>482</v>
      </c>
      <c r="GK488" s="14">
        <f t="shared" si="144"/>
        <v>28</v>
      </c>
      <c r="GL488" s="14">
        <f t="shared" si="145"/>
        <v>1606036</v>
      </c>
      <c r="GM488" s="14" t="str">
        <f t="shared" si="149"/>
        <v>神器6-2 : 级</v>
      </c>
      <c r="GN488" s="14" t="s">
        <v>900</v>
      </c>
      <c r="GO488" s="14">
        <f t="shared" si="146"/>
        <v>17</v>
      </c>
      <c r="GP488" s="14" t="str">
        <f t="shared" si="147"/>
        <v>神器6-2</v>
      </c>
      <c r="GQ488" s="14">
        <f t="shared" si="148"/>
        <v>10</v>
      </c>
    </row>
    <row r="489" spans="192:199" ht="16.5" x14ac:dyDescent="0.2">
      <c r="GJ489" s="105">
        <v>483</v>
      </c>
      <c r="GK489" s="14">
        <f t="shared" si="144"/>
        <v>28</v>
      </c>
      <c r="GL489" s="14">
        <f t="shared" si="145"/>
        <v>1606036</v>
      </c>
      <c r="GM489" s="14" t="str">
        <f t="shared" si="149"/>
        <v>神器6-2 : 级</v>
      </c>
      <c r="GN489" s="14" t="s">
        <v>900</v>
      </c>
      <c r="GO489" s="14">
        <f t="shared" si="146"/>
        <v>18</v>
      </c>
      <c r="GP489" s="14" t="str">
        <f t="shared" si="147"/>
        <v>神器6-2</v>
      </c>
      <c r="GQ489" s="14">
        <f t="shared" si="148"/>
        <v>10</v>
      </c>
    </row>
    <row r="490" spans="192:199" ht="16.5" x14ac:dyDescent="0.2">
      <c r="GJ490" s="105">
        <v>484</v>
      </c>
      <c r="GK490" s="14">
        <f t="shared" si="144"/>
        <v>28</v>
      </c>
      <c r="GL490" s="14">
        <f t="shared" si="145"/>
        <v>1606036</v>
      </c>
      <c r="GM490" s="14" t="str">
        <f t="shared" si="149"/>
        <v>神器6-2 : 级</v>
      </c>
      <c r="GN490" s="14" t="s">
        <v>900</v>
      </c>
      <c r="GO490" s="14">
        <f t="shared" si="146"/>
        <v>19</v>
      </c>
      <c r="GP490" s="14" t="str">
        <f t="shared" si="147"/>
        <v>神器6-2</v>
      </c>
      <c r="GQ490" s="14">
        <f t="shared" si="148"/>
        <v>15</v>
      </c>
    </row>
    <row r="491" spans="192:199" ht="16.5" x14ac:dyDescent="0.2">
      <c r="GJ491" s="105">
        <v>485</v>
      </c>
      <c r="GK491" s="14">
        <f t="shared" si="144"/>
        <v>28</v>
      </c>
      <c r="GL491" s="14">
        <f t="shared" si="145"/>
        <v>1606036</v>
      </c>
      <c r="GM491" s="14" t="str">
        <f t="shared" si="149"/>
        <v>神器6-2 : 级</v>
      </c>
      <c r="GN491" s="14" t="s">
        <v>900</v>
      </c>
      <c r="GO491" s="14">
        <f t="shared" si="146"/>
        <v>20</v>
      </c>
      <c r="GP491" s="14" t="str">
        <f t="shared" si="147"/>
        <v>神器6-2</v>
      </c>
      <c r="GQ491" s="14">
        <f t="shared" si="148"/>
        <v>15</v>
      </c>
    </row>
    <row r="492" spans="192:199" ht="16.5" x14ac:dyDescent="0.2">
      <c r="GJ492" s="105">
        <v>486</v>
      </c>
      <c r="GK492" s="14">
        <f t="shared" si="144"/>
        <v>28</v>
      </c>
      <c r="GL492" s="14">
        <f t="shared" si="145"/>
        <v>1606036</v>
      </c>
      <c r="GM492" s="14" t="str">
        <f t="shared" si="149"/>
        <v>神器6-2 : 级</v>
      </c>
      <c r="GN492" s="14" t="s">
        <v>900</v>
      </c>
      <c r="GO492" s="14">
        <f t="shared" si="146"/>
        <v>21</v>
      </c>
      <c r="GP492" s="14" t="str">
        <f t="shared" si="147"/>
        <v>神器6-2</v>
      </c>
      <c r="GQ492" s="14">
        <f t="shared" si="148"/>
        <v>15</v>
      </c>
    </row>
    <row r="493" spans="192:199" ht="16.5" x14ac:dyDescent="0.2">
      <c r="GJ493" s="105">
        <v>487</v>
      </c>
      <c r="GK493" s="14">
        <f t="shared" si="144"/>
        <v>29</v>
      </c>
      <c r="GL493" s="14">
        <f t="shared" si="145"/>
        <v>1606037</v>
      </c>
      <c r="GM493" s="14" t="str">
        <f t="shared" si="149"/>
        <v>神器6-3 : 级</v>
      </c>
      <c r="GN493" s="14" t="s">
        <v>900</v>
      </c>
      <c r="GO493" s="14">
        <f t="shared" si="146"/>
        <v>1</v>
      </c>
      <c r="GP493" s="14" t="str">
        <f t="shared" si="147"/>
        <v>神器6-3</v>
      </c>
      <c r="GQ493" s="14">
        <f t="shared" si="148"/>
        <v>1</v>
      </c>
    </row>
    <row r="494" spans="192:199" ht="16.5" x14ac:dyDescent="0.2">
      <c r="GJ494" s="105">
        <v>488</v>
      </c>
      <c r="GK494" s="14">
        <f t="shared" si="144"/>
        <v>29</v>
      </c>
      <c r="GL494" s="14">
        <f t="shared" si="145"/>
        <v>1606037</v>
      </c>
      <c r="GM494" s="14" t="str">
        <f t="shared" si="149"/>
        <v>神器6-3 : 级</v>
      </c>
      <c r="GN494" s="14" t="s">
        <v>900</v>
      </c>
      <c r="GO494" s="14">
        <f t="shared" si="146"/>
        <v>2</v>
      </c>
      <c r="GP494" s="14" t="str">
        <f t="shared" si="147"/>
        <v>神器6-3</v>
      </c>
      <c r="GQ494" s="14">
        <f t="shared" si="148"/>
        <v>1</v>
      </c>
    </row>
    <row r="495" spans="192:199" ht="16.5" x14ac:dyDescent="0.2">
      <c r="GJ495" s="105">
        <v>489</v>
      </c>
      <c r="GK495" s="14">
        <f t="shared" si="144"/>
        <v>29</v>
      </c>
      <c r="GL495" s="14">
        <f t="shared" si="145"/>
        <v>1606037</v>
      </c>
      <c r="GM495" s="14" t="str">
        <f t="shared" si="149"/>
        <v>神器6-3 : 级</v>
      </c>
      <c r="GN495" s="14" t="s">
        <v>900</v>
      </c>
      <c r="GO495" s="14">
        <f t="shared" si="146"/>
        <v>3</v>
      </c>
      <c r="GP495" s="14" t="str">
        <f t="shared" si="147"/>
        <v>神器6-3</v>
      </c>
      <c r="GQ495" s="14">
        <f t="shared" si="148"/>
        <v>1</v>
      </c>
    </row>
    <row r="496" spans="192:199" ht="16.5" x14ac:dyDescent="0.2">
      <c r="GJ496" s="105">
        <v>490</v>
      </c>
      <c r="GK496" s="14">
        <f t="shared" si="144"/>
        <v>29</v>
      </c>
      <c r="GL496" s="14">
        <f t="shared" si="145"/>
        <v>1606037</v>
      </c>
      <c r="GM496" s="14" t="str">
        <f t="shared" si="149"/>
        <v>神器6-3 : 级</v>
      </c>
      <c r="GN496" s="14" t="s">
        <v>900</v>
      </c>
      <c r="GO496" s="14">
        <f t="shared" si="146"/>
        <v>4</v>
      </c>
      <c r="GP496" s="14" t="str">
        <f t="shared" si="147"/>
        <v>神器6-3</v>
      </c>
      <c r="GQ496" s="14">
        <f t="shared" si="148"/>
        <v>2</v>
      </c>
    </row>
    <row r="497" spans="192:199" ht="16.5" x14ac:dyDescent="0.2">
      <c r="GJ497" s="105">
        <v>491</v>
      </c>
      <c r="GK497" s="14">
        <f t="shared" si="144"/>
        <v>29</v>
      </c>
      <c r="GL497" s="14">
        <f t="shared" si="145"/>
        <v>1606037</v>
      </c>
      <c r="GM497" s="14" t="str">
        <f t="shared" si="149"/>
        <v>神器6-3 : 级</v>
      </c>
      <c r="GN497" s="14" t="s">
        <v>900</v>
      </c>
      <c r="GO497" s="14">
        <f t="shared" si="146"/>
        <v>5</v>
      </c>
      <c r="GP497" s="14" t="str">
        <f t="shared" si="147"/>
        <v>神器6-3</v>
      </c>
      <c r="GQ497" s="14">
        <f t="shared" si="148"/>
        <v>2</v>
      </c>
    </row>
    <row r="498" spans="192:199" ht="16.5" x14ac:dyDescent="0.2">
      <c r="GJ498" s="105">
        <v>492</v>
      </c>
      <c r="GK498" s="14">
        <f t="shared" si="144"/>
        <v>29</v>
      </c>
      <c r="GL498" s="14">
        <f t="shared" si="145"/>
        <v>1606037</v>
      </c>
      <c r="GM498" s="14" t="str">
        <f t="shared" si="149"/>
        <v>神器6-3 : 级</v>
      </c>
      <c r="GN498" s="14" t="s">
        <v>900</v>
      </c>
      <c r="GO498" s="14">
        <f t="shared" si="146"/>
        <v>6</v>
      </c>
      <c r="GP498" s="14" t="str">
        <f t="shared" si="147"/>
        <v>神器6-3</v>
      </c>
      <c r="GQ498" s="14">
        <f t="shared" si="148"/>
        <v>2</v>
      </c>
    </row>
    <row r="499" spans="192:199" ht="16.5" x14ac:dyDescent="0.2">
      <c r="GJ499" s="105">
        <v>493</v>
      </c>
      <c r="GK499" s="14">
        <f t="shared" si="144"/>
        <v>29</v>
      </c>
      <c r="GL499" s="14">
        <f t="shared" si="145"/>
        <v>1606037</v>
      </c>
      <c r="GM499" s="14" t="str">
        <f t="shared" si="149"/>
        <v>神器6-3 : 级</v>
      </c>
      <c r="GN499" s="14" t="s">
        <v>900</v>
      </c>
      <c r="GO499" s="14">
        <f t="shared" si="146"/>
        <v>7</v>
      </c>
      <c r="GP499" s="14" t="str">
        <f t="shared" si="147"/>
        <v>神器6-3</v>
      </c>
      <c r="GQ499" s="14">
        <f t="shared" si="148"/>
        <v>3</v>
      </c>
    </row>
    <row r="500" spans="192:199" ht="16.5" x14ac:dyDescent="0.2">
      <c r="GJ500" s="105">
        <v>494</v>
      </c>
      <c r="GK500" s="14">
        <f t="shared" si="144"/>
        <v>29</v>
      </c>
      <c r="GL500" s="14">
        <f t="shared" si="145"/>
        <v>1606037</v>
      </c>
      <c r="GM500" s="14" t="str">
        <f t="shared" si="149"/>
        <v>神器6-3 : 级</v>
      </c>
      <c r="GN500" s="14" t="s">
        <v>900</v>
      </c>
      <c r="GO500" s="14">
        <f t="shared" si="146"/>
        <v>8</v>
      </c>
      <c r="GP500" s="14" t="str">
        <f t="shared" si="147"/>
        <v>神器6-3</v>
      </c>
      <c r="GQ500" s="14">
        <f t="shared" si="148"/>
        <v>3</v>
      </c>
    </row>
    <row r="501" spans="192:199" ht="16.5" x14ac:dyDescent="0.2">
      <c r="GJ501" s="105">
        <v>495</v>
      </c>
      <c r="GK501" s="14">
        <f t="shared" si="144"/>
        <v>29</v>
      </c>
      <c r="GL501" s="14">
        <f t="shared" si="145"/>
        <v>1606037</v>
      </c>
      <c r="GM501" s="14" t="str">
        <f t="shared" si="149"/>
        <v>神器6-3 : 级</v>
      </c>
      <c r="GN501" s="14" t="s">
        <v>900</v>
      </c>
      <c r="GO501" s="14">
        <f t="shared" si="146"/>
        <v>9</v>
      </c>
      <c r="GP501" s="14" t="str">
        <f t="shared" si="147"/>
        <v>神器6-3</v>
      </c>
      <c r="GQ501" s="14">
        <f t="shared" si="148"/>
        <v>3</v>
      </c>
    </row>
    <row r="502" spans="192:199" ht="16.5" x14ac:dyDescent="0.2">
      <c r="GJ502" s="105">
        <v>496</v>
      </c>
      <c r="GK502" s="14">
        <f t="shared" si="144"/>
        <v>29</v>
      </c>
      <c r="GL502" s="14">
        <f t="shared" si="145"/>
        <v>1606037</v>
      </c>
      <c r="GM502" s="14" t="str">
        <f t="shared" si="149"/>
        <v>神器6-3 : 级</v>
      </c>
      <c r="GN502" s="14" t="s">
        <v>900</v>
      </c>
      <c r="GO502" s="14">
        <f t="shared" si="146"/>
        <v>10</v>
      </c>
      <c r="GP502" s="14" t="str">
        <f t="shared" si="147"/>
        <v>神器6-3</v>
      </c>
      <c r="GQ502" s="14">
        <f t="shared" si="148"/>
        <v>5</v>
      </c>
    </row>
    <row r="503" spans="192:199" ht="16.5" x14ac:dyDescent="0.2">
      <c r="GJ503" s="105">
        <v>497</v>
      </c>
      <c r="GK503" s="14">
        <f t="shared" si="144"/>
        <v>29</v>
      </c>
      <c r="GL503" s="14">
        <f t="shared" si="145"/>
        <v>1606037</v>
      </c>
      <c r="GM503" s="14" t="str">
        <f t="shared" si="149"/>
        <v>神器6-3 : 级</v>
      </c>
      <c r="GN503" s="14" t="s">
        <v>900</v>
      </c>
      <c r="GO503" s="14">
        <f t="shared" si="146"/>
        <v>11</v>
      </c>
      <c r="GP503" s="14" t="str">
        <f t="shared" si="147"/>
        <v>神器6-3</v>
      </c>
      <c r="GQ503" s="14">
        <f t="shared" si="148"/>
        <v>5</v>
      </c>
    </row>
    <row r="504" spans="192:199" ht="16.5" x14ac:dyDescent="0.2">
      <c r="GJ504" s="105">
        <v>498</v>
      </c>
      <c r="GK504" s="14">
        <f t="shared" si="144"/>
        <v>29</v>
      </c>
      <c r="GL504" s="14">
        <f t="shared" si="145"/>
        <v>1606037</v>
      </c>
      <c r="GM504" s="14" t="str">
        <f t="shared" si="149"/>
        <v>神器6-3 : 级</v>
      </c>
      <c r="GN504" s="14" t="s">
        <v>900</v>
      </c>
      <c r="GO504" s="14">
        <f t="shared" si="146"/>
        <v>12</v>
      </c>
      <c r="GP504" s="14" t="str">
        <f t="shared" si="147"/>
        <v>神器6-3</v>
      </c>
      <c r="GQ504" s="14">
        <f t="shared" si="148"/>
        <v>6</v>
      </c>
    </row>
    <row r="505" spans="192:199" ht="16.5" x14ac:dyDescent="0.2">
      <c r="GJ505" s="105">
        <v>499</v>
      </c>
      <c r="GK505" s="14">
        <f t="shared" si="144"/>
        <v>29</v>
      </c>
      <c r="GL505" s="14">
        <f t="shared" si="145"/>
        <v>1606037</v>
      </c>
      <c r="GM505" s="14" t="str">
        <f t="shared" si="149"/>
        <v>神器6-3 : 级</v>
      </c>
      <c r="GN505" s="14" t="s">
        <v>900</v>
      </c>
      <c r="GO505" s="14">
        <f t="shared" si="146"/>
        <v>13</v>
      </c>
      <c r="GP505" s="14" t="str">
        <f t="shared" si="147"/>
        <v>神器6-3</v>
      </c>
      <c r="GQ505" s="14">
        <f t="shared" si="148"/>
        <v>7</v>
      </c>
    </row>
    <row r="506" spans="192:199" ht="16.5" x14ac:dyDescent="0.2">
      <c r="GJ506" s="105">
        <v>500</v>
      </c>
      <c r="GK506" s="14">
        <f t="shared" si="144"/>
        <v>29</v>
      </c>
      <c r="GL506" s="14">
        <f t="shared" si="145"/>
        <v>1606037</v>
      </c>
      <c r="GM506" s="14" t="str">
        <f t="shared" si="149"/>
        <v>神器6-3 : 级</v>
      </c>
      <c r="GN506" s="14" t="s">
        <v>900</v>
      </c>
      <c r="GO506" s="14">
        <f t="shared" si="146"/>
        <v>14</v>
      </c>
      <c r="GP506" s="14" t="str">
        <f t="shared" si="147"/>
        <v>神器6-3</v>
      </c>
      <c r="GQ506" s="14">
        <f t="shared" si="148"/>
        <v>7</v>
      </c>
    </row>
    <row r="507" spans="192:199" ht="16.5" x14ac:dyDescent="0.2">
      <c r="GJ507" s="105">
        <v>501</v>
      </c>
      <c r="GK507" s="14">
        <f t="shared" si="144"/>
        <v>29</v>
      </c>
      <c r="GL507" s="14">
        <f t="shared" si="145"/>
        <v>1606037</v>
      </c>
      <c r="GM507" s="14" t="str">
        <f t="shared" si="149"/>
        <v>神器6-3 : 级</v>
      </c>
      <c r="GN507" s="14" t="s">
        <v>900</v>
      </c>
      <c r="GO507" s="14">
        <f t="shared" si="146"/>
        <v>15</v>
      </c>
      <c r="GP507" s="14" t="str">
        <f t="shared" si="147"/>
        <v>神器6-3</v>
      </c>
      <c r="GQ507" s="14">
        <f t="shared" si="148"/>
        <v>7</v>
      </c>
    </row>
    <row r="508" spans="192:199" ht="16.5" x14ac:dyDescent="0.2">
      <c r="GJ508" s="105">
        <v>502</v>
      </c>
      <c r="GK508" s="14">
        <f t="shared" si="144"/>
        <v>29</v>
      </c>
      <c r="GL508" s="14">
        <f t="shared" si="145"/>
        <v>1606037</v>
      </c>
      <c r="GM508" s="14" t="str">
        <f t="shared" si="149"/>
        <v>神器6-3 : 级</v>
      </c>
      <c r="GN508" s="14" t="s">
        <v>900</v>
      </c>
      <c r="GO508" s="14">
        <f t="shared" si="146"/>
        <v>16</v>
      </c>
      <c r="GP508" s="14" t="str">
        <f t="shared" si="147"/>
        <v>神器6-3</v>
      </c>
      <c r="GQ508" s="14">
        <f t="shared" si="148"/>
        <v>10</v>
      </c>
    </row>
    <row r="509" spans="192:199" ht="16.5" x14ac:dyDescent="0.2">
      <c r="GJ509" s="105">
        <v>503</v>
      </c>
      <c r="GK509" s="14">
        <f t="shared" si="144"/>
        <v>29</v>
      </c>
      <c r="GL509" s="14">
        <f t="shared" si="145"/>
        <v>1606037</v>
      </c>
      <c r="GM509" s="14" t="str">
        <f t="shared" si="149"/>
        <v>神器6-3 : 级</v>
      </c>
      <c r="GN509" s="14" t="s">
        <v>900</v>
      </c>
      <c r="GO509" s="14">
        <f t="shared" si="146"/>
        <v>17</v>
      </c>
      <c r="GP509" s="14" t="str">
        <f t="shared" si="147"/>
        <v>神器6-3</v>
      </c>
      <c r="GQ509" s="14">
        <f t="shared" si="148"/>
        <v>10</v>
      </c>
    </row>
    <row r="510" spans="192:199" ht="16.5" x14ac:dyDescent="0.2">
      <c r="GJ510" s="105">
        <v>504</v>
      </c>
      <c r="GK510" s="14">
        <f t="shared" si="144"/>
        <v>29</v>
      </c>
      <c r="GL510" s="14">
        <f t="shared" si="145"/>
        <v>1606037</v>
      </c>
      <c r="GM510" s="14" t="str">
        <f t="shared" si="149"/>
        <v>神器6-3 : 级</v>
      </c>
      <c r="GN510" s="14" t="s">
        <v>900</v>
      </c>
      <c r="GO510" s="14">
        <f t="shared" si="146"/>
        <v>18</v>
      </c>
      <c r="GP510" s="14" t="str">
        <f t="shared" si="147"/>
        <v>神器6-3</v>
      </c>
      <c r="GQ510" s="14">
        <f t="shared" si="148"/>
        <v>10</v>
      </c>
    </row>
    <row r="511" spans="192:199" ht="16.5" x14ac:dyDescent="0.2">
      <c r="GJ511" s="105">
        <v>505</v>
      </c>
      <c r="GK511" s="14">
        <f t="shared" si="144"/>
        <v>29</v>
      </c>
      <c r="GL511" s="14">
        <f t="shared" si="145"/>
        <v>1606037</v>
      </c>
      <c r="GM511" s="14" t="str">
        <f t="shared" si="149"/>
        <v>神器6-3 : 级</v>
      </c>
      <c r="GN511" s="14" t="s">
        <v>900</v>
      </c>
      <c r="GO511" s="14">
        <f t="shared" si="146"/>
        <v>19</v>
      </c>
      <c r="GP511" s="14" t="str">
        <f t="shared" si="147"/>
        <v>神器6-3</v>
      </c>
      <c r="GQ511" s="14">
        <f t="shared" si="148"/>
        <v>15</v>
      </c>
    </row>
    <row r="512" spans="192:199" ht="16.5" x14ac:dyDescent="0.2">
      <c r="GJ512" s="105">
        <v>506</v>
      </c>
      <c r="GK512" s="14">
        <f t="shared" si="144"/>
        <v>29</v>
      </c>
      <c r="GL512" s="14">
        <f t="shared" si="145"/>
        <v>1606037</v>
      </c>
      <c r="GM512" s="14" t="str">
        <f t="shared" si="149"/>
        <v>神器6-3 : 级</v>
      </c>
      <c r="GN512" s="14" t="s">
        <v>900</v>
      </c>
      <c r="GO512" s="14">
        <f t="shared" si="146"/>
        <v>20</v>
      </c>
      <c r="GP512" s="14" t="str">
        <f t="shared" si="147"/>
        <v>神器6-3</v>
      </c>
      <c r="GQ512" s="14">
        <f t="shared" si="148"/>
        <v>15</v>
      </c>
    </row>
    <row r="513" spans="192:199" ht="16.5" x14ac:dyDescent="0.2">
      <c r="GJ513" s="105">
        <v>507</v>
      </c>
      <c r="GK513" s="14">
        <f t="shared" si="144"/>
        <v>29</v>
      </c>
      <c r="GL513" s="14">
        <f t="shared" si="145"/>
        <v>1606037</v>
      </c>
      <c r="GM513" s="14" t="str">
        <f t="shared" si="149"/>
        <v>神器6-3 : 级</v>
      </c>
      <c r="GN513" s="14" t="s">
        <v>900</v>
      </c>
      <c r="GO513" s="14">
        <f t="shared" si="146"/>
        <v>21</v>
      </c>
      <c r="GP513" s="14" t="str">
        <f t="shared" si="147"/>
        <v>神器6-3</v>
      </c>
      <c r="GQ513" s="14">
        <f t="shared" si="148"/>
        <v>15</v>
      </c>
    </row>
    <row r="514" spans="192:199" ht="16.5" x14ac:dyDescent="0.2">
      <c r="GJ514" s="105">
        <v>508</v>
      </c>
      <c r="GK514" s="14">
        <f t="shared" si="144"/>
        <v>30</v>
      </c>
      <c r="GL514" s="14">
        <f t="shared" si="145"/>
        <v>1606038</v>
      </c>
      <c r="GM514" s="14" t="str">
        <f t="shared" si="149"/>
        <v>神器6-4 : 级</v>
      </c>
      <c r="GN514" s="14" t="s">
        <v>900</v>
      </c>
      <c r="GO514" s="14">
        <f t="shared" si="146"/>
        <v>1</v>
      </c>
      <c r="GP514" s="14" t="str">
        <f t="shared" si="147"/>
        <v>神器6-4</v>
      </c>
      <c r="GQ514" s="14">
        <f t="shared" si="148"/>
        <v>1</v>
      </c>
    </row>
    <row r="515" spans="192:199" ht="16.5" x14ac:dyDescent="0.2">
      <c r="GJ515" s="105">
        <v>509</v>
      </c>
      <c r="GK515" s="14">
        <f t="shared" si="144"/>
        <v>30</v>
      </c>
      <c r="GL515" s="14">
        <f t="shared" si="145"/>
        <v>1606038</v>
      </c>
      <c r="GM515" s="14" t="str">
        <f t="shared" si="149"/>
        <v>神器6-4 : 级</v>
      </c>
      <c r="GN515" s="14" t="s">
        <v>900</v>
      </c>
      <c r="GO515" s="14">
        <f t="shared" si="146"/>
        <v>2</v>
      </c>
      <c r="GP515" s="14" t="str">
        <f t="shared" si="147"/>
        <v>神器6-4</v>
      </c>
      <c r="GQ515" s="14">
        <f t="shared" si="148"/>
        <v>1</v>
      </c>
    </row>
    <row r="516" spans="192:199" ht="16.5" x14ac:dyDescent="0.2">
      <c r="GJ516" s="105">
        <v>510</v>
      </c>
      <c r="GK516" s="14">
        <f t="shared" si="144"/>
        <v>30</v>
      </c>
      <c r="GL516" s="14">
        <f t="shared" si="145"/>
        <v>1606038</v>
      </c>
      <c r="GM516" s="14" t="str">
        <f t="shared" si="149"/>
        <v>神器6-4 : 级</v>
      </c>
      <c r="GN516" s="14" t="s">
        <v>900</v>
      </c>
      <c r="GO516" s="14">
        <f t="shared" si="146"/>
        <v>3</v>
      </c>
      <c r="GP516" s="14" t="str">
        <f t="shared" si="147"/>
        <v>神器6-4</v>
      </c>
      <c r="GQ516" s="14">
        <f t="shared" si="148"/>
        <v>1</v>
      </c>
    </row>
    <row r="517" spans="192:199" ht="16.5" x14ac:dyDescent="0.2">
      <c r="GJ517" s="105">
        <v>511</v>
      </c>
      <c r="GK517" s="14">
        <f t="shared" si="144"/>
        <v>30</v>
      </c>
      <c r="GL517" s="14">
        <f t="shared" si="145"/>
        <v>1606038</v>
      </c>
      <c r="GM517" s="14" t="str">
        <f t="shared" si="149"/>
        <v>神器6-4 : 级</v>
      </c>
      <c r="GN517" s="14" t="s">
        <v>900</v>
      </c>
      <c r="GO517" s="14">
        <f t="shared" si="146"/>
        <v>4</v>
      </c>
      <c r="GP517" s="14" t="str">
        <f t="shared" si="147"/>
        <v>神器6-4</v>
      </c>
      <c r="GQ517" s="14">
        <f t="shared" si="148"/>
        <v>2</v>
      </c>
    </row>
    <row r="518" spans="192:199" ht="16.5" x14ac:dyDescent="0.2">
      <c r="GJ518" s="105">
        <v>512</v>
      </c>
      <c r="GK518" s="14">
        <f t="shared" si="144"/>
        <v>30</v>
      </c>
      <c r="GL518" s="14">
        <f t="shared" si="145"/>
        <v>1606038</v>
      </c>
      <c r="GM518" s="14" t="str">
        <f t="shared" si="149"/>
        <v>神器6-4 : 级</v>
      </c>
      <c r="GN518" s="14" t="s">
        <v>900</v>
      </c>
      <c r="GO518" s="14">
        <f t="shared" si="146"/>
        <v>5</v>
      </c>
      <c r="GP518" s="14" t="str">
        <f t="shared" si="147"/>
        <v>神器6-4</v>
      </c>
      <c r="GQ518" s="14">
        <f t="shared" si="148"/>
        <v>2</v>
      </c>
    </row>
    <row r="519" spans="192:199" ht="16.5" x14ac:dyDescent="0.2">
      <c r="GJ519" s="105">
        <v>513</v>
      </c>
      <c r="GK519" s="14">
        <f t="shared" si="144"/>
        <v>30</v>
      </c>
      <c r="GL519" s="14">
        <f t="shared" si="145"/>
        <v>1606038</v>
      </c>
      <c r="GM519" s="14" t="str">
        <f t="shared" si="149"/>
        <v>神器6-4 : 级</v>
      </c>
      <c r="GN519" s="14" t="s">
        <v>900</v>
      </c>
      <c r="GO519" s="14">
        <f t="shared" si="146"/>
        <v>6</v>
      </c>
      <c r="GP519" s="14" t="str">
        <f t="shared" si="147"/>
        <v>神器6-4</v>
      </c>
      <c r="GQ519" s="14">
        <f t="shared" si="148"/>
        <v>2</v>
      </c>
    </row>
    <row r="520" spans="192:199" ht="16.5" x14ac:dyDescent="0.2">
      <c r="GJ520" s="105">
        <v>514</v>
      </c>
      <c r="GK520" s="14">
        <f t="shared" ref="GK520:GK583" si="150">MATCH(GJ520-1,$R$7:$R$49,1)</f>
        <v>30</v>
      </c>
      <c r="GL520" s="14">
        <f t="shared" ref="GL520:GL583" si="151">INDEX($S$8:$S$49,GK520)</f>
        <v>1606038</v>
      </c>
      <c r="GM520" s="14" t="str">
        <f t="shared" si="149"/>
        <v>神器6-4 : 级</v>
      </c>
      <c r="GN520" s="14" t="s">
        <v>900</v>
      </c>
      <c r="GO520" s="14">
        <f t="shared" ref="GO520:GO583" si="152">GJ520-INDEX($R$7:$R$49,GK520)</f>
        <v>7</v>
      </c>
      <c r="GP520" s="14" t="str">
        <f t="shared" ref="GP520:GP583" si="153">INDEX($T$8:$T$49,GK520)</f>
        <v>神器6-4</v>
      </c>
      <c r="GQ520" s="14">
        <f t="shared" ref="GQ520:GQ583" si="154">INDEX($K$8:$K$28,GO520)</f>
        <v>3</v>
      </c>
    </row>
    <row r="521" spans="192:199" ht="16.5" x14ac:dyDescent="0.2">
      <c r="GJ521" s="105">
        <v>515</v>
      </c>
      <c r="GK521" s="14">
        <f t="shared" si="150"/>
        <v>30</v>
      </c>
      <c r="GL521" s="14">
        <f t="shared" si="151"/>
        <v>1606038</v>
      </c>
      <c r="GM521" s="14" t="str">
        <f t="shared" si="149"/>
        <v>神器6-4 : 级</v>
      </c>
      <c r="GN521" s="14" t="s">
        <v>900</v>
      </c>
      <c r="GO521" s="14">
        <f t="shared" si="152"/>
        <v>8</v>
      </c>
      <c r="GP521" s="14" t="str">
        <f t="shared" si="153"/>
        <v>神器6-4</v>
      </c>
      <c r="GQ521" s="14">
        <f t="shared" si="154"/>
        <v>3</v>
      </c>
    </row>
    <row r="522" spans="192:199" ht="16.5" x14ac:dyDescent="0.2">
      <c r="GJ522" s="105">
        <v>516</v>
      </c>
      <c r="GK522" s="14">
        <f t="shared" si="150"/>
        <v>30</v>
      </c>
      <c r="GL522" s="14">
        <f t="shared" si="151"/>
        <v>1606038</v>
      </c>
      <c r="GM522" s="14" t="str">
        <f t="shared" si="149"/>
        <v>神器6-4 : 级</v>
      </c>
      <c r="GN522" s="14" t="s">
        <v>900</v>
      </c>
      <c r="GO522" s="14">
        <f t="shared" si="152"/>
        <v>9</v>
      </c>
      <c r="GP522" s="14" t="str">
        <f t="shared" si="153"/>
        <v>神器6-4</v>
      </c>
      <c r="GQ522" s="14">
        <f t="shared" si="154"/>
        <v>3</v>
      </c>
    </row>
    <row r="523" spans="192:199" ht="16.5" x14ac:dyDescent="0.2">
      <c r="GJ523" s="105">
        <v>517</v>
      </c>
      <c r="GK523" s="14">
        <f t="shared" si="150"/>
        <v>30</v>
      </c>
      <c r="GL523" s="14">
        <f t="shared" si="151"/>
        <v>1606038</v>
      </c>
      <c r="GM523" s="14" t="str">
        <f t="shared" si="149"/>
        <v>神器6-4 : 级</v>
      </c>
      <c r="GN523" s="14" t="s">
        <v>900</v>
      </c>
      <c r="GO523" s="14">
        <f t="shared" si="152"/>
        <v>10</v>
      </c>
      <c r="GP523" s="14" t="str">
        <f t="shared" si="153"/>
        <v>神器6-4</v>
      </c>
      <c r="GQ523" s="14">
        <f t="shared" si="154"/>
        <v>5</v>
      </c>
    </row>
    <row r="524" spans="192:199" ht="16.5" x14ac:dyDescent="0.2">
      <c r="GJ524" s="105">
        <v>518</v>
      </c>
      <c r="GK524" s="14">
        <f t="shared" si="150"/>
        <v>30</v>
      </c>
      <c r="GL524" s="14">
        <f t="shared" si="151"/>
        <v>1606038</v>
      </c>
      <c r="GM524" s="14" t="str">
        <f t="shared" si="149"/>
        <v>神器6-4 : 级</v>
      </c>
      <c r="GN524" s="14" t="s">
        <v>900</v>
      </c>
      <c r="GO524" s="14">
        <f t="shared" si="152"/>
        <v>11</v>
      </c>
      <c r="GP524" s="14" t="str">
        <f t="shared" si="153"/>
        <v>神器6-4</v>
      </c>
      <c r="GQ524" s="14">
        <f t="shared" si="154"/>
        <v>5</v>
      </c>
    </row>
    <row r="525" spans="192:199" ht="16.5" x14ac:dyDescent="0.2">
      <c r="GJ525" s="105">
        <v>519</v>
      </c>
      <c r="GK525" s="14">
        <f t="shared" si="150"/>
        <v>30</v>
      </c>
      <c r="GL525" s="14">
        <f t="shared" si="151"/>
        <v>1606038</v>
      </c>
      <c r="GM525" s="14" t="str">
        <f t="shared" si="149"/>
        <v>神器6-4 : 级</v>
      </c>
      <c r="GN525" s="14" t="s">
        <v>900</v>
      </c>
      <c r="GO525" s="14">
        <f t="shared" si="152"/>
        <v>12</v>
      </c>
      <c r="GP525" s="14" t="str">
        <f t="shared" si="153"/>
        <v>神器6-4</v>
      </c>
      <c r="GQ525" s="14">
        <f t="shared" si="154"/>
        <v>6</v>
      </c>
    </row>
    <row r="526" spans="192:199" ht="16.5" x14ac:dyDescent="0.2">
      <c r="GJ526" s="105">
        <v>520</v>
      </c>
      <c r="GK526" s="14">
        <f t="shared" si="150"/>
        <v>30</v>
      </c>
      <c r="GL526" s="14">
        <f t="shared" si="151"/>
        <v>1606038</v>
      </c>
      <c r="GM526" s="14" t="str">
        <f t="shared" si="149"/>
        <v>神器6-4 : 级</v>
      </c>
      <c r="GN526" s="14" t="s">
        <v>900</v>
      </c>
      <c r="GO526" s="14">
        <f t="shared" si="152"/>
        <v>13</v>
      </c>
      <c r="GP526" s="14" t="str">
        <f t="shared" si="153"/>
        <v>神器6-4</v>
      </c>
      <c r="GQ526" s="14">
        <f t="shared" si="154"/>
        <v>7</v>
      </c>
    </row>
    <row r="527" spans="192:199" ht="16.5" x14ac:dyDescent="0.2">
      <c r="GJ527" s="105">
        <v>521</v>
      </c>
      <c r="GK527" s="14">
        <f t="shared" si="150"/>
        <v>30</v>
      </c>
      <c r="GL527" s="14">
        <f t="shared" si="151"/>
        <v>1606038</v>
      </c>
      <c r="GM527" s="14" t="str">
        <f t="shared" si="149"/>
        <v>神器6-4 : 级</v>
      </c>
      <c r="GN527" s="14" t="s">
        <v>900</v>
      </c>
      <c r="GO527" s="14">
        <f t="shared" si="152"/>
        <v>14</v>
      </c>
      <c r="GP527" s="14" t="str">
        <f t="shared" si="153"/>
        <v>神器6-4</v>
      </c>
      <c r="GQ527" s="14">
        <f t="shared" si="154"/>
        <v>7</v>
      </c>
    </row>
    <row r="528" spans="192:199" ht="16.5" x14ac:dyDescent="0.2">
      <c r="GJ528" s="105">
        <v>522</v>
      </c>
      <c r="GK528" s="14">
        <f t="shared" si="150"/>
        <v>30</v>
      </c>
      <c r="GL528" s="14">
        <f t="shared" si="151"/>
        <v>1606038</v>
      </c>
      <c r="GM528" s="14" t="str">
        <f t="shared" si="149"/>
        <v>神器6-4 : 级</v>
      </c>
      <c r="GN528" s="14" t="s">
        <v>900</v>
      </c>
      <c r="GO528" s="14">
        <f t="shared" si="152"/>
        <v>15</v>
      </c>
      <c r="GP528" s="14" t="str">
        <f t="shared" si="153"/>
        <v>神器6-4</v>
      </c>
      <c r="GQ528" s="14">
        <f t="shared" si="154"/>
        <v>7</v>
      </c>
    </row>
    <row r="529" spans="192:199" ht="16.5" x14ac:dyDescent="0.2">
      <c r="GJ529" s="105">
        <v>523</v>
      </c>
      <c r="GK529" s="14">
        <f t="shared" si="150"/>
        <v>30</v>
      </c>
      <c r="GL529" s="14">
        <f t="shared" si="151"/>
        <v>1606038</v>
      </c>
      <c r="GM529" s="14" t="str">
        <f t="shared" si="149"/>
        <v>神器6-4 : 级</v>
      </c>
      <c r="GN529" s="14" t="s">
        <v>900</v>
      </c>
      <c r="GO529" s="14">
        <f t="shared" si="152"/>
        <v>16</v>
      </c>
      <c r="GP529" s="14" t="str">
        <f t="shared" si="153"/>
        <v>神器6-4</v>
      </c>
      <c r="GQ529" s="14">
        <f t="shared" si="154"/>
        <v>10</v>
      </c>
    </row>
    <row r="530" spans="192:199" ht="16.5" x14ac:dyDescent="0.2">
      <c r="GJ530" s="105">
        <v>524</v>
      </c>
      <c r="GK530" s="14">
        <f t="shared" si="150"/>
        <v>30</v>
      </c>
      <c r="GL530" s="14">
        <f t="shared" si="151"/>
        <v>1606038</v>
      </c>
      <c r="GM530" s="14" t="str">
        <f t="shared" si="149"/>
        <v>神器6-4 : 级</v>
      </c>
      <c r="GN530" s="14" t="s">
        <v>900</v>
      </c>
      <c r="GO530" s="14">
        <f t="shared" si="152"/>
        <v>17</v>
      </c>
      <c r="GP530" s="14" t="str">
        <f t="shared" si="153"/>
        <v>神器6-4</v>
      </c>
      <c r="GQ530" s="14">
        <f t="shared" si="154"/>
        <v>10</v>
      </c>
    </row>
    <row r="531" spans="192:199" ht="16.5" x14ac:dyDescent="0.2">
      <c r="GJ531" s="105">
        <v>525</v>
      </c>
      <c r="GK531" s="14">
        <f t="shared" si="150"/>
        <v>30</v>
      </c>
      <c r="GL531" s="14">
        <f t="shared" si="151"/>
        <v>1606038</v>
      </c>
      <c r="GM531" s="14" t="str">
        <f t="shared" si="149"/>
        <v>神器6-4 : 级</v>
      </c>
      <c r="GN531" s="14" t="s">
        <v>900</v>
      </c>
      <c r="GO531" s="14">
        <f t="shared" si="152"/>
        <v>18</v>
      </c>
      <c r="GP531" s="14" t="str">
        <f t="shared" si="153"/>
        <v>神器6-4</v>
      </c>
      <c r="GQ531" s="14">
        <f t="shared" si="154"/>
        <v>10</v>
      </c>
    </row>
    <row r="532" spans="192:199" ht="16.5" x14ac:dyDescent="0.2">
      <c r="GJ532" s="105">
        <v>526</v>
      </c>
      <c r="GK532" s="14">
        <f t="shared" si="150"/>
        <v>30</v>
      </c>
      <c r="GL532" s="14">
        <f t="shared" si="151"/>
        <v>1606038</v>
      </c>
      <c r="GM532" s="14" t="str">
        <f t="shared" si="149"/>
        <v>神器6-4 : 级</v>
      </c>
      <c r="GN532" s="14" t="s">
        <v>900</v>
      </c>
      <c r="GO532" s="14">
        <f t="shared" si="152"/>
        <v>19</v>
      </c>
      <c r="GP532" s="14" t="str">
        <f t="shared" si="153"/>
        <v>神器6-4</v>
      </c>
      <c r="GQ532" s="14">
        <f t="shared" si="154"/>
        <v>15</v>
      </c>
    </row>
    <row r="533" spans="192:199" ht="16.5" x14ac:dyDescent="0.2">
      <c r="GJ533" s="105">
        <v>527</v>
      </c>
      <c r="GK533" s="14">
        <f t="shared" si="150"/>
        <v>30</v>
      </c>
      <c r="GL533" s="14">
        <f t="shared" si="151"/>
        <v>1606038</v>
      </c>
      <c r="GM533" s="14" t="str">
        <f t="shared" si="149"/>
        <v>神器6-4 : 级</v>
      </c>
      <c r="GN533" s="14" t="s">
        <v>900</v>
      </c>
      <c r="GO533" s="14">
        <f t="shared" si="152"/>
        <v>20</v>
      </c>
      <c r="GP533" s="14" t="str">
        <f t="shared" si="153"/>
        <v>神器6-4</v>
      </c>
      <c r="GQ533" s="14">
        <f t="shared" si="154"/>
        <v>15</v>
      </c>
    </row>
    <row r="534" spans="192:199" ht="16.5" x14ac:dyDescent="0.2">
      <c r="GJ534" s="105">
        <v>528</v>
      </c>
      <c r="GK534" s="14">
        <f t="shared" si="150"/>
        <v>30</v>
      </c>
      <c r="GL534" s="14">
        <f t="shared" si="151"/>
        <v>1606038</v>
      </c>
      <c r="GM534" s="14" t="str">
        <f t="shared" si="149"/>
        <v>神器6-4 : 级</v>
      </c>
      <c r="GN534" s="14" t="s">
        <v>900</v>
      </c>
      <c r="GO534" s="14">
        <f t="shared" si="152"/>
        <v>21</v>
      </c>
      <c r="GP534" s="14" t="str">
        <f t="shared" si="153"/>
        <v>神器6-4</v>
      </c>
      <c r="GQ534" s="14">
        <f t="shared" si="154"/>
        <v>15</v>
      </c>
    </row>
    <row r="535" spans="192:199" ht="16.5" x14ac:dyDescent="0.2">
      <c r="GJ535" s="105">
        <v>529</v>
      </c>
      <c r="GK535" s="14">
        <f t="shared" si="150"/>
        <v>31</v>
      </c>
      <c r="GL535" s="14">
        <f t="shared" si="151"/>
        <v>1606039</v>
      </c>
      <c r="GM535" s="14" t="str">
        <f t="shared" si="149"/>
        <v>神器6-5 : 级</v>
      </c>
      <c r="GN535" s="14" t="s">
        <v>900</v>
      </c>
      <c r="GO535" s="14">
        <f t="shared" si="152"/>
        <v>1</v>
      </c>
      <c r="GP535" s="14" t="str">
        <f t="shared" si="153"/>
        <v>神器6-5</v>
      </c>
      <c r="GQ535" s="14">
        <f t="shared" si="154"/>
        <v>1</v>
      </c>
    </row>
    <row r="536" spans="192:199" ht="16.5" x14ac:dyDescent="0.2">
      <c r="GJ536" s="105">
        <v>530</v>
      </c>
      <c r="GK536" s="14">
        <f t="shared" si="150"/>
        <v>31</v>
      </c>
      <c r="GL536" s="14">
        <f t="shared" si="151"/>
        <v>1606039</v>
      </c>
      <c r="GM536" s="14" t="str">
        <f t="shared" ref="GM536:GM599" si="155">INDEX($T$8:$T$49,GK536)&amp;" : "&amp;AO536&amp;"级"</f>
        <v>神器6-5 : 级</v>
      </c>
      <c r="GN536" s="14" t="s">
        <v>900</v>
      </c>
      <c r="GO536" s="14">
        <f t="shared" si="152"/>
        <v>2</v>
      </c>
      <c r="GP536" s="14" t="str">
        <f t="shared" si="153"/>
        <v>神器6-5</v>
      </c>
      <c r="GQ536" s="14">
        <f t="shared" si="154"/>
        <v>1</v>
      </c>
    </row>
    <row r="537" spans="192:199" ht="16.5" x14ac:dyDescent="0.2">
      <c r="GJ537" s="105">
        <v>531</v>
      </c>
      <c r="GK537" s="14">
        <f t="shared" si="150"/>
        <v>31</v>
      </c>
      <c r="GL537" s="14">
        <f t="shared" si="151"/>
        <v>1606039</v>
      </c>
      <c r="GM537" s="14" t="str">
        <f t="shared" si="155"/>
        <v>神器6-5 : 级</v>
      </c>
      <c r="GN537" s="14" t="s">
        <v>900</v>
      </c>
      <c r="GO537" s="14">
        <f t="shared" si="152"/>
        <v>3</v>
      </c>
      <c r="GP537" s="14" t="str">
        <f t="shared" si="153"/>
        <v>神器6-5</v>
      </c>
      <c r="GQ537" s="14">
        <f t="shared" si="154"/>
        <v>1</v>
      </c>
    </row>
    <row r="538" spans="192:199" ht="16.5" x14ac:dyDescent="0.2">
      <c r="GJ538" s="105">
        <v>532</v>
      </c>
      <c r="GK538" s="14">
        <f t="shared" si="150"/>
        <v>31</v>
      </c>
      <c r="GL538" s="14">
        <f t="shared" si="151"/>
        <v>1606039</v>
      </c>
      <c r="GM538" s="14" t="str">
        <f t="shared" si="155"/>
        <v>神器6-5 : 级</v>
      </c>
      <c r="GN538" s="14" t="s">
        <v>900</v>
      </c>
      <c r="GO538" s="14">
        <f t="shared" si="152"/>
        <v>4</v>
      </c>
      <c r="GP538" s="14" t="str">
        <f t="shared" si="153"/>
        <v>神器6-5</v>
      </c>
      <c r="GQ538" s="14">
        <f t="shared" si="154"/>
        <v>2</v>
      </c>
    </row>
    <row r="539" spans="192:199" ht="16.5" x14ac:dyDescent="0.2">
      <c r="GJ539" s="105">
        <v>533</v>
      </c>
      <c r="GK539" s="14">
        <f t="shared" si="150"/>
        <v>31</v>
      </c>
      <c r="GL539" s="14">
        <f t="shared" si="151"/>
        <v>1606039</v>
      </c>
      <c r="GM539" s="14" t="str">
        <f t="shared" si="155"/>
        <v>神器6-5 : 级</v>
      </c>
      <c r="GN539" s="14" t="s">
        <v>900</v>
      </c>
      <c r="GO539" s="14">
        <f t="shared" si="152"/>
        <v>5</v>
      </c>
      <c r="GP539" s="14" t="str">
        <f t="shared" si="153"/>
        <v>神器6-5</v>
      </c>
      <c r="GQ539" s="14">
        <f t="shared" si="154"/>
        <v>2</v>
      </c>
    </row>
    <row r="540" spans="192:199" ht="16.5" x14ac:dyDescent="0.2">
      <c r="GJ540" s="105">
        <v>534</v>
      </c>
      <c r="GK540" s="14">
        <f t="shared" si="150"/>
        <v>31</v>
      </c>
      <c r="GL540" s="14">
        <f t="shared" si="151"/>
        <v>1606039</v>
      </c>
      <c r="GM540" s="14" t="str">
        <f t="shared" si="155"/>
        <v>神器6-5 : 级</v>
      </c>
      <c r="GN540" s="14" t="s">
        <v>900</v>
      </c>
      <c r="GO540" s="14">
        <f t="shared" si="152"/>
        <v>6</v>
      </c>
      <c r="GP540" s="14" t="str">
        <f t="shared" si="153"/>
        <v>神器6-5</v>
      </c>
      <c r="GQ540" s="14">
        <f t="shared" si="154"/>
        <v>2</v>
      </c>
    </row>
    <row r="541" spans="192:199" ht="16.5" x14ac:dyDescent="0.2">
      <c r="GJ541" s="105">
        <v>535</v>
      </c>
      <c r="GK541" s="14">
        <f t="shared" si="150"/>
        <v>31</v>
      </c>
      <c r="GL541" s="14">
        <f t="shared" si="151"/>
        <v>1606039</v>
      </c>
      <c r="GM541" s="14" t="str">
        <f t="shared" si="155"/>
        <v>神器6-5 : 级</v>
      </c>
      <c r="GN541" s="14" t="s">
        <v>900</v>
      </c>
      <c r="GO541" s="14">
        <f t="shared" si="152"/>
        <v>7</v>
      </c>
      <c r="GP541" s="14" t="str">
        <f t="shared" si="153"/>
        <v>神器6-5</v>
      </c>
      <c r="GQ541" s="14">
        <f t="shared" si="154"/>
        <v>3</v>
      </c>
    </row>
    <row r="542" spans="192:199" ht="16.5" x14ac:dyDescent="0.2">
      <c r="GJ542" s="105">
        <v>536</v>
      </c>
      <c r="GK542" s="14">
        <f t="shared" si="150"/>
        <v>31</v>
      </c>
      <c r="GL542" s="14">
        <f t="shared" si="151"/>
        <v>1606039</v>
      </c>
      <c r="GM542" s="14" t="str">
        <f t="shared" si="155"/>
        <v>神器6-5 : 级</v>
      </c>
      <c r="GN542" s="14" t="s">
        <v>900</v>
      </c>
      <c r="GO542" s="14">
        <f t="shared" si="152"/>
        <v>8</v>
      </c>
      <c r="GP542" s="14" t="str">
        <f t="shared" si="153"/>
        <v>神器6-5</v>
      </c>
      <c r="GQ542" s="14">
        <f t="shared" si="154"/>
        <v>3</v>
      </c>
    </row>
    <row r="543" spans="192:199" ht="16.5" x14ac:dyDescent="0.2">
      <c r="GJ543" s="105">
        <v>537</v>
      </c>
      <c r="GK543" s="14">
        <f t="shared" si="150"/>
        <v>31</v>
      </c>
      <c r="GL543" s="14">
        <f t="shared" si="151"/>
        <v>1606039</v>
      </c>
      <c r="GM543" s="14" t="str">
        <f t="shared" si="155"/>
        <v>神器6-5 : 级</v>
      </c>
      <c r="GN543" s="14" t="s">
        <v>900</v>
      </c>
      <c r="GO543" s="14">
        <f t="shared" si="152"/>
        <v>9</v>
      </c>
      <c r="GP543" s="14" t="str">
        <f t="shared" si="153"/>
        <v>神器6-5</v>
      </c>
      <c r="GQ543" s="14">
        <f t="shared" si="154"/>
        <v>3</v>
      </c>
    </row>
    <row r="544" spans="192:199" ht="16.5" x14ac:dyDescent="0.2">
      <c r="GJ544" s="105">
        <v>538</v>
      </c>
      <c r="GK544" s="14">
        <f t="shared" si="150"/>
        <v>31</v>
      </c>
      <c r="GL544" s="14">
        <f t="shared" si="151"/>
        <v>1606039</v>
      </c>
      <c r="GM544" s="14" t="str">
        <f t="shared" si="155"/>
        <v>神器6-5 : 级</v>
      </c>
      <c r="GN544" s="14" t="s">
        <v>900</v>
      </c>
      <c r="GO544" s="14">
        <f t="shared" si="152"/>
        <v>10</v>
      </c>
      <c r="GP544" s="14" t="str">
        <f t="shared" si="153"/>
        <v>神器6-5</v>
      </c>
      <c r="GQ544" s="14">
        <f t="shared" si="154"/>
        <v>5</v>
      </c>
    </row>
    <row r="545" spans="192:199" ht="16.5" x14ac:dyDescent="0.2">
      <c r="GJ545" s="105">
        <v>539</v>
      </c>
      <c r="GK545" s="14">
        <f t="shared" si="150"/>
        <v>31</v>
      </c>
      <c r="GL545" s="14">
        <f t="shared" si="151"/>
        <v>1606039</v>
      </c>
      <c r="GM545" s="14" t="str">
        <f t="shared" si="155"/>
        <v>神器6-5 : 级</v>
      </c>
      <c r="GN545" s="14" t="s">
        <v>900</v>
      </c>
      <c r="GO545" s="14">
        <f t="shared" si="152"/>
        <v>11</v>
      </c>
      <c r="GP545" s="14" t="str">
        <f t="shared" si="153"/>
        <v>神器6-5</v>
      </c>
      <c r="GQ545" s="14">
        <f t="shared" si="154"/>
        <v>5</v>
      </c>
    </row>
    <row r="546" spans="192:199" ht="16.5" x14ac:dyDescent="0.2">
      <c r="GJ546" s="105">
        <v>540</v>
      </c>
      <c r="GK546" s="14">
        <f t="shared" si="150"/>
        <v>31</v>
      </c>
      <c r="GL546" s="14">
        <f t="shared" si="151"/>
        <v>1606039</v>
      </c>
      <c r="GM546" s="14" t="str">
        <f t="shared" si="155"/>
        <v>神器6-5 : 级</v>
      </c>
      <c r="GN546" s="14" t="s">
        <v>900</v>
      </c>
      <c r="GO546" s="14">
        <f t="shared" si="152"/>
        <v>12</v>
      </c>
      <c r="GP546" s="14" t="str">
        <f t="shared" si="153"/>
        <v>神器6-5</v>
      </c>
      <c r="GQ546" s="14">
        <f t="shared" si="154"/>
        <v>6</v>
      </c>
    </row>
    <row r="547" spans="192:199" ht="16.5" x14ac:dyDescent="0.2">
      <c r="GJ547" s="105">
        <v>541</v>
      </c>
      <c r="GK547" s="14">
        <f t="shared" si="150"/>
        <v>31</v>
      </c>
      <c r="GL547" s="14">
        <f t="shared" si="151"/>
        <v>1606039</v>
      </c>
      <c r="GM547" s="14" t="str">
        <f t="shared" si="155"/>
        <v>神器6-5 : 级</v>
      </c>
      <c r="GN547" s="14" t="s">
        <v>900</v>
      </c>
      <c r="GO547" s="14">
        <f t="shared" si="152"/>
        <v>13</v>
      </c>
      <c r="GP547" s="14" t="str">
        <f t="shared" si="153"/>
        <v>神器6-5</v>
      </c>
      <c r="GQ547" s="14">
        <f t="shared" si="154"/>
        <v>7</v>
      </c>
    </row>
    <row r="548" spans="192:199" ht="16.5" x14ac:dyDescent="0.2">
      <c r="GJ548" s="105">
        <v>542</v>
      </c>
      <c r="GK548" s="14">
        <f t="shared" si="150"/>
        <v>31</v>
      </c>
      <c r="GL548" s="14">
        <f t="shared" si="151"/>
        <v>1606039</v>
      </c>
      <c r="GM548" s="14" t="str">
        <f t="shared" si="155"/>
        <v>神器6-5 : 级</v>
      </c>
      <c r="GN548" s="14" t="s">
        <v>900</v>
      </c>
      <c r="GO548" s="14">
        <f t="shared" si="152"/>
        <v>14</v>
      </c>
      <c r="GP548" s="14" t="str">
        <f t="shared" si="153"/>
        <v>神器6-5</v>
      </c>
      <c r="GQ548" s="14">
        <f t="shared" si="154"/>
        <v>7</v>
      </c>
    </row>
    <row r="549" spans="192:199" ht="16.5" x14ac:dyDescent="0.2">
      <c r="GJ549" s="105">
        <v>543</v>
      </c>
      <c r="GK549" s="14">
        <f t="shared" si="150"/>
        <v>31</v>
      </c>
      <c r="GL549" s="14">
        <f t="shared" si="151"/>
        <v>1606039</v>
      </c>
      <c r="GM549" s="14" t="str">
        <f t="shared" si="155"/>
        <v>神器6-5 : 级</v>
      </c>
      <c r="GN549" s="14" t="s">
        <v>900</v>
      </c>
      <c r="GO549" s="14">
        <f t="shared" si="152"/>
        <v>15</v>
      </c>
      <c r="GP549" s="14" t="str">
        <f t="shared" si="153"/>
        <v>神器6-5</v>
      </c>
      <c r="GQ549" s="14">
        <f t="shared" si="154"/>
        <v>7</v>
      </c>
    </row>
    <row r="550" spans="192:199" ht="16.5" x14ac:dyDescent="0.2">
      <c r="GJ550" s="105">
        <v>544</v>
      </c>
      <c r="GK550" s="14">
        <f t="shared" si="150"/>
        <v>31</v>
      </c>
      <c r="GL550" s="14">
        <f t="shared" si="151"/>
        <v>1606039</v>
      </c>
      <c r="GM550" s="14" t="str">
        <f t="shared" si="155"/>
        <v>神器6-5 : 级</v>
      </c>
      <c r="GN550" s="14" t="s">
        <v>900</v>
      </c>
      <c r="GO550" s="14">
        <f t="shared" si="152"/>
        <v>16</v>
      </c>
      <c r="GP550" s="14" t="str">
        <f t="shared" si="153"/>
        <v>神器6-5</v>
      </c>
      <c r="GQ550" s="14">
        <f t="shared" si="154"/>
        <v>10</v>
      </c>
    </row>
    <row r="551" spans="192:199" ht="16.5" x14ac:dyDescent="0.2">
      <c r="GJ551" s="105">
        <v>545</v>
      </c>
      <c r="GK551" s="14">
        <f t="shared" si="150"/>
        <v>31</v>
      </c>
      <c r="GL551" s="14">
        <f t="shared" si="151"/>
        <v>1606039</v>
      </c>
      <c r="GM551" s="14" t="str">
        <f t="shared" si="155"/>
        <v>神器6-5 : 级</v>
      </c>
      <c r="GN551" s="14" t="s">
        <v>900</v>
      </c>
      <c r="GO551" s="14">
        <f t="shared" si="152"/>
        <v>17</v>
      </c>
      <c r="GP551" s="14" t="str">
        <f t="shared" si="153"/>
        <v>神器6-5</v>
      </c>
      <c r="GQ551" s="14">
        <f t="shared" si="154"/>
        <v>10</v>
      </c>
    </row>
    <row r="552" spans="192:199" ht="16.5" x14ac:dyDescent="0.2">
      <c r="GJ552" s="105">
        <v>546</v>
      </c>
      <c r="GK552" s="14">
        <f t="shared" si="150"/>
        <v>31</v>
      </c>
      <c r="GL552" s="14">
        <f t="shared" si="151"/>
        <v>1606039</v>
      </c>
      <c r="GM552" s="14" t="str">
        <f t="shared" si="155"/>
        <v>神器6-5 : 级</v>
      </c>
      <c r="GN552" s="14" t="s">
        <v>900</v>
      </c>
      <c r="GO552" s="14">
        <f t="shared" si="152"/>
        <v>18</v>
      </c>
      <c r="GP552" s="14" t="str">
        <f t="shared" si="153"/>
        <v>神器6-5</v>
      </c>
      <c r="GQ552" s="14">
        <f t="shared" si="154"/>
        <v>10</v>
      </c>
    </row>
    <row r="553" spans="192:199" ht="16.5" x14ac:dyDescent="0.2">
      <c r="GJ553" s="105">
        <v>547</v>
      </c>
      <c r="GK553" s="14">
        <f t="shared" si="150"/>
        <v>31</v>
      </c>
      <c r="GL553" s="14">
        <f t="shared" si="151"/>
        <v>1606039</v>
      </c>
      <c r="GM553" s="14" t="str">
        <f t="shared" si="155"/>
        <v>神器6-5 : 级</v>
      </c>
      <c r="GN553" s="14" t="s">
        <v>900</v>
      </c>
      <c r="GO553" s="14">
        <f t="shared" si="152"/>
        <v>19</v>
      </c>
      <c r="GP553" s="14" t="str">
        <f t="shared" si="153"/>
        <v>神器6-5</v>
      </c>
      <c r="GQ553" s="14">
        <f t="shared" si="154"/>
        <v>15</v>
      </c>
    </row>
    <row r="554" spans="192:199" ht="16.5" x14ac:dyDescent="0.2">
      <c r="GJ554" s="105">
        <v>548</v>
      </c>
      <c r="GK554" s="14">
        <f t="shared" si="150"/>
        <v>31</v>
      </c>
      <c r="GL554" s="14">
        <f t="shared" si="151"/>
        <v>1606039</v>
      </c>
      <c r="GM554" s="14" t="str">
        <f t="shared" si="155"/>
        <v>神器6-5 : 级</v>
      </c>
      <c r="GN554" s="14" t="s">
        <v>900</v>
      </c>
      <c r="GO554" s="14">
        <f t="shared" si="152"/>
        <v>20</v>
      </c>
      <c r="GP554" s="14" t="str">
        <f t="shared" si="153"/>
        <v>神器6-5</v>
      </c>
      <c r="GQ554" s="14">
        <f t="shared" si="154"/>
        <v>15</v>
      </c>
    </row>
    <row r="555" spans="192:199" ht="16.5" x14ac:dyDescent="0.2">
      <c r="GJ555" s="105">
        <v>549</v>
      </c>
      <c r="GK555" s="14">
        <f t="shared" si="150"/>
        <v>31</v>
      </c>
      <c r="GL555" s="14">
        <f t="shared" si="151"/>
        <v>1606039</v>
      </c>
      <c r="GM555" s="14" t="str">
        <f t="shared" si="155"/>
        <v>神器6-5 : 级</v>
      </c>
      <c r="GN555" s="14" t="s">
        <v>900</v>
      </c>
      <c r="GO555" s="14">
        <f t="shared" si="152"/>
        <v>21</v>
      </c>
      <c r="GP555" s="14" t="str">
        <f t="shared" si="153"/>
        <v>神器6-5</v>
      </c>
      <c r="GQ555" s="14">
        <f t="shared" si="154"/>
        <v>15</v>
      </c>
    </row>
    <row r="556" spans="192:199" ht="16.5" x14ac:dyDescent="0.2">
      <c r="GJ556" s="105">
        <v>550</v>
      </c>
      <c r="GK556" s="14">
        <f t="shared" si="150"/>
        <v>32</v>
      </c>
      <c r="GL556" s="14">
        <f t="shared" si="151"/>
        <v>1606040</v>
      </c>
      <c r="GM556" s="14" t="str">
        <f t="shared" si="155"/>
        <v>神器6-6 : 级</v>
      </c>
      <c r="GN556" s="14" t="s">
        <v>900</v>
      </c>
      <c r="GO556" s="14">
        <f t="shared" si="152"/>
        <v>1</v>
      </c>
      <c r="GP556" s="14" t="str">
        <f t="shared" si="153"/>
        <v>神器6-6</v>
      </c>
      <c r="GQ556" s="14">
        <f t="shared" si="154"/>
        <v>1</v>
      </c>
    </row>
    <row r="557" spans="192:199" ht="16.5" x14ac:dyDescent="0.2">
      <c r="GJ557" s="105">
        <v>551</v>
      </c>
      <c r="GK557" s="14">
        <f t="shared" si="150"/>
        <v>32</v>
      </c>
      <c r="GL557" s="14">
        <f t="shared" si="151"/>
        <v>1606040</v>
      </c>
      <c r="GM557" s="14" t="str">
        <f t="shared" si="155"/>
        <v>神器6-6 : 级</v>
      </c>
      <c r="GN557" s="14" t="s">
        <v>900</v>
      </c>
      <c r="GO557" s="14">
        <f t="shared" si="152"/>
        <v>2</v>
      </c>
      <c r="GP557" s="14" t="str">
        <f t="shared" si="153"/>
        <v>神器6-6</v>
      </c>
      <c r="GQ557" s="14">
        <f t="shared" si="154"/>
        <v>1</v>
      </c>
    </row>
    <row r="558" spans="192:199" ht="16.5" x14ac:dyDescent="0.2">
      <c r="GJ558" s="105">
        <v>552</v>
      </c>
      <c r="GK558" s="14">
        <f t="shared" si="150"/>
        <v>32</v>
      </c>
      <c r="GL558" s="14">
        <f t="shared" si="151"/>
        <v>1606040</v>
      </c>
      <c r="GM558" s="14" t="str">
        <f t="shared" si="155"/>
        <v>神器6-6 : 级</v>
      </c>
      <c r="GN558" s="14" t="s">
        <v>900</v>
      </c>
      <c r="GO558" s="14">
        <f t="shared" si="152"/>
        <v>3</v>
      </c>
      <c r="GP558" s="14" t="str">
        <f t="shared" si="153"/>
        <v>神器6-6</v>
      </c>
      <c r="GQ558" s="14">
        <f t="shared" si="154"/>
        <v>1</v>
      </c>
    </row>
    <row r="559" spans="192:199" ht="16.5" x14ac:dyDescent="0.2">
      <c r="GJ559" s="105">
        <v>553</v>
      </c>
      <c r="GK559" s="14">
        <f t="shared" si="150"/>
        <v>32</v>
      </c>
      <c r="GL559" s="14">
        <f t="shared" si="151"/>
        <v>1606040</v>
      </c>
      <c r="GM559" s="14" t="str">
        <f t="shared" si="155"/>
        <v>神器6-6 : 级</v>
      </c>
      <c r="GN559" s="14" t="s">
        <v>900</v>
      </c>
      <c r="GO559" s="14">
        <f t="shared" si="152"/>
        <v>4</v>
      </c>
      <c r="GP559" s="14" t="str">
        <f t="shared" si="153"/>
        <v>神器6-6</v>
      </c>
      <c r="GQ559" s="14">
        <f t="shared" si="154"/>
        <v>2</v>
      </c>
    </row>
    <row r="560" spans="192:199" ht="16.5" x14ac:dyDescent="0.2">
      <c r="GJ560" s="105">
        <v>554</v>
      </c>
      <c r="GK560" s="14">
        <f t="shared" si="150"/>
        <v>32</v>
      </c>
      <c r="GL560" s="14">
        <f t="shared" si="151"/>
        <v>1606040</v>
      </c>
      <c r="GM560" s="14" t="str">
        <f t="shared" si="155"/>
        <v>神器6-6 : 级</v>
      </c>
      <c r="GN560" s="14" t="s">
        <v>900</v>
      </c>
      <c r="GO560" s="14">
        <f t="shared" si="152"/>
        <v>5</v>
      </c>
      <c r="GP560" s="14" t="str">
        <f t="shared" si="153"/>
        <v>神器6-6</v>
      </c>
      <c r="GQ560" s="14">
        <f t="shared" si="154"/>
        <v>2</v>
      </c>
    </row>
    <row r="561" spans="192:199" ht="16.5" x14ac:dyDescent="0.2">
      <c r="GJ561" s="105">
        <v>555</v>
      </c>
      <c r="GK561" s="14">
        <f t="shared" si="150"/>
        <v>32</v>
      </c>
      <c r="GL561" s="14">
        <f t="shared" si="151"/>
        <v>1606040</v>
      </c>
      <c r="GM561" s="14" t="str">
        <f t="shared" si="155"/>
        <v>神器6-6 : 级</v>
      </c>
      <c r="GN561" s="14" t="s">
        <v>900</v>
      </c>
      <c r="GO561" s="14">
        <f t="shared" si="152"/>
        <v>6</v>
      </c>
      <c r="GP561" s="14" t="str">
        <f t="shared" si="153"/>
        <v>神器6-6</v>
      </c>
      <c r="GQ561" s="14">
        <f t="shared" si="154"/>
        <v>2</v>
      </c>
    </row>
    <row r="562" spans="192:199" ht="16.5" x14ac:dyDescent="0.2">
      <c r="GJ562" s="105">
        <v>556</v>
      </c>
      <c r="GK562" s="14">
        <f t="shared" si="150"/>
        <v>32</v>
      </c>
      <c r="GL562" s="14">
        <f t="shared" si="151"/>
        <v>1606040</v>
      </c>
      <c r="GM562" s="14" t="str">
        <f t="shared" si="155"/>
        <v>神器6-6 : 级</v>
      </c>
      <c r="GN562" s="14" t="s">
        <v>900</v>
      </c>
      <c r="GO562" s="14">
        <f t="shared" si="152"/>
        <v>7</v>
      </c>
      <c r="GP562" s="14" t="str">
        <f t="shared" si="153"/>
        <v>神器6-6</v>
      </c>
      <c r="GQ562" s="14">
        <f t="shared" si="154"/>
        <v>3</v>
      </c>
    </row>
    <row r="563" spans="192:199" ht="16.5" x14ac:dyDescent="0.2">
      <c r="GJ563" s="105">
        <v>557</v>
      </c>
      <c r="GK563" s="14">
        <f t="shared" si="150"/>
        <v>32</v>
      </c>
      <c r="GL563" s="14">
        <f t="shared" si="151"/>
        <v>1606040</v>
      </c>
      <c r="GM563" s="14" t="str">
        <f t="shared" si="155"/>
        <v>神器6-6 : 级</v>
      </c>
      <c r="GN563" s="14" t="s">
        <v>900</v>
      </c>
      <c r="GO563" s="14">
        <f t="shared" si="152"/>
        <v>8</v>
      </c>
      <c r="GP563" s="14" t="str">
        <f t="shared" si="153"/>
        <v>神器6-6</v>
      </c>
      <c r="GQ563" s="14">
        <f t="shared" si="154"/>
        <v>3</v>
      </c>
    </row>
    <row r="564" spans="192:199" ht="16.5" x14ac:dyDescent="0.2">
      <c r="GJ564" s="105">
        <v>558</v>
      </c>
      <c r="GK564" s="14">
        <f t="shared" si="150"/>
        <v>32</v>
      </c>
      <c r="GL564" s="14">
        <f t="shared" si="151"/>
        <v>1606040</v>
      </c>
      <c r="GM564" s="14" t="str">
        <f t="shared" si="155"/>
        <v>神器6-6 : 级</v>
      </c>
      <c r="GN564" s="14" t="s">
        <v>900</v>
      </c>
      <c r="GO564" s="14">
        <f t="shared" si="152"/>
        <v>9</v>
      </c>
      <c r="GP564" s="14" t="str">
        <f t="shared" si="153"/>
        <v>神器6-6</v>
      </c>
      <c r="GQ564" s="14">
        <f t="shared" si="154"/>
        <v>3</v>
      </c>
    </row>
    <row r="565" spans="192:199" ht="16.5" x14ac:dyDescent="0.2">
      <c r="GJ565" s="105">
        <v>559</v>
      </c>
      <c r="GK565" s="14">
        <f t="shared" si="150"/>
        <v>32</v>
      </c>
      <c r="GL565" s="14">
        <f t="shared" si="151"/>
        <v>1606040</v>
      </c>
      <c r="GM565" s="14" t="str">
        <f t="shared" si="155"/>
        <v>神器6-6 : 级</v>
      </c>
      <c r="GN565" s="14" t="s">
        <v>900</v>
      </c>
      <c r="GO565" s="14">
        <f t="shared" si="152"/>
        <v>10</v>
      </c>
      <c r="GP565" s="14" t="str">
        <f t="shared" si="153"/>
        <v>神器6-6</v>
      </c>
      <c r="GQ565" s="14">
        <f t="shared" si="154"/>
        <v>5</v>
      </c>
    </row>
    <row r="566" spans="192:199" ht="16.5" x14ac:dyDescent="0.2">
      <c r="GJ566" s="105">
        <v>560</v>
      </c>
      <c r="GK566" s="14">
        <f t="shared" si="150"/>
        <v>32</v>
      </c>
      <c r="GL566" s="14">
        <f t="shared" si="151"/>
        <v>1606040</v>
      </c>
      <c r="GM566" s="14" t="str">
        <f t="shared" si="155"/>
        <v>神器6-6 : 级</v>
      </c>
      <c r="GN566" s="14" t="s">
        <v>900</v>
      </c>
      <c r="GO566" s="14">
        <f t="shared" si="152"/>
        <v>11</v>
      </c>
      <c r="GP566" s="14" t="str">
        <f t="shared" si="153"/>
        <v>神器6-6</v>
      </c>
      <c r="GQ566" s="14">
        <f t="shared" si="154"/>
        <v>5</v>
      </c>
    </row>
    <row r="567" spans="192:199" ht="16.5" x14ac:dyDescent="0.2">
      <c r="GJ567" s="105">
        <v>561</v>
      </c>
      <c r="GK567" s="14">
        <f t="shared" si="150"/>
        <v>32</v>
      </c>
      <c r="GL567" s="14">
        <f t="shared" si="151"/>
        <v>1606040</v>
      </c>
      <c r="GM567" s="14" t="str">
        <f t="shared" si="155"/>
        <v>神器6-6 : 级</v>
      </c>
      <c r="GN567" s="14" t="s">
        <v>900</v>
      </c>
      <c r="GO567" s="14">
        <f t="shared" si="152"/>
        <v>12</v>
      </c>
      <c r="GP567" s="14" t="str">
        <f t="shared" si="153"/>
        <v>神器6-6</v>
      </c>
      <c r="GQ567" s="14">
        <f t="shared" si="154"/>
        <v>6</v>
      </c>
    </row>
    <row r="568" spans="192:199" ht="16.5" x14ac:dyDescent="0.2">
      <c r="GJ568" s="105">
        <v>562</v>
      </c>
      <c r="GK568" s="14">
        <f t="shared" si="150"/>
        <v>32</v>
      </c>
      <c r="GL568" s="14">
        <f t="shared" si="151"/>
        <v>1606040</v>
      </c>
      <c r="GM568" s="14" t="str">
        <f t="shared" si="155"/>
        <v>神器6-6 : 级</v>
      </c>
      <c r="GN568" s="14" t="s">
        <v>900</v>
      </c>
      <c r="GO568" s="14">
        <f t="shared" si="152"/>
        <v>13</v>
      </c>
      <c r="GP568" s="14" t="str">
        <f t="shared" si="153"/>
        <v>神器6-6</v>
      </c>
      <c r="GQ568" s="14">
        <f t="shared" si="154"/>
        <v>7</v>
      </c>
    </row>
    <row r="569" spans="192:199" ht="16.5" x14ac:dyDescent="0.2">
      <c r="GJ569" s="105">
        <v>563</v>
      </c>
      <c r="GK569" s="14">
        <f t="shared" si="150"/>
        <v>32</v>
      </c>
      <c r="GL569" s="14">
        <f t="shared" si="151"/>
        <v>1606040</v>
      </c>
      <c r="GM569" s="14" t="str">
        <f t="shared" si="155"/>
        <v>神器6-6 : 级</v>
      </c>
      <c r="GN569" s="14" t="s">
        <v>900</v>
      </c>
      <c r="GO569" s="14">
        <f t="shared" si="152"/>
        <v>14</v>
      </c>
      <c r="GP569" s="14" t="str">
        <f t="shared" si="153"/>
        <v>神器6-6</v>
      </c>
      <c r="GQ569" s="14">
        <f t="shared" si="154"/>
        <v>7</v>
      </c>
    </row>
    <row r="570" spans="192:199" ht="16.5" x14ac:dyDescent="0.2">
      <c r="GJ570" s="105">
        <v>564</v>
      </c>
      <c r="GK570" s="14">
        <f t="shared" si="150"/>
        <v>32</v>
      </c>
      <c r="GL570" s="14">
        <f t="shared" si="151"/>
        <v>1606040</v>
      </c>
      <c r="GM570" s="14" t="str">
        <f t="shared" si="155"/>
        <v>神器6-6 : 级</v>
      </c>
      <c r="GN570" s="14" t="s">
        <v>900</v>
      </c>
      <c r="GO570" s="14">
        <f t="shared" si="152"/>
        <v>15</v>
      </c>
      <c r="GP570" s="14" t="str">
        <f t="shared" si="153"/>
        <v>神器6-6</v>
      </c>
      <c r="GQ570" s="14">
        <f t="shared" si="154"/>
        <v>7</v>
      </c>
    </row>
    <row r="571" spans="192:199" ht="16.5" x14ac:dyDescent="0.2">
      <c r="GJ571" s="105">
        <v>565</v>
      </c>
      <c r="GK571" s="14">
        <f t="shared" si="150"/>
        <v>32</v>
      </c>
      <c r="GL571" s="14">
        <f t="shared" si="151"/>
        <v>1606040</v>
      </c>
      <c r="GM571" s="14" t="str">
        <f t="shared" si="155"/>
        <v>神器6-6 : 级</v>
      </c>
      <c r="GN571" s="14" t="s">
        <v>900</v>
      </c>
      <c r="GO571" s="14">
        <f t="shared" si="152"/>
        <v>16</v>
      </c>
      <c r="GP571" s="14" t="str">
        <f t="shared" si="153"/>
        <v>神器6-6</v>
      </c>
      <c r="GQ571" s="14">
        <f t="shared" si="154"/>
        <v>10</v>
      </c>
    </row>
    <row r="572" spans="192:199" ht="16.5" x14ac:dyDescent="0.2">
      <c r="GJ572" s="105">
        <v>566</v>
      </c>
      <c r="GK572" s="14">
        <f t="shared" si="150"/>
        <v>32</v>
      </c>
      <c r="GL572" s="14">
        <f t="shared" si="151"/>
        <v>1606040</v>
      </c>
      <c r="GM572" s="14" t="str">
        <f t="shared" si="155"/>
        <v>神器6-6 : 级</v>
      </c>
      <c r="GN572" s="14" t="s">
        <v>900</v>
      </c>
      <c r="GO572" s="14">
        <f t="shared" si="152"/>
        <v>17</v>
      </c>
      <c r="GP572" s="14" t="str">
        <f t="shared" si="153"/>
        <v>神器6-6</v>
      </c>
      <c r="GQ572" s="14">
        <f t="shared" si="154"/>
        <v>10</v>
      </c>
    </row>
    <row r="573" spans="192:199" ht="16.5" x14ac:dyDescent="0.2">
      <c r="GJ573" s="105">
        <v>567</v>
      </c>
      <c r="GK573" s="14">
        <f t="shared" si="150"/>
        <v>32</v>
      </c>
      <c r="GL573" s="14">
        <f t="shared" si="151"/>
        <v>1606040</v>
      </c>
      <c r="GM573" s="14" t="str">
        <f t="shared" si="155"/>
        <v>神器6-6 : 级</v>
      </c>
      <c r="GN573" s="14" t="s">
        <v>900</v>
      </c>
      <c r="GO573" s="14">
        <f t="shared" si="152"/>
        <v>18</v>
      </c>
      <c r="GP573" s="14" t="str">
        <f t="shared" si="153"/>
        <v>神器6-6</v>
      </c>
      <c r="GQ573" s="14">
        <f t="shared" si="154"/>
        <v>10</v>
      </c>
    </row>
    <row r="574" spans="192:199" ht="16.5" x14ac:dyDescent="0.2">
      <c r="GJ574" s="105">
        <v>568</v>
      </c>
      <c r="GK574" s="14">
        <f t="shared" si="150"/>
        <v>32</v>
      </c>
      <c r="GL574" s="14">
        <f t="shared" si="151"/>
        <v>1606040</v>
      </c>
      <c r="GM574" s="14" t="str">
        <f t="shared" si="155"/>
        <v>神器6-6 : 级</v>
      </c>
      <c r="GN574" s="14" t="s">
        <v>900</v>
      </c>
      <c r="GO574" s="14">
        <f t="shared" si="152"/>
        <v>19</v>
      </c>
      <c r="GP574" s="14" t="str">
        <f t="shared" si="153"/>
        <v>神器6-6</v>
      </c>
      <c r="GQ574" s="14">
        <f t="shared" si="154"/>
        <v>15</v>
      </c>
    </row>
    <row r="575" spans="192:199" ht="16.5" x14ac:dyDescent="0.2">
      <c r="GJ575" s="105">
        <v>569</v>
      </c>
      <c r="GK575" s="14">
        <f t="shared" si="150"/>
        <v>32</v>
      </c>
      <c r="GL575" s="14">
        <f t="shared" si="151"/>
        <v>1606040</v>
      </c>
      <c r="GM575" s="14" t="str">
        <f t="shared" si="155"/>
        <v>神器6-6 : 级</v>
      </c>
      <c r="GN575" s="14" t="s">
        <v>900</v>
      </c>
      <c r="GO575" s="14">
        <f t="shared" si="152"/>
        <v>20</v>
      </c>
      <c r="GP575" s="14" t="str">
        <f t="shared" si="153"/>
        <v>神器6-6</v>
      </c>
      <c r="GQ575" s="14">
        <f t="shared" si="154"/>
        <v>15</v>
      </c>
    </row>
    <row r="576" spans="192:199" ht="16.5" x14ac:dyDescent="0.2">
      <c r="GJ576" s="105">
        <v>570</v>
      </c>
      <c r="GK576" s="14">
        <f t="shared" si="150"/>
        <v>32</v>
      </c>
      <c r="GL576" s="14">
        <f t="shared" si="151"/>
        <v>1606040</v>
      </c>
      <c r="GM576" s="14" t="str">
        <f t="shared" si="155"/>
        <v>神器6-6 : 级</v>
      </c>
      <c r="GN576" s="14" t="s">
        <v>900</v>
      </c>
      <c r="GO576" s="14">
        <f t="shared" si="152"/>
        <v>21</v>
      </c>
      <c r="GP576" s="14" t="str">
        <f t="shared" si="153"/>
        <v>神器6-6</v>
      </c>
      <c r="GQ576" s="14">
        <f t="shared" si="154"/>
        <v>15</v>
      </c>
    </row>
    <row r="577" spans="192:199" ht="16.5" x14ac:dyDescent="0.2">
      <c r="GJ577" s="105">
        <v>571</v>
      </c>
      <c r="GK577" s="14">
        <f t="shared" si="150"/>
        <v>33</v>
      </c>
      <c r="GL577" s="14">
        <f t="shared" si="151"/>
        <v>1606041</v>
      </c>
      <c r="GM577" s="14" t="str">
        <f t="shared" si="155"/>
        <v>神器6-7 : 级</v>
      </c>
      <c r="GN577" s="14" t="s">
        <v>900</v>
      </c>
      <c r="GO577" s="14">
        <f t="shared" si="152"/>
        <v>1</v>
      </c>
      <c r="GP577" s="14" t="str">
        <f t="shared" si="153"/>
        <v>神器6-7</v>
      </c>
      <c r="GQ577" s="14">
        <f t="shared" si="154"/>
        <v>1</v>
      </c>
    </row>
    <row r="578" spans="192:199" ht="16.5" x14ac:dyDescent="0.2">
      <c r="GJ578" s="105">
        <v>572</v>
      </c>
      <c r="GK578" s="14">
        <f t="shared" si="150"/>
        <v>33</v>
      </c>
      <c r="GL578" s="14">
        <f t="shared" si="151"/>
        <v>1606041</v>
      </c>
      <c r="GM578" s="14" t="str">
        <f t="shared" si="155"/>
        <v>神器6-7 : 级</v>
      </c>
      <c r="GN578" s="14" t="s">
        <v>900</v>
      </c>
      <c r="GO578" s="14">
        <f t="shared" si="152"/>
        <v>2</v>
      </c>
      <c r="GP578" s="14" t="str">
        <f t="shared" si="153"/>
        <v>神器6-7</v>
      </c>
      <c r="GQ578" s="14">
        <f t="shared" si="154"/>
        <v>1</v>
      </c>
    </row>
    <row r="579" spans="192:199" ht="16.5" x14ac:dyDescent="0.2">
      <c r="GJ579" s="105">
        <v>573</v>
      </c>
      <c r="GK579" s="14">
        <f t="shared" si="150"/>
        <v>33</v>
      </c>
      <c r="GL579" s="14">
        <f t="shared" si="151"/>
        <v>1606041</v>
      </c>
      <c r="GM579" s="14" t="str">
        <f t="shared" si="155"/>
        <v>神器6-7 : 级</v>
      </c>
      <c r="GN579" s="14" t="s">
        <v>900</v>
      </c>
      <c r="GO579" s="14">
        <f t="shared" si="152"/>
        <v>3</v>
      </c>
      <c r="GP579" s="14" t="str">
        <f t="shared" si="153"/>
        <v>神器6-7</v>
      </c>
      <c r="GQ579" s="14">
        <f t="shared" si="154"/>
        <v>1</v>
      </c>
    </row>
    <row r="580" spans="192:199" ht="16.5" x14ac:dyDescent="0.2">
      <c r="GJ580" s="105">
        <v>574</v>
      </c>
      <c r="GK580" s="14">
        <f t="shared" si="150"/>
        <v>33</v>
      </c>
      <c r="GL580" s="14">
        <f t="shared" si="151"/>
        <v>1606041</v>
      </c>
      <c r="GM580" s="14" t="str">
        <f t="shared" si="155"/>
        <v>神器6-7 : 级</v>
      </c>
      <c r="GN580" s="14" t="s">
        <v>900</v>
      </c>
      <c r="GO580" s="14">
        <f t="shared" si="152"/>
        <v>4</v>
      </c>
      <c r="GP580" s="14" t="str">
        <f t="shared" si="153"/>
        <v>神器6-7</v>
      </c>
      <c r="GQ580" s="14">
        <f t="shared" si="154"/>
        <v>2</v>
      </c>
    </row>
    <row r="581" spans="192:199" ht="16.5" x14ac:dyDescent="0.2">
      <c r="GJ581" s="105">
        <v>575</v>
      </c>
      <c r="GK581" s="14">
        <f t="shared" si="150"/>
        <v>33</v>
      </c>
      <c r="GL581" s="14">
        <f t="shared" si="151"/>
        <v>1606041</v>
      </c>
      <c r="GM581" s="14" t="str">
        <f t="shared" si="155"/>
        <v>神器6-7 : 级</v>
      </c>
      <c r="GN581" s="14" t="s">
        <v>900</v>
      </c>
      <c r="GO581" s="14">
        <f t="shared" si="152"/>
        <v>5</v>
      </c>
      <c r="GP581" s="14" t="str">
        <f t="shared" si="153"/>
        <v>神器6-7</v>
      </c>
      <c r="GQ581" s="14">
        <f t="shared" si="154"/>
        <v>2</v>
      </c>
    </row>
    <row r="582" spans="192:199" ht="16.5" x14ac:dyDescent="0.2">
      <c r="GJ582" s="105">
        <v>576</v>
      </c>
      <c r="GK582" s="14">
        <f t="shared" si="150"/>
        <v>33</v>
      </c>
      <c r="GL582" s="14">
        <f t="shared" si="151"/>
        <v>1606041</v>
      </c>
      <c r="GM582" s="14" t="str">
        <f t="shared" si="155"/>
        <v>神器6-7 : 级</v>
      </c>
      <c r="GN582" s="14" t="s">
        <v>900</v>
      </c>
      <c r="GO582" s="14">
        <f t="shared" si="152"/>
        <v>6</v>
      </c>
      <c r="GP582" s="14" t="str">
        <f t="shared" si="153"/>
        <v>神器6-7</v>
      </c>
      <c r="GQ582" s="14">
        <f t="shared" si="154"/>
        <v>2</v>
      </c>
    </row>
    <row r="583" spans="192:199" ht="16.5" x14ac:dyDescent="0.2">
      <c r="GJ583" s="105">
        <v>577</v>
      </c>
      <c r="GK583" s="14">
        <f t="shared" si="150"/>
        <v>33</v>
      </c>
      <c r="GL583" s="14">
        <f t="shared" si="151"/>
        <v>1606041</v>
      </c>
      <c r="GM583" s="14" t="str">
        <f t="shared" si="155"/>
        <v>神器6-7 : 级</v>
      </c>
      <c r="GN583" s="14" t="s">
        <v>900</v>
      </c>
      <c r="GO583" s="14">
        <f t="shared" si="152"/>
        <v>7</v>
      </c>
      <c r="GP583" s="14" t="str">
        <f t="shared" si="153"/>
        <v>神器6-7</v>
      </c>
      <c r="GQ583" s="14">
        <f t="shared" si="154"/>
        <v>3</v>
      </c>
    </row>
    <row r="584" spans="192:199" ht="16.5" x14ac:dyDescent="0.2">
      <c r="GJ584" s="105">
        <v>578</v>
      </c>
      <c r="GK584" s="14">
        <f t="shared" ref="GK584:GK647" si="156">MATCH(GJ584-1,$R$7:$R$49,1)</f>
        <v>33</v>
      </c>
      <c r="GL584" s="14">
        <f t="shared" ref="GL584:GL647" si="157">INDEX($S$8:$S$49,GK584)</f>
        <v>1606041</v>
      </c>
      <c r="GM584" s="14" t="str">
        <f t="shared" si="155"/>
        <v>神器6-7 : 级</v>
      </c>
      <c r="GN584" s="14" t="s">
        <v>900</v>
      </c>
      <c r="GO584" s="14">
        <f t="shared" ref="GO584:GO647" si="158">GJ584-INDEX($R$7:$R$49,GK584)</f>
        <v>8</v>
      </c>
      <c r="GP584" s="14" t="str">
        <f t="shared" ref="GP584:GP647" si="159">INDEX($T$8:$T$49,GK584)</f>
        <v>神器6-7</v>
      </c>
      <c r="GQ584" s="14">
        <f t="shared" ref="GQ584:GQ647" si="160">INDEX($K$8:$K$28,GO584)</f>
        <v>3</v>
      </c>
    </row>
    <row r="585" spans="192:199" ht="16.5" x14ac:dyDescent="0.2">
      <c r="GJ585" s="105">
        <v>579</v>
      </c>
      <c r="GK585" s="14">
        <f t="shared" si="156"/>
        <v>33</v>
      </c>
      <c r="GL585" s="14">
        <f t="shared" si="157"/>
        <v>1606041</v>
      </c>
      <c r="GM585" s="14" t="str">
        <f t="shared" si="155"/>
        <v>神器6-7 : 级</v>
      </c>
      <c r="GN585" s="14" t="s">
        <v>900</v>
      </c>
      <c r="GO585" s="14">
        <f t="shared" si="158"/>
        <v>9</v>
      </c>
      <c r="GP585" s="14" t="str">
        <f t="shared" si="159"/>
        <v>神器6-7</v>
      </c>
      <c r="GQ585" s="14">
        <f t="shared" si="160"/>
        <v>3</v>
      </c>
    </row>
    <row r="586" spans="192:199" ht="16.5" x14ac:dyDescent="0.2">
      <c r="GJ586" s="105">
        <v>580</v>
      </c>
      <c r="GK586" s="14">
        <f t="shared" si="156"/>
        <v>33</v>
      </c>
      <c r="GL586" s="14">
        <f t="shared" si="157"/>
        <v>1606041</v>
      </c>
      <c r="GM586" s="14" t="str">
        <f t="shared" si="155"/>
        <v>神器6-7 : 级</v>
      </c>
      <c r="GN586" s="14" t="s">
        <v>900</v>
      </c>
      <c r="GO586" s="14">
        <f t="shared" si="158"/>
        <v>10</v>
      </c>
      <c r="GP586" s="14" t="str">
        <f t="shared" si="159"/>
        <v>神器6-7</v>
      </c>
      <c r="GQ586" s="14">
        <f t="shared" si="160"/>
        <v>5</v>
      </c>
    </row>
    <row r="587" spans="192:199" ht="16.5" x14ac:dyDescent="0.2">
      <c r="GJ587" s="105">
        <v>581</v>
      </c>
      <c r="GK587" s="14">
        <f t="shared" si="156"/>
        <v>33</v>
      </c>
      <c r="GL587" s="14">
        <f t="shared" si="157"/>
        <v>1606041</v>
      </c>
      <c r="GM587" s="14" t="str">
        <f t="shared" si="155"/>
        <v>神器6-7 : 级</v>
      </c>
      <c r="GN587" s="14" t="s">
        <v>900</v>
      </c>
      <c r="GO587" s="14">
        <f t="shared" si="158"/>
        <v>11</v>
      </c>
      <c r="GP587" s="14" t="str">
        <f t="shared" si="159"/>
        <v>神器6-7</v>
      </c>
      <c r="GQ587" s="14">
        <f t="shared" si="160"/>
        <v>5</v>
      </c>
    </row>
    <row r="588" spans="192:199" ht="16.5" x14ac:dyDescent="0.2">
      <c r="GJ588" s="105">
        <v>582</v>
      </c>
      <c r="GK588" s="14">
        <f t="shared" si="156"/>
        <v>33</v>
      </c>
      <c r="GL588" s="14">
        <f t="shared" si="157"/>
        <v>1606041</v>
      </c>
      <c r="GM588" s="14" t="str">
        <f t="shared" si="155"/>
        <v>神器6-7 : 级</v>
      </c>
      <c r="GN588" s="14" t="s">
        <v>900</v>
      </c>
      <c r="GO588" s="14">
        <f t="shared" si="158"/>
        <v>12</v>
      </c>
      <c r="GP588" s="14" t="str">
        <f t="shared" si="159"/>
        <v>神器6-7</v>
      </c>
      <c r="GQ588" s="14">
        <f t="shared" si="160"/>
        <v>6</v>
      </c>
    </row>
    <row r="589" spans="192:199" ht="16.5" x14ac:dyDescent="0.2">
      <c r="GJ589" s="105">
        <v>583</v>
      </c>
      <c r="GK589" s="14">
        <f t="shared" si="156"/>
        <v>33</v>
      </c>
      <c r="GL589" s="14">
        <f t="shared" si="157"/>
        <v>1606041</v>
      </c>
      <c r="GM589" s="14" t="str">
        <f t="shared" si="155"/>
        <v>神器6-7 : 级</v>
      </c>
      <c r="GN589" s="14" t="s">
        <v>900</v>
      </c>
      <c r="GO589" s="14">
        <f t="shared" si="158"/>
        <v>13</v>
      </c>
      <c r="GP589" s="14" t="str">
        <f t="shared" si="159"/>
        <v>神器6-7</v>
      </c>
      <c r="GQ589" s="14">
        <f t="shared" si="160"/>
        <v>7</v>
      </c>
    </row>
    <row r="590" spans="192:199" ht="16.5" x14ac:dyDescent="0.2">
      <c r="GJ590" s="105">
        <v>584</v>
      </c>
      <c r="GK590" s="14">
        <f t="shared" si="156"/>
        <v>33</v>
      </c>
      <c r="GL590" s="14">
        <f t="shared" si="157"/>
        <v>1606041</v>
      </c>
      <c r="GM590" s="14" t="str">
        <f t="shared" si="155"/>
        <v>神器6-7 : 级</v>
      </c>
      <c r="GN590" s="14" t="s">
        <v>900</v>
      </c>
      <c r="GO590" s="14">
        <f t="shared" si="158"/>
        <v>14</v>
      </c>
      <c r="GP590" s="14" t="str">
        <f t="shared" si="159"/>
        <v>神器6-7</v>
      </c>
      <c r="GQ590" s="14">
        <f t="shared" si="160"/>
        <v>7</v>
      </c>
    </row>
    <row r="591" spans="192:199" ht="16.5" x14ac:dyDescent="0.2">
      <c r="GJ591" s="105">
        <v>585</v>
      </c>
      <c r="GK591" s="14">
        <f t="shared" si="156"/>
        <v>33</v>
      </c>
      <c r="GL591" s="14">
        <f t="shared" si="157"/>
        <v>1606041</v>
      </c>
      <c r="GM591" s="14" t="str">
        <f t="shared" si="155"/>
        <v>神器6-7 : 级</v>
      </c>
      <c r="GN591" s="14" t="s">
        <v>900</v>
      </c>
      <c r="GO591" s="14">
        <f t="shared" si="158"/>
        <v>15</v>
      </c>
      <c r="GP591" s="14" t="str">
        <f t="shared" si="159"/>
        <v>神器6-7</v>
      </c>
      <c r="GQ591" s="14">
        <f t="shared" si="160"/>
        <v>7</v>
      </c>
    </row>
    <row r="592" spans="192:199" ht="16.5" x14ac:dyDescent="0.2">
      <c r="GJ592" s="105">
        <v>586</v>
      </c>
      <c r="GK592" s="14">
        <f t="shared" si="156"/>
        <v>33</v>
      </c>
      <c r="GL592" s="14">
        <f t="shared" si="157"/>
        <v>1606041</v>
      </c>
      <c r="GM592" s="14" t="str">
        <f t="shared" si="155"/>
        <v>神器6-7 : 级</v>
      </c>
      <c r="GN592" s="14" t="s">
        <v>900</v>
      </c>
      <c r="GO592" s="14">
        <f t="shared" si="158"/>
        <v>16</v>
      </c>
      <c r="GP592" s="14" t="str">
        <f t="shared" si="159"/>
        <v>神器6-7</v>
      </c>
      <c r="GQ592" s="14">
        <f t="shared" si="160"/>
        <v>10</v>
      </c>
    </row>
    <row r="593" spans="192:199" ht="16.5" x14ac:dyDescent="0.2">
      <c r="GJ593" s="105">
        <v>587</v>
      </c>
      <c r="GK593" s="14">
        <f t="shared" si="156"/>
        <v>33</v>
      </c>
      <c r="GL593" s="14">
        <f t="shared" si="157"/>
        <v>1606041</v>
      </c>
      <c r="GM593" s="14" t="str">
        <f t="shared" si="155"/>
        <v>神器6-7 : 级</v>
      </c>
      <c r="GN593" s="14" t="s">
        <v>900</v>
      </c>
      <c r="GO593" s="14">
        <f t="shared" si="158"/>
        <v>17</v>
      </c>
      <c r="GP593" s="14" t="str">
        <f t="shared" si="159"/>
        <v>神器6-7</v>
      </c>
      <c r="GQ593" s="14">
        <f t="shared" si="160"/>
        <v>10</v>
      </c>
    </row>
    <row r="594" spans="192:199" ht="16.5" x14ac:dyDescent="0.2">
      <c r="GJ594" s="105">
        <v>588</v>
      </c>
      <c r="GK594" s="14">
        <f t="shared" si="156"/>
        <v>33</v>
      </c>
      <c r="GL594" s="14">
        <f t="shared" si="157"/>
        <v>1606041</v>
      </c>
      <c r="GM594" s="14" t="str">
        <f t="shared" si="155"/>
        <v>神器6-7 : 级</v>
      </c>
      <c r="GN594" s="14" t="s">
        <v>900</v>
      </c>
      <c r="GO594" s="14">
        <f t="shared" si="158"/>
        <v>18</v>
      </c>
      <c r="GP594" s="14" t="str">
        <f t="shared" si="159"/>
        <v>神器6-7</v>
      </c>
      <c r="GQ594" s="14">
        <f t="shared" si="160"/>
        <v>10</v>
      </c>
    </row>
    <row r="595" spans="192:199" ht="16.5" x14ac:dyDescent="0.2">
      <c r="GJ595" s="105">
        <v>589</v>
      </c>
      <c r="GK595" s="14">
        <f t="shared" si="156"/>
        <v>33</v>
      </c>
      <c r="GL595" s="14">
        <f t="shared" si="157"/>
        <v>1606041</v>
      </c>
      <c r="GM595" s="14" t="str">
        <f t="shared" si="155"/>
        <v>神器6-7 : 级</v>
      </c>
      <c r="GN595" s="14" t="s">
        <v>900</v>
      </c>
      <c r="GO595" s="14">
        <f t="shared" si="158"/>
        <v>19</v>
      </c>
      <c r="GP595" s="14" t="str">
        <f t="shared" si="159"/>
        <v>神器6-7</v>
      </c>
      <c r="GQ595" s="14">
        <f t="shared" si="160"/>
        <v>15</v>
      </c>
    </row>
    <row r="596" spans="192:199" ht="16.5" x14ac:dyDescent="0.2">
      <c r="GJ596" s="105">
        <v>590</v>
      </c>
      <c r="GK596" s="14">
        <f t="shared" si="156"/>
        <v>33</v>
      </c>
      <c r="GL596" s="14">
        <f t="shared" si="157"/>
        <v>1606041</v>
      </c>
      <c r="GM596" s="14" t="str">
        <f t="shared" si="155"/>
        <v>神器6-7 : 级</v>
      </c>
      <c r="GN596" s="14" t="s">
        <v>900</v>
      </c>
      <c r="GO596" s="14">
        <f t="shared" si="158"/>
        <v>20</v>
      </c>
      <c r="GP596" s="14" t="str">
        <f t="shared" si="159"/>
        <v>神器6-7</v>
      </c>
      <c r="GQ596" s="14">
        <f t="shared" si="160"/>
        <v>15</v>
      </c>
    </row>
    <row r="597" spans="192:199" ht="16.5" x14ac:dyDescent="0.2">
      <c r="GJ597" s="105">
        <v>591</v>
      </c>
      <c r="GK597" s="14">
        <f t="shared" si="156"/>
        <v>33</v>
      </c>
      <c r="GL597" s="14">
        <f t="shared" si="157"/>
        <v>1606041</v>
      </c>
      <c r="GM597" s="14" t="str">
        <f t="shared" si="155"/>
        <v>神器6-7 : 级</v>
      </c>
      <c r="GN597" s="14" t="s">
        <v>900</v>
      </c>
      <c r="GO597" s="14">
        <f t="shared" si="158"/>
        <v>21</v>
      </c>
      <c r="GP597" s="14" t="str">
        <f t="shared" si="159"/>
        <v>神器6-7</v>
      </c>
      <c r="GQ597" s="14">
        <f t="shared" si="160"/>
        <v>15</v>
      </c>
    </row>
    <row r="598" spans="192:199" ht="16.5" x14ac:dyDescent="0.2">
      <c r="GJ598" s="105">
        <v>592</v>
      </c>
      <c r="GK598" s="14">
        <f t="shared" si="156"/>
        <v>34</v>
      </c>
      <c r="GL598" s="14">
        <f t="shared" si="157"/>
        <v>1606042</v>
      </c>
      <c r="GM598" s="14" t="str">
        <f t="shared" si="155"/>
        <v>神器6-8 : 级</v>
      </c>
      <c r="GN598" s="14" t="s">
        <v>900</v>
      </c>
      <c r="GO598" s="14">
        <f t="shared" si="158"/>
        <v>1</v>
      </c>
      <c r="GP598" s="14" t="str">
        <f t="shared" si="159"/>
        <v>神器6-8</v>
      </c>
      <c r="GQ598" s="14">
        <f t="shared" si="160"/>
        <v>1</v>
      </c>
    </row>
    <row r="599" spans="192:199" ht="16.5" x14ac:dyDescent="0.2">
      <c r="GJ599" s="105">
        <v>593</v>
      </c>
      <c r="GK599" s="14">
        <f t="shared" si="156"/>
        <v>34</v>
      </c>
      <c r="GL599" s="14">
        <f t="shared" si="157"/>
        <v>1606042</v>
      </c>
      <c r="GM599" s="14" t="str">
        <f t="shared" si="155"/>
        <v>神器6-8 : 级</v>
      </c>
      <c r="GN599" s="14" t="s">
        <v>900</v>
      </c>
      <c r="GO599" s="14">
        <f t="shared" si="158"/>
        <v>2</v>
      </c>
      <c r="GP599" s="14" t="str">
        <f t="shared" si="159"/>
        <v>神器6-8</v>
      </c>
      <c r="GQ599" s="14">
        <f t="shared" si="160"/>
        <v>1</v>
      </c>
    </row>
    <row r="600" spans="192:199" ht="16.5" x14ac:dyDescent="0.2">
      <c r="GJ600" s="105">
        <v>594</v>
      </c>
      <c r="GK600" s="14">
        <f t="shared" si="156"/>
        <v>34</v>
      </c>
      <c r="GL600" s="14">
        <f t="shared" si="157"/>
        <v>1606042</v>
      </c>
      <c r="GM600" s="14" t="str">
        <f t="shared" ref="GM600:GM663" si="161">INDEX($T$8:$T$49,GK600)&amp;" : "&amp;AO600&amp;"级"</f>
        <v>神器6-8 : 级</v>
      </c>
      <c r="GN600" s="14" t="s">
        <v>900</v>
      </c>
      <c r="GO600" s="14">
        <f t="shared" si="158"/>
        <v>3</v>
      </c>
      <c r="GP600" s="14" t="str">
        <f t="shared" si="159"/>
        <v>神器6-8</v>
      </c>
      <c r="GQ600" s="14">
        <f t="shared" si="160"/>
        <v>1</v>
      </c>
    </row>
    <row r="601" spans="192:199" ht="16.5" x14ac:dyDescent="0.2">
      <c r="GJ601" s="105">
        <v>595</v>
      </c>
      <c r="GK601" s="14">
        <f t="shared" si="156"/>
        <v>34</v>
      </c>
      <c r="GL601" s="14">
        <f t="shared" si="157"/>
        <v>1606042</v>
      </c>
      <c r="GM601" s="14" t="str">
        <f t="shared" si="161"/>
        <v>神器6-8 : 级</v>
      </c>
      <c r="GN601" s="14" t="s">
        <v>900</v>
      </c>
      <c r="GO601" s="14">
        <f t="shared" si="158"/>
        <v>4</v>
      </c>
      <c r="GP601" s="14" t="str">
        <f t="shared" si="159"/>
        <v>神器6-8</v>
      </c>
      <c r="GQ601" s="14">
        <f t="shared" si="160"/>
        <v>2</v>
      </c>
    </row>
    <row r="602" spans="192:199" ht="16.5" x14ac:dyDescent="0.2">
      <c r="GJ602" s="105">
        <v>596</v>
      </c>
      <c r="GK602" s="14">
        <f t="shared" si="156"/>
        <v>34</v>
      </c>
      <c r="GL602" s="14">
        <f t="shared" si="157"/>
        <v>1606042</v>
      </c>
      <c r="GM602" s="14" t="str">
        <f t="shared" si="161"/>
        <v>神器6-8 : 级</v>
      </c>
      <c r="GN602" s="14" t="s">
        <v>900</v>
      </c>
      <c r="GO602" s="14">
        <f t="shared" si="158"/>
        <v>5</v>
      </c>
      <c r="GP602" s="14" t="str">
        <f t="shared" si="159"/>
        <v>神器6-8</v>
      </c>
      <c r="GQ602" s="14">
        <f t="shared" si="160"/>
        <v>2</v>
      </c>
    </row>
    <row r="603" spans="192:199" ht="16.5" x14ac:dyDescent="0.2">
      <c r="GJ603" s="105">
        <v>597</v>
      </c>
      <c r="GK603" s="14">
        <f t="shared" si="156"/>
        <v>34</v>
      </c>
      <c r="GL603" s="14">
        <f t="shared" si="157"/>
        <v>1606042</v>
      </c>
      <c r="GM603" s="14" t="str">
        <f t="shared" si="161"/>
        <v>神器6-8 : 级</v>
      </c>
      <c r="GN603" s="14" t="s">
        <v>900</v>
      </c>
      <c r="GO603" s="14">
        <f t="shared" si="158"/>
        <v>6</v>
      </c>
      <c r="GP603" s="14" t="str">
        <f t="shared" si="159"/>
        <v>神器6-8</v>
      </c>
      <c r="GQ603" s="14">
        <f t="shared" si="160"/>
        <v>2</v>
      </c>
    </row>
    <row r="604" spans="192:199" ht="16.5" x14ac:dyDescent="0.2">
      <c r="GJ604" s="105">
        <v>598</v>
      </c>
      <c r="GK604" s="14">
        <f t="shared" si="156"/>
        <v>34</v>
      </c>
      <c r="GL604" s="14">
        <f t="shared" si="157"/>
        <v>1606042</v>
      </c>
      <c r="GM604" s="14" t="str">
        <f t="shared" si="161"/>
        <v>神器6-8 : 级</v>
      </c>
      <c r="GN604" s="14" t="s">
        <v>900</v>
      </c>
      <c r="GO604" s="14">
        <f t="shared" si="158"/>
        <v>7</v>
      </c>
      <c r="GP604" s="14" t="str">
        <f t="shared" si="159"/>
        <v>神器6-8</v>
      </c>
      <c r="GQ604" s="14">
        <f t="shared" si="160"/>
        <v>3</v>
      </c>
    </row>
    <row r="605" spans="192:199" ht="16.5" x14ac:dyDescent="0.2">
      <c r="GJ605" s="105">
        <v>599</v>
      </c>
      <c r="GK605" s="14">
        <f t="shared" si="156"/>
        <v>34</v>
      </c>
      <c r="GL605" s="14">
        <f t="shared" si="157"/>
        <v>1606042</v>
      </c>
      <c r="GM605" s="14" t="str">
        <f t="shared" si="161"/>
        <v>神器6-8 : 级</v>
      </c>
      <c r="GN605" s="14" t="s">
        <v>900</v>
      </c>
      <c r="GO605" s="14">
        <f t="shared" si="158"/>
        <v>8</v>
      </c>
      <c r="GP605" s="14" t="str">
        <f t="shared" si="159"/>
        <v>神器6-8</v>
      </c>
      <c r="GQ605" s="14">
        <f t="shared" si="160"/>
        <v>3</v>
      </c>
    </row>
    <row r="606" spans="192:199" ht="16.5" x14ac:dyDescent="0.2">
      <c r="GJ606" s="105">
        <v>600</v>
      </c>
      <c r="GK606" s="14">
        <f t="shared" si="156"/>
        <v>34</v>
      </c>
      <c r="GL606" s="14">
        <f t="shared" si="157"/>
        <v>1606042</v>
      </c>
      <c r="GM606" s="14" t="str">
        <f t="shared" si="161"/>
        <v>神器6-8 : 级</v>
      </c>
      <c r="GN606" s="14" t="s">
        <v>900</v>
      </c>
      <c r="GO606" s="14">
        <f t="shared" si="158"/>
        <v>9</v>
      </c>
      <c r="GP606" s="14" t="str">
        <f t="shared" si="159"/>
        <v>神器6-8</v>
      </c>
      <c r="GQ606" s="14">
        <f t="shared" si="160"/>
        <v>3</v>
      </c>
    </row>
    <row r="607" spans="192:199" ht="16.5" x14ac:dyDescent="0.2">
      <c r="GJ607" s="105">
        <v>601</v>
      </c>
      <c r="GK607" s="14">
        <f t="shared" si="156"/>
        <v>34</v>
      </c>
      <c r="GL607" s="14">
        <f t="shared" si="157"/>
        <v>1606042</v>
      </c>
      <c r="GM607" s="14" t="str">
        <f t="shared" si="161"/>
        <v>神器6-8 : 级</v>
      </c>
      <c r="GN607" s="14" t="s">
        <v>900</v>
      </c>
      <c r="GO607" s="14">
        <f t="shared" si="158"/>
        <v>10</v>
      </c>
      <c r="GP607" s="14" t="str">
        <f t="shared" si="159"/>
        <v>神器6-8</v>
      </c>
      <c r="GQ607" s="14">
        <f t="shared" si="160"/>
        <v>5</v>
      </c>
    </row>
    <row r="608" spans="192:199" ht="16.5" x14ac:dyDescent="0.2">
      <c r="GJ608" s="105">
        <v>602</v>
      </c>
      <c r="GK608" s="14">
        <f t="shared" si="156"/>
        <v>34</v>
      </c>
      <c r="GL608" s="14">
        <f t="shared" si="157"/>
        <v>1606042</v>
      </c>
      <c r="GM608" s="14" t="str">
        <f t="shared" si="161"/>
        <v>神器6-8 : 级</v>
      </c>
      <c r="GN608" s="14" t="s">
        <v>900</v>
      </c>
      <c r="GO608" s="14">
        <f t="shared" si="158"/>
        <v>11</v>
      </c>
      <c r="GP608" s="14" t="str">
        <f t="shared" si="159"/>
        <v>神器6-8</v>
      </c>
      <c r="GQ608" s="14">
        <f t="shared" si="160"/>
        <v>5</v>
      </c>
    </row>
    <row r="609" spans="192:199" ht="16.5" x14ac:dyDescent="0.2">
      <c r="GJ609" s="105">
        <v>603</v>
      </c>
      <c r="GK609" s="14">
        <f t="shared" si="156"/>
        <v>34</v>
      </c>
      <c r="GL609" s="14">
        <f t="shared" si="157"/>
        <v>1606042</v>
      </c>
      <c r="GM609" s="14" t="str">
        <f t="shared" si="161"/>
        <v>神器6-8 : 级</v>
      </c>
      <c r="GN609" s="14" t="s">
        <v>900</v>
      </c>
      <c r="GO609" s="14">
        <f t="shared" si="158"/>
        <v>12</v>
      </c>
      <c r="GP609" s="14" t="str">
        <f t="shared" si="159"/>
        <v>神器6-8</v>
      </c>
      <c r="GQ609" s="14">
        <f t="shared" si="160"/>
        <v>6</v>
      </c>
    </row>
    <row r="610" spans="192:199" ht="16.5" x14ac:dyDescent="0.2">
      <c r="GJ610" s="105">
        <v>604</v>
      </c>
      <c r="GK610" s="14">
        <f t="shared" si="156"/>
        <v>34</v>
      </c>
      <c r="GL610" s="14">
        <f t="shared" si="157"/>
        <v>1606042</v>
      </c>
      <c r="GM610" s="14" t="str">
        <f t="shared" si="161"/>
        <v>神器6-8 : 级</v>
      </c>
      <c r="GN610" s="14" t="s">
        <v>900</v>
      </c>
      <c r="GO610" s="14">
        <f t="shared" si="158"/>
        <v>13</v>
      </c>
      <c r="GP610" s="14" t="str">
        <f t="shared" si="159"/>
        <v>神器6-8</v>
      </c>
      <c r="GQ610" s="14">
        <f t="shared" si="160"/>
        <v>7</v>
      </c>
    </row>
    <row r="611" spans="192:199" ht="16.5" x14ac:dyDescent="0.2">
      <c r="GJ611" s="105">
        <v>605</v>
      </c>
      <c r="GK611" s="14">
        <f t="shared" si="156"/>
        <v>34</v>
      </c>
      <c r="GL611" s="14">
        <f t="shared" si="157"/>
        <v>1606042</v>
      </c>
      <c r="GM611" s="14" t="str">
        <f t="shared" si="161"/>
        <v>神器6-8 : 级</v>
      </c>
      <c r="GN611" s="14" t="s">
        <v>900</v>
      </c>
      <c r="GO611" s="14">
        <f t="shared" si="158"/>
        <v>14</v>
      </c>
      <c r="GP611" s="14" t="str">
        <f t="shared" si="159"/>
        <v>神器6-8</v>
      </c>
      <c r="GQ611" s="14">
        <f t="shared" si="160"/>
        <v>7</v>
      </c>
    </row>
    <row r="612" spans="192:199" ht="16.5" x14ac:dyDescent="0.2">
      <c r="GJ612" s="105">
        <v>606</v>
      </c>
      <c r="GK612" s="14">
        <f t="shared" si="156"/>
        <v>34</v>
      </c>
      <c r="GL612" s="14">
        <f t="shared" si="157"/>
        <v>1606042</v>
      </c>
      <c r="GM612" s="14" t="str">
        <f t="shared" si="161"/>
        <v>神器6-8 : 级</v>
      </c>
      <c r="GN612" s="14" t="s">
        <v>900</v>
      </c>
      <c r="GO612" s="14">
        <f t="shared" si="158"/>
        <v>15</v>
      </c>
      <c r="GP612" s="14" t="str">
        <f t="shared" si="159"/>
        <v>神器6-8</v>
      </c>
      <c r="GQ612" s="14">
        <f t="shared" si="160"/>
        <v>7</v>
      </c>
    </row>
    <row r="613" spans="192:199" ht="16.5" x14ac:dyDescent="0.2">
      <c r="GJ613" s="105">
        <v>607</v>
      </c>
      <c r="GK613" s="14">
        <f t="shared" si="156"/>
        <v>34</v>
      </c>
      <c r="GL613" s="14">
        <f t="shared" si="157"/>
        <v>1606042</v>
      </c>
      <c r="GM613" s="14" t="str">
        <f t="shared" si="161"/>
        <v>神器6-8 : 级</v>
      </c>
      <c r="GN613" s="14" t="s">
        <v>900</v>
      </c>
      <c r="GO613" s="14">
        <f t="shared" si="158"/>
        <v>16</v>
      </c>
      <c r="GP613" s="14" t="str">
        <f t="shared" si="159"/>
        <v>神器6-8</v>
      </c>
      <c r="GQ613" s="14">
        <f t="shared" si="160"/>
        <v>10</v>
      </c>
    </row>
    <row r="614" spans="192:199" ht="16.5" x14ac:dyDescent="0.2">
      <c r="GJ614" s="105">
        <v>608</v>
      </c>
      <c r="GK614" s="14">
        <f t="shared" si="156"/>
        <v>34</v>
      </c>
      <c r="GL614" s="14">
        <f t="shared" si="157"/>
        <v>1606042</v>
      </c>
      <c r="GM614" s="14" t="str">
        <f t="shared" si="161"/>
        <v>神器6-8 : 级</v>
      </c>
      <c r="GN614" s="14" t="s">
        <v>900</v>
      </c>
      <c r="GO614" s="14">
        <f t="shared" si="158"/>
        <v>17</v>
      </c>
      <c r="GP614" s="14" t="str">
        <f t="shared" si="159"/>
        <v>神器6-8</v>
      </c>
      <c r="GQ614" s="14">
        <f t="shared" si="160"/>
        <v>10</v>
      </c>
    </row>
    <row r="615" spans="192:199" ht="16.5" x14ac:dyDescent="0.2">
      <c r="GJ615" s="105">
        <v>609</v>
      </c>
      <c r="GK615" s="14">
        <f t="shared" si="156"/>
        <v>34</v>
      </c>
      <c r="GL615" s="14">
        <f t="shared" si="157"/>
        <v>1606042</v>
      </c>
      <c r="GM615" s="14" t="str">
        <f t="shared" si="161"/>
        <v>神器6-8 : 级</v>
      </c>
      <c r="GN615" s="14" t="s">
        <v>900</v>
      </c>
      <c r="GO615" s="14">
        <f t="shared" si="158"/>
        <v>18</v>
      </c>
      <c r="GP615" s="14" t="str">
        <f t="shared" si="159"/>
        <v>神器6-8</v>
      </c>
      <c r="GQ615" s="14">
        <f t="shared" si="160"/>
        <v>10</v>
      </c>
    </row>
    <row r="616" spans="192:199" ht="16.5" x14ac:dyDescent="0.2">
      <c r="GJ616" s="105">
        <v>610</v>
      </c>
      <c r="GK616" s="14">
        <f t="shared" si="156"/>
        <v>34</v>
      </c>
      <c r="GL616" s="14">
        <f t="shared" si="157"/>
        <v>1606042</v>
      </c>
      <c r="GM616" s="14" t="str">
        <f t="shared" si="161"/>
        <v>神器6-8 : 级</v>
      </c>
      <c r="GN616" s="14" t="s">
        <v>900</v>
      </c>
      <c r="GO616" s="14">
        <f t="shared" si="158"/>
        <v>19</v>
      </c>
      <c r="GP616" s="14" t="str">
        <f t="shared" si="159"/>
        <v>神器6-8</v>
      </c>
      <c r="GQ616" s="14">
        <f t="shared" si="160"/>
        <v>15</v>
      </c>
    </row>
    <row r="617" spans="192:199" ht="16.5" x14ac:dyDescent="0.2">
      <c r="GJ617" s="105">
        <v>611</v>
      </c>
      <c r="GK617" s="14">
        <f t="shared" si="156"/>
        <v>34</v>
      </c>
      <c r="GL617" s="14">
        <f t="shared" si="157"/>
        <v>1606042</v>
      </c>
      <c r="GM617" s="14" t="str">
        <f t="shared" si="161"/>
        <v>神器6-8 : 级</v>
      </c>
      <c r="GN617" s="14" t="s">
        <v>900</v>
      </c>
      <c r="GO617" s="14">
        <f t="shared" si="158"/>
        <v>20</v>
      </c>
      <c r="GP617" s="14" t="str">
        <f t="shared" si="159"/>
        <v>神器6-8</v>
      </c>
      <c r="GQ617" s="14">
        <f t="shared" si="160"/>
        <v>15</v>
      </c>
    </row>
    <row r="618" spans="192:199" ht="16.5" x14ac:dyDescent="0.2">
      <c r="GJ618" s="105">
        <v>612</v>
      </c>
      <c r="GK618" s="14">
        <f t="shared" si="156"/>
        <v>34</v>
      </c>
      <c r="GL618" s="14">
        <f t="shared" si="157"/>
        <v>1606042</v>
      </c>
      <c r="GM618" s="14" t="str">
        <f t="shared" si="161"/>
        <v>神器6-8 : 级</v>
      </c>
      <c r="GN618" s="14" t="s">
        <v>900</v>
      </c>
      <c r="GO618" s="14">
        <f t="shared" si="158"/>
        <v>21</v>
      </c>
      <c r="GP618" s="14" t="str">
        <f t="shared" si="159"/>
        <v>神器6-8</v>
      </c>
      <c r="GQ618" s="14">
        <f t="shared" si="160"/>
        <v>15</v>
      </c>
    </row>
    <row r="619" spans="192:199" ht="16.5" x14ac:dyDescent="0.2">
      <c r="GJ619" s="105">
        <v>613</v>
      </c>
      <c r="GK619" s="14">
        <f t="shared" si="156"/>
        <v>35</v>
      </c>
      <c r="GL619" s="14">
        <f t="shared" si="157"/>
        <v>1606043</v>
      </c>
      <c r="GM619" s="14" t="str">
        <f t="shared" si="161"/>
        <v>神器7-1 : 级</v>
      </c>
      <c r="GN619" s="14" t="s">
        <v>900</v>
      </c>
      <c r="GO619" s="14">
        <f t="shared" si="158"/>
        <v>1</v>
      </c>
      <c r="GP619" s="14" t="str">
        <f t="shared" si="159"/>
        <v>神器7-1</v>
      </c>
      <c r="GQ619" s="14">
        <f t="shared" si="160"/>
        <v>1</v>
      </c>
    </row>
    <row r="620" spans="192:199" ht="16.5" x14ac:dyDescent="0.2">
      <c r="GJ620" s="105">
        <v>614</v>
      </c>
      <c r="GK620" s="14">
        <f t="shared" si="156"/>
        <v>35</v>
      </c>
      <c r="GL620" s="14">
        <f t="shared" si="157"/>
        <v>1606043</v>
      </c>
      <c r="GM620" s="14" t="str">
        <f t="shared" si="161"/>
        <v>神器7-1 : 级</v>
      </c>
      <c r="GN620" s="14" t="s">
        <v>900</v>
      </c>
      <c r="GO620" s="14">
        <f t="shared" si="158"/>
        <v>2</v>
      </c>
      <c r="GP620" s="14" t="str">
        <f t="shared" si="159"/>
        <v>神器7-1</v>
      </c>
      <c r="GQ620" s="14">
        <f t="shared" si="160"/>
        <v>1</v>
      </c>
    </row>
    <row r="621" spans="192:199" ht="16.5" x14ac:dyDescent="0.2">
      <c r="GJ621" s="105">
        <v>615</v>
      </c>
      <c r="GK621" s="14">
        <f t="shared" si="156"/>
        <v>35</v>
      </c>
      <c r="GL621" s="14">
        <f t="shared" si="157"/>
        <v>1606043</v>
      </c>
      <c r="GM621" s="14" t="str">
        <f t="shared" si="161"/>
        <v>神器7-1 : 级</v>
      </c>
      <c r="GN621" s="14" t="s">
        <v>900</v>
      </c>
      <c r="GO621" s="14">
        <f t="shared" si="158"/>
        <v>3</v>
      </c>
      <c r="GP621" s="14" t="str">
        <f t="shared" si="159"/>
        <v>神器7-1</v>
      </c>
      <c r="GQ621" s="14">
        <f t="shared" si="160"/>
        <v>1</v>
      </c>
    </row>
    <row r="622" spans="192:199" ht="16.5" x14ac:dyDescent="0.2">
      <c r="GJ622" s="105">
        <v>616</v>
      </c>
      <c r="GK622" s="14">
        <f t="shared" si="156"/>
        <v>35</v>
      </c>
      <c r="GL622" s="14">
        <f t="shared" si="157"/>
        <v>1606043</v>
      </c>
      <c r="GM622" s="14" t="str">
        <f t="shared" si="161"/>
        <v>神器7-1 : 级</v>
      </c>
      <c r="GN622" s="14" t="s">
        <v>900</v>
      </c>
      <c r="GO622" s="14">
        <f t="shared" si="158"/>
        <v>4</v>
      </c>
      <c r="GP622" s="14" t="str">
        <f t="shared" si="159"/>
        <v>神器7-1</v>
      </c>
      <c r="GQ622" s="14">
        <f t="shared" si="160"/>
        <v>2</v>
      </c>
    </row>
    <row r="623" spans="192:199" ht="16.5" x14ac:dyDescent="0.2">
      <c r="GJ623" s="105">
        <v>617</v>
      </c>
      <c r="GK623" s="14">
        <f t="shared" si="156"/>
        <v>35</v>
      </c>
      <c r="GL623" s="14">
        <f t="shared" si="157"/>
        <v>1606043</v>
      </c>
      <c r="GM623" s="14" t="str">
        <f t="shared" si="161"/>
        <v>神器7-1 : 级</v>
      </c>
      <c r="GN623" s="14" t="s">
        <v>900</v>
      </c>
      <c r="GO623" s="14">
        <f t="shared" si="158"/>
        <v>5</v>
      </c>
      <c r="GP623" s="14" t="str">
        <f t="shared" si="159"/>
        <v>神器7-1</v>
      </c>
      <c r="GQ623" s="14">
        <f t="shared" si="160"/>
        <v>2</v>
      </c>
    </row>
    <row r="624" spans="192:199" ht="16.5" x14ac:dyDescent="0.2">
      <c r="GJ624" s="105">
        <v>618</v>
      </c>
      <c r="GK624" s="14">
        <f t="shared" si="156"/>
        <v>35</v>
      </c>
      <c r="GL624" s="14">
        <f t="shared" si="157"/>
        <v>1606043</v>
      </c>
      <c r="GM624" s="14" t="str">
        <f t="shared" si="161"/>
        <v>神器7-1 : 级</v>
      </c>
      <c r="GN624" s="14" t="s">
        <v>900</v>
      </c>
      <c r="GO624" s="14">
        <f t="shared" si="158"/>
        <v>6</v>
      </c>
      <c r="GP624" s="14" t="str">
        <f t="shared" si="159"/>
        <v>神器7-1</v>
      </c>
      <c r="GQ624" s="14">
        <f t="shared" si="160"/>
        <v>2</v>
      </c>
    </row>
    <row r="625" spans="192:199" ht="16.5" x14ac:dyDescent="0.2">
      <c r="GJ625" s="105">
        <v>619</v>
      </c>
      <c r="GK625" s="14">
        <f t="shared" si="156"/>
        <v>35</v>
      </c>
      <c r="GL625" s="14">
        <f t="shared" si="157"/>
        <v>1606043</v>
      </c>
      <c r="GM625" s="14" t="str">
        <f t="shared" si="161"/>
        <v>神器7-1 : 级</v>
      </c>
      <c r="GN625" s="14" t="s">
        <v>900</v>
      </c>
      <c r="GO625" s="14">
        <f t="shared" si="158"/>
        <v>7</v>
      </c>
      <c r="GP625" s="14" t="str">
        <f t="shared" si="159"/>
        <v>神器7-1</v>
      </c>
      <c r="GQ625" s="14">
        <f t="shared" si="160"/>
        <v>3</v>
      </c>
    </row>
    <row r="626" spans="192:199" ht="16.5" x14ac:dyDescent="0.2">
      <c r="GJ626" s="105">
        <v>620</v>
      </c>
      <c r="GK626" s="14">
        <f t="shared" si="156"/>
        <v>35</v>
      </c>
      <c r="GL626" s="14">
        <f t="shared" si="157"/>
        <v>1606043</v>
      </c>
      <c r="GM626" s="14" t="str">
        <f t="shared" si="161"/>
        <v>神器7-1 : 级</v>
      </c>
      <c r="GN626" s="14" t="s">
        <v>900</v>
      </c>
      <c r="GO626" s="14">
        <f t="shared" si="158"/>
        <v>8</v>
      </c>
      <c r="GP626" s="14" t="str">
        <f t="shared" si="159"/>
        <v>神器7-1</v>
      </c>
      <c r="GQ626" s="14">
        <f t="shared" si="160"/>
        <v>3</v>
      </c>
    </row>
    <row r="627" spans="192:199" ht="16.5" x14ac:dyDescent="0.2">
      <c r="GJ627" s="105">
        <v>621</v>
      </c>
      <c r="GK627" s="14">
        <f t="shared" si="156"/>
        <v>35</v>
      </c>
      <c r="GL627" s="14">
        <f t="shared" si="157"/>
        <v>1606043</v>
      </c>
      <c r="GM627" s="14" t="str">
        <f t="shared" si="161"/>
        <v>神器7-1 : 级</v>
      </c>
      <c r="GN627" s="14" t="s">
        <v>900</v>
      </c>
      <c r="GO627" s="14">
        <f t="shared" si="158"/>
        <v>9</v>
      </c>
      <c r="GP627" s="14" t="str">
        <f t="shared" si="159"/>
        <v>神器7-1</v>
      </c>
      <c r="GQ627" s="14">
        <f t="shared" si="160"/>
        <v>3</v>
      </c>
    </row>
    <row r="628" spans="192:199" ht="16.5" x14ac:dyDescent="0.2">
      <c r="GJ628" s="105">
        <v>622</v>
      </c>
      <c r="GK628" s="14">
        <f t="shared" si="156"/>
        <v>35</v>
      </c>
      <c r="GL628" s="14">
        <f t="shared" si="157"/>
        <v>1606043</v>
      </c>
      <c r="GM628" s="14" t="str">
        <f t="shared" si="161"/>
        <v>神器7-1 : 级</v>
      </c>
      <c r="GN628" s="14" t="s">
        <v>900</v>
      </c>
      <c r="GO628" s="14">
        <f t="shared" si="158"/>
        <v>10</v>
      </c>
      <c r="GP628" s="14" t="str">
        <f t="shared" si="159"/>
        <v>神器7-1</v>
      </c>
      <c r="GQ628" s="14">
        <f t="shared" si="160"/>
        <v>5</v>
      </c>
    </row>
    <row r="629" spans="192:199" ht="16.5" x14ac:dyDescent="0.2">
      <c r="GJ629" s="105">
        <v>623</v>
      </c>
      <c r="GK629" s="14">
        <f t="shared" si="156"/>
        <v>35</v>
      </c>
      <c r="GL629" s="14">
        <f t="shared" si="157"/>
        <v>1606043</v>
      </c>
      <c r="GM629" s="14" t="str">
        <f t="shared" si="161"/>
        <v>神器7-1 : 级</v>
      </c>
      <c r="GN629" s="14" t="s">
        <v>900</v>
      </c>
      <c r="GO629" s="14">
        <f t="shared" si="158"/>
        <v>11</v>
      </c>
      <c r="GP629" s="14" t="str">
        <f t="shared" si="159"/>
        <v>神器7-1</v>
      </c>
      <c r="GQ629" s="14">
        <f t="shared" si="160"/>
        <v>5</v>
      </c>
    </row>
    <row r="630" spans="192:199" ht="16.5" x14ac:dyDescent="0.2">
      <c r="GJ630" s="105">
        <v>624</v>
      </c>
      <c r="GK630" s="14">
        <f t="shared" si="156"/>
        <v>35</v>
      </c>
      <c r="GL630" s="14">
        <f t="shared" si="157"/>
        <v>1606043</v>
      </c>
      <c r="GM630" s="14" t="str">
        <f t="shared" si="161"/>
        <v>神器7-1 : 级</v>
      </c>
      <c r="GN630" s="14" t="s">
        <v>900</v>
      </c>
      <c r="GO630" s="14">
        <f t="shared" si="158"/>
        <v>12</v>
      </c>
      <c r="GP630" s="14" t="str">
        <f t="shared" si="159"/>
        <v>神器7-1</v>
      </c>
      <c r="GQ630" s="14">
        <f t="shared" si="160"/>
        <v>6</v>
      </c>
    </row>
    <row r="631" spans="192:199" ht="16.5" x14ac:dyDescent="0.2">
      <c r="GJ631" s="105">
        <v>625</v>
      </c>
      <c r="GK631" s="14">
        <f t="shared" si="156"/>
        <v>35</v>
      </c>
      <c r="GL631" s="14">
        <f t="shared" si="157"/>
        <v>1606043</v>
      </c>
      <c r="GM631" s="14" t="str">
        <f t="shared" si="161"/>
        <v>神器7-1 : 级</v>
      </c>
      <c r="GN631" s="14" t="s">
        <v>900</v>
      </c>
      <c r="GO631" s="14">
        <f t="shared" si="158"/>
        <v>13</v>
      </c>
      <c r="GP631" s="14" t="str">
        <f t="shared" si="159"/>
        <v>神器7-1</v>
      </c>
      <c r="GQ631" s="14">
        <f t="shared" si="160"/>
        <v>7</v>
      </c>
    </row>
    <row r="632" spans="192:199" ht="16.5" x14ac:dyDescent="0.2">
      <c r="GJ632" s="105">
        <v>626</v>
      </c>
      <c r="GK632" s="14">
        <f t="shared" si="156"/>
        <v>35</v>
      </c>
      <c r="GL632" s="14">
        <f t="shared" si="157"/>
        <v>1606043</v>
      </c>
      <c r="GM632" s="14" t="str">
        <f t="shared" si="161"/>
        <v>神器7-1 : 级</v>
      </c>
      <c r="GN632" s="14" t="s">
        <v>900</v>
      </c>
      <c r="GO632" s="14">
        <f t="shared" si="158"/>
        <v>14</v>
      </c>
      <c r="GP632" s="14" t="str">
        <f t="shared" si="159"/>
        <v>神器7-1</v>
      </c>
      <c r="GQ632" s="14">
        <f t="shared" si="160"/>
        <v>7</v>
      </c>
    </row>
    <row r="633" spans="192:199" ht="16.5" x14ac:dyDescent="0.2">
      <c r="GJ633" s="105">
        <v>627</v>
      </c>
      <c r="GK633" s="14">
        <f t="shared" si="156"/>
        <v>35</v>
      </c>
      <c r="GL633" s="14">
        <f t="shared" si="157"/>
        <v>1606043</v>
      </c>
      <c r="GM633" s="14" t="str">
        <f t="shared" si="161"/>
        <v>神器7-1 : 级</v>
      </c>
      <c r="GN633" s="14" t="s">
        <v>900</v>
      </c>
      <c r="GO633" s="14">
        <f t="shared" si="158"/>
        <v>15</v>
      </c>
      <c r="GP633" s="14" t="str">
        <f t="shared" si="159"/>
        <v>神器7-1</v>
      </c>
      <c r="GQ633" s="14">
        <f t="shared" si="160"/>
        <v>7</v>
      </c>
    </row>
    <row r="634" spans="192:199" ht="16.5" x14ac:dyDescent="0.2">
      <c r="GJ634" s="105">
        <v>628</v>
      </c>
      <c r="GK634" s="14">
        <f t="shared" si="156"/>
        <v>35</v>
      </c>
      <c r="GL634" s="14">
        <f t="shared" si="157"/>
        <v>1606043</v>
      </c>
      <c r="GM634" s="14" t="str">
        <f t="shared" si="161"/>
        <v>神器7-1 : 级</v>
      </c>
      <c r="GN634" s="14" t="s">
        <v>900</v>
      </c>
      <c r="GO634" s="14">
        <f t="shared" si="158"/>
        <v>16</v>
      </c>
      <c r="GP634" s="14" t="str">
        <f t="shared" si="159"/>
        <v>神器7-1</v>
      </c>
      <c r="GQ634" s="14">
        <f t="shared" si="160"/>
        <v>10</v>
      </c>
    </row>
    <row r="635" spans="192:199" ht="16.5" x14ac:dyDescent="0.2">
      <c r="GJ635" s="105">
        <v>629</v>
      </c>
      <c r="GK635" s="14">
        <f t="shared" si="156"/>
        <v>35</v>
      </c>
      <c r="GL635" s="14">
        <f t="shared" si="157"/>
        <v>1606043</v>
      </c>
      <c r="GM635" s="14" t="str">
        <f t="shared" si="161"/>
        <v>神器7-1 : 级</v>
      </c>
      <c r="GN635" s="14" t="s">
        <v>900</v>
      </c>
      <c r="GO635" s="14">
        <f t="shared" si="158"/>
        <v>17</v>
      </c>
      <c r="GP635" s="14" t="str">
        <f t="shared" si="159"/>
        <v>神器7-1</v>
      </c>
      <c r="GQ635" s="14">
        <f t="shared" si="160"/>
        <v>10</v>
      </c>
    </row>
    <row r="636" spans="192:199" ht="16.5" x14ac:dyDescent="0.2">
      <c r="GJ636" s="105">
        <v>630</v>
      </c>
      <c r="GK636" s="14">
        <f t="shared" si="156"/>
        <v>35</v>
      </c>
      <c r="GL636" s="14">
        <f t="shared" si="157"/>
        <v>1606043</v>
      </c>
      <c r="GM636" s="14" t="str">
        <f t="shared" si="161"/>
        <v>神器7-1 : 级</v>
      </c>
      <c r="GN636" s="14" t="s">
        <v>900</v>
      </c>
      <c r="GO636" s="14">
        <f t="shared" si="158"/>
        <v>18</v>
      </c>
      <c r="GP636" s="14" t="str">
        <f t="shared" si="159"/>
        <v>神器7-1</v>
      </c>
      <c r="GQ636" s="14">
        <f t="shared" si="160"/>
        <v>10</v>
      </c>
    </row>
    <row r="637" spans="192:199" ht="16.5" x14ac:dyDescent="0.2">
      <c r="GJ637" s="105">
        <v>631</v>
      </c>
      <c r="GK637" s="14">
        <f t="shared" si="156"/>
        <v>35</v>
      </c>
      <c r="GL637" s="14">
        <f t="shared" si="157"/>
        <v>1606043</v>
      </c>
      <c r="GM637" s="14" t="str">
        <f t="shared" si="161"/>
        <v>神器7-1 : 级</v>
      </c>
      <c r="GN637" s="14" t="s">
        <v>900</v>
      </c>
      <c r="GO637" s="14">
        <f t="shared" si="158"/>
        <v>19</v>
      </c>
      <c r="GP637" s="14" t="str">
        <f t="shared" si="159"/>
        <v>神器7-1</v>
      </c>
      <c r="GQ637" s="14">
        <f t="shared" si="160"/>
        <v>15</v>
      </c>
    </row>
    <row r="638" spans="192:199" ht="16.5" x14ac:dyDescent="0.2">
      <c r="GJ638" s="105">
        <v>632</v>
      </c>
      <c r="GK638" s="14">
        <f t="shared" si="156"/>
        <v>35</v>
      </c>
      <c r="GL638" s="14">
        <f t="shared" si="157"/>
        <v>1606043</v>
      </c>
      <c r="GM638" s="14" t="str">
        <f t="shared" si="161"/>
        <v>神器7-1 : 级</v>
      </c>
      <c r="GN638" s="14" t="s">
        <v>900</v>
      </c>
      <c r="GO638" s="14">
        <f t="shared" si="158"/>
        <v>20</v>
      </c>
      <c r="GP638" s="14" t="str">
        <f t="shared" si="159"/>
        <v>神器7-1</v>
      </c>
      <c r="GQ638" s="14">
        <f t="shared" si="160"/>
        <v>15</v>
      </c>
    </row>
    <row r="639" spans="192:199" ht="16.5" x14ac:dyDescent="0.2">
      <c r="GJ639" s="105">
        <v>633</v>
      </c>
      <c r="GK639" s="14">
        <f t="shared" si="156"/>
        <v>35</v>
      </c>
      <c r="GL639" s="14">
        <f t="shared" si="157"/>
        <v>1606043</v>
      </c>
      <c r="GM639" s="14" t="str">
        <f t="shared" si="161"/>
        <v>神器7-1 : 级</v>
      </c>
      <c r="GN639" s="14" t="s">
        <v>900</v>
      </c>
      <c r="GO639" s="14">
        <f t="shared" si="158"/>
        <v>21</v>
      </c>
      <c r="GP639" s="14" t="str">
        <f t="shared" si="159"/>
        <v>神器7-1</v>
      </c>
      <c r="GQ639" s="14">
        <f t="shared" si="160"/>
        <v>15</v>
      </c>
    </row>
    <row r="640" spans="192:199" ht="16.5" x14ac:dyDescent="0.2">
      <c r="GJ640" s="105">
        <v>634</v>
      </c>
      <c r="GK640" s="14">
        <f t="shared" si="156"/>
        <v>36</v>
      </c>
      <c r="GL640" s="14">
        <f t="shared" si="157"/>
        <v>1606044</v>
      </c>
      <c r="GM640" s="14" t="str">
        <f t="shared" si="161"/>
        <v>神器7-2 : 级</v>
      </c>
      <c r="GN640" s="14" t="s">
        <v>900</v>
      </c>
      <c r="GO640" s="14">
        <f t="shared" si="158"/>
        <v>1</v>
      </c>
      <c r="GP640" s="14" t="str">
        <f t="shared" si="159"/>
        <v>神器7-2</v>
      </c>
      <c r="GQ640" s="14">
        <f t="shared" si="160"/>
        <v>1</v>
      </c>
    </row>
    <row r="641" spans="192:199" ht="16.5" x14ac:dyDescent="0.2">
      <c r="GJ641" s="105">
        <v>635</v>
      </c>
      <c r="GK641" s="14">
        <f t="shared" si="156"/>
        <v>36</v>
      </c>
      <c r="GL641" s="14">
        <f t="shared" si="157"/>
        <v>1606044</v>
      </c>
      <c r="GM641" s="14" t="str">
        <f t="shared" si="161"/>
        <v>神器7-2 : 级</v>
      </c>
      <c r="GN641" s="14" t="s">
        <v>900</v>
      </c>
      <c r="GO641" s="14">
        <f t="shared" si="158"/>
        <v>2</v>
      </c>
      <c r="GP641" s="14" t="str">
        <f t="shared" si="159"/>
        <v>神器7-2</v>
      </c>
      <c r="GQ641" s="14">
        <f t="shared" si="160"/>
        <v>1</v>
      </c>
    </row>
    <row r="642" spans="192:199" ht="16.5" x14ac:dyDescent="0.2">
      <c r="GJ642" s="105">
        <v>636</v>
      </c>
      <c r="GK642" s="14">
        <f t="shared" si="156"/>
        <v>36</v>
      </c>
      <c r="GL642" s="14">
        <f t="shared" si="157"/>
        <v>1606044</v>
      </c>
      <c r="GM642" s="14" t="str">
        <f t="shared" si="161"/>
        <v>神器7-2 : 级</v>
      </c>
      <c r="GN642" s="14" t="s">
        <v>900</v>
      </c>
      <c r="GO642" s="14">
        <f t="shared" si="158"/>
        <v>3</v>
      </c>
      <c r="GP642" s="14" t="str">
        <f t="shared" si="159"/>
        <v>神器7-2</v>
      </c>
      <c r="GQ642" s="14">
        <f t="shared" si="160"/>
        <v>1</v>
      </c>
    </row>
    <row r="643" spans="192:199" ht="16.5" x14ac:dyDescent="0.2">
      <c r="GJ643" s="105">
        <v>637</v>
      </c>
      <c r="GK643" s="14">
        <f t="shared" si="156"/>
        <v>36</v>
      </c>
      <c r="GL643" s="14">
        <f t="shared" si="157"/>
        <v>1606044</v>
      </c>
      <c r="GM643" s="14" t="str">
        <f t="shared" si="161"/>
        <v>神器7-2 : 级</v>
      </c>
      <c r="GN643" s="14" t="s">
        <v>900</v>
      </c>
      <c r="GO643" s="14">
        <f t="shared" si="158"/>
        <v>4</v>
      </c>
      <c r="GP643" s="14" t="str">
        <f t="shared" si="159"/>
        <v>神器7-2</v>
      </c>
      <c r="GQ643" s="14">
        <f t="shared" si="160"/>
        <v>2</v>
      </c>
    </row>
    <row r="644" spans="192:199" ht="16.5" x14ac:dyDescent="0.2">
      <c r="GJ644" s="105">
        <v>638</v>
      </c>
      <c r="GK644" s="14">
        <f t="shared" si="156"/>
        <v>36</v>
      </c>
      <c r="GL644" s="14">
        <f t="shared" si="157"/>
        <v>1606044</v>
      </c>
      <c r="GM644" s="14" t="str">
        <f t="shared" si="161"/>
        <v>神器7-2 : 级</v>
      </c>
      <c r="GN644" s="14" t="s">
        <v>900</v>
      </c>
      <c r="GO644" s="14">
        <f t="shared" si="158"/>
        <v>5</v>
      </c>
      <c r="GP644" s="14" t="str">
        <f t="shared" si="159"/>
        <v>神器7-2</v>
      </c>
      <c r="GQ644" s="14">
        <f t="shared" si="160"/>
        <v>2</v>
      </c>
    </row>
    <row r="645" spans="192:199" ht="16.5" x14ac:dyDescent="0.2">
      <c r="GJ645" s="105">
        <v>639</v>
      </c>
      <c r="GK645" s="14">
        <f t="shared" si="156"/>
        <v>36</v>
      </c>
      <c r="GL645" s="14">
        <f t="shared" si="157"/>
        <v>1606044</v>
      </c>
      <c r="GM645" s="14" t="str">
        <f t="shared" si="161"/>
        <v>神器7-2 : 级</v>
      </c>
      <c r="GN645" s="14" t="s">
        <v>900</v>
      </c>
      <c r="GO645" s="14">
        <f t="shared" si="158"/>
        <v>6</v>
      </c>
      <c r="GP645" s="14" t="str">
        <f t="shared" si="159"/>
        <v>神器7-2</v>
      </c>
      <c r="GQ645" s="14">
        <f t="shared" si="160"/>
        <v>2</v>
      </c>
    </row>
    <row r="646" spans="192:199" ht="16.5" x14ac:dyDescent="0.2">
      <c r="GJ646" s="105">
        <v>640</v>
      </c>
      <c r="GK646" s="14">
        <f t="shared" si="156"/>
        <v>36</v>
      </c>
      <c r="GL646" s="14">
        <f t="shared" si="157"/>
        <v>1606044</v>
      </c>
      <c r="GM646" s="14" t="str">
        <f t="shared" si="161"/>
        <v>神器7-2 : 级</v>
      </c>
      <c r="GN646" s="14" t="s">
        <v>900</v>
      </c>
      <c r="GO646" s="14">
        <f t="shared" si="158"/>
        <v>7</v>
      </c>
      <c r="GP646" s="14" t="str">
        <f t="shared" si="159"/>
        <v>神器7-2</v>
      </c>
      <c r="GQ646" s="14">
        <f t="shared" si="160"/>
        <v>3</v>
      </c>
    </row>
    <row r="647" spans="192:199" ht="16.5" x14ac:dyDescent="0.2">
      <c r="GJ647" s="105">
        <v>641</v>
      </c>
      <c r="GK647" s="14">
        <f t="shared" si="156"/>
        <v>36</v>
      </c>
      <c r="GL647" s="14">
        <f t="shared" si="157"/>
        <v>1606044</v>
      </c>
      <c r="GM647" s="14" t="str">
        <f t="shared" si="161"/>
        <v>神器7-2 : 级</v>
      </c>
      <c r="GN647" s="14" t="s">
        <v>900</v>
      </c>
      <c r="GO647" s="14">
        <f t="shared" si="158"/>
        <v>8</v>
      </c>
      <c r="GP647" s="14" t="str">
        <f t="shared" si="159"/>
        <v>神器7-2</v>
      </c>
      <c r="GQ647" s="14">
        <f t="shared" si="160"/>
        <v>3</v>
      </c>
    </row>
    <row r="648" spans="192:199" ht="16.5" x14ac:dyDescent="0.2">
      <c r="GJ648" s="105">
        <v>642</v>
      </c>
      <c r="GK648" s="14">
        <f t="shared" ref="GK648:GK711" si="162">MATCH(GJ648-1,$R$7:$R$49,1)</f>
        <v>36</v>
      </c>
      <c r="GL648" s="14">
        <f t="shared" ref="GL648:GL711" si="163">INDEX($S$8:$S$49,GK648)</f>
        <v>1606044</v>
      </c>
      <c r="GM648" s="14" t="str">
        <f t="shared" si="161"/>
        <v>神器7-2 : 级</v>
      </c>
      <c r="GN648" s="14" t="s">
        <v>900</v>
      </c>
      <c r="GO648" s="14">
        <f t="shared" ref="GO648:GO711" si="164">GJ648-INDEX($R$7:$R$49,GK648)</f>
        <v>9</v>
      </c>
      <c r="GP648" s="14" t="str">
        <f t="shared" ref="GP648:GP711" si="165">INDEX($T$8:$T$49,GK648)</f>
        <v>神器7-2</v>
      </c>
      <c r="GQ648" s="14">
        <f t="shared" ref="GQ648:GQ711" si="166">INDEX($K$8:$K$28,GO648)</f>
        <v>3</v>
      </c>
    </row>
    <row r="649" spans="192:199" ht="16.5" x14ac:dyDescent="0.2">
      <c r="GJ649" s="105">
        <v>643</v>
      </c>
      <c r="GK649" s="14">
        <f t="shared" si="162"/>
        <v>36</v>
      </c>
      <c r="GL649" s="14">
        <f t="shared" si="163"/>
        <v>1606044</v>
      </c>
      <c r="GM649" s="14" t="str">
        <f t="shared" si="161"/>
        <v>神器7-2 : 级</v>
      </c>
      <c r="GN649" s="14" t="s">
        <v>900</v>
      </c>
      <c r="GO649" s="14">
        <f t="shared" si="164"/>
        <v>10</v>
      </c>
      <c r="GP649" s="14" t="str">
        <f t="shared" si="165"/>
        <v>神器7-2</v>
      </c>
      <c r="GQ649" s="14">
        <f t="shared" si="166"/>
        <v>5</v>
      </c>
    </row>
    <row r="650" spans="192:199" ht="16.5" x14ac:dyDescent="0.2">
      <c r="GJ650" s="105">
        <v>644</v>
      </c>
      <c r="GK650" s="14">
        <f t="shared" si="162"/>
        <v>36</v>
      </c>
      <c r="GL650" s="14">
        <f t="shared" si="163"/>
        <v>1606044</v>
      </c>
      <c r="GM650" s="14" t="str">
        <f t="shared" si="161"/>
        <v>神器7-2 : 级</v>
      </c>
      <c r="GN650" s="14" t="s">
        <v>900</v>
      </c>
      <c r="GO650" s="14">
        <f t="shared" si="164"/>
        <v>11</v>
      </c>
      <c r="GP650" s="14" t="str">
        <f t="shared" si="165"/>
        <v>神器7-2</v>
      </c>
      <c r="GQ650" s="14">
        <f t="shared" si="166"/>
        <v>5</v>
      </c>
    </row>
    <row r="651" spans="192:199" ht="16.5" x14ac:dyDescent="0.2">
      <c r="GJ651" s="105">
        <v>645</v>
      </c>
      <c r="GK651" s="14">
        <f t="shared" si="162"/>
        <v>36</v>
      </c>
      <c r="GL651" s="14">
        <f t="shared" si="163"/>
        <v>1606044</v>
      </c>
      <c r="GM651" s="14" t="str">
        <f t="shared" si="161"/>
        <v>神器7-2 : 级</v>
      </c>
      <c r="GN651" s="14" t="s">
        <v>900</v>
      </c>
      <c r="GO651" s="14">
        <f t="shared" si="164"/>
        <v>12</v>
      </c>
      <c r="GP651" s="14" t="str">
        <f t="shared" si="165"/>
        <v>神器7-2</v>
      </c>
      <c r="GQ651" s="14">
        <f t="shared" si="166"/>
        <v>6</v>
      </c>
    </row>
    <row r="652" spans="192:199" ht="16.5" x14ac:dyDescent="0.2">
      <c r="GJ652" s="105">
        <v>646</v>
      </c>
      <c r="GK652" s="14">
        <f t="shared" si="162"/>
        <v>36</v>
      </c>
      <c r="GL652" s="14">
        <f t="shared" si="163"/>
        <v>1606044</v>
      </c>
      <c r="GM652" s="14" t="str">
        <f t="shared" si="161"/>
        <v>神器7-2 : 级</v>
      </c>
      <c r="GN652" s="14" t="s">
        <v>900</v>
      </c>
      <c r="GO652" s="14">
        <f t="shared" si="164"/>
        <v>13</v>
      </c>
      <c r="GP652" s="14" t="str">
        <f t="shared" si="165"/>
        <v>神器7-2</v>
      </c>
      <c r="GQ652" s="14">
        <f t="shared" si="166"/>
        <v>7</v>
      </c>
    </row>
    <row r="653" spans="192:199" ht="16.5" x14ac:dyDescent="0.2">
      <c r="GJ653" s="105">
        <v>647</v>
      </c>
      <c r="GK653" s="14">
        <f t="shared" si="162"/>
        <v>36</v>
      </c>
      <c r="GL653" s="14">
        <f t="shared" si="163"/>
        <v>1606044</v>
      </c>
      <c r="GM653" s="14" t="str">
        <f t="shared" si="161"/>
        <v>神器7-2 : 级</v>
      </c>
      <c r="GN653" s="14" t="s">
        <v>900</v>
      </c>
      <c r="GO653" s="14">
        <f t="shared" si="164"/>
        <v>14</v>
      </c>
      <c r="GP653" s="14" t="str">
        <f t="shared" si="165"/>
        <v>神器7-2</v>
      </c>
      <c r="GQ653" s="14">
        <f t="shared" si="166"/>
        <v>7</v>
      </c>
    </row>
    <row r="654" spans="192:199" ht="16.5" x14ac:dyDescent="0.2">
      <c r="GJ654" s="105">
        <v>648</v>
      </c>
      <c r="GK654" s="14">
        <f t="shared" si="162"/>
        <v>36</v>
      </c>
      <c r="GL654" s="14">
        <f t="shared" si="163"/>
        <v>1606044</v>
      </c>
      <c r="GM654" s="14" t="str">
        <f t="shared" si="161"/>
        <v>神器7-2 : 级</v>
      </c>
      <c r="GN654" s="14" t="s">
        <v>900</v>
      </c>
      <c r="GO654" s="14">
        <f t="shared" si="164"/>
        <v>15</v>
      </c>
      <c r="GP654" s="14" t="str">
        <f t="shared" si="165"/>
        <v>神器7-2</v>
      </c>
      <c r="GQ654" s="14">
        <f t="shared" si="166"/>
        <v>7</v>
      </c>
    </row>
    <row r="655" spans="192:199" ht="16.5" x14ac:dyDescent="0.2">
      <c r="GJ655" s="105">
        <v>649</v>
      </c>
      <c r="GK655" s="14">
        <f t="shared" si="162"/>
        <v>36</v>
      </c>
      <c r="GL655" s="14">
        <f t="shared" si="163"/>
        <v>1606044</v>
      </c>
      <c r="GM655" s="14" t="str">
        <f t="shared" si="161"/>
        <v>神器7-2 : 级</v>
      </c>
      <c r="GN655" s="14" t="s">
        <v>900</v>
      </c>
      <c r="GO655" s="14">
        <f t="shared" si="164"/>
        <v>16</v>
      </c>
      <c r="GP655" s="14" t="str">
        <f t="shared" si="165"/>
        <v>神器7-2</v>
      </c>
      <c r="GQ655" s="14">
        <f t="shared" si="166"/>
        <v>10</v>
      </c>
    </row>
    <row r="656" spans="192:199" ht="16.5" x14ac:dyDescent="0.2">
      <c r="GJ656" s="105">
        <v>650</v>
      </c>
      <c r="GK656" s="14">
        <f t="shared" si="162"/>
        <v>36</v>
      </c>
      <c r="GL656" s="14">
        <f t="shared" si="163"/>
        <v>1606044</v>
      </c>
      <c r="GM656" s="14" t="str">
        <f t="shared" si="161"/>
        <v>神器7-2 : 级</v>
      </c>
      <c r="GN656" s="14" t="s">
        <v>900</v>
      </c>
      <c r="GO656" s="14">
        <f t="shared" si="164"/>
        <v>17</v>
      </c>
      <c r="GP656" s="14" t="str">
        <f t="shared" si="165"/>
        <v>神器7-2</v>
      </c>
      <c r="GQ656" s="14">
        <f t="shared" si="166"/>
        <v>10</v>
      </c>
    </row>
    <row r="657" spans="192:199" ht="16.5" x14ac:dyDescent="0.2">
      <c r="GJ657" s="105">
        <v>651</v>
      </c>
      <c r="GK657" s="14">
        <f t="shared" si="162"/>
        <v>36</v>
      </c>
      <c r="GL657" s="14">
        <f t="shared" si="163"/>
        <v>1606044</v>
      </c>
      <c r="GM657" s="14" t="str">
        <f t="shared" si="161"/>
        <v>神器7-2 : 级</v>
      </c>
      <c r="GN657" s="14" t="s">
        <v>900</v>
      </c>
      <c r="GO657" s="14">
        <f t="shared" si="164"/>
        <v>18</v>
      </c>
      <c r="GP657" s="14" t="str">
        <f t="shared" si="165"/>
        <v>神器7-2</v>
      </c>
      <c r="GQ657" s="14">
        <f t="shared" si="166"/>
        <v>10</v>
      </c>
    </row>
    <row r="658" spans="192:199" ht="16.5" x14ac:dyDescent="0.2">
      <c r="GJ658" s="105">
        <v>652</v>
      </c>
      <c r="GK658" s="14">
        <f t="shared" si="162"/>
        <v>36</v>
      </c>
      <c r="GL658" s="14">
        <f t="shared" si="163"/>
        <v>1606044</v>
      </c>
      <c r="GM658" s="14" t="str">
        <f t="shared" si="161"/>
        <v>神器7-2 : 级</v>
      </c>
      <c r="GN658" s="14" t="s">
        <v>900</v>
      </c>
      <c r="GO658" s="14">
        <f t="shared" si="164"/>
        <v>19</v>
      </c>
      <c r="GP658" s="14" t="str">
        <f t="shared" si="165"/>
        <v>神器7-2</v>
      </c>
      <c r="GQ658" s="14">
        <f t="shared" si="166"/>
        <v>15</v>
      </c>
    </row>
    <row r="659" spans="192:199" ht="16.5" x14ac:dyDescent="0.2">
      <c r="GJ659" s="105">
        <v>653</v>
      </c>
      <c r="GK659" s="14">
        <f t="shared" si="162"/>
        <v>36</v>
      </c>
      <c r="GL659" s="14">
        <f t="shared" si="163"/>
        <v>1606044</v>
      </c>
      <c r="GM659" s="14" t="str">
        <f t="shared" si="161"/>
        <v>神器7-2 : 级</v>
      </c>
      <c r="GN659" s="14" t="s">
        <v>900</v>
      </c>
      <c r="GO659" s="14">
        <f t="shared" si="164"/>
        <v>20</v>
      </c>
      <c r="GP659" s="14" t="str">
        <f t="shared" si="165"/>
        <v>神器7-2</v>
      </c>
      <c r="GQ659" s="14">
        <f t="shared" si="166"/>
        <v>15</v>
      </c>
    </row>
    <row r="660" spans="192:199" ht="16.5" x14ac:dyDescent="0.2">
      <c r="GJ660" s="105">
        <v>654</v>
      </c>
      <c r="GK660" s="14">
        <f t="shared" si="162"/>
        <v>36</v>
      </c>
      <c r="GL660" s="14">
        <f t="shared" si="163"/>
        <v>1606044</v>
      </c>
      <c r="GM660" s="14" t="str">
        <f t="shared" si="161"/>
        <v>神器7-2 : 级</v>
      </c>
      <c r="GN660" s="14" t="s">
        <v>900</v>
      </c>
      <c r="GO660" s="14">
        <f t="shared" si="164"/>
        <v>21</v>
      </c>
      <c r="GP660" s="14" t="str">
        <f t="shared" si="165"/>
        <v>神器7-2</v>
      </c>
      <c r="GQ660" s="14">
        <f t="shared" si="166"/>
        <v>15</v>
      </c>
    </row>
    <row r="661" spans="192:199" ht="16.5" x14ac:dyDescent="0.2">
      <c r="GJ661" s="105">
        <v>655</v>
      </c>
      <c r="GK661" s="14">
        <f t="shared" si="162"/>
        <v>37</v>
      </c>
      <c r="GL661" s="14">
        <f t="shared" si="163"/>
        <v>1606045</v>
      </c>
      <c r="GM661" s="14" t="str">
        <f t="shared" si="161"/>
        <v>神器7-3 : 级</v>
      </c>
      <c r="GN661" s="14" t="s">
        <v>900</v>
      </c>
      <c r="GO661" s="14">
        <f t="shared" si="164"/>
        <v>1</v>
      </c>
      <c r="GP661" s="14" t="str">
        <f t="shared" si="165"/>
        <v>神器7-3</v>
      </c>
      <c r="GQ661" s="14">
        <f t="shared" si="166"/>
        <v>1</v>
      </c>
    </row>
    <row r="662" spans="192:199" ht="16.5" x14ac:dyDescent="0.2">
      <c r="GJ662" s="105">
        <v>656</v>
      </c>
      <c r="GK662" s="14">
        <f t="shared" si="162"/>
        <v>37</v>
      </c>
      <c r="GL662" s="14">
        <f t="shared" si="163"/>
        <v>1606045</v>
      </c>
      <c r="GM662" s="14" t="str">
        <f t="shared" si="161"/>
        <v>神器7-3 : 级</v>
      </c>
      <c r="GN662" s="14" t="s">
        <v>900</v>
      </c>
      <c r="GO662" s="14">
        <f t="shared" si="164"/>
        <v>2</v>
      </c>
      <c r="GP662" s="14" t="str">
        <f t="shared" si="165"/>
        <v>神器7-3</v>
      </c>
      <c r="GQ662" s="14">
        <f t="shared" si="166"/>
        <v>1</v>
      </c>
    </row>
    <row r="663" spans="192:199" ht="16.5" x14ac:dyDescent="0.2">
      <c r="GJ663" s="105">
        <v>657</v>
      </c>
      <c r="GK663" s="14">
        <f t="shared" si="162"/>
        <v>37</v>
      </c>
      <c r="GL663" s="14">
        <f t="shared" si="163"/>
        <v>1606045</v>
      </c>
      <c r="GM663" s="14" t="str">
        <f t="shared" si="161"/>
        <v>神器7-3 : 级</v>
      </c>
      <c r="GN663" s="14" t="s">
        <v>900</v>
      </c>
      <c r="GO663" s="14">
        <f t="shared" si="164"/>
        <v>3</v>
      </c>
      <c r="GP663" s="14" t="str">
        <f t="shared" si="165"/>
        <v>神器7-3</v>
      </c>
      <c r="GQ663" s="14">
        <f t="shared" si="166"/>
        <v>1</v>
      </c>
    </row>
    <row r="664" spans="192:199" ht="16.5" x14ac:dyDescent="0.2">
      <c r="GJ664" s="105">
        <v>658</v>
      </c>
      <c r="GK664" s="14">
        <f t="shared" si="162"/>
        <v>37</v>
      </c>
      <c r="GL664" s="14">
        <f t="shared" si="163"/>
        <v>1606045</v>
      </c>
      <c r="GM664" s="14" t="str">
        <f t="shared" ref="GM664:GM727" si="167">INDEX($T$8:$T$49,GK664)&amp;" : "&amp;AO664&amp;"级"</f>
        <v>神器7-3 : 级</v>
      </c>
      <c r="GN664" s="14" t="s">
        <v>900</v>
      </c>
      <c r="GO664" s="14">
        <f t="shared" si="164"/>
        <v>4</v>
      </c>
      <c r="GP664" s="14" t="str">
        <f t="shared" si="165"/>
        <v>神器7-3</v>
      </c>
      <c r="GQ664" s="14">
        <f t="shared" si="166"/>
        <v>2</v>
      </c>
    </row>
    <row r="665" spans="192:199" ht="16.5" x14ac:dyDescent="0.2">
      <c r="GJ665" s="105">
        <v>659</v>
      </c>
      <c r="GK665" s="14">
        <f t="shared" si="162"/>
        <v>37</v>
      </c>
      <c r="GL665" s="14">
        <f t="shared" si="163"/>
        <v>1606045</v>
      </c>
      <c r="GM665" s="14" t="str">
        <f t="shared" si="167"/>
        <v>神器7-3 : 级</v>
      </c>
      <c r="GN665" s="14" t="s">
        <v>900</v>
      </c>
      <c r="GO665" s="14">
        <f t="shared" si="164"/>
        <v>5</v>
      </c>
      <c r="GP665" s="14" t="str">
        <f t="shared" si="165"/>
        <v>神器7-3</v>
      </c>
      <c r="GQ665" s="14">
        <f t="shared" si="166"/>
        <v>2</v>
      </c>
    </row>
    <row r="666" spans="192:199" ht="16.5" x14ac:dyDescent="0.2">
      <c r="GJ666" s="105">
        <v>660</v>
      </c>
      <c r="GK666" s="14">
        <f t="shared" si="162"/>
        <v>37</v>
      </c>
      <c r="GL666" s="14">
        <f t="shared" si="163"/>
        <v>1606045</v>
      </c>
      <c r="GM666" s="14" t="str">
        <f t="shared" si="167"/>
        <v>神器7-3 : 级</v>
      </c>
      <c r="GN666" s="14" t="s">
        <v>900</v>
      </c>
      <c r="GO666" s="14">
        <f t="shared" si="164"/>
        <v>6</v>
      </c>
      <c r="GP666" s="14" t="str">
        <f t="shared" si="165"/>
        <v>神器7-3</v>
      </c>
      <c r="GQ666" s="14">
        <f t="shared" si="166"/>
        <v>2</v>
      </c>
    </row>
    <row r="667" spans="192:199" ht="16.5" x14ac:dyDescent="0.2">
      <c r="GJ667" s="105">
        <v>661</v>
      </c>
      <c r="GK667" s="14">
        <f t="shared" si="162"/>
        <v>37</v>
      </c>
      <c r="GL667" s="14">
        <f t="shared" si="163"/>
        <v>1606045</v>
      </c>
      <c r="GM667" s="14" t="str">
        <f t="shared" si="167"/>
        <v>神器7-3 : 级</v>
      </c>
      <c r="GN667" s="14" t="s">
        <v>900</v>
      </c>
      <c r="GO667" s="14">
        <f t="shared" si="164"/>
        <v>7</v>
      </c>
      <c r="GP667" s="14" t="str">
        <f t="shared" si="165"/>
        <v>神器7-3</v>
      </c>
      <c r="GQ667" s="14">
        <f t="shared" si="166"/>
        <v>3</v>
      </c>
    </row>
    <row r="668" spans="192:199" ht="16.5" x14ac:dyDescent="0.2">
      <c r="GJ668" s="105">
        <v>662</v>
      </c>
      <c r="GK668" s="14">
        <f t="shared" si="162"/>
        <v>37</v>
      </c>
      <c r="GL668" s="14">
        <f t="shared" si="163"/>
        <v>1606045</v>
      </c>
      <c r="GM668" s="14" t="str">
        <f t="shared" si="167"/>
        <v>神器7-3 : 级</v>
      </c>
      <c r="GN668" s="14" t="s">
        <v>900</v>
      </c>
      <c r="GO668" s="14">
        <f t="shared" si="164"/>
        <v>8</v>
      </c>
      <c r="GP668" s="14" t="str">
        <f t="shared" si="165"/>
        <v>神器7-3</v>
      </c>
      <c r="GQ668" s="14">
        <f t="shared" si="166"/>
        <v>3</v>
      </c>
    </row>
    <row r="669" spans="192:199" ht="16.5" x14ac:dyDescent="0.2">
      <c r="GJ669" s="105">
        <v>663</v>
      </c>
      <c r="GK669" s="14">
        <f t="shared" si="162"/>
        <v>37</v>
      </c>
      <c r="GL669" s="14">
        <f t="shared" si="163"/>
        <v>1606045</v>
      </c>
      <c r="GM669" s="14" t="str">
        <f t="shared" si="167"/>
        <v>神器7-3 : 级</v>
      </c>
      <c r="GN669" s="14" t="s">
        <v>900</v>
      </c>
      <c r="GO669" s="14">
        <f t="shared" si="164"/>
        <v>9</v>
      </c>
      <c r="GP669" s="14" t="str">
        <f t="shared" si="165"/>
        <v>神器7-3</v>
      </c>
      <c r="GQ669" s="14">
        <f t="shared" si="166"/>
        <v>3</v>
      </c>
    </row>
    <row r="670" spans="192:199" ht="16.5" x14ac:dyDescent="0.2">
      <c r="GJ670" s="105">
        <v>664</v>
      </c>
      <c r="GK670" s="14">
        <f t="shared" si="162"/>
        <v>37</v>
      </c>
      <c r="GL670" s="14">
        <f t="shared" si="163"/>
        <v>1606045</v>
      </c>
      <c r="GM670" s="14" t="str">
        <f t="shared" si="167"/>
        <v>神器7-3 : 级</v>
      </c>
      <c r="GN670" s="14" t="s">
        <v>900</v>
      </c>
      <c r="GO670" s="14">
        <f t="shared" si="164"/>
        <v>10</v>
      </c>
      <c r="GP670" s="14" t="str">
        <f t="shared" si="165"/>
        <v>神器7-3</v>
      </c>
      <c r="GQ670" s="14">
        <f t="shared" si="166"/>
        <v>5</v>
      </c>
    </row>
    <row r="671" spans="192:199" ht="16.5" x14ac:dyDescent="0.2">
      <c r="GJ671" s="105">
        <v>665</v>
      </c>
      <c r="GK671" s="14">
        <f t="shared" si="162"/>
        <v>37</v>
      </c>
      <c r="GL671" s="14">
        <f t="shared" si="163"/>
        <v>1606045</v>
      </c>
      <c r="GM671" s="14" t="str">
        <f t="shared" si="167"/>
        <v>神器7-3 : 级</v>
      </c>
      <c r="GN671" s="14" t="s">
        <v>900</v>
      </c>
      <c r="GO671" s="14">
        <f t="shared" si="164"/>
        <v>11</v>
      </c>
      <c r="GP671" s="14" t="str">
        <f t="shared" si="165"/>
        <v>神器7-3</v>
      </c>
      <c r="GQ671" s="14">
        <f t="shared" si="166"/>
        <v>5</v>
      </c>
    </row>
    <row r="672" spans="192:199" ht="16.5" x14ac:dyDescent="0.2">
      <c r="GJ672" s="105">
        <v>666</v>
      </c>
      <c r="GK672" s="14">
        <f t="shared" si="162"/>
        <v>37</v>
      </c>
      <c r="GL672" s="14">
        <f t="shared" si="163"/>
        <v>1606045</v>
      </c>
      <c r="GM672" s="14" t="str">
        <f t="shared" si="167"/>
        <v>神器7-3 : 级</v>
      </c>
      <c r="GN672" s="14" t="s">
        <v>900</v>
      </c>
      <c r="GO672" s="14">
        <f t="shared" si="164"/>
        <v>12</v>
      </c>
      <c r="GP672" s="14" t="str">
        <f t="shared" si="165"/>
        <v>神器7-3</v>
      </c>
      <c r="GQ672" s="14">
        <f t="shared" si="166"/>
        <v>6</v>
      </c>
    </row>
    <row r="673" spans="192:199" ht="16.5" x14ac:dyDescent="0.2">
      <c r="GJ673" s="105">
        <v>667</v>
      </c>
      <c r="GK673" s="14">
        <f t="shared" si="162"/>
        <v>37</v>
      </c>
      <c r="GL673" s="14">
        <f t="shared" si="163"/>
        <v>1606045</v>
      </c>
      <c r="GM673" s="14" t="str">
        <f t="shared" si="167"/>
        <v>神器7-3 : 级</v>
      </c>
      <c r="GN673" s="14" t="s">
        <v>900</v>
      </c>
      <c r="GO673" s="14">
        <f t="shared" si="164"/>
        <v>13</v>
      </c>
      <c r="GP673" s="14" t="str">
        <f t="shared" si="165"/>
        <v>神器7-3</v>
      </c>
      <c r="GQ673" s="14">
        <f t="shared" si="166"/>
        <v>7</v>
      </c>
    </row>
    <row r="674" spans="192:199" ht="16.5" x14ac:dyDescent="0.2">
      <c r="GJ674" s="105">
        <v>668</v>
      </c>
      <c r="GK674" s="14">
        <f t="shared" si="162"/>
        <v>37</v>
      </c>
      <c r="GL674" s="14">
        <f t="shared" si="163"/>
        <v>1606045</v>
      </c>
      <c r="GM674" s="14" t="str">
        <f t="shared" si="167"/>
        <v>神器7-3 : 级</v>
      </c>
      <c r="GN674" s="14" t="s">
        <v>900</v>
      </c>
      <c r="GO674" s="14">
        <f t="shared" si="164"/>
        <v>14</v>
      </c>
      <c r="GP674" s="14" t="str">
        <f t="shared" si="165"/>
        <v>神器7-3</v>
      </c>
      <c r="GQ674" s="14">
        <f t="shared" si="166"/>
        <v>7</v>
      </c>
    </row>
    <row r="675" spans="192:199" ht="16.5" x14ac:dyDescent="0.2">
      <c r="GJ675" s="105">
        <v>669</v>
      </c>
      <c r="GK675" s="14">
        <f t="shared" si="162"/>
        <v>37</v>
      </c>
      <c r="GL675" s="14">
        <f t="shared" si="163"/>
        <v>1606045</v>
      </c>
      <c r="GM675" s="14" t="str">
        <f t="shared" si="167"/>
        <v>神器7-3 : 级</v>
      </c>
      <c r="GN675" s="14" t="s">
        <v>900</v>
      </c>
      <c r="GO675" s="14">
        <f t="shared" si="164"/>
        <v>15</v>
      </c>
      <c r="GP675" s="14" t="str">
        <f t="shared" si="165"/>
        <v>神器7-3</v>
      </c>
      <c r="GQ675" s="14">
        <f t="shared" si="166"/>
        <v>7</v>
      </c>
    </row>
    <row r="676" spans="192:199" ht="16.5" x14ac:dyDescent="0.2">
      <c r="GJ676" s="105">
        <v>670</v>
      </c>
      <c r="GK676" s="14">
        <f t="shared" si="162"/>
        <v>37</v>
      </c>
      <c r="GL676" s="14">
        <f t="shared" si="163"/>
        <v>1606045</v>
      </c>
      <c r="GM676" s="14" t="str">
        <f t="shared" si="167"/>
        <v>神器7-3 : 级</v>
      </c>
      <c r="GN676" s="14" t="s">
        <v>900</v>
      </c>
      <c r="GO676" s="14">
        <f t="shared" si="164"/>
        <v>16</v>
      </c>
      <c r="GP676" s="14" t="str">
        <f t="shared" si="165"/>
        <v>神器7-3</v>
      </c>
      <c r="GQ676" s="14">
        <f t="shared" si="166"/>
        <v>10</v>
      </c>
    </row>
    <row r="677" spans="192:199" ht="16.5" x14ac:dyDescent="0.2">
      <c r="GJ677" s="105">
        <v>671</v>
      </c>
      <c r="GK677" s="14">
        <f t="shared" si="162"/>
        <v>37</v>
      </c>
      <c r="GL677" s="14">
        <f t="shared" si="163"/>
        <v>1606045</v>
      </c>
      <c r="GM677" s="14" t="str">
        <f t="shared" si="167"/>
        <v>神器7-3 : 级</v>
      </c>
      <c r="GN677" s="14" t="s">
        <v>900</v>
      </c>
      <c r="GO677" s="14">
        <f t="shared" si="164"/>
        <v>17</v>
      </c>
      <c r="GP677" s="14" t="str">
        <f t="shared" si="165"/>
        <v>神器7-3</v>
      </c>
      <c r="GQ677" s="14">
        <f t="shared" si="166"/>
        <v>10</v>
      </c>
    </row>
    <row r="678" spans="192:199" ht="16.5" x14ac:dyDescent="0.2">
      <c r="GJ678" s="105">
        <v>672</v>
      </c>
      <c r="GK678" s="14">
        <f t="shared" si="162"/>
        <v>37</v>
      </c>
      <c r="GL678" s="14">
        <f t="shared" si="163"/>
        <v>1606045</v>
      </c>
      <c r="GM678" s="14" t="str">
        <f t="shared" si="167"/>
        <v>神器7-3 : 级</v>
      </c>
      <c r="GN678" s="14" t="s">
        <v>900</v>
      </c>
      <c r="GO678" s="14">
        <f t="shared" si="164"/>
        <v>18</v>
      </c>
      <c r="GP678" s="14" t="str">
        <f t="shared" si="165"/>
        <v>神器7-3</v>
      </c>
      <c r="GQ678" s="14">
        <f t="shared" si="166"/>
        <v>10</v>
      </c>
    </row>
    <row r="679" spans="192:199" ht="16.5" x14ac:dyDescent="0.2">
      <c r="GJ679" s="105">
        <v>673</v>
      </c>
      <c r="GK679" s="14">
        <f t="shared" si="162"/>
        <v>37</v>
      </c>
      <c r="GL679" s="14">
        <f t="shared" si="163"/>
        <v>1606045</v>
      </c>
      <c r="GM679" s="14" t="str">
        <f t="shared" si="167"/>
        <v>神器7-3 : 级</v>
      </c>
      <c r="GN679" s="14" t="s">
        <v>900</v>
      </c>
      <c r="GO679" s="14">
        <f t="shared" si="164"/>
        <v>19</v>
      </c>
      <c r="GP679" s="14" t="str">
        <f t="shared" si="165"/>
        <v>神器7-3</v>
      </c>
      <c r="GQ679" s="14">
        <f t="shared" si="166"/>
        <v>15</v>
      </c>
    </row>
    <row r="680" spans="192:199" ht="16.5" x14ac:dyDescent="0.2">
      <c r="GJ680" s="105">
        <v>674</v>
      </c>
      <c r="GK680" s="14">
        <f t="shared" si="162"/>
        <v>37</v>
      </c>
      <c r="GL680" s="14">
        <f t="shared" si="163"/>
        <v>1606045</v>
      </c>
      <c r="GM680" s="14" t="str">
        <f t="shared" si="167"/>
        <v>神器7-3 : 级</v>
      </c>
      <c r="GN680" s="14" t="s">
        <v>900</v>
      </c>
      <c r="GO680" s="14">
        <f t="shared" si="164"/>
        <v>20</v>
      </c>
      <c r="GP680" s="14" t="str">
        <f t="shared" si="165"/>
        <v>神器7-3</v>
      </c>
      <c r="GQ680" s="14">
        <f t="shared" si="166"/>
        <v>15</v>
      </c>
    </row>
    <row r="681" spans="192:199" ht="16.5" x14ac:dyDescent="0.2">
      <c r="GJ681" s="105">
        <v>675</v>
      </c>
      <c r="GK681" s="14">
        <f t="shared" si="162"/>
        <v>37</v>
      </c>
      <c r="GL681" s="14">
        <f t="shared" si="163"/>
        <v>1606045</v>
      </c>
      <c r="GM681" s="14" t="str">
        <f t="shared" si="167"/>
        <v>神器7-3 : 级</v>
      </c>
      <c r="GN681" s="14" t="s">
        <v>900</v>
      </c>
      <c r="GO681" s="14">
        <f t="shared" si="164"/>
        <v>21</v>
      </c>
      <c r="GP681" s="14" t="str">
        <f t="shared" si="165"/>
        <v>神器7-3</v>
      </c>
      <c r="GQ681" s="14">
        <f t="shared" si="166"/>
        <v>15</v>
      </c>
    </row>
    <row r="682" spans="192:199" ht="16.5" x14ac:dyDescent="0.2">
      <c r="GJ682" s="105">
        <v>676</v>
      </c>
      <c r="GK682" s="14">
        <f t="shared" si="162"/>
        <v>38</v>
      </c>
      <c r="GL682" s="14">
        <f t="shared" si="163"/>
        <v>1606046</v>
      </c>
      <c r="GM682" s="14" t="str">
        <f t="shared" si="167"/>
        <v>神器7-4 : 级</v>
      </c>
      <c r="GN682" s="14" t="s">
        <v>900</v>
      </c>
      <c r="GO682" s="14">
        <f t="shared" si="164"/>
        <v>1</v>
      </c>
      <c r="GP682" s="14" t="str">
        <f t="shared" si="165"/>
        <v>神器7-4</v>
      </c>
      <c r="GQ682" s="14">
        <f t="shared" si="166"/>
        <v>1</v>
      </c>
    </row>
    <row r="683" spans="192:199" ht="16.5" x14ac:dyDescent="0.2">
      <c r="GJ683" s="105">
        <v>677</v>
      </c>
      <c r="GK683" s="14">
        <f t="shared" si="162"/>
        <v>38</v>
      </c>
      <c r="GL683" s="14">
        <f t="shared" si="163"/>
        <v>1606046</v>
      </c>
      <c r="GM683" s="14" t="str">
        <f t="shared" si="167"/>
        <v>神器7-4 : 级</v>
      </c>
      <c r="GN683" s="14" t="s">
        <v>900</v>
      </c>
      <c r="GO683" s="14">
        <f t="shared" si="164"/>
        <v>2</v>
      </c>
      <c r="GP683" s="14" t="str">
        <f t="shared" si="165"/>
        <v>神器7-4</v>
      </c>
      <c r="GQ683" s="14">
        <f t="shared" si="166"/>
        <v>1</v>
      </c>
    </row>
    <row r="684" spans="192:199" ht="16.5" x14ac:dyDescent="0.2">
      <c r="GJ684" s="105">
        <v>678</v>
      </c>
      <c r="GK684" s="14">
        <f t="shared" si="162"/>
        <v>38</v>
      </c>
      <c r="GL684" s="14">
        <f t="shared" si="163"/>
        <v>1606046</v>
      </c>
      <c r="GM684" s="14" t="str">
        <f t="shared" si="167"/>
        <v>神器7-4 : 级</v>
      </c>
      <c r="GN684" s="14" t="s">
        <v>900</v>
      </c>
      <c r="GO684" s="14">
        <f t="shared" si="164"/>
        <v>3</v>
      </c>
      <c r="GP684" s="14" t="str">
        <f t="shared" si="165"/>
        <v>神器7-4</v>
      </c>
      <c r="GQ684" s="14">
        <f t="shared" si="166"/>
        <v>1</v>
      </c>
    </row>
    <row r="685" spans="192:199" ht="16.5" x14ac:dyDescent="0.2">
      <c r="GJ685" s="105">
        <v>679</v>
      </c>
      <c r="GK685" s="14">
        <f t="shared" si="162"/>
        <v>38</v>
      </c>
      <c r="GL685" s="14">
        <f t="shared" si="163"/>
        <v>1606046</v>
      </c>
      <c r="GM685" s="14" t="str">
        <f t="shared" si="167"/>
        <v>神器7-4 : 级</v>
      </c>
      <c r="GN685" s="14" t="s">
        <v>900</v>
      </c>
      <c r="GO685" s="14">
        <f t="shared" si="164"/>
        <v>4</v>
      </c>
      <c r="GP685" s="14" t="str">
        <f t="shared" si="165"/>
        <v>神器7-4</v>
      </c>
      <c r="GQ685" s="14">
        <f t="shared" si="166"/>
        <v>2</v>
      </c>
    </row>
    <row r="686" spans="192:199" ht="16.5" x14ac:dyDescent="0.2">
      <c r="GJ686" s="105">
        <v>680</v>
      </c>
      <c r="GK686" s="14">
        <f t="shared" si="162"/>
        <v>38</v>
      </c>
      <c r="GL686" s="14">
        <f t="shared" si="163"/>
        <v>1606046</v>
      </c>
      <c r="GM686" s="14" t="str">
        <f t="shared" si="167"/>
        <v>神器7-4 : 级</v>
      </c>
      <c r="GN686" s="14" t="s">
        <v>900</v>
      </c>
      <c r="GO686" s="14">
        <f t="shared" si="164"/>
        <v>5</v>
      </c>
      <c r="GP686" s="14" t="str">
        <f t="shared" si="165"/>
        <v>神器7-4</v>
      </c>
      <c r="GQ686" s="14">
        <f t="shared" si="166"/>
        <v>2</v>
      </c>
    </row>
    <row r="687" spans="192:199" ht="16.5" x14ac:dyDescent="0.2">
      <c r="GJ687" s="105">
        <v>681</v>
      </c>
      <c r="GK687" s="14">
        <f t="shared" si="162"/>
        <v>38</v>
      </c>
      <c r="GL687" s="14">
        <f t="shared" si="163"/>
        <v>1606046</v>
      </c>
      <c r="GM687" s="14" t="str">
        <f t="shared" si="167"/>
        <v>神器7-4 : 级</v>
      </c>
      <c r="GN687" s="14" t="s">
        <v>900</v>
      </c>
      <c r="GO687" s="14">
        <f t="shared" si="164"/>
        <v>6</v>
      </c>
      <c r="GP687" s="14" t="str">
        <f t="shared" si="165"/>
        <v>神器7-4</v>
      </c>
      <c r="GQ687" s="14">
        <f t="shared" si="166"/>
        <v>2</v>
      </c>
    </row>
    <row r="688" spans="192:199" ht="16.5" x14ac:dyDescent="0.2">
      <c r="GJ688" s="105">
        <v>682</v>
      </c>
      <c r="GK688" s="14">
        <f t="shared" si="162"/>
        <v>38</v>
      </c>
      <c r="GL688" s="14">
        <f t="shared" si="163"/>
        <v>1606046</v>
      </c>
      <c r="GM688" s="14" t="str">
        <f t="shared" si="167"/>
        <v>神器7-4 : 级</v>
      </c>
      <c r="GN688" s="14" t="s">
        <v>900</v>
      </c>
      <c r="GO688" s="14">
        <f t="shared" si="164"/>
        <v>7</v>
      </c>
      <c r="GP688" s="14" t="str">
        <f t="shared" si="165"/>
        <v>神器7-4</v>
      </c>
      <c r="GQ688" s="14">
        <f t="shared" si="166"/>
        <v>3</v>
      </c>
    </row>
    <row r="689" spans="192:199" ht="16.5" x14ac:dyDescent="0.2">
      <c r="GJ689" s="105">
        <v>683</v>
      </c>
      <c r="GK689" s="14">
        <f t="shared" si="162"/>
        <v>38</v>
      </c>
      <c r="GL689" s="14">
        <f t="shared" si="163"/>
        <v>1606046</v>
      </c>
      <c r="GM689" s="14" t="str">
        <f t="shared" si="167"/>
        <v>神器7-4 : 级</v>
      </c>
      <c r="GN689" s="14" t="s">
        <v>900</v>
      </c>
      <c r="GO689" s="14">
        <f t="shared" si="164"/>
        <v>8</v>
      </c>
      <c r="GP689" s="14" t="str">
        <f t="shared" si="165"/>
        <v>神器7-4</v>
      </c>
      <c r="GQ689" s="14">
        <f t="shared" si="166"/>
        <v>3</v>
      </c>
    </row>
    <row r="690" spans="192:199" ht="16.5" x14ac:dyDescent="0.2">
      <c r="GJ690" s="105">
        <v>684</v>
      </c>
      <c r="GK690" s="14">
        <f t="shared" si="162"/>
        <v>38</v>
      </c>
      <c r="GL690" s="14">
        <f t="shared" si="163"/>
        <v>1606046</v>
      </c>
      <c r="GM690" s="14" t="str">
        <f t="shared" si="167"/>
        <v>神器7-4 : 级</v>
      </c>
      <c r="GN690" s="14" t="s">
        <v>900</v>
      </c>
      <c r="GO690" s="14">
        <f t="shared" si="164"/>
        <v>9</v>
      </c>
      <c r="GP690" s="14" t="str">
        <f t="shared" si="165"/>
        <v>神器7-4</v>
      </c>
      <c r="GQ690" s="14">
        <f t="shared" si="166"/>
        <v>3</v>
      </c>
    </row>
    <row r="691" spans="192:199" ht="16.5" x14ac:dyDescent="0.2">
      <c r="GJ691" s="105">
        <v>685</v>
      </c>
      <c r="GK691" s="14">
        <f t="shared" si="162"/>
        <v>38</v>
      </c>
      <c r="GL691" s="14">
        <f t="shared" si="163"/>
        <v>1606046</v>
      </c>
      <c r="GM691" s="14" t="str">
        <f t="shared" si="167"/>
        <v>神器7-4 : 级</v>
      </c>
      <c r="GN691" s="14" t="s">
        <v>900</v>
      </c>
      <c r="GO691" s="14">
        <f t="shared" si="164"/>
        <v>10</v>
      </c>
      <c r="GP691" s="14" t="str">
        <f t="shared" si="165"/>
        <v>神器7-4</v>
      </c>
      <c r="GQ691" s="14">
        <f t="shared" si="166"/>
        <v>5</v>
      </c>
    </row>
    <row r="692" spans="192:199" ht="16.5" x14ac:dyDescent="0.2">
      <c r="GJ692" s="105">
        <v>686</v>
      </c>
      <c r="GK692" s="14">
        <f t="shared" si="162"/>
        <v>38</v>
      </c>
      <c r="GL692" s="14">
        <f t="shared" si="163"/>
        <v>1606046</v>
      </c>
      <c r="GM692" s="14" t="str">
        <f t="shared" si="167"/>
        <v>神器7-4 : 级</v>
      </c>
      <c r="GN692" s="14" t="s">
        <v>900</v>
      </c>
      <c r="GO692" s="14">
        <f t="shared" si="164"/>
        <v>11</v>
      </c>
      <c r="GP692" s="14" t="str">
        <f t="shared" si="165"/>
        <v>神器7-4</v>
      </c>
      <c r="GQ692" s="14">
        <f t="shared" si="166"/>
        <v>5</v>
      </c>
    </row>
    <row r="693" spans="192:199" ht="16.5" x14ac:dyDescent="0.2">
      <c r="GJ693" s="105">
        <v>687</v>
      </c>
      <c r="GK693" s="14">
        <f t="shared" si="162"/>
        <v>38</v>
      </c>
      <c r="GL693" s="14">
        <f t="shared" si="163"/>
        <v>1606046</v>
      </c>
      <c r="GM693" s="14" t="str">
        <f t="shared" si="167"/>
        <v>神器7-4 : 级</v>
      </c>
      <c r="GN693" s="14" t="s">
        <v>900</v>
      </c>
      <c r="GO693" s="14">
        <f t="shared" si="164"/>
        <v>12</v>
      </c>
      <c r="GP693" s="14" t="str">
        <f t="shared" si="165"/>
        <v>神器7-4</v>
      </c>
      <c r="GQ693" s="14">
        <f t="shared" si="166"/>
        <v>6</v>
      </c>
    </row>
    <row r="694" spans="192:199" ht="16.5" x14ac:dyDescent="0.2">
      <c r="GJ694" s="105">
        <v>688</v>
      </c>
      <c r="GK694" s="14">
        <f t="shared" si="162"/>
        <v>38</v>
      </c>
      <c r="GL694" s="14">
        <f t="shared" si="163"/>
        <v>1606046</v>
      </c>
      <c r="GM694" s="14" t="str">
        <f t="shared" si="167"/>
        <v>神器7-4 : 级</v>
      </c>
      <c r="GN694" s="14" t="s">
        <v>900</v>
      </c>
      <c r="GO694" s="14">
        <f t="shared" si="164"/>
        <v>13</v>
      </c>
      <c r="GP694" s="14" t="str">
        <f t="shared" si="165"/>
        <v>神器7-4</v>
      </c>
      <c r="GQ694" s="14">
        <f t="shared" si="166"/>
        <v>7</v>
      </c>
    </row>
    <row r="695" spans="192:199" ht="16.5" x14ac:dyDescent="0.2">
      <c r="GJ695" s="105">
        <v>689</v>
      </c>
      <c r="GK695" s="14">
        <f t="shared" si="162"/>
        <v>38</v>
      </c>
      <c r="GL695" s="14">
        <f t="shared" si="163"/>
        <v>1606046</v>
      </c>
      <c r="GM695" s="14" t="str">
        <f t="shared" si="167"/>
        <v>神器7-4 : 级</v>
      </c>
      <c r="GN695" s="14" t="s">
        <v>900</v>
      </c>
      <c r="GO695" s="14">
        <f t="shared" si="164"/>
        <v>14</v>
      </c>
      <c r="GP695" s="14" t="str">
        <f t="shared" si="165"/>
        <v>神器7-4</v>
      </c>
      <c r="GQ695" s="14">
        <f t="shared" si="166"/>
        <v>7</v>
      </c>
    </row>
    <row r="696" spans="192:199" ht="16.5" x14ac:dyDescent="0.2">
      <c r="GJ696" s="105">
        <v>690</v>
      </c>
      <c r="GK696" s="14">
        <f t="shared" si="162"/>
        <v>38</v>
      </c>
      <c r="GL696" s="14">
        <f t="shared" si="163"/>
        <v>1606046</v>
      </c>
      <c r="GM696" s="14" t="str">
        <f t="shared" si="167"/>
        <v>神器7-4 : 级</v>
      </c>
      <c r="GN696" s="14" t="s">
        <v>900</v>
      </c>
      <c r="GO696" s="14">
        <f t="shared" si="164"/>
        <v>15</v>
      </c>
      <c r="GP696" s="14" t="str">
        <f t="shared" si="165"/>
        <v>神器7-4</v>
      </c>
      <c r="GQ696" s="14">
        <f t="shared" si="166"/>
        <v>7</v>
      </c>
    </row>
    <row r="697" spans="192:199" ht="16.5" x14ac:dyDescent="0.2">
      <c r="GJ697" s="105">
        <v>691</v>
      </c>
      <c r="GK697" s="14">
        <f t="shared" si="162"/>
        <v>38</v>
      </c>
      <c r="GL697" s="14">
        <f t="shared" si="163"/>
        <v>1606046</v>
      </c>
      <c r="GM697" s="14" t="str">
        <f t="shared" si="167"/>
        <v>神器7-4 : 级</v>
      </c>
      <c r="GN697" s="14" t="s">
        <v>900</v>
      </c>
      <c r="GO697" s="14">
        <f t="shared" si="164"/>
        <v>16</v>
      </c>
      <c r="GP697" s="14" t="str">
        <f t="shared" si="165"/>
        <v>神器7-4</v>
      </c>
      <c r="GQ697" s="14">
        <f t="shared" si="166"/>
        <v>10</v>
      </c>
    </row>
    <row r="698" spans="192:199" ht="16.5" x14ac:dyDescent="0.2">
      <c r="GJ698" s="105">
        <v>692</v>
      </c>
      <c r="GK698" s="14">
        <f t="shared" si="162"/>
        <v>38</v>
      </c>
      <c r="GL698" s="14">
        <f t="shared" si="163"/>
        <v>1606046</v>
      </c>
      <c r="GM698" s="14" t="str">
        <f t="shared" si="167"/>
        <v>神器7-4 : 级</v>
      </c>
      <c r="GN698" s="14" t="s">
        <v>900</v>
      </c>
      <c r="GO698" s="14">
        <f t="shared" si="164"/>
        <v>17</v>
      </c>
      <c r="GP698" s="14" t="str">
        <f t="shared" si="165"/>
        <v>神器7-4</v>
      </c>
      <c r="GQ698" s="14">
        <f t="shared" si="166"/>
        <v>10</v>
      </c>
    </row>
    <row r="699" spans="192:199" ht="16.5" x14ac:dyDescent="0.2">
      <c r="GJ699" s="105">
        <v>693</v>
      </c>
      <c r="GK699" s="14">
        <f t="shared" si="162"/>
        <v>38</v>
      </c>
      <c r="GL699" s="14">
        <f t="shared" si="163"/>
        <v>1606046</v>
      </c>
      <c r="GM699" s="14" t="str">
        <f t="shared" si="167"/>
        <v>神器7-4 : 级</v>
      </c>
      <c r="GN699" s="14" t="s">
        <v>900</v>
      </c>
      <c r="GO699" s="14">
        <f t="shared" si="164"/>
        <v>18</v>
      </c>
      <c r="GP699" s="14" t="str">
        <f t="shared" si="165"/>
        <v>神器7-4</v>
      </c>
      <c r="GQ699" s="14">
        <f t="shared" si="166"/>
        <v>10</v>
      </c>
    </row>
    <row r="700" spans="192:199" ht="16.5" x14ac:dyDescent="0.2">
      <c r="GJ700" s="105">
        <v>694</v>
      </c>
      <c r="GK700" s="14">
        <f t="shared" si="162"/>
        <v>38</v>
      </c>
      <c r="GL700" s="14">
        <f t="shared" si="163"/>
        <v>1606046</v>
      </c>
      <c r="GM700" s="14" t="str">
        <f t="shared" si="167"/>
        <v>神器7-4 : 级</v>
      </c>
      <c r="GN700" s="14" t="s">
        <v>900</v>
      </c>
      <c r="GO700" s="14">
        <f t="shared" si="164"/>
        <v>19</v>
      </c>
      <c r="GP700" s="14" t="str">
        <f t="shared" si="165"/>
        <v>神器7-4</v>
      </c>
      <c r="GQ700" s="14">
        <f t="shared" si="166"/>
        <v>15</v>
      </c>
    </row>
    <row r="701" spans="192:199" ht="16.5" x14ac:dyDescent="0.2">
      <c r="GJ701" s="105">
        <v>695</v>
      </c>
      <c r="GK701" s="14">
        <f t="shared" si="162"/>
        <v>38</v>
      </c>
      <c r="GL701" s="14">
        <f t="shared" si="163"/>
        <v>1606046</v>
      </c>
      <c r="GM701" s="14" t="str">
        <f t="shared" si="167"/>
        <v>神器7-4 : 级</v>
      </c>
      <c r="GN701" s="14" t="s">
        <v>900</v>
      </c>
      <c r="GO701" s="14">
        <f t="shared" si="164"/>
        <v>20</v>
      </c>
      <c r="GP701" s="14" t="str">
        <f t="shared" si="165"/>
        <v>神器7-4</v>
      </c>
      <c r="GQ701" s="14">
        <f t="shared" si="166"/>
        <v>15</v>
      </c>
    </row>
    <row r="702" spans="192:199" ht="16.5" x14ac:dyDescent="0.2">
      <c r="GJ702" s="105">
        <v>696</v>
      </c>
      <c r="GK702" s="14">
        <f t="shared" si="162"/>
        <v>38</v>
      </c>
      <c r="GL702" s="14">
        <f t="shared" si="163"/>
        <v>1606046</v>
      </c>
      <c r="GM702" s="14" t="str">
        <f t="shared" si="167"/>
        <v>神器7-4 : 级</v>
      </c>
      <c r="GN702" s="14" t="s">
        <v>900</v>
      </c>
      <c r="GO702" s="14">
        <f t="shared" si="164"/>
        <v>21</v>
      </c>
      <c r="GP702" s="14" t="str">
        <f t="shared" si="165"/>
        <v>神器7-4</v>
      </c>
      <c r="GQ702" s="14">
        <f t="shared" si="166"/>
        <v>15</v>
      </c>
    </row>
    <row r="703" spans="192:199" ht="16.5" x14ac:dyDescent="0.2">
      <c r="GJ703" s="105">
        <v>697</v>
      </c>
      <c r="GK703" s="14">
        <f t="shared" si="162"/>
        <v>39</v>
      </c>
      <c r="GL703" s="14">
        <f t="shared" si="163"/>
        <v>1606047</v>
      </c>
      <c r="GM703" s="14" t="str">
        <f t="shared" si="167"/>
        <v>神器7-5 : 级</v>
      </c>
      <c r="GN703" s="14" t="s">
        <v>900</v>
      </c>
      <c r="GO703" s="14">
        <f t="shared" si="164"/>
        <v>1</v>
      </c>
      <c r="GP703" s="14" t="str">
        <f t="shared" si="165"/>
        <v>神器7-5</v>
      </c>
      <c r="GQ703" s="14">
        <f t="shared" si="166"/>
        <v>1</v>
      </c>
    </row>
    <row r="704" spans="192:199" ht="16.5" x14ac:dyDescent="0.2">
      <c r="GJ704" s="105">
        <v>698</v>
      </c>
      <c r="GK704" s="14">
        <f t="shared" si="162"/>
        <v>39</v>
      </c>
      <c r="GL704" s="14">
        <f t="shared" si="163"/>
        <v>1606047</v>
      </c>
      <c r="GM704" s="14" t="str">
        <f t="shared" si="167"/>
        <v>神器7-5 : 级</v>
      </c>
      <c r="GN704" s="14" t="s">
        <v>900</v>
      </c>
      <c r="GO704" s="14">
        <f t="shared" si="164"/>
        <v>2</v>
      </c>
      <c r="GP704" s="14" t="str">
        <f t="shared" si="165"/>
        <v>神器7-5</v>
      </c>
      <c r="GQ704" s="14">
        <f t="shared" si="166"/>
        <v>1</v>
      </c>
    </row>
    <row r="705" spans="192:199" ht="16.5" x14ac:dyDescent="0.2">
      <c r="GJ705" s="105">
        <v>699</v>
      </c>
      <c r="GK705" s="14">
        <f t="shared" si="162"/>
        <v>39</v>
      </c>
      <c r="GL705" s="14">
        <f t="shared" si="163"/>
        <v>1606047</v>
      </c>
      <c r="GM705" s="14" t="str">
        <f t="shared" si="167"/>
        <v>神器7-5 : 级</v>
      </c>
      <c r="GN705" s="14" t="s">
        <v>900</v>
      </c>
      <c r="GO705" s="14">
        <f t="shared" si="164"/>
        <v>3</v>
      </c>
      <c r="GP705" s="14" t="str">
        <f t="shared" si="165"/>
        <v>神器7-5</v>
      </c>
      <c r="GQ705" s="14">
        <f t="shared" si="166"/>
        <v>1</v>
      </c>
    </row>
    <row r="706" spans="192:199" ht="16.5" x14ac:dyDescent="0.2">
      <c r="GJ706" s="105">
        <v>700</v>
      </c>
      <c r="GK706" s="14">
        <f t="shared" si="162"/>
        <v>39</v>
      </c>
      <c r="GL706" s="14">
        <f t="shared" si="163"/>
        <v>1606047</v>
      </c>
      <c r="GM706" s="14" t="str">
        <f t="shared" si="167"/>
        <v>神器7-5 : 级</v>
      </c>
      <c r="GN706" s="14" t="s">
        <v>900</v>
      </c>
      <c r="GO706" s="14">
        <f t="shared" si="164"/>
        <v>4</v>
      </c>
      <c r="GP706" s="14" t="str">
        <f t="shared" si="165"/>
        <v>神器7-5</v>
      </c>
      <c r="GQ706" s="14">
        <f t="shared" si="166"/>
        <v>2</v>
      </c>
    </row>
    <row r="707" spans="192:199" ht="16.5" x14ac:dyDescent="0.2">
      <c r="GJ707" s="105">
        <v>701</v>
      </c>
      <c r="GK707" s="14">
        <f t="shared" si="162"/>
        <v>39</v>
      </c>
      <c r="GL707" s="14">
        <f t="shared" si="163"/>
        <v>1606047</v>
      </c>
      <c r="GM707" s="14" t="str">
        <f t="shared" si="167"/>
        <v>神器7-5 : 级</v>
      </c>
      <c r="GN707" s="14" t="s">
        <v>900</v>
      </c>
      <c r="GO707" s="14">
        <f t="shared" si="164"/>
        <v>5</v>
      </c>
      <c r="GP707" s="14" t="str">
        <f t="shared" si="165"/>
        <v>神器7-5</v>
      </c>
      <c r="GQ707" s="14">
        <f t="shared" si="166"/>
        <v>2</v>
      </c>
    </row>
    <row r="708" spans="192:199" ht="16.5" x14ac:dyDescent="0.2">
      <c r="GJ708" s="105">
        <v>702</v>
      </c>
      <c r="GK708" s="14">
        <f t="shared" si="162"/>
        <v>39</v>
      </c>
      <c r="GL708" s="14">
        <f t="shared" si="163"/>
        <v>1606047</v>
      </c>
      <c r="GM708" s="14" t="str">
        <f t="shared" si="167"/>
        <v>神器7-5 : 级</v>
      </c>
      <c r="GN708" s="14" t="s">
        <v>900</v>
      </c>
      <c r="GO708" s="14">
        <f t="shared" si="164"/>
        <v>6</v>
      </c>
      <c r="GP708" s="14" t="str">
        <f t="shared" si="165"/>
        <v>神器7-5</v>
      </c>
      <c r="GQ708" s="14">
        <f t="shared" si="166"/>
        <v>2</v>
      </c>
    </row>
    <row r="709" spans="192:199" ht="16.5" x14ac:dyDescent="0.2">
      <c r="GJ709" s="105">
        <v>703</v>
      </c>
      <c r="GK709" s="14">
        <f t="shared" si="162"/>
        <v>39</v>
      </c>
      <c r="GL709" s="14">
        <f t="shared" si="163"/>
        <v>1606047</v>
      </c>
      <c r="GM709" s="14" t="str">
        <f t="shared" si="167"/>
        <v>神器7-5 : 级</v>
      </c>
      <c r="GN709" s="14" t="s">
        <v>900</v>
      </c>
      <c r="GO709" s="14">
        <f t="shared" si="164"/>
        <v>7</v>
      </c>
      <c r="GP709" s="14" t="str">
        <f t="shared" si="165"/>
        <v>神器7-5</v>
      </c>
      <c r="GQ709" s="14">
        <f t="shared" si="166"/>
        <v>3</v>
      </c>
    </row>
    <row r="710" spans="192:199" ht="16.5" x14ac:dyDescent="0.2">
      <c r="GJ710" s="105">
        <v>704</v>
      </c>
      <c r="GK710" s="14">
        <f t="shared" si="162"/>
        <v>39</v>
      </c>
      <c r="GL710" s="14">
        <f t="shared" si="163"/>
        <v>1606047</v>
      </c>
      <c r="GM710" s="14" t="str">
        <f t="shared" si="167"/>
        <v>神器7-5 : 级</v>
      </c>
      <c r="GN710" s="14" t="s">
        <v>900</v>
      </c>
      <c r="GO710" s="14">
        <f t="shared" si="164"/>
        <v>8</v>
      </c>
      <c r="GP710" s="14" t="str">
        <f t="shared" si="165"/>
        <v>神器7-5</v>
      </c>
      <c r="GQ710" s="14">
        <f t="shared" si="166"/>
        <v>3</v>
      </c>
    </row>
    <row r="711" spans="192:199" ht="16.5" x14ac:dyDescent="0.2">
      <c r="GJ711" s="105">
        <v>705</v>
      </c>
      <c r="GK711" s="14">
        <f t="shared" si="162"/>
        <v>39</v>
      </c>
      <c r="GL711" s="14">
        <f t="shared" si="163"/>
        <v>1606047</v>
      </c>
      <c r="GM711" s="14" t="str">
        <f t="shared" si="167"/>
        <v>神器7-5 : 级</v>
      </c>
      <c r="GN711" s="14" t="s">
        <v>900</v>
      </c>
      <c r="GO711" s="14">
        <f t="shared" si="164"/>
        <v>9</v>
      </c>
      <c r="GP711" s="14" t="str">
        <f t="shared" si="165"/>
        <v>神器7-5</v>
      </c>
      <c r="GQ711" s="14">
        <f t="shared" si="166"/>
        <v>3</v>
      </c>
    </row>
    <row r="712" spans="192:199" ht="16.5" x14ac:dyDescent="0.2">
      <c r="GJ712" s="105">
        <v>706</v>
      </c>
      <c r="GK712" s="14">
        <f t="shared" ref="GK712:GK775" si="168">MATCH(GJ712-1,$R$7:$R$49,1)</f>
        <v>39</v>
      </c>
      <c r="GL712" s="14">
        <f t="shared" ref="GL712:GL775" si="169">INDEX($S$8:$S$49,GK712)</f>
        <v>1606047</v>
      </c>
      <c r="GM712" s="14" t="str">
        <f t="shared" si="167"/>
        <v>神器7-5 : 级</v>
      </c>
      <c r="GN712" s="14" t="s">
        <v>900</v>
      </c>
      <c r="GO712" s="14">
        <f t="shared" ref="GO712:GO765" si="170">GJ712-INDEX($R$7:$R$49,GK712)</f>
        <v>10</v>
      </c>
      <c r="GP712" s="14" t="str">
        <f t="shared" ref="GP712:GP765" si="171">INDEX($T$8:$T$49,GK712)</f>
        <v>神器7-5</v>
      </c>
      <c r="GQ712" s="14">
        <f t="shared" ref="GQ712:GQ765" si="172">INDEX($K$8:$K$28,GO712)</f>
        <v>5</v>
      </c>
    </row>
    <row r="713" spans="192:199" ht="16.5" x14ac:dyDescent="0.2">
      <c r="GJ713" s="105">
        <v>707</v>
      </c>
      <c r="GK713" s="14">
        <f t="shared" si="168"/>
        <v>39</v>
      </c>
      <c r="GL713" s="14">
        <f t="shared" si="169"/>
        <v>1606047</v>
      </c>
      <c r="GM713" s="14" t="str">
        <f t="shared" si="167"/>
        <v>神器7-5 : 级</v>
      </c>
      <c r="GN713" s="14" t="s">
        <v>900</v>
      </c>
      <c r="GO713" s="14">
        <f t="shared" si="170"/>
        <v>11</v>
      </c>
      <c r="GP713" s="14" t="str">
        <f t="shared" si="171"/>
        <v>神器7-5</v>
      </c>
      <c r="GQ713" s="14">
        <f t="shared" si="172"/>
        <v>5</v>
      </c>
    </row>
    <row r="714" spans="192:199" ht="16.5" x14ac:dyDescent="0.2">
      <c r="GJ714" s="105">
        <v>708</v>
      </c>
      <c r="GK714" s="14">
        <f t="shared" si="168"/>
        <v>39</v>
      </c>
      <c r="GL714" s="14">
        <f t="shared" si="169"/>
        <v>1606047</v>
      </c>
      <c r="GM714" s="14" t="str">
        <f t="shared" si="167"/>
        <v>神器7-5 : 级</v>
      </c>
      <c r="GN714" s="14" t="s">
        <v>900</v>
      </c>
      <c r="GO714" s="14">
        <f t="shared" si="170"/>
        <v>12</v>
      </c>
      <c r="GP714" s="14" t="str">
        <f t="shared" si="171"/>
        <v>神器7-5</v>
      </c>
      <c r="GQ714" s="14">
        <f t="shared" si="172"/>
        <v>6</v>
      </c>
    </row>
    <row r="715" spans="192:199" ht="16.5" x14ac:dyDescent="0.2">
      <c r="GJ715" s="105">
        <v>709</v>
      </c>
      <c r="GK715" s="14">
        <f t="shared" si="168"/>
        <v>39</v>
      </c>
      <c r="GL715" s="14">
        <f t="shared" si="169"/>
        <v>1606047</v>
      </c>
      <c r="GM715" s="14" t="str">
        <f t="shared" si="167"/>
        <v>神器7-5 : 级</v>
      </c>
      <c r="GN715" s="14" t="s">
        <v>900</v>
      </c>
      <c r="GO715" s="14">
        <f t="shared" si="170"/>
        <v>13</v>
      </c>
      <c r="GP715" s="14" t="str">
        <f t="shared" si="171"/>
        <v>神器7-5</v>
      </c>
      <c r="GQ715" s="14">
        <f t="shared" si="172"/>
        <v>7</v>
      </c>
    </row>
    <row r="716" spans="192:199" ht="16.5" x14ac:dyDescent="0.2">
      <c r="GJ716" s="105">
        <v>710</v>
      </c>
      <c r="GK716" s="14">
        <f t="shared" si="168"/>
        <v>39</v>
      </c>
      <c r="GL716" s="14">
        <f t="shared" si="169"/>
        <v>1606047</v>
      </c>
      <c r="GM716" s="14" t="str">
        <f t="shared" si="167"/>
        <v>神器7-5 : 级</v>
      </c>
      <c r="GN716" s="14" t="s">
        <v>900</v>
      </c>
      <c r="GO716" s="14">
        <f t="shared" si="170"/>
        <v>14</v>
      </c>
      <c r="GP716" s="14" t="str">
        <f t="shared" si="171"/>
        <v>神器7-5</v>
      </c>
      <c r="GQ716" s="14">
        <f t="shared" si="172"/>
        <v>7</v>
      </c>
    </row>
    <row r="717" spans="192:199" ht="16.5" x14ac:dyDescent="0.2">
      <c r="GJ717" s="105">
        <v>711</v>
      </c>
      <c r="GK717" s="14">
        <f t="shared" si="168"/>
        <v>39</v>
      </c>
      <c r="GL717" s="14">
        <f t="shared" si="169"/>
        <v>1606047</v>
      </c>
      <c r="GM717" s="14" t="str">
        <f t="shared" si="167"/>
        <v>神器7-5 : 级</v>
      </c>
      <c r="GN717" s="14" t="s">
        <v>900</v>
      </c>
      <c r="GO717" s="14">
        <f t="shared" si="170"/>
        <v>15</v>
      </c>
      <c r="GP717" s="14" t="str">
        <f t="shared" si="171"/>
        <v>神器7-5</v>
      </c>
      <c r="GQ717" s="14">
        <f t="shared" si="172"/>
        <v>7</v>
      </c>
    </row>
    <row r="718" spans="192:199" ht="16.5" x14ac:dyDescent="0.2">
      <c r="GJ718" s="105">
        <v>712</v>
      </c>
      <c r="GK718" s="14">
        <f t="shared" si="168"/>
        <v>39</v>
      </c>
      <c r="GL718" s="14">
        <f t="shared" si="169"/>
        <v>1606047</v>
      </c>
      <c r="GM718" s="14" t="str">
        <f t="shared" si="167"/>
        <v>神器7-5 : 级</v>
      </c>
      <c r="GN718" s="14" t="s">
        <v>900</v>
      </c>
      <c r="GO718" s="14">
        <f t="shared" si="170"/>
        <v>16</v>
      </c>
      <c r="GP718" s="14" t="str">
        <f t="shared" si="171"/>
        <v>神器7-5</v>
      </c>
      <c r="GQ718" s="14">
        <f t="shared" si="172"/>
        <v>10</v>
      </c>
    </row>
    <row r="719" spans="192:199" ht="16.5" x14ac:dyDescent="0.2">
      <c r="GJ719" s="105">
        <v>713</v>
      </c>
      <c r="GK719" s="14">
        <f t="shared" si="168"/>
        <v>39</v>
      </c>
      <c r="GL719" s="14">
        <f t="shared" si="169"/>
        <v>1606047</v>
      </c>
      <c r="GM719" s="14" t="str">
        <f t="shared" si="167"/>
        <v>神器7-5 : 级</v>
      </c>
      <c r="GN719" s="14" t="s">
        <v>900</v>
      </c>
      <c r="GO719" s="14">
        <f t="shared" si="170"/>
        <v>17</v>
      </c>
      <c r="GP719" s="14" t="str">
        <f t="shared" si="171"/>
        <v>神器7-5</v>
      </c>
      <c r="GQ719" s="14">
        <f t="shared" si="172"/>
        <v>10</v>
      </c>
    </row>
    <row r="720" spans="192:199" ht="16.5" x14ac:dyDescent="0.2">
      <c r="GJ720" s="105">
        <v>714</v>
      </c>
      <c r="GK720" s="14">
        <f t="shared" si="168"/>
        <v>39</v>
      </c>
      <c r="GL720" s="14">
        <f t="shared" si="169"/>
        <v>1606047</v>
      </c>
      <c r="GM720" s="14" t="str">
        <f t="shared" si="167"/>
        <v>神器7-5 : 级</v>
      </c>
      <c r="GN720" s="14" t="s">
        <v>900</v>
      </c>
      <c r="GO720" s="14">
        <f t="shared" si="170"/>
        <v>18</v>
      </c>
      <c r="GP720" s="14" t="str">
        <f t="shared" si="171"/>
        <v>神器7-5</v>
      </c>
      <c r="GQ720" s="14">
        <f t="shared" si="172"/>
        <v>10</v>
      </c>
    </row>
    <row r="721" spans="192:199" ht="16.5" x14ac:dyDescent="0.2">
      <c r="GJ721" s="105">
        <v>715</v>
      </c>
      <c r="GK721" s="14">
        <f t="shared" si="168"/>
        <v>39</v>
      </c>
      <c r="GL721" s="14">
        <f t="shared" si="169"/>
        <v>1606047</v>
      </c>
      <c r="GM721" s="14" t="str">
        <f t="shared" si="167"/>
        <v>神器7-5 : 级</v>
      </c>
      <c r="GN721" s="14" t="s">
        <v>900</v>
      </c>
      <c r="GO721" s="14">
        <f t="shared" si="170"/>
        <v>19</v>
      </c>
      <c r="GP721" s="14" t="str">
        <f t="shared" si="171"/>
        <v>神器7-5</v>
      </c>
      <c r="GQ721" s="14">
        <f t="shared" si="172"/>
        <v>15</v>
      </c>
    </row>
    <row r="722" spans="192:199" ht="16.5" x14ac:dyDescent="0.2">
      <c r="GJ722" s="105">
        <v>716</v>
      </c>
      <c r="GK722" s="14">
        <f t="shared" si="168"/>
        <v>39</v>
      </c>
      <c r="GL722" s="14">
        <f t="shared" si="169"/>
        <v>1606047</v>
      </c>
      <c r="GM722" s="14" t="str">
        <f t="shared" si="167"/>
        <v>神器7-5 : 级</v>
      </c>
      <c r="GN722" s="14" t="s">
        <v>900</v>
      </c>
      <c r="GO722" s="14">
        <f t="shared" si="170"/>
        <v>20</v>
      </c>
      <c r="GP722" s="14" t="str">
        <f t="shared" si="171"/>
        <v>神器7-5</v>
      </c>
      <c r="GQ722" s="14">
        <f t="shared" si="172"/>
        <v>15</v>
      </c>
    </row>
    <row r="723" spans="192:199" ht="16.5" x14ac:dyDescent="0.2">
      <c r="GJ723" s="105">
        <v>717</v>
      </c>
      <c r="GK723" s="14">
        <f t="shared" si="168"/>
        <v>39</v>
      </c>
      <c r="GL723" s="14">
        <f t="shared" si="169"/>
        <v>1606047</v>
      </c>
      <c r="GM723" s="14" t="str">
        <f t="shared" si="167"/>
        <v>神器7-5 : 级</v>
      </c>
      <c r="GN723" s="14" t="s">
        <v>900</v>
      </c>
      <c r="GO723" s="14">
        <f t="shared" si="170"/>
        <v>21</v>
      </c>
      <c r="GP723" s="14" t="str">
        <f t="shared" si="171"/>
        <v>神器7-5</v>
      </c>
      <c r="GQ723" s="14">
        <f t="shared" si="172"/>
        <v>15</v>
      </c>
    </row>
    <row r="724" spans="192:199" ht="16.5" x14ac:dyDescent="0.2">
      <c r="GJ724" s="105">
        <v>718</v>
      </c>
      <c r="GK724" s="14">
        <f t="shared" si="168"/>
        <v>40</v>
      </c>
      <c r="GL724" s="14">
        <f t="shared" si="169"/>
        <v>1606048</v>
      </c>
      <c r="GM724" s="14" t="str">
        <f t="shared" si="167"/>
        <v>神器7-6 : 级</v>
      </c>
      <c r="GN724" s="14" t="s">
        <v>900</v>
      </c>
      <c r="GO724" s="14">
        <f t="shared" si="170"/>
        <v>1</v>
      </c>
      <c r="GP724" s="14" t="str">
        <f t="shared" si="171"/>
        <v>神器7-6</v>
      </c>
      <c r="GQ724" s="14">
        <f t="shared" si="172"/>
        <v>1</v>
      </c>
    </row>
    <row r="725" spans="192:199" ht="16.5" x14ac:dyDescent="0.2">
      <c r="GJ725" s="105">
        <v>719</v>
      </c>
      <c r="GK725" s="14">
        <f t="shared" si="168"/>
        <v>40</v>
      </c>
      <c r="GL725" s="14">
        <f t="shared" si="169"/>
        <v>1606048</v>
      </c>
      <c r="GM725" s="14" t="str">
        <f t="shared" si="167"/>
        <v>神器7-6 : 级</v>
      </c>
      <c r="GN725" s="14" t="s">
        <v>900</v>
      </c>
      <c r="GO725" s="14">
        <f t="shared" si="170"/>
        <v>2</v>
      </c>
      <c r="GP725" s="14" t="str">
        <f t="shared" si="171"/>
        <v>神器7-6</v>
      </c>
      <c r="GQ725" s="14">
        <f t="shared" si="172"/>
        <v>1</v>
      </c>
    </row>
    <row r="726" spans="192:199" ht="16.5" x14ac:dyDescent="0.2">
      <c r="GJ726" s="105">
        <v>720</v>
      </c>
      <c r="GK726" s="14">
        <f t="shared" si="168"/>
        <v>40</v>
      </c>
      <c r="GL726" s="14">
        <f t="shared" si="169"/>
        <v>1606048</v>
      </c>
      <c r="GM726" s="14" t="str">
        <f t="shared" si="167"/>
        <v>神器7-6 : 级</v>
      </c>
      <c r="GN726" s="14" t="s">
        <v>900</v>
      </c>
      <c r="GO726" s="14">
        <f t="shared" si="170"/>
        <v>3</v>
      </c>
      <c r="GP726" s="14" t="str">
        <f t="shared" si="171"/>
        <v>神器7-6</v>
      </c>
      <c r="GQ726" s="14">
        <f t="shared" si="172"/>
        <v>1</v>
      </c>
    </row>
    <row r="727" spans="192:199" ht="16.5" x14ac:dyDescent="0.2">
      <c r="GJ727" s="105">
        <v>721</v>
      </c>
      <c r="GK727" s="14">
        <f t="shared" si="168"/>
        <v>40</v>
      </c>
      <c r="GL727" s="14">
        <f t="shared" si="169"/>
        <v>1606048</v>
      </c>
      <c r="GM727" s="14" t="str">
        <f t="shared" si="167"/>
        <v>神器7-6 : 级</v>
      </c>
      <c r="GN727" s="14" t="s">
        <v>900</v>
      </c>
      <c r="GO727" s="14">
        <f t="shared" si="170"/>
        <v>4</v>
      </c>
      <c r="GP727" s="14" t="str">
        <f t="shared" si="171"/>
        <v>神器7-6</v>
      </c>
      <c r="GQ727" s="14">
        <f t="shared" si="172"/>
        <v>2</v>
      </c>
    </row>
    <row r="728" spans="192:199" ht="16.5" x14ac:dyDescent="0.2">
      <c r="GJ728" s="105">
        <v>722</v>
      </c>
      <c r="GK728" s="14">
        <f t="shared" si="168"/>
        <v>40</v>
      </c>
      <c r="GL728" s="14">
        <f t="shared" si="169"/>
        <v>1606048</v>
      </c>
      <c r="GM728" s="14" t="str">
        <f t="shared" ref="GM728:GM765" si="173">INDEX($T$8:$T$49,GK728)&amp;" : "&amp;AO728&amp;"级"</f>
        <v>神器7-6 : 级</v>
      </c>
      <c r="GN728" s="14" t="s">
        <v>900</v>
      </c>
      <c r="GO728" s="14">
        <f t="shared" si="170"/>
        <v>5</v>
      </c>
      <c r="GP728" s="14" t="str">
        <f t="shared" si="171"/>
        <v>神器7-6</v>
      </c>
      <c r="GQ728" s="14">
        <f t="shared" si="172"/>
        <v>2</v>
      </c>
    </row>
    <row r="729" spans="192:199" ht="16.5" x14ac:dyDescent="0.2">
      <c r="GJ729" s="105">
        <v>723</v>
      </c>
      <c r="GK729" s="14">
        <f t="shared" si="168"/>
        <v>40</v>
      </c>
      <c r="GL729" s="14">
        <f t="shared" si="169"/>
        <v>1606048</v>
      </c>
      <c r="GM729" s="14" t="str">
        <f t="shared" si="173"/>
        <v>神器7-6 : 级</v>
      </c>
      <c r="GN729" s="14" t="s">
        <v>900</v>
      </c>
      <c r="GO729" s="14">
        <f t="shared" si="170"/>
        <v>6</v>
      </c>
      <c r="GP729" s="14" t="str">
        <f t="shared" si="171"/>
        <v>神器7-6</v>
      </c>
      <c r="GQ729" s="14">
        <f t="shared" si="172"/>
        <v>2</v>
      </c>
    </row>
    <row r="730" spans="192:199" ht="16.5" x14ac:dyDescent="0.2">
      <c r="GJ730" s="105">
        <v>724</v>
      </c>
      <c r="GK730" s="14">
        <f t="shared" si="168"/>
        <v>40</v>
      </c>
      <c r="GL730" s="14">
        <f t="shared" si="169"/>
        <v>1606048</v>
      </c>
      <c r="GM730" s="14" t="str">
        <f t="shared" si="173"/>
        <v>神器7-6 : 级</v>
      </c>
      <c r="GN730" s="14" t="s">
        <v>900</v>
      </c>
      <c r="GO730" s="14">
        <f t="shared" si="170"/>
        <v>7</v>
      </c>
      <c r="GP730" s="14" t="str">
        <f t="shared" si="171"/>
        <v>神器7-6</v>
      </c>
      <c r="GQ730" s="14">
        <f t="shared" si="172"/>
        <v>3</v>
      </c>
    </row>
    <row r="731" spans="192:199" ht="16.5" x14ac:dyDescent="0.2">
      <c r="GJ731" s="105">
        <v>725</v>
      </c>
      <c r="GK731" s="14">
        <f t="shared" si="168"/>
        <v>40</v>
      </c>
      <c r="GL731" s="14">
        <f t="shared" si="169"/>
        <v>1606048</v>
      </c>
      <c r="GM731" s="14" t="str">
        <f t="shared" si="173"/>
        <v>神器7-6 : 级</v>
      </c>
      <c r="GN731" s="14" t="s">
        <v>900</v>
      </c>
      <c r="GO731" s="14">
        <f t="shared" si="170"/>
        <v>8</v>
      </c>
      <c r="GP731" s="14" t="str">
        <f t="shared" si="171"/>
        <v>神器7-6</v>
      </c>
      <c r="GQ731" s="14">
        <f t="shared" si="172"/>
        <v>3</v>
      </c>
    </row>
    <row r="732" spans="192:199" ht="16.5" x14ac:dyDescent="0.2">
      <c r="GJ732" s="105">
        <v>726</v>
      </c>
      <c r="GK732" s="14">
        <f t="shared" si="168"/>
        <v>40</v>
      </c>
      <c r="GL732" s="14">
        <f t="shared" si="169"/>
        <v>1606048</v>
      </c>
      <c r="GM732" s="14" t="str">
        <f t="shared" si="173"/>
        <v>神器7-6 : 级</v>
      </c>
      <c r="GN732" s="14" t="s">
        <v>900</v>
      </c>
      <c r="GO732" s="14">
        <f t="shared" si="170"/>
        <v>9</v>
      </c>
      <c r="GP732" s="14" t="str">
        <f t="shared" si="171"/>
        <v>神器7-6</v>
      </c>
      <c r="GQ732" s="14">
        <f t="shared" si="172"/>
        <v>3</v>
      </c>
    </row>
    <row r="733" spans="192:199" ht="16.5" x14ac:dyDescent="0.2">
      <c r="GJ733" s="105">
        <v>727</v>
      </c>
      <c r="GK733" s="14">
        <f t="shared" si="168"/>
        <v>40</v>
      </c>
      <c r="GL733" s="14">
        <f t="shared" si="169"/>
        <v>1606048</v>
      </c>
      <c r="GM733" s="14" t="str">
        <f t="shared" si="173"/>
        <v>神器7-6 : 级</v>
      </c>
      <c r="GN733" s="14" t="s">
        <v>900</v>
      </c>
      <c r="GO733" s="14">
        <f t="shared" si="170"/>
        <v>10</v>
      </c>
      <c r="GP733" s="14" t="str">
        <f t="shared" si="171"/>
        <v>神器7-6</v>
      </c>
      <c r="GQ733" s="14">
        <f t="shared" si="172"/>
        <v>5</v>
      </c>
    </row>
    <row r="734" spans="192:199" ht="16.5" x14ac:dyDescent="0.2">
      <c r="GJ734" s="105">
        <v>728</v>
      </c>
      <c r="GK734" s="14">
        <f t="shared" si="168"/>
        <v>40</v>
      </c>
      <c r="GL734" s="14">
        <f t="shared" si="169"/>
        <v>1606048</v>
      </c>
      <c r="GM734" s="14" t="str">
        <f t="shared" si="173"/>
        <v>神器7-6 : 级</v>
      </c>
      <c r="GN734" s="14" t="s">
        <v>900</v>
      </c>
      <c r="GO734" s="14">
        <f t="shared" si="170"/>
        <v>11</v>
      </c>
      <c r="GP734" s="14" t="str">
        <f t="shared" si="171"/>
        <v>神器7-6</v>
      </c>
      <c r="GQ734" s="14">
        <f t="shared" si="172"/>
        <v>5</v>
      </c>
    </row>
    <row r="735" spans="192:199" ht="16.5" x14ac:dyDescent="0.2">
      <c r="GJ735" s="105">
        <v>729</v>
      </c>
      <c r="GK735" s="14">
        <f t="shared" si="168"/>
        <v>40</v>
      </c>
      <c r="GL735" s="14">
        <f t="shared" si="169"/>
        <v>1606048</v>
      </c>
      <c r="GM735" s="14" t="str">
        <f t="shared" si="173"/>
        <v>神器7-6 : 级</v>
      </c>
      <c r="GN735" s="14" t="s">
        <v>900</v>
      </c>
      <c r="GO735" s="14">
        <f t="shared" si="170"/>
        <v>12</v>
      </c>
      <c r="GP735" s="14" t="str">
        <f t="shared" si="171"/>
        <v>神器7-6</v>
      </c>
      <c r="GQ735" s="14">
        <f t="shared" si="172"/>
        <v>6</v>
      </c>
    </row>
    <row r="736" spans="192:199" ht="16.5" x14ac:dyDescent="0.2">
      <c r="GJ736" s="105">
        <v>730</v>
      </c>
      <c r="GK736" s="14">
        <f t="shared" si="168"/>
        <v>40</v>
      </c>
      <c r="GL736" s="14">
        <f t="shared" si="169"/>
        <v>1606048</v>
      </c>
      <c r="GM736" s="14" t="str">
        <f t="shared" si="173"/>
        <v>神器7-6 : 级</v>
      </c>
      <c r="GN736" s="14" t="s">
        <v>900</v>
      </c>
      <c r="GO736" s="14">
        <f t="shared" si="170"/>
        <v>13</v>
      </c>
      <c r="GP736" s="14" t="str">
        <f t="shared" si="171"/>
        <v>神器7-6</v>
      </c>
      <c r="GQ736" s="14">
        <f t="shared" si="172"/>
        <v>7</v>
      </c>
    </row>
    <row r="737" spans="192:199" ht="16.5" x14ac:dyDescent="0.2">
      <c r="GJ737" s="105">
        <v>731</v>
      </c>
      <c r="GK737" s="14">
        <f t="shared" si="168"/>
        <v>40</v>
      </c>
      <c r="GL737" s="14">
        <f t="shared" si="169"/>
        <v>1606048</v>
      </c>
      <c r="GM737" s="14" t="str">
        <f t="shared" si="173"/>
        <v>神器7-6 : 级</v>
      </c>
      <c r="GN737" s="14" t="s">
        <v>900</v>
      </c>
      <c r="GO737" s="14">
        <f t="shared" si="170"/>
        <v>14</v>
      </c>
      <c r="GP737" s="14" t="str">
        <f t="shared" si="171"/>
        <v>神器7-6</v>
      </c>
      <c r="GQ737" s="14">
        <f t="shared" si="172"/>
        <v>7</v>
      </c>
    </row>
    <row r="738" spans="192:199" ht="16.5" x14ac:dyDescent="0.2">
      <c r="GJ738" s="105">
        <v>732</v>
      </c>
      <c r="GK738" s="14">
        <f t="shared" si="168"/>
        <v>40</v>
      </c>
      <c r="GL738" s="14">
        <f t="shared" si="169"/>
        <v>1606048</v>
      </c>
      <c r="GM738" s="14" t="str">
        <f t="shared" si="173"/>
        <v>神器7-6 : 级</v>
      </c>
      <c r="GN738" s="14" t="s">
        <v>900</v>
      </c>
      <c r="GO738" s="14">
        <f t="shared" si="170"/>
        <v>15</v>
      </c>
      <c r="GP738" s="14" t="str">
        <f t="shared" si="171"/>
        <v>神器7-6</v>
      </c>
      <c r="GQ738" s="14">
        <f t="shared" si="172"/>
        <v>7</v>
      </c>
    </row>
    <row r="739" spans="192:199" ht="16.5" x14ac:dyDescent="0.2">
      <c r="GJ739" s="105">
        <v>733</v>
      </c>
      <c r="GK739" s="14">
        <f t="shared" si="168"/>
        <v>40</v>
      </c>
      <c r="GL739" s="14">
        <f t="shared" si="169"/>
        <v>1606048</v>
      </c>
      <c r="GM739" s="14" t="str">
        <f t="shared" si="173"/>
        <v>神器7-6 : 级</v>
      </c>
      <c r="GN739" s="14" t="s">
        <v>900</v>
      </c>
      <c r="GO739" s="14">
        <f t="shared" si="170"/>
        <v>16</v>
      </c>
      <c r="GP739" s="14" t="str">
        <f t="shared" si="171"/>
        <v>神器7-6</v>
      </c>
      <c r="GQ739" s="14">
        <f t="shared" si="172"/>
        <v>10</v>
      </c>
    </row>
    <row r="740" spans="192:199" ht="16.5" x14ac:dyDescent="0.2">
      <c r="GJ740" s="105">
        <v>734</v>
      </c>
      <c r="GK740" s="14">
        <f t="shared" si="168"/>
        <v>40</v>
      </c>
      <c r="GL740" s="14">
        <f t="shared" si="169"/>
        <v>1606048</v>
      </c>
      <c r="GM740" s="14" t="str">
        <f t="shared" si="173"/>
        <v>神器7-6 : 级</v>
      </c>
      <c r="GN740" s="14" t="s">
        <v>900</v>
      </c>
      <c r="GO740" s="14">
        <f t="shared" si="170"/>
        <v>17</v>
      </c>
      <c r="GP740" s="14" t="str">
        <f t="shared" si="171"/>
        <v>神器7-6</v>
      </c>
      <c r="GQ740" s="14">
        <f t="shared" si="172"/>
        <v>10</v>
      </c>
    </row>
    <row r="741" spans="192:199" ht="16.5" x14ac:dyDescent="0.2">
      <c r="GJ741" s="105">
        <v>735</v>
      </c>
      <c r="GK741" s="14">
        <f t="shared" si="168"/>
        <v>40</v>
      </c>
      <c r="GL741" s="14">
        <f t="shared" si="169"/>
        <v>1606048</v>
      </c>
      <c r="GM741" s="14" t="str">
        <f t="shared" si="173"/>
        <v>神器7-6 : 级</v>
      </c>
      <c r="GN741" s="14" t="s">
        <v>900</v>
      </c>
      <c r="GO741" s="14">
        <f t="shared" si="170"/>
        <v>18</v>
      </c>
      <c r="GP741" s="14" t="str">
        <f t="shared" si="171"/>
        <v>神器7-6</v>
      </c>
      <c r="GQ741" s="14">
        <f t="shared" si="172"/>
        <v>10</v>
      </c>
    </row>
    <row r="742" spans="192:199" ht="16.5" x14ac:dyDescent="0.2">
      <c r="GJ742" s="105">
        <v>736</v>
      </c>
      <c r="GK742" s="14">
        <f t="shared" si="168"/>
        <v>40</v>
      </c>
      <c r="GL742" s="14">
        <f t="shared" si="169"/>
        <v>1606048</v>
      </c>
      <c r="GM742" s="14" t="str">
        <f t="shared" si="173"/>
        <v>神器7-6 : 级</v>
      </c>
      <c r="GN742" s="14" t="s">
        <v>900</v>
      </c>
      <c r="GO742" s="14">
        <f t="shared" si="170"/>
        <v>19</v>
      </c>
      <c r="GP742" s="14" t="str">
        <f t="shared" si="171"/>
        <v>神器7-6</v>
      </c>
      <c r="GQ742" s="14">
        <f t="shared" si="172"/>
        <v>15</v>
      </c>
    </row>
    <row r="743" spans="192:199" ht="16.5" x14ac:dyDescent="0.2">
      <c r="GJ743" s="105">
        <v>737</v>
      </c>
      <c r="GK743" s="14">
        <f t="shared" si="168"/>
        <v>40</v>
      </c>
      <c r="GL743" s="14">
        <f t="shared" si="169"/>
        <v>1606048</v>
      </c>
      <c r="GM743" s="14" t="str">
        <f t="shared" si="173"/>
        <v>神器7-6 : 级</v>
      </c>
      <c r="GN743" s="14" t="s">
        <v>900</v>
      </c>
      <c r="GO743" s="14">
        <f t="shared" si="170"/>
        <v>20</v>
      </c>
      <c r="GP743" s="14" t="str">
        <f t="shared" si="171"/>
        <v>神器7-6</v>
      </c>
      <c r="GQ743" s="14">
        <f t="shared" si="172"/>
        <v>15</v>
      </c>
    </row>
    <row r="744" spans="192:199" ht="16.5" x14ac:dyDescent="0.2">
      <c r="GJ744" s="105">
        <v>738</v>
      </c>
      <c r="GK744" s="14">
        <f t="shared" si="168"/>
        <v>40</v>
      </c>
      <c r="GL744" s="14">
        <f t="shared" si="169"/>
        <v>1606048</v>
      </c>
      <c r="GM744" s="14" t="str">
        <f t="shared" si="173"/>
        <v>神器7-6 : 级</v>
      </c>
      <c r="GN744" s="14" t="s">
        <v>900</v>
      </c>
      <c r="GO744" s="14">
        <f t="shared" si="170"/>
        <v>21</v>
      </c>
      <c r="GP744" s="14" t="str">
        <f t="shared" si="171"/>
        <v>神器7-6</v>
      </c>
      <c r="GQ744" s="14">
        <f t="shared" si="172"/>
        <v>15</v>
      </c>
    </row>
    <row r="745" spans="192:199" ht="16.5" x14ac:dyDescent="0.2">
      <c r="GJ745" s="105">
        <v>739</v>
      </c>
      <c r="GK745" s="14">
        <f t="shared" si="168"/>
        <v>41</v>
      </c>
      <c r="GL745" s="14">
        <f t="shared" si="169"/>
        <v>1606049</v>
      </c>
      <c r="GM745" s="14" t="str">
        <f t="shared" si="173"/>
        <v>神器7-7 : 级</v>
      </c>
      <c r="GN745" s="14" t="s">
        <v>900</v>
      </c>
      <c r="GO745" s="14">
        <f t="shared" si="170"/>
        <v>1</v>
      </c>
      <c r="GP745" s="14" t="str">
        <f t="shared" si="171"/>
        <v>神器7-7</v>
      </c>
      <c r="GQ745" s="14">
        <f t="shared" si="172"/>
        <v>1</v>
      </c>
    </row>
    <row r="746" spans="192:199" ht="16.5" x14ac:dyDescent="0.2">
      <c r="GJ746" s="105">
        <v>740</v>
      </c>
      <c r="GK746" s="14">
        <f t="shared" si="168"/>
        <v>41</v>
      </c>
      <c r="GL746" s="14">
        <f t="shared" si="169"/>
        <v>1606049</v>
      </c>
      <c r="GM746" s="14" t="str">
        <f t="shared" si="173"/>
        <v>神器7-7 : 级</v>
      </c>
      <c r="GN746" s="14" t="s">
        <v>900</v>
      </c>
      <c r="GO746" s="14">
        <f t="shared" si="170"/>
        <v>2</v>
      </c>
      <c r="GP746" s="14" t="str">
        <f t="shared" si="171"/>
        <v>神器7-7</v>
      </c>
      <c r="GQ746" s="14">
        <f t="shared" si="172"/>
        <v>1</v>
      </c>
    </row>
    <row r="747" spans="192:199" ht="16.5" x14ac:dyDescent="0.2">
      <c r="GJ747" s="105">
        <v>741</v>
      </c>
      <c r="GK747" s="14">
        <f t="shared" si="168"/>
        <v>41</v>
      </c>
      <c r="GL747" s="14">
        <f t="shared" si="169"/>
        <v>1606049</v>
      </c>
      <c r="GM747" s="14" t="str">
        <f t="shared" si="173"/>
        <v>神器7-7 : 级</v>
      </c>
      <c r="GN747" s="14" t="s">
        <v>900</v>
      </c>
      <c r="GO747" s="14">
        <f t="shared" si="170"/>
        <v>3</v>
      </c>
      <c r="GP747" s="14" t="str">
        <f t="shared" si="171"/>
        <v>神器7-7</v>
      </c>
      <c r="GQ747" s="14">
        <f t="shared" si="172"/>
        <v>1</v>
      </c>
    </row>
    <row r="748" spans="192:199" ht="16.5" x14ac:dyDescent="0.2">
      <c r="GJ748" s="105">
        <v>742</v>
      </c>
      <c r="GK748" s="14">
        <f t="shared" si="168"/>
        <v>41</v>
      </c>
      <c r="GL748" s="14">
        <f t="shared" si="169"/>
        <v>1606049</v>
      </c>
      <c r="GM748" s="14" t="str">
        <f t="shared" si="173"/>
        <v>神器7-7 : 级</v>
      </c>
      <c r="GN748" s="14" t="s">
        <v>900</v>
      </c>
      <c r="GO748" s="14">
        <f t="shared" si="170"/>
        <v>4</v>
      </c>
      <c r="GP748" s="14" t="str">
        <f t="shared" si="171"/>
        <v>神器7-7</v>
      </c>
      <c r="GQ748" s="14">
        <f t="shared" si="172"/>
        <v>2</v>
      </c>
    </row>
    <row r="749" spans="192:199" ht="16.5" x14ac:dyDescent="0.2">
      <c r="GJ749" s="105">
        <v>743</v>
      </c>
      <c r="GK749" s="14">
        <f t="shared" si="168"/>
        <v>41</v>
      </c>
      <c r="GL749" s="14">
        <f t="shared" si="169"/>
        <v>1606049</v>
      </c>
      <c r="GM749" s="14" t="str">
        <f t="shared" si="173"/>
        <v>神器7-7 : 级</v>
      </c>
      <c r="GN749" s="14" t="s">
        <v>900</v>
      </c>
      <c r="GO749" s="14">
        <f t="shared" si="170"/>
        <v>5</v>
      </c>
      <c r="GP749" s="14" t="str">
        <f t="shared" si="171"/>
        <v>神器7-7</v>
      </c>
      <c r="GQ749" s="14">
        <f t="shared" si="172"/>
        <v>2</v>
      </c>
    </row>
    <row r="750" spans="192:199" ht="16.5" x14ac:dyDescent="0.2">
      <c r="GJ750" s="105">
        <v>744</v>
      </c>
      <c r="GK750" s="14">
        <f t="shared" si="168"/>
        <v>41</v>
      </c>
      <c r="GL750" s="14">
        <f t="shared" si="169"/>
        <v>1606049</v>
      </c>
      <c r="GM750" s="14" t="str">
        <f t="shared" si="173"/>
        <v>神器7-7 : 级</v>
      </c>
      <c r="GN750" s="14" t="s">
        <v>900</v>
      </c>
      <c r="GO750" s="14">
        <f t="shared" si="170"/>
        <v>6</v>
      </c>
      <c r="GP750" s="14" t="str">
        <f t="shared" si="171"/>
        <v>神器7-7</v>
      </c>
      <c r="GQ750" s="14">
        <f t="shared" si="172"/>
        <v>2</v>
      </c>
    </row>
    <row r="751" spans="192:199" ht="16.5" x14ac:dyDescent="0.2">
      <c r="GJ751" s="105">
        <v>745</v>
      </c>
      <c r="GK751" s="14">
        <f t="shared" si="168"/>
        <v>41</v>
      </c>
      <c r="GL751" s="14">
        <f t="shared" si="169"/>
        <v>1606049</v>
      </c>
      <c r="GM751" s="14" t="str">
        <f t="shared" si="173"/>
        <v>神器7-7 : 级</v>
      </c>
      <c r="GN751" s="14" t="s">
        <v>900</v>
      </c>
      <c r="GO751" s="14">
        <f t="shared" si="170"/>
        <v>7</v>
      </c>
      <c r="GP751" s="14" t="str">
        <f t="shared" si="171"/>
        <v>神器7-7</v>
      </c>
      <c r="GQ751" s="14">
        <f t="shared" si="172"/>
        <v>3</v>
      </c>
    </row>
    <row r="752" spans="192:199" ht="16.5" x14ac:dyDescent="0.2">
      <c r="GJ752" s="105">
        <v>746</v>
      </c>
      <c r="GK752" s="14">
        <f t="shared" si="168"/>
        <v>41</v>
      </c>
      <c r="GL752" s="14">
        <f t="shared" si="169"/>
        <v>1606049</v>
      </c>
      <c r="GM752" s="14" t="str">
        <f t="shared" si="173"/>
        <v>神器7-7 : 级</v>
      </c>
      <c r="GN752" s="14" t="s">
        <v>900</v>
      </c>
      <c r="GO752" s="14">
        <f t="shared" si="170"/>
        <v>8</v>
      </c>
      <c r="GP752" s="14" t="str">
        <f t="shared" si="171"/>
        <v>神器7-7</v>
      </c>
      <c r="GQ752" s="14">
        <f t="shared" si="172"/>
        <v>3</v>
      </c>
    </row>
    <row r="753" spans="192:199" ht="16.5" x14ac:dyDescent="0.2">
      <c r="GJ753" s="105">
        <v>747</v>
      </c>
      <c r="GK753" s="14">
        <f t="shared" si="168"/>
        <v>41</v>
      </c>
      <c r="GL753" s="14">
        <f t="shared" si="169"/>
        <v>1606049</v>
      </c>
      <c r="GM753" s="14" t="str">
        <f t="shared" si="173"/>
        <v>神器7-7 : 级</v>
      </c>
      <c r="GN753" s="14" t="s">
        <v>900</v>
      </c>
      <c r="GO753" s="14">
        <f t="shared" si="170"/>
        <v>9</v>
      </c>
      <c r="GP753" s="14" t="str">
        <f t="shared" si="171"/>
        <v>神器7-7</v>
      </c>
      <c r="GQ753" s="14">
        <f t="shared" si="172"/>
        <v>3</v>
      </c>
    </row>
    <row r="754" spans="192:199" ht="16.5" x14ac:dyDescent="0.2">
      <c r="GJ754" s="105">
        <v>748</v>
      </c>
      <c r="GK754" s="14">
        <f t="shared" si="168"/>
        <v>41</v>
      </c>
      <c r="GL754" s="14">
        <f t="shared" si="169"/>
        <v>1606049</v>
      </c>
      <c r="GM754" s="14" t="str">
        <f t="shared" si="173"/>
        <v>神器7-7 : 级</v>
      </c>
      <c r="GN754" s="14" t="s">
        <v>900</v>
      </c>
      <c r="GO754" s="14">
        <f t="shared" si="170"/>
        <v>10</v>
      </c>
      <c r="GP754" s="14" t="str">
        <f t="shared" si="171"/>
        <v>神器7-7</v>
      </c>
      <c r="GQ754" s="14">
        <f t="shared" si="172"/>
        <v>5</v>
      </c>
    </row>
    <row r="755" spans="192:199" ht="16.5" x14ac:dyDescent="0.2">
      <c r="GJ755" s="105">
        <v>749</v>
      </c>
      <c r="GK755" s="14">
        <f t="shared" si="168"/>
        <v>41</v>
      </c>
      <c r="GL755" s="14">
        <f t="shared" si="169"/>
        <v>1606049</v>
      </c>
      <c r="GM755" s="14" t="str">
        <f t="shared" si="173"/>
        <v>神器7-7 : 级</v>
      </c>
      <c r="GN755" s="14" t="s">
        <v>900</v>
      </c>
      <c r="GO755" s="14">
        <f t="shared" si="170"/>
        <v>11</v>
      </c>
      <c r="GP755" s="14" t="str">
        <f t="shared" si="171"/>
        <v>神器7-7</v>
      </c>
      <c r="GQ755" s="14">
        <f t="shared" si="172"/>
        <v>5</v>
      </c>
    </row>
    <row r="756" spans="192:199" ht="16.5" x14ac:dyDescent="0.2">
      <c r="GJ756" s="105">
        <v>750</v>
      </c>
      <c r="GK756" s="14">
        <f t="shared" si="168"/>
        <v>41</v>
      </c>
      <c r="GL756" s="14">
        <f t="shared" si="169"/>
        <v>1606049</v>
      </c>
      <c r="GM756" s="14" t="str">
        <f t="shared" si="173"/>
        <v>神器7-7 : 级</v>
      </c>
      <c r="GN756" s="14" t="s">
        <v>900</v>
      </c>
      <c r="GO756" s="14">
        <f t="shared" si="170"/>
        <v>12</v>
      </c>
      <c r="GP756" s="14" t="str">
        <f t="shared" si="171"/>
        <v>神器7-7</v>
      </c>
      <c r="GQ756" s="14">
        <f t="shared" si="172"/>
        <v>6</v>
      </c>
    </row>
    <row r="757" spans="192:199" ht="16.5" x14ac:dyDescent="0.2">
      <c r="GJ757" s="105">
        <v>751</v>
      </c>
      <c r="GK757" s="14">
        <f t="shared" si="168"/>
        <v>41</v>
      </c>
      <c r="GL757" s="14">
        <f t="shared" si="169"/>
        <v>1606049</v>
      </c>
      <c r="GM757" s="14" t="str">
        <f t="shared" si="173"/>
        <v>神器7-7 : 级</v>
      </c>
      <c r="GN757" s="14" t="s">
        <v>900</v>
      </c>
      <c r="GO757" s="14">
        <f t="shared" si="170"/>
        <v>13</v>
      </c>
      <c r="GP757" s="14" t="str">
        <f t="shared" si="171"/>
        <v>神器7-7</v>
      </c>
      <c r="GQ757" s="14">
        <f t="shared" si="172"/>
        <v>7</v>
      </c>
    </row>
    <row r="758" spans="192:199" ht="16.5" x14ac:dyDescent="0.2">
      <c r="GJ758" s="105">
        <v>752</v>
      </c>
      <c r="GK758" s="14">
        <f t="shared" si="168"/>
        <v>41</v>
      </c>
      <c r="GL758" s="14">
        <f t="shared" si="169"/>
        <v>1606049</v>
      </c>
      <c r="GM758" s="14" t="str">
        <f t="shared" si="173"/>
        <v>神器7-7 : 级</v>
      </c>
      <c r="GN758" s="14" t="s">
        <v>900</v>
      </c>
      <c r="GO758" s="14">
        <f t="shared" si="170"/>
        <v>14</v>
      </c>
      <c r="GP758" s="14" t="str">
        <f t="shared" si="171"/>
        <v>神器7-7</v>
      </c>
      <c r="GQ758" s="14">
        <f t="shared" si="172"/>
        <v>7</v>
      </c>
    </row>
    <row r="759" spans="192:199" ht="16.5" x14ac:dyDescent="0.2">
      <c r="GJ759" s="105">
        <v>753</v>
      </c>
      <c r="GK759" s="14">
        <f t="shared" si="168"/>
        <v>41</v>
      </c>
      <c r="GL759" s="14">
        <f t="shared" si="169"/>
        <v>1606049</v>
      </c>
      <c r="GM759" s="14" t="str">
        <f t="shared" si="173"/>
        <v>神器7-7 : 级</v>
      </c>
      <c r="GN759" s="14" t="s">
        <v>900</v>
      </c>
      <c r="GO759" s="14">
        <f t="shared" si="170"/>
        <v>15</v>
      </c>
      <c r="GP759" s="14" t="str">
        <f t="shared" si="171"/>
        <v>神器7-7</v>
      </c>
      <c r="GQ759" s="14">
        <f t="shared" si="172"/>
        <v>7</v>
      </c>
    </row>
    <row r="760" spans="192:199" ht="16.5" x14ac:dyDescent="0.2">
      <c r="GJ760" s="105">
        <v>754</v>
      </c>
      <c r="GK760" s="14">
        <f t="shared" si="168"/>
        <v>41</v>
      </c>
      <c r="GL760" s="14">
        <f t="shared" si="169"/>
        <v>1606049</v>
      </c>
      <c r="GM760" s="14" t="str">
        <f t="shared" si="173"/>
        <v>神器7-7 : 级</v>
      </c>
      <c r="GN760" s="14" t="s">
        <v>900</v>
      </c>
      <c r="GO760" s="14">
        <f t="shared" si="170"/>
        <v>16</v>
      </c>
      <c r="GP760" s="14" t="str">
        <f t="shared" si="171"/>
        <v>神器7-7</v>
      </c>
      <c r="GQ760" s="14">
        <f t="shared" si="172"/>
        <v>10</v>
      </c>
    </row>
    <row r="761" spans="192:199" ht="16.5" x14ac:dyDescent="0.2">
      <c r="GJ761" s="105">
        <v>755</v>
      </c>
      <c r="GK761" s="14">
        <f t="shared" si="168"/>
        <v>41</v>
      </c>
      <c r="GL761" s="14">
        <f t="shared" si="169"/>
        <v>1606049</v>
      </c>
      <c r="GM761" s="14" t="str">
        <f t="shared" si="173"/>
        <v>神器7-7 : 级</v>
      </c>
      <c r="GN761" s="14" t="s">
        <v>900</v>
      </c>
      <c r="GO761" s="14">
        <f t="shared" si="170"/>
        <v>17</v>
      </c>
      <c r="GP761" s="14" t="str">
        <f t="shared" si="171"/>
        <v>神器7-7</v>
      </c>
      <c r="GQ761" s="14">
        <f t="shared" si="172"/>
        <v>10</v>
      </c>
    </row>
    <row r="762" spans="192:199" ht="16.5" x14ac:dyDescent="0.2">
      <c r="GJ762" s="105">
        <v>756</v>
      </c>
      <c r="GK762" s="14">
        <f t="shared" si="168"/>
        <v>41</v>
      </c>
      <c r="GL762" s="14">
        <f t="shared" si="169"/>
        <v>1606049</v>
      </c>
      <c r="GM762" s="14" t="str">
        <f t="shared" si="173"/>
        <v>神器7-7 : 级</v>
      </c>
      <c r="GN762" s="14" t="s">
        <v>900</v>
      </c>
      <c r="GO762" s="14">
        <f t="shared" si="170"/>
        <v>18</v>
      </c>
      <c r="GP762" s="14" t="str">
        <f t="shared" si="171"/>
        <v>神器7-7</v>
      </c>
      <c r="GQ762" s="14">
        <f t="shared" si="172"/>
        <v>10</v>
      </c>
    </row>
    <row r="763" spans="192:199" ht="16.5" x14ac:dyDescent="0.2">
      <c r="GJ763" s="105">
        <v>757</v>
      </c>
      <c r="GK763" s="14">
        <f t="shared" si="168"/>
        <v>41</v>
      </c>
      <c r="GL763" s="14">
        <f t="shared" si="169"/>
        <v>1606049</v>
      </c>
      <c r="GM763" s="14" t="str">
        <f t="shared" si="173"/>
        <v>神器7-7 : 级</v>
      </c>
      <c r="GN763" s="14" t="s">
        <v>900</v>
      </c>
      <c r="GO763" s="14">
        <f t="shared" si="170"/>
        <v>19</v>
      </c>
      <c r="GP763" s="14" t="str">
        <f t="shared" si="171"/>
        <v>神器7-7</v>
      </c>
      <c r="GQ763" s="14">
        <f t="shared" si="172"/>
        <v>15</v>
      </c>
    </row>
    <row r="764" spans="192:199" ht="16.5" x14ac:dyDescent="0.2">
      <c r="GJ764" s="105">
        <v>758</v>
      </c>
      <c r="GK764" s="14">
        <f t="shared" si="168"/>
        <v>41</v>
      </c>
      <c r="GL764" s="14">
        <f t="shared" si="169"/>
        <v>1606049</v>
      </c>
      <c r="GM764" s="14" t="str">
        <f t="shared" si="173"/>
        <v>神器7-7 : 级</v>
      </c>
      <c r="GN764" s="14" t="s">
        <v>900</v>
      </c>
      <c r="GO764" s="14">
        <f t="shared" si="170"/>
        <v>20</v>
      </c>
      <c r="GP764" s="14" t="str">
        <f t="shared" si="171"/>
        <v>神器7-7</v>
      </c>
      <c r="GQ764" s="14">
        <f t="shared" si="172"/>
        <v>15</v>
      </c>
    </row>
    <row r="765" spans="192:199" ht="16.5" x14ac:dyDescent="0.2">
      <c r="GJ765" s="105">
        <v>759</v>
      </c>
      <c r="GK765" s="14">
        <f t="shared" si="168"/>
        <v>41</v>
      </c>
      <c r="GL765" s="14">
        <f t="shared" si="169"/>
        <v>1606049</v>
      </c>
      <c r="GM765" s="14" t="str">
        <f t="shared" si="173"/>
        <v>神器7-7 : 级</v>
      </c>
      <c r="GN765" s="14" t="s">
        <v>900</v>
      </c>
      <c r="GO765" s="14">
        <f t="shared" si="170"/>
        <v>21</v>
      </c>
      <c r="GP765" s="14" t="str">
        <f t="shared" si="171"/>
        <v>神器7-7</v>
      </c>
      <c r="GQ765" s="14">
        <f t="shared" si="172"/>
        <v>15</v>
      </c>
    </row>
    <row r="766" spans="192:199" ht="16.5" x14ac:dyDescent="0.2">
      <c r="GJ766" s="105">
        <v>760</v>
      </c>
      <c r="GK766" s="14">
        <f t="shared" si="168"/>
        <v>42</v>
      </c>
      <c r="GL766" s="14">
        <f t="shared" si="169"/>
        <v>1606050</v>
      </c>
      <c r="GM766" s="14" t="str">
        <f t="shared" ref="GM766:GM786" si="174">INDEX($T$8:$T$49,GK766)&amp;" : "&amp;AO766&amp;"级"</f>
        <v>神器7-8 : 级</v>
      </c>
      <c r="GN766" s="14" t="s">
        <v>900</v>
      </c>
      <c r="GO766" s="14">
        <f t="shared" ref="GO766:GO786" si="175">GJ766-INDEX($R$7:$R$49,GK766)</f>
        <v>1</v>
      </c>
      <c r="GP766" s="14" t="str">
        <f t="shared" ref="GP766:GP786" si="176">INDEX($T$8:$T$49,GK766)</f>
        <v>神器7-8</v>
      </c>
      <c r="GQ766" s="14">
        <f t="shared" ref="GQ766:GQ786" si="177">INDEX($K$8:$K$28,GO766)</f>
        <v>1</v>
      </c>
    </row>
    <row r="767" spans="192:199" ht="16.5" x14ac:dyDescent="0.2">
      <c r="GJ767" s="105">
        <v>761</v>
      </c>
      <c r="GK767" s="14">
        <f t="shared" si="168"/>
        <v>42</v>
      </c>
      <c r="GL767" s="14">
        <f t="shared" si="169"/>
        <v>1606050</v>
      </c>
      <c r="GM767" s="14" t="str">
        <f t="shared" si="174"/>
        <v>神器7-8 : 级</v>
      </c>
      <c r="GN767" s="14" t="s">
        <v>900</v>
      </c>
      <c r="GO767" s="14">
        <f t="shared" si="175"/>
        <v>2</v>
      </c>
      <c r="GP767" s="14" t="str">
        <f t="shared" si="176"/>
        <v>神器7-8</v>
      </c>
      <c r="GQ767" s="14">
        <f t="shared" si="177"/>
        <v>1</v>
      </c>
    </row>
    <row r="768" spans="192:199" ht="16.5" x14ac:dyDescent="0.2">
      <c r="GJ768" s="105">
        <v>762</v>
      </c>
      <c r="GK768" s="14">
        <f t="shared" si="168"/>
        <v>42</v>
      </c>
      <c r="GL768" s="14">
        <f t="shared" si="169"/>
        <v>1606050</v>
      </c>
      <c r="GM768" s="14" t="str">
        <f t="shared" si="174"/>
        <v>神器7-8 : 级</v>
      </c>
      <c r="GN768" s="14" t="s">
        <v>900</v>
      </c>
      <c r="GO768" s="14">
        <f t="shared" si="175"/>
        <v>3</v>
      </c>
      <c r="GP768" s="14" t="str">
        <f t="shared" si="176"/>
        <v>神器7-8</v>
      </c>
      <c r="GQ768" s="14">
        <f t="shared" si="177"/>
        <v>1</v>
      </c>
    </row>
    <row r="769" spans="192:199" ht="16.5" x14ac:dyDescent="0.2">
      <c r="GJ769" s="105">
        <v>763</v>
      </c>
      <c r="GK769" s="14">
        <f t="shared" si="168"/>
        <v>42</v>
      </c>
      <c r="GL769" s="14">
        <f t="shared" si="169"/>
        <v>1606050</v>
      </c>
      <c r="GM769" s="14" t="str">
        <f t="shared" si="174"/>
        <v>神器7-8 : 级</v>
      </c>
      <c r="GN769" s="14" t="s">
        <v>900</v>
      </c>
      <c r="GO769" s="14">
        <f t="shared" si="175"/>
        <v>4</v>
      </c>
      <c r="GP769" s="14" t="str">
        <f t="shared" si="176"/>
        <v>神器7-8</v>
      </c>
      <c r="GQ769" s="14">
        <f t="shared" si="177"/>
        <v>2</v>
      </c>
    </row>
    <row r="770" spans="192:199" ht="16.5" x14ac:dyDescent="0.2">
      <c r="GJ770" s="105">
        <v>764</v>
      </c>
      <c r="GK770" s="14">
        <f t="shared" si="168"/>
        <v>42</v>
      </c>
      <c r="GL770" s="14">
        <f t="shared" si="169"/>
        <v>1606050</v>
      </c>
      <c r="GM770" s="14" t="str">
        <f t="shared" si="174"/>
        <v>神器7-8 : 级</v>
      </c>
      <c r="GN770" s="14" t="s">
        <v>900</v>
      </c>
      <c r="GO770" s="14">
        <f t="shared" si="175"/>
        <v>5</v>
      </c>
      <c r="GP770" s="14" t="str">
        <f t="shared" si="176"/>
        <v>神器7-8</v>
      </c>
      <c r="GQ770" s="14">
        <f t="shared" si="177"/>
        <v>2</v>
      </c>
    </row>
    <row r="771" spans="192:199" ht="16.5" x14ac:dyDescent="0.2">
      <c r="GJ771" s="105">
        <v>765</v>
      </c>
      <c r="GK771" s="14">
        <f t="shared" si="168"/>
        <v>42</v>
      </c>
      <c r="GL771" s="14">
        <f t="shared" si="169"/>
        <v>1606050</v>
      </c>
      <c r="GM771" s="14" t="str">
        <f t="shared" si="174"/>
        <v>神器7-8 : 级</v>
      </c>
      <c r="GN771" s="14" t="s">
        <v>900</v>
      </c>
      <c r="GO771" s="14">
        <f t="shared" si="175"/>
        <v>6</v>
      </c>
      <c r="GP771" s="14" t="str">
        <f t="shared" si="176"/>
        <v>神器7-8</v>
      </c>
      <c r="GQ771" s="14">
        <f t="shared" si="177"/>
        <v>2</v>
      </c>
    </row>
    <row r="772" spans="192:199" ht="16.5" x14ac:dyDescent="0.2">
      <c r="GJ772" s="105">
        <v>766</v>
      </c>
      <c r="GK772" s="14">
        <f t="shared" si="168"/>
        <v>42</v>
      </c>
      <c r="GL772" s="14">
        <f t="shared" si="169"/>
        <v>1606050</v>
      </c>
      <c r="GM772" s="14" t="str">
        <f t="shared" si="174"/>
        <v>神器7-8 : 级</v>
      </c>
      <c r="GN772" s="14" t="s">
        <v>900</v>
      </c>
      <c r="GO772" s="14">
        <f t="shared" si="175"/>
        <v>7</v>
      </c>
      <c r="GP772" s="14" t="str">
        <f t="shared" si="176"/>
        <v>神器7-8</v>
      </c>
      <c r="GQ772" s="14">
        <f t="shared" si="177"/>
        <v>3</v>
      </c>
    </row>
    <row r="773" spans="192:199" ht="16.5" x14ac:dyDescent="0.2">
      <c r="GJ773" s="105">
        <v>767</v>
      </c>
      <c r="GK773" s="14">
        <f t="shared" si="168"/>
        <v>42</v>
      </c>
      <c r="GL773" s="14">
        <f t="shared" si="169"/>
        <v>1606050</v>
      </c>
      <c r="GM773" s="14" t="str">
        <f t="shared" si="174"/>
        <v>神器7-8 : 级</v>
      </c>
      <c r="GN773" s="14" t="s">
        <v>900</v>
      </c>
      <c r="GO773" s="14">
        <f t="shared" si="175"/>
        <v>8</v>
      </c>
      <c r="GP773" s="14" t="str">
        <f t="shared" si="176"/>
        <v>神器7-8</v>
      </c>
      <c r="GQ773" s="14">
        <f t="shared" si="177"/>
        <v>3</v>
      </c>
    </row>
    <row r="774" spans="192:199" ht="16.5" x14ac:dyDescent="0.2">
      <c r="GJ774" s="105">
        <v>768</v>
      </c>
      <c r="GK774" s="14">
        <f t="shared" si="168"/>
        <v>42</v>
      </c>
      <c r="GL774" s="14">
        <f t="shared" si="169"/>
        <v>1606050</v>
      </c>
      <c r="GM774" s="14" t="str">
        <f t="shared" si="174"/>
        <v>神器7-8 : 级</v>
      </c>
      <c r="GN774" s="14" t="s">
        <v>900</v>
      </c>
      <c r="GO774" s="14">
        <f t="shared" si="175"/>
        <v>9</v>
      </c>
      <c r="GP774" s="14" t="str">
        <f t="shared" si="176"/>
        <v>神器7-8</v>
      </c>
      <c r="GQ774" s="14">
        <f t="shared" si="177"/>
        <v>3</v>
      </c>
    </row>
    <row r="775" spans="192:199" ht="16.5" x14ac:dyDescent="0.2">
      <c r="GJ775" s="105">
        <v>769</v>
      </c>
      <c r="GK775" s="14">
        <f t="shared" si="168"/>
        <v>42</v>
      </c>
      <c r="GL775" s="14">
        <f t="shared" si="169"/>
        <v>1606050</v>
      </c>
      <c r="GM775" s="14" t="str">
        <f t="shared" si="174"/>
        <v>神器7-8 : 级</v>
      </c>
      <c r="GN775" s="14" t="s">
        <v>900</v>
      </c>
      <c r="GO775" s="14">
        <f t="shared" si="175"/>
        <v>10</v>
      </c>
      <c r="GP775" s="14" t="str">
        <f t="shared" si="176"/>
        <v>神器7-8</v>
      </c>
      <c r="GQ775" s="14">
        <f t="shared" si="177"/>
        <v>5</v>
      </c>
    </row>
    <row r="776" spans="192:199" ht="16.5" x14ac:dyDescent="0.2">
      <c r="GJ776" s="105">
        <v>770</v>
      </c>
      <c r="GK776" s="14">
        <f t="shared" ref="GK776:GK786" si="178">MATCH(GJ776-1,$R$7:$R$49,1)</f>
        <v>42</v>
      </c>
      <c r="GL776" s="14">
        <f t="shared" ref="GL776:GL786" si="179">INDEX($S$8:$S$49,GK776)</f>
        <v>1606050</v>
      </c>
      <c r="GM776" s="14" t="str">
        <f t="shared" si="174"/>
        <v>神器7-8 : 级</v>
      </c>
      <c r="GN776" s="14" t="s">
        <v>900</v>
      </c>
      <c r="GO776" s="14">
        <f t="shared" si="175"/>
        <v>11</v>
      </c>
      <c r="GP776" s="14" t="str">
        <f t="shared" si="176"/>
        <v>神器7-8</v>
      </c>
      <c r="GQ776" s="14">
        <f t="shared" si="177"/>
        <v>5</v>
      </c>
    </row>
    <row r="777" spans="192:199" ht="16.5" x14ac:dyDescent="0.2">
      <c r="GJ777" s="105">
        <v>771</v>
      </c>
      <c r="GK777" s="14">
        <f t="shared" si="178"/>
        <v>42</v>
      </c>
      <c r="GL777" s="14">
        <f t="shared" si="179"/>
        <v>1606050</v>
      </c>
      <c r="GM777" s="14" t="str">
        <f t="shared" si="174"/>
        <v>神器7-8 : 级</v>
      </c>
      <c r="GN777" s="14" t="s">
        <v>900</v>
      </c>
      <c r="GO777" s="14">
        <f t="shared" si="175"/>
        <v>12</v>
      </c>
      <c r="GP777" s="14" t="str">
        <f t="shared" si="176"/>
        <v>神器7-8</v>
      </c>
      <c r="GQ777" s="14">
        <f t="shared" si="177"/>
        <v>6</v>
      </c>
    </row>
    <row r="778" spans="192:199" ht="16.5" x14ac:dyDescent="0.2">
      <c r="GJ778" s="105">
        <v>772</v>
      </c>
      <c r="GK778" s="14">
        <f t="shared" si="178"/>
        <v>42</v>
      </c>
      <c r="GL778" s="14">
        <f t="shared" si="179"/>
        <v>1606050</v>
      </c>
      <c r="GM778" s="14" t="str">
        <f t="shared" si="174"/>
        <v>神器7-8 : 级</v>
      </c>
      <c r="GN778" s="14" t="s">
        <v>900</v>
      </c>
      <c r="GO778" s="14">
        <f t="shared" si="175"/>
        <v>13</v>
      </c>
      <c r="GP778" s="14" t="str">
        <f t="shared" si="176"/>
        <v>神器7-8</v>
      </c>
      <c r="GQ778" s="14">
        <f t="shared" si="177"/>
        <v>7</v>
      </c>
    </row>
    <row r="779" spans="192:199" ht="16.5" x14ac:dyDescent="0.2">
      <c r="GJ779" s="105">
        <v>773</v>
      </c>
      <c r="GK779" s="14">
        <f t="shared" si="178"/>
        <v>42</v>
      </c>
      <c r="GL779" s="14">
        <f t="shared" si="179"/>
        <v>1606050</v>
      </c>
      <c r="GM779" s="14" t="str">
        <f t="shared" si="174"/>
        <v>神器7-8 : 级</v>
      </c>
      <c r="GN779" s="14" t="s">
        <v>900</v>
      </c>
      <c r="GO779" s="14">
        <f t="shared" si="175"/>
        <v>14</v>
      </c>
      <c r="GP779" s="14" t="str">
        <f t="shared" si="176"/>
        <v>神器7-8</v>
      </c>
      <c r="GQ779" s="14">
        <f t="shared" si="177"/>
        <v>7</v>
      </c>
    </row>
    <row r="780" spans="192:199" ht="16.5" x14ac:dyDescent="0.2">
      <c r="GJ780" s="105">
        <v>774</v>
      </c>
      <c r="GK780" s="14">
        <f t="shared" si="178"/>
        <v>42</v>
      </c>
      <c r="GL780" s="14">
        <f t="shared" si="179"/>
        <v>1606050</v>
      </c>
      <c r="GM780" s="14" t="str">
        <f t="shared" si="174"/>
        <v>神器7-8 : 级</v>
      </c>
      <c r="GN780" s="14" t="s">
        <v>900</v>
      </c>
      <c r="GO780" s="14">
        <f t="shared" si="175"/>
        <v>15</v>
      </c>
      <c r="GP780" s="14" t="str">
        <f t="shared" si="176"/>
        <v>神器7-8</v>
      </c>
      <c r="GQ780" s="14">
        <f t="shared" si="177"/>
        <v>7</v>
      </c>
    </row>
    <row r="781" spans="192:199" ht="16.5" x14ac:dyDescent="0.2">
      <c r="GJ781" s="105">
        <v>775</v>
      </c>
      <c r="GK781" s="14">
        <f t="shared" si="178"/>
        <v>42</v>
      </c>
      <c r="GL781" s="14">
        <f t="shared" si="179"/>
        <v>1606050</v>
      </c>
      <c r="GM781" s="14" t="str">
        <f t="shared" si="174"/>
        <v>神器7-8 : 级</v>
      </c>
      <c r="GN781" s="14" t="s">
        <v>900</v>
      </c>
      <c r="GO781" s="14">
        <f t="shared" si="175"/>
        <v>16</v>
      </c>
      <c r="GP781" s="14" t="str">
        <f t="shared" si="176"/>
        <v>神器7-8</v>
      </c>
      <c r="GQ781" s="14">
        <f t="shared" si="177"/>
        <v>10</v>
      </c>
    </row>
    <row r="782" spans="192:199" ht="16.5" x14ac:dyDescent="0.2">
      <c r="GJ782" s="105">
        <v>776</v>
      </c>
      <c r="GK782" s="14">
        <f t="shared" si="178"/>
        <v>42</v>
      </c>
      <c r="GL782" s="14">
        <f t="shared" si="179"/>
        <v>1606050</v>
      </c>
      <c r="GM782" s="14" t="str">
        <f t="shared" si="174"/>
        <v>神器7-8 : 级</v>
      </c>
      <c r="GN782" s="14" t="s">
        <v>900</v>
      </c>
      <c r="GO782" s="14">
        <f t="shared" si="175"/>
        <v>17</v>
      </c>
      <c r="GP782" s="14" t="str">
        <f t="shared" si="176"/>
        <v>神器7-8</v>
      </c>
      <c r="GQ782" s="14">
        <f t="shared" si="177"/>
        <v>10</v>
      </c>
    </row>
    <row r="783" spans="192:199" ht="16.5" x14ac:dyDescent="0.2">
      <c r="GJ783" s="105">
        <v>777</v>
      </c>
      <c r="GK783" s="14">
        <f t="shared" si="178"/>
        <v>42</v>
      </c>
      <c r="GL783" s="14">
        <f t="shared" si="179"/>
        <v>1606050</v>
      </c>
      <c r="GM783" s="14" t="str">
        <f t="shared" si="174"/>
        <v>神器7-8 : 级</v>
      </c>
      <c r="GN783" s="14" t="s">
        <v>900</v>
      </c>
      <c r="GO783" s="14">
        <f t="shared" si="175"/>
        <v>18</v>
      </c>
      <c r="GP783" s="14" t="str">
        <f t="shared" si="176"/>
        <v>神器7-8</v>
      </c>
      <c r="GQ783" s="14">
        <f t="shared" si="177"/>
        <v>10</v>
      </c>
    </row>
    <row r="784" spans="192:199" ht="16.5" x14ac:dyDescent="0.2">
      <c r="GJ784" s="105">
        <v>778</v>
      </c>
      <c r="GK784" s="14">
        <f t="shared" si="178"/>
        <v>42</v>
      </c>
      <c r="GL784" s="14">
        <f t="shared" si="179"/>
        <v>1606050</v>
      </c>
      <c r="GM784" s="14" t="str">
        <f t="shared" si="174"/>
        <v>神器7-8 : 级</v>
      </c>
      <c r="GN784" s="14" t="s">
        <v>900</v>
      </c>
      <c r="GO784" s="14">
        <f t="shared" si="175"/>
        <v>19</v>
      </c>
      <c r="GP784" s="14" t="str">
        <f t="shared" si="176"/>
        <v>神器7-8</v>
      </c>
      <c r="GQ784" s="14">
        <f t="shared" si="177"/>
        <v>15</v>
      </c>
    </row>
    <row r="785" spans="192:199" ht="16.5" x14ac:dyDescent="0.2">
      <c r="GJ785" s="105">
        <v>779</v>
      </c>
      <c r="GK785" s="14">
        <f t="shared" si="178"/>
        <v>42</v>
      </c>
      <c r="GL785" s="14">
        <f t="shared" si="179"/>
        <v>1606050</v>
      </c>
      <c r="GM785" s="14" t="str">
        <f t="shared" si="174"/>
        <v>神器7-8 : 级</v>
      </c>
      <c r="GN785" s="14" t="s">
        <v>900</v>
      </c>
      <c r="GO785" s="14">
        <f t="shared" si="175"/>
        <v>20</v>
      </c>
      <c r="GP785" s="14" t="str">
        <f t="shared" si="176"/>
        <v>神器7-8</v>
      </c>
      <c r="GQ785" s="14">
        <f t="shared" si="177"/>
        <v>15</v>
      </c>
    </row>
    <row r="786" spans="192:199" ht="16.5" x14ac:dyDescent="0.2">
      <c r="GJ786" s="105">
        <v>780</v>
      </c>
      <c r="GK786" s="14">
        <f t="shared" si="178"/>
        <v>42</v>
      </c>
      <c r="GL786" s="14">
        <f t="shared" si="179"/>
        <v>1606050</v>
      </c>
      <c r="GM786" s="14" t="str">
        <f t="shared" si="174"/>
        <v>神器7-8 : 级</v>
      </c>
      <c r="GN786" s="14" t="s">
        <v>900</v>
      </c>
      <c r="GO786" s="14">
        <f t="shared" si="175"/>
        <v>21</v>
      </c>
      <c r="GP786" s="14" t="str">
        <f t="shared" si="176"/>
        <v>神器7-8</v>
      </c>
      <c r="GQ786" s="14">
        <f t="shared" si="177"/>
        <v>15</v>
      </c>
    </row>
  </sheetData>
  <mergeCells count="17">
    <mergeCell ref="GJ4:GQ4"/>
    <mergeCell ref="J4:L4"/>
    <mergeCell ref="N4:T4"/>
    <mergeCell ref="BD4:CX4"/>
    <mergeCell ref="CZ4:EO4"/>
    <mergeCell ref="ER4:GG4"/>
    <mergeCell ref="W4:AA4"/>
    <mergeCell ref="AD4:AI4"/>
    <mergeCell ref="AL4:AV4"/>
    <mergeCell ref="AY4:BA4"/>
    <mergeCell ref="FR5:FY5"/>
    <mergeCell ref="FZ5:GG5"/>
    <mergeCell ref="ER5:ET5"/>
    <mergeCell ref="EU5:EY5"/>
    <mergeCell ref="EZ5:FE5"/>
    <mergeCell ref="FF5:FK5"/>
    <mergeCell ref="FL5:FQ5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E21" sqref="E21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5" width="11.125" customWidth="1"/>
    <col min="6" max="6" width="10.5" customWidth="1"/>
    <col min="7" max="7" width="11.125" customWidth="1"/>
    <col min="8" max="9" width="10.25" customWidth="1"/>
  </cols>
  <sheetData>
    <row r="3" spans="1:9" ht="17.25" x14ac:dyDescent="0.2">
      <c r="B3" s="12" t="s">
        <v>465</v>
      </c>
      <c r="C3" s="12" t="s">
        <v>464</v>
      </c>
      <c r="D3" s="12" t="s">
        <v>463</v>
      </c>
      <c r="E3" s="12" t="s">
        <v>462</v>
      </c>
      <c r="F3" s="12" t="s">
        <v>461</v>
      </c>
      <c r="G3" s="12" t="s">
        <v>460</v>
      </c>
      <c r="H3" s="12" t="s">
        <v>459</v>
      </c>
      <c r="I3" s="12" t="s">
        <v>458</v>
      </c>
    </row>
    <row r="4" spans="1:9" ht="16.5" x14ac:dyDescent="0.2">
      <c r="A4" s="15"/>
      <c r="B4" s="63"/>
      <c r="C4" s="63"/>
      <c r="D4" s="21">
        <v>0.4</v>
      </c>
      <c r="E4" s="21">
        <v>0.6</v>
      </c>
      <c r="F4" s="21"/>
      <c r="G4" s="21"/>
      <c r="H4" s="62"/>
      <c r="I4" s="62"/>
    </row>
    <row r="5" spans="1:9" ht="16.5" x14ac:dyDescent="0.2">
      <c r="A5" s="38" t="s">
        <v>457</v>
      </c>
      <c r="B5" s="62">
        <f>金币总产!S30</f>
        <v>298980</v>
      </c>
      <c r="C5" s="62">
        <f>SUM(节奏总表!Y8:Y11)</f>
        <v>2.19</v>
      </c>
      <c r="D5" s="14">
        <f t="shared" ref="D5:E8" si="0">INT($B5*D$4)</f>
        <v>119592</v>
      </c>
      <c r="E5" s="14">
        <f t="shared" si="0"/>
        <v>179388</v>
      </c>
      <c r="F5" s="62"/>
      <c r="G5" s="62"/>
      <c r="H5" s="62">
        <v>10</v>
      </c>
      <c r="I5" s="62" t="s">
        <v>456</v>
      </c>
    </row>
    <row r="6" spans="1:9" ht="16.5" x14ac:dyDescent="0.2">
      <c r="A6" s="38" t="s">
        <v>241</v>
      </c>
      <c r="B6" s="62">
        <f>金币总产!S31</f>
        <v>236200</v>
      </c>
      <c r="C6" s="62">
        <f>SUM(节奏总表!Y12:Y13)</f>
        <v>1.37</v>
      </c>
      <c r="D6" s="14">
        <f t="shared" si="0"/>
        <v>94480</v>
      </c>
      <c r="E6" s="14">
        <f t="shared" si="0"/>
        <v>141720</v>
      </c>
      <c r="F6" s="62"/>
      <c r="G6" s="62"/>
      <c r="H6" s="62">
        <v>10</v>
      </c>
      <c r="I6" s="62" t="s">
        <v>455</v>
      </c>
    </row>
    <row r="7" spans="1:9" ht="16.5" x14ac:dyDescent="0.2">
      <c r="A7" s="38" t="s">
        <v>242</v>
      </c>
      <c r="B7" s="62">
        <f>金币总产!S32</f>
        <v>324520</v>
      </c>
      <c r="C7" s="62">
        <f>SUM(节奏总表!Y14:Y15)</f>
        <v>1.8499999999999996</v>
      </c>
      <c r="D7" s="14">
        <f t="shared" si="0"/>
        <v>129808</v>
      </c>
      <c r="E7" s="14">
        <f t="shared" si="0"/>
        <v>194712</v>
      </c>
      <c r="F7" s="62"/>
      <c r="G7" s="62"/>
      <c r="H7" s="62">
        <v>15</v>
      </c>
      <c r="I7" s="62" t="s">
        <v>454</v>
      </c>
    </row>
    <row r="8" spans="1:9" ht="16.5" x14ac:dyDescent="0.2">
      <c r="A8" s="38" t="s">
        <v>243</v>
      </c>
      <c r="B8" s="62">
        <f>金币总产!S33</f>
        <v>719920</v>
      </c>
      <c r="C8" s="62">
        <f>SUM(节奏总表!Y16:Y18)</f>
        <v>4.0400000000000009</v>
      </c>
      <c r="D8" s="14">
        <f t="shared" si="0"/>
        <v>287968</v>
      </c>
      <c r="E8" s="14">
        <f t="shared" si="0"/>
        <v>431952</v>
      </c>
      <c r="F8" s="62"/>
      <c r="G8" s="62"/>
      <c r="H8" s="62">
        <v>15</v>
      </c>
      <c r="I8" s="62" t="s">
        <v>453</v>
      </c>
    </row>
    <row r="9" spans="1:9" x14ac:dyDescent="0.2">
      <c r="A9" s="15"/>
      <c r="B9" s="15"/>
      <c r="C9" s="15"/>
      <c r="D9" s="15"/>
      <c r="E9" s="15"/>
      <c r="F9" s="15"/>
      <c r="G9" s="15"/>
    </row>
    <row r="10" spans="1:9" x14ac:dyDescent="0.2">
      <c r="A10" s="15"/>
      <c r="B10" s="15"/>
      <c r="C10" s="15"/>
      <c r="D10" s="15"/>
      <c r="E10" s="15"/>
      <c r="F10" s="15"/>
      <c r="G10" s="15"/>
    </row>
    <row r="11" spans="1:9" x14ac:dyDescent="0.2">
      <c r="A11" s="15"/>
      <c r="B11" s="15"/>
      <c r="C11" s="15"/>
      <c r="D11" s="15"/>
      <c r="E11" s="15"/>
      <c r="F11" s="15"/>
      <c r="G11" s="15"/>
    </row>
    <row r="12" spans="1:9" x14ac:dyDescent="0.2">
      <c r="A12" s="15"/>
      <c r="B12" s="15"/>
      <c r="C12" s="15"/>
      <c r="D12" s="15"/>
      <c r="E12" s="15"/>
      <c r="F12" s="15"/>
      <c r="G12" s="15"/>
    </row>
    <row r="13" spans="1:9" x14ac:dyDescent="0.2">
      <c r="A13" s="15"/>
      <c r="B13" s="15"/>
      <c r="C13" s="15"/>
      <c r="D13" s="15"/>
      <c r="E13" s="15"/>
      <c r="F13" s="15"/>
      <c r="G13" s="15"/>
    </row>
    <row r="14" spans="1:9" x14ac:dyDescent="0.2">
      <c r="A14" s="15"/>
      <c r="B14" s="15"/>
      <c r="C14" s="15"/>
      <c r="D14" s="15"/>
      <c r="E14" s="15"/>
      <c r="F14" s="15"/>
      <c r="G14" s="15"/>
    </row>
    <row r="15" spans="1:9" x14ac:dyDescent="0.2">
      <c r="A15" s="15"/>
      <c r="B15" s="15"/>
      <c r="C15" s="15"/>
      <c r="D15" s="15"/>
      <c r="E15" s="15"/>
      <c r="F15" s="15"/>
      <c r="G15" s="15"/>
    </row>
    <row r="16" spans="1:9" x14ac:dyDescent="0.2">
      <c r="A16" s="15"/>
      <c r="B16" s="15"/>
      <c r="C16" s="15"/>
      <c r="D16" s="15"/>
      <c r="E16" s="15"/>
      <c r="F16" s="15"/>
      <c r="G16" s="1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68"/>
  <sheetViews>
    <sheetView topLeftCell="A34" workbookViewId="0">
      <selection activeCell="D67" sqref="D67"/>
    </sheetView>
  </sheetViews>
  <sheetFormatPr defaultRowHeight="14.25" x14ac:dyDescent="0.2"/>
  <cols>
    <col min="1" max="1" width="16" customWidth="1"/>
    <col min="4" max="4" width="9.75" customWidth="1"/>
    <col min="5" max="5" width="10.375" customWidth="1"/>
    <col min="11" max="11" width="15" customWidth="1"/>
    <col min="12" max="12" width="38.25" customWidth="1"/>
    <col min="13" max="13" width="37.75" customWidth="1"/>
    <col min="14" max="14" width="37" customWidth="1"/>
    <col min="15" max="15" width="38.375" customWidth="1"/>
    <col min="16" max="16" width="36" customWidth="1"/>
    <col min="17" max="17" width="32.5" customWidth="1"/>
    <col min="18" max="18" width="22.875" customWidth="1"/>
    <col min="19" max="19" width="27.375" customWidth="1"/>
    <col min="20" max="20" width="22.375" customWidth="1"/>
  </cols>
  <sheetData>
    <row r="2" spans="1:7" ht="17.25" x14ac:dyDescent="0.2">
      <c r="A2" s="12" t="s">
        <v>16</v>
      </c>
      <c r="B2" s="12" t="s">
        <v>20</v>
      </c>
      <c r="C2" s="12" t="s">
        <v>21</v>
      </c>
      <c r="D2" s="12" t="s">
        <v>246</v>
      </c>
      <c r="E2" s="12" t="s">
        <v>355</v>
      </c>
    </row>
    <row r="3" spans="1:7" ht="16.5" x14ac:dyDescent="0.2">
      <c r="A3" s="13" t="s">
        <v>22</v>
      </c>
      <c r="B3" s="13">
        <v>1000</v>
      </c>
      <c r="C3" s="13"/>
      <c r="D3" s="39">
        <v>0.1</v>
      </c>
      <c r="E3" s="54"/>
    </row>
    <row r="4" spans="1:7" ht="16.5" x14ac:dyDescent="0.2">
      <c r="A4" s="32" t="s">
        <v>224</v>
      </c>
      <c r="B4" s="32">
        <v>200</v>
      </c>
      <c r="C4" s="32">
        <v>0.2</v>
      </c>
      <c r="D4" s="39"/>
      <c r="E4" s="54"/>
    </row>
    <row r="5" spans="1:7" ht="16.5" x14ac:dyDescent="0.2">
      <c r="A5" s="32" t="s">
        <v>225</v>
      </c>
      <c r="B5" s="32">
        <v>500</v>
      </c>
      <c r="C5" s="32">
        <v>0.5</v>
      </c>
      <c r="D5" s="39"/>
      <c r="E5" s="54"/>
    </row>
    <row r="6" spans="1:7" ht="16.5" x14ac:dyDescent="0.2">
      <c r="A6" s="32" t="s">
        <v>226</v>
      </c>
      <c r="B6" s="32">
        <v>1000</v>
      </c>
      <c r="C6" s="32">
        <v>1</v>
      </c>
      <c r="D6" s="39"/>
      <c r="E6" s="54"/>
    </row>
    <row r="7" spans="1:7" ht="16.5" x14ac:dyDescent="0.2">
      <c r="A7" s="32" t="s">
        <v>227</v>
      </c>
      <c r="B7" s="32">
        <v>2500</v>
      </c>
      <c r="C7" s="32">
        <v>2.5</v>
      </c>
      <c r="D7" s="39"/>
      <c r="E7" s="54"/>
    </row>
    <row r="8" spans="1:7" ht="16.5" x14ac:dyDescent="0.2">
      <c r="A8" s="32" t="s">
        <v>223</v>
      </c>
      <c r="B8" s="32">
        <v>10000</v>
      </c>
      <c r="C8" s="32">
        <v>10</v>
      </c>
      <c r="D8" s="39"/>
      <c r="E8" s="54"/>
    </row>
    <row r="9" spans="1:7" ht="16.5" x14ac:dyDescent="0.2">
      <c r="A9" s="13" t="s">
        <v>17</v>
      </c>
      <c r="B9" s="13">
        <v>5000</v>
      </c>
      <c r="C9" s="13"/>
      <c r="D9" s="39"/>
      <c r="E9" s="54"/>
      <c r="G9">
        <f>B9*50/$B$3/2</f>
        <v>125</v>
      </c>
    </row>
    <row r="10" spans="1:7" ht="16.5" x14ac:dyDescent="0.2">
      <c r="A10" s="13" t="s">
        <v>18</v>
      </c>
      <c r="B10" s="13">
        <v>12000</v>
      </c>
      <c r="C10" s="13"/>
      <c r="D10" s="39"/>
      <c r="E10" s="54"/>
      <c r="G10">
        <f>B10*50/$B$3/2</f>
        <v>300</v>
      </c>
    </row>
    <row r="11" spans="1:7" ht="16.5" x14ac:dyDescent="0.2">
      <c r="A11" s="13" t="s">
        <v>19</v>
      </c>
      <c r="B11" s="13">
        <v>35000</v>
      </c>
      <c r="C11" s="13"/>
      <c r="D11" s="39"/>
      <c r="E11" s="54"/>
      <c r="G11">
        <f>B11*50/$B$3/2</f>
        <v>875</v>
      </c>
    </row>
    <row r="12" spans="1:7" ht="16.5" x14ac:dyDescent="0.2">
      <c r="A12" s="13" t="s">
        <v>23</v>
      </c>
      <c r="B12" s="13"/>
      <c r="C12" s="13">
        <v>10</v>
      </c>
      <c r="D12" s="39"/>
      <c r="E12" s="54"/>
    </row>
    <row r="13" spans="1:7" ht="16.5" x14ac:dyDescent="0.2">
      <c r="A13" s="13" t="s">
        <v>24</v>
      </c>
      <c r="B13" s="13"/>
      <c r="C13" s="13">
        <v>1</v>
      </c>
      <c r="D13" s="39"/>
      <c r="E13" s="54"/>
    </row>
    <row r="14" spans="1:7" ht="16.5" x14ac:dyDescent="0.2">
      <c r="A14" s="13" t="s">
        <v>365</v>
      </c>
      <c r="B14" s="13"/>
      <c r="C14" s="13">
        <v>40</v>
      </c>
      <c r="D14" s="39"/>
      <c r="E14" s="54">
        <v>1</v>
      </c>
    </row>
    <row r="15" spans="1:7" ht="16.5" x14ac:dyDescent="0.2">
      <c r="A15" s="36" t="s">
        <v>366</v>
      </c>
      <c r="B15" s="13"/>
      <c r="C15" s="36">
        <v>40</v>
      </c>
      <c r="D15" s="39"/>
      <c r="E15" s="54">
        <v>1</v>
      </c>
    </row>
    <row r="16" spans="1:7" ht="16.5" x14ac:dyDescent="0.2">
      <c r="A16" s="36" t="s">
        <v>367</v>
      </c>
      <c r="B16" s="13"/>
      <c r="C16" s="13">
        <v>120</v>
      </c>
      <c r="D16" s="39"/>
      <c r="E16" s="54">
        <v>2</v>
      </c>
    </row>
    <row r="17" spans="1:5" ht="16.5" x14ac:dyDescent="0.2">
      <c r="A17" s="36" t="s">
        <v>368</v>
      </c>
      <c r="B17" s="36"/>
      <c r="C17" s="36">
        <v>40</v>
      </c>
      <c r="D17" s="39"/>
      <c r="E17" s="54">
        <v>1</v>
      </c>
    </row>
    <row r="18" spans="1:5" ht="16.5" x14ac:dyDescent="0.2">
      <c r="A18" s="36" t="s">
        <v>369</v>
      </c>
      <c r="B18" s="36"/>
      <c r="C18" s="36">
        <v>40</v>
      </c>
      <c r="D18" s="39"/>
      <c r="E18" s="54">
        <v>1</v>
      </c>
    </row>
    <row r="19" spans="1:5" ht="18" customHeight="1" x14ac:dyDescent="0.2">
      <c r="A19" s="36" t="s">
        <v>370</v>
      </c>
      <c r="B19" s="36"/>
      <c r="C19" s="51">
        <v>40</v>
      </c>
      <c r="D19" s="39"/>
      <c r="E19" s="54">
        <v>1</v>
      </c>
    </row>
    <row r="20" spans="1:5" ht="19.5" customHeight="1" x14ac:dyDescent="0.2">
      <c r="A20" s="36" t="s">
        <v>371</v>
      </c>
      <c r="B20" s="36"/>
      <c r="C20" s="51">
        <v>120</v>
      </c>
      <c r="D20" s="39"/>
      <c r="E20" s="54">
        <v>2</v>
      </c>
    </row>
    <row r="21" spans="1:5" ht="16.5" x14ac:dyDescent="0.2">
      <c r="A21" s="36" t="s">
        <v>372</v>
      </c>
      <c r="B21" s="36"/>
      <c r="C21" s="51">
        <v>280</v>
      </c>
      <c r="D21" s="39"/>
      <c r="E21" s="54">
        <v>3</v>
      </c>
    </row>
    <row r="22" spans="1:5" ht="16.5" x14ac:dyDescent="0.2">
      <c r="A22" s="36" t="s">
        <v>373</v>
      </c>
      <c r="B22" s="36"/>
      <c r="C22" s="36">
        <v>40</v>
      </c>
      <c r="D22" s="39"/>
      <c r="E22" s="54">
        <v>1</v>
      </c>
    </row>
    <row r="23" spans="1:5" ht="16.5" x14ac:dyDescent="0.2">
      <c r="A23" s="36" t="s">
        <v>374</v>
      </c>
      <c r="B23" s="36"/>
      <c r="C23" s="51">
        <v>120</v>
      </c>
      <c r="D23" s="39"/>
      <c r="E23" s="54">
        <v>2</v>
      </c>
    </row>
    <row r="24" spans="1:5" ht="16.5" x14ac:dyDescent="0.2">
      <c r="A24" s="36" t="s">
        <v>375</v>
      </c>
      <c r="B24" s="36"/>
      <c r="C24" s="51">
        <v>120</v>
      </c>
      <c r="D24" s="39"/>
      <c r="E24" s="54">
        <v>2</v>
      </c>
    </row>
    <row r="25" spans="1:5" ht="16.5" x14ac:dyDescent="0.2">
      <c r="A25" s="36" t="s">
        <v>376</v>
      </c>
      <c r="B25" s="36"/>
      <c r="C25" s="51">
        <v>280</v>
      </c>
      <c r="D25" s="39"/>
      <c r="E25" s="54">
        <v>3</v>
      </c>
    </row>
    <row r="26" spans="1:5" ht="16.5" x14ac:dyDescent="0.2">
      <c r="A26" s="36" t="s">
        <v>377</v>
      </c>
      <c r="B26" s="36"/>
      <c r="C26" s="36">
        <v>280</v>
      </c>
      <c r="D26" s="39"/>
      <c r="E26" s="54">
        <v>3</v>
      </c>
    </row>
    <row r="27" spans="1:5" ht="16.5" x14ac:dyDescent="0.2">
      <c r="A27" s="36" t="s">
        <v>378</v>
      </c>
      <c r="B27" s="36"/>
      <c r="C27" s="51">
        <v>600</v>
      </c>
      <c r="D27" s="39"/>
      <c r="E27" s="54">
        <v>4</v>
      </c>
    </row>
    <row r="28" spans="1:5" ht="16.5" x14ac:dyDescent="0.2">
      <c r="A28" s="36" t="s">
        <v>379</v>
      </c>
      <c r="B28" s="36"/>
      <c r="C28" s="51">
        <v>40</v>
      </c>
      <c r="D28" s="39"/>
      <c r="E28" s="54">
        <v>1</v>
      </c>
    </row>
    <row r="29" spans="1:5" ht="16.5" x14ac:dyDescent="0.2">
      <c r="A29" s="36" t="s">
        <v>380</v>
      </c>
      <c r="B29" s="36"/>
      <c r="C29" s="51">
        <v>120</v>
      </c>
      <c r="D29" s="39"/>
      <c r="E29" s="54">
        <v>2</v>
      </c>
    </row>
    <row r="30" spans="1:5" ht="16.5" x14ac:dyDescent="0.2">
      <c r="A30" s="36" t="s">
        <v>381</v>
      </c>
      <c r="B30" s="36"/>
      <c r="C30" s="36">
        <v>120</v>
      </c>
      <c r="D30" s="39"/>
      <c r="E30" s="54">
        <v>2</v>
      </c>
    </row>
    <row r="31" spans="1:5" ht="16.5" x14ac:dyDescent="0.2">
      <c r="A31" s="36" t="s">
        <v>382</v>
      </c>
      <c r="B31" s="36"/>
      <c r="C31" s="51">
        <v>280</v>
      </c>
      <c r="D31" s="39"/>
      <c r="E31" s="54">
        <v>3</v>
      </c>
    </row>
    <row r="32" spans="1:5" ht="16.5" x14ac:dyDescent="0.2">
      <c r="A32" s="36" t="s">
        <v>383</v>
      </c>
      <c r="B32" s="36"/>
      <c r="C32" s="51">
        <v>280</v>
      </c>
      <c r="D32" s="39"/>
      <c r="E32" s="54">
        <v>3</v>
      </c>
    </row>
    <row r="33" spans="1:5" ht="16.5" x14ac:dyDescent="0.2">
      <c r="A33" s="36" t="s">
        <v>384</v>
      </c>
      <c r="B33" s="36"/>
      <c r="C33" s="51">
        <v>600</v>
      </c>
      <c r="D33" s="39"/>
      <c r="E33" s="54">
        <v>4</v>
      </c>
    </row>
    <row r="34" spans="1:5" ht="16.5" x14ac:dyDescent="0.2">
      <c r="A34" s="36" t="s">
        <v>385</v>
      </c>
      <c r="B34" s="36"/>
      <c r="C34" s="51">
        <v>40</v>
      </c>
      <c r="D34" s="39"/>
      <c r="E34" s="54">
        <v>1</v>
      </c>
    </row>
    <row r="35" spans="1:5" ht="16.5" x14ac:dyDescent="0.2">
      <c r="A35" s="36" t="s">
        <v>386</v>
      </c>
      <c r="B35" s="36"/>
      <c r="C35" s="51">
        <v>120</v>
      </c>
      <c r="D35" s="39"/>
      <c r="E35" s="54">
        <v>2</v>
      </c>
    </row>
    <row r="36" spans="1:5" ht="16.5" x14ac:dyDescent="0.2">
      <c r="A36" s="36" t="s">
        <v>387</v>
      </c>
      <c r="B36" s="36"/>
      <c r="C36" s="51">
        <v>120</v>
      </c>
      <c r="D36" s="39"/>
      <c r="E36" s="54">
        <v>2</v>
      </c>
    </row>
    <row r="37" spans="1:5" ht="16.5" x14ac:dyDescent="0.2">
      <c r="A37" s="36" t="s">
        <v>388</v>
      </c>
      <c r="B37" s="36"/>
      <c r="C37" s="51">
        <v>280</v>
      </c>
      <c r="D37" s="39"/>
      <c r="E37" s="54">
        <v>3</v>
      </c>
    </row>
    <row r="38" spans="1:5" ht="16.5" x14ac:dyDescent="0.2">
      <c r="A38" s="36" t="s">
        <v>389</v>
      </c>
      <c r="B38" s="36"/>
      <c r="C38" s="51">
        <v>280</v>
      </c>
      <c r="D38" s="39"/>
      <c r="E38" s="54">
        <v>3</v>
      </c>
    </row>
    <row r="39" spans="1:5" ht="16.5" x14ac:dyDescent="0.2">
      <c r="A39" s="36" t="s">
        <v>390</v>
      </c>
      <c r="B39" s="36"/>
      <c r="C39" s="51">
        <v>600</v>
      </c>
      <c r="D39" s="39"/>
      <c r="E39" s="54">
        <v>4</v>
      </c>
    </row>
    <row r="40" spans="1:5" ht="16.5" x14ac:dyDescent="0.2">
      <c r="A40" s="36" t="s">
        <v>391</v>
      </c>
      <c r="B40" s="36"/>
      <c r="C40" s="51">
        <v>120</v>
      </c>
      <c r="D40" s="39"/>
      <c r="E40" s="54">
        <v>2</v>
      </c>
    </row>
    <row r="41" spans="1:5" ht="16.5" x14ac:dyDescent="0.2">
      <c r="A41" s="36" t="s">
        <v>392</v>
      </c>
      <c r="B41" s="36"/>
      <c r="C41" s="51">
        <v>120</v>
      </c>
      <c r="D41" s="39"/>
      <c r="E41" s="54">
        <v>2</v>
      </c>
    </row>
    <row r="42" spans="1:5" ht="16.5" x14ac:dyDescent="0.2">
      <c r="A42" s="36" t="s">
        <v>393</v>
      </c>
      <c r="B42" s="36"/>
      <c r="C42" s="51">
        <v>120</v>
      </c>
      <c r="D42" s="39"/>
      <c r="E42" s="54">
        <v>2</v>
      </c>
    </row>
    <row r="43" spans="1:5" ht="16.5" x14ac:dyDescent="0.2">
      <c r="A43" s="36" t="s">
        <v>394</v>
      </c>
      <c r="B43" s="36"/>
      <c r="C43" s="51">
        <v>280</v>
      </c>
      <c r="D43" s="39"/>
      <c r="E43" s="54">
        <v>3</v>
      </c>
    </row>
    <row r="44" spans="1:5" ht="16.5" x14ac:dyDescent="0.2">
      <c r="A44" s="56" t="s">
        <v>395</v>
      </c>
      <c r="B44" s="56"/>
      <c r="C44" s="56">
        <v>280</v>
      </c>
      <c r="D44" s="56"/>
      <c r="E44" s="56">
        <v>3</v>
      </c>
    </row>
    <row r="45" spans="1:5" ht="16.5" x14ac:dyDescent="0.2">
      <c r="A45" s="56" t="s">
        <v>396</v>
      </c>
      <c r="B45" s="56"/>
      <c r="C45" s="56">
        <v>280</v>
      </c>
      <c r="D45" s="56"/>
      <c r="E45" s="56">
        <v>3</v>
      </c>
    </row>
    <row r="46" spans="1:5" ht="16.5" x14ac:dyDescent="0.2">
      <c r="A46" s="56" t="s">
        <v>397</v>
      </c>
      <c r="B46" s="56"/>
      <c r="C46" s="56">
        <v>600</v>
      </c>
      <c r="D46" s="56"/>
      <c r="E46" s="56">
        <v>4</v>
      </c>
    </row>
    <row r="47" spans="1:5" ht="16.5" x14ac:dyDescent="0.2">
      <c r="A47" s="56" t="s">
        <v>398</v>
      </c>
      <c r="B47" s="56"/>
      <c r="C47" s="56">
        <v>600</v>
      </c>
      <c r="D47" s="56"/>
      <c r="E47" s="56">
        <v>4</v>
      </c>
    </row>
    <row r="48" spans="1:5" ht="16.5" x14ac:dyDescent="0.2">
      <c r="A48" s="56" t="s">
        <v>399</v>
      </c>
      <c r="B48" s="56"/>
      <c r="C48" s="56">
        <v>120</v>
      </c>
      <c r="D48" s="56"/>
      <c r="E48" s="56">
        <v>2</v>
      </c>
    </row>
    <row r="49" spans="1:5" ht="16.5" x14ac:dyDescent="0.2">
      <c r="A49" s="56" t="s">
        <v>400</v>
      </c>
      <c r="B49" s="56"/>
      <c r="C49" s="56">
        <v>120</v>
      </c>
      <c r="D49" s="56"/>
      <c r="E49" s="56">
        <v>2</v>
      </c>
    </row>
    <row r="50" spans="1:5" ht="16.5" x14ac:dyDescent="0.2">
      <c r="A50" s="56" t="s">
        <v>401</v>
      </c>
      <c r="B50" s="56"/>
      <c r="C50" s="56">
        <v>120</v>
      </c>
      <c r="D50" s="56"/>
      <c r="E50" s="56">
        <v>2</v>
      </c>
    </row>
    <row r="51" spans="1:5" ht="16.5" x14ac:dyDescent="0.2">
      <c r="A51" s="56" t="s">
        <v>402</v>
      </c>
      <c r="B51" s="56"/>
      <c r="C51" s="56">
        <v>280</v>
      </c>
      <c r="D51" s="56"/>
      <c r="E51" s="56">
        <v>3</v>
      </c>
    </row>
    <row r="52" spans="1:5" ht="16.5" x14ac:dyDescent="0.2">
      <c r="A52" s="56" t="s">
        <v>403</v>
      </c>
      <c r="B52" s="56"/>
      <c r="C52" s="56">
        <v>280</v>
      </c>
      <c r="D52" s="56"/>
      <c r="E52" s="56">
        <v>3</v>
      </c>
    </row>
    <row r="53" spans="1:5" ht="16.5" x14ac:dyDescent="0.2">
      <c r="A53" s="56" t="s">
        <v>404</v>
      </c>
      <c r="B53" s="56"/>
      <c r="C53" s="56">
        <v>280</v>
      </c>
      <c r="D53" s="56"/>
      <c r="E53" s="56">
        <v>3</v>
      </c>
    </row>
    <row r="54" spans="1:5" ht="16.5" x14ac:dyDescent="0.2">
      <c r="A54" s="56" t="s">
        <v>405</v>
      </c>
      <c r="B54" s="56"/>
      <c r="C54" s="56">
        <v>600</v>
      </c>
      <c r="D54" s="56"/>
      <c r="E54" s="56">
        <v>4</v>
      </c>
    </row>
    <row r="55" spans="1:5" ht="16.5" x14ac:dyDescent="0.2">
      <c r="A55" s="56" t="s">
        <v>406</v>
      </c>
      <c r="B55" s="56"/>
      <c r="C55" s="56">
        <v>600</v>
      </c>
      <c r="D55" s="56"/>
      <c r="E55" s="56">
        <v>4</v>
      </c>
    </row>
    <row r="56" spans="1:5" ht="15.75" customHeight="1" x14ac:dyDescent="0.2">
      <c r="A56" s="49" t="s">
        <v>320</v>
      </c>
      <c r="B56" s="49"/>
      <c r="C56" s="49">
        <v>150</v>
      </c>
      <c r="D56" s="49"/>
      <c r="E56" s="54"/>
    </row>
    <row r="57" spans="1:5" ht="16.5" x14ac:dyDescent="0.2">
      <c r="A57" s="16" t="s">
        <v>27</v>
      </c>
      <c r="B57" s="16"/>
      <c r="C57" s="16">
        <v>7</v>
      </c>
      <c r="D57" s="39"/>
      <c r="E57" s="54"/>
    </row>
    <row r="58" spans="1:5" ht="16.5" x14ac:dyDescent="0.2">
      <c r="A58" s="16" t="s">
        <v>28</v>
      </c>
      <c r="B58" s="16"/>
      <c r="C58" s="16">
        <v>35</v>
      </c>
      <c r="D58" s="39"/>
      <c r="E58" s="54"/>
    </row>
    <row r="59" spans="1:5" ht="16.5" x14ac:dyDescent="0.2">
      <c r="A59" s="16" t="s">
        <v>29</v>
      </c>
      <c r="B59" s="16"/>
      <c r="C59" s="16">
        <v>100</v>
      </c>
      <c r="D59" s="39"/>
      <c r="E59" s="54"/>
    </row>
    <row r="60" spans="1:5" ht="16.5" x14ac:dyDescent="0.2">
      <c r="A60" s="13" t="s">
        <v>30</v>
      </c>
      <c r="B60" s="13"/>
      <c r="C60" s="13">
        <v>10</v>
      </c>
      <c r="D60" s="39"/>
      <c r="E60" s="54"/>
    </row>
    <row r="61" spans="1:5" ht="16.5" x14ac:dyDescent="0.2">
      <c r="A61" s="13" t="s">
        <v>31</v>
      </c>
      <c r="B61" s="13"/>
      <c r="C61" s="13">
        <v>50</v>
      </c>
      <c r="D61" s="39"/>
      <c r="E61" s="54"/>
    </row>
    <row r="62" spans="1:5" ht="16.5" x14ac:dyDescent="0.2">
      <c r="A62" s="13" t="s">
        <v>32</v>
      </c>
      <c r="B62" s="13"/>
      <c r="C62" s="13">
        <v>200</v>
      </c>
      <c r="D62" s="39"/>
      <c r="E62" s="54"/>
    </row>
    <row r="63" spans="1:5" ht="16.5" x14ac:dyDescent="0.2">
      <c r="A63" s="13" t="s">
        <v>25</v>
      </c>
      <c r="B63" s="13"/>
      <c r="C63" s="13">
        <v>350</v>
      </c>
      <c r="D63" s="39"/>
      <c r="E63" s="54"/>
    </row>
    <row r="64" spans="1:5" ht="16.5" x14ac:dyDescent="0.2">
      <c r="A64" s="13" t="s">
        <v>26</v>
      </c>
      <c r="B64" s="13"/>
      <c r="C64" s="13">
        <v>75</v>
      </c>
      <c r="D64" s="39"/>
      <c r="E64" s="54"/>
    </row>
    <row r="65" spans="1:5" ht="16.5" x14ac:dyDescent="0.2">
      <c r="A65" s="13" t="s">
        <v>234</v>
      </c>
      <c r="B65" s="13">
        <v>5000</v>
      </c>
      <c r="C65" s="13">
        <v>5</v>
      </c>
      <c r="D65" s="39"/>
      <c r="E65" s="54"/>
    </row>
    <row r="66" spans="1:5" ht="16.5" x14ac:dyDescent="0.2">
      <c r="A66" s="13" t="s">
        <v>235</v>
      </c>
      <c r="B66" s="13">
        <v>10000</v>
      </c>
      <c r="C66" s="13">
        <v>10</v>
      </c>
      <c r="D66" s="39"/>
      <c r="E66" s="54"/>
    </row>
    <row r="67" spans="1:5" ht="16.5" x14ac:dyDescent="0.2">
      <c r="A67" s="13" t="s">
        <v>236</v>
      </c>
      <c r="B67" s="13">
        <v>50000</v>
      </c>
      <c r="C67" s="13">
        <v>50</v>
      </c>
      <c r="D67" s="39"/>
      <c r="E67" s="54"/>
    </row>
    <row r="68" spans="1:5" ht="16.5" x14ac:dyDescent="0.2">
      <c r="A68" s="25" t="s">
        <v>135</v>
      </c>
      <c r="B68" s="25"/>
      <c r="C68" s="25">
        <v>1</v>
      </c>
      <c r="D68" s="39"/>
      <c r="E68" s="54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M153"/>
  <sheetViews>
    <sheetView topLeftCell="I1" zoomScaleNormal="100" workbookViewId="0">
      <selection activeCell="V26" sqref="V26"/>
    </sheetView>
  </sheetViews>
  <sheetFormatPr defaultRowHeight="14.25" x14ac:dyDescent="0.2"/>
  <cols>
    <col min="2" max="2" width="9.625" bestFit="1" customWidth="1"/>
    <col min="3" max="4" width="9.75" customWidth="1"/>
    <col min="9" max="9" width="9" customWidth="1"/>
    <col min="10" max="10" width="10.875" customWidth="1"/>
    <col min="11" max="11" width="9.625" customWidth="1"/>
    <col min="12" max="12" width="9.375" customWidth="1"/>
    <col min="13" max="13" width="9.875" customWidth="1"/>
    <col min="14" max="14" width="7.5" customWidth="1"/>
    <col min="15" max="15" width="7.125" customWidth="1"/>
    <col min="16" max="16" width="7.5" customWidth="1"/>
    <col min="17" max="17" width="8.5" customWidth="1"/>
    <col min="18" max="19" width="7.75" customWidth="1"/>
    <col min="20" max="21" width="9" customWidth="1"/>
    <col min="22" max="23" width="8.25" customWidth="1"/>
    <col min="24" max="24" width="43.5" customWidth="1"/>
    <col min="25" max="32" width="9" customWidth="1"/>
    <col min="34" max="35" width="9.125" bestFit="1" customWidth="1"/>
    <col min="36" max="36" width="13.25" customWidth="1"/>
    <col min="37" max="38" width="10.875" customWidth="1"/>
    <col min="39" max="40" width="11.25" customWidth="1"/>
    <col min="41" max="41" width="13" customWidth="1"/>
    <col min="42" max="42" width="10.625" customWidth="1"/>
    <col min="44" max="58" width="0" hidden="1" customWidth="1"/>
    <col min="60" max="82" width="9" customWidth="1"/>
    <col min="83" max="83" width="11.875" customWidth="1"/>
    <col min="84" max="85" width="9" customWidth="1"/>
  </cols>
  <sheetData>
    <row r="2" spans="1:91" ht="20.25" x14ac:dyDescent="0.2">
      <c r="BM2" s="140" t="s">
        <v>617</v>
      </c>
      <c r="BN2" s="140"/>
      <c r="BO2" s="140"/>
      <c r="BP2" s="140"/>
      <c r="BQ2" s="140"/>
      <c r="BR2" s="140" t="s">
        <v>618</v>
      </c>
      <c r="BS2" s="140"/>
      <c r="BT2" s="140"/>
      <c r="BU2" s="140"/>
      <c r="BV2" s="140"/>
      <c r="BW2" s="140" t="s">
        <v>619</v>
      </c>
      <c r="BX2" s="140"/>
      <c r="BY2" s="140"/>
      <c r="BZ2" s="140"/>
      <c r="CA2" s="140"/>
    </row>
    <row r="3" spans="1:91" ht="17.25" x14ac:dyDescent="0.2">
      <c r="A3" s="12" t="s">
        <v>85</v>
      </c>
      <c r="B3" s="12" t="s">
        <v>86</v>
      </c>
      <c r="C3" s="12" t="s">
        <v>89</v>
      </c>
      <c r="D3" s="12" t="s">
        <v>90</v>
      </c>
      <c r="F3" s="29" t="s">
        <v>87</v>
      </c>
      <c r="G3" s="25">
        <v>100</v>
      </c>
      <c r="I3" s="12" t="s">
        <v>95</v>
      </c>
      <c r="J3" s="12" t="s">
        <v>82</v>
      </c>
      <c r="K3" s="12" t="s">
        <v>244</v>
      </c>
      <c r="L3" s="12" t="s">
        <v>84</v>
      </c>
      <c r="M3" s="12" t="s">
        <v>93</v>
      </c>
      <c r="N3" s="12" t="s">
        <v>553</v>
      </c>
      <c r="O3" s="12" t="s">
        <v>553</v>
      </c>
      <c r="P3" s="12" t="s">
        <v>553</v>
      </c>
      <c r="Q3" s="12" t="s">
        <v>450</v>
      </c>
      <c r="R3" s="12" t="s">
        <v>511</v>
      </c>
      <c r="S3" s="12" t="s">
        <v>514</v>
      </c>
      <c r="T3" s="12" t="s">
        <v>94</v>
      </c>
      <c r="U3" s="12" t="s">
        <v>514</v>
      </c>
      <c r="V3" s="12" t="s">
        <v>510</v>
      </c>
      <c r="W3" s="12" t="s">
        <v>514</v>
      </c>
      <c r="X3" s="12" t="s">
        <v>92</v>
      </c>
      <c r="Y3" s="12" t="s">
        <v>587</v>
      </c>
      <c r="Z3" s="12" t="s">
        <v>588</v>
      </c>
      <c r="AB3" s="47" t="s">
        <v>313</v>
      </c>
      <c r="AC3" s="47" t="s">
        <v>314</v>
      </c>
      <c r="AD3" s="47" t="s">
        <v>315</v>
      </c>
      <c r="AE3" s="47" t="s">
        <v>316</v>
      </c>
      <c r="AH3" s="12" t="s">
        <v>512</v>
      </c>
      <c r="AI3" s="12" t="s">
        <v>515</v>
      </c>
      <c r="AJ3" s="12" t="s">
        <v>513</v>
      </c>
      <c r="AK3" s="12" t="s">
        <v>516</v>
      </c>
      <c r="AL3" s="12" t="s">
        <v>519</v>
      </c>
      <c r="AM3" s="12" t="s">
        <v>517</v>
      </c>
      <c r="AN3" s="12" t="s">
        <v>520</v>
      </c>
      <c r="AO3" s="12" t="s">
        <v>518</v>
      </c>
      <c r="AP3" s="12" t="s">
        <v>521</v>
      </c>
      <c r="AR3" s="12" t="s">
        <v>522</v>
      </c>
      <c r="AS3" s="12" t="s">
        <v>523</v>
      </c>
      <c r="AT3" s="12" t="s">
        <v>564</v>
      </c>
      <c r="AU3" s="12" t="s">
        <v>578</v>
      </c>
      <c r="AV3" s="12" t="s">
        <v>524</v>
      </c>
      <c r="AW3" s="12" t="s">
        <v>564</v>
      </c>
      <c r="AX3" s="12" t="s">
        <v>578</v>
      </c>
      <c r="AY3" s="12" t="s">
        <v>525</v>
      </c>
      <c r="AZ3" s="12" t="s">
        <v>564</v>
      </c>
      <c r="BA3" s="12" t="s">
        <v>578</v>
      </c>
      <c r="BC3" s="12" t="s">
        <v>565</v>
      </c>
      <c r="BD3" s="12" t="s">
        <v>574</v>
      </c>
      <c r="BE3" s="12" t="s">
        <v>564</v>
      </c>
      <c r="BF3" s="12" t="s">
        <v>575</v>
      </c>
      <c r="BH3" s="47" t="s">
        <v>580</v>
      </c>
      <c r="BI3" s="47" t="s">
        <v>564</v>
      </c>
      <c r="BJ3" s="23" t="s">
        <v>579</v>
      </c>
      <c r="BL3" s="12" t="s">
        <v>522</v>
      </c>
      <c r="BM3" s="12" t="s">
        <v>523</v>
      </c>
      <c r="BN3" s="12" t="s">
        <v>616</v>
      </c>
      <c r="BO3" s="12" t="s">
        <v>564</v>
      </c>
      <c r="BP3" s="12" t="s">
        <v>578</v>
      </c>
      <c r="BQ3" s="12" t="s">
        <v>597</v>
      </c>
      <c r="BR3" s="12" t="s">
        <v>524</v>
      </c>
      <c r="BS3" s="12" t="s">
        <v>616</v>
      </c>
      <c r="BT3" s="12" t="s">
        <v>564</v>
      </c>
      <c r="BU3" s="12" t="s">
        <v>578</v>
      </c>
      <c r="BV3" s="12" t="s">
        <v>597</v>
      </c>
      <c r="BW3" s="12" t="s">
        <v>525</v>
      </c>
      <c r="BX3" s="12" t="s">
        <v>616</v>
      </c>
      <c r="BY3" s="12" t="s">
        <v>564</v>
      </c>
      <c r="BZ3" s="12" t="s">
        <v>578</v>
      </c>
      <c r="CA3" s="12" t="s">
        <v>597</v>
      </c>
      <c r="CC3" s="12" t="s">
        <v>565</v>
      </c>
      <c r="CD3" s="12" t="s">
        <v>596</v>
      </c>
      <c r="CE3" s="12" t="s">
        <v>595</v>
      </c>
      <c r="CF3" s="12" t="s">
        <v>564</v>
      </c>
      <c r="CG3" s="12" t="s">
        <v>575</v>
      </c>
      <c r="CH3" s="12" t="s">
        <v>589</v>
      </c>
      <c r="CJ3" s="12" t="s">
        <v>590</v>
      </c>
      <c r="CK3" s="12" t="s">
        <v>598</v>
      </c>
      <c r="CL3" s="12" t="s">
        <v>620</v>
      </c>
      <c r="CM3" s="12" t="s">
        <v>591</v>
      </c>
    </row>
    <row r="4" spans="1:91" ht="17.25" x14ac:dyDescent="0.2">
      <c r="A4" s="25">
        <v>24</v>
      </c>
      <c r="B4" s="25">
        <v>30</v>
      </c>
      <c r="C4" s="25">
        <v>40</v>
      </c>
      <c r="D4" s="25">
        <v>54</v>
      </c>
      <c r="F4" s="29" t="s">
        <v>88</v>
      </c>
      <c r="G4" s="25">
        <v>400</v>
      </c>
      <c r="I4" s="25">
        <v>1</v>
      </c>
      <c r="J4" s="25" t="s">
        <v>83</v>
      </c>
      <c r="K4" s="39">
        <v>1</v>
      </c>
      <c r="L4" s="25">
        <v>4</v>
      </c>
      <c r="M4" s="25">
        <v>2</v>
      </c>
      <c r="N4" s="84"/>
      <c r="O4" s="84"/>
      <c r="P4" s="84"/>
      <c r="Q4" s="61">
        <v>1</v>
      </c>
      <c r="R4" s="14">
        <f>ROUND((SUM($L$4:$L4)-SUM($M$4:$M4)+SUM(N$4:N4))/B$4,2)</f>
        <v>7.0000000000000007E-2</v>
      </c>
      <c r="S4" s="14">
        <f>R4</f>
        <v>7.0000000000000007E-2</v>
      </c>
      <c r="T4" s="14">
        <f>ROUND((SUM($L$4:$L4)-SUM($M$4:$M4)+SUM(O$4:O4))/C$4,2)</f>
        <v>0.05</v>
      </c>
      <c r="U4" s="14">
        <f>T4</f>
        <v>0.05</v>
      </c>
      <c r="V4" s="14">
        <f>ROUND((SUM($L$4:$L4)-SUM($M$4:$M4)+SUM(P$4:P4))/D$4,2)</f>
        <v>0.04</v>
      </c>
      <c r="W4" s="14">
        <f>V4</f>
        <v>0.04</v>
      </c>
      <c r="X4" s="25"/>
      <c r="Y4" s="14">
        <f>W4</f>
        <v>0.04</v>
      </c>
      <c r="Z4" s="14">
        <f>SUM(Y$4:Y4)</f>
        <v>0.04</v>
      </c>
      <c r="AB4" s="78">
        <v>0</v>
      </c>
      <c r="AC4" s="78"/>
      <c r="AD4" s="78"/>
      <c r="AE4" s="78"/>
      <c r="AH4" s="80">
        <v>1</v>
      </c>
      <c r="AI4" s="80">
        <f>INDEX($S$4:$S$23,INT(AH4/10)+1)</f>
        <v>7.0000000000000007E-2</v>
      </c>
      <c r="AJ4" s="80">
        <v>5.128205128205128E-2</v>
      </c>
      <c r="AK4" s="82">
        <f>AI$4*$AJ4</f>
        <v>3.5897435897435902E-3</v>
      </c>
      <c r="AL4" s="82">
        <f>ROUND(SUM(AK$4:AK4),2)</f>
        <v>0</v>
      </c>
      <c r="AM4" s="82">
        <f>AI$5*$AJ4</f>
        <v>2.5641025641025641E-3</v>
      </c>
      <c r="AN4" s="82">
        <f>ROUND(SUM(AM$4:AM4),2)</f>
        <v>0</v>
      </c>
      <c r="AO4" s="82">
        <f>AI$6*$AJ4</f>
        <v>2.0512820512820513E-3</v>
      </c>
      <c r="AP4" s="82">
        <f>ROUND(SUM(AO$4:AO4),2)</f>
        <v>0</v>
      </c>
      <c r="AR4" s="81">
        <v>1</v>
      </c>
      <c r="AS4" s="81">
        <f>MATCH(AR4,$AL$4:$AL$153,1)</f>
        <v>24</v>
      </c>
      <c r="AT4" s="85">
        <f>INT(AS4/5)</f>
        <v>4</v>
      </c>
      <c r="AU4" s="85">
        <f>MATCH(AT4,$BF$4:$BF$11)</f>
        <v>1</v>
      </c>
      <c r="AV4" s="81">
        <f>MATCH(AR4,$AN$4:$AN$153,1)</f>
        <v>26</v>
      </c>
      <c r="AW4" s="85">
        <f>INT(AV4/5)</f>
        <v>5</v>
      </c>
      <c r="AX4" s="85">
        <f>MATCH(AW4,$BF$4:$BF$11)</f>
        <v>2</v>
      </c>
      <c r="AY4" s="81">
        <f>MATCH(AR4,$AP$4:$AP$153,1)</f>
        <v>32</v>
      </c>
      <c r="AZ4" s="85">
        <f>INT(AY4/5)</f>
        <v>6</v>
      </c>
      <c r="BA4" s="85">
        <f>MATCH(AZ4,$BF$4:$BF$11)</f>
        <v>2</v>
      </c>
      <c r="BC4" s="85">
        <v>1</v>
      </c>
      <c r="BD4" s="85" t="s">
        <v>566</v>
      </c>
      <c r="BE4" s="85">
        <v>2</v>
      </c>
      <c r="BF4" s="85">
        <f>SUM(BE$4:BE4)</f>
        <v>2</v>
      </c>
      <c r="BG4" s="83"/>
      <c r="BH4" s="85">
        <v>1</v>
      </c>
      <c r="BI4" s="85">
        <v>5</v>
      </c>
      <c r="BJ4" s="85">
        <f>SUM(BI$4:BI4)</f>
        <v>5</v>
      </c>
      <c r="BK4" s="83"/>
      <c r="BL4" s="85">
        <v>1</v>
      </c>
      <c r="BM4" s="85">
        <f>MATCH(BL4,$AL$4:$AL$153,1)</f>
        <v>24</v>
      </c>
      <c r="BN4" s="89" t="str">
        <f>INDEX($CJ$4:$CJ$11,MATCH(BM4,$CL$4:$CL$11,1))</f>
        <v>黑绳</v>
      </c>
      <c r="BO4" s="86">
        <f t="shared" ref="BO4:BO68" si="0">MATCH(BM4,$BJ$4:$BJ$55,1)</f>
        <v>4</v>
      </c>
      <c r="BP4" s="85">
        <f>MATCH(BO4,$CG$4:$CG$23,1)</f>
        <v>2</v>
      </c>
      <c r="BQ4" s="88" t="str">
        <f>INDEX($CD$4:$CD$23,BP4)</f>
        <v>黑绳</v>
      </c>
      <c r="BR4" s="85">
        <f>MATCH(BL4,$AN$4:$AN$153,1)</f>
        <v>26</v>
      </c>
      <c r="BS4" s="89" t="str">
        <f>INDEX($CJ$4:$CJ$11,MATCH(BR4,$CL$4:$CL$11,1))</f>
        <v>黑绳</v>
      </c>
      <c r="BT4" s="85">
        <f>MATCH(BR4,$BJ$4:$BJ$55,1)</f>
        <v>5</v>
      </c>
      <c r="BU4" s="86">
        <f>MATCH(BT4,$CG$4:$CG$23,1)</f>
        <v>3</v>
      </c>
      <c r="BV4" s="88" t="str">
        <f>INDEX($CD$4:$CD$23,BU4)</f>
        <v>黑绳+1</v>
      </c>
      <c r="BW4" s="85">
        <f>MATCH(BL4,$AP$4:$AP$153,1)</f>
        <v>32</v>
      </c>
      <c r="BX4" s="89" t="str">
        <f>INDEX($CJ$4:$CJ$11,MATCH(BW4,$CL$4:$CL$11,1))</f>
        <v>众合</v>
      </c>
      <c r="BY4" s="85">
        <f>MATCH(BW4,$BJ$4:$BJ$55,1)</f>
        <v>6</v>
      </c>
      <c r="BZ4" s="86">
        <f>MATCH(BY4,$CG$4:$CG$23,1)</f>
        <v>3</v>
      </c>
      <c r="CA4" s="88" t="str">
        <f>INDEX($CD$4:$CD$23,BZ4)</f>
        <v>黑绳+1</v>
      </c>
      <c r="CC4" s="85">
        <v>1</v>
      </c>
      <c r="CD4" s="85" t="s">
        <v>566</v>
      </c>
      <c r="CE4" s="88" t="s">
        <v>566</v>
      </c>
      <c r="CF4" s="85">
        <v>1</v>
      </c>
      <c r="CG4" s="85">
        <f>SUM(CF$4:CF4)</f>
        <v>1</v>
      </c>
      <c r="CH4" s="87">
        <f>INDEX($BJ$4:$BJ$55,CG4)</f>
        <v>5</v>
      </c>
      <c r="CJ4" s="87" t="s">
        <v>566</v>
      </c>
      <c r="CK4" s="88" t="s">
        <v>599</v>
      </c>
      <c r="CL4" s="89">
        <v>1</v>
      </c>
      <c r="CM4" s="87">
        <v>10</v>
      </c>
    </row>
    <row r="5" spans="1:91" ht="16.5" x14ac:dyDescent="0.2">
      <c r="I5" s="25">
        <v>2</v>
      </c>
      <c r="J5" s="25" t="s">
        <v>535</v>
      </c>
      <c r="K5" s="39">
        <v>10</v>
      </c>
      <c r="L5" s="25">
        <v>6</v>
      </c>
      <c r="M5" s="25">
        <v>4</v>
      </c>
      <c r="N5" s="84"/>
      <c r="O5" s="84"/>
      <c r="P5" s="84"/>
      <c r="Q5" s="84">
        <v>1</v>
      </c>
      <c r="R5" s="14">
        <f>ROUND((SUM($L$4:$L5)-SUM($M$4:$M5)+SUM(N$4:N5))/B$4,2)</f>
        <v>0.13</v>
      </c>
      <c r="S5" s="14">
        <f t="shared" ref="S5:S32" si="1">R5-R4</f>
        <v>0.06</v>
      </c>
      <c r="T5" s="14">
        <f>ROUND((SUM($L$4:$L5)-SUM($M$4:$M5)+SUM(O$4:O5))/C$4,2)</f>
        <v>0.1</v>
      </c>
      <c r="U5" s="14">
        <f t="shared" ref="U5:U32" si="2">T5-T4</f>
        <v>0.05</v>
      </c>
      <c r="V5" s="14">
        <f>ROUND((SUM($L$4:$L5)-SUM($M$4:$M5)+SUM(P$4:P5))/D$4,2)</f>
        <v>7.0000000000000007E-2</v>
      </c>
      <c r="W5" s="14">
        <f t="shared" ref="W5:W32" si="3">V5-V4</f>
        <v>3.0000000000000006E-2</v>
      </c>
      <c r="X5" s="25"/>
      <c r="Y5" s="14">
        <f t="shared" ref="Y5:Y32" si="4">W5</f>
        <v>3.0000000000000006E-2</v>
      </c>
      <c r="Z5" s="14">
        <f>SUM(Y$4:Y5)</f>
        <v>7.0000000000000007E-2</v>
      </c>
      <c r="AB5" s="78">
        <v>0</v>
      </c>
      <c r="AC5" s="78"/>
      <c r="AD5" s="78"/>
      <c r="AE5" s="78"/>
      <c r="AH5" s="80">
        <v>2</v>
      </c>
      <c r="AI5" s="80">
        <f>INDEX($U$4:$U$23,INT(AH4/10)+1)</f>
        <v>0.05</v>
      </c>
      <c r="AJ5" s="80">
        <v>6.1538461538461535E-2</v>
      </c>
      <c r="AK5" s="82">
        <f t="shared" ref="AK5:AK13" si="5">AI$4*$AJ5</f>
        <v>4.3076923076923075E-3</v>
      </c>
      <c r="AL5" s="82">
        <f>ROUND(SUM(AK$4:AK5),2)</f>
        <v>0.01</v>
      </c>
      <c r="AM5" s="82">
        <f t="shared" ref="AM5:AM13" si="6">AI$5*$AJ5</f>
        <v>3.0769230769230769E-3</v>
      </c>
      <c r="AN5" s="82">
        <f>ROUND(SUM(AM$4:AM5),2)</f>
        <v>0.01</v>
      </c>
      <c r="AO5" s="82">
        <f t="shared" ref="AO5:AO13" si="7">AI$6*$AJ5</f>
        <v>2.4615384615384616E-3</v>
      </c>
      <c r="AP5" s="82">
        <f>ROUND(SUM(AO$4:AO5),2)</f>
        <v>0</v>
      </c>
      <c r="AR5" s="81">
        <v>2</v>
      </c>
      <c r="AS5" s="84">
        <f t="shared" ref="AS5:AS68" si="8">MATCH(AR5,$AL$4:$AL$153,1)</f>
        <v>32</v>
      </c>
      <c r="AT5" s="85">
        <f t="shared" ref="AT5:AT68" si="9">INT(AS5/5)</f>
        <v>6</v>
      </c>
      <c r="AU5" s="85">
        <f t="shared" ref="AU5:AU68" si="10">MATCH(AT5,$BF$4:$BF$11)</f>
        <v>2</v>
      </c>
      <c r="AV5" s="84">
        <f t="shared" ref="AV5:AV68" si="11">MATCH(AR5,$AN$4:$AN$153,1)</f>
        <v>35</v>
      </c>
      <c r="AW5" s="85">
        <f t="shared" ref="AW5:AW68" si="12">INT(AV5/5)</f>
        <v>7</v>
      </c>
      <c r="AX5" s="85">
        <f t="shared" ref="AX5:AX68" si="13">MATCH(AW5,$BF$4:$BF$11)</f>
        <v>2</v>
      </c>
      <c r="AY5" s="84">
        <f t="shared" ref="AY5:AY63" si="14">MATCH(AR5,$AP$4:$AP$153,1)</f>
        <v>42</v>
      </c>
      <c r="AZ5" s="85">
        <f t="shared" ref="AZ5:AZ68" si="15">INT(AY5/5)</f>
        <v>8</v>
      </c>
      <c r="BA5" s="85">
        <f t="shared" ref="BA5:BA63" si="16">MATCH(AZ5,$BF$4:$BF$11)</f>
        <v>3</v>
      </c>
      <c r="BC5" s="85">
        <v>2</v>
      </c>
      <c r="BD5" s="85" t="s">
        <v>567</v>
      </c>
      <c r="BE5" s="85">
        <v>3</v>
      </c>
      <c r="BF5" s="85">
        <f>SUM(BE$4:BE5)</f>
        <v>5</v>
      </c>
      <c r="BG5" s="83"/>
      <c r="BH5" s="85">
        <v>2</v>
      </c>
      <c r="BI5" s="85">
        <v>5</v>
      </c>
      <c r="BJ5" s="85">
        <f>SUM(BI$4:BI5)</f>
        <v>10</v>
      </c>
      <c r="BK5" s="83"/>
      <c r="BL5" s="85">
        <v>2</v>
      </c>
      <c r="BM5" s="85">
        <f t="shared" ref="BM5:BM68" si="17">MATCH(BL5,$AL$4:$AL$153,1)</f>
        <v>32</v>
      </c>
      <c r="BN5" s="89" t="str">
        <f t="shared" ref="BN5:BN68" si="18">INDEX($CJ$4:$CJ$11,MATCH(BM5,$CL$4:$CL$11,1))</f>
        <v>众合</v>
      </c>
      <c r="BO5" s="85">
        <f t="shared" si="0"/>
        <v>6</v>
      </c>
      <c r="BP5" s="86">
        <f t="shared" ref="BP5:BP68" si="19">MATCH(BO5,$CG$4:$CG$23,1)</f>
        <v>3</v>
      </c>
      <c r="BQ5" s="88" t="str">
        <f t="shared" ref="BQ5:BQ68" si="20">INDEX($CD$4:$CD$23,BP5)</f>
        <v>黑绳+1</v>
      </c>
      <c r="BR5" s="85">
        <f t="shared" ref="BR5:BR68" si="21">MATCH(BL5,$AN$4:$AN$153,1)</f>
        <v>35</v>
      </c>
      <c r="BS5" s="89" t="str">
        <f t="shared" ref="BS5:BS68" si="22">INDEX($CJ$4:$CJ$11,MATCH(BR5,$CL$4:$CL$11,1))</f>
        <v>众合</v>
      </c>
      <c r="BT5" s="85">
        <f t="shared" ref="BT5:BT68" si="23">MATCH(BR5,$BJ$4:$BJ$55,1)</f>
        <v>7</v>
      </c>
      <c r="BU5" s="86">
        <f t="shared" ref="BU5:BU68" si="24">MATCH(BT5,$CG$4:$CG$23,1)</f>
        <v>4</v>
      </c>
      <c r="BV5" s="88" t="str">
        <f t="shared" ref="BV5:BV68" si="25">INDEX($CD$4:$CD$23,BU5)</f>
        <v>众合</v>
      </c>
      <c r="BW5" s="85">
        <f t="shared" ref="BW5:BW63" si="26">MATCH(BL5,$AP$4:$AP$153,1)</f>
        <v>42</v>
      </c>
      <c r="BX5" s="89" t="str">
        <f t="shared" ref="BX5:BX63" si="27">INDEX($CJ$4:$CJ$11,MATCH(BW5,$CL$4:$CL$11,1))</f>
        <v>众合</v>
      </c>
      <c r="BY5" s="85">
        <f t="shared" ref="BY5:BY63" si="28">MATCH(BW5,$BJ$4:$BJ$55,1)</f>
        <v>9</v>
      </c>
      <c r="BZ5" s="86">
        <f t="shared" ref="BZ5:BZ63" si="29">MATCH(BY5,$CG$4:$CG$23,1)</f>
        <v>5</v>
      </c>
      <c r="CA5" s="88" t="str">
        <f t="shared" ref="CA5:CA63" si="30">INDEX($CD$4:$CD$23,BZ5)</f>
        <v>众合+1</v>
      </c>
      <c r="CC5" s="85">
        <v>2</v>
      </c>
      <c r="CD5" s="85" t="s">
        <v>567</v>
      </c>
      <c r="CE5" s="88" t="s">
        <v>567</v>
      </c>
      <c r="CF5" s="85">
        <v>2</v>
      </c>
      <c r="CG5" s="85">
        <f>SUM(CF$4:CF5)</f>
        <v>3</v>
      </c>
      <c r="CH5" s="87">
        <f t="shared" ref="CH5:CH23" si="31">INDEX($BJ$4:$BJ$55,CG5)</f>
        <v>15</v>
      </c>
      <c r="CJ5" s="87" t="s">
        <v>567</v>
      </c>
      <c r="CK5" s="88" t="s">
        <v>600</v>
      </c>
      <c r="CL5" s="89">
        <v>10</v>
      </c>
      <c r="CM5" s="87">
        <v>30</v>
      </c>
    </row>
    <row r="6" spans="1:91" ht="17.25" x14ac:dyDescent="0.2">
      <c r="A6" s="12" t="s">
        <v>91</v>
      </c>
      <c r="E6" t="s">
        <v>473</v>
      </c>
      <c r="I6" s="25">
        <v>3</v>
      </c>
      <c r="J6" s="84" t="s">
        <v>536</v>
      </c>
      <c r="K6" s="39">
        <v>15</v>
      </c>
      <c r="L6" s="25">
        <v>12</v>
      </c>
      <c r="M6" s="25">
        <v>6</v>
      </c>
      <c r="N6" s="84"/>
      <c r="O6" s="84"/>
      <c r="P6" s="84"/>
      <c r="Q6" s="84">
        <v>1</v>
      </c>
      <c r="R6" s="14">
        <f>ROUND((SUM($L$4:$L6)-SUM($M$4:$M6)+SUM(N$4:N6))/B$4,2)</f>
        <v>0.33</v>
      </c>
      <c r="S6" s="14">
        <f t="shared" si="1"/>
        <v>0.2</v>
      </c>
      <c r="T6" s="14">
        <f>ROUND((SUM($L$4:$L6)-SUM($M$4:$M6)+SUM(O$4:O6))/C$4,2)</f>
        <v>0.25</v>
      </c>
      <c r="U6" s="14">
        <f t="shared" si="2"/>
        <v>0.15</v>
      </c>
      <c r="V6" s="14">
        <f>ROUND((SUM($L$4:$L6)-SUM($M$4:$M6)+SUM(P$4:P6))/D$4,2)</f>
        <v>0.19</v>
      </c>
      <c r="W6" s="14">
        <f t="shared" si="3"/>
        <v>0.12</v>
      </c>
      <c r="X6" s="25"/>
      <c r="Y6" s="14">
        <f t="shared" si="4"/>
        <v>0.12</v>
      </c>
      <c r="Z6" s="14">
        <f>SUM(Y$4:Y6)</f>
        <v>0.19</v>
      </c>
      <c r="AB6" s="78">
        <v>5</v>
      </c>
      <c r="AC6" s="78"/>
      <c r="AD6" s="78"/>
      <c r="AE6" s="78"/>
      <c r="AH6" s="84">
        <v>3</v>
      </c>
      <c r="AI6" s="80">
        <f>INDEX($W$4:$W$23,INT(AH4/10)+1)</f>
        <v>0.04</v>
      </c>
      <c r="AJ6" s="80">
        <v>7.179487179487179E-2</v>
      </c>
      <c r="AK6" s="82">
        <f t="shared" si="5"/>
        <v>5.0256410256410257E-3</v>
      </c>
      <c r="AL6" s="82">
        <f>ROUND(SUM(AK$4:AK6),2)</f>
        <v>0.01</v>
      </c>
      <c r="AM6" s="82">
        <f t="shared" si="6"/>
        <v>3.5897435897435897E-3</v>
      </c>
      <c r="AN6" s="82">
        <f>ROUND(SUM(AM$4:AM6),2)</f>
        <v>0.01</v>
      </c>
      <c r="AO6" s="82">
        <f t="shared" si="7"/>
        <v>2.8717948717948715E-3</v>
      </c>
      <c r="AP6" s="82">
        <f>ROUND(SUM(AO$4:AO6),2)</f>
        <v>0.01</v>
      </c>
      <c r="AR6" s="84">
        <v>3</v>
      </c>
      <c r="AS6" s="84">
        <f t="shared" si="8"/>
        <v>37</v>
      </c>
      <c r="AT6" s="85">
        <f t="shared" si="9"/>
        <v>7</v>
      </c>
      <c r="AU6" s="85">
        <f t="shared" si="10"/>
        <v>2</v>
      </c>
      <c r="AV6" s="84">
        <f t="shared" si="11"/>
        <v>42</v>
      </c>
      <c r="AW6" s="85">
        <f t="shared" si="12"/>
        <v>8</v>
      </c>
      <c r="AX6" s="85">
        <f t="shared" si="13"/>
        <v>3</v>
      </c>
      <c r="AY6" s="84">
        <f t="shared" si="14"/>
        <v>49</v>
      </c>
      <c r="AZ6" s="85">
        <f t="shared" si="15"/>
        <v>9</v>
      </c>
      <c r="BA6" s="85">
        <f t="shared" si="16"/>
        <v>3</v>
      </c>
      <c r="BC6" s="85">
        <v>3</v>
      </c>
      <c r="BD6" s="85" t="s">
        <v>568</v>
      </c>
      <c r="BE6" s="85">
        <v>3</v>
      </c>
      <c r="BF6" s="85">
        <f>SUM(BE$4:BE6)</f>
        <v>8</v>
      </c>
      <c r="BG6" s="83"/>
      <c r="BH6" s="85">
        <v>3</v>
      </c>
      <c r="BI6" s="85">
        <v>5</v>
      </c>
      <c r="BJ6" s="85">
        <f>SUM(BI$4:BI6)</f>
        <v>15</v>
      </c>
      <c r="BK6" s="83"/>
      <c r="BL6" s="85">
        <v>3</v>
      </c>
      <c r="BM6" s="85">
        <f t="shared" si="17"/>
        <v>37</v>
      </c>
      <c r="BN6" s="89" t="str">
        <f t="shared" si="18"/>
        <v>众合</v>
      </c>
      <c r="BO6" s="85">
        <f t="shared" si="0"/>
        <v>7</v>
      </c>
      <c r="BP6" s="86">
        <f t="shared" si="19"/>
        <v>4</v>
      </c>
      <c r="BQ6" s="88" t="str">
        <f t="shared" si="20"/>
        <v>众合</v>
      </c>
      <c r="BR6" s="85">
        <f t="shared" si="21"/>
        <v>42</v>
      </c>
      <c r="BS6" s="89" t="str">
        <f t="shared" si="22"/>
        <v>众合</v>
      </c>
      <c r="BT6" s="85">
        <f t="shared" si="23"/>
        <v>9</v>
      </c>
      <c r="BU6" s="86">
        <f t="shared" si="24"/>
        <v>5</v>
      </c>
      <c r="BV6" s="88" t="str">
        <f t="shared" si="25"/>
        <v>众合+1</v>
      </c>
      <c r="BW6" s="85">
        <f t="shared" si="26"/>
        <v>49</v>
      </c>
      <c r="BX6" s="89" t="str">
        <f t="shared" si="27"/>
        <v>众合</v>
      </c>
      <c r="BY6" s="85">
        <f t="shared" si="28"/>
        <v>11</v>
      </c>
      <c r="BZ6" s="86">
        <f t="shared" si="29"/>
        <v>6</v>
      </c>
      <c r="CA6" s="88" t="str">
        <f t="shared" si="30"/>
        <v>众合+2</v>
      </c>
      <c r="CC6" s="85">
        <v>3</v>
      </c>
      <c r="CD6" s="85" t="s">
        <v>581</v>
      </c>
      <c r="CE6" s="88" t="s">
        <v>567</v>
      </c>
      <c r="CF6" s="85">
        <v>2</v>
      </c>
      <c r="CG6" s="85">
        <f>SUM(CF$4:CF6)</f>
        <v>5</v>
      </c>
      <c r="CH6" s="87">
        <f t="shared" si="31"/>
        <v>25</v>
      </c>
      <c r="CJ6" s="87" t="s">
        <v>568</v>
      </c>
      <c r="CK6" s="88" t="s">
        <v>601</v>
      </c>
      <c r="CL6" s="89">
        <v>30</v>
      </c>
      <c r="CM6" s="87">
        <v>50</v>
      </c>
    </row>
    <row r="7" spans="1:91" ht="18" customHeight="1" x14ac:dyDescent="0.2">
      <c r="A7" s="25">
        <v>20</v>
      </c>
      <c r="E7" t="s">
        <v>472</v>
      </c>
      <c r="I7" s="25">
        <v>4</v>
      </c>
      <c r="J7" s="84" t="s">
        <v>537</v>
      </c>
      <c r="K7" s="84">
        <v>20</v>
      </c>
      <c r="L7" s="25">
        <v>20</v>
      </c>
      <c r="M7" s="84">
        <v>6</v>
      </c>
      <c r="N7" s="84">
        <v>12</v>
      </c>
      <c r="O7" s="84">
        <v>12</v>
      </c>
      <c r="P7" s="84"/>
      <c r="Q7" s="84">
        <v>1</v>
      </c>
      <c r="R7" s="14">
        <f>ROUND((SUM($L$4:$L7)-SUM($M$4:$M7)+SUM(N$4:N7))/B$4,2)</f>
        <v>1.2</v>
      </c>
      <c r="S7" s="14">
        <f t="shared" si="1"/>
        <v>0.86999999999999988</v>
      </c>
      <c r="T7" s="14">
        <f>ROUND((SUM($L$4:$L7)-SUM($M$4:$M7)+SUM(O$4:O7))/C$4,2)</f>
        <v>0.9</v>
      </c>
      <c r="U7" s="14">
        <f t="shared" si="2"/>
        <v>0.65</v>
      </c>
      <c r="V7" s="14">
        <f>ROUND((SUM($L$4:$L7)-SUM($M$4:$M7)+SUM(P$4:P7))/D$4,2)</f>
        <v>0.44</v>
      </c>
      <c r="W7" s="20">
        <v>7.4999999999999997E-2</v>
      </c>
      <c r="X7" s="25"/>
      <c r="Y7" s="14">
        <f t="shared" si="4"/>
        <v>7.4999999999999997E-2</v>
      </c>
      <c r="Z7" s="14">
        <f>SUM(Y$4:Y7)</f>
        <v>0.26500000000000001</v>
      </c>
      <c r="AB7" s="78">
        <v>10</v>
      </c>
      <c r="AC7" s="78">
        <v>5</v>
      </c>
      <c r="AD7" s="78"/>
      <c r="AE7" s="78"/>
      <c r="AH7" s="84">
        <v>4</v>
      </c>
      <c r="AI7" s="80"/>
      <c r="AJ7" s="80">
        <v>8.2051282051282051E-2</v>
      </c>
      <c r="AK7" s="82">
        <f t="shared" si="5"/>
        <v>5.7435897435897439E-3</v>
      </c>
      <c r="AL7" s="82">
        <f>ROUND(SUM(AK$4:AK7),2)</f>
        <v>0.02</v>
      </c>
      <c r="AM7" s="82">
        <f t="shared" si="6"/>
        <v>4.1025641025641026E-3</v>
      </c>
      <c r="AN7" s="82">
        <f>ROUND(SUM(AM$4:AM7),2)</f>
        <v>0.01</v>
      </c>
      <c r="AO7" s="82">
        <f t="shared" si="7"/>
        <v>3.2820512820512823E-3</v>
      </c>
      <c r="AP7" s="82">
        <f>ROUND(SUM(AO$4:AO7),2)</f>
        <v>0.01</v>
      </c>
      <c r="AR7" s="84">
        <v>4</v>
      </c>
      <c r="AS7" s="84">
        <f t="shared" si="8"/>
        <v>42</v>
      </c>
      <c r="AT7" s="85">
        <f t="shared" si="9"/>
        <v>8</v>
      </c>
      <c r="AU7" s="85">
        <f t="shared" si="10"/>
        <v>3</v>
      </c>
      <c r="AV7" s="84">
        <f t="shared" si="11"/>
        <v>48</v>
      </c>
      <c r="AW7" s="85">
        <f t="shared" si="12"/>
        <v>9</v>
      </c>
      <c r="AX7" s="85">
        <f t="shared" si="13"/>
        <v>3</v>
      </c>
      <c r="AY7" s="84">
        <f t="shared" si="14"/>
        <v>56</v>
      </c>
      <c r="AZ7" s="85">
        <f t="shared" si="15"/>
        <v>11</v>
      </c>
      <c r="BA7" s="85">
        <f t="shared" si="16"/>
        <v>3</v>
      </c>
      <c r="BC7" s="85">
        <v>4</v>
      </c>
      <c r="BD7" s="85" t="s">
        <v>572</v>
      </c>
      <c r="BE7" s="85">
        <v>4</v>
      </c>
      <c r="BF7" s="85">
        <f>SUM(BE$4:BE7)</f>
        <v>12</v>
      </c>
      <c r="BG7" s="83"/>
      <c r="BH7" s="85">
        <v>4</v>
      </c>
      <c r="BI7" s="85">
        <v>5</v>
      </c>
      <c r="BJ7" s="85">
        <f>SUM(BI$4:BI7)</f>
        <v>20</v>
      </c>
      <c r="BK7" s="83"/>
      <c r="BL7" s="85">
        <v>4</v>
      </c>
      <c r="BM7" s="85">
        <f t="shared" si="17"/>
        <v>42</v>
      </c>
      <c r="BN7" s="89" t="str">
        <f t="shared" si="18"/>
        <v>众合</v>
      </c>
      <c r="BO7" s="85">
        <f t="shared" si="0"/>
        <v>9</v>
      </c>
      <c r="BP7" s="86">
        <f t="shared" si="19"/>
        <v>5</v>
      </c>
      <c r="BQ7" s="88" t="str">
        <f t="shared" si="20"/>
        <v>众合+1</v>
      </c>
      <c r="BR7" s="85">
        <f t="shared" si="21"/>
        <v>48</v>
      </c>
      <c r="BS7" s="89" t="str">
        <f t="shared" si="22"/>
        <v>众合</v>
      </c>
      <c r="BT7" s="85">
        <f t="shared" si="23"/>
        <v>11</v>
      </c>
      <c r="BU7" s="86">
        <f t="shared" si="24"/>
        <v>6</v>
      </c>
      <c r="BV7" s="88" t="str">
        <f t="shared" si="25"/>
        <v>众合+2</v>
      </c>
      <c r="BW7" s="85">
        <f t="shared" si="26"/>
        <v>56</v>
      </c>
      <c r="BX7" s="89" t="str">
        <f t="shared" si="27"/>
        <v>叫唤</v>
      </c>
      <c r="BY7" s="85">
        <f t="shared" si="28"/>
        <v>14</v>
      </c>
      <c r="BZ7" s="86">
        <f t="shared" si="29"/>
        <v>7</v>
      </c>
      <c r="CA7" s="88" t="str">
        <f t="shared" si="30"/>
        <v>叫唤</v>
      </c>
      <c r="CC7" s="85">
        <v>4</v>
      </c>
      <c r="CD7" s="85" t="s">
        <v>568</v>
      </c>
      <c r="CE7" s="88" t="s">
        <v>568</v>
      </c>
      <c r="CF7" s="85">
        <v>2</v>
      </c>
      <c r="CG7" s="85">
        <f>SUM(CF$4:CF7)</f>
        <v>7</v>
      </c>
      <c r="CH7" s="87">
        <f t="shared" si="31"/>
        <v>35</v>
      </c>
      <c r="CJ7" s="87" t="s">
        <v>572</v>
      </c>
      <c r="CK7" s="88" t="s">
        <v>602</v>
      </c>
      <c r="CL7" s="89">
        <v>50</v>
      </c>
      <c r="CM7" s="87">
        <v>70</v>
      </c>
    </row>
    <row r="8" spans="1:91" ht="16.5" x14ac:dyDescent="0.2">
      <c r="A8" s="25">
        <v>30</v>
      </c>
      <c r="B8" s="14">
        <f>SUM(A7:A8)</f>
        <v>50</v>
      </c>
      <c r="H8">
        <v>1</v>
      </c>
      <c r="I8" s="25">
        <v>5</v>
      </c>
      <c r="J8" s="84" t="s">
        <v>538</v>
      </c>
      <c r="K8" s="84">
        <v>25</v>
      </c>
      <c r="L8" s="84">
        <v>24</v>
      </c>
      <c r="M8" s="84">
        <v>6</v>
      </c>
      <c r="N8" s="84"/>
      <c r="O8" s="84"/>
      <c r="P8" s="84">
        <v>12</v>
      </c>
      <c r="Q8" s="84">
        <v>1</v>
      </c>
      <c r="R8" s="14">
        <f>ROUND((SUM($L$4:$L8)-SUM($M$4:$M8)+SUM(N$4:N8))/B$4,2)</f>
        <v>1.8</v>
      </c>
      <c r="S8" s="14">
        <f t="shared" si="1"/>
        <v>0.60000000000000009</v>
      </c>
      <c r="T8" s="14">
        <f>ROUND((SUM($L$4:$L8)-SUM($M$4:$M8)+SUM(O$4:O8))/C$4,2)</f>
        <v>1.35</v>
      </c>
      <c r="U8" s="14">
        <f t="shared" si="2"/>
        <v>0.45000000000000007</v>
      </c>
      <c r="V8" s="14">
        <f>ROUND((SUM($L$4:$L8)-SUM($M$4:$M8)+SUM(P$4:P8))/D$4,2)</f>
        <v>1</v>
      </c>
      <c r="W8" s="14">
        <f t="shared" si="3"/>
        <v>0.56000000000000005</v>
      </c>
      <c r="X8" s="25"/>
      <c r="Y8" s="14">
        <f t="shared" si="4"/>
        <v>0.56000000000000005</v>
      </c>
      <c r="Z8" s="14">
        <f>SUM(Y$4:Y8)</f>
        <v>0.82500000000000007</v>
      </c>
      <c r="AB8" s="78">
        <v>20</v>
      </c>
      <c r="AC8" s="78">
        <v>10</v>
      </c>
      <c r="AD8" s="78">
        <v>5</v>
      </c>
      <c r="AE8" s="78"/>
      <c r="AH8" s="84">
        <v>5</v>
      </c>
      <c r="AI8" s="80"/>
      <c r="AJ8" s="80">
        <v>9.2307692307692313E-2</v>
      </c>
      <c r="AK8" s="82">
        <f t="shared" si="5"/>
        <v>6.4615384615384621E-3</v>
      </c>
      <c r="AL8" s="82">
        <f>ROUND(SUM(AK$4:AK8),2)</f>
        <v>0.03</v>
      </c>
      <c r="AM8" s="82">
        <f t="shared" si="6"/>
        <v>4.6153846153846158E-3</v>
      </c>
      <c r="AN8" s="82">
        <f>ROUND(SUM(AM$4:AM8),2)</f>
        <v>0.02</v>
      </c>
      <c r="AO8" s="82">
        <f t="shared" si="7"/>
        <v>3.6923076923076927E-3</v>
      </c>
      <c r="AP8" s="82">
        <f>ROUND(SUM(AO$4:AO8),2)</f>
        <v>0.01</v>
      </c>
      <c r="AR8" s="84">
        <v>5</v>
      </c>
      <c r="AS8" s="84">
        <f t="shared" si="8"/>
        <v>46</v>
      </c>
      <c r="AT8" s="85">
        <f t="shared" si="9"/>
        <v>9</v>
      </c>
      <c r="AU8" s="85">
        <f t="shared" si="10"/>
        <v>3</v>
      </c>
      <c r="AV8" s="84">
        <f t="shared" si="11"/>
        <v>53</v>
      </c>
      <c r="AW8" s="85">
        <f t="shared" si="12"/>
        <v>10</v>
      </c>
      <c r="AX8" s="85">
        <f t="shared" si="13"/>
        <v>3</v>
      </c>
      <c r="AY8" s="84">
        <f t="shared" si="14"/>
        <v>62</v>
      </c>
      <c r="AZ8" s="85">
        <f t="shared" si="15"/>
        <v>12</v>
      </c>
      <c r="BA8" s="85">
        <f t="shared" si="16"/>
        <v>4</v>
      </c>
      <c r="BC8" s="85">
        <v>5</v>
      </c>
      <c r="BD8" s="85" t="s">
        <v>569</v>
      </c>
      <c r="BE8" s="85">
        <v>4</v>
      </c>
      <c r="BF8" s="85">
        <f>SUM(BE$4:BE8)</f>
        <v>16</v>
      </c>
      <c r="BG8" s="83"/>
      <c r="BH8" s="85">
        <v>5</v>
      </c>
      <c r="BI8" s="85">
        <v>5</v>
      </c>
      <c r="BJ8" s="85">
        <f>SUM(BI$4:BI8)</f>
        <v>25</v>
      </c>
      <c r="BK8" s="83"/>
      <c r="BL8" s="85">
        <v>5</v>
      </c>
      <c r="BM8" s="85">
        <f t="shared" si="17"/>
        <v>46</v>
      </c>
      <c r="BN8" s="89" t="str">
        <f t="shared" si="18"/>
        <v>众合</v>
      </c>
      <c r="BO8" s="85">
        <f t="shared" si="0"/>
        <v>10</v>
      </c>
      <c r="BP8" s="86">
        <f t="shared" si="19"/>
        <v>5</v>
      </c>
      <c r="BQ8" s="88" t="str">
        <f t="shared" si="20"/>
        <v>众合+1</v>
      </c>
      <c r="BR8" s="85">
        <f t="shared" si="21"/>
        <v>53</v>
      </c>
      <c r="BS8" s="89" t="str">
        <f t="shared" si="22"/>
        <v>叫唤</v>
      </c>
      <c r="BT8" s="85">
        <f t="shared" si="23"/>
        <v>13</v>
      </c>
      <c r="BU8" s="86">
        <f t="shared" si="24"/>
        <v>7</v>
      </c>
      <c r="BV8" s="88" t="str">
        <f t="shared" si="25"/>
        <v>叫唤</v>
      </c>
      <c r="BW8" s="85">
        <f t="shared" si="26"/>
        <v>62</v>
      </c>
      <c r="BX8" s="89" t="str">
        <f t="shared" si="27"/>
        <v>叫唤</v>
      </c>
      <c r="BY8" s="85">
        <f t="shared" si="28"/>
        <v>17</v>
      </c>
      <c r="BZ8" s="86">
        <f t="shared" si="29"/>
        <v>8</v>
      </c>
      <c r="CA8" s="88" t="str">
        <f t="shared" si="30"/>
        <v>叫唤+1</v>
      </c>
      <c r="CC8" s="85">
        <v>5</v>
      </c>
      <c r="CD8" s="85" t="s">
        <v>571</v>
      </c>
      <c r="CE8" s="88" t="s">
        <v>568</v>
      </c>
      <c r="CF8" s="85">
        <v>2</v>
      </c>
      <c r="CG8" s="85">
        <f>SUM(CF$4:CF8)</f>
        <v>9</v>
      </c>
      <c r="CH8" s="87">
        <f t="shared" si="31"/>
        <v>42</v>
      </c>
      <c r="CJ8" s="87" t="s">
        <v>569</v>
      </c>
      <c r="CK8" s="88" t="s">
        <v>603</v>
      </c>
      <c r="CL8" s="89">
        <v>70</v>
      </c>
      <c r="CM8" s="87">
        <v>90</v>
      </c>
    </row>
    <row r="9" spans="1:91" ht="16.5" x14ac:dyDescent="0.2">
      <c r="A9" s="25">
        <v>50</v>
      </c>
      <c r="I9" s="25">
        <v>6</v>
      </c>
      <c r="J9" s="84" t="s">
        <v>539</v>
      </c>
      <c r="K9" s="84">
        <v>30</v>
      </c>
      <c r="L9" s="84">
        <v>30</v>
      </c>
      <c r="M9" s="84">
        <v>6</v>
      </c>
      <c r="N9" s="84"/>
      <c r="O9" s="84"/>
      <c r="P9" s="84"/>
      <c r="Q9" s="84">
        <v>1</v>
      </c>
      <c r="R9" s="14">
        <f>ROUND((SUM($L$4:$L9)-SUM($M$4:$M9)+SUM(N$4:N9))/B$4,2)</f>
        <v>2.6</v>
      </c>
      <c r="S9" s="14">
        <f t="shared" si="1"/>
        <v>0.8</v>
      </c>
      <c r="T9" s="14">
        <f>ROUND((SUM($L$4:$L9)-SUM($M$4:$M9)+SUM(O$4:O9))/C$4,2)</f>
        <v>1.95</v>
      </c>
      <c r="U9" s="14">
        <f t="shared" si="2"/>
        <v>0.59999999999999987</v>
      </c>
      <c r="V9" s="14">
        <f>ROUND((SUM($L$4:$L9)-SUM($M$4:$M9)+SUM(P$4:P9))/D$4,2)</f>
        <v>1.44</v>
      </c>
      <c r="W9" s="14">
        <f t="shared" si="3"/>
        <v>0.43999999999999995</v>
      </c>
      <c r="X9" s="25"/>
      <c r="Y9" s="14">
        <f t="shared" si="4"/>
        <v>0.43999999999999995</v>
      </c>
      <c r="Z9" s="14">
        <f>SUM(Y$4:Y9)</f>
        <v>1.2650000000000001</v>
      </c>
      <c r="AB9" s="78">
        <v>30</v>
      </c>
      <c r="AC9" s="78">
        <v>15</v>
      </c>
      <c r="AD9" s="78">
        <v>10</v>
      </c>
      <c r="AE9" s="78">
        <v>5</v>
      </c>
      <c r="AH9" s="84">
        <v>6</v>
      </c>
      <c r="AI9" s="84"/>
      <c r="AJ9" s="84">
        <v>0.10256410256410256</v>
      </c>
      <c r="AK9" s="82">
        <f t="shared" si="5"/>
        <v>7.1794871794871803E-3</v>
      </c>
      <c r="AL9" s="82">
        <f>ROUND(SUM(AK$4:AK9),2)</f>
        <v>0.03</v>
      </c>
      <c r="AM9" s="82">
        <f t="shared" si="6"/>
        <v>5.1282051282051282E-3</v>
      </c>
      <c r="AN9" s="82">
        <f>ROUND(SUM(AM$4:AM9),2)</f>
        <v>0.02</v>
      </c>
      <c r="AO9" s="82">
        <f t="shared" si="7"/>
        <v>4.1025641025641026E-3</v>
      </c>
      <c r="AP9" s="82">
        <f>ROUND(SUM(AO$4:AO9),2)</f>
        <v>0.02</v>
      </c>
      <c r="AR9" s="84">
        <v>6</v>
      </c>
      <c r="AS9" s="84">
        <f t="shared" si="8"/>
        <v>50</v>
      </c>
      <c r="AT9" s="85">
        <f t="shared" si="9"/>
        <v>10</v>
      </c>
      <c r="AU9" s="85">
        <f t="shared" si="10"/>
        <v>3</v>
      </c>
      <c r="AV9" s="84">
        <f t="shared" si="11"/>
        <v>58</v>
      </c>
      <c r="AW9" s="85">
        <f t="shared" si="12"/>
        <v>11</v>
      </c>
      <c r="AX9" s="85">
        <f t="shared" si="13"/>
        <v>3</v>
      </c>
      <c r="AY9" s="84">
        <f t="shared" si="14"/>
        <v>67</v>
      </c>
      <c r="AZ9" s="85">
        <f t="shared" si="15"/>
        <v>13</v>
      </c>
      <c r="BA9" s="85">
        <f t="shared" si="16"/>
        <v>4</v>
      </c>
      <c r="BC9" s="85">
        <v>6</v>
      </c>
      <c r="BD9" s="85" t="s">
        <v>570</v>
      </c>
      <c r="BE9" s="85">
        <v>4</v>
      </c>
      <c r="BF9" s="85">
        <f>SUM(BE$4:BE9)</f>
        <v>20</v>
      </c>
      <c r="BG9" s="83"/>
      <c r="BH9" s="85">
        <v>6</v>
      </c>
      <c r="BI9" s="85">
        <v>5</v>
      </c>
      <c r="BJ9" s="85">
        <f>SUM(BI$4:BI9)</f>
        <v>30</v>
      </c>
      <c r="BK9" s="83"/>
      <c r="BL9" s="85">
        <v>6</v>
      </c>
      <c r="BM9" s="85">
        <f t="shared" si="17"/>
        <v>50</v>
      </c>
      <c r="BN9" s="89" t="str">
        <f t="shared" si="18"/>
        <v>叫唤</v>
      </c>
      <c r="BO9" s="85">
        <f t="shared" si="0"/>
        <v>12</v>
      </c>
      <c r="BP9" s="86">
        <f t="shared" si="19"/>
        <v>6</v>
      </c>
      <c r="BQ9" s="88" t="str">
        <f t="shared" si="20"/>
        <v>众合+2</v>
      </c>
      <c r="BR9" s="85">
        <f t="shared" si="21"/>
        <v>58</v>
      </c>
      <c r="BS9" s="89" t="str">
        <f t="shared" si="22"/>
        <v>叫唤</v>
      </c>
      <c r="BT9" s="85">
        <f t="shared" si="23"/>
        <v>15</v>
      </c>
      <c r="BU9" s="86">
        <f t="shared" si="24"/>
        <v>8</v>
      </c>
      <c r="BV9" s="88" t="str">
        <f t="shared" si="25"/>
        <v>叫唤+1</v>
      </c>
      <c r="BW9" s="85">
        <f t="shared" si="26"/>
        <v>67</v>
      </c>
      <c r="BX9" s="89" t="str">
        <f t="shared" si="27"/>
        <v>叫唤</v>
      </c>
      <c r="BY9" s="85">
        <f t="shared" si="28"/>
        <v>19</v>
      </c>
      <c r="BZ9" s="86">
        <f t="shared" si="29"/>
        <v>9</v>
      </c>
      <c r="CA9" s="88" t="str">
        <f t="shared" si="30"/>
        <v>叫唤+2</v>
      </c>
      <c r="CC9" s="85">
        <v>6</v>
      </c>
      <c r="CD9" s="88" t="s">
        <v>607</v>
      </c>
      <c r="CE9" s="88" t="s">
        <v>568</v>
      </c>
      <c r="CF9" s="85">
        <v>2</v>
      </c>
      <c r="CG9" s="85">
        <f>SUM(CF$4:CF9)</f>
        <v>11</v>
      </c>
      <c r="CH9" s="87">
        <f t="shared" si="31"/>
        <v>47</v>
      </c>
      <c r="CJ9" s="87" t="s">
        <v>570</v>
      </c>
      <c r="CK9" s="88" t="s">
        <v>604</v>
      </c>
      <c r="CL9" s="89">
        <v>90</v>
      </c>
      <c r="CM9" s="87">
        <v>110</v>
      </c>
    </row>
    <row r="10" spans="1:91" ht="16.5" x14ac:dyDescent="0.2">
      <c r="A10" s="64">
        <v>50</v>
      </c>
      <c r="H10">
        <v>2</v>
      </c>
      <c r="I10" s="25">
        <v>7</v>
      </c>
      <c r="J10" s="84" t="s">
        <v>540</v>
      </c>
      <c r="K10" s="84">
        <v>35</v>
      </c>
      <c r="L10" s="84">
        <v>36</v>
      </c>
      <c r="M10" s="84">
        <v>6</v>
      </c>
      <c r="N10" s="84"/>
      <c r="O10" s="84"/>
      <c r="P10" s="84"/>
      <c r="Q10" s="84">
        <v>1</v>
      </c>
      <c r="R10" s="14">
        <f>ROUND((SUM($L$4:$L10)-SUM($M$4:$M10)+SUM(N$4:N10))/B$4,2)</f>
        <v>3.6</v>
      </c>
      <c r="S10" s="14">
        <f t="shared" si="1"/>
        <v>1</v>
      </c>
      <c r="T10" s="14">
        <f>ROUND((SUM($L$4:$L10)-SUM($M$4:$M10)+SUM(O$4:O10))/C$4,2)</f>
        <v>2.7</v>
      </c>
      <c r="U10" s="14">
        <f t="shared" si="2"/>
        <v>0.75000000000000022</v>
      </c>
      <c r="V10" s="14">
        <f>ROUND((SUM($L$4:$L10)-SUM($M$4:$M10)+SUM(P$4:P10))/D$4,2)</f>
        <v>2</v>
      </c>
      <c r="W10" s="14">
        <f t="shared" si="3"/>
        <v>0.56000000000000005</v>
      </c>
      <c r="X10" s="25"/>
      <c r="Y10" s="14">
        <f t="shared" si="4"/>
        <v>0.56000000000000005</v>
      </c>
      <c r="Z10" s="14">
        <f>SUM(Y$4:Y10)</f>
        <v>1.8250000000000002</v>
      </c>
      <c r="AB10" s="78">
        <v>40</v>
      </c>
      <c r="AC10" s="78">
        <v>20</v>
      </c>
      <c r="AD10" s="78">
        <v>15</v>
      </c>
      <c r="AE10" s="78">
        <v>10</v>
      </c>
      <c r="AH10" s="84">
        <v>7</v>
      </c>
      <c r="AI10" s="84"/>
      <c r="AJ10" s="84">
        <v>0.11538461538461539</v>
      </c>
      <c r="AK10" s="82">
        <f t="shared" si="5"/>
        <v>8.0769230769230788E-3</v>
      </c>
      <c r="AL10" s="82">
        <f>ROUND(SUM(AK$4:AK10),2)</f>
        <v>0.04</v>
      </c>
      <c r="AM10" s="82">
        <f t="shared" si="6"/>
        <v>5.7692307692307696E-3</v>
      </c>
      <c r="AN10" s="82">
        <f>ROUND(SUM(AM$4:AM10),2)</f>
        <v>0.03</v>
      </c>
      <c r="AO10" s="82">
        <f t="shared" si="7"/>
        <v>4.6153846153846158E-3</v>
      </c>
      <c r="AP10" s="82">
        <f>ROUND(SUM(AO$4:AO10),2)</f>
        <v>0.02</v>
      </c>
      <c r="AR10" s="84">
        <v>7</v>
      </c>
      <c r="AS10" s="84">
        <f t="shared" si="8"/>
        <v>54</v>
      </c>
      <c r="AT10" s="85">
        <f t="shared" si="9"/>
        <v>10</v>
      </c>
      <c r="AU10" s="85">
        <f t="shared" si="10"/>
        <v>3</v>
      </c>
      <c r="AV10" s="84">
        <f t="shared" si="11"/>
        <v>62</v>
      </c>
      <c r="AW10" s="85">
        <f t="shared" si="12"/>
        <v>12</v>
      </c>
      <c r="AX10" s="85">
        <f t="shared" si="13"/>
        <v>4</v>
      </c>
      <c r="AY10" s="84">
        <f t="shared" si="14"/>
        <v>71</v>
      </c>
      <c r="AZ10" s="85">
        <f t="shared" si="15"/>
        <v>14</v>
      </c>
      <c r="BA10" s="85">
        <f t="shared" si="16"/>
        <v>4</v>
      </c>
      <c r="BC10" s="85">
        <v>7</v>
      </c>
      <c r="BD10" s="85" t="s">
        <v>576</v>
      </c>
      <c r="BE10" s="85">
        <v>5</v>
      </c>
      <c r="BF10" s="85">
        <f>SUM(BE$4:BE10)</f>
        <v>25</v>
      </c>
      <c r="BG10" s="83"/>
      <c r="BH10" s="85">
        <v>7</v>
      </c>
      <c r="BI10" s="85">
        <v>5</v>
      </c>
      <c r="BJ10" s="85">
        <f>SUM(BI$4:BI10)</f>
        <v>35</v>
      </c>
      <c r="BK10" s="83"/>
      <c r="BL10" s="85">
        <v>7</v>
      </c>
      <c r="BM10" s="85">
        <f t="shared" si="17"/>
        <v>54</v>
      </c>
      <c r="BN10" s="89" t="str">
        <f t="shared" si="18"/>
        <v>叫唤</v>
      </c>
      <c r="BO10" s="85">
        <f t="shared" si="0"/>
        <v>13</v>
      </c>
      <c r="BP10" s="86">
        <f t="shared" si="19"/>
        <v>7</v>
      </c>
      <c r="BQ10" s="88" t="str">
        <f t="shared" si="20"/>
        <v>叫唤</v>
      </c>
      <c r="BR10" s="85">
        <f t="shared" si="21"/>
        <v>62</v>
      </c>
      <c r="BS10" s="89" t="str">
        <f t="shared" si="22"/>
        <v>叫唤</v>
      </c>
      <c r="BT10" s="85">
        <f t="shared" si="23"/>
        <v>17</v>
      </c>
      <c r="BU10" s="86">
        <f t="shared" si="24"/>
        <v>8</v>
      </c>
      <c r="BV10" s="88" t="str">
        <f t="shared" si="25"/>
        <v>叫唤+1</v>
      </c>
      <c r="BW10" s="85">
        <f t="shared" si="26"/>
        <v>71</v>
      </c>
      <c r="BX10" s="89" t="str">
        <f t="shared" si="27"/>
        <v>大叫唤</v>
      </c>
      <c r="BY10" s="85">
        <f t="shared" si="28"/>
        <v>20</v>
      </c>
      <c r="BZ10" s="86">
        <f t="shared" si="29"/>
        <v>9</v>
      </c>
      <c r="CA10" s="88" t="str">
        <f t="shared" si="30"/>
        <v>叫唤+2</v>
      </c>
      <c r="CC10" s="85">
        <v>7</v>
      </c>
      <c r="CD10" s="85" t="s">
        <v>572</v>
      </c>
      <c r="CE10" s="88" t="s">
        <v>572</v>
      </c>
      <c r="CF10" s="85">
        <v>2</v>
      </c>
      <c r="CG10" s="85">
        <f>SUM(CF$4:CF10)</f>
        <v>13</v>
      </c>
      <c r="CH10" s="87">
        <f t="shared" si="31"/>
        <v>52</v>
      </c>
      <c r="CJ10" s="87" t="s">
        <v>576</v>
      </c>
      <c r="CK10" s="88" t="s">
        <v>605</v>
      </c>
      <c r="CL10" s="89">
        <v>110</v>
      </c>
      <c r="CM10" s="87">
        <v>135</v>
      </c>
    </row>
    <row r="11" spans="1:91" ht="16.5" x14ac:dyDescent="0.2">
      <c r="A11" s="25">
        <v>50</v>
      </c>
      <c r="B11" s="14">
        <f>SUM(A7:A11)</f>
        <v>200</v>
      </c>
      <c r="I11" s="25">
        <v>8</v>
      </c>
      <c r="J11" s="84" t="s">
        <v>541</v>
      </c>
      <c r="K11" s="84">
        <v>40</v>
      </c>
      <c r="L11" s="84">
        <v>40</v>
      </c>
      <c r="M11" s="84">
        <v>6</v>
      </c>
      <c r="N11" s="84"/>
      <c r="O11" s="84"/>
      <c r="P11" s="84"/>
      <c r="Q11" s="84">
        <v>1</v>
      </c>
      <c r="R11" s="14">
        <f>ROUND((SUM($L$4:$L11)-SUM($M$4:$M11)+SUM(N$4:N11))/B$4,2)</f>
        <v>4.7300000000000004</v>
      </c>
      <c r="S11" s="14">
        <f t="shared" si="1"/>
        <v>1.1300000000000003</v>
      </c>
      <c r="T11" s="14">
        <f>ROUND((SUM($L$4:$L11)-SUM($M$4:$M11)+SUM(O$4:O11))/C$4,2)</f>
        <v>3.55</v>
      </c>
      <c r="U11" s="14">
        <f t="shared" si="2"/>
        <v>0.84999999999999964</v>
      </c>
      <c r="V11" s="14">
        <f>ROUND((SUM($L$4:$L11)-SUM($M$4:$M11)+SUM(P$4:P11))/D$4,2)</f>
        <v>2.63</v>
      </c>
      <c r="W11" s="14">
        <f t="shared" si="3"/>
        <v>0.62999999999999989</v>
      </c>
      <c r="X11" s="25"/>
      <c r="Y11" s="14">
        <f t="shared" si="4"/>
        <v>0.62999999999999989</v>
      </c>
      <c r="Z11" s="14">
        <f>SUM(Y$4:Y11)</f>
        <v>2.4550000000000001</v>
      </c>
      <c r="AB11" s="78">
        <v>50</v>
      </c>
      <c r="AC11" s="78">
        <v>30</v>
      </c>
      <c r="AD11" s="78">
        <v>20</v>
      </c>
      <c r="AE11" s="78">
        <v>15</v>
      </c>
      <c r="AH11" s="84">
        <v>8</v>
      </c>
      <c r="AI11" s="84"/>
      <c r="AJ11" s="84">
        <v>0.12820512820512819</v>
      </c>
      <c r="AK11" s="82">
        <f t="shared" si="5"/>
        <v>8.9743589743589737E-3</v>
      </c>
      <c r="AL11" s="82">
        <f>ROUND(SUM(AK$4:AK11),2)</f>
        <v>0.05</v>
      </c>
      <c r="AM11" s="82">
        <f t="shared" si="6"/>
        <v>6.41025641025641E-3</v>
      </c>
      <c r="AN11" s="82">
        <f>ROUND(SUM(AM$4:AM11),2)</f>
        <v>0.04</v>
      </c>
      <c r="AO11" s="82">
        <f t="shared" si="7"/>
        <v>5.1282051282051282E-3</v>
      </c>
      <c r="AP11" s="82">
        <f>ROUND(SUM(AO$4:AO11),2)</f>
        <v>0.03</v>
      </c>
      <c r="AR11" s="84">
        <v>8</v>
      </c>
      <c r="AS11" s="84">
        <f t="shared" si="8"/>
        <v>58</v>
      </c>
      <c r="AT11" s="85">
        <f t="shared" si="9"/>
        <v>11</v>
      </c>
      <c r="AU11" s="85">
        <f t="shared" si="10"/>
        <v>3</v>
      </c>
      <c r="AV11" s="84">
        <f t="shared" si="11"/>
        <v>65</v>
      </c>
      <c r="AW11" s="85">
        <f t="shared" si="12"/>
        <v>13</v>
      </c>
      <c r="AX11" s="85">
        <f t="shared" si="13"/>
        <v>4</v>
      </c>
      <c r="AY11" s="84">
        <f t="shared" si="14"/>
        <v>74</v>
      </c>
      <c r="AZ11" s="85">
        <f t="shared" si="15"/>
        <v>14</v>
      </c>
      <c r="BA11" s="85">
        <f t="shared" si="16"/>
        <v>4</v>
      </c>
      <c r="BC11" s="85">
        <v>8</v>
      </c>
      <c r="BD11" s="85" t="s">
        <v>577</v>
      </c>
      <c r="BE11" s="85">
        <v>5</v>
      </c>
      <c r="BF11" s="85">
        <f>SUM(BE$4:BE11)</f>
        <v>30</v>
      </c>
      <c r="BG11" s="83"/>
      <c r="BH11" s="85">
        <v>8</v>
      </c>
      <c r="BI11" s="85">
        <v>5</v>
      </c>
      <c r="BJ11" s="85">
        <f>SUM(BI$4:BI11)</f>
        <v>40</v>
      </c>
      <c r="BK11" s="83"/>
      <c r="BL11" s="85">
        <v>8</v>
      </c>
      <c r="BM11" s="85">
        <f t="shared" si="17"/>
        <v>58</v>
      </c>
      <c r="BN11" s="89" t="str">
        <f t="shared" si="18"/>
        <v>叫唤</v>
      </c>
      <c r="BO11" s="85">
        <f t="shared" si="0"/>
        <v>15</v>
      </c>
      <c r="BP11" s="86">
        <f t="shared" si="19"/>
        <v>8</v>
      </c>
      <c r="BQ11" s="88" t="str">
        <f t="shared" si="20"/>
        <v>叫唤+1</v>
      </c>
      <c r="BR11" s="85">
        <f t="shared" si="21"/>
        <v>65</v>
      </c>
      <c r="BS11" s="89" t="str">
        <f t="shared" si="22"/>
        <v>叫唤</v>
      </c>
      <c r="BT11" s="85">
        <f t="shared" si="23"/>
        <v>18</v>
      </c>
      <c r="BU11" s="86">
        <f t="shared" si="24"/>
        <v>9</v>
      </c>
      <c r="BV11" s="88" t="str">
        <f t="shared" si="25"/>
        <v>叫唤+2</v>
      </c>
      <c r="BW11" s="85">
        <f t="shared" si="26"/>
        <v>74</v>
      </c>
      <c r="BX11" s="89" t="str">
        <f t="shared" si="27"/>
        <v>大叫唤</v>
      </c>
      <c r="BY11" s="85">
        <f t="shared" si="28"/>
        <v>21</v>
      </c>
      <c r="BZ11" s="86">
        <f t="shared" si="29"/>
        <v>10</v>
      </c>
      <c r="CA11" s="88" t="str">
        <f t="shared" si="30"/>
        <v>大叫唤</v>
      </c>
      <c r="CC11" s="85">
        <v>8</v>
      </c>
      <c r="CD11" s="85" t="s">
        <v>608</v>
      </c>
      <c r="CE11" s="88" t="s">
        <v>572</v>
      </c>
      <c r="CF11" s="85">
        <v>2</v>
      </c>
      <c r="CG11" s="85">
        <f>SUM(CF$4:CF11)</f>
        <v>15</v>
      </c>
      <c r="CH11" s="87">
        <f t="shared" si="31"/>
        <v>57</v>
      </c>
      <c r="CJ11" s="87" t="s">
        <v>577</v>
      </c>
      <c r="CK11" s="88" t="s">
        <v>606</v>
      </c>
      <c r="CL11" s="89">
        <v>135</v>
      </c>
      <c r="CM11" s="87">
        <v>150</v>
      </c>
    </row>
    <row r="12" spans="1:91" ht="16.5" x14ac:dyDescent="0.2">
      <c r="A12" s="64">
        <v>80</v>
      </c>
      <c r="I12" s="25">
        <v>9</v>
      </c>
      <c r="J12" s="84" t="s">
        <v>542</v>
      </c>
      <c r="K12" s="84">
        <v>45</v>
      </c>
      <c r="L12" s="84">
        <v>42</v>
      </c>
      <c r="M12" s="84">
        <v>6</v>
      </c>
      <c r="N12" s="84"/>
      <c r="O12" s="84"/>
      <c r="P12" s="84"/>
      <c r="Q12" s="84">
        <v>1</v>
      </c>
      <c r="R12" s="14">
        <f>ROUND((SUM($L$4:$L12)-SUM($M$4:$M12)+SUM(N$4:N12))/B$4,2)</f>
        <v>5.93</v>
      </c>
      <c r="S12" s="14">
        <f t="shared" si="1"/>
        <v>1.1999999999999993</v>
      </c>
      <c r="T12" s="14">
        <f>ROUND((SUM($L$4:$L12)-SUM($M$4:$M12)+SUM(O$4:O12))/C$4,2)</f>
        <v>4.45</v>
      </c>
      <c r="U12" s="14">
        <f t="shared" si="2"/>
        <v>0.90000000000000036</v>
      </c>
      <c r="V12" s="14">
        <f>ROUND((SUM($L$4:$L12)-SUM($M$4:$M12)+SUM(P$4:P12))/D$4,2)</f>
        <v>3.3</v>
      </c>
      <c r="W12" s="14">
        <f t="shared" si="3"/>
        <v>0.66999999999999993</v>
      </c>
      <c r="X12" s="25"/>
      <c r="Y12" s="14">
        <f t="shared" si="4"/>
        <v>0.66999999999999993</v>
      </c>
      <c r="Z12" s="14">
        <f>SUM(Y$4:Y12)</f>
        <v>3.125</v>
      </c>
      <c r="AB12" s="78">
        <v>60</v>
      </c>
      <c r="AC12" s="78">
        <v>40</v>
      </c>
      <c r="AD12" s="78">
        <v>25</v>
      </c>
      <c r="AE12" s="78">
        <v>20</v>
      </c>
      <c r="AH12" s="84">
        <v>9</v>
      </c>
      <c r="AI12" s="84"/>
      <c r="AJ12" s="84">
        <v>0.14102564102564102</v>
      </c>
      <c r="AK12" s="82">
        <f t="shared" si="5"/>
        <v>9.8717948717948721E-3</v>
      </c>
      <c r="AL12" s="82">
        <f>ROUND(SUM(AK$4:AK12),2)</f>
        <v>0.06</v>
      </c>
      <c r="AM12" s="82">
        <f t="shared" si="6"/>
        <v>7.0512820512820514E-3</v>
      </c>
      <c r="AN12" s="82">
        <f>ROUND(SUM(AM$4:AM12),2)</f>
        <v>0.04</v>
      </c>
      <c r="AO12" s="82">
        <f t="shared" si="7"/>
        <v>5.6410256410256415E-3</v>
      </c>
      <c r="AP12" s="82">
        <f>ROUND(SUM(AO$4:AO12),2)</f>
        <v>0.03</v>
      </c>
      <c r="AR12" s="84">
        <v>9</v>
      </c>
      <c r="AS12" s="84">
        <f t="shared" si="8"/>
        <v>61</v>
      </c>
      <c r="AT12" s="85">
        <f t="shared" si="9"/>
        <v>12</v>
      </c>
      <c r="AU12" s="85">
        <f t="shared" si="10"/>
        <v>4</v>
      </c>
      <c r="AV12" s="84">
        <f t="shared" si="11"/>
        <v>69</v>
      </c>
      <c r="AW12" s="85">
        <f t="shared" si="12"/>
        <v>13</v>
      </c>
      <c r="AX12" s="85">
        <f t="shared" si="13"/>
        <v>4</v>
      </c>
      <c r="AY12" s="84">
        <f t="shared" si="14"/>
        <v>78</v>
      </c>
      <c r="AZ12" s="85">
        <f t="shared" si="15"/>
        <v>15</v>
      </c>
      <c r="BA12" s="85">
        <f t="shared" si="16"/>
        <v>4</v>
      </c>
      <c r="BG12" s="83"/>
      <c r="BH12" s="85">
        <v>9</v>
      </c>
      <c r="BI12" s="85">
        <v>2</v>
      </c>
      <c r="BJ12" s="85">
        <f>SUM(BI$4:BI12)</f>
        <v>42</v>
      </c>
      <c r="BK12" s="83"/>
      <c r="BL12" s="85">
        <v>9</v>
      </c>
      <c r="BM12" s="85">
        <f t="shared" si="17"/>
        <v>61</v>
      </c>
      <c r="BN12" s="89" t="str">
        <f t="shared" si="18"/>
        <v>叫唤</v>
      </c>
      <c r="BO12" s="85">
        <f t="shared" si="0"/>
        <v>16</v>
      </c>
      <c r="BP12" s="86">
        <f t="shared" si="19"/>
        <v>8</v>
      </c>
      <c r="BQ12" s="88" t="str">
        <f t="shared" si="20"/>
        <v>叫唤+1</v>
      </c>
      <c r="BR12" s="85">
        <f t="shared" si="21"/>
        <v>69</v>
      </c>
      <c r="BS12" s="89" t="str">
        <f t="shared" si="22"/>
        <v>叫唤</v>
      </c>
      <c r="BT12" s="85">
        <f t="shared" si="23"/>
        <v>19</v>
      </c>
      <c r="BU12" s="86">
        <f t="shared" si="24"/>
        <v>9</v>
      </c>
      <c r="BV12" s="88" t="str">
        <f t="shared" si="25"/>
        <v>叫唤+2</v>
      </c>
      <c r="BW12" s="85">
        <f t="shared" si="26"/>
        <v>78</v>
      </c>
      <c r="BX12" s="89" t="str">
        <f t="shared" si="27"/>
        <v>大叫唤</v>
      </c>
      <c r="BY12" s="85">
        <f t="shared" si="28"/>
        <v>23</v>
      </c>
      <c r="BZ12" s="86">
        <f t="shared" si="29"/>
        <v>10</v>
      </c>
      <c r="CA12" s="88" t="str">
        <f t="shared" si="30"/>
        <v>大叫唤</v>
      </c>
      <c r="CC12" s="85">
        <v>9</v>
      </c>
      <c r="CD12" s="88" t="s">
        <v>582</v>
      </c>
      <c r="CE12" s="88" t="s">
        <v>572</v>
      </c>
      <c r="CF12" s="85">
        <v>3</v>
      </c>
      <c r="CG12" s="85">
        <f>SUM(CF$4:CF12)</f>
        <v>18</v>
      </c>
      <c r="CH12" s="87">
        <f t="shared" si="31"/>
        <v>65</v>
      </c>
    </row>
    <row r="13" spans="1:91" ht="16.5" x14ac:dyDescent="0.2">
      <c r="A13" s="25">
        <v>100</v>
      </c>
      <c r="H13">
        <v>4</v>
      </c>
      <c r="I13" s="25">
        <v>10</v>
      </c>
      <c r="J13" s="84" t="s">
        <v>543</v>
      </c>
      <c r="K13" s="84">
        <v>50</v>
      </c>
      <c r="L13" s="84">
        <v>44</v>
      </c>
      <c r="M13" s="84">
        <v>6</v>
      </c>
      <c r="N13" s="84"/>
      <c r="O13" s="84"/>
      <c r="P13" s="84"/>
      <c r="Q13" s="84">
        <v>1</v>
      </c>
      <c r="R13" s="14">
        <f>ROUND((SUM($L$4:$L13)-SUM($M$4:$M13)+SUM(N$4:N13))/B$4,2)</f>
        <v>7.2</v>
      </c>
      <c r="S13" s="14">
        <f t="shared" si="1"/>
        <v>1.2700000000000005</v>
      </c>
      <c r="T13" s="14">
        <f>ROUND((SUM($L$4:$L13)-SUM($M$4:$M13)+SUM(O$4:O13))/C$4,2)</f>
        <v>5.4</v>
      </c>
      <c r="U13" s="14">
        <f t="shared" si="2"/>
        <v>0.95000000000000018</v>
      </c>
      <c r="V13" s="14">
        <f>ROUND((SUM($L$4:$L13)-SUM($M$4:$M13)+SUM(P$4:P13))/D$4,2)</f>
        <v>4</v>
      </c>
      <c r="W13" s="14">
        <f t="shared" si="3"/>
        <v>0.70000000000000018</v>
      </c>
      <c r="X13" s="25"/>
      <c r="Y13" s="14">
        <f t="shared" si="4"/>
        <v>0.70000000000000018</v>
      </c>
      <c r="Z13" s="14">
        <f>SUM(Y$4:Y13)</f>
        <v>3.8250000000000002</v>
      </c>
      <c r="AB13" s="78">
        <v>70</v>
      </c>
      <c r="AC13" s="78">
        <v>50</v>
      </c>
      <c r="AD13" s="78">
        <v>30</v>
      </c>
      <c r="AE13" s="78">
        <v>25</v>
      </c>
      <c r="AH13" s="84">
        <v>10</v>
      </c>
      <c r="AI13" s="84"/>
      <c r="AJ13" s="84">
        <v>0.15384615384615385</v>
      </c>
      <c r="AK13" s="82">
        <f t="shared" si="5"/>
        <v>1.0769230769230771E-2</v>
      </c>
      <c r="AL13" s="82">
        <f>ROUND(SUM(AK$4:AK13),2)</f>
        <v>7.0000000000000007E-2</v>
      </c>
      <c r="AM13" s="82">
        <f t="shared" si="6"/>
        <v>7.6923076923076927E-3</v>
      </c>
      <c r="AN13" s="82">
        <f>ROUND(SUM(AM$4:AM13),2)</f>
        <v>0.05</v>
      </c>
      <c r="AO13" s="82">
        <f t="shared" si="7"/>
        <v>6.1538461538461547E-3</v>
      </c>
      <c r="AP13" s="82">
        <f>ROUND(SUM(AO$4:AO13),2)</f>
        <v>0.04</v>
      </c>
      <c r="AR13" s="84">
        <v>10</v>
      </c>
      <c r="AS13" s="84">
        <f t="shared" si="8"/>
        <v>64</v>
      </c>
      <c r="AT13" s="85">
        <f t="shared" si="9"/>
        <v>12</v>
      </c>
      <c r="AU13" s="85">
        <f t="shared" si="10"/>
        <v>4</v>
      </c>
      <c r="AV13" s="84">
        <f t="shared" si="11"/>
        <v>72</v>
      </c>
      <c r="AW13" s="85">
        <f t="shared" si="12"/>
        <v>14</v>
      </c>
      <c r="AX13" s="85">
        <f t="shared" si="13"/>
        <v>4</v>
      </c>
      <c r="AY13" s="84">
        <f t="shared" si="14"/>
        <v>81</v>
      </c>
      <c r="AZ13" s="85">
        <f t="shared" si="15"/>
        <v>16</v>
      </c>
      <c r="BA13" s="85">
        <f t="shared" si="16"/>
        <v>5</v>
      </c>
      <c r="BG13" s="83"/>
      <c r="BH13" s="85">
        <v>10</v>
      </c>
      <c r="BI13" s="85">
        <v>3</v>
      </c>
      <c r="BJ13" s="85">
        <f>SUM(BI$4:BI13)</f>
        <v>45</v>
      </c>
      <c r="BK13" s="83"/>
      <c r="BL13" s="85">
        <v>10</v>
      </c>
      <c r="BM13" s="85">
        <f t="shared" si="17"/>
        <v>64</v>
      </c>
      <c r="BN13" s="89" t="str">
        <f t="shared" si="18"/>
        <v>叫唤</v>
      </c>
      <c r="BO13" s="85">
        <f t="shared" si="0"/>
        <v>17</v>
      </c>
      <c r="BP13" s="86">
        <f t="shared" si="19"/>
        <v>8</v>
      </c>
      <c r="BQ13" s="88" t="str">
        <f t="shared" si="20"/>
        <v>叫唤+1</v>
      </c>
      <c r="BR13" s="85">
        <f t="shared" si="21"/>
        <v>72</v>
      </c>
      <c r="BS13" s="89" t="str">
        <f t="shared" si="22"/>
        <v>大叫唤</v>
      </c>
      <c r="BT13" s="85">
        <f t="shared" si="23"/>
        <v>21</v>
      </c>
      <c r="BU13" s="86">
        <f t="shared" si="24"/>
        <v>10</v>
      </c>
      <c r="BV13" s="88" t="str">
        <f t="shared" si="25"/>
        <v>大叫唤</v>
      </c>
      <c r="BW13" s="85">
        <f t="shared" si="26"/>
        <v>81</v>
      </c>
      <c r="BX13" s="89" t="str">
        <f t="shared" si="27"/>
        <v>大叫唤</v>
      </c>
      <c r="BY13" s="85">
        <f t="shared" si="28"/>
        <v>24</v>
      </c>
      <c r="BZ13" s="86">
        <f t="shared" si="29"/>
        <v>11</v>
      </c>
      <c r="CA13" s="88" t="str">
        <f t="shared" si="30"/>
        <v>大叫唤+1</v>
      </c>
      <c r="CC13" s="85">
        <v>10</v>
      </c>
      <c r="CD13" s="85" t="s">
        <v>609</v>
      </c>
      <c r="CE13" s="88" t="s">
        <v>569</v>
      </c>
      <c r="CF13" s="85">
        <v>3</v>
      </c>
      <c r="CG13" s="85">
        <f>SUM(CF$4:CF13)</f>
        <v>21</v>
      </c>
      <c r="CH13" s="87">
        <f t="shared" si="31"/>
        <v>72</v>
      </c>
    </row>
    <row r="14" spans="1:91" ht="16.5" x14ac:dyDescent="0.2">
      <c r="A14" s="64">
        <v>120</v>
      </c>
      <c r="I14" s="25">
        <v>11</v>
      </c>
      <c r="J14" s="84" t="s">
        <v>544</v>
      </c>
      <c r="K14" s="84">
        <v>55</v>
      </c>
      <c r="L14" s="84">
        <v>52</v>
      </c>
      <c r="M14" s="84">
        <v>6</v>
      </c>
      <c r="N14" s="84"/>
      <c r="O14" s="84"/>
      <c r="P14" s="84"/>
      <c r="Q14" s="84">
        <v>1</v>
      </c>
      <c r="R14" s="14">
        <f>ROUND((SUM($L$4:$L14)-SUM($M$4:$M14)+SUM(N$4:N14))/B$4,2)</f>
        <v>8.73</v>
      </c>
      <c r="S14" s="14">
        <f t="shared" si="1"/>
        <v>1.5300000000000002</v>
      </c>
      <c r="T14" s="14">
        <f>ROUND((SUM($L$4:$L14)-SUM($M$4:$M14)+SUM(O$4:O14))/C$4,2)</f>
        <v>6.55</v>
      </c>
      <c r="U14" s="14">
        <f t="shared" si="2"/>
        <v>1.1499999999999995</v>
      </c>
      <c r="V14" s="14">
        <f>ROUND((SUM($L$4:$L14)-SUM($M$4:$M14)+SUM(P$4:P14))/D$4,2)</f>
        <v>4.8499999999999996</v>
      </c>
      <c r="W14" s="14">
        <f t="shared" si="3"/>
        <v>0.84999999999999964</v>
      </c>
      <c r="X14" s="25"/>
      <c r="Y14" s="14">
        <f t="shared" si="4"/>
        <v>0.84999999999999964</v>
      </c>
      <c r="Z14" s="14">
        <f>SUM(Y$4:Y14)</f>
        <v>4.6749999999999998</v>
      </c>
      <c r="AB14" s="78">
        <v>80</v>
      </c>
      <c r="AC14" s="78">
        <v>60</v>
      </c>
      <c r="AD14" s="78">
        <v>40</v>
      </c>
      <c r="AE14" s="78">
        <v>30</v>
      </c>
      <c r="AH14" s="84">
        <v>11</v>
      </c>
      <c r="AI14" s="84">
        <f>INDEX($S$4:$S$32,INT((AH14-5)/5)+1)</f>
        <v>0.06</v>
      </c>
      <c r="AJ14" s="80">
        <v>0.1</v>
      </c>
      <c r="AK14" s="82">
        <f>AI14*$AJ14</f>
        <v>6.0000000000000001E-3</v>
      </c>
      <c r="AL14" s="82">
        <f>ROUND(SUM(AK$4:AK14),2)</f>
        <v>0.08</v>
      </c>
      <c r="AM14" s="82">
        <f>AI15*$AJ14</f>
        <v>5.000000000000001E-3</v>
      </c>
      <c r="AN14" s="82">
        <f>ROUND(SUM(AM$4:AM14),2)</f>
        <v>0.06</v>
      </c>
      <c r="AO14" s="82">
        <f>AI16*$AJ14</f>
        <v>3.0000000000000009E-3</v>
      </c>
      <c r="AP14" s="82">
        <f>ROUND(SUM(AO$4:AO14),2)</f>
        <v>0.04</v>
      </c>
      <c r="AR14" s="84">
        <v>11</v>
      </c>
      <c r="AS14" s="84">
        <f t="shared" si="8"/>
        <v>66</v>
      </c>
      <c r="AT14" s="85">
        <f t="shared" si="9"/>
        <v>13</v>
      </c>
      <c r="AU14" s="85">
        <f t="shared" si="10"/>
        <v>4</v>
      </c>
      <c r="AV14" s="84">
        <f t="shared" si="11"/>
        <v>74</v>
      </c>
      <c r="AW14" s="85">
        <f t="shared" si="12"/>
        <v>14</v>
      </c>
      <c r="AX14" s="85">
        <f t="shared" si="13"/>
        <v>4</v>
      </c>
      <c r="AY14" s="84">
        <f t="shared" si="14"/>
        <v>83</v>
      </c>
      <c r="AZ14" s="85">
        <f t="shared" si="15"/>
        <v>16</v>
      </c>
      <c r="BA14" s="85">
        <f t="shared" si="16"/>
        <v>5</v>
      </c>
      <c r="BG14" s="83"/>
      <c r="BH14" s="85">
        <v>11</v>
      </c>
      <c r="BI14" s="85">
        <v>2</v>
      </c>
      <c r="BJ14" s="85">
        <f>SUM(BI$4:BI14)</f>
        <v>47</v>
      </c>
      <c r="BK14" s="83"/>
      <c r="BL14" s="85">
        <v>11</v>
      </c>
      <c r="BM14" s="85">
        <f t="shared" si="17"/>
        <v>66</v>
      </c>
      <c r="BN14" s="89" t="str">
        <f t="shared" si="18"/>
        <v>叫唤</v>
      </c>
      <c r="BO14" s="85">
        <f t="shared" si="0"/>
        <v>18</v>
      </c>
      <c r="BP14" s="86">
        <f t="shared" si="19"/>
        <v>9</v>
      </c>
      <c r="BQ14" s="88" t="str">
        <f t="shared" si="20"/>
        <v>叫唤+2</v>
      </c>
      <c r="BR14" s="85">
        <f t="shared" si="21"/>
        <v>74</v>
      </c>
      <c r="BS14" s="89" t="str">
        <f t="shared" si="22"/>
        <v>大叫唤</v>
      </c>
      <c r="BT14" s="85">
        <f t="shared" si="23"/>
        <v>21</v>
      </c>
      <c r="BU14" s="86">
        <f t="shared" si="24"/>
        <v>10</v>
      </c>
      <c r="BV14" s="88" t="str">
        <f t="shared" si="25"/>
        <v>大叫唤</v>
      </c>
      <c r="BW14" s="85">
        <f t="shared" si="26"/>
        <v>83</v>
      </c>
      <c r="BX14" s="89" t="str">
        <f t="shared" si="27"/>
        <v>大叫唤</v>
      </c>
      <c r="BY14" s="85">
        <f t="shared" si="28"/>
        <v>25</v>
      </c>
      <c r="BZ14" s="86">
        <f t="shared" si="29"/>
        <v>11</v>
      </c>
      <c r="CA14" s="88" t="str">
        <f t="shared" si="30"/>
        <v>大叫唤+1</v>
      </c>
      <c r="CC14" s="85">
        <v>11</v>
      </c>
      <c r="CD14" s="85" t="s">
        <v>610</v>
      </c>
      <c r="CE14" s="88" t="s">
        <v>569</v>
      </c>
      <c r="CF14" s="85">
        <v>3</v>
      </c>
      <c r="CG14" s="85">
        <f>SUM(CF$4:CF14)</f>
        <v>24</v>
      </c>
      <c r="CH14" s="87">
        <f t="shared" si="31"/>
        <v>80</v>
      </c>
    </row>
    <row r="15" spans="1:91" ht="16.5" x14ac:dyDescent="0.2">
      <c r="A15" s="25">
        <v>150</v>
      </c>
      <c r="I15" s="25">
        <v>12</v>
      </c>
      <c r="J15" s="84" t="s">
        <v>545</v>
      </c>
      <c r="K15" s="84">
        <v>60</v>
      </c>
      <c r="L15" s="65">
        <v>60</v>
      </c>
      <c r="M15" s="84">
        <v>6</v>
      </c>
      <c r="N15" s="84"/>
      <c r="O15" s="84"/>
      <c r="P15" s="84"/>
      <c r="Q15" s="84">
        <v>1</v>
      </c>
      <c r="R15" s="14">
        <f>ROUND((SUM($L$4:$L15)-SUM($M$4:$M15)+SUM(N$4:N15))/B$4,2)</f>
        <v>10.53</v>
      </c>
      <c r="S15" s="14">
        <f t="shared" si="1"/>
        <v>1.7999999999999989</v>
      </c>
      <c r="T15" s="14">
        <f>ROUND((SUM($L$4:$L15)-SUM($M$4:$M15)+SUM(O$4:O15))/C$4,2)</f>
        <v>7.9</v>
      </c>
      <c r="U15" s="14">
        <f t="shared" si="2"/>
        <v>1.3500000000000005</v>
      </c>
      <c r="V15" s="14">
        <f>ROUND((SUM($L$4:$L15)-SUM($M$4:$M15)+SUM(P$4:P15))/D$4,2)</f>
        <v>5.85</v>
      </c>
      <c r="W15" s="14">
        <f t="shared" si="3"/>
        <v>1</v>
      </c>
      <c r="X15" s="25"/>
      <c r="Y15" s="14">
        <f t="shared" si="4"/>
        <v>1</v>
      </c>
      <c r="Z15" s="14">
        <f>SUM(Y$4:Y15)</f>
        <v>5.6749999999999998</v>
      </c>
      <c r="AB15" s="78">
        <v>90</v>
      </c>
      <c r="AC15" s="78">
        <v>70</v>
      </c>
      <c r="AD15" s="78">
        <v>50</v>
      </c>
      <c r="AE15" s="78">
        <v>40</v>
      </c>
      <c r="AH15" s="84">
        <v>12</v>
      </c>
      <c r="AI15" s="84">
        <f>INDEX($U$4:$U$32,INT((AH14-5)/5)+1)</f>
        <v>0.05</v>
      </c>
      <c r="AJ15" s="80">
        <v>0.15</v>
      </c>
      <c r="AK15" s="82">
        <f>AI14*$AJ15</f>
        <v>8.9999999999999993E-3</v>
      </c>
      <c r="AL15" s="82">
        <f>ROUND(SUM(AK$4:AK15),2)</f>
        <v>0.09</v>
      </c>
      <c r="AM15" s="82">
        <f>AI15*$AJ15</f>
        <v>7.4999999999999997E-3</v>
      </c>
      <c r="AN15" s="82">
        <f>ROUND(SUM(AM$4:AM15),2)</f>
        <v>0.06</v>
      </c>
      <c r="AO15" s="82">
        <f>AI16*$AJ15</f>
        <v>4.5000000000000005E-3</v>
      </c>
      <c r="AP15" s="82">
        <f>ROUND(SUM(AO$4:AO15),2)</f>
        <v>0.05</v>
      </c>
      <c r="AR15" s="84">
        <v>12</v>
      </c>
      <c r="AS15" s="84">
        <f t="shared" si="8"/>
        <v>69</v>
      </c>
      <c r="AT15" s="85">
        <f t="shared" si="9"/>
        <v>13</v>
      </c>
      <c r="AU15" s="85">
        <f t="shared" si="10"/>
        <v>4</v>
      </c>
      <c r="AV15" s="84">
        <f t="shared" si="11"/>
        <v>77</v>
      </c>
      <c r="AW15" s="85">
        <f t="shared" si="12"/>
        <v>15</v>
      </c>
      <c r="AX15" s="85">
        <f t="shared" si="13"/>
        <v>4</v>
      </c>
      <c r="AY15" s="84">
        <f t="shared" si="14"/>
        <v>86</v>
      </c>
      <c r="AZ15" s="85">
        <f t="shared" si="15"/>
        <v>17</v>
      </c>
      <c r="BA15" s="85">
        <f t="shared" si="16"/>
        <v>5</v>
      </c>
      <c r="BH15" s="85">
        <v>12</v>
      </c>
      <c r="BI15" s="85">
        <v>3</v>
      </c>
      <c r="BJ15" s="85">
        <f>SUM(BI$4:BI15)</f>
        <v>50</v>
      </c>
      <c r="BL15" s="85">
        <v>12</v>
      </c>
      <c r="BM15" s="85">
        <f t="shared" si="17"/>
        <v>69</v>
      </c>
      <c r="BN15" s="89" t="str">
        <f t="shared" si="18"/>
        <v>叫唤</v>
      </c>
      <c r="BO15" s="85">
        <f t="shared" si="0"/>
        <v>19</v>
      </c>
      <c r="BP15" s="86">
        <f t="shared" si="19"/>
        <v>9</v>
      </c>
      <c r="BQ15" s="88" t="str">
        <f t="shared" si="20"/>
        <v>叫唤+2</v>
      </c>
      <c r="BR15" s="85">
        <f t="shared" si="21"/>
        <v>77</v>
      </c>
      <c r="BS15" s="89" t="str">
        <f t="shared" si="22"/>
        <v>大叫唤</v>
      </c>
      <c r="BT15" s="85">
        <f t="shared" si="23"/>
        <v>23</v>
      </c>
      <c r="BU15" s="86">
        <f t="shared" si="24"/>
        <v>10</v>
      </c>
      <c r="BV15" s="88" t="str">
        <f t="shared" si="25"/>
        <v>大叫唤</v>
      </c>
      <c r="BW15" s="85">
        <f t="shared" si="26"/>
        <v>86</v>
      </c>
      <c r="BX15" s="89" t="str">
        <f t="shared" si="27"/>
        <v>大叫唤</v>
      </c>
      <c r="BY15" s="85">
        <f t="shared" si="28"/>
        <v>26</v>
      </c>
      <c r="BZ15" s="86">
        <f t="shared" si="29"/>
        <v>11</v>
      </c>
      <c r="CA15" s="88" t="str">
        <f t="shared" si="30"/>
        <v>大叫唤+1</v>
      </c>
      <c r="CC15" s="85">
        <v>12</v>
      </c>
      <c r="CD15" s="88" t="s">
        <v>583</v>
      </c>
      <c r="CE15" s="88" t="s">
        <v>569</v>
      </c>
      <c r="CF15" s="85">
        <v>3</v>
      </c>
      <c r="CG15" s="85">
        <f>SUM(CF$4:CF15)</f>
        <v>27</v>
      </c>
      <c r="CH15" s="87">
        <f t="shared" si="31"/>
        <v>87</v>
      </c>
    </row>
    <row r="16" spans="1:91" ht="16.5" x14ac:dyDescent="0.2">
      <c r="A16" s="25">
        <v>150</v>
      </c>
      <c r="I16" s="25">
        <v>13</v>
      </c>
      <c r="J16" s="84" t="s">
        <v>546</v>
      </c>
      <c r="K16" s="84">
        <v>65</v>
      </c>
      <c r="L16" s="25">
        <v>68</v>
      </c>
      <c r="M16" s="84">
        <v>6</v>
      </c>
      <c r="N16" s="84"/>
      <c r="O16" s="84"/>
      <c r="P16" s="84"/>
      <c r="Q16" s="84">
        <v>1</v>
      </c>
      <c r="R16" s="14">
        <f>ROUND((SUM($L$4:$L16)-SUM($M$4:$M16)+SUM(N$4:N16))/B$4,2)</f>
        <v>12.6</v>
      </c>
      <c r="S16" s="14">
        <f t="shared" si="1"/>
        <v>2.0700000000000003</v>
      </c>
      <c r="T16" s="14">
        <f>ROUND((SUM($L$4:$L16)-SUM($M$4:$M16)+SUM(O$4:O16))/C$4,2)</f>
        <v>9.4499999999999993</v>
      </c>
      <c r="U16" s="14">
        <f t="shared" si="2"/>
        <v>1.5499999999999989</v>
      </c>
      <c r="V16" s="14">
        <f>ROUND((SUM($L$4:$L16)-SUM($M$4:$M16)+SUM(P$4:P16))/D$4,2)</f>
        <v>7</v>
      </c>
      <c r="W16" s="14">
        <f t="shared" si="3"/>
        <v>1.1500000000000004</v>
      </c>
      <c r="X16" s="25"/>
      <c r="Y16" s="14">
        <f t="shared" si="4"/>
        <v>1.1500000000000004</v>
      </c>
      <c r="Z16" s="14">
        <f>SUM(Y$4:Y16)</f>
        <v>6.8250000000000002</v>
      </c>
      <c r="AB16" s="78">
        <v>100</v>
      </c>
      <c r="AC16" s="78">
        <v>80</v>
      </c>
      <c r="AD16" s="78">
        <v>60</v>
      </c>
      <c r="AE16" s="78">
        <v>50</v>
      </c>
      <c r="AH16" s="84">
        <v>13</v>
      </c>
      <c r="AI16" s="84">
        <f>INDEX($W$4:$W$32,INT((AH14-5)/5)+1)</f>
        <v>3.0000000000000006E-2</v>
      </c>
      <c r="AJ16" s="80">
        <v>0.2</v>
      </c>
      <c r="AK16" s="82">
        <f>AI14*$AJ16</f>
        <v>1.2E-2</v>
      </c>
      <c r="AL16" s="82">
        <f>ROUND(SUM(AK$4:AK16),2)</f>
        <v>0.1</v>
      </c>
      <c r="AM16" s="82">
        <f>AI15*$AJ16</f>
        <v>1.0000000000000002E-2</v>
      </c>
      <c r="AN16" s="82">
        <f>ROUND(SUM(AM$4:AM16),2)</f>
        <v>7.0000000000000007E-2</v>
      </c>
      <c r="AO16" s="82">
        <f>AI16*$AJ16</f>
        <v>6.0000000000000019E-3</v>
      </c>
      <c r="AP16" s="82">
        <f>ROUND(SUM(AO$4:AO16),2)</f>
        <v>0.05</v>
      </c>
      <c r="AR16" s="84">
        <v>13</v>
      </c>
      <c r="AS16" s="84">
        <f t="shared" si="8"/>
        <v>71</v>
      </c>
      <c r="AT16" s="85">
        <f t="shared" si="9"/>
        <v>14</v>
      </c>
      <c r="AU16" s="85">
        <f t="shared" si="10"/>
        <v>4</v>
      </c>
      <c r="AV16" s="84">
        <f t="shared" si="11"/>
        <v>79</v>
      </c>
      <c r="AW16" s="85">
        <f t="shared" si="12"/>
        <v>15</v>
      </c>
      <c r="AX16" s="85">
        <f t="shared" si="13"/>
        <v>4</v>
      </c>
      <c r="AY16" s="84">
        <f t="shared" si="14"/>
        <v>88</v>
      </c>
      <c r="AZ16" s="85">
        <f t="shared" si="15"/>
        <v>17</v>
      </c>
      <c r="BA16" s="85">
        <f t="shared" si="16"/>
        <v>5</v>
      </c>
      <c r="BH16" s="85">
        <v>13</v>
      </c>
      <c r="BI16" s="85">
        <v>2</v>
      </c>
      <c r="BJ16" s="85">
        <f>SUM(BI$4:BI16)</f>
        <v>52</v>
      </c>
      <c r="BL16" s="85">
        <v>13</v>
      </c>
      <c r="BM16" s="85">
        <f t="shared" si="17"/>
        <v>71</v>
      </c>
      <c r="BN16" s="89" t="str">
        <f t="shared" si="18"/>
        <v>大叫唤</v>
      </c>
      <c r="BO16" s="85">
        <f t="shared" si="0"/>
        <v>20</v>
      </c>
      <c r="BP16" s="86">
        <f t="shared" si="19"/>
        <v>9</v>
      </c>
      <c r="BQ16" s="88" t="str">
        <f t="shared" si="20"/>
        <v>叫唤+2</v>
      </c>
      <c r="BR16" s="85">
        <f t="shared" si="21"/>
        <v>79</v>
      </c>
      <c r="BS16" s="89" t="str">
        <f t="shared" si="22"/>
        <v>大叫唤</v>
      </c>
      <c r="BT16" s="85">
        <f t="shared" si="23"/>
        <v>23</v>
      </c>
      <c r="BU16" s="86">
        <f t="shared" si="24"/>
        <v>10</v>
      </c>
      <c r="BV16" s="88" t="str">
        <f t="shared" si="25"/>
        <v>大叫唤</v>
      </c>
      <c r="BW16" s="85">
        <f t="shared" si="26"/>
        <v>88</v>
      </c>
      <c r="BX16" s="89" t="str">
        <f t="shared" si="27"/>
        <v>大叫唤</v>
      </c>
      <c r="BY16" s="85">
        <f t="shared" si="28"/>
        <v>27</v>
      </c>
      <c r="BZ16" s="86">
        <f t="shared" si="29"/>
        <v>12</v>
      </c>
      <c r="CA16" s="88" t="str">
        <f t="shared" si="30"/>
        <v>大叫唤+2</v>
      </c>
      <c r="CC16" s="85">
        <v>13</v>
      </c>
      <c r="CD16" s="85" t="s">
        <v>611</v>
      </c>
      <c r="CE16" s="88" t="s">
        <v>570</v>
      </c>
      <c r="CF16" s="85">
        <v>3</v>
      </c>
      <c r="CG16" s="85">
        <f>SUM(CF$4:CF16)</f>
        <v>30</v>
      </c>
      <c r="CH16" s="87">
        <f t="shared" si="31"/>
        <v>95</v>
      </c>
    </row>
    <row r="17" spans="1:86" ht="16.5" x14ac:dyDescent="0.2">
      <c r="A17" s="25">
        <v>200</v>
      </c>
      <c r="I17" s="25">
        <v>14</v>
      </c>
      <c r="J17" s="84" t="s">
        <v>547</v>
      </c>
      <c r="K17" s="84">
        <v>70</v>
      </c>
      <c r="L17" s="68">
        <v>78</v>
      </c>
      <c r="M17" s="84">
        <v>6</v>
      </c>
      <c r="N17" s="84"/>
      <c r="O17" s="84"/>
      <c r="P17" s="84"/>
      <c r="Q17" s="84">
        <v>1</v>
      </c>
      <c r="R17" s="14">
        <f>ROUND((SUM($L$4:$L17)-SUM($M$4:$M17)+SUM(N$4:N17))/B$4,2)</f>
        <v>15</v>
      </c>
      <c r="S17" s="14">
        <f t="shared" si="1"/>
        <v>2.4000000000000004</v>
      </c>
      <c r="T17" s="14">
        <f>ROUND((SUM($L$4:$L17)-SUM($M$4:$M17)+SUM(O$4:O17))/C$4,2)</f>
        <v>11.25</v>
      </c>
      <c r="U17" s="14">
        <f t="shared" si="2"/>
        <v>1.8000000000000007</v>
      </c>
      <c r="V17" s="14">
        <f>ROUND((SUM($L$4:$L17)-SUM($M$4:$M17)+SUM(P$4:P17))/D$4,2)</f>
        <v>8.33</v>
      </c>
      <c r="W17" s="14">
        <f t="shared" si="3"/>
        <v>1.33</v>
      </c>
      <c r="X17" s="25"/>
      <c r="Y17" s="14">
        <f t="shared" si="4"/>
        <v>1.33</v>
      </c>
      <c r="Z17" s="14">
        <f>SUM(Y$4:Y17)</f>
        <v>8.1550000000000011</v>
      </c>
      <c r="AB17" s="78"/>
      <c r="AC17" s="78">
        <v>90</v>
      </c>
      <c r="AD17" s="78">
        <v>70</v>
      </c>
      <c r="AE17" s="78">
        <v>60</v>
      </c>
      <c r="AH17" s="84">
        <v>14</v>
      </c>
      <c r="AI17" s="84"/>
      <c r="AJ17" s="80">
        <v>0.25</v>
      </c>
      <c r="AK17" s="82">
        <f>AI14*$AJ17</f>
        <v>1.4999999999999999E-2</v>
      </c>
      <c r="AL17" s="82">
        <f>ROUND(SUM(AK$4:AK17),2)</f>
        <v>0.11</v>
      </c>
      <c r="AM17" s="82">
        <f>AI15*$AJ17</f>
        <v>1.2500000000000001E-2</v>
      </c>
      <c r="AN17" s="82">
        <f>ROUND(SUM(AM$4:AM17),2)</f>
        <v>0.09</v>
      </c>
      <c r="AO17" s="82">
        <f>AI16*$AJ17</f>
        <v>7.5000000000000015E-3</v>
      </c>
      <c r="AP17" s="82">
        <f>ROUND(SUM(AO$4:AO17),2)</f>
        <v>0.06</v>
      </c>
      <c r="AR17" s="84">
        <v>14</v>
      </c>
      <c r="AS17" s="84">
        <f t="shared" si="8"/>
        <v>73</v>
      </c>
      <c r="AT17" s="85">
        <f t="shared" si="9"/>
        <v>14</v>
      </c>
      <c r="AU17" s="85">
        <f t="shared" si="10"/>
        <v>4</v>
      </c>
      <c r="AV17" s="84">
        <f t="shared" si="11"/>
        <v>82</v>
      </c>
      <c r="AW17" s="85">
        <f t="shared" si="12"/>
        <v>16</v>
      </c>
      <c r="AX17" s="85">
        <f t="shared" si="13"/>
        <v>5</v>
      </c>
      <c r="AY17" s="84">
        <f t="shared" si="14"/>
        <v>90</v>
      </c>
      <c r="AZ17" s="85">
        <f t="shared" si="15"/>
        <v>18</v>
      </c>
      <c r="BA17" s="85">
        <f t="shared" si="16"/>
        <v>5</v>
      </c>
      <c r="BH17" s="85">
        <v>14</v>
      </c>
      <c r="BI17" s="85">
        <v>3</v>
      </c>
      <c r="BJ17" s="85">
        <f>SUM(BI$4:BI17)</f>
        <v>55</v>
      </c>
      <c r="BL17" s="85">
        <v>14</v>
      </c>
      <c r="BM17" s="85">
        <f t="shared" si="17"/>
        <v>73</v>
      </c>
      <c r="BN17" s="89" t="str">
        <f t="shared" si="18"/>
        <v>大叫唤</v>
      </c>
      <c r="BO17" s="85">
        <f t="shared" si="0"/>
        <v>21</v>
      </c>
      <c r="BP17" s="86">
        <f t="shared" si="19"/>
        <v>10</v>
      </c>
      <c r="BQ17" s="88" t="str">
        <f t="shared" si="20"/>
        <v>大叫唤</v>
      </c>
      <c r="BR17" s="85">
        <f t="shared" si="21"/>
        <v>82</v>
      </c>
      <c r="BS17" s="89" t="str">
        <f t="shared" si="22"/>
        <v>大叫唤</v>
      </c>
      <c r="BT17" s="85">
        <f t="shared" si="23"/>
        <v>25</v>
      </c>
      <c r="BU17" s="86">
        <f t="shared" si="24"/>
        <v>11</v>
      </c>
      <c r="BV17" s="88" t="str">
        <f t="shared" si="25"/>
        <v>大叫唤+1</v>
      </c>
      <c r="BW17" s="85">
        <f t="shared" si="26"/>
        <v>90</v>
      </c>
      <c r="BX17" s="89" t="str">
        <f t="shared" si="27"/>
        <v>焦热</v>
      </c>
      <c r="BY17" s="85">
        <f t="shared" si="28"/>
        <v>28</v>
      </c>
      <c r="BZ17" s="86">
        <f t="shared" si="29"/>
        <v>12</v>
      </c>
      <c r="CA17" s="88" t="str">
        <f t="shared" si="30"/>
        <v>大叫唤+2</v>
      </c>
      <c r="CC17" s="85">
        <v>14</v>
      </c>
      <c r="CD17" s="85" t="s">
        <v>612</v>
      </c>
      <c r="CE17" s="88" t="s">
        <v>570</v>
      </c>
      <c r="CF17" s="85">
        <v>3</v>
      </c>
      <c r="CG17" s="85">
        <f>SUM(CF$4:CF17)</f>
        <v>33</v>
      </c>
      <c r="CH17" s="87">
        <f t="shared" si="31"/>
        <v>102</v>
      </c>
    </row>
    <row r="18" spans="1:86" ht="16.5" x14ac:dyDescent="0.2">
      <c r="A18" s="84">
        <v>200</v>
      </c>
      <c r="I18" s="25">
        <v>15</v>
      </c>
      <c r="J18" s="84" t="s">
        <v>548</v>
      </c>
      <c r="K18" s="84">
        <v>75</v>
      </c>
      <c r="L18" s="84">
        <v>90</v>
      </c>
      <c r="M18" s="84">
        <v>6</v>
      </c>
      <c r="N18" s="84"/>
      <c r="O18" s="84"/>
      <c r="P18" s="84"/>
      <c r="Q18" s="84">
        <v>1</v>
      </c>
      <c r="R18" s="14">
        <f>ROUND((SUM($L$4:$L18)-SUM($M$4:$M18)+SUM(N$4:N18))/B$4,2)</f>
        <v>17.8</v>
      </c>
      <c r="S18" s="14">
        <f t="shared" si="1"/>
        <v>2.8000000000000007</v>
      </c>
      <c r="T18" s="14">
        <f>ROUND((SUM($L$4:$L18)-SUM($M$4:$M18)+SUM(O$4:O18))/C$4,2)</f>
        <v>13.35</v>
      </c>
      <c r="U18" s="14">
        <f t="shared" si="2"/>
        <v>2.0999999999999996</v>
      </c>
      <c r="V18" s="14">
        <f>ROUND((SUM($L$4:$L18)-SUM($M$4:$M18)+SUM(P$4:P18))/D$4,2)</f>
        <v>9.89</v>
      </c>
      <c r="W18" s="14">
        <f t="shared" si="3"/>
        <v>1.5600000000000005</v>
      </c>
      <c r="X18" s="25"/>
      <c r="Y18" s="14">
        <f t="shared" si="4"/>
        <v>1.5600000000000005</v>
      </c>
      <c r="Z18" s="14">
        <f>SUM(Y$4:Y18)</f>
        <v>9.7150000000000016</v>
      </c>
      <c r="AB18" s="78"/>
      <c r="AC18" s="78">
        <v>100</v>
      </c>
      <c r="AD18" s="78">
        <v>80</v>
      </c>
      <c r="AE18" s="78">
        <v>70</v>
      </c>
      <c r="AH18" s="84">
        <v>15</v>
      </c>
      <c r="AI18" s="84"/>
      <c r="AJ18" s="80">
        <v>0.3</v>
      </c>
      <c r="AK18" s="82">
        <f>AI14*$AJ18</f>
        <v>1.7999999999999999E-2</v>
      </c>
      <c r="AL18" s="82">
        <f>ROUND(SUM(AK$4:AK18),2)</f>
        <v>0.13</v>
      </c>
      <c r="AM18" s="82">
        <f>AI15*$AJ18</f>
        <v>1.4999999999999999E-2</v>
      </c>
      <c r="AN18" s="82">
        <f>ROUND(SUM(AM$4:AM18),2)</f>
        <v>0.1</v>
      </c>
      <c r="AO18" s="82">
        <f>AI16*$AJ18</f>
        <v>9.0000000000000011E-3</v>
      </c>
      <c r="AP18" s="82">
        <f>ROUND(SUM(AO$4:AO18),2)</f>
        <v>7.0000000000000007E-2</v>
      </c>
      <c r="AR18" s="84">
        <v>15</v>
      </c>
      <c r="AS18" s="84">
        <f t="shared" si="8"/>
        <v>75</v>
      </c>
      <c r="AT18" s="85">
        <f t="shared" si="9"/>
        <v>15</v>
      </c>
      <c r="AU18" s="85">
        <f t="shared" si="10"/>
        <v>4</v>
      </c>
      <c r="AV18" s="84">
        <f t="shared" si="11"/>
        <v>83</v>
      </c>
      <c r="AW18" s="85">
        <f t="shared" si="12"/>
        <v>16</v>
      </c>
      <c r="AX18" s="85">
        <f t="shared" si="13"/>
        <v>5</v>
      </c>
      <c r="AY18" s="84">
        <f t="shared" si="14"/>
        <v>93</v>
      </c>
      <c r="AZ18" s="85">
        <f t="shared" si="15"/>
        <v>18</v>
      </c>
      <c r="BA18" s="85">
        <f t="shared" si="16"/>
        <v>5</v>
      </c>
      <c r="BH18" s="85">
        <v>15</v>
      </c>
      <c r="BI18" s="85">
        <v>2</v>
      </c>
      <c r="BJ18" s="85">
        <f>SUM(BI$4:BI18)</f>
        <v>57</v>
      </c>
      <c r="BL18" s="85">
        <v>15</v>
      </c>
      <c r="BM18" s="85">
        <f t="shared" si="17"/>
        <v>75</v>
      </c>
      <c r="BN18" s="89" t="str">
        <f t="shared" si="18"/>
        <v>大叫唤</v>
      </c>
      <c r="BO18" s="85">
        <f t="shared" si="0"/>
        <v>22</v>
      </c>
      <c r="BP18" s="86">
        <f t="shared" si="19"/>
        <v>10</v>
      </c>
      <c r="BQ18" s="88" t="str">
        <f t="shared" si="20"/>
        <v>大叫唤</v>
      </c>
      <c r="BR18" s="85">
        <f t="shared" si="21"/>
        <v>83</v>
      </c>
      <c r="BS18" s="89" t="str">
        <f t="shared" si="22"/>
        <v>大叫唤</v>
      </c>
      <c r="BT18" s="85">
        <f t="shared" si="23"/>
        <v>25</v>
      </c>
      <c r="BU18" s="86">
        <f t="shared" si="24"/>
        <v>11</v>
      </c>
      <c r="BV18" s="88" t="str">
        <f t="shared" si="25"/>
        <v>大叫唤+1</v>
      </c>
      <c r="BW18" s="85">
        <f t="shared" si="26"/>
        <v>93</v>
      </c>
      <c r="BX18" s="89" t="str">
        <f t="shared" si="27"/>
        <v>焦热</v>
      </c>
      <c r="BY18" s="85">
        <f t="shared" si="28"/>
        <v>29</v>
      </c>
      <c r="BZ18" s="86">
        <f t="shared" si="29"/>
        <v>12</v>
      </c>
      <c r="CA18" s="88" t="str">
        <f t="shared" si="30"/>
        <v>大叫唤+2</v>
      </c>
      <c r="CC18" s="85">
        <v>15</v>
      </c>
      <c r="CD18" s="88" t="s">
        <v>573</v>
      </c>
      <c r="CE18" s="88" t="s">
        <v>570</v>
      </c>
      <c r="CF18" s="85">
        <v>3</v>
      </c>
      <c r="CG18" s="85">
        <f>SUM(CF$4:CF18)</f>
        <v>36</v>
      </c>
      <c r="CH18" s="87">
        <f t="shared" si="31"/>
        <v>110</v>
      </c>
    </row>
    <row r="19" spans="1:86" ht="16.5" x14ac:dyDescent="0.2">
      <c r="I19" s="67">
        <v>16</v>
      </c>
      <c r="J19" s="84" t="s">
        <v>549</v>
      </c>
      <c r="K19" s="84">
        <v>80</v>
      </c>
      <c r="L19" s="84">
        <v>110</v>
      </c>
      <c r="M19" s="84">
        <v>6</v>
      </c>
      <c r="N19" s="84"/>
      <c r="O19" s="84"/>
      <c r="P19" s="84"/>
      <c r="Q19" s="84">
        <v>1</v>
      </c>
      <c r="R19" s="14">
        <f>ROUND((SUM($L$4:$L19)-SUM($M$4:$M19)+SUM(N$4:N19))/B$4,2)</f>
        <v>21.27</v>
      </c>
      <c r="S19" s="14">
        <f t="shared" si="1"/>
        <v>3.4699999999999989</v>
      </c>
      <c r="T19" s="14">
        <f>ROUND((SUM($L$4:$L19)-SUM($M$4:$M19)+SUM(O$4:O19))/C$4,2)</f>
        <v>15.95</v>
      </c>
      <c r="U19" s="14">
        <f t="shared" si="2"/>
        <v>2.5999999999999996</v>
      </c>
      <c r="V19" s="14">
        <f>ROUND((SUM($L$4:$L19)-SUM($M$4:$M19)+SUM(P$4:P19))/D$4,2)</f>
        <v>11.81</v>
      </c>
      <c r="W19" s="14">
        <f t="shared" si="3"/>
        <v>1.92</v>
      </c>
      <c r="X19" s="67"/>
      <c r="Y19" s="14">
        <f t="shared" si="4"/>
        <v>1.92</v>
      </c>
      <c r="Z19" s="14">
        <f>SUM(Y$4:Y19)</f>
        <v>11.635000000000002</v>
      </c>
      <c r="AB19" s="78"/>
      <c r="AC19" s="78"/>
      <c r="AD19" s="78">
        <v>90</v>
      </c>
      <c r="AE19" s="78">
        <v>80</v>
      </c>
      <c r="AH19" s="84">
        <v>16</v>
      </c>
      <c r="AI19" s="84">
        <f>INDEX($S$4:$S$32,INT((AH19-5)/5)+1)</f>
        <v>0.2</v>
      </c>
      <c r="AJ19" s="84">
        <v>0.1</v>
      </c>
      <c r="AK19" s="82">
        <f t="shared" ref="AK19" si="32">AI19*$AJ19</f>
        <v>2.0000000000000004E-2</v>
      </c>
      <c r="AL19" s="82">
        <f>ROUND(SUM(AK$4:AK19),2)</f>
        <v>0.15</v>
      </c>
      <c r="AM19" s="82">
        <f t="shared" ref="AM19" si="33">AI20*$AJ19</f>
        <v>1.4999999999999999E-2</v>
      </c>
      <c r="AN19" s="82">
        <f>ROUND(SUM(AM$4:AM19),2)</f>
        <v>0.12</v>
      </c>
      <c r="AO19" s="82">
        <f t="shared" ref="AO19" si="34">AI21*$AJ19</f>
        <v>1.2E-2</v>
      </c>
      <c r="AP19" s="82">
        <f>ROUND(SUM(AO$4:AO19),2)</f>
        <v>0.08</v>
      </c>
      <c r="AR19" s="84">
        <v>16</v>
      </c>
      <c r="AS19" s="84">
        <f t="shared" si="8"/>
        <v>77</v>
      </c>
      <c r="AT19" s="85">
        <f t="shared" si="9"/>
        <v>15</v>
      </c>
      <c r="AU19" s="85">
        <f t="shared" si="10"/>
        <v>4</v>
      </c>
      <c r="AV19" s="84">
        <f t="shared" si="11"/>
        <v>85</v>
      </c>
      <c r="AW19" s="85">
        <f t="shared" si="12"/>
        <v>17</v>
      </c>
      <c r="AX19" s="85">
        <f t="shared" si="13"/>
        <v>5</v>
      </c>
      <c r="AY19" s="84">
        <f t="shared" si="14"/>
        <v>94</v>
      </c>
      <c r="AZ19" s="85">
        <f t="shared" si="15"/>
        <v>18</v>
      </c>
      <c r="BA19" s="85">
        <f t="shared" si="16"/>
        <v>5</v>
      </c>
      <c r="BH19" s="85">
        <v>16</v>
      </c>
      <c r="BI19" s="85">
        <v>3</v>
      </c>
      <c r="BJ19" s="85">
        <f>SUM(BI$4:BI19)</f>
        <v>60</v>
      </c>
      <c r="BL19" s="85">
        <v>16</v>
      </c>
      <c r="BM19" s="85">
        <f t="shared" si="17"/>
        <v>77</v>
      </c>
      <c r="BN19" s="89" t="str">
        <f t="shared" si="18"/>
        <v>大叫唤</v>
      </c>
      <c r="BO19" s="85">
        <f t="shared" si="0"/>
        <v>23</v>
      </c>
      <c r="BP19" s="86">
        <f t="shared" si="19"/>
        <v>10</v>
      </c>
      <c r="BQ19" s="88" t="str">
        <f t="shared" si="20"/>
        <v>大叫唤</v>
      </c>
      <c r="BR19" s="85">
        <f t="shared" si="21"/>
        <v>85</v>
      </c>
      <c r="BS19" s="89" t="str">
        <f t="shared" si="22"/>
        <v>大叫唤</v>
      </c>
      <c r="BT19" s="85">
        <f t="shared" si="23"/>
        <v>26</v>
      </c>
      <c r="BU19" s="86">
        <f t="shared" si="24"/>
        <v>11</v>
      </c>
      <c r="BV19" s="88" t="str">
        <f t="shared" si="25"/>
        <v>大叫唤+1</v>
      </c>
      <c r="BW19" s="85">
        <f t="shared" si="26"/>
        <v>94</v>
      </c>
      <c r="BX19" s="89" t="str">
        <f t="shared" si="27"/>
        <v>焦热</v>
      </c>
      <c r="BY19" s="85">
        <f t="shared" si="28"/>
        <v>29</v>
      </c>
      <c r="BZ19" s="86">
        <f t="shared" si="29"/>
        <v>12</v>
      </c>
      <c r="CA19" s="88" t="str">
        <f t="shared" si="30"/>
        <v>大叫唤+2</v>
      </c>
      <c r="CC19" s="85">
        <v>16</v>
      </c>
      <c r="CD19" s="85" t="s">
        <v>576</v>
      </c>
      <c r="CE19" s="88" t="s">
        <v>576</v>
      </c>
      <c r="CF19" s="85">
        <v>3</v>
      </c>
      <c r="CG19" s="85">
        <f>SUM(CF$4:CF19)</f>
        <v>39</v>
      </c>
      <c r="CH19" s="87">
        <f t="shared" si="31"/>
        <v>117</v>
      </c>
    </row>
    <row r="20" spans="1:86" ht="16.5" x14ac:dyDescent="0.2">
      <c r="H20">
        <f t="shared" ref="H20:H26" si="35">L20-L19</f>
        <v>14</v>
      </c>
      <c r="I20" s="67">
        <v>17</v>
      </c>
      <c r="J20" s="84" t="s">
        <v>550</v>
      </c>
      <c r="K20" s="84">
        <v>85</v>
      </c>
      <c r="L20" s="84">
        <v>124</v>
      </c>
      <c r="M20" s="84">
        <v>6</v>
      </c>
      <c r="N20" s="84"/>
      <c r="O20" s="84"/>
      <c r="P20" s="84"/>
      <c r="Q20" s="84">
        <v>1</v>
      </c>
      <c r="R20" s="14">
        <f>ROUND((SUM($L$4:$L20)-SUM($M$4:$M20)+SUM(N$4:N20))/B$4,2)</f>
        <v>25.2</v>
      </c>
      <c r="S20" s="14">
        <f t="shared" si="1"/>
        <v>3.9299999999999997</v>
      </c>
      <c r="T20" s="14">
        <f>ROUND((SUM($L$4:$L20)-SUM($M$4:$M20)+SUM(O$4:O20))/C$4,2)</f>
        <v>18.899999999999999</v>
      </c>
      <c r="U20" s="14">
        <f t="shared" si="2"/>
        <v>2.9499999999999993</v>
      </c>
      <c r="V20" s="14">
        <f>ROUND((SUM($L$4:$L20)-SUM($M$4:$M20)+SUM(P$4:P20))/D$4,2)</f>
        <v>14</v>
      </c>
      <c r="W20" s="14">
        <f t="shared" si="3"/>
        <v>2.1899999999999995</v>
      </c>
      <c r="X20" s="67"/>
      <c r="Y20" s="14">
        <f t="shared" si="4"/>
        <v>2.1899999999999995</v>
      </c>
      <c r="Z20" s="14">
        <f>SUM(Y$4:Y20)</f>
        <v>13.825000000000001</v>
      </c>
      <c r="AB20" s="78"/>
      <c r="AC20" s="78"/>
      <c r="AD20" s="78">
        <v>100</v>
      </c>
      <c r="AE20" s="78">
        <v>90</v>
      </c>
      <c r="AH20" s="84">
        <v>17</v>
      </c>
      <c r="AI20" s="84">
        <f>INDEX($U$4:$U$32,INT((AH19-5)/5)+1)</f>
        <v>0.15</v>
      </c>
      <c r="AJ20" s="84">
        <v>0.15</v>
      </c>
      <c r="AK20" s="82">
        <f t="shared" ref="AK20" si="36">AI19*$AJ20</f>
        <v>0.03</v>
      </c>
      <c r="AL20" s="82">
        <f>ROUND(SUM(AK$4:AK20),2)</f>
        <v>0.18</v>
      </c>
      <c r="AM20" s="82">
        <f t="shared" ref="AM20" si="37">AI20*$AJ20</f>
        <v>2.2499999999999999E-2</v>
      </c>
      <c r="AN20" s="82">
        <f>ROUND(SUM(AM$4:AM20),2)</f>
        <v>0.14000000000000001</v>
      </c>
      <c r="AO20" s="82">
        <f t="shared" ref="AO20" si="38">AI21*$AJ20</f>
        <v>1.7999999999999999E-2</v>
      </c>
      <c r="AP20" s="82">
        <f>ROUND(SUM(AO$4:AO20),2)</f>
        <v>0.1</v>
      </c>
      <c r="AR20" s="84">
        <v>17</v>
      </c>
      <c r="AS20" s="84">
        <f t="shared" si="8"/>
        <v>79</v>
      </c>
      <c r="AT20" s="85">
        <f t="shared" si="9"/>
        <v>15</v>
      </c>
      <c r="AU20" s="85">
        <f t="shared" si="10"/>
        <v>4</v>
      </c>
      <c r="AV20" s="84">
        <f t="shared" si="11"/>
        <v>87</v>
      </c>
      <c r="AW20" s="85">
        <f t="shared" si="12"/>
        <v>17</v>
      </c>
      <c r="AX20" s="85">
        <f t="shared" si="13"/>
        <v>5</v>
      </c>
      <c r="AY20" s="84">
        <f t="shared" si="14"/>
        <v>97</v>
      </c>
      <c r="AZ20" s="85">
        <f t="shared" si="15"/>
        <v>19</v>
      </c>
      <c r="BA20" s="85">
        <f t="shared" si="16"/>
        <v>5</v>
      </c>
      <c r="BH20" s="85">
        <v>17</v>
      </c>
      <c r="BI20" s="85">
        <v>2</v>
      </c>
      <c r="BJ20" s="85">
        <f>SUM(BI$4:BI20)</f>
        <v>62</v>
      </c>
      <c r="BL20" s="85">
        <v>17</v>
      </c>
      <c r="BM20" s="85">
        <f t="shared" si="17"/>
        <v>79</v>
      </c>
      <c r="BN20" s="89" t="str">
        <f t="shared" si="18"/>
        <v>大叫唤</v>
      </c>
      <c r="BO20" s="85">
        <f t="shared" si="0"/>
        <v>23</v>
      </c>
      <c r="BP20" s="86">
        <f t="shared" si="19"/>
        <v>10</v>
      </c>
      <c r="BQ20" s="88" t="str">
        <f t="shared" si="20"/>
        <v>大叫唤</v>
      </c>
      <c r="BR20" s="85">
        <f t="shared" si="21"/>
        <v>87</v>
      </c>
      <c r="BS20" s="89" t="str">
        <f t="shared" si="22"/>
        <v>大叫唤</v>
      </c>
      <c r="BT20" s="85">
        <f t="shared" si="23"/>
        <v>27</v>
      </c>
      <c r="BU20" s="86">
        <f t="shared" si="24"/>
        <v>12</v>
      </c>
      <c r="BV20" s="88" t="str">
        <f t="shared" si="25"/>
        <v>大叫唤+2</v>
      </c>
      <c r="BW20" s="85">
        <f t="shared" si="26"/>
        <v>97</v>
      </c>
      <c r="BX20" s="89" t="str">
        <f t="shared" si="27"/>
        <v>焦热</v>
      </c>
      <c r="BY20" s="85">
        <f t="shared" si="28"/>
        <v>31</v>
      </c>
      <c r="BZ20" s="86">
        <f t="shared" si="29"/>
        <v>13</v>
      </c>
      <c r="CA20" s="88" t="str">
        <f t="shared" si="30"/>
        <v>焦热</v>
      </c>
      <c r="CC20" s="85">
        <v>17</v>
      </c>
      <c r="CD20" s="85" t="s">
        <v>613</v>
      </c>
      <c r="CE20" s="88" t="s">
        <v>576</v>
      </c>
      <c r="CF20" s="85">
        <v>3</v>
      </c>
      <c r="CG20" s="85">
        <f>SUM(CF$4:CF20)</f>
        <v>42</v>
      </c>
      <c r="CH20" s="87">
        <f t="shared" si="31"/>
        <v>125</v>
      </c>
    </row>
    <row r="21" spans="1:86" ht="16.5" x14ac:dyDescent="0.2">
      <c r="H21">
        <f t="shared" si="35"/>
        <v>6</v>
      </c>
      <c r="I21" s="67">
        <v>18</v>
      </c>
      <c r="J21" s="84" t="s">
        <v>551</v>
      </c>
      <c r="K21" s="84">
        <v>90</v>
      </c>
      <c r="L21" s="84">
        <v>130</v>
      </c>
      <c r="M21" s="84">
        <v>6</v>
      </c>
      <c r="N21" s="84"/>
      <c r="O21" s="84"/>
      <c r="P21" s="84"/>
      <c r="Q21" s="84">
        <v>1</v>
      </c>
      <c r="R21" s="14">
        <f>ROUND((SUM($L$4:$L21)-SUM($M$4:$M21)+SUM(N$4:N21))/B$4,2)</f>
        <v>29.33</v>
      </c>
      <c r="S21" s="14">
        <f t="shared" si="1"/>
        <v>4.129999999999999</v>
      </c>
      <c r="T21" s="14">
        <f>ROUND((SUM($L$4:$L21)-SUM($M$4:$M21)+SUM(O$4:O21))/C$4,2)</f>
        <v>22</v>
      </c>
      <c r="U21" s="14">
        <f t="shared" si="2"/>
        <v>3.1000000000000014</v>
      </c>
      <c r="V21" s="14">
        <f>ROUND((SUM($L$4:$L21)-SUM($M$4:$M21)+SUM(P$4:P21))/D$4,2)</f>
        <v>16.3</v>
      </c>
      <c r="W21" s="14">
        <f t="shared" si="3"/>
        <v>2.3000000000000007</v>
      </c>
      <c r="X21" s="67"/>
      <c r="Y21" s="14">
        <f t="shared" si="4"/>
        <v>2.3000000000000007</v>
      </c>
      <c r="Z21" s="14">
        <f>SUM(Y$4:Y21)</f>
        <v>16.125</v>
      </c>
      <c r="AB21" s="78"/>
      <c r="AC21" s="78"/>
      <c r="AD21" s="78"/>
      <c r="AE21" s="78">
        <v>100</v>
      </c>
      <c r="AH21" s="84">
        <v>18</v>
      </c>
      <c r="AI21" s="84">
        <f>INDEX($W$4:$W$32,INT((AH19-5)/5)+1)</f>
        <v>0.12</v>
      </c>
      <c r="AJ21" s="84">
        <v>0.2</v>
      </c>
      <c r="AK21" s="82">
        <f t="shared" ref="AK21" si="39">AI19*$AJ21</f>
        <v>4.0000000000000008E-2</v>
      </c>
      <c r="AL21" s="82">
        <f>ROUND(SUM(AK$4:AK21),2)</f>
        <v>0.22</v>
      </c>
      <c r="AM21" s="82">
        <f t="shared" ref="AM21" si="40">AI20*$AJ21</f>
        <v>0.03</v>
      </c>
      <c r="AN21" s="82">
        <f>ROUND(SUM(AM$4:AM21),2)</f>
        <v>0.17</v>
      </c>
      <c r="AO21" s="82">
        <f t="shared" ref="AO21" si="41">AI21*$AJ21</f>
        <v>2.4E-2</v>
      </c>
      <c r="AP21" s="82">
        <f>ROUND(SUM(AO$4:AO21),2)</f>
        <v>0.12</v>
      </c>
      <c r="AR21" s="84">
        <v>18</v>
      </c>
      <c r="AS21" s="84">
        <f t="shared" si="8"/>
        <v>80</v>
      </c>
      <c r="AT21" s="85">
        <f t="shared" si="9"/>
        <v>16</v>
      </c>
      <c r="AU21" s="85">
        <f t="shared" si="10"/>
        <v>5</v>
      </c>
      <c r="AV21" s="84">
        <f t="shared" si="11"/>
        <v>88</v>
      </c>
      <c r="AW21" s="85">
        <f t="shared" si="12"/>
        <v>17</v>
      </c>
      <c r="AX21" s="85">
        <f t="shared" si="13"/>
        <v>5</v>
      </c>
      <c r="AY21" s="84">
        <f t="shared" si="14"/>
        <v>99</v>
      </c>
      <c r="AZ21" s="85">
        <f t="shared" si="15"/>
        <v>19</v>
      </c>
      <c r="BA21" s="85">
        <f t="shared" si="16"/>
        <v>5</v>
      </c>
      <c r="BH21" s="85">
        <v>18</v>
      </c>
      <c r="BI21" s="85">
        <v>3</v>
      </c>
      <c r="BJ21" s="85">
        <f>SUM(BI$4:BI21)</f>
        <v>65</v>
      </c>
      <c r="BL21" s="85">
        <v>18</v>
      </c>
      <c r="BM21" s="85">
        <f t="shared" si="17"/>
        <v>80</v>
      </c>
      <c r="BN21" s="89" t="str">
        <f t="shared" si="18"/>
        <v>大叫唤</v>
      </c>
      <c r="BO21" s="85">
        <f t="shared" si="0"/>
        <v>24</v>
      </c>
      <c r="BP21" s="86">
        <f t="shared" si="19"/>
        <v>11</v>
      </c>
      <c r="BQ21" s="88" t="str">
        <f t="shared" si="20"/>
        <v>大叫唤+1</v>
      </c>
      <c r="BR21" s="85">
        <f t="shared" si="21"/>
        <v>88</v>
      </c>
      <c r="BS21" s="89" t="str">
        <f t="shared" si="22"/>
        <v>大叫唤</v>
      </c>
      <c r="BT21" s="85">
        <f t="shared" si="23"/>
        <v>27</v>
      </c>
      <c r="BU21" s="86">
        <f t="shared" si="24"/>
        <v>12</v>
      </c>
      <c r="BV21" s="88" t="str">
        <f t="shared" si="25"/>
        <v>大叫唤+2</v>
      </c>
      <c r="BW21" s="85">
        <f t="shared" si="26"/>
        <v>99</v>
      </c>
      <c r="BX21" s="89" t="str">
        <f t="shared" si="27"/>
        <v>焦热</v>
      </c>
      <c r="BY21" s="85">
        <f t="shared" si="28"/>
        <v>31</v>
      </c>
      <c r="BZ21" s="86">
        <f t="shared" si="29"/>
        <v>13</v>
      </c>
      <c r="CA21" s="88" t="str">
        <f t="shared" si="30"/>
        <v>焦热</v>
      </c>
      <c r="CC21" s="85">
        <v>18</v>
      </c>
      <c r="CD21" s="85" t="s">
        <v>584</v>
      </c>
      <c r="CE21" s="88" t="s">
        <v>576</v>
      </c>
      <c r="CF21" s="85">
        <v>3</v>
      </c>
      <c r="CG21" s="85">
        <f>SUM(CF$4:CF21)</f>
        <v>45</v>
      </c>
      <c r="CH21" s="87">
        <f t="shared" si="31"/>
        <v>132</v>
      </c>
    </row>
    <row r="22" spans="1:86" ht="16.5" x14ac:dyDescent="0.2">
      <c r="H22">
        <f t="shared" si="35"/>
        <v>8</v>
      </c>
      <c r="I22" s="67">
        <v>19</v>
      </c>
      <c r="J22" s="84" t="s">
        <v>552</v>
      </c>
      <c r="K22" s="84">
        <v>95</v>
      </c>
      <c r="L22" s="84">
        <v>138</v>
      </c>
      <c r="M22" s="84">
        <v>6</v>
      </c>
      <c r="N22" s="84"/>
      <c r="O22" s="84"/>
      <c r="P22" s="84"/>
      <c r="Q22" s="84">
        <v>1</v>
      </c>
      <c r="R22" s="14">
        <f>ROUND((SUM($L$4:$L22)-SUM($M$4:$M22)+SUM(N$4:N22))/B$4,2)</f>
        <v>33.729999999999997</v>
      </c>
      <c r="S22" s="14">
        <f t="shared" si="1"/>
        <v>4.3999999999999986</v>
      </c>
      <c r="T22" s="14">
        <f>ROUND((SUM($L$4:$L22)-SUM($M$4:$M22)+SUM(O$4:O22))/C$4,2)</f>
        <v>25.3</v>
      </c>
      <c r="U22" s="14">
        <f t="shared" si="2"/>
        <v>3.3000000000000007</v>
      </c>
      <c r="V22" s="14">
        <f>ROUND((SUM($L$4:$L22)-SUM($M$4:$M22)+SUM(P$4:P22))/D$4,2)</f>
        <v>18.739999999999998</v>
      </c>
      <c r="W22" s="14">
        <f t="shared" si="3"/>
        <v>2.4399999999999977</v>
      </c>
      <c r="X22" s="67"/>
      <c r="Y22" s="14">
        <f t="shared" si="4"/>
        <v>2.4399999999999977</v>
      </c>
      <c r="Z22" s="14">
        <f>SUM(Y$4:Y22)</f>
        <v>18.564999999999998</v>
      </c>
      <c r="AB22" s="78"/>
      <c r="AC22" s="78"/>
      <c r="AD22" s="78"/>
      <c r="AE22" s="78"/>
      <c r="AH22" s="84">
        <v>19</v>
      </c>
      <c r="AI22" s="84"/>
      <c r="AJ22" s="84">
        <v>0.25</v>
      </c>
      <c r="AK22" s="82">
        <f t="shared" ref="AK22" si="42">AI19*$AJ22</f>
        <v>0.05</v>
      </c>
      <c r="AL22" s="82">
        <f>ROUND(SUM(AK$4:AK22),2)</f>
        <v>0.27</v>
      </c>
      <c r="AM22" s="82">
        <f t="shared" ref="AM22" si="43">AI20*$AJ22</f>
        <v>3.7499999999999999E-2</v>
      </c>
      <c r="AN22" s="82">
        <f>ROUND(SUM(AM$4:AM22),2)</f>
        <v>0.21</v>
      </c>
      <c r="AO22" s="82">
        <f t="shared" ref="AO22" si="44">AI21*$AJ22</f>
        <v>0.03</v>
      </c>
      <c r="AP22" s="82">
        <f>ROUND(SUM(AO$4:AO22),2)</f>
        <v>0.15</v>
      </c>
      <c r="AR22" s="84">
        <v>19</v>
      </c>
      <c r="AS22" s="84">
        <f t="shared" si="8"/>
        <v>82</v>
      </c>
      <c r="AT22" s="85">
        <f t="shared" si="9"/>
        <v>16</v>
      </c>
      <c r="AU22" s="85">
        <f t="shared" si="10"/>
        <v>5</v>
      </c>
      <c r="AV22" s="84">
        <f t="shared" si="11"/>
        <v>90</v>
      </c>
      <c r="AW22" s="85">
        <f t="shared" si="12"/>
        <v>18</v>
      </c>
      <c r="AX22" s="85">
        <f t="shared" si="13"/>
        <v>5</v>
      </c>
      <c r="AY22" s="84">
        <f t="shared" si="14"/>
        <v>101</v>
      </c>
      <c r="AZ22" s="85">
        <f t="shared" si="15"/>
        <v>20</v>
      </c>
      <c r="BA22" s="85">
        <f t="shared" si="16"/>
        <v>6</v>
      </c>
      <c r="BH22" s="85">
        <v>19</v>
      </c>
      <c r="BI22" s="85">
        <v>2</v>
      </c>
      <c r="BJ22" s="85">
        <f>SUM(BI$4:BI22)</f>
        <v>67</v>
      </c>
      <c r="BL22" s="85">
        <v>19</v>
      </c>
      <c r="BM22" s="85">
        <f t="shared" si="17"/>
        <v>82</v>
      </c>
      <c r="BN22" s="89" t="str">
        <f t="shared" si="18"/>
        <v>大叫唤</v>
      </c>
      <c r="BO22" s="85">
        <f t="shared" si="0"/>
        <v>25</v>
      </c>
      <c r="BP22" s="86">
        <f t="shared" si="19"/>
        <v>11</v>
      </c>
      <c r="BQ22" s="88" t="str">
        <f t="shared" si="20"/>
        <v>大叫唤+1</v>
      </c>
      <c r="BR22" s="85">
        <f t="shared" si="21"/>
        <v>90</v>
      </c>
      <c r="BS22" s="89" t="str">
        <f t="shared" si="22"/>
        <v>焦热</v>
      </c>
      <c r="BT22" s="85">
        <f t="shared" si="23"/>
        <v>28</v>
      </c>
      <c r="BU22" s="86">
        <f t="shared" si="24"/>
        <v>12</v>
      </c>
      <c r="BV22" s="88" t="str">
        <f t="shared" si="25"/>
        <v>大叫唤+2</v>
      </c>
      <c r="BW22" s="85">
        <f t="shared" si="26"/>
        <v>101</v>
      </c>
      <c r="BX22" s="89" t="str">
        <f t="shared" si="27"/>
        <v>焦热</v>
      </c>
      <c r="BY22" s="85">
        <f t="shared" si="28"/>
        <v>32</v>
      </c>
      <c r="BZ22" s="86">
        <f t="shared" si="29"/>
        <v>13</v>
      </c>
      <c r="CA22" s="88" t="str">
        <f t="shared" si="30"/>
        <v>焦热</v>
      </c>
      <c r="CC22" s="85">
        <v>19</v>
      </c>
      <c r="CD22" s="85" t="s">
        <v>614</v>
      </c>
      <c r="CE22" s="88" t="s">
        <v>577</v>
      </c>
      <c r="CF22" s="85">
        <v>3</v>
      </c>
      <c r="CG22" s="85">
        <f>SUM(CF$4:CF22)</f>
        <v>48</v>
      </c>
      <c r="CH22" s="87">
        <f t="shared" si="31"/>
        <v>140</v>
      </c>
    </row>
    <row r="23" spans="1:86" ht="16.5" x14ac:dyDescent="0.2">
      <c r="H23">
        <f t="shared" si="35"/>
        <v>8</v>
      </c>
      <c r="I23" s="84">
        <v>20</v>
      </c>
      <c r="J23" s="67" t="s">
        <v>554</v>
      </c>
      <c r="K23" s="84">
        <v>100</v>
      </c>
      <c r="L23" s="84">
        <v>146</v>
      </c>
      <c r="M23" s="84">
        <v>6</v>
      </c>
      <c r="N23" s="84"/>
      <c r="O23" s="84"/>
      <c r="P23" s="84"/>
      <c r="Q23" s="84">
        <v>1</v>
      </c>
      <c r="R23" s="14">
        <f>ROUND((SUM($L$4:$L23)-SUM($M$4:$M23)+SUM(N$4:N23))/B$4,2)</f>
        <v>38.4</v>
      </c>
      <c r="S23" s="14">
        <f t="shared" si="1"/>
        <v>4.6700000000000017</v>
      </c>
      <c r="T23" s="14">
        <f>ROUND((SUM($L$4:$L23)-SUM($M$4:$M23)+SUM(O$4:O23))/C$4,2)</f>
        <v>28.8</v>
      </c>
      <c r="U23" s="14">
        <f t="shared" si="2"/>
        <v>3.5</v>
      </c>
      <c r="V23" s="14">
        <f>ROUND((SUM($L$4:$L23)-SUM($M$4:$M23)+SUM(P$4:P23))/D$4,2)</f>
        <v>21.33</v>
      </c>
      <c r="W23" s="14">
        <f t="shared" si="3"/>
        <v>2.59</v>
      </c>
      <c r="X23" s="67"/>
      <c r="Y23" s="14">
        <f t="shared" si="4"/>
        <v>2.59</v>
      </c>
      <c r="Z23" s="14">
        <f>SUM(Y$4:Y23)</f>
        <v>21.154999999999998</v>
      </c>
      <c r="AB23" s="78"/>
      <c r="AC23" s="78"/>
      <c r="AD23" s="78"/>
      <c r="AE23" s="78"/>
      <c r="AH23" s="84">
        <v>20</v>
      </c>
      <c r="AI23" s="84"/>
      <c r="AJ23" s="84">
        <v>0.3</v>
      </c>
      <c r="AK23" s="82">
        <f t="shared" ref="AK23" si="45">AI19*$AJ23</f>
        <v>0.06</v>
      </c>
      <c r="AL23" s="82">
        <f>ROUND(SUM(AK$4:AK23),2)</f>
        <v>0.33</v>
      </c>
      <c r="AM23" s="82">
        <f t="shared" ref="AM23" si="46">AI20*$AJ23</f>
        <v>4.4999999999999998E-2</v>
      </c>
      <c r="AN23" s="82">
        <f>ROUND(SUM(AM$4:AM23),2)</f>
        <v>0.25</v>
      </c>
      <c r="AO23" s="82">
        <f t="shared" ref="AO23" si="47">AI21*$AJ23</f>
        <v>3.5999999999999997E-2</v>
      </c>
      <c r="AP23" s="82">
        <f>ROUND(SUM(AO$4:AO23),2)</f>
        <v>0.19</v>
      </c>
      <c r="AR23" s="84">
        <v>20</v>
      </c>
      <c r="AS23" s="84">
        <f t="shared" si="8"/>
        <v>83</v>
      </c>
      <c r="AT23" s="85">
        <f t="shared" si="9"/>
        <v>16</v>
      </c>
      <c r="AU23" s="85">
        <f t="shared" si="10"/>
        <v>5</v>
      </c>
      <c r="AV23" s="84">
        <f t="shared" si="11"/>
        <v>92</v>
      </c>
      <c r="AW23" s="85">
        <f t="shared" si="12"/>
        <v>18</v>
      </c>
      <c r="AX23" s="85">
        <f t="shared" si="13"/>
        <v>5</v>
      </c>
      <c r="AY23" s="84">
        <f t="shared" si="14"/>
        <v>103</v>
      </c>
      <c r="AZ23" s="85">
        <f t="shared" si="15"/>
        <v>20</v>
      </c>
      <c r="BA23" s="85">
        <f t="shared" si="16"/>
        <v>6</v>
      </c>
      <c r="BH23" s="85">
        <v>20</v>
      </c>
      <c r="BI23" s="85">
        <v>3</v>
      </c>
      <c r="BJ23" s="85">
        <f>SUM(BI$4:BI23)</f>
        <v>70</v>
      </c>
      <c r="BL23" s="85">
        <v>20</v>
      </c>
      <c r="BM23" s="85">
        <f t="shared" si="17"/>
        <v>83</v>
      </c>
      <c r="BN23" s="89" t="str">
        <f t="shared" si="18"/>
        <v>大叫唤</v>
      </c>
      <c r="BO23" s="85">
        <f t="shared" si="0"/>
        <v>25</v>
      </c>
      <c r="BP23" s="86">
        <f t="shared" si="19"/>
        <v>11</v>
      </c>
      <c r="BQ23" s="88" t="str">
        <f t="shared" si="20"/>
        <v>大叫唤+1</v>
      </c>
      <c r="BR23" s="85">
        <f t="shared" si="21"/>
        <v>92</v>
      </c>
      <c r="BS23" s="89" t="str">
        <f t="shared" si="22"/>
        <v>焦热</v>
      </c>
      <c r="BT23" s="85">
        <f t="shared" si="23"/>
        <v>29</v>
      </c>
      <c r="BU23" s="86">
        <f t="shared" si="24"/>
        <v>12</v>
      </c>
      <c r="BV23" s="88" t="str">
        <f t="shared" si="25"/>
        <v>大叫唤+2</v>
      </c>
      <c r="BW23" s="85">
        <f t="shared" si="26"/>
        <v>103</v>
      </c>
      <c r="BX23" s="89" t="str">
        <f t="shared" si="27"/>
        <v>焦热</v>
      </c>
      <c r="BY23" s="85">
        <f t="shared" si="28"/>
        <v>33</v>
      </c>
      <c r="BZ23" s="86">
        <f t="shared" si="29"/>
        <v>14</v>
      </c>
      <c r="CA23" s="88" t="str">
        <f t="shared" si="30"/>
        <v>焦热+1</v>
      </c>
      <c r="CC23" s="85">
        <v>20</v>
      </c>
      <c r="CD23" s="85" t="s">
        <v>615</v>
      </c>
      <c r="CE23" s="88" t="s">
        <v>577</v>
      </c>
      <c r="CF23" s="85">
        <v>4</v>
      </c>
      <c r="CG23" s="85">
        <f>SUM(CF$4:CF23)</f>
        <v>52</v>
      </c>
      <c r="CH23" s="87">
        <f t="shared" si="31"/>
        <v>150</v>
      </c>
    </row>
    <row r="24" spans="1:86" ht="16.5" x14ac:dyDescent="0.2">
      <c r="H24">
        <f t="shared" si="35"/>
        <v>8</v>
      </c>
      <c r="I24" s="84">
        <v>21</v>
      </c>
      <c r="J24" s="67" t="s">
        <v>555</v>
      </c>
      <c r="K24" s="84">
        <v>105</v>
      </c>
      <c r="L24" s="84">
        <v>154</v>
      </c>
      <c r="M24" s="84">
        <v>6</v>
      </c>
      <c r="N24" s="84"/>
      <c r="O24" s="84"/>
      <c r="P24" s="84"/>
      <c r="Q24" s="84">
        <v>1</v>
      </c>
      <c r="R24" s="14">
        <f>ROUND((SUM($L$4:$L24)-SUM($M$4:$M24)+SUM(N$4:N24))/B$4,2)</f>
        <v>43.33</v>
      </c>
      <c r="S24" s="14">
        <f t="shared" si="1"/>
        <v>4.93</v>
      </c>
      <c r="T24" s="14">
        <f>ROUND((SUM($L$4:$L24)-SUM($M$4:$M24)+SUM(O$4:O24))/C$4,2)</f>
        <v>32.5</v>
      </c>
      <c r="U24" s="14">
        <f t="shared" si="2"/>
        <v>3.6999999999999993</v>
      </c>
      <c r="V24" s="14">
        <f>ROUND((SUM($L$4:$L24)-SUM($M$4:$M24)+SUM(P$4:P24))/D$4,2)</f>
        <v>24.07</v>
      </c>
      <c r="W24" s="14">
        <f t="shared" si="3"/>
        <v>2.740000000000002</v>
      </c>
      <c r="X24" s="67"/>
      <c r="Y24" s="14">
        <f t="shared" si="4"/>
        <v>2.740000000000002</v>
      </c>
      <c r="Z24" s="14">
        <f>SUM(Y$4:Y24)</f>
        <v>23.895</v>
      </c>
      <c r="AH24" s="84">
        <v>21</v>
      </c>
      <c r="AI24" s="84">
        <f>INDEX($S$4:$S$32,INT((AH24-5)/5)+1)</f>
        <v>0.86999999999999988</v>
      </c>
      <c r="AJ24" s="84">
        <v>0.1</v>
      </c>
      <c r="AK24" s="82">
        <f t="shared" ref="AK24" si="48">AI24*$AJ24</f>
        <v>8.6999999999999994E-2</v>
      </c>
      <c r="AL24" s="82">
        <f>ROUND(SUM(AK$4:AK24),2)</f>
        <v>0.42</v>
      </c>
      <c r="AM24" s="82">
        <f t="shared" ref="AM24" si="49">AI25*$AJ24</f>
        <v>6.5000000000000002E-2</v>
      </c>
      <c r="AN24" s="82">
        <f>ROUND(SUM(AM$4:AM24),2)</f>
        <v>0.32</v>
      </c>
      <c r="AO24" s="82">
        <f t="shared" ref="AO24" si="50">AI26*$AJ24</f>
        <v>7.4999999999999997E-3</v>
      </c>
      <c r="AP24" s="82">
        <f>ROUND(SUM(AO$4:AO24),2)</f>
        <v>0.2</v>
      </c>
      <c r="AR24" s="84">
        <v>21</v>
      </c>
      <c r="AS24" s="84">
        <f t="shared" si="8"/>
        <v>84</v>
      </c>
      <c r="AT24" s="85">
        <f t="shared" si="9"/>
        <v>16</v>
      </c>
      <c r="AU24" s="85">
        <f t="shared" si="10"/>
        <v>5</v>
      </c>
      <c r="AV24" s="84">
        <f t="shared" si="11"/>
        <v>93</v>
      </c>
      <c r="AW24" s="85">
        <f t="shared" si="12"/>
        <v>18</v>
      </c>
      <c r="AX24" s="85">
        <f t="shared" si="13"/>
        <v>5</v>
      </c>
      <c r="AY24" s="84">
        <f t="shared" si="14"/>
        <v>104</v>
      </c>
      <c r="AZ24" s="85">
        <f t="shared" si="15"/>
        <v>20</v>
      </c>
      <c r="BA24" s="85">
        <f t="shared" si="16"/>
        <v>6</v>
      </c>
      <c r="BH24" s="85">
        <v>21</v>
      </c>
      <c r="BI24" s="85">
        <v>2</v>
      </c>
      <c r="BJ24" s="85">
        <f>SUM(BI$4:BI24)</f>
        <v>72</v>
      </c>
      <c r="BL24" s="85">
        <v>21</v>
      </c>
      <c r="BM24" s="85">
        <f t="shared" si="17"/>
        <v>84</v>
      </c>
      <c r="BN24" s="89" t="str">
        <f t="shared" si="18"/>
        <v>大叫唤</v>
      </c>
      <c r="BO24" s="85">
        <f t="shared" si="0"/>
        <v>25</v>
      </c>
      <c r="BP24" s="86">
        <f t="shared" si="19"/>
        <v>11</v>
      </c>
      <c r="BQ24" s="88" t="str">
        <f t="shared" si="20"/>
        <v>大叫唤+1</v>
      </c>
      <c r="BR24" s="85">
        <f t="shared" si="21"/>
        <v>93</v>
      </c>
      <c r="BS24" s="89" t="str">
        <f t="shared" si="22"/>
        <v>焦热</v>
      </c>
      <c r="BT24" s="85">
        <f t="shared" si="23"/>
        <v>29</v>
      </c>
      <c r="BU24" s="86">
        <f t="shared" si="24"/>
        <v>12</v>
      </c>
      <c r="BV24" s="88" t="str">
        <f t="shared" si="25"/>
        <v>大叫唤+2</v>
      </c>
      <c r="BW24" s="85">
        <f t="shared" si="26"/>
        <v>104</v>
      </c>
      <c r="BX24" s="89" t="str">
        <f t="shared" si="27"/>
        <v>焦热</v>
      </c>
      <c r="BY24" s="85">
        <f t="shared" si="28"/>
        <v>33</v>
      </c>
      <c r="BZ24" s="86">
        <f t="shared" si="29"/>
        <v>14</v>
      </c>
      <c r="CA24" s="88" t="str">
        <f t="shared" si="30"/>
        <v>焦热+1</v>
      </c>
    </row>
    <row r="25" spans="1:86" ht="16.5" x14ac:dyDescent="0.2">
      <c r="H25">
        <f t="shared" si="35"/>
        <v>8</v>
      </c>
      <c r="I25" s="84">
        <v>22</v>
      </c>
      <c r="J25" s="84" t="s">
        <v>556</v>
      </c>
      <c r="K25" s="84">
        <v>110</v>
      </c>
      <c r="L25" s="84">
        <v>162</v>
      </c>
      <c r="M25" s="84">
        <v>6</v>
      </c>
      <c r="N25" s="84"/>
      <c r="O25" s="84"/>
      <c r="P25" s="84"/>
      <c r="Q25" s="84">
        <v>1</v>
      </c>
      <c r="R25" s="14">
        <f>ROUND((SUM($L$4:$L25)-SUM($M$4:$M25)+SUM(N$4:N25))/B$4,2)</f>
        <v>48.53</v>
      </c>
      <c r="S25" s="14">
        <f t="shared" si="1"/>
        <v>5.2000000000000028</v>
      </c>
      <c r="T25" s="14">
        <f>ROUND((SUM($L$4:$L25)-SUM($M$4:$M25)+SUM(O$4:O25))/C$4,2)</f>
        <v>36.4</v>
      </c>
      <c r="U25" s="14">
        <f t="shared" si="2"/>
        <v>3.8999999999999986</v>
      </c>
      <c r="V25" s="14">
        <f>ROUND((SUM($L$4:$L25)-SUM($M$4:$M25)+SUM(P$4:P25))/D$4,2)</f>
        <v>26.96</v>
      </c>
      <c r="W25" s="14">
        <f t="shared" si="3"/>
        <v>2.8900000000000006</v>
      </c>
      <c r="X25" s="67"/>
      <c r="Y25" s="14">
        <f t="shared" si="4"/>
        <v>2.8900000000000006</v>
      </c>
      <c r="Z25" s="14">
        <f>SUM(Y$4:Y25)</f>
        <v>26.785</v>
      </c>
      <c r="AH25" s="84">
        <v>22</v>
      </c>
      <c r="AI25" s="84">
        <f>INDEX($U$4:$U$32,INT((AH24-5)/5)+1)</f>
        <v>0.65</v>
      </c>
      <c r="AJ25" s="84">
        <v>0.15</v>
      </c>
      <c r="AK25" s="82">
        <f t="shared" ref="AK25" si="51">AI24*$AJ25</f>
        <v>0.13049999999999998</v>
      </c>
      <c r="AL25" s="82">
        <f>ROUND(SUM(AK$4:AK25),2)</f>
        <v>0.55000000000000004</v>
      </c>
      <c r="AM25" s="82">
        <f t="shared" ref="AM25" si="52">AI25*$AJ25</f>
        <v>9.7500000000000003E-2</v>
      </c>
      <c r="AN25" s="82">
        <f>ROUND(SUM(AM$4:AM25),2)</f>
        <v>0.41</v>
      </c>
      <c r="AO25" s="82">
        <f t="shared" ref="AO25" si="53">AI26*$AJ25</f>
        <v>1.125E-2</v>
      </c>
      <c r="AP25" s="82">
        <f>ROUND(SUM(AO$4:AO25),2)</f>
        <v>0.21</v>
      </c>
      <c r="AR25" s="84">
        <v>22</v>
      </c>
      <c r="AS25" s="84">
        <f t="shared" si="8"/>
        <v>86</v>
      </c>
      <c r="AT25" s="85">
        <f t="shared" si="9"/>
        <v>17</v>
      </c>
      <c r="AU25" s="85">
        <f t="shared" si="10"/>
        <v>5</v>
      </c>
      <c r="AV25" s="84">
        <f t="shared" si="11"/>
        <v>95</v>
      </c>
      <c r="AW25" s="85">
        <f t="shared" si="12"/>
        <v>19</v>
      </c>
      <c r="AX25" s="85">
        <f t="shared" si="13"/>
        <v>5</v>
      </c>
      <c r="AY25" s="84">
        <f t="shared" si="14"/>
        <v>107</v>
      </c>
      <c r="AZ25" s="85">
        <f t="shared" si="15"/>
        <v>21</v>
      </c>
      <c r="BA25" s="85">
        <f t="shared" si="16"/>
        <v>6</v>
      </c>
      <c r="BH25" s="85">
        <v>22</v>
      </c>
      <c r="BI25" s="85">
        <v>3</v>
      </c>
      <c r="BJ25" s="85">
        <f>SUM(BI$4:BI25)</f>
        <v>75</v>
      </c>
      <c r="BL25" s="85">
        <v>22</v>
      </c>
      <c r="BM25" s="85">
        <f t="shared" si="17"/>
        <v>86</v>
      </c>
      <c r="BN25" s="89" t="str">
        <f t="shared" si="18"/>
        <v>大叫唤</v>
      </c>
      <c r="BO25" s="85">
        <f t="shared" si="0"/>
        <v>26</v>
      </c>
      <c r="BP25" s="86">
        <f t="shared" si="19"/>
        <v>11</v>
      </c>
      <c r="BQ25" s="88" t="str">
        <f t="shared" si="20"/>
        <v>大叫唤+1</v>
      </c>
      <c r="BR25" s="85">
        <f t="shared" si="21"/>
        <v>95</v>
      </c>
      <c r="BS25" s="89" t="str">
        <f t="shared" si="22"/>
        <v>焦热</v>
      </c>
      <c r="BT25" s="85">
        <f t="shared" si="23"/>
        <v>30</v>
      </c>
      <c r="BU25" s="86">
        <f t="shared" si="24"/>
        <v>13</v>
      </c>
      <c r="BV25" s="88" t="str">
        <f t="shared" si="25"/>
        <v>焦热</v>
      </c>
      <c r="BW25" s="85">
        <f t="shared" si="26"/>
        <v>107</v>
      </c>
      <c r="BX25" s="89" t="str">
        <f t="shared" si="27"/>
        <v>焦热</v>
      </c>
      <c r="BY25" s="85">
        <f t="shared" si="28"/>
        <v>35</v>
      </c>
      <c r="BZ25" s="86">
        <f t="shared" si="29"/>
        <v>14</v>
      </c>
      <c r="CA25" s="88" t="str">
        <f t="shared" si="30"/>
        <v>焦热+1</v>
      </c>
    </row>
    <row r="26" spans="1:86" ht="16.5" x14ac:dyDescent="0.2">
      <c r="H26">
        <f t="shared" si="35"/>
        <v>8</v>
      </c>
      <c r="I26" s="84">
        <v>23</v>
      </c>
      <c r="J26" s="84" t="s">
        <v>557</v>
      </c>
      <c r="K26" s="84">
        <v>115</v>
      </c>
      <c r="L26" s="84">
        <v>170</v>
      </c>
      <c r="M26" s="84">
        <v>6</v>
      </c>
      <c r="N26" s="84"/>
      <c r="O26" s="84"/>
      <c r="P26" s="84"/>
      <c r="Q26" s="84">
        <v>1</v>
      </c>
      <c r="R26" s="14">
        <f>ROUND((SUM($L$4:$L26)-SUM($M$4:$M26)+SUM(N$4:N26))/B$4,2)</f>
        <v>54</v>
      </c>
      <c r="S26" s="14">
        <f t="shared" si="1"/>
        <v>5.4699999999999989</v>
      </c>
      <c r="T26" s="14">
        <f>ROUND((SUM($L$4:$L26)-SUM($M$4:$M26)+SUM(O$4:O26))/C$4,2)</f>
        <v>40.5</v>
      </c>
      <c r="U26" s="14">
        <f t="shared" si="2"/>
        <v>4.1000000000000014</v>
      </c>
      <c r="V26" s="14">
        <f>ROUND((SUM($L$4:$L26)-SUM($M$4:$M26)+SUM(P$4:P26))/D$4,2)</f>
        <v>30</v>
      </c>
      <c r="W26" s="14">
        <f t="shared" si="3"/>
        <v>3.0399999999999991</v>
      </c>
      <c r="X26" s="67"/>
      <c r="Y26" s="14">
        <f t="shared" si="4"/>
        <v>3.0399999999999991</v>
      </c>
      <c r="Z26" s="14">
        <f>SUM(Y$4:Y26)</f>
        <v>29.824999999999999</v>
      </c>
      <c r="AH26" s="84">
        <v>23</v>
      </c>
      <c r="AI26" s="84">
        <f>INDEX($W$4:$W$32,INT((AH24-5)/5)+1)</f>
        <v>7.4999999999999997E-2</v>
      </c>
      <c r="AJ26" s="84">
        <v>0.2</v>
      </c>
      <c r="AK26" s="82">
        <f t="shared" ref="AK26" si="54">AI24*$AJ26</f>
        <v>0.17399999999999999</v>
      </c>
      <c r="AL26" s="82">
        <f>ROUND(SUM(AK$4:AK26),2)</f>
        <v>0.72</v>
      </c>
      <c r="AM26" s="82">
        <f t="shared" ref="AM26" si="55">AI25*$AJ26</f>
        <v>0.13</v>
      </c>
      <c r="AN26" s="82">
        <f>ROUND(SUM(AM$4:AM26),2)</f>
        <v>0.54</v>
      </c>
      <c r="AO26" s="82">
        <f t="shared" ref="AO26" si="56">AI26*$AJ26</f>
        <v>1.4999999999999999E-2</v>
      </c>
      <c r="AP26" s="82">
        <f>ROUND(SUM(AO$4:AO26),2)</f>
        <v>0.22</v>
      </c>
      <c r="AR26" s="84">
        <v>23</v>
      </c>
      <c r="AS26" s="84">
        <f t="shared" si="8"/>
        <v>87</v>
      </c>
      <c r="AT26" s="85">
        <f t="shared" si="9"/>
        <v>17</v>
      </c>
      <c r="AU26" s="85">
        <f t="shared" si="10"/>
        <v>5</v>
      </c>
      <c r="AV26" s="84">
        <f t="shared" si="11"/>
        <v>97</v>
      </c>
      <c r="AW26" s="85">
        <f t="shared" si="12"/>
        <v>19</v>
      </c>
      <c r="AX26" s="85">
        <f t="shared" si="13"/>
        <v>5</v>
      </c>
      <c r="AY26" s="84">
        <f t="shared" si="14"/>
        <v>108</v>
      </c>
      <c r="AZ26" s="85">
        <f t="shared" si="15"/>
        <v>21</v>
      </c>
      <c r="BA26" s="85">
        <f t="shared" si="16"/>
        <v>6</v>
      </c>
      <c r="BH26" s="85">
        <v>23</v>
      </c>
      <c r="BI26" s="85">
        <v>2</v>
      </c>
      <c r="BJ26" s="85">
        <f>SUM(BI$4:BI26)</f>
        <v>77</v>
      </c>
      <c r="BL26" s="85">
        <v>23</v>
      </c>
      <c r="BM26" s="85">
        <f t="shared" si="17"/>
        <v>87</v>
      </c>
      <c r="BN26" s="89" t="str">
        <f t="shared" si="18"/>
        <v>大叫唤</v>
      </c>
      <c r="BO26" s="85">
        <f t="shared" si="0"/>
        <v>27</v>
      </c>
      <c r="BP26" s="86">
        <f t="shared" si="19"/>
        <v>12</v>
      </c>
      <c r="BQ26" s="88" t="str">
        <f t="shared" si="20"/>
        <v>大叫唤+2</v>
      </c>
      <c r="BR26" s="85">
        <f t="shared" si="21"/>
        <v>97</v>
      </c>
      <c r="BS26" s="89" t="str">
        <f t="shared" si="22"/>
        <v>焦热</v>
      </c>
      <c r="BT26" s="85">
        <f t="shared" si="23"/>
        <v>31</v>
      </c>
      <c r="BU26" s="86">
        <f t="shared" si="24"/>
        <v>13</v>
      </c>
      <c r="BV26" s="88" t="str">
        <f t="shared" si="25"/>
        <v>焦热</v>
      </c>
      <c r="BW26" s="85">
        <f t="shared" si="26"/>
        <v>108</v>
      </c>
      <c r="BX26" s="89" t="str">
        <f t="shared" si="27"/>
        <v>焦热</v>
      </c>
      <c r="BY26" s="85">
        <f t="shared" si="28"/>
        <v>35</v>
      </c>
      <c r="BZ26" s="86">
        <f t="shared" si="29"/>
        <v>14</v>
      </c>
      <c r="CA26" s="88" t="str">
        <f t="shared" si="30"/>
        <v>焦热+1</v>
      </c>
    </row>
    <row r="27" spans="1:86" ht="16.5" x14ac:dyDescent="0.2">
      <c r="I27" s="84">
        <v>24</v>
      </c>
      <c r="J27" s="84" t="s">
        <v>558</v>
      </c>
      <c r="K27" s="84">
        <v>120</v>
      </c>
      <c r="L27" s="67">
        <v>200</v>
      </c>
      <c r="M27" s="84">
        <v>6</v>
      </c>
      <c r="N27" s="84"/>
      <c r="O27" s="84"/>
      <c r="P27" s="84"/>
      <c r="Q27" s="84">
        <v>1</v>
      </c>
      <c r="R27" s="14">
        <f>ROUND((SUM($L$4:$L27)-SUM($M$4:$M27)+SUM(N$4:N27))/B$4,2)</f>
        <v>60.47</v>
      </c>
      <c r="S27" s="14">
        <f t="shared" si="1"/>
        <v>6.4699999999999989</v>
      </c>
      <c r="T27" s="14">
        <f>ROUND((SUM($L$4:$L27)-SUM($M$4:$M27)+SUM(O$4:O27))/C$4,2)</f>
        <v>45.35</v>
      </c>
      <c r="U27" s="14">
        <f t="shared" si="2"/>
        <v>4.8500000000000014</v>
      </c>
      <c r="V27" s="14">
        <f>ROUND((SUM($L$4:$L27)-SUM($M$4:$M27)+SUM(P$4:P27))/D$4,2)</f>
        <v>33.590000000000003</v>
      </c>
      <c r="W27" s="14">
        <f t="shared" si="3"/>
        <v>3.5900000000000034</v>
      </c>
      <c r="X27" s="67"/>
      <c r="Y27" s="14">
        <f t="shared" si="4"/>
        <v>3.5900000000000034</v>
      </c>
      <c r="Z27" s="14">
        <f>SUM(Y$4:Y27)</f>
        <v>33.415000000000006</v>
      </c>
      <c r="AH27" s="84">
        <v>24</v>
      </c>
      <c r="AI27" s="84"/>
      <c r="AJ27" s="84">
        <v>0.25</v>
      </c>
      <c r="AK27" s="82">
        <f t="shared" ref="AK27" si="57">AI24*$AJ27</f>
        <v>0.21749999999999997</v>
      </c>
      <c r="AL27" s="82">
        <f>ROUND(SUM(AK$4:AK27),2)</f>
        <v>0.94</v>
      </c>
      <c r="AM27" s="82">
        <f t="shared" ref="AM27" si="58">AI25*$AJ27</f>
        <v>0.16250000000000001</v>
      </c>
      <c r="AN27" s="82">
        <f>ROUND(SUM(AM$4:AM27),2)</f>
        <v>0.71</v>
      </c>
      <c r="AO27" s="82">
        <f t="shared" ref="AO27" si="59">AI26*$AJ27</f>
        <v>1.8749999999999999E-2</v>
      </c>
      <c r="AP27" s="82">
        <f>ROUND(SUM(AO$4:AO27),2)</f>
        <v>0.24</v>
      </c>
      <c r="AR27" s="84">
        <v>24</v>
      </c>
      <c r="AS27" s="84">
        <f t="shared" si="8"/>
        <v>88</v>
      </c>
      <c r="AT27" s="85">
        <f t="shared" si="9"/>
        <v>17</v>
      </c>
      <c r="AU27" s="85">
        <f t="shared" si="10"/>
        <v>5</v>
      </c>
      <c r="AV27" s="84">
        <f t="shared" si="11"/>
        <v>98</v>
      </c>
      <c r="AW27" s="85">
        <f t="shared" si="12"/>
        <v>19</v>
      </c>
      <c r="AX27" s="85">
        <f t="shared" si="13"/>
        <v>5</v>
      </c>
      <c r="AY27" s="84">
        <f t="shared" si="14"/>
        <v>110</v>
      </c>
      <c r="AZ27" s="85">
        <f t="shared" si="15"/>
        <v>22</v>
      </c>
      <c r="BA27" s="85">
        <f t="shared" si="16"/>
        <v>6</v>
      </c>
      <c r="BH27" s="85">
        <v>24</v>
      </c>
      <c r="BI27" s="85">
        <v>3</v>
      </c>
      <c r="BJ27" s="85">
        <f>SUM(BI$4:BI27)</f>
        <v>80</v>
      </c>
      <c r="BL27" s="85">
        <v>24</v>
      </c>
      <c r="BM27" s="85">
        <f t="shared" si="17"/>
        <v>88</v>
      </c>
      <c r="BN27" s="89" t="str">
        <f t="shared" si="18"/>
        <v>大叫唤</v>
      </c>
      <c r="BO27" s="85">
        <f t="shared" si="0"/>
        <v>27</v>
      </c>
      <c r="BP27" s="86">
        <f t="shared" si="19"/>
        <v>12</v>
      </c>
      <c r="BQ27" s="88" t="str">
        <f t="shared" si="20"/>
        <v>大叫唤+2</v>
      </c>
      <c r="BR27" s="85">
        <f t="shared" si="21"/>
        <v>98</v>
      </c>
      <c r="BS27" s="89" t="str">
        <f t="shared" si="22"/>
        <v>焦热</v>
      </c>
      <c r="BT27" s="85">
        <f t="shared" si="23"/>
        <v>31</v>
      </c>
      <c r="BU27" s="86">
        <f t="shared" si="24"/>
        <v>13</v>
      </c>
      <c r="BV27" s="88" t="str">
        <f t="shared" si="25"/>
        <v>焦热</v>
      </c>
      <c r="BW27" s="85">
        <f t="shared" si="26"/>
        <v>110</v>
      </c>
      <c r="BX27" s="89" t="str">
        <f t="shared" si="27"/>
        <v>大焦热</v>
      </c>
      <c r="BY27" s="85">
        <f t="shared" si="28"/>
        <v>36</v>
      </c>
      <c r="BZ27" s="86">
        <f t="shared" si="29"/>
        <v>15</v>
      </c>
      <c r="CA27" s="88" t="str">
        <f t="shared" si="30"/>
        <v>焦热+2</v>
      </c>
    </row>
    <row r="28" spans="1:86" ht="16.5" x14ac:dyDescent="0.2">
      <c r="I28" s="84">
        <v>25</v>
      </c>
      <c r="J28" s="84" t="s">
        <v>559</v>
      </c>
      <c r="K28" s="84">
        <v>125</v>
      </c>
      <c r="L28" s="84">
        <v>225</v>
      </c>
      <c r="M28" s="84">
        <v>6</v>
      </c>
      <c r="N28" s="84"/>
      <c r="O28" s="84"/>
      <c r="P28" s="84"/>
      <c r="Q28" s="84">
        <v>1</v>
      </c>
      <c r="R28" s="14">
        <f>ROUND((SUM($L$4:$L28)-SUM($M$4:$M28)+SUM(N$4:N28))/B$4,2)</f>
        <v>67.77</v>
      </c>
      <c r="S28" s="14">
        <f t="shared" si="1"/>
        <v>7.2999999999999972</v>
      </c>
      <c r="T28" s="14">
        <f>ROUND((SUM($L$4:$L28)-SUM($M$4:$M28)+SUM(O$4:O28))/C$4,2)</f>
        <v>50.83</v>
      </c>
      <c r="U28" s="14">
        <f t="shared" si="2"/>
        <v>5.4799999999999969</v>
      </c>
      <c r="V28" s="14">
        <f>ROUND((SUM($L$4:$L28)-SUM($M$4:$M28)+SUM(P$4:P28))/D$4,2)</f>
        <v>37.65</v>
      </c>
      <c r="W28" s="14">
        <f t="shared" si="3"/>
        <v>4.0599999999999952</v>
      </c>
      <c r="X28" s="67"/>
      <c r="Y28" s="14">
        <f t="shared" si="4"/>
        <v>4.0599999999999952</v>
      </c>
      <c r="Z28" s="14">
        <f>SUM(Y$4:Y28)</f>
        <v>37.475000000000001</v>
      </c>
      <c r="AH28" s="84">
        <v>25</v>
      </c>
      <c r="AI28" s="84"/>
      <c r="AJ28" s="84">
        <v>0.3</v>
      </c>
      <c r="AK28" s="82">
        <f t="shared" ref="AK28" si="60">AI24*$AJ28</f>
        <v>0.26099999999999995</v>
      </c>
      <c r="AL28" s="82">
        <f>ROUND(SUM(AK$4:AK28),2)</f>
        <v>1.2</v>
      </c>
      <c r="AM28" s="82">
        <f t="shared" ref="AM28" si="61">AI25*$AJ28</f>
        <v>0.19500000000000001</v>
      </c>
      <c r="AN28" s="82">
        <f>ROUND(SUM(AM$4:AM28),2)</f>
        <v>0.9</v>
      </c>
      <c r="AO28" s="82">
        <f t="shared" ref="AO28" si="62">AI26*$AJ28</f>
        <v>2.2499999999999999E-2</v>
      </c>
      <c r="AP28" s="82">
        <f>ROUND(SUM(AO$4:AO28),2)</f>
        <v>0.27</v>
      </c>
      <c r="AR28" s="84">
        <v>25</v>
      </c>
      <c r="AS28" s="84">
        <f t="shared" si="8"/>
        <v>89</v>
      </c>
      <c r="AT28" s="85">
        <f t="shared" si="9"/>
        <v>17</v>
      </c>
      <c r="AU28" s="85">
        <f t="shared" si="10"/>
        <v>5</v>
      </c>
      <c r="AV28" s="84">
        <f t="shared" si="11"/>
        <v>99</v>
      </c>
      <c r="AW28" s="85">
        <f t="shared" si="12"/>
        <v>19</v>
      </c>
      <c r="AX28" s="85">
        <f t="shared" si="13"/>
        <v>5</v>
      </c>
      <c r="AY28" s="84">
        <f t="shared" si="14"/>
        <v>112</v>
      </c>
      <c r="AZ28" s="85">
        <f t="shared" si="15"/>
        <v>22</v>
      </c>
      <c r="BA28" s="85">
        <f t="shared" si="16"/>
        <v>6</v>
      </c>
      <c r="BH28" s="85">
        <v>25</v>
      </c>
      <c r="BI28" s="85">
        <v>2</v>
      </c>
      <c r="BJ28" s="85">
        <f>SUM(BI$4:BI28)</f>
        <v>82</v>
      </c>
      <c r="BL28" s="85">
        <v>25</v>
      </c>
      <c r="BM28" s="85">
        <f t="shared" si="17"/>
        <v>89</v>
      </c>
      <c r="BN28" s="89" t="str">
        <f t="shared" si="18"/>
        <v>大叫唤</v>
      </c>
      <c r="BO28" s="85">
        <f t="shared" si="0"/>
        <v>27</v>
      </c>
      <c r="BP28" s="86">
        <f t="shared" si="19"/>
        <v>12</v>
      </c>
      <c r="BQ28" s="88" t="str">
        <f t="shared" si="20"/>
        <v>大叫唤+2</v>
      </c>
      <c r="BR28" s="85">
        <f t="shared" si="21"/>
        <v>99</v>
      </c>
      <c r="BS28" s="89" t="str">
        <f t="shared" si="22"/>
        <v>焦热</v>
      </c>
      <c r="BT28" s="85">
        <f t="shared" si="23"/>
        <v>31</v>
      </c>
      <c r="BU28" s="86">
        <f t="shared" si="24"/>
        <v>13</v>
      </c>
      <c r="BV28" s="88" t="str">
        <f t="shared" si="25"/>
        <v>焦热</v>
      </c>
      <c r="BW28" s="85">
        <f t="shared" si="26"/>
        <v>112</v>
      </c>
      <c r="BX28" s="89" t="str">
        <f t="shared" si="27"/>
        <v>大焦热</v>
      </c>
      <c r="BY28" s="85">
        <f t="shared" si="28"/>
        <v>37</v>
      </c>
      <c r="BZ28" s="86">
        <f t="shared" si="29"/>
        <v>15</v>
      </c>
      <c r="CA28" s="88" t="str">
        <f t="shared" si="30"/>
        <v>焦热+2</v>
      </c>
    </row>
    <row r="29" spans="1:86" ht="16.5" x14ac:dyDescent="0.2">
      <c r="I29" s="84">
        <v>26</v>
      </c>
      <c r="J29" s="84" t="s">
        <v>560</v>
      </c>
      <c r="K29" s="84">
        <v>130</v>
      </c>
      <c r="L29" s="84">
        <v>257</v>
      </c>
      <c r="M29" s="84">
        <v>6</v>
      </c>
      <c r="N29" s="84"/>
      <c r="O29" s="84"/>
      <c r="P29" s="84"/>
      <c r="Q29" s="84">
        <v>1</v>
      </c>
      <c r="R29" s="14">
        <f>ROUND((SUM($L$4:$L29)-SUM($M$4:$M29)+SUM(N$4:N29))/B$4,2)</f>
        <v>76.13</v>
      </c>
      <c r="S29" s="14">
        <f t="shared" si="1"/>
        <v>8.36</v>
      </c>
      <c r="T29" s="14">
        <f>ROUND((SUM($L$4:$L29)-SUM($M$4:$M29)+SUM(O$4:O29))/C$4,2)</f>
        <v>57.1</v>
      </c>
      <c r="U29" s="14">
        <f t="shared" si="2"/>
        <v>6.2700000000000031</v>
      </c>
      <c r="V29" s="14">
        <f>ROUND((SUM($L$4:$L29)-SUM($M$4:$M29)+SUM(P$4:P29))/D$4,2)</f>
        <v>42.3</v>
      </c>
      <c r="W29" s="14">
        <f t="shared" si="3"/>
        <v>4.6499999999999986</v>
      </c>
      <c r="X29" s="67"/>
      <c r="Y29" s="14">
        <f t="shared" si="4"/>
        <v>4.6499999999999986</v>
      </c>
      <c r="Z29" s="14">
        <f>SUM(Y$4:Y29)</f>
        <v>42.125</v>
      </c>
      <c r="AH29" s="84">
        <v>26</v>
      </c>
      <c r="AI29" s="84">
        <f>INDEX($S$4:$S$32,INT((AH29-5)/5)+1)</f>
        <v>0.60000000000000009</v>
      </c>
      <c r="AJ29" s="84">
        <v>0.1</v>
      </c>
      <c r="AK29" s="82">
        <f t="shared" ref="AK29" si="63">AI29*$AJ29</f>
        <v>6.0000000000000012E-2</v>
      </c>
      <c r="AL29" s="82">
        <f>ROUND(SUM(AK$4:AK29),2)</f>
        <v>1.26</v>
      </c>
      <c r="AM29" s="82">
        <f t="shared" ref="AM29" si="64">AI30*$AJ29</f>
        <v>4.5000000000000012E-2</v>
      </c>
      <c r="AN29" s="82">
        <f>ROUND(SUM(AM$4:AM29),2)</f>
        <v>0.95</v>
      </c>
      <c r="AO29" s="82">
        <f t="shared" ref="AO29" si="65">AI31*$AJ29</f>
        <v>5.6000000000000008E-2</v>
      </c>
      <c r="AP29" s="82">
        <f>ROUND(SUM(AO$4:AO29),2)</f>
        <v>0.32</v>
      </c>
      <c r="AR29" s="84">
        <v>26</v>
      </c>
      <c r="AS29" s="84">
        <f t="shared" si="8"/>
        <v>91</v>
      </c>
      <c r="AT29" s="85">
        <f t="shared" si="9"/>
        <v>18</v>
      </c>
      <c r="AU29" s="85">
        <f t="shared" si="10"/>
        <v>5</v>
      </c>
      <c r="AV29" s="84">
        <f t="shared" si="11"/>
        <v>101</v>
      </c>
      <c r="AW29" s="85">
        <f t="shared" si="12"/>
        <v>20</v>
      </c>
      <c r="AX29" s="85">
        <f t="shared" si="13"/>
        <v>6</v>
      </c>
      <c r="AY29" s="84">
        <f t="shared" si="14"/>
        <v>114</v>
      </c>
      <c r="AZ29" s="85">
        <f t="shared" si="15"/>
        <v>22</v>
      </c>
      <c r="BA29" s="85">
        <f t="shared" si="16"/>
        <v>6</v>
      </c>
      <c r="BH29" s="85">
        <v>26</v>
      </c>
      <c r="BI29" s="85">
        <v>3</v>
      </c>
      <c r="BJ29" s="85">
        <f>SUM(BI$4:BI29)</f>
        <v>85</v>
      </c>
      <c r="BL29" s="85">
        <v>26</v>
      </c>
      <c r="BM29" s="85">
        <f t="shared" si="17"/>
        <v>91</v>
      </c>
      <c r="BN29" s="89" t="str">
        <f t="shared" si="18"/>
        <v>焦热</v>
      </c>
      <c r="BO29" s="85">
        <f t="shared" si="0"/>
        <v>28</v>
      </c>
      <c r="BP29" s="86">
        <f t="shared" si="19"/>
        <v>12</v>
      </c>
      <c r="BQ29" s="88" t="str">
        <f t="shared" si="20"/>
        <v>大叫唤+2</v>
      </c>
      <c r="BR29" s="85">
        <f t="shared" si="21"/>
        <v>101</v>
      </c>
      <c r="BS29" s="89" t="str">
        <f t="shared" si="22"/>
        <v>焦热</v>
      </c>
      <c r="BT29" s="85">
        <f t="shared" si="23"/>
        <v>32</v>
      </c>
      <c r="BU29" s="86">
        <f t="shared" si="24"/>
        <v>13</v>
      </c>
      <c r="BV29" s="88" t="str">
        <f t="shared" si="25"/>
        <v>焦热</v>
      </c>
      <c r="BW29" s="85">
        <f t="shared" si="26"/>
        <v>114</v>
      </c>
      <c r="BX29" s="89" t="str">
        <f t="shared" si="27"/>
        <v>大焦热</v>
      </c>
      <c r="BY29" s="85">
        <f t="shared" si="28"/>
        <v>37</v>
      </c>
      <c r="BZ29" s="86">
        <f t="shared" si="29"/>
        <v>15</v>
      </c>
      <c r="CA29" s="88" t="str">
        <f t="shared" si="30"/>
        <v>焦热+2</v>
      </c>
    </row>
    <row r="30" spans="1:86" ht="16.5" x14ac:dyDescent="0.2">
      <c r="I30" s="84">
        <v>27</v>
      </c>
      <c r="J30" s="84" t="s">
        <v>561</v>
      </c>
      <c r="K30" s="84">
        <v>135</v>
      </c>
      <c r="L30" s="84">
        <v>290</v>
      </c>
      <c r="M30" s="84">
        <v>6</v>
      </c>
      <c r="N30" s="84"/>
      <c r="O30" s="84"/>
      <c r="P30" s="84"/>
      <c r="Q30" s="84">
        <v>1</v>
      </c>
      <c r="R30" s="14">
        <f>ROUND((SUM($L$4:$L30)-SUM($M$4:$M30)+SUM(N$4:N30))/B$4,2)</f>
        <v>85.6</v>
      </c>
      <c r="S30" s="14">
        <f t="shared" si="1"/>
        <v>9.4699999999999989</v>
      </c>
      <c r="T30" s="14">
        <f>ROUND((SUM($L$4:$L30)-SUM($M$4:$M30)+SUM(O$4:O30))/C$4,2)</f>
        <v>64.2</v>
      </c>
      <c r="U30" s="14">
        <f t="shared" si="2"/>
        <v>7.1000000000000014</v>
      </c>
      <c r="V30" s="14">
        <f>ROUND((SUM($L$4:$L30)-SUM($M$4:$M30)+SUM(P$4:P30))/D$4,2)</f>
        <v>47.56</v>
      </c>
      <c r="W30" s="14">
        <f t="shared" si="3"/>
        <v>5.2600000000000051</v>
      </c>
      <c r="X30" s="67"/>
      <c r="Y30" s="14">
        <f t="shared" si="4"/>
        <v>5.2600000000000051</v>
      </c>
      <c r="Z30" s="14">
        <f>SUM(Y$4:Y30)</f>
        <v>47.385000000000005</v>
      </c>
      <c r="AH30" s="84">
        <v>27</v>
      </c>
      <c r="AI30" s="84">
        <f>INDEX($U$4:$U$32,INT((AH29-5)/5)+1)</f>
        <v>0.45000000000000007</v>
      </c>
      <c r="AJ30" s="84">
        <v>0.15</v>
      </c>
      <c r="AK30" s="82">
        <f t="shared" ref="AK30" si="66">AI29*$AJ30</f>
        <v>9.0000000000000011E-2</v>
      </c>
      <c r="AL30" s="82">
        <f>ROUND(SUM(AK$4:AK30),2)</f>
        <v>1.35</v>
      </c>
      <c r="AM30" s="82">
        <f t="shared" ref="AM30" si="67">AI30*$AJ30</f>
        <v>6.7500000000000004E-2</v>
      </c>
      <c r="AN30" s="82">
        <f>ROUND(SUM(AM$4:AM30),2)</f>
        <v>1.01</v>
      </c>
      <c r="AO30" s="82">
        <f t="shared" ref="AO30" si="68">AI31*$AJ30</f>
        <v>8.4000000000000005E-2</v>
      </c>
      <c r="AP30" s="82">
        <f>ROUND(SUM(AO$4:AO30),2)</f>
        <v>0.41</v>
      </c>
      <c r="AR30" s="84">
        <v>27</v>
      </c>
      <c r="AS30" s="84">
        <f t="shared" si="8"/>
        <v>92</v>
      </c>
      <c r="AT30" s="85">
        <f t="shared" si="9"/>
        <v>18</v>
      </c>
      <c r="AU30" s="85">
        <f t="shared" si="10"/>
        <v>5</v>
      </c>
      <c r="AV30" s="84">
        <f t="shared" si="11"/>
        <v>103</v>
      </c>
      <c r="AW30" s="85">
        <f t="shared" si="12"/>
        <v>20</v>
      </c>
      <c r="AX30" s="85">
        <f t="shared" si="13"/>
        <v>6</v>
      </c>
      <c r="AY30" s="84">
        <f t="shared" si="14"/>
        <v>115</v>
      </c>
      <c r="AZ30" s="85">
        <f t="shared" si="15"/>
        <v>23</v>
      </c>
      <c r="BA30" s="85">
        <f t="shared" si="16"/>
        <v>6</v>
      </c>
      <c r="BH30" s="85">
        <v>27</v>
      </c>
      <c r="BI30" s="85">
        <v>2</v>
      </c>
      <c r="BJ30" s="85">
        <f>SUM(BI$4:BI30)</f>
        <v>87</v>
      </c>
      <c r="BL30" s="85">
        <v>27</v>
      </c>
      <c r="BM30" s="85">
        <f t="shared" si="17"/>
        <v>92</v>
      </c>
      <c r="BN30" s="89" t="str">
        <f t="shared" si="18"/>
        <v>焦热</v>
      </c>
      <c r="BO30" s="85">
        <f t="shared" si="0"/>
        <v>29</v>
      </c>
      <c r="BP30" s="86">
        <f t="shared" si="19"/>
        <v>12</v>
      </c>
      <c r="BQ30" s="88" t="str">
        <f t="shared" si="20"/>
        <v>大叫唤+2</v>
      </c>
      <c r="BR30" s="85">
        <f t="shared" si="21"/>
        <v>103</v>
      </c>
      <c r="BS30" s="89" t="str">
        <f t="shared" si="22"/>
        <v>焦热</v>
      </c>
      <c r="BT30" s="85">
        <f t="shared" si="23"/>
        <v>33</v>
      </c>
      <c r="BU30" s="86">
        <f t="shared" si="24"/>
        <v>14</v>
      </c>
      <c r="BV30" s="88" t="str">
        <f t="shared" si="25"/>
        <v>焦热+1</v>
      </c>
      <c r="BW30" s="85">
        <f t="shared" si="26"/>
        <v>115</v>
      </c>
      <c r="BX30" s="89" t="str">
        <f t="shared" si="27"/>
        <v>大焦热</v>
      </c>
      <c r="BY30" s="85">
        <f t="shared" si="28"/>
        <v>38</v>
      </c>
      <c r="BZ30" s="86">
        <f t="shared" si="29"/>
        <v>15</v>
      </c>
      <c r="CA30" s="88" t="str">
        <f t="shared" si="30"/>
        <v>焦热+2</v>
      </c>
    </row>
    <row r="31" spans="1:86" ht="16.5" x14ac:dyDescent="0.2">
      <c r="I31" s="84">
        <v>28</v>
      </c>
      <c r="J31" s="84" t="s">
        <v>562</v>
      </c>
      <c r="K31" s="84">
        <v>140</v>
      </c>
      <c r="L31" s="84">
        <v>324</v>
      </c>
      <c r="M31" s="84">
        <v>6</v>
      </c>
      <c r="N31" s="84"/>
      <c r="O31" s="84"/>
      <c r="P31" s="84"/>
      <c r="Q31" s="84">
        <v>1</v>
      </c>
      <c r="R31" s="14">
        <f>ROUND((SUM($L$4:$L31)-SUM($M$4:$M31)+SUM(N$4:N31))/B$4,2)</f>
        <v>96.2</v>
      </c>
      <c r="S31" s="14">
        <f t="shared" si="1"/>
        <v>10.600000000000009</v>
      </c>
      <c r="T31" s="14">
        <f>ROUND((SUM($L$4:$L31)-SUM($M$4:$M31)+SUM(O$4:O31))/C$4,2)</f>
        <v>72.150000000000006</v>
      </c>
      <c r="U31" s="14">
        <f t="shared" si="2"/>
        <v>7.9500000000000028</v>
      </c>
      <c r="V31" s="14">
        <f>ROUND((SUM($L$4:$L31)-SUM($M$4:$M31)+SUM(P$4:P31))/D$4,2)</f>
        <v>53.44</v>
      </c>
      <c r="W31" s="14">
        <f t="shared" si="3"/>
        <v>5.8799999999999955</v>
      </c>
      <c r="X31" s="67"/>
      <c r="Y31" s="14">
        <f t="shared" si="4"/>
        <v>5.8799999999999955</v>
      </c>
      <c r="Z31" s="14">
        <f>SUM(Y$4:Y31)</f>
        <v>53.265000000000001</v>
      </c>
      <c r="AH31" s="84">
        <v>28</v>
      </c>
      <c r="AI31" s="84">
        <f>INDEX($W$4:$W$32,INT((AH29-5)/5)+1)</f>
        <v>0.56000000000000005</v>
      </c>
      <c r="AJ31" s="84">
        <v>0.2</v>
      </c>
      <c r="AK31" s="82">
        <f t="shared" ref="AK31" si="69">AI29*$AJ31</f>
        <v>0.12000000000000002</v>
      </c>
      <c r="AL31" s="82">
        <f>ROUND(SUM(AK$4:AK31),2)</f>
        <v>1.47</v>
      </c>
      <c r="AM31" s="82">
        <f t="shared" ref="AM31" si="70">AI30*$AJ31</f>
        <v>9.0000000000000024E-2</v>
      </c>
      <c r="AN31" s="82">
        <f>ROUND(SUM(AM$4:AM31),2)</f>
        <v>1.1000000000000001</v>
      </c>
      <c r="AO31" s="82">
        <f t="shared" ref="AO31" si="71">AI31*$AJ31</f>
        <v>0.11200000000000002</v>
      </c>
      <c r="AP31" s="82">
        <f>ROUND(SUM(AO$4:AO31),2)</f>
        <v>0.52</v>
      </c>
      <c r="AR31" s="84">
        <v>28</v>
      </c>
      <c r="AS31" s="84">
        <f t="shared" si="8"/>
        <v>93</v>
      </c>
      <c r="AT31" s="85">
        <f t="shared" si="9"/>
        <v>18</v>
      </c>
      <c r="AU31" s="85">
        <f t="shared" si="10"/>
        <v>5</v>
      </c>
      <c r="AV31" s="84">
        <f t="shared" si="11"/>
        <v>104</v>
      </c>
      <c r="AW31" s="85">
        <f t="shared" si="12"/>
        <v>20</v>
      </c>
      <c r="AX31" s="85">
        <f t="shared" si="13"/>
        <v>6</v>
      </c>
      <c r="AY31" s="84">
        <f t="shared" si="14"/>
        <v>117</v>
      </c>
      <c r="AZ31" s="85">
        <f t="shared" si="15"/>
        <v>23</v>
      </c>
      <c r="BA31" s="85">
        <f t="shared" si="16"/>
        <v>6</v>
      </c>
      <c r="BH31" s="85">
        <v>28</v>
      </c>
      <c r="BI31" s="85">
        <v>3</v>
      </c>
      <c r="BJ31" s="85">
        <f>SUM(BI$4:BI31)</f>
        <v>90</v>
      </c>
      <c r="BL31" s="85">
        <v>28</v>
      </c>
      <c r="BM31" s="85">
        <f t="shared" si="17"/>
        <v>93</v>
      </c>
      <c r="BN31" s="89" t="str">
        <f t="shared" si="18"/>
        <v>焦热</v>
      </c>
      <c r="BO31" s="85">
        <f t="shared" si="0"/>
        <v>29</v>
      </c>
      <c r="BP31" s="86">
        <f t="shared" si="19"/>
        <v>12</v>
      </c>
      <c r="BQ31" s="88" t="str">
        <f t="shared" si="20"/>
        <v>大叫唤+2</v>
      </c>
      <c r="BR31" s="85">
        <f t="shared" si="21"/>
        <v>104</v>
      </c>
      <c r="BS31" s="89" t="str">
        <f t="shared" si="22"/>
        <v>焦热</v>
      </c>
      <c r="BT31" s="85">
        <f t="shared" si="23"/>
        <v>33</v>
      </c>
      <c r="BU31" s="86">
        <f t="shared" si="24"/>
        <v>14</v>
      </c>
      <c r="BV31" s="88" t="str">
        <f t="shared" si="25"/>
        <v>焦热+1</v>
      </c>
      <c r="BW31" s="85">
        <f t="shared" si="26"/>
        <v>117</v>
      </c>
      <c r="BX31" s="89" t="str">
        <f t="shared" si="27"/>
        <v>大焦热</v>
      </c>
      <c r="BY31" s="85">
        <f t="shared" si="28"/>
        <v>39</v>
      </c>
      <c r="BZ31" s="86">
        <f t="shared" si="29"/>
        <v>16</v>
      </c>
      <c r="CA31" s="88" t="str">
        <f t="shared" si="30"/>
        <v>大焦热</v>
      </c>
    </row>
    <row r="32" spans="1:86" ht="16.5" x14ac:dyDescent="0.2">
      <c r="I32" s="84">
        <v>29</v>
      </c>
      <c r="J32" s="84" t="s">
        <v>563</v>
      </c>
      <c r="K32" s="84">
        <v>145</v>
      </c>
      <c r="L32" s="84">
        <v>360</v>
      </c>
      <c r="M32" s="84">
        <v>6</v>
      </c>
      <c r="N32" s="84"/>
      <c r="O32" s="84"/>
      <c r="P32" s="84"/>
      <c r="Q32" s="84">
        <v>1</v>
      </c>
      <c r="R32" s="14">
        <f>ROUND((SUM($L$4:$L32)-SUM($M$4:$M32)+SUM(N$4:N32))/B$4,2)</f>
        <v>108</v>
      </c>
      <c r="S32" s="14">
        <f t="shared" si="1"/>
        <v>11.799999999999997</v>
      </c>
      <c r="T32" s="14">
        <f>ROUND((SUM($L$4:$L32)-SUM($M$4:$M32)+SUM(O$4:O32))/C$4,2)</f>
        <v>81</v>
      </c>
      <c r="U32" s="14">
        <f t="shared" si="2"/>
        <v>8.8499999999999943</v>
      </c>
      <c r="V32" s="14">
        <f>ROUND((SUM($L$4:$L32)-SUM($M$4:$M32)+SUM(P$4:P32))/D$4,2)</f>
        <v>60</v>
      </c>
      <c r="W32" s="14">
        <f t="shared" si="3"/>
        <v>6.5600000000000023</v>
      </c>
      <c r="X32" s="67"/>
      <c r="Y32" s="14">
        <f t="shared" si="4"/>
        <v>6.5600000000000023</v>
      </c>
      <c r="Z32" s="14">
        <f>SUM(Y$4:Y32)</f>
        <v>59.825000000000003</v>
      </c>
      <c r="AH32" s="84">
        <v>29</v>
      </c>
      <c r="AI32" s="84"/>
      <c r="AJ32" s="84">
        <v>0.25</v>
      </c>
      <c r="AK32" s="82">
        <f t="shared" ref="AK32" si="72">AI29*$AJ32</f>
        <v>0.15000000000000002</v>
      </c>
      <c r="AL32" s="82">
        <f>ROUND(SUM(AK$4:AK32),2)</f>
        <v>1.62</v>
      </c>
      <c r="AM32" s="82">
        <f t="shared" ref="AM32" si="73">AI30*$AJ32</f>
        <v>0.11250000000000002</v>
      </c>
      <c r="AN32" s="82">
        <f>ROUND(SUM(AM$4:AM32),2)</f>
        <v>1.22</v>
      </c>
      <c r="AO32" s="82">
        <f t="shared" ref="AO32" si="74">AI31*$AJ32</f>
        <v>0.14000000000000001</v>
      </c>
      <c r="AP32" s="82">
        <f>ROUND(SUM(AO$4:AO32),2)</f>
        <v>0.66</v>
      </c>
      <c r="AR32" s="84">
        <v>29</v>
      </c>
      <c r="AS32" s="84">
        <f t="shared" si="8"/>
        <v>94</v>
      </c>
      <c r="AT32" s="85">
        <f t="shared" si="9"/>
        <v>18</v>
      </c>
      <c r="AU32" s="85">
        <f t="shared" si="10"/>
        <v>5</v>
      </c>
      <c r="AV32" s="84">
        <f t="shared" si="11"/>
        <v>105</v>
      </c>
      <c r="AW32" s="85">
        <f t="shared" si="12"/>
        <v>21</v>
      </c>
      <c r="AX32" s="85">
        <f t="shared" si="13"/>
        <v>6</v>
      </c>
      <c r="AY32" s="84">
        <f t="shared" si="14"/>
        <v>119</v>
      </c>
      <c r="AZ32" s="85">
        <f t="shared" si="15"/>
        <v>23</v>
      </c>
      <c r="BA32" s="85">
        <f t="shared" si="16"/>
        <v>6</v>
      </c>
      <c r="BH32" s="85">
        <v>29</v>
      </c>
      <c r="BI32" s="85">
        <v>2</v>
      </c>
      <c r="BJ32" s="85">
        <f>SUM(BI$4:BI32)</f>
        <v>92</v>
      </c>
      <c r="BL32" s="85">
        <v>29</v>
      </c>
      <c r="BM32" s="85">
        <f t="shared" si="17"/>
        <v>94</v>
      </c>
      <c r="BN32" s="89" t="str">
        <f t="shared" si="18"/>
        <v>焦热</v>
      </c>
      <c r="BO32" s="85">
        <f t="shared" si="0"/>
        <v>29</v>
      </c>
      <c r="BP32" s="86">
        <f t="shared" si="19"/>
        <v>12</v>
      </c>
      <c r="BQ32" s="88" t="str">
        <f t="shared" si="20"/>
        <v>大叫唤+2</v>
      </c>
      <c r="BR32" s="85">
        <f t="shared" si="21"/>
        <v>105</v>
      </c>
      <c r="BS32" s="89" t="str">
        <f t="shared" si="22"/>
        <v>焦热</v>
      </c>
      <c r="BT32" s="85">
        <f t="shared" si="23"/>
        <v>34</v>
      </c>
      <c r="BU32" s="86">
        <f t="shared" si="24"/>
        <v>14</v>
      </c>
      <c r="BV32" s="88" t="str">
        <f t="shared" si="25"/>
        <v>焦热+1</v>
      </c>
      <c r="BW32" s="85">
        <f t="shared" si="26"/>
        <v>119</v>
      </c>
      <c r="BX32" s="89" t="str">
        <f t="shared" si="27"/>
        <v>大焦热</v>
      </c>
      <c r="BY32" s="85">
        <f t="shared" si="28"/>
        <v>39</v>
      </c>
      <c r="BZ32" s="86">
        <f t="shared" si="29"/>
        <v>16</v>
      </c>
      <c r="CA32" s="88" t="str">
        <f t="shared" si="30"/>
        <v>大焦热</v>
      </c>
    </row>
    <row r="33" spans="9:79" ht="16.5" x14ac:dyDescent="0.2"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H33" s="84">
        <v>30</v>
      </c>
      <c r="AI33" s="84"/>
      <c r="AJ33" s="84">
        <v>0.3</v>
      </c>
      <c r="AK33" s="82">
        <f t="shared" ref="AK33" si="75">AI29*$AJ33</f>
        <v>0.18000000000000002</v>
      </c>
      <c r="AL33" s="82">
        <f>ROUND(SUM(AK$4:AK33),2)</f>
        <v>1.8</v>
      </c>
      <c r="AM33" s="82">
        <f t="shared" ref="AM33" si="76">AI30*$AJ33</f>
        <v>0.13500000000000001</v>
      </c>
      <c r="AN33" s="82">
        <f>ROUND(SUM(AM$4:AM33),2)</f>
        <v>1.35</v>
      </c>
      <c r="AO33" s="82">
        <f t="shared" ref="AO33" si="77">AI31*$AJ33</f>
        <v>0.16800000000000001</v>
      </c>
      <c r="AP33" s="82">
        <f>ROUND(SUM(AO$4:AO33),2)</f>
        <v>0.83</v>
      </c>
      <c r="AR33" s="84">
        <v>30</v>
      </c>
      <c r="AS33" s="84">
        <f t="shared" si="8"/>
        <v>96</v>
      </c>
      <c r="AT33" s="85">
        <f t="shared" si="9"/>
        <v>19</v>
      </c>
      <c r="AU33" s="85">
        <f t="shared" si="10"/>
        <v>5</v>
      </c>
      <c r="AV33" s="84">
        <f t="shared" si="11"/>
        <v>107</v>
      </c>
      <c r="AW33" s="85">
        <f t="shared" si="12"/>
        <v>21</v>
      </c>
      <c r="AX33" s="85">
        <f t="shared" si="13"/>
        <v>6</v>
      </c>
      <c r="AY33" s="84">
        <f t="shared" si="14"/>
        <v>120</v>
      </c>
      <c r="AZ33" s="85">
        <f t="shared" si="15"/>
        <v>24</v>
      </c>
      <c r="BA33" s="85">
        <f t="shared" si="16"/>
        <v>6</v>
      </c>
      <c r="BH33" s="85">
        <v>30</v>
      </c>
      <c r="BI33" s="85">
        <v>3</v>
      </c>
      <c r="BJ33" s="85">
        <f>SUM(BI$4:BI33)</f>
        <v>95</v>
      </c>
      <c r="BL33" s="85">
        <v>30</v>
      </c>
      <c r="BM33" s="85">
        <f t="shared" si="17"/>
        <v>96</v>
      </c>
      <c r="BN33" s="89" t="str">
        <f t="shared" si="18"/>
        <v>焦热</v>
      </c>
      <c r="BO33" s="85">
        <f t="shared" si="0"/>
        <v>30</v>
      </c>
      <c r="BP33" s="86">
        <f t="shared" si="19"/>
        <v>13</v>
      </c>
      <c r="BQ33" s="88" t="str">
        <f t="shared" si="20"/>
        <v>焦热</v>
      </c>
      <c r="BR33" s="85">
        <f t="shared" si="21"/>
        <v>107</v>
      </c>
      <c r="BS33" s="89" t="str">
        <f t="shared" si="22"/>
        <v>焦热</v>
      </c>
      <c r="BT33" s="85">
        <f t="shared" si="23"/>
        <v>35</v>
      </c>
      <c r="BU33" s="86">
        <f t="shared" si="24"/>
        <v>14</v>
      </c>
      <c r="BV33" s="88" t="str">
        <f t="shared" si="25"/>
        <v>焦热+1</v>
      </c>
      <c r="BW33" s="85">
        <f t="shared" si="26"/>
        <v>120</v>
      </c>
      <c r="BX33" s="89" t="str">
        <f t="shared" si="27"/>
        <v>大焦热</v>
      </c>
      <c r="BY33" s="85">
        <f t="shared" si="28"/>
        <v>40</v>
      </c>
      <c r="BZ33" s="86">
        <f t="shared" si="29"/>
        <v>16</v>
      </c>
      <c r="CA33" s="88" t="str">
        <f t="shared" si="30"/>
        <v>大焦热</v>
      </c>
    </row>
    <row r="34" spans="9:79" ht="16.5" x14ac:dyDescent="0.2">
      <c r="AH34" s="84">
        <v>31</v>
      </c>
      <c r="AI34" s="84">
        <f>INDEX($S$4:$S$32,INT((AH34-5)/5)+1)</f>
        <v>0.8</v>
      </c>
      <c r="AJ34" s="84">
        <v>0.1</v>
      </c>
      <c r="AK34" s="82">
        <f t="shared" ref="AK34" si="78">AI34*$AJ34</f>
        <v>8.0000000000000016E-2</v>
      </c>
      <c r="AL34" s="82">
        <f>ROUND(SUM(AK$4:AK34),2)</f>
        <v>1.88</v>
      </c>
      <c r="AM34" s="82">
        <f t="shared" ref="AM34" si="79">AI35*$AJ34</f>
        <v>5.9999999999999991E-2</v>
      </c>
      <c r="AN34" s="82">
        <f>ROUND(SUM(AM$4:AM34),2)</f>
        <v>1.41</v>
      </c>
      <c r="AO34" s="82">
        <f t="shared" ref="AO34" si="80">AI36*$AJ34</f>
        <v>4.3999999999999997E-2</v>
      </c>
      <c r="AP34" s="82">
        <f>ROUND(SUM(AO$4:AO34),2)</f>
        <v>0.87</v>
      </c>
      <c r="AR34" s="84">
        <v>31</v>
      </c>
      <c r="AS34" s="84">
        <f t="shared" si="8"/>
        <v>97</v>
      </c>
      <c r="AT34" s="85">
        <f t="shared" si="9"/>
        <v>19</v>
      </c>
      <c r="AU34" s="85">
        <f t="shared" si="10"/>
        <v>5</v>
      </c>
      <c r="AV34" s="84">
        <f t="shared" si="11"/>
        <v>108</v>
      </c>
      <c r="AW34" s="85">
        <f t="shared" si="12"/>
        <v>21</v>
      </c>
      <c r="AX34" s="85">
        <f t="shared" si="13"/>
        <v>6</v>
      </c>
      <c r="AY34" s="84">
        <f t="shared" si="14"/>
        <v>122</v>
      </c>
      <c r="AZ34" s="85">
        <f t="shared" si="15"/>
        <v>24</v>
      </c>
      <c r="BA34" s="85">
        <f t="shared" si="16"/>
        <v>6</v>
      </c>
      <c r="BH34" s="85">
        <v>31</v>
      </c>
      <c r="BI34" s="85">
        <v>2</v>
      </c>
      <c r="BJ34" s="85">
        <f>SUM(BI$4:BI34)</f>
        <v>97</v>
      </c>
      <c r="BL34" s="85">
        <v>31</v>
      </c>
      <c r="BM34" s="85">
        <f t="shared" si="17"/>
        <v>97</v>
      </c>
      <c r="BN34" s="89" t="str">
        <f t="shared" si="18"/>
        <v>焦热</v>
      </c>
      <c r="BO34" s="85">
        <f t="shared" si="0"/>
        <v>31</v>
      </c>
      <c r="BP34" s="86">
        <f t="shared" si="19"/>
        <v>13</v>
      </c>
      <c r="BQ34" s="88" t="str">
        <f t="shared" si="20"/>
        <v>焦热</v>
      </c>
      <c r="BR34" s="85">
        <f t="shared" si="21"/>
        <v>108</v>
      </c>
      <c r="BS34" s="89" t="str">
        <f t="shared" si="22"/>
        <v>焦热</v>
      </c>
      <c r="BT34" s="85">
        <f t="shared" si="23"/>
        <v>35</v>
      </c>
      <c r="BU34" s="86">
        <f t="shared" si="24"/>
        <v>14</v>
      </c>
      <c r="BV34" s="88" t="str">
        <f t="shared" si="25"/>
        <v>焦热+1</v>
      </c>
      <c r="BW34" s="85">
        <f t="shared" si="26"/>
        <v>122</v>
      </c>
      <c r="BX34" s="89" t="str">
        <f t="shared" si="27"/>
        <v>大焦热</v>
      </c>
      <c r="BY34" s="85">
        <f t="shared" si="28"/>
        <v>41</v>
      </c>
      <c r="BZ34" s="86">
        <f t="shared" si="29"/>
        <v>16</v>
      </c>
      <c r="CA34" s="88" t="str">
        <f t="shared" si="30"/>
        <v>大焦热</v>
      </c>
    </row>
    <row r="35" spans="9:79" ht="16.5" x14ac:dyDescent="0.2">
      <c r="AH35" s="84">
        <v>32</v>
      </c>
      <c r="AI35" s="84">
        <f>INDEX($U$4:$U$32,INT((AH34-5)/5)+1)</f>
        <v>0.59999999999999987</v>
      </c>
      <c r="AJ35" s="84">
        <v>0.15</v>
      </c>
      <c r="AK35" s="82">
        <f t="shared" ref="AK35" si="81">AI34*$AJ35</f>
        <v>0.12</v>
      </c>
      <c r="AL35" s="82">
        <f>ROUND(SUM(AK$4:AK35),2)</f>
        <v>2</v>
      </c>
      <c r="AM35" s="82">
        <f t="shared" ref="AM35" si="82">AI35*$AJ35</f>
        <v>8.9999999999999983E-2</v>
      </c>
      <c r="AN35" s="82">
        <f>ROUND(SUM(AM$4:AM35),2)</f>
        <v>1.5</v>
      </c>
      <c r="AO35" s="82">
        <f t="shared" ref="AO35" si="83">AI36*$AJ35</f>
        <v>6.5999999999999989E-2</v>
      </c>
      <c r="AP35" s="82">
        <f>ROUND(SUM(AO$4:AO35),2)</f>
        <v>0.94</v>
      </c>
      <c r="AR35" s="84">
        <v>32</v>
      </c>
      <c r="AS35" s="84">
        <f t="shared" si="8"/>
        <v>98</v>
      </c>
      <c r="AT35" s="85">
        <f t="shared" si="9"/>
        <v>19</v>
      </c>
      <c r="AU35" s="85">
        <f t="shared" si="10"/>
        <v>5</v>
      </c>
      <c r="AV35" s="84">
        <f t="shared" si="11"/>
        <v>109</v>
      </c>
      <c r="AW35" s="85">
        <f t="shared" si="12"/>
        <v>21</v>
      </c>
      <c r="AX35" s="85">
        <f t="shared" si="13"/>
        <v>6</v>
      </c>
      <c r="AY35" s="84">
        <f t="shared" si="14"/>
        <v>123</v>
      </c>
      <c r="AZ35" s="85">
        <f t="shared" si="15"/>
        <v>24</v>
      </c>
      <c r="BA35" s="85">
        <f t="shared" si="16"/>
        <v>6</v>
      </c>
      <c r="BH35" s="85">
        <v>32</v>
      </c>
      <c r="BI35" s="85">
        <v>3</v>
      </c>
      <c r="BJ35" s="85">
        <f>SUM(BI$4:BI35)</f>
        <v>100</v>
      </c>
      <c r="BL35" s="85">
        <v>32</v>
      </c>
      <c r="BM35" s="85">
        <f t="shared" si="17"/>
        <v>98</v>
      </c>
      <c r="BN35" s="89" t="str">
        <f t="shared" si="18"/>
        <v>焦热</v>
      </c>
      <c r="BO35" s="85">
        <f t="shared" si="0"/>
        <v>31</v>
      </c>
      <c r="BP35" s="86">
        <f t="shared" si="19"/>
        <v>13</v>
      </c>
      <c r="BQ35" s="88" t="str">
        <f t="shared" si="20"/>
        <v>焦热</v>
      </c>
      <c r="BR35" s="85">
        <f t="shared" si="21"/>
        <v>109</v>
      </c>
      <c r="BS35" s="89" t="str">
        <f t="shared" si="22"/>
        <v>焦热</v>
      </c>
      <c r="BT35" s="85">
        <f t="shared" si="23"/>
        <v>35</v>
      </c>
      <c r="BU35" s="86">
        <f t="shared" si="24"/>
        <v>14</v>
      </c>
      <c r="BV35" s="88" t="str">
        <f t="shared" si="25"/>
        <v>焦热+1</v>
      </c>
      <c r="BW35" s="85">
        <f t="shared" si="26"/>
        <v>123</v>
      </c>
      <c r="BX35" s="89" t="str">
        <f t="shared" si="27"/>
        <v>大焦热</v>
      </c>
      <c r="BY35" s="85">
        <f t="shared" si="28"/>
        <v>41</v>
      </c>
      <c r="BZ35" s="86">
        <f t="shared" si="29"/>
        <v>16</v>
      </c>
      <c r="CA35" s="88" t="str">
        <f t="shared" si="30"/>
        <v>大焦热</v>
      </c>
    </row>
    <row r="36" spans="9:79" ht="16.5" x14ac:dyDescent="0.2">
      <c r="AH36" s="84">
        <v>33</v>
      </c>
      <c r="AI36" s="84">
        <f>INDEX($W$4:$W$32,INT((AH34-5)/5)+1)</f>
        <v>0.43999999999999995</v>
      </c>
      <c r="AJ36" s="84">
        <v>0.2</v>
      </c>
      <c r="AK36" s="82">
        <f t="shared" ref="AK36" si="84">AI34*$AJ36</f>
        <v>0.16000000000000003</v>
      </c>
      <c r="AL36" s="82">
        <f>ROUND(SUM(AK$4:AK36),2)</f>
        <v>2.16</v>
      </c>
      <c r="AM36" s="82">
        <f t="shared" ref="AM36" si="85">AI35*$AJ36</f>
        <v>0.11999999999999998</v>
      </c>
      <c r="AN36" s="82">
        <f>ROUND(SUM(AM$4:AM36),2)</f>
        <v>1.62</v>
      </c>
      <c r="AO36" s="82">
        <f t="shared" ref="AO36" si="86">AI36*$AJ36</f>
        <v>8.7999999999999995E-2</v>
      </c>
      <c r="AP36" s="82">
        <f>ROUND(SUM(AO$4:AO36),2)</f>
        <v>1.02</v>
      </c>
      <c r="AR36" s="84">
        <v>33</v>
      </c>
      <c r="AS36" s="84">
        <f t="shared" si="8"/>
        <v>99</v>
      </c>
      <c r="AT36" s="85">
        <f t="shared" si="9"/>
        <v>19</v>
      </c>
      <c r="AU36" s="85">
        <f t="shared" si="10"/>
        <v>5</v>
      </c>
      <c r="AV36" s="84">
        <f t="shared" si="11"/>
        <v>111</v>
      </c>
      <c r="AW36" s="85">
        <f t="shared" si="12"/>
        <v>22</v>
      </c>
      <c r="AX36" s="85">
        <f t="shared" si="13"/>
        <v>6</v>
      </c>
      <c r="AY36" s="84">
        <f t="shared" si="14"/>
        <v>124</v>
      </c>
      <c r="AZ36" s="85">
        <f t="shared" si="15"/>
        <v>24</v>
      </c>
      <c r="BA36" s="85">
        <f t="shared" si="16"/>
        <v>6</v>
      </c>
      <c r="BH36" s="85">
        <v>33</v>
      </c>
      <c r="BI36" s="85">
        <v>2</v>
      </c>
      <c r="BJ36" s="85">
        <f>SUM(BI$4:BI36)</f>
        <v>102</v>
      </c>
      <c r="BL36" s="85">
        <v>33</v>
      </c>
      <c r="BM36" s="85">
        <f t="shared" si="17"/>
        <v>99</v>
      </c>
      <c r="BN36" s="89" t="str">
        <f t="shared" si="18"/>
        <v>焦热</v>
      </c>
      <c r="BO36" s="85">
        <f t="shared" si="0"/>
        <v>31</v>
      </c>
      <c r="BP36" s="86">
        <f t="shared" si="19"/>
        <v>13</v>
      </c>
      <c r="BQ36" s="88" t="str">
        <f t="shared" si="20"/>
        <v>焦热</v>
      </c>
      <c r="BR36" s="85">
        <f t="shared" si="21"/>
        <v>111</v>
      </c>
      <c r="BS36" s="89" t="str">
        <f t="shared" si="22"/>
        <v>大焦热</v>
      </c>
      <c r="BT36" s="85">
        <f t="shared" si="23"/>
        <v>36</v>
      </c>
      <c r="BU36" s="86">
        <f t="shared" si="24"/>
        <v>15</v>
      </c>
      <c r="BV36" s="88" t="str">
        <f t="shared" si="25"/>
        <v>焦热+2</v>
      </c>
      <c r="BW36" s="85">
        <f t="shared" si="26"/>
        <v>124</v>
      </c>
      <c r="BX36" s="89" t="str">
        <f t="shared" si="27"/>
        <v>大焦热</v>
      </c>
      <c r="BY36" s="85">
        <f t="shared" si="28"/>
        <v>41</v>
      </c>
      <c r="BZ36" s="86">
        <f t="shared" si="29"/>
        <v>16</v>
      </c>
      <c r="CA36" s="88" t="str">
        <f t="shared" si="30"/>
        <v>大焦热</v>
      </c>
    </row>
    <row r="37" spans="9:79" ht="16.5" x14ac:dyDescent="0.2">
      <c r="AH37" s="84">
        <v>34</v>
      </c>
      <c r="AI37" s="84"/>
      <c r="AJ37" s="84">
        <v>0.25</v>
      </c>
      <c r="AK37" s="82">
        <f t="shared" ref="AK37" si="87">AI34*$AJ37</f>
        <v>0.2</v>
      </c>
      <c r="AL37" s="82">
        <f>ROUND(SUM(AK$4:AK37),2)</f>
        <v>2.36</v>
      </c>
      <c r="AM37" s="82">
        <f t="shared" ref="AM37" si="88">AI35*$AJ37</f>
        <v>0.14999999999999997</v>
      </c>
      <c r="AN37" s="82">
        <f>ROUND(SUM(AM$4:AM37),2)</f>
        <v>1.77</v>
      </c>
      <c r="AO37" s="82">
        <f t="shared" ref="AO37" si="89">AI36*$AJ37</f>
        <v>0.10999999999999999</v>
      </c>
      <c r="AP37" s="82">
        <f>ROUND(SUM(AO$4:AO37),2)</f>
        <v>1.1299999999999999</v>
      </c>
      <c r="AR37" s="84">
        <v>34</v>
      </c>
      <c r="AS37" s="84">
        <f t="shared" si="8"/>
        <v>100</v>
      </c>
      <c r="AT37" s="85">
        <f t="shared" si="9"/>
        <v>20</v>
      </c>
      <c r="AU37" s="85">
        <f t="shared" si="10"/>
        <v>6</v>
      </c>
      <c r="AV37" s="84">
        <f t="shared" si="11"/>
        <v>112</v>
      </c>
      <c r="AW37" s="85">
        <f t="shared" si="12"/>
        <v>22</v>
      </c>
      <c r="AX37" s="85">
        <f t="shared" si="13"/>
        <v>6</v>
      </c>
      <c r="AY37" s="84">
        <f t="shared" si="14"/>
        <v>126</v>
      </c>
      <c r="AZ37" s="85">
        <f t="shared" si="15"/>
        <v>25</v>
      </c>
      <c r="BA37" s="85">
        <f t="shared" si="16"/>
        <v>7</v>
      </c>
      <c r="BH37" s="85">
        <v>34</v>
      </c>
      <c r="BI37" s="85">
        <v>3</v>
      </c>
      <c r="BJ37" s="85">
        <f>SUM(BI$4:BI37)</f>
        <v>105</v>
      </c>
      <c r="BL37" s="85">
        <v>34</v>
      </c>
      <c r="BM37" s="85">
        <f t="shared" si="17"/>
        <v>100</v>
      </c>
      <c r="BN37" s="89" t="str">
        <f t="shared" si="18"/>
        <v>焦热</v>
      </c>
      <c r="BO37" s="85">
        <f t="shared" si="0"/>
        <v>32</v>
      </c>
      <c r="BP37" s="86">
        <f t="shared" si="19"/>
        <v>13</v>
      </c>
      <c r="BQ37" s="88" t="str">
        <f t="shared" si="20"/>
        <v>焦热</v>
      </c>
      <c r="BR37" s="85">
        <f t="shared" si="21"/>
        <v>112</v>
      </c>
      <c r="BS37" s="89" t="str">
        <f t="shared" si="22"/>
        <v>大焦热</v>
      </c>
      <c r="BT37" s="85">
        <f t="shared" si="23"/>
        <v>37</v>
      </c>
      <c r="BU37" s="86">
        <f t="shared" si="24"/>
        <v>15</v>
      </c>
      <c r="BV37" s="88" t="str">
        <f t="shared" si="25"/>
        <v>焦热+2</v>
      </c>
      <c r="BW37" s="85">
        <f t="shared" si="26"/>
        <v>126</v>
      </c>
      <c r="BX37" s="89" t="str">
        <f t="shared" si="27"/>
        <v>大焦热</v>
      </c>
      <c r="BY37" s="85">
        <f t="shared" si="28"/>
        <v>42</v>
      </c>
      <c r="BZ37" s="86">
        <f t="shared" si="29"/>
        <v>17</v>
      </c>
      <c r="CA37" s="88" t="str">
        <f t="shared" si="30"/>
        <v>大焦热+1</v>
      </c>
    </row>
    <row r="38" spans="9:79" ht="16.5" x14ac:dyDescent="0.2">
      <c r="AH38" s="84">
        <v>35</v>
      </c>
      <c r="AI38" s="84"/>
      <c r="AJ38" s="84">
        <v>0.3</v>
      </c>
      <c r="AK38" s="82">
        <f t="shared" ref="AK38" si="90">AI34*$AJ38</f>
        <v>0.24</v>
      </c>
      <c r="AL38" s="82">
        <f>ROUND(SUM(AK$4:AK38),2)</f>
        <v>2.6</v>
      </c>
      <c r="AM38" s="82">
        <f t="shared" ref="AM38" si="91">AI35*$AJ38</f>
        <v>0.17999999999999997</v>
      </c>
      <c r="AN38" s="82">
        <f>ROUND(SUM(AM$4:AM38),2)</f>
        <v>1.95</v>
      </c>
      <c r="AO38" s="82">
        <f t="shared" ref="AO38" si="92">AI36*$AJ38</f>
        <v>0.13199999999999998</v>
      </c>
      <c r="AP38" s="82">
        <f>ROUND(SUM(AO$4:AO38),2)</f>
        <v>1.27</v>
      </c>
      <c r="AR38" s="84">
        <v>35</v>
      </c>
      <c r="AS38" s="84">
        <f t="shared" si="8"/>
        <v>102</v>
      </c>
      <c r="AT38" s="85">
        <f t="shared" si="9"/>
        <v>20</v>
      </c>
      <c r="AU38" s="85">
        <f t="shared" si="10"/>
        <v>6</v>
      </c>
      <c r="AV38" s="84">
        <f t="shared" si="11"/>
        <v>113</v>
      </c>
      <c r="AW38" s="85">
        <f t="shared" si="12"/>
        <v>22</v>
      </c>
      <c r="AX38" s="85">
        <f t="shared" si="13"/>
        <v>6</v>
      </c>
      <c r="AY38" s="84">
        <f t="shared" si="14"/>
        <v>127</v>
      </c>
      <c r="AZ38" s="85">
        <f t="shared" si="15"/>
        <v>25</v>
      </c>
      <c r="BA38" s="85">
        <f t="shared" si="16"/>
        <v>7</v>
      </c>
      <c r="BH38" s="85">
        <v>35</v>
      </c>
      <c r="BI38" s="85">
        <v>2</v>
      </c>
      <c r="BJ38" s="85">
        <f>SUM(BI$4:BI38)</f>
        <v>107</v>
      </c>
      <c r="BL38" s="85">
        <v>35</v>
      </c>
      <c r="BM38" s="85">
        <f t="shared" si="17"/>
        <v>102</v>
      </c>
      <c r="BN38" s="89" t="str">
        <f t="shared" si="18"/>
        <v>焦热</v>
      </c>
      <c r="BO38" s="85">
        <f t="shared" si="0"/>
        <v>33</v>
      </c>
      <c r="BP38" s="86">
        <f t="shared" si="19"/>
        <v>14</v>
      </c>
      <c r="BQ38" s="88" t="str">
        <f t="shared" si="20"/>
        <v>焦热+1</v>
      </c>
      <c r="BR38" s="85">
        <f t="shared" si="21"/>
        <v>113</v>
      </c>
      <c r="BS38" s="89" t="str">
        <f t="shared" si="22"/>
        <v>大焦热</v>
      </c>
      <c r="BT38" s="85">
        <f t="shared" si="23"/>
        <v>37</v>
      </c>
      <c r="BU38" s="86">
        <f t="shared" si="24"/>
        <v>15</v>
      </c>
      <c r="BV38" s="88" t="str">
        <f t="shared" si="25"/>
        <v>焦热+2</v>
      </c>
      <c r="BW38" s="85">
        <f t="shared" si="26"/>
        <v>127</v>
      </c>
      <c r="BX38" s="89" t="str">
        <f t="shared" si="27"/>
        <v>大焦热</v>
      </c>
      <c r="BY38" s="85">
        <f t="shared" si="28"/>
        <v>43</v>
      </c>
      <c r="BZ38" s="86">
        <f t="shared" si="29"/>
        <v>17</v>
      </c>
      <c r="CA38" s="88" t="str">
        <f t="shared" si="30"/>
        <v>大焦热+1</v>
      </c>
    </row>
    <row r="39" spans="9:79" ht="16.5" x14ac:dyDescent="0.2">
      <c r="AH39" s="84">
        <v>36</v>
      </c>
      <c r="AI39" s="84">
        <f>INDEX($S$4:$S$32,INT((AH39-5)/5)+1)</f>
        <v>1</v>
      </c>
      <c r="AJ39" s="84">
        <v>0.1</v>
      </c>
      <c r="AK39" s="82">
        <f t="shared" ref="AK39" si="93">AI39*$AJ39</f>
        <v>0.1</v>
      </c>
      <c r="AL39" s="82">
        <f>ROUND(SUM(AK$4:AK39),2)</f>
        <v>2.7</v>
      </c>
      <c r="AM39" s="82">
        <f t="shared" ref="AM39" si="94">AI40*$AJ39</f>
        <v>7.5000000000000025E-2</v>
      </c>
      <c r="AN39" s="82">
        <f>ROUND(SUM(AM$4:AM39),2)</f>
        <v>2.0299999999999998</v>
      </c>
      <c r="AO39" s="82">
        <f t="shared" ref="AO39" si="95">AI41*$AJ39</f>
        <v>5.6000000000000008E-2</v>
      </c>
      <c r="AP39" s="82">
        <f>ROUND(SUM(AO$4:AO39),2)</f>
        <v>1.32</v>
      </c>
      <c r="AR39" s="84">
        <v>36</v>
      </c>
      <c r="AS39" s="84">
        <f t="shared" si="8"/>
        <v>103</v>
      </c>
      <c r="AT39" s="85">
        <f t="shared" si="9"/>
        <v>20</v>
      </c>
      <c r="AU39" s="85">
        <f t="shared" si="10"/>
        <v>6</v>
      </c>
      <c r="AV39" s="84">
        <f t="shared" si="11"/>
        <v>114</v>
      </c>
      <c r="AW39" s="85">
        <f t="shared" si="12"/>
        <v>22</v>
      </c>
      <c r="AX39" s="85">
        <f t="shared" si="13"/>
        <v>6</v>
      </c>
      <c r="AY39" s="84">
        <f t="shared" si="14"/>
        <v>128</v>
      </c>
      <c r="AZ39" s="85">
        <f t="shared" si="15"/>
        <v>25</v>
      </c>
      <c r="BA39" s="85">
        <f t="shared" si="16"/>
        <v>7</v>
      </c>
      <c r="BH39" s="85">
        <v>36</v>
      </c>
      <c r="BI39" s="85">
        <v>3</v>
      </c>
      <c r="BJ39" s="85">
        <f>SUM(BI$4:BI39)</f>
        <v>110</v>
      </c>
      <c r="BL39" s="85">
        <v>36</v>
      </c>
      <c r="BM39" s="85">
        <f t="shared" si="17"/>
        <v>103</v>
      </c>
      <c r="BN39" s="89" t="str">
        <f t="shared" si="18"/>
        <v>焦热</v>
      </c>
      <c r="BO39" s="85">
        <f t="shared" si="0"/>
        <v>33</v>
      </c>
      <c r="BP39" s="86">
        <f t="shared" si="19"/>
        <v>14</v>
      </c>
      <c r="BQ39" s="88" t="str">
        <f t="shared" si="20"/>
        <v>焦热+1</v>
      </c>
      <c r="BR39" s="85">
        <f t="shared" si="21"/>
        <v>114</v>
      </c>
      <c r="BS39" s="89" t="str">
        <f t="shared" si="22"/>
        <v>大焦热</v>
      </c>
      <c r="BT39" s="85">
        <f t="shared" si="23"/>
        <v>37</v>
      </c>
      <c r="BU39" s="86">
        <f t="shared" si="24"/>
        <v>15</v>
      </c>
      <c r="BV39" s="88" t="str">
        <f t="shared" si="25"/>
        <v>焦热+2</v>
      </c>
      <c r="BW39" s="85">
        <f t="shared" si="26"/>
        <v>128</v>
      </c>
      <c r="BX39" s="89" t="str">
        <f t="shared" si="27"/>
        <v>大焦热</v>
      </c>
      <c r="BY39" s="85">
        <f t="shared" si="28"/>
        <v>43</v>
      </c>
      <c r="BZ39" s="86">
        <f t="shared" si="29"/>
        <v>17</v>
      </c>
      <c r="CA39" s="88" t="str">
        <f t="shared" si="30"/>
        <v>大焦热+1</v>
      </c>
    </row>
    <row r="40" spans="9:79" ht="16.5" x14ac:dyDescent="0.2">
      <c r="AH40" s="84">
        <v>37</v>
      </c>
      <c r="AI40" s="84">
        <f>INDEX($U$4:$U$32,INT((AH39-5)/5)+1)</f>
        <v>0.75000000000000022</v>
      </c>
      <c r="AJ40" s="84">
        <v>0.15</v>
      </c>
      <c r="AK40" s="82">
        <f t="shared" ref="AK40" si="96">AI39*$AJ40</f>
        <v>0.15</v>
      </c>
      <c r="AL40" s="82">
        <f>ROUND(SUM(AK$4:AK40),2)</f>
        <v>2.85</v>
      </c>
      <c r="AM40" s="82">
        <f t="shared" ref="AM40" si="97">AI40*$AJ40</f>
        <v>0.11250000000000003</v>
      </c>
      <c r="AN40" s="82">
        <f>ROUND(SUM(AM$4:AM40),2)</f>
        <v>2.14</v>
      </c>
      <c r="AO40" s="82">
        <f t="shared" ref="AO40" si="98">AI41*$AJ40</f>
        <v>8.4000000000000005E-2</v>
      </c>
      <c r="AP40" s="82">
        <f>ROUND(SUM(AO$4:AO40),2)</f>
        <v>1.41</v>
      </c>
      <c r="AR40" s="84">
        <v>37</v>
      </c>
      <c r="AS40" s="84">
        <f t="shared" si="8"/>
        <v>104</v>
      </c>
      <c r="AT40" s="85">
        <f t="shared" si="9"/>
        <v>20</v>
      </c>
      <c r="AU40" s="85">
        <f t="shared" si="10"/>
        <v>6</v>
      </c>
      <c r="AV40" s="84">
        <f t="shared" si="11"/>
        <v>116</v>
      </c>
      <c r="AW40" s="85">
        <f t="shared" si="12"/>
        <v>23</v>
      </c>
      <c r="AX40" s="85">
        <f t="shared" si="13"/>
        <v>6</v>
      </c>
      <c r="AY40" s="84">
        <f t="shared" si="14"/>
        <v>129</v>
      </c>
      <c r="AZ40" s="85">
        <f t="shared" si="15"/>
        <v>25</v>
      </c>
      <c r="BA40" s="85">
        <f t="shared" si="16"/>
        <v>7</v>
      </c>
      <c r="BH40" s="85">
        <v>37</v>
      </c>
      <c r="BI40" s="85">
        <v>2</v>
      </c>
      <c r="BJ40" s="85">
        <f>SUM(BI$4:BI40)</f>
        <v>112</v>
      </c>
      <c r="BL40" s="85">
        <v>37</v>
      </c>
      <c r="BM40" s="85">
        <f t="shared" si="17"/>
        <v>104</v>
      </c>
      <c r="BN40" s="89" t="str">
        <f t="shared" si="18"/>
        <v>焦热</v>
      </c>
      <c r="BO40" s="85">
        <f t="shared" si="0"/>
        <v>33</v>
      </c>
      <c r="BP40" s="86">
        <f t="shared" si="19"/>
        <v>14</v>
      </c>
      <c r="BQ40" s="88" t="str">
        <f t="shared" si="20"/>
        <v>焦热+1</v>
      </c>
      <c r="BR40" s="85">
        <f t="shared" si="21"/>
        <v>116</v>
      </c>
      <c r="BS40" s="89" t="str">
        <f t="shared" si="22"/>
        <v>大焦热</v>
      </c>
      <c r="BT40" s="85">
        <f t="shared" si="23"/>
        <v>38</v>
      </c>
      <c r="BU40" s="86">
        <f t="shared" si="24"/>
        <v>15</v>
      </c>
      <c r="BV40" s="88" t="str">
        <f t="shared" si="25"/>
        <v>焦热+2</v>
      </c>
      <c r="BW40" s="85">
        <f t="shared" si="26"/>
        <v>129</v>
      </c>
      <c r="BX40" s="89" t="str">
        <f t="shared" si="27"/>
        <v>大焦热</v>
      </c>
      <c r="BY40" s="85">
        <f t="shared" si="28"/>
        <v>43</v>
      </c>
      <c r="BZ40" s="86">
        <f t="shared" si="29"/>
        <v>17</v>
      </c>
      <c r="CA40" s="88" t="str">
        <f t="shared" si="30"/>
        <v>大焦热+1</v>
      </c>
    </row>
    <row r="41" spans="9:79" ht="16.5" x14ac:dyDescent="0.2">
      <c r="AH41" s="84">
        <v>38</v>
      </c>
      <c r="AI41" s="84">
        <f>INDEX($W$4:$W$32,INT((AH39-5)/5)+1)</f>
        <v>0.56000000000000005</v>
      </c>
      <c r="AJ41" s="84">
        <v>0.2</v>
      </c>
      <c r="AK41" s="82">
        <f t="shared" ref="AK41" si="99">AI39*$AJ41</f>
        <v>0.2</v>
      </c>
      <c r="AL41" s="82">
        <f>ROUND(SUM(AK$4:AK41),2)</f>
        <v>3.05</v>
      </c>
      <c r="AM41" s="82">
        <f t="shared" ref="AM41" si="100">AI40*$AJ41</f>
        <v>0.15000000000000005</v>
      </c>
      <c r="AN41" s="82">
        <f>ROUND(SUM(AM$4:AM41),2)</f>
        <v>2.29</v>
      </c>
      <c r="AO41" s="82">
        <f t="shared" ref="AO41" si="101">AI41*$AJ41</f>
        <v>0.11200000000000002</v>
      </c>
      <c r="AP41" s="82">
        <f>ROUND(SUM(AO$4:AO41),2)</f>
        <v>1.52</v>
      </c>
      <c r="AR41" s="84">
        <v>38</v>
      </c>
      <c r="AS41" s="84">
        <f t="shared" si="8"/>
        <v>104</v>
      </c>
      <c r="AT41" s="85">
        <f t="shared" si="9"/>
        <v>20</v>
      </c>
      <c r="AU41" s="85">
        <f t="shared" si="10"/>
        <v>6</v>
      </c>
      <c r="AV41" s="84">
        <f t="shared" si="11"/>
        <v>117</v>
      </c>
      <c r="AW41" s="85">
        <f t="shared" si="12"/>
        <v>23</v>
      </c>
      <c r="AX41" s="85">
        <f t="shared" si="13"/>
        <v>6</v>
      </c>
      <c r="AY41" s="84">
        <f t="shared" si="14"/>
        <v>131</v>
      </c>
      <c r="AZ41" s="85">
        <f t="shared" si="15"/>
        <v>26</v>
      </c>
      <c r="BA41" s="85">
        <f t="shared" si="16"/>
        <v>7</v>
      </c>
      <c r="BH41" s="85">
        <v>38</v>
      </c>
      <c r="BI41" s="85">
        <v>3</v>
      </c>
      <c r="BJ41" s="85">
        <f>SUM(BI$4:BI41)</f>
        <v>115</v>
      </c>
      <c r="BL41" s="85">
        <v>38</v>
      </c>
      <c r="BM41" s="85">
        <f t="shared" si="17"/>
        <v>104</v>
      </c>
      <c r="BN41" s="89" t="str">
        <f t="shared" si="18"/>
        <v>焦热</v>
      </c>
      <c r="BO41" s="85">
        <f t="shared" si="0"/>
        <v>33</v>
      </c>
      <c r="BP41" s="86">
        <f t="shared" si="19"/>
        <v>14</v>
      </c>
      <c r="BQ41" s="88" t="str">
        <f t="shared" si="20"/>
        <v>焦热+1</v>
      </c>
      <c r="BR41" s="85">
        <f t="shared" si="21"/>
        <v>117</v>
      </c>
      <c r="BS41" s="89" t="str">
        <f t="shared" si="22"/>
        <v>大焦热</v>
      </c>
      <c r="BT41" s="85">
        <f t="shared" si="23"/>
        <v>39</v>
      </c>
      <c r="BU41" s="86">
        <f t="shared" si="24"/>
        <v>16</v>
      </c>
      <c r="BV41" s="88" t="str">
        <f t="shared" si="25"/>
        <v>大焦热</v>
      </c>
      <c r="BW41" s="85">
        <f t="shared" si="26"/>
        <v>131</v>
      </c>
      <c r="BX41" s="89" t="str">
        <f t="shared" si="27"/>
        <v>大焦热</v>
      </c>
      <c r="BY41" s="85">
        <f t="shared" si="28"/>
        <v>44</v>
      </c>
      <c r="BZ41" s="86">
        <f t="shared" si="29"/>
        <v>17</v>
      </c>
      <c r="CA41" s="88" t="str">
        <f t="shared" si="30"/>
        <v>大焦热+1</v>
      </c>
    </row>
    <row r="42" spans="9:79" ht="16.5" x14ac:dyDescent="0.2">
      <c r="AH42" s="84">
        <v>39</v>
      </c>
      <c r="AI42" s="84"/>
      <c r="AJ42" s="84">
        <v>0.25</v>
      </c>
      <c r="AK42" s="82">
        <f t="shared" ref="AK42" si="102">AI39*$AJ42</f>
        <v>0.25</v>
      </c>
      <c r="AL42" s="82">
        <f>ROUND(SUM(AK$4:AK42),2)</f>
        <v>3.3</v>
      </c>
      <c r="AM42" s="82">
        <f t="shared" ref="AM42" si="103">AI40*$AJ42</f>
        <v>0.18750000000000006</v>
      </c>
      <c r="AN42" s="82">
        <f>ROUND(SUM(AM$4:AM42),2)</f>
        <v>2.48</v>
      </c>
      <c r="AO42" s="82">
        <f t="shared" ref="AO42" si="104">AI41*$AJ42</f>
        <v>0.14000000000000001</v>
      </c>
      <c r="AP42" s="82">
        <f>ROUND(SUM(AO$4:AO42),2)</f>
        <v>1.66</v>
      </c>
      <c r="AR42" s="84">
        <v>39</v>
      </c>
      <c r="AS42" s="84">
        <f t="shared" si="8"/>
        <v>106</v>
      </c>
      <c r="AT42" s="85">
        <f t="shared" si="9"/>
        <v>21</v>
      </c>
      <c r="AU42" s="85">
        <f t="shared" si="10"/>
        <v>6</v>
      </c>
      <c r="AV42" s="84">
        <f t="shared" si="11"/>
        <v>118</v>
      </c>
      <c r="AW42" s="85">
        <f t="shared" si="12"/>
        <v>23</v>
      </c>
      <c r="AX42" s="85">
        <f t="shared" si="13"/>
        <v>6</v>
      </c>
      <c r="AY42" s="84">
        <f t="shared" si="14"/>
        <v>132</v>
      </c>
      <c r="AZ42" s="85">
        <f t="shared" si="15"/>
        <v>26</v>
      </c>
      <c r="BA42" s="85">
        <f t="shared" si="16"/>
        <v>7</v>
      </c>
      <c r="BH42" s="85">
        <v>39</v>
      </c>
      <c r="BI42" s="85">
        <v>2</v>
      </c>
      <c r="BJ42" s="85">
        <f>SUM(BI$4:BI42)</f>
        <v>117</v>
      </c>
      <c r="BL42" s="85">
        <v>39</v>
      </c>
      <c r="BM42" s="85">
        <f t="shared" si="17"/>
        <v>106</v>
      </c>
      <c r="BN42" s="89" t="str">
        <f t="shared" si="18"/>
        <v>焦热</v>
      </c>
      <c r="BO42" s="85">
        <f t="shared" si="0"/>
        <v>34</v>
      </c>
      <c r="BP42" s="86">
        <f t="shared" si="19"/>
        <v>14</v>
      </c>
      <c r="BQ42" s="88" t="str">
        <f t="shared" si="20"/>
        <v>焦热+1</v>
      </c>
      <c r="BR42" s="85">
        <f t="shared" si="21"/>
        <v>118</v>
      </c>
      <c r="BS42" s="89" t="str">
        <f t="shared" si="22"/>
        <v>大焦热</v>
      </c>
      <c r="BT42" s="85">
        <f t="shared" si="23"/>
        <v>39</v>
      </c>
      <c r="BU42" s="86">
        <f t="shared" si="24"/>
        <v>16</v>
      </c>
      <c r="BV42" s="88" t="str">
        <f t="shared" si="25"/>
        <v>大焦热</v>
      </c>
      <c r="BW42" s="85">
        <f t="shared" si="26"/>
        <v>132</v>
      </c>
      <c r="BX42" s="89" t="str">
        <f t="shared" si="27"/>
        <v>大焦热</v>
      </c>
      <c r="BY42" s="85">
        <f t="shared" si="28"/>
        <v>45</v>
      </c>
      <c r="BZ42" s="86">
        <f t="shared" si="29"/>
        <v>18</v>
      </c>
      <c r="CA42" s="88" t="str">
        <f t="shared" si="30"/>
        <v>大焦热+2</v>
      </c>
    </row>
    <row r="43" spans="9:79" ht="16.5" x14ac:dyDescent="0.2">
      <c r="AH43" s="84">
        <v>40</v>
      </c>
      <c r="AI43" s="84"/>
      <c r="AJ43" s="84">
        <v>0.3</v>
      </c>
      <c r="AK43" s="82">
        <f t="shared" ref="AK43" si="105">AI39*$AJ43</f>
        <v>0.3</v>
      </c>
      <c r="AL43" s="82">
        <f>ROUND(SUM(AK$4:AK43),2)</f>
        <v>3.6</v>
      </c>
      <c r="AM43" s="82">
        <f t="shared" ref="AM43" si="106">AI40*$AJ43</f>
        <v>0.22500000000000006</v>
      </c>
      <c r="AN43" s="82">
        <f>ROUND(SUM(AM$4:AM43),2)</f>
        <v>2.7</v>
      </c>
      <c r="AO43" s="82">
        <f t="shared" ref="AO43" si="107">AI41*$AJ43</f>
        <v>0.16800000000000001</v>
      </c>
      <c r="AP43" s="82">
        <f>ROUND(SUM(AO$4:AO43),2)</f>
        <v>1.83</v>
      </c>
      <c r="AR43" s="84">
        <v>40</v>
      </c>
      <c r="AS43" s="84">
        <f t="shared" si="8"/>
        <v>107</v>
      </c>
      <c r="AT43" s="85">
        <f t="shared" si="9"/>
        <v>21</v>
      </c>
      <c r="AU43" s="85">
        <f t="shared" si="10"/>
        <v>6</v>
      </c>
      <c r="AV43" s="84">
        <f t="shared" si="11"/>
        <v>119</v>
      </c>
      <c r="AW43" s="85">
        <f t="shared" si="12"/>
        <v>23</v>
      </c>
      <c r="AX43" s="85">
        <f t="shared" si="13"/>
        <v>6</v>
      </c>
      <c r="AY43" s="84">
        <f t="shared" si="14"/>
        <v>133</v>
      </c>
      <c r="AZ43" s="85">
        <f t="shared" si="15"/>
        <v>26</v>
      </c>
      <c r="BA43" s="85">
        <f t="shared" si="16"/>
        <v>7</v>
      </c>
      <c r="BH43" s="85">
        <v>40</v>
      </c>
      <c r="BI43" s="85">
        <v>3</v>
      </c>
      <c r="BJ43" s="85">
        <f>SUM(BI$4:BI43)</f>
        <v>120</v>
      </c>
      <c r="BL43" s="85">
        <v>40</v>
      </c>
      <c r="BM43" s="85">
        <f t="shared" si="17"/>
        <v>107</v>
      </c>
      <c r="BN43" s="89" t="str">
        <f t="shared" si="18"/>
        <v>焦热</v>
      </c>
      <c r="BO43" s="85">
        <f t="shared" si="0"/>
        <v>35</v>
      </c>
      <c r="BP43" s="86">
        <f t="shared" si="19"/>
        <v>14</v>
      </c>
      <c r="BQ43" s="88" t="str">
        <f t="shared" si="20"/>
        <v>焦热+1</v>
      </c>
      <c r="BR43" s="85">
        <f t="shared" si="21"/>
        <v>119</v>
      </c>
      <c r="BS43" s="89" t="str">
        <f t="shared" si="22"/>
        <v>大焦热</v>
      </c>
      <c r="BT43" s="85">
        <f t="shared" si="23"/>
        <v>39</v>
      </c>
      <c r="BU43" s="86">
        <f t="shared" si="24"/>
        <v>16</v>
      </c>
      <c r="BV43" s="88" t="str">
        <f t="shared" si="25"/>
        <v>大焦热</v>
      </c>
      <c r="BW43" s="85">
        <f t="shared" si="26"/>
        <v>133</v>
      </c>
      <c r="BX43" s="89" t="str">
        <f t="shared" si="27"/>
        <v>大焦热</v>
      </c>
      <c r="BY43" s="85">
        <f t="shared" si="28"/>
        <v>45</v>
      </c>
      <c r="BZ43" s="86">
        <f t="shared" si="29"/>
        <v>18</v>
      </c>
      <c r="CA43" s="88" t="str">
        <f t="shared" si="30"/>
        <v>大焦热+2</v>
      </c>
    </row>
    <row r="44" spans="9:79" ht="16.5" x14ac:dyDescent="0.2">
      <c r="AH44" s="84">
        <v>41</v>
      </c>
      <c r="AI44" s="84">
        <f>INDEX($S$4:$S$32,INT((AH44-5)/5)+1)</f>
        <v>1.1300000000000003</v>
      </c>
      <c r="AJ44" s="84">
        <v>0.1</v>
      </c>
      <c r="AK44" s="82">
        <f t="shared" ref="AK44" si="108">AI44*$AJ44</f>
        <v>0.11300000000000004</v>
      </c>
      <c r="AL44" s="82">
        <f>ROUND(SUM(AK$4:AK44),2)</f>
        <v>3.71</v>
      </c>
      <c r="AM44" s="82">
        <f t="shared" ref="AM44" si="109">AI45*$AJ44</f>
        <v>8.4999999999999964E-2</v>
      </c>
      <c r="AN44" s="82">
        <f>ROUND(SUM(AM$4:AM44),2)</f>
        <v>2.79</v>
      </c>
      <c r="AO44" s="82">
        <f t="shared" ref="AO44" si="110">AI46*$AJ44</f>
        <v>6.2999999999999987E-2</v>
      </c>
      <c r="AP44" s="82">
        <f>ROUND(SUM(AO$4:AO44),2)</f>
        <v>1.89</v>
      </c>
      <c r="AR44" s="84">
        <v>41</v>
      </c>
      <c r="AS44" s="84">
        <f t="shared" si="8"/>
        <v>108</v>
      </c>
      <c r="AT44" s="85">
        <f t="shared" si="9"/>
        <v>21</v>
      </c>
      <c r="AU44" s="85">
        <f t="shared" si="10"/>
        <v>6</v>
      </c>
      <c r="AV44" s="84">
        <f t="shared" si="11"/>
        <v>121</v>
      </c>
      <c r="AW44" s="85">
        <f t="shared" si="12"/>
        <v>24</v>
      </c>
      <c r="AX44" s="85">
        <f t="shared" si="13"/>
        <v>6</v>
      </c>
      <c r="AY44" s="84">
        <f t="shared" si="14"/>
        <v>134</v>
      </c>
      <c r="AZ44" s="85">
        <f t="shared" si="15"/>
        <v>26</v>
      </c>
      <c r="BA44" s="85">
        <f t="shared" si="16"/>
        <v>7</v>
      </c>
      <c r="BH44" s="85">
        <v>41</v>
      </c>
      <c r="BI44" s="85">
        <v>2</v>
      </c>
      <c r="BJ44" s="85">
        <f>SUM(BI$4:BI44)</f>
        <v>122</v>
      </c>
      <c r="BL44" s="85">
        <v>41</v>
      </c>
      <c r="BM44" s="85">
        <f t="shared" si="17"/>
        <v>108</v>
      </c>
      <c r="BN44" s="89" t="str">
        <f t="shared" si="18"/>
        <v>焦热</v>
      </c>
      <c r="BO44" s="85">
        <f t="shared" si="0"/>
        <v>35</v>
      </c>
      <c r="BP44" s="86">
        <f t="shared" si="19"/>
        <v>14</v>
      </c>
      <c r="BQ44" s="88" t="str">
        <f t="shared" si="20"/>
        <v>焦热+1</v>
      </c>
      <c r="BR44" s="85">
        <f t="shared" si="21"/>
        <v>121</v>
      </c>
      <c r="BS44" s="89" t="str">
        <f t="shared" si="22"/>
        <v>大焦热</v>
      </c>
      <c r="BT44" s="85">
        <f t="shared" si="23"/>
        <v>40</v>
      </c>
      <c r="BU44" s="86">
        <f t="shared" si="24"/>
        <v>16</v>
      </c>
      <c r="BV44" s="88" t="str">
        <f t="shared" si="25"/>
        <v>大焦热</v>
      </c>
      <c r="BW44" s="85">
        <f t="shared" si="26"/>
        <v>134</v>
      </c>
      <c r="BX44" s="89" t="str">
        <f t="shared" si="27"/>
        <v>大焦热</v>
      </c>
      <c r="BY44" s="85">
        <f t="shared" si="28"/>
        <v>45</v>
      </c>
      <c r="BZ44" s="86">
        <f t="shared" si="29"/>
        <v>18</v>
      </c>
      <c r="CA44" s="88" t="str">
        <f t="shared" si="30"/>
        <v>大焦热+2</v>
      </c>
    </row>
    <row r="45" spans="9:79" ht="16.5" x14ac:dyDescent="0.2">
      <c r="AH45" s="84">
        <v>42</v>
      </c>
      <c r="AI45" s="84">
        <f>INDEX($U$4:$U$32,INT((AH44-5)/5)+1)</f>
        <v>0.84999999999999964</v>
      </c>
      <c r="AJ45" s="84">
        <v>0.15</v>
      </c>
      <c r="AK45" s="82">
        <f t="shared" ref="AK45" si="111">AI44*$AJ45</f>
        <v>0.16950000000000004</v>
      </c>
      <c r="AL45" s="82">
        <f>ROUND(SUM(AK$4:AK45),2)</f>
        <v>3.88</v>
      </c>
      <c r="AM45" s="82">
        <f t="shared" ref="AM45" si="112">AI45*$AJ45</f>
        <v>0.12749999999999995</v>
      </c>
      <c r="AN45" s="82">
        <f>ROUND(SUM(AM$4:AM45),2)</f>
        <v>2.91</v>
      </c>
      <c r="AO45" s="82">
        <f t="shared" ref="AO45" si="113">AI46*$AJ45</f>
        <v>9.4499999999999987E-2</v>
      </c>
      <c r="AP45" s="82">
        <f>ROUND(SUM(AO$4:AO45),2)</f>
        <v>1.98</v>
      </c>
      <c r="AR45" s="84">
        <v>42</v>
      </c>
      <c r="AS45" s="84">
        <f t="shared" si="8"/>
        <v>109</v>
      </c>
      <c r="AT45" s="85">
        <f t="shared" si="9"/>
        <v>21</v>
      </c>
      <c r="AU45" s="85">
        <f t="shared" si="10"/>
        <v>6</v>
      </c>
      <c r="AV45" s="84">
        <f t="shared" si="11"/>
        <v>122</v>
      </c>
      <c r="AW45" s="85">
        <f t="shared" si="12"/>
        <v>24</v>
      </c>
      <c r="AX45" s="85">
        <f t="shared" si="13"/>
        <v>6</v>
      </c>
      <c r="AY45" s="84">
        <f t="shared" si="14"/>
        <v>134</v>
      </c>
      <c r="AZ45" s="85">
        <f t="shared" si="15"/>
        <v>26</v>
      </c>
      <c r="BA45" s="85">
        <f t="shared" si="16"/>
        <v>7</v>
      </c>
      <c r="BH45" s="85">
        <v>42</v>
      </c>
      <c r="BI45" s="85">
        <v>3</v>
      </c>
      <c r="BJ45" s="85">
        <f>SUM(BI$4:BI45)</f>
        <v>125</v>
      </c>
      <c r="BL45" s="85">
        <v>42</v>
      </c>
      <c r="BM45" s="85">
        <f t="shared" si="17"/>
        <v>109</v>
      </c>
      <c r="BN45" s="89" t="str">
        <f t="shared" si="18"/>
        <v>焦热</v>
      </c>
      <c r="BO45" s="85">
        <f t="shared" si="0"/>
        <v>35</v>
      </c>
      <c r="BP45" s="86">
        <f t="shared" si="19"/>
        <v>14</v>
      </c>
      <c r="BQ45" s="88" t="str">
        <f t="shared" si="20"/>
        <v>焦热+1</v>
      </c>
      <c r="BR45" s="85">
        <f t="shared" si="21"/>
        <v>122</v>
      </c>
      <c r="BS45" s="89" t="str">
        <f t="shared" si="22"/>
        <v>大焦热</v>
      </c>
      <c r="BT45" s="85">
        <f t="shared" si="23"/>
        <v>41</v>
      </c>
      <c r="BU45" s="86">
        <f t="shared" si="24"/>
        <v>16</v>
      </c>
      <c r="BV45" s="88" t="str">
        <f t="shared" si="25"/>
        <v>大焦热</v>
      </c>
      <c r="BW45" s="85">
        <f t="shared" si="26"/>
        <v>134</v>
      </c>
      <c r="BX45" s="89" t="str">
        <f t="shared" si="27"/>
        <v>大焦热</v>
      </c>
      <c r="BY45" s="85">
        <f t="shared" si="28"/>
        <v>45</v>
      </c>
      <c r="BZ45" s="86">
        <f t="shared" si="29"/>
        <v>18</v>
      </c>
      <c r="CA45" s="88" t="str">
        <f t="shared" si="30"/>
        <v>大焦热+2</v>
      </c>
    </row>
    <row r="46" spans="9:79" ht="16.5" x14ac:dyDescent="0.2">
      <c r="AH46" s="84">
        <v>43</v>
      </c>
      <c r="AI46" s="84">
        <f>INDEX($W$4:$W$32,INT((AH44-5)/5)+1)</f>
        <v>0.62999999999999989</v>
      </c>
      <c r="AJ46" s="84">
        <v>0.2</v>
      </c>
      <c r="AK46" s="82">
        <f t="shared" ref="AK46" si="114">AI44*$AJ46</f>
        <v>0.22600000000000009</v>
      </c>
      <c r="AL46" s="82">
        <f>ROUND(SUM(AK$4:AK46),2)</f>
        <v>4.1100000000000003</v>
      </c>
      <c r="AM46" s="82">
        <f t="shared" ref="AM46" si="115">AI45*$AJ46</f>
        <v>0.16999999999999993</v>
      </c>
      <c r="AN46" s="82">
        <f>ROUND(SUM(AM$4:AM46),2)</f>
        <v>3.08</v>
      </c>
      <c r="AO46" s="82">
        <f t="shared" ref="AO46" si="116">AI46*$AJ46</f>
        <v>0.12599999999999997</v>
      </c>
      <c r="AP46" s="82">
        <f>ROUND(SUM(AO$4:AO46),2)</f>
        <v>2.11</v>
      </c>
      <c r="AR46" s="84">
        <v>43</v>
      </c>
      <c r="AS46" s="84">
        <f t="shared" si="8"/>
        <v>109</v>
      </c>
      <c r="AT46" s="85">
        <f t="shared" si="9"/>
        <v>21</v>
      </c>
      <c r="AU46" s="85">
        <f t="shared" si="10"/>
        <v>6</v>
      </c>
      <c r="AV46" s="84">
        <f t="shared" si="11"/>
        <v>123</v>
      </c>
      <c r="AW46" s="85">
        <f t="shared" si="12"/>
        <v>24</v>
      </c>
      <c r="AX46" s="85">
        <f t="shared" si="13"/>
        <v>6</v>
      </c>
      <c r="AY46" s="84">
        <f t="shared" si="14"/>
        <v>136</v>
      </c>
      <c r="AZ46" s="85">
        <f t="shared" si="15"/>
        <v>27</v>
      </c>
      <c r="BA46" s="85">
        <f t="shared" si="16"/>
        <v>7</v>
      </c>
      <c r="BH46" s="85">
        <v>43</v>
      </c>
      <c r="BI46" s="85">
        <v>2</v>
      </c>
      <c r="BJ46" s="85">
        <f>SUM(BI$4:BI46)</f>
        <v>127</v>
      </c>
      <c r="BL46" s="85">
        <v>43</v>
      </c>
      <c r="BM46" s="85">
        <f t="shared" si="17"/>
        <v>109</v>
      </c>
      <c r="BN46" s="89" t="str">
        <f t="shared" si="18"/>
        <v>焦热</v>
      </c>
      <c r="BO46" s="85">
        <f t="shared" si="0"/>
        <v>35</v>
      </c>
      <c r="BP46" s="86">
        <f t="shared" si="19"/>
        <v>14</v>
      </c>
      <c r="BQ46" s="88" t="str">
        <f t="shared" si="20"/>
        <v>焦热+1</v>
      </c>
      <c r="BR46" s="85">
        <f t="shared" si="21"/>
        <v>123</v>
      </c>
      <c r="BS46" s="89" t="str">
        <f t="shared" si="22"/>
        <v>大焦热</v>
      </c>
      <c r="BT46" s="85">
        <f t="shared" si="23"/>
        <v>41</v>
      </c>
      <c r="BU46" s="86">
        <f t="shared" si="24"/>
        <v>16</v>
      </c>
      <c r="BV46" s="88" t="str">
        <f t="shared" si="25"/>
        <v>大焦热</v>
      </c>
      <c r="BW46" s="85">
        <f t="shared" si="26"/>
        <v>136</v>
      </c>
      <c r="BX46" s="89" t="str">
        <f t="shared" si="27"/>
        <v>无间</v>
      </c>
      <c r="BY46" s="85">
        <f t="shared" si="28"/>
        <v>46</v>
      </c>
      <c r="BZ46" s="86">
        <f t="shared" si="29"/>
        <v>18</v>
      </c>
      <c r="CA46" s="88" t="str">
        <f t="shared" si="30"/>
        <v>大焦热+2</v>
      </c>
    </row>
    <row r="47" spans="9:79" ht="16.5" x14ac:dyDescent="0.2">
      <c r="AH47" s="84">
        <v>44</v>
      </c>
      <c r="AI47" s="84"/>
      <c r="AJ47" s="84">
        <v>0.25</v>
      </c>
      <c r="AK47" s="82">
        <f t="shared" ref="AK47" si="117">AI44*$AJ47</f>
        <v>0.28250000000000008</v>
      </c>
      <c r="AL47" s="82">
        <f>ROUND(SUM(AK$4:AK47),2)</f>
        <v>4.3899999999999997</v>
      </c>
      <c r="AM47" s="82">
        <f t="shared" ref="AM47" si="118">AI45*$AJ47</f>
        <v>0.21249999999999991</v>
      </c>
      <c r="AN47" s="82">
        <f>ROUND(SUM(AM$4:AM47),2)</f>
        <v>3.3</v>
      </c>
      <c r="AO47" s="82">
        <f t="shared" ref="AO47" si="119">AI46*$AJ47</f>
        <v>0.15749999999999997</v>
      </c>
      <c r="AP47" s="82">
        <f>ROUND(SUM(AO$4:AO47),2)</f>
        <v>2.27</v>
      </c>
      <c r="AR47" s="84">
        <v>44</v>
      </c>
      <c r="AS47" s="84">
        <f t="shared" si="8"/>
        <v>111</v>
      </c>
      <c r="AT47" s="85">
        <f t="shared" si="9"/>
        <v>22</v>
      </c>
      <c r="AU47" s="85">
        <f t="shared" si="10"/>
        <v>6</v>
      </c>
      <c r="AV47" s="84">
        <f t="shared" si="11"/>
        <v>124</v>
      </c>
      <c r="AW47" s="85">
        <f t="shared" si="12"/>
        <v>24</v>
      </c>
      <c r="AX47" s="85">
        <f t="shared" si="13"/>
        <v>6</v>
      </c>
      <c r="AY47" s="84">
        <f t="shared" si="14"/>
        <v>137</v>
      </c>
      <c r="AZ47" s="85">
        <f t="shared" si="15"/>
        <v>27</v>
      </c>
      <c r="BA47" s="85">
        <f t="shared" si="16"/>
        <v>7</v>
      </c>
      <c r="BH47" s="85">
        <v>44</v>
      </c>
      <c r="BI47" s="85">
        <v>3</v>
      </c>
      <c r="BJ47" s="85">
        <f>SUM(BI$4:BI47)</f>
        <v>130</v>
      </c>
      <c r="BL47" s="85">
        <v>44</v>
      </c>
      <c r="BM47" s="85">
        <f t="shared" si="17"/>
        <v>111</v>
      </c>
      <c r="BN47" s="89" t="str">
        <f t="shared" si="18"/>
        <v>大焦热</v>
      </c>
      <c r="BO47" s="85">
        <f t="shared" si="0"/>
        <v>36</v>
      </c>
      <c r="BP47" s="86">
        <f t="shared" si="19"/>
        <v>15</v>
      </c>
      <c r="BQ47" s="88" t="str">
        <f t="shared" si="20"/>
        <v>焦热+2</v>
      </c>
      <c r="BR47" s="85">
        <f t="shared" si="21"/>
        <v>124</v>
      </c>
      <c r="BS47" s="89" t="str">
        <f t="shared" si="22"/>
        <v>大焦热</v>
      </c>
      <c r="BT47" s="85">
        <f t="shared" si="23"/>
        <v>41</v>
      </c>
      <c r="BU47" s="86">
        <f t="shared" si="24"/>
        <v>16</v>
      </c>
      <c r="BV47" s="88" t="str">
        <f t="shared" si="25"/>
        <v>大焦热</v>
      </c>
      <c r="BW47" s="85">
        <f t="shared" si="26"/>
        <v>137</v>
      </c>
      <c r="BX47" s="89" t="str">
        <f t="shared" si="27"/>
        <v>无间</v>
      </c>
      <c r="BY47" s="85">
        <f t="shared" si="28"/>
        <v>47</v>
      </c>
      <c r="BZ47" s="86">
        <f t="shared" si="29"/>
        <v>18</v>
      </c>
      <c r="CA47" s="88" t="str">
        <f t="shared" si="30"/>
        <v>大焦热+2</v>
      </c>
    </row>
    <row r="48" spans="9:79" ht="16.5" x14ac:dyDescent="0.2">
      <c r="AH48" s="84">
        <v>45</v>
      </c>
      <c r="AI48" s="84"/>
      <c r="AJ48" s="84">
        <v>0.3</v>
      </c>
      <c r="AK48" s="82">
        <f t="shared" ref="AK48" si="120">AI44*$AJ48</f>
        <v>0.33900000000000008</v>
      </c>
      <c r="AL48" s="82">
        <f>ROUND(SUM(AK$4:AK48),2)</f>
        <v>4.7300000000000004</v>
      </c>
      <c r="AM48" s="82">
        <f t="shared" ref="AM48" si="121">AI45*$AJ48</f>
        <v>0.25499999999999989</v>
      </c>
      <c r="AN48" s="82">
        <f>ROUND(SUM(AM$4:AM48),2)</f>
        <v>3.55</v>
      </c>
      <c r="AO48" s="82">
        <f t="shared" ref="AO48" si="122">AI46*$AJ48</f>
        <v>0.18899999999999997</v>
      </c>
      <c r="AP48" s="82">
        <f>ROUND(SUM(AO$4:AO48),2)</f>
        <v>2.46</v>
      </c>
      <c r="AR48" s="84">
        <v>45</v>
      </c>
      <c r="AS48" s="84">
        <f t="shared" si="8"/>
        <v>112</v>
      </c>
      <c r="AT48" s="85">
        <f t="shared" si="9"/>
        <v>22</v>
      </c>
      <c r="AU48" s="85">
        <f t="shared" si="10"/>
        <v>6</v>
      </c>
      <c r="AV48" s="84">
        <f t="shared" si="11"/>
        <v>124</v>
      </c>
      <c r="AW48" s="85">
        <f t="shared" si="12"/>
        <v>24</v>
      </c>
      <c r="AX48" s="85">
        <f t="shared" si="13"/>
        <v>6</v>
      </c>
      <c r="AY48" s="84">
        <f t="shared" si="14"/>
        <v>138</v>
      </c>
      <c r="AZ48" s="85">
        <f t="shared" si="15"/>
        <v>27</v>
      </c>
      <c r="BA48" s="85">
        <f t="shared" si="16"/>
        <v>7</v>
      </c>
      <c r="BH48" s="85">
        <v>45</v>
      </c>
      <c r="BI48" s="85">
        <v>2</v>
      </c>
      <c r="BJ48" s="85">
        <f>SUM(BI$4:BI48)</f>
        <v>132</v>
      </c>
      <c r="BL48" s="85">
        <v>45</v>
      </c>
      <c r="BM48" s="85">
        <f t="shared" si="17"/>
        <v>112</v>
      </c>
      <c r="BN48" s="89" t="str">
        <f t="shared" si="18"/>
        <v>大焦热</v>
      </c>
      <c r="BO48" s="85">
        <f t="shared" si="0"/>
        <v>37</v>
      </c>
      <c r="BP48" s="86">
        <f t="shared" si="19"/>
        <v>15</v>
      </c>
      <c r="BQ48" s="88" t="str">
        <f t="shared" si="20"/>
        <v>焦热+2</v>
      </c>
      <c r="BR48" s="85">
        <f t="shared" si="21"/>
        <v>124</v>
      </c>
      <c r="BS48" s="89" t="str">
        <f t="shared" si="22"/>
        <v>大焦热</v>
      </c>
      <c r="BT48" s="85">
        <f t="shared" si="23"/>
        <v>41</v>
      </c>
      <c r="BU48" s="86">
        <f t="shared" si="24"/>
        <v>16</v>
      </c>
      <c r="BV48" s="88" t="str">
        <f t="shared" si="25"/>
        <v>大焦热</v>
      </c>
      <c r="BW48" s="85">
        <f t="shared" si="26"/>
        <v>138</v>
      </c>
      <c r="BX48" s="89" t="str">
        <f t="shared" si="27"/>
        <v>无间</v>
      </c>
      <c r="BY48" s="85">
        <f t="shared" si="28"/>
        <v>47</v>
      </c>
      <c r="BZ48" s="86">
        <f t="shared" si="29"/>
        <v>18</v>
      </c>
      <c r="CA48" s="88" t="str">
        <f t="shared" si="30"/>
        <v>大焦热+2</v>
      </c>
    </row>
    <row r="49" spans="34:79" ht="16.5" x14ac:dyDescent="0.2">
      <c r="AH49" s="84">
        <v>46</v>
      </c>
      <c r="AI49" s="84">
        <f>INDEX($S$4:$S$32,INT((AH49-5)/5)+1)</f>
        <v>1.1999999999999993</v>
      </c>
      <c r="AJ49" s="84">
        <v>0.1</v>
      </c>
      <c r="AK49" s="82">
        <f t="shared" ref="AK49" si="123">AI49*$AJ49</f>
        <v>0.11999999999999994</v>
      </c>
      <c r="AL49" s="82">
        <f>ROUND(SUM(AK$4:AK49),2)</f>
        <v>4.8499999999999996</v>
      </c>
      <c r="AM49" s="82">
        <f t="shared" ref="AM49" si="124">AI50*$AJ49</f>
        <v>9.0000000000000038E-2</v>
      </c>
      <c r="AN49" s="82">
        <f>ROUND(SUM(AM$4:AM49),2)</f>
        <v>3.64</v>
      </c>
      <c r="AO49" s="82">
        <f t="shared" ref="AO49" si="125">AI51*$AJ49</f>
        <v>6.699999999999999E-2</v>
      </c>
      <c r="AP49" s="82">
        <f>ROUND(SUM(AO$4:AO49),2)</f>
        <v>2.52</v>
      </c>
      <c r="AR49" s="84">
        <v>46</v>
      </c>
      <c r="AS49" s="84">
        <f t="shared" si="8"/>
        <v>113</v>
      </c>
      <c r="AT49" s="85">
        <f t="shared" si="9"/>
        <v>22</v>
      </c>
      <c r="AU49" s="85">
        <f t="shared" si="10"/>
        <v>6</v>
      </c>
      <c r="AV49" s="84">
        <f t="shared" si="11"/>
        <v>126</v>
      </c>
      <c r="AW49" s="85">
        <f t="shared" si="12"/>
        <v>25</v>
      </c>
      <c r="AX49" s="85">
        <f t="shared" si="13"/>
        <v>7</v>
      </c>
      <c r="AY49" s="84">
        <f t="shared" si="14"/>
        <v>139</v>
      </c>
      <c r="AZ49" s="85">
        <f t="shared" si="15"/>
        <v>27</v>
      </c>
      <c r="BA49" s="85">
        <f t="shared" si="16"/>
        <v>7</v>
      </c>
      <c r="BH49" s="85">
        <v>46</v>
      </c>
      <c r="BI49" s="85">
        <v>3</v>
      </c>
      <c r="BJ49" s="85">
        <f>SUM(BI$4:BI49)</f>
        <v>135</v>
      </c>
      <c r="BL49" s="85">
        <v>46</v>
      </c>
      <c r="BM49" s="85">
        <f t="shared" si="17"/>
        <v>113</v>
      </c>
      <c r="BN49" s="89" t="str">
        <f t="shared" si="18"/>
        <v>大焦热</v>
      </c>
      <c r="BO49" s="85">
        <f t="shared" si="0"/>
        <v>37</v>
      </c>
      <c r="BP49" s="86">
        <f t="shared" si="19"/>
        <v>15</v>
      </c>
      <c r="BQ49" s="88" t="str">
        <f t="shared" si="20"/>
        <v>焦热+2</v>
      </c>
      <c r="BR49" s="85">
        <f t="shared" si="21"/>
        <v>126</v>
      </c>
      <c r="BS49" s="89" t="str">
        <f t="shared" si="22"/>
        <v>大焦热</v>
      </c>
      <c r="BT49" s="85">
        <f t="shared" si="23"/>
        <v>42</v>
      </c>
      <c r="BU49" s="86">
        <f t="shared" si="24"/>
        <v>17</v>
      </c>
      <c r="BV49" s="88" t="str">
        <f t="shared" si="25"/>
        <v>大焦热+1</v>
      </c>
      <c r="BW49" s="85">
        <f t="shared" si="26"/>
        <v>139</v>
      </c>
      <c r="BX49" s="89" t="str">
        <f t="shared" si="27"/>
        <v>无间</v>
      </c>
      <c r="BY49" s="85">
        <f t="shared" si="28"/>
        <v>47</v>
      </c>
      <c r="BZ49" s="86">
        <f t="shared" si="29"/>
        <v>18</v>
      </c>
      <c r="CA49" s="88" t="str">
        <f t="shared" si="30"/>
        <v>大焦热+2</v>
      </c>
    </row>
    <row r="50" spans="34:79" ht="16.5" x14ac:dyDescent="0.2">
      <c r="AH50" s="84">
        <v>47</v>
      </c>
      <c r="AI50" s="84">
        <f>INDEX($U$4:$U$32,INT((AH49-5)/5)+1)</f>
        <v>0.90000000000000036</v>
      </c>
      <c r="AJ50" s="84">
        <v>0.15</v>
      </c>
      <c r="AK50" s="82">
        <f t="shared" ref="AK50" si="126">AI49*$AJ50</f>
        <v>0.17999999999999988</v>
      </c>
      <c r="AL50" s="82">
        <f>ROUND(SUM(AK$4:AK50),2)</f>
        <v>5.03</v>
      </c>
      <c r="AM50" s="82">
        <f t="shared" ref="AM50" si="127">AI50*$AJ50</f>
        <v>0.13500000000000004</v>
      </c>
      <c r="AN50" s="82">
        <f>ROUND(SUM(AM$4:AM50),2)</f>
        <v>3.78</v>
      </c>
      <c r="AO50" s="82">
        <f t="shared" ref="AO50" si="128">AI51*$AJ50</f>
        <v>0.10049999999999999</v>
      </c>
      <c r="AP50" s="82">
        <f>ROUND(SUM(AO$4:AO50),2)</f>
        <v>2.62</v>
      </c>
      <c r="AR50" s="84">
        <v>47</v>
      </c>
      <c r="AS50" s="84">
        <f t="shared" si="8"/>
        <v>114</v>
      </c>
      <c r="AT50" s="85">
        <f t="shared" si="9"/>
        <v>22</v>
      </c>
      <c r="AU50" s="85">
        <f t="shared" si="10"/>
        <v>6</v>
      </c>
      <c r="AV50" s="84">
        <f t="shared" si="11"/>
        <v>127</v>
      </c>
      <c r="AW50" s="85">
        <f t="shared" si="12"/>
        <v>25</v>
      </c>
      <c r="AX50" s="85">
        <f t="shared" si="13"/>
        <v>7</v>
      </c>
      <c r="AY50" s="84">
        <f t="shared" si="14"/>
        <v>139</v>
      </c>
      <c r="AZ50" s="85">
        <f t="shared" si="15"/>
        <v>27</v>
      </c>
      <c r="BA50" s="85">
        <f t="shared" si="16"/>
        <v>7</v>
      </c>
      <c r="BH50" s="85">
        <v>47</v>
      </c>
      <c r="BI50" s="85">
        <v>2</v>
      </c>
      <c r="BJ50" s="85">
        <f>SUM(BI$4:BI50)</f>
        <v>137</v>
      </c>
      <c r="BL50" s="85">
        <v>47</v>
      </c>
      <c r="BM50" s="85">
        <f t="shared" si="17"/>
        <v>114</v>
      </c>
      <c r="BN50" s="89" t="str">
        <f t="shared" si="18"/>
        <v>大焦热</v>
      </c>
      <c r="BO50" s="85">
        <f t="shared" si="0"/>
        <v>37</v>
      </c>
      <c r="BP50" s="86">
        <f t="shared" si="19"/>
        <v>15</v>
      </c>
      <c r="BQ50" s="88" t="str">
        <f t="shared" si="20"/>
        <v>焦热+2</v>
      </c>
      <c r="BR50" s="85">
        <f t="shared" si="21"/>
        <v>127</v>
      </c>
      <c r="BS50" s="89" t="str">
        <f t="shared" si="22"/>
        <v>大焦热</v>
      </c>
      <c r="BT50" s="85">
        <f t="shared" si="23"/>
        <v>43</v>
      </c>
      <c r="BU50" s="86">
        <f t="shared" si="24"/>
        <v>17</v>
      </c>
      <c r="BV50" s="88" t="str">
        <f t="shared" si="25"/>
        <v>大焦热+1</v>
      </c>
      <c r="BW50" s="85">
        <f t="shared" si="26"/>
        <v>139</v>
      </c>
      <c r="BX50" s="89" t="str">
        <f t="shared" si="27"/>
        <v>无间</v>
      </c>
      <c r="BY50" s="85">
        <f t="shared" si="28"/>
        <v>47</v>
      </c>
      <c r="BZ50" s="86">
        <f t="shared" si="29"/>
        <v>18</v>
      </c>
      <c r="CA50" s="88" t="str">
        <f t="shared" si="30"/>
        <v>大焦热+2</v>
      </c>
    </row>
    <row r="51" spans="34:79" ht="16.5" x14ac:dyDescent="0.2">
      <c r="AH51" s="84">
        <v>48</v>
      </c>
      <c r="AI51" s="84">
        <f>INDEX($W$4:$W$32,INT((AH49-5)/5)+1)</f>
        <v>0.66999999999999993</v>
      </c>
      <c r="AJ51" s="84">
        <v>0.2</v>
      </c>
      <c r="AK51" s="82">
        <f t="shared" ref="AK51" si="129">AI49*$AJ51</f>
        <v>0.23999999999999988</v>
      </c>
      <c r="AL51" s="82">
        <f>ROUND(SUM(AK$4:AK51),2)</f>
        <v>5.27</v>
      </c>
      <c r="AM51" s="82">
        <f t="shared" ref="AM51" si="130">AI50*$AJ51</f>
        <v>0.18000000000000008</v>
      </c>
      <c r="AN51" s="82">
        <f>ROUND(SUM(AM$4:AM51),2)</f>
        <v>3.96</v>
      </c>
      <c r="AO51" s="82">
        <f t="shared" ref="AO51" si="131">AI51*$AJ51</f>
        <v>0.13399999999999998</v>
      </c>
      <c r="AP51" s="82">
        <f>ROUND(SUM(AO$4:AO51),2)</f>
        <v>2.76</v>
      </c>
      <c r="AR51" s="84">
        <v>48</v>
      </c>
      <c r="AS51" s="84">
        <f t="shared" si="8"/>
        <v>114</v>
      </c>
      <c r="AT51" s="85">
        <f t="shared" si="9"/>
        <v>22</v>
      </c>
      <c r="AU51" s="85">
        <f t="shared" si="10"/>
        <v>6</v>
      </c>
      <c r="AV51" s="84">
        <f t="shared" si="11"/>
        <v>128</v>
      </c>
      <c r="AW51" s="85">
        <f t="shared" si="12"/>
        <v>25</v>
      </c>
      <c r="AX51" s="85">
        <f t="shared" si="13"/>
        <v>7</v>
      </c>
      <c r="AY51" s="84">
        <f t="shared" si="14"/>
        <v>141</v>
      </c>
      <c r="AZ51" s="85">
        <f t="shared" si="15"/>
        <v>28</v>
      </c>
      <c r="BA51" s="85">
        <f t="shared" si="16"/>
        <v>7</v>
      </c>
      <c r="BH51" s="85">
        <v>48</v>
      </c>
      <c r="BI51" s="85">
        <v>3</v>
      </c>
      <c r="BJ51" s="85">
        <f>SUM(BI$4:BI51)</f>
        <v>140</v>
      </c>
      <c r="BL51" s="85">
        <v>48</v>
      </c>
      <c r="BM51" s="85">
        <f t="shared" si="17"/>
        <v>114</v>
      </c>
      <c r="BN51" s="89" t="str">
        <f t="shared" si="18"/>
        <v>大焦热</v>
      </c>
      <c r="BO51" s="85">
        <f t="shared" si="0"/>
        <v>37</v>
      </c>
      <c r="BP51" s="86">
        <f t="shared" si="19"/>
        <v>15</v>
      </c>
      <c r="BQ51" s="88" t="str">
        <f t="shared" si="20"/>
        <v>焦热+2</v>
      </c>
      <c r="BR51" s="85">
        <f t="shared" si="21"/>
        <v>128</v>
      </c>
      <c r="BS51" s="89" t="str">
        <f t="shared" si="22"/>
        <v>大焦热</v>
      </c>
      <c r="BT51" s="85">
        <f t="shared" si="23"/>
        <v>43</v>
      </c>
      <c r="BU51" s="86">
        <f t="shared" si="24"/>
        <v>17</v>
      </c>
      <c r="BV51" s="88" t="str">
        <f t="shared" si="25"/>
        <v>大焦热+1</v>
      </c>
      <c r="BW51" s="85">
        <f t="shared" si="26"/>
        <v>141</v>
      </c>
      <c r="BX51" s="89" t="str">
        <f t="shared" si="27"/>
        <v>无间</v>
      </c>
      <c r="BY51" s="85">
        <f t="shared" si="28"/>
        <v>48</v>
      </c>
      <c r="BZ51" s="86">
        <f t="shared" si="29"/>
        <v>19</v>
      </c>
      <c r="CA51" s="88" t="str">
        <f t="shared" si="30"/>
        <v>无间</v>
      </c>
    </row>
    <row r="52" spans="34:79" ht="16.5" x14ac:dyDescent="0.2">
      <c r="AH52" s="84">
        <v>49</v>
      </c>
      <c r="AI52" s="84"/>
      <c r="AJ52" s="84">
        <v>0.25</v>
      </c>
      <c r="AK52" s="82">
        <f t="shared" ref="AK52" si="132">AI49*$AJ52</f>
        <v>0.29999999999999982</v>
      </c>
      <c r="AL52" s="82">
        <f>ROUND(SUM(AK$4:AK52),2)</f>
        <v>5.57</v>
      </c>
      <c r="AM52" s="82">
        <f t="shared" ref="AM52" si="133">AI50*$AJ52</f>
        <v>0.22500000000000009</v>
      </c>
      <c r="AN52" s="82">
        <f>ROUND(SUM(AM$4:AM52),2)</f>
        <v>4.18</v>
      </c>
      <c r="AO52" s="82">
        <f t="shared" ref="AO52" si="134">AI51*$AJ52</f>
        <v>0.16749999999999998</v>
      </c>
      <c r="AP52" s="82">
        <f>ROUND(SUM(AO$4:AO52),2)</f>
        <v>2.92</v>
      </c>
      <c r="AR52" s="84">
        <v>49</v>
      </c>
      <c r="AS52" s="84">
        <f t="shared" si="8"/>
        <v>115</v>
      </c>
      <c r="AT52" s="85">
        <f t="shared" si="9"/>
        <v>23</v>
      </c>
      <c r="AU52" s="85">
        <f t="shared" si="10"/>
        <v>6</v>
      </c>
      <c r="AV52" s="84">
        <f t="shared" si="11"/>
        <v>128</v>
      </c>
      <c r="AW52" s="85">
        <f t="shared" si="12"/>
        <v>25</v>
      </c>
      <c r="AX52" s="85">
        <f t="shared" si="13"/>
        <v>7</v>
      </c>
      <c r="AY52" s="84">
        <f t="shared" si="14"/>
        <v>142</v>
      </c>
      <c r="AZ52" s="85">
        <f t="shared" si="15"/>
        <v>28</v>
      </c>
      <c r="BA52" s="85">
        <f t="shared" si="16"/>
        <v>7</v>
      </c>
      <c r="BH52" s="85">
        <v>49</v>
      </c>
      <c r="BI52" s="85">
        <v>2</v>
      </c>
      <c r="BJ52" s="85">
        <f>SUM(BI$4:BI52)</f>
        <v>142</v>
      </c>
      <c r="BL52" s="85">
        <v>49</v>
      </c>
      <c r="BM52" s="85">
        <f t="shared" si="17"/>
        <v>115</v>
      </c>
      <c r="BN52" s="89" t="str">
        <f t="shared" si="18"/>
        <v>大焦热</v>
      </c>
      <c r="BO52" s="85">
        <f t="shared" si="0"/>
        <v>38</v>
      </c>
      <c r="BP52" s="86">
        <f t="shared" si="19"/>
        <v>15</v>
      </c>
      <c r="BQ52" s="88" t="str">
        <f t="shared" si="20"/>
        <v>焦热+2</v>
      </c>
      <c r="BR52" s="85">
        <f t="shared" si="21"/>
        <v>128</v>
      </c>
      <c r="BS52" s="89" t="str">
        <f t="shared" si="22"/>
        <v>大焦热</v>
      </c>
      <c r="BT52" s="85">
        <f t="shared" si="23"/>
        <v>43</v>
      </c>
      <c r="BU52" s="86">
        <f t="shared" si="24"/>
        <v>17</v>
      </c>
      <c r="BV52" s="88" t="str">
        <f t="shared" si="25"/>
        <v>大焦热+1</v>
      </c>
      <c r="BW52" s="85">
        <f t="shared" si="26"/>
        <v>142</v>
      </c>
      <c r="BX52" s="89" t="str">
        <f t="shared" si="27"/>
        <v>无间</v>
      </c>
      <c r="BY52" s="85">
        <f t="shared" si="28"/>
        <v>49</v>
      </c>
      <c r="BZ52" s="86">
        <f t="shared" si="29"/>
        <v>19</v>
      </c>
      <c r="CA52" s="88" t="str">
        <f t="shared" si="30"/>
        <v>无间</v>
      </c>
    </row>
    <row r="53" spans="34:79" ht="16.5" x14ac:dyDescent="0.2">
      <c r="AH53" s="84">
        <v>50</v>
      </c>
      <c r="AI53" s="84"/>
      <c r="AJ53" s="84">
        <v>0.3</v>
      </c>
      <c r="AK53" s="82">
        <f t="shared" ref="AK53" si="135">AI49*$AJ53</f>
        <v>0.35999999999999976</v>
      </c>
      <c r="AL53" s="82">
        <f>ROUND(SUM(AK$4:AK53),2)</f>
        <v>5.93</v>
      </c>
      <c r="AM53" s="82">
        <f t="shared" ref="AM53" si="136">AI50*$AJ53</f>
        <v>0.27000000000000007</v>
      </c>
      <c r="AN53" s="82">
        <f>ROUND(SUM(AM$4:AM53),2)</f>
        <v>4.45</v>
      </c>
      <c r="AO53" s="82">
        <f t="shared" ref="AO53" si="137">AI51*$AJ53</f>
        <v>0.20099999999999998</v>
      </c>
      <c r="AP53" s="82">
        <f>ROUND(SUM(AO$4:AO53),2)</f>
        <v>3.13</v>
      </c>
      <c r="AR53" s="84">
        <v>50</v>
      </c>
      <c r="AS53" s="84">
        <f t="shared" si="8"/>
        <v>117</v>
      </c>
      <c r="AT53" s="85">
        <f t="shared" si="9"/>
        <v>23</v>
      </c>
      <c r="AU53" s="85">
        <f t="shared" si="10"/>
        <v>6</v>
      </c>
      <c r="AV53" s="84">
        <f t="shared" si="11"/>
        <v>129</v>
      </c>
      <c r="AW53" s="85">
        <f t="shared" si="12"/>
        <v>25</v>
      </c>
      <c r="AX53" s="85">
        <f t="shared" si="13"/>
        <v>7</v>
      </c>
      <c r="AY53" s="84">
        <f t="shared" si="14"/>
        <v>142</v>
      </c>
      <c r="AZ53" s="85">
        <f t="shared" si="15"/>
        <v>28</v>
      </c>
      <c r="BA53" s="85">
        <f t="shared" si="16"/>
        <v>7</v>
      </c>
      <c r="BH53" s="85">
        <v>50</v>
      </c>
      <c r="BI53" s="85">
        <v>3</v>
      </c>
      <c r="BJ53" s="85">
        <f>SUM(BI$4:BI53)</f>
        <v>145</v>
      </c>
      <c r="BL53" s="85">
        <v>50</v>
      </c>
      <c r="BM53" s="85">
        <f t="shared" si="17"/>
        <v>117</v>
      </c>
      <c r="BN53" s="89" t="str">
        <f t="shared" si="18"/>
        <v>大焦热</v>
      </c>
      <c r="BO53" s="85">
        <f t="shared" si="0"/>
        <v>39</v>
      </c>
      <c r="BP53" s="86">
        <f t="shared" si="19"/>
        <v>16</v>
      </c>
      <c r="BQ53" s="88" t="str">
        <f t="shared" si="20"/>
        <v>大焦热</v>
      </c>
      <c r="BR53" s="85">
        <f t="shared" si="21"/>
        <v>129</v>
      </c>
      <c r="BS53" s="89" t="str">
        <f t="shared" si="22"/>
        <v>大焦热</v>
      </c>
      <c r="BT53" s="85">
        <f t="shared" si="23"/>
        <v>43</v>
      </c>
      <c r="BU53" s="86">
        <f t="shared" si="24"/>
        <v>17</v>
      </c>
      <c r="BV53" s="88" t="str">
        <f t="shared" si="25"/>
        <v>大焦热+1</v>
      </c>
      <c r="BW53" s="85">
        <f t="shared" si="26"/>
        <v>142</v>
      </c>
      <c r="BX53" s="89" t="str">
        <f t="shared" si="27"/>
        <v>无间</v>
      </c>
      <c r="BY53" s="85">
        <f t="shared" si="28"/>
        <v>49</v>
      </c>
      <c r="BZ53" s="86">
        <f t="shared" si="29"/>
        <v>19</v>
      </c>
      <c r="CA53" s="88" t="str">
        <f t="shared" si="30"/>
        <v>无间</v>
      </c>
    </row>
    <row r="54" spans="34:79" ht="16.5" x14ac:dyDescent="0.2">
      <c r="AH54" s="84">
        <v>51</v>
      </c>
      <c r="AI54" s="84">
        <f>INDEX($S$4:$S$32,INT((AH54-5)/5)+1)</f>
        <v>1.2700000000000005</v>
      </c>
      <c r="AJ54" s="84">
        <v>0.1</v>
      </c>
      <c r="AK54" s="82">
        <f t="shared" ref="AK54" si="138">AI54*$AJ54</f>
        <v>0.12700000000000006</v>
      </c>
      <c r="AL54" s="82">
        <f>ROUND(SUM(AK$4:AK54),2)</f>
        <v>6.06</v>
      </c>
      <c r="AM54" s="82">
        <f t="shared" ref="AM54" si="139">AI55*$AJ54</f>
        <v>9.5000000000000029E-2</v>
      </c>
      <c r="AN54" s="82">
        <f>ROUND(SUM(AM$4:AM54),2)</f>
        <v>4.55</v>
      </c>
      <c r="AO54" s="82">
        <f t="shared" ref="AO54" si="140">AI56*$AJ54</f>
        <v>7.0000000000000021E-2</v>
      </c>
      <c r="AP54" s="82">
        <f>ROUND(SUM(AO$4:AO54),2)</f>
        <v>3.2</v>
      </c>
      <c r="AR54" s="84">
        <v>51</v>
      </c>
      <c r="AS54" s="84">
        <f t="shared" si="8"/>
        <v>118</v>
      </c>
      <c r="AT54" s="85">
        <f t="shared" si="9"/>
        <v>23</v>
      </c>
      <c r="AU54" s="85">
        <f t="shared" si="10"/>
        <v>6</v>
      </c>
      <c r="AV54" s="84">
        <f t="shared" si="11"/>
        <v>130</v>
      </c>
      <c r="AW54" s="85">
        <f t="shared" si="12"/>
        <v>26</v>
      </c>
      <c r="AX54" s="85">
        <f t="shared" si="13"/>
        <v>7</v>
      </c>
      <c r="AY54" s="84">
        <f t="shared" si="14"/>
        <v>143</v>
      </c>
      <c r="AZ54" s="85">
        <f t="shared" si="15"/>
        <v>28</v>
      </c>
      <c r="BA54" s="85">
        <f t="shared" si="16"/>
        <v>7</v>
      </c>
      <c r="BH54" s="85">
        <v>51</v>
      </c>
      <c r="BI54" s="85">
        <v>2</v>
      </c>
      <c r="BJ54" s="85">
        <f>SUM(BI$4:BI54)</f>
        <v>147</v>
      </c>
      <c r="BL54" s="85">
        <v>51</v>
      </c>
      <c r="BM54" s="85">
        <f t="shared" si="17"/>
        <v>118</v>
      </c>
      <c r="BN54" s="89" t="str">
        <f t="shared" si="18"/>
        <v>大焦热</v>
      </c>
      <c r="BO54" s="85">
        <f t="shared" si="0"/>
        <v>39</v>
      </c>
      <c r="BP54" s="86">
        <f t="shared" si="19"/>
        <v>16</v>
      </c>
      <c r="BQ54" s="88" t="str">
        <f t="shared" si="20"/>
        <v>大焦热</v>
      </c>
      <c r="BR54" s="85">
        <f t="shared" si="21"/>
        <v>130</v>
      </c>
      <c r="BS54" s="89" t="str">
        <f t="shared" si="22"/>
        <v>大焦热</v>
      </c>
      <c r="BT54" s="85">
        <f t="shared" si="23"/>
        <v>44</v>
      </c>
      <c r="BU54" s="86">
        <f t="shared" si="24"/>
        <v>17</v>
      </c>
      <c r="BV54" s="88" t="str">
        <f t="shared" si="25"/>
        <v>大焦热+1</v>
      </c>
      <c r="BW54" s="85">
        <f t="shared" si="26"/>
        <v>143</v>
      </c>
      <c r="BX54" s="89" t="str">
        <f t="shared" si="27"/>
        <v>无间</v>
      </c>
      <c r="BY54" s="85">
        <f t="shared" si="28"/>
        <v>49</v>
      </c>
      <c r="BZ54" s="86">
        <f t="shared" si="29"/>
        <v>19</v>
      </c>
      <c r="CA54" s="88" t="str">
        <f t="shared" si="30"/>
        <v>无间</v>
      </c>
    </row>
    <row r="55" spans="34:79" ht="16.5" x14ac:dyDescent="0.2">
      <c r="AH55" s="84">
        <v>52</v>
      </c>
      <c r="AI55" s="84">
        <f>INDEX($U$4:$U$32,INT((AH54-5)/5)+1)</f>
        <v>0.95000000000000018</v>
      </c>
      <c r="AJ55" s="84">
        <v>0.15</v>
      </c>
      <c r="AK55" s="82">
        <f t="shared" ref="AK55" si="141">AI54*$AJ55</f>
        <v>0.19050000000000006</v>
      </c>
      <c r="AL55" s="82">
        <f>ROUND(SUM(AK$4:AK55),2)</f>
        <v>6.25</v>
      </c>
      <c r="AM55" s="82">
        <f t="shared" ref="AM55" si="142">AI55*$AJ55</f>
        <v>0.14250000000000002</v>
      </c>
      <c r="AN55" s="82">
        <f>ROUND(SUM(AM$4:AM55),2)</f>
        <v>4.6900000000000004</v>
      </c>
      <c r="AO55" s="82">
        <f t="shared" ref="AO55" si="143">AI56*$AJ55</f>
        <v>0.10500000000000002</v>
      </c>
      <c r="AP55" s="82">
        <f>ROUND(SUM(AO$4:AO55),2)</f>
        <v>3.3</v>
      </c>
      <c r="AR55" s="84">
        <v>52</v>
      </c>
      <c r="AS55" s="84">
        <f t="shared" si="8"/>
        <v>118</v>
      </c>
      <c r="AT55" s="85">
        <f t="shared" si="9"/>
        <v>23</v>
      </c>
      <c r="AU55" s="85">
        <f t="shared" si="10"/>
        <v>6</v>
      </c>
      <c r="AV55" s="84">
        <f t="shared" si="11"/>
        <v>131</v>
      </c>
      <c r="AW55" s="85">
        <f t="shared" si="12"/>
        <v>26</v>
      </c>
      <c r="AX55" s="85">
        <f t="shared" si="13"/>
        <v>7</v>
      </c>
      <c r="AY55" s="84">
        <f t="shared" si="14"/>
        <v>144</v>
      </c>
      <c r="AZ55" s="85">
        <f t="shared" si="15"/>
        <v>28</v>
      </c>
      <c r="BA55" s="85">
        <f t="shared" si="16"/>
        <v>7</v>
      </c>
      <c r="BH55" s="85">
        <v>52</v>
      </c>
      <c r="BI55" s="85">
        <v>3</v>
      </c>
      <c r="BJ55" s="85">
        <f>SUM(BI$4:BI55)</f>
        <v>150</v>
      </c>
      <c r="BL55" s="85">
        <v>52</v>
      </c>
      <c r="BM55" s="85">
        <f t="shared" si="17"/>
        <v>118</v>
      </c>
      <c r="BN55" s="89" t="str">
        <f t="shared" si="18"/>
        <v>大焦热</v>
      </c>
      <c r="BO55" s="85">
        <f t="shared" si="0"/>
        <v>39</v>
      </c>
      <c r="BP55" s="86">
        <f t="shared" si="19"/>
        <v>16</v>
      </c>
      <c r="BQ55" s="88" t="str">
        <f t="shared" si="20"/>
        <v>大焦热</v>
      </c>
      <c r="BR55" s="85">
        <f t="shared" si="21"/>
        <v>131</v>
      </c>
      <c r="BS55" s="89" t="str">
        <f t="shared" si="22"/>
        <v>大焦热</v>
      </c>
      <c r="BT55" s="85">
        <f t="shared" si="23"/>
        <v>44</v>
      </c>
      <c r="BU55" s="86">
        <f t="shared" si="24"/>
        <v>17</v>
      </c>
      <c r="BV55" s="88" t="str">
        <f t="shared" si="25"/>
        <v>大焦热+1</v>
      </c>
      <c r="BW55" s="85">
        <f t="shared" si="26"/>
        <v>144</v>
      </c>
      <c r="BX55" s="89" t="str">
        <f t="shared" si="27"/>
        <v>无间</v>
      </c>
      <c r="BY55" s="85">
        <f t="shared" si="28"/>
        <v>49</v>
      </c>
      <c r="BZ55" s="86">
        <f t="shared" si="29"/>
        <v>19</v>
      </c>
      <c r="CA55" s="88" t="str">
        <f t="shared" si="30"/>
        <v>无间</v>
      </c>
    </row>
    <row r="56" spans="34:79" ht="16.5" x14ac:dyDescent="0.2">
      <c r="AH56" s="84">
        <v>53</v>
      </c>
      <c r="AI56" s="84">
        <f>INDEX($W$4:$W$32,INT((AH54-5)/5)+1)</f>
        <v>0.70000000000000018</v>
      </c>
      <c r="AJ56" s="84">
        <v>0.2</v>
      </c>
      <c r="AK56" s="82">
        <f t="shared" ref="AK56" si="144">AI54*$AJ56</f>
        <v>0.25400000000000011</v>
      </c>
      <c r="AL56" s="82">
        <f>ROUND(SUM(AK$4:AK56),2)</f>
        <v>6.5</v>
      </c>
      <c r="AM56" s="82">
        <f t="shared" ref="AM56" si="145">AI55*$AJ56</f>
        <v>0.19000000000000006</v>
      </c>
      <c r="AN56" s="82">
        <f>ROUND(SUM(AM$4:AM56),2)</f>
        <v>4.88</v>
      </c>
      <c r="AO56" s="82">
        <f t="shared" ref="AO56" si="146">AI56*$AJ56</f>
        <v>0.14000000000000004</v>
      </c>
      <c r="AP56" s="82">
        <f>ROUND(SUM(AO$4:AO56),2)</f>
        <v>3.44</v>
      </c>
      <c r="AR56" s="84">
        <v>53</v>
      </c>
      <c r="AS56" s="84">
        <f t="shared" si="8"/>
        <v>119</v>
      </c>
      <c r="AT56" s="85">
        <f t="shared" si="9"/>
        <v>23</v>
      </c>
      <c r="AU56" s="85">
        <f t="shared" si="10"/>
        <v>6</v>
      </c>
      <c r="AV56" s="84">
        <f t="shared" si="11"/>
        <v>132</v>
      </c>
      <c r="AW56" s="85">
        <f t="shared" si="12"/>
        <v>26</v>
      </c>
      <c r="AX56" s="85">
        <f t="shared" si="13"/>
        <v>7</v>
      </c>
      <c r="AY56" s="84">
        <f t="shared" si="14"/>
        <v>144</v>
      </c>
      <c r="AZ56" s="85">
        <f t="shared" si="15"/>
        <v>28</v>
      </c>
      <c r="BA56" s="85">
        <f t="shared" si="16"/>
        <v>7</v>
      </c>
      <c r="BH56" s="83"/>
      <c r="BI56" s="83"/>
      <c r="BJ56" s="83"/>
      <c r="BL56" s="85">
        <v>53</v>
      </c>
      <c r="BM56" s="85">
        <f t="shared" si="17"/>
        <v>119</v>
      </c>
      <c r="BN56" s="89" t="str">
        <f t="shared" si="18"/>
        <v>大焦热</v>
      </c>
      <c r="BO56" s="85">
        <f t="shared" si="0"/>
        <v>39</v>
      </c>
      <c r="BP56" s="86">
        <f t="shared" si="19"/>
        <v>16</v>
      </c>
      <c r="BQ56" s="88" t="str">
        <f t="shared" si="20"/>
        <v>大焦热</v>
      </c>
      <c r="BR56" s="85">
        <f t="shared" si="21"/>
        <v>132</v>
      </c>
      <c r="BS56" s="89" t="str">
        <f t="shared" si="22"/>
        <v>大焦热</v>
      </c>
      <c r="BT56" s="85">
        <f t="shared" si="23"/>
        <v>45</v>
      </c>
      <c r="BU56" s="86">
        <f t="shared" si="24"/>
        <v>18</v>
      </c>
      <c r="BV56" s="88" t="str">
        <f t="shared" si="25"/>
        <v>大焦热+2</v>
      </c>
      <c r="BW56" s="85">
        <f t="shared" si="26"/>
        <v>144</v>
      </c>
      <c r="BX56" s="89" t="str">
        <f t="shared" si="27"/>
        <v>无间</v>
      </c>
      <c r="BY56" s="85">
        <f t="shared" si="28"/>
        <v>49</v>
      </c>
      <c r="BZ56" s="86">
        <f t="shared" si="29"/>
        <v>19</v>
      </c>
      <c r="CA56" s="88" t="str">
        <f t="shared" si="30"/>
        <v>无间</v>
      </c>
    </row>
    <row r="57" spans="34:79" ht="16.5" x14ac:dyDescent="0.2">
      <c r="AH57" s="84">
        <v>54</v>
      </c>
      <c r="AI57" s="84"/>
      <c r="AJ57" s="84">
        <v>0.25</v>
      </c>
      <c r="AK57" s="82">
        <f t="shared" ref="AK57" si="147">AI54*$AJ57</f>
        <v>0.31750000000000012</v>
      </c>
      <c r="AL57" s="82">
        <f>ROUND(SUM(AK$4:AK57),2)</f>
        <v>6.82</v>
      </c>
      <c r="AM57" s="82">
        <f t="shared" ref="AM57" si="148">AI55*$AJ57</f>
        <v>0.23750000000000004</v>
      </c>
      <c r="AN57" s="82">
        <f>ROUND(SUM(AM$4:AM57),2)</f>
        <v>5.12</v>
      </c>
      <c r="AO57" s="82">
        <f t="shared" ref="AO57" si="149">AI56*$AJ57</f>
        <v>0.17500000000000004</v>
      </c>
      <c r="AP57" s="82">
        <f>ROUND(SUM(AO$4:AO57),2)</f>
        <v>3.62</v>
      </c>
      <c r="AR57" s="84">
        <v>54</v>
      </c>
      <c r="AS57" s="84">
        <f t="shared" si="8"/>
        <v>120</v>
      </c>
      <c r="AT57" s="85">
        <f t="shared" si="9"/>
        <v>24</v>
      </c>
      <c r="AU57" s="85">
        <f t="shared" si="10"/>
        <v>6</v>
      </c>
      <c r="AV57" s="84">
        <f t="shared" si="11"/>
        <v>133</v>
      </c>
      <c r="AW57" s="85">
        <f t="shared" si="12"/>
        <v>26</v>
      </c>
      <c r="AX57" s="85">
        <f t="shared" si="13"/>
        <v>7</v>
      </c>
      <c r="AY57" s="84">
        <f t="shared" si="14"/>
        <v>146</v>
      </c>
      <c r="AZ57" s="85">
        <f t="shared" si="15"/>
        <v>29</v>
      </c>
      <c r="BA57" s="85">
        <f t="shared" si="16"/>
        <v>7</v>
      </c>
      <c r="BH57" s="83"/>
      <c r="BI57" s="83"/>
      <c r="BJ57" s="83"/>
      <c r="BL57" s="85">
        <v>54</v>
      </c>
      <c r="BM57" s="85">
        <f t="shared" si="17"/>
        <v>120</v>
      </c>
      <c r="BN57" s="89" t="str">
        <f t="shared" si="18"/>
        <v>大焦热</v>
      </c>
      <c r="BO57" s="85">
        <f t="shared" si="0"/>
        <v>40</v>
      </c>
      <c r="BP57" s="86">
        <f t="shared" si="19"/>
        <v>16</v>
      </c>
      <c r="BQ57" s="88" t="str">
        <f t="shared" si="20"/>
        <v>大焦热</v>
      </c>
      <c r="BR57" s="85">
        <f t="shared" si="21"/>
        <v>133</v>
      </c>
      <c r="BS57" s="89" t="str">
        <f t="shared" si="22"/>
        <v>大焦热</v>
      </c>
      <c r="BT57" s="85">
        <f t="shared" si="23"/>
        <v>45</v>
      </c>
      <c r="BU57" s="86">
        <f t="shared" si="24"/>
        <v>18</v>
      </c>
      <c r="BV57" s="88" t="str">
        <f t="shared" si="25"/>
        <v>大焦热+2</v>
      </c>
      <c r="BW57" s="85">
        <f t="shared" si="26"/>
        <v>146</v>
      </c>
      <c r="BX57" s="89" t="str">
        <f t="shared" si="27"/>
        <v>无间</v>
      </c>
      <c r="BY57" s="85">
        <f t="shared" si="28"/>
        <v>50</v>
      </c>
      <c r="BZ57" s="86">
        <f t="shared" si="29"/>
        <v>19</v>
      </c>
      <c r="CA57" s="88" t="str">
        <f t="shared" si="30"/>
        <v>无间</v>
      </c>
    </row>
    <row r="58" spans="34:79" ht="16.5" x14ac:dyDescent="0.2">
      <c r="AH58" s="84">
        <v>55</v>
      </c>
      <c r="AI58" s="84"/>
      <c r="AJ58" s="84">
        <v>0.3</v>
      </c>
      <c r="AK58" s="82">
        <f t="shared" ref="AK58" si="150">AI54*$AJ58</f>
        <v>0.38100000000000012</v>
      </c>
      <c r="AL58" s="82">
        <f>ROUND(SUM(AK$4:AK58),2)</f>
        <v>7.2</v>
      </c>
      <c r="AM58" s="82">
        <f t="shared" ref="AM58" si="151">AI55*$AJ58</f>
        <v>0.28500000000000003</v>
      </c>
      <c r="AN58" s="82">
        <f>ROUND(SUM(AM$4:AM58),2)</f>
        <v>5.4</v>
      </c>
      <c r="AO58" s="82">
        <f t="shared" ref="AO58" si="152">AI56*$AJ58</f>
        <v>0.21000000000000005</v>
      </c>
      <c r="AP58" s="82">
        <f>ROUND(SUM(AO$4:AO58),2)</f>
        <v>3.83</v>
      </c>
      <c r="AR58" s="84">
        <v>55</v>
      </c>
      <c r="AS58" s="84">
        <f t="shared" si="8"/>
        <v>121</v>
      </c>
      <c r="AT58" s="85">
        <f t="shared" si="9"/>
        <v>24</v>
      </c>
      <c r="AU58" s="85">
        <f t="shared" si="10"/>
        <v>6</v>
      </c>
      <c r="AV58" s="84">
        <f t="shared" si="11"/>
        <v>133</v>
      </c>
      <c r="AW58" s="85">
        <f t="shared" si="12"/>
        <v>26</v>
      </c>
      <c r="AX58" s="85">
        <f t="shared" si="13"/>
        <v>7</v>
      </c>
      <c r="AY58" s="84">
        <f t="shared" si="14"/>
        <v>147</v>
      </c>
      <c r="AZ58" s="85">
        <f t="shared" si="15"/>
        <v>29</v>
      </c>
      <c r="BA58" s="85">
        <f t="shared" si="16"/>
        <v>7</v>
      </c>
      <c r="BH58" s="83"/>
      <c r="BI58" s="83"/>
      <c r="BJ58" s="83"/>
      <c r="BL58" s="85">
        <v>55</v>
      </c>
      <c r="BM58" s="85">
        <f t="shared" si="17"/>
        <v>121</v>
      </c>
      <c r="BN58" s="89" t="str">
        <f t="shared" si="18"/>
        <v>大焦热</v>
      </c>
      <c r="BO58" s="85">
        <f t="shared" si="0"/>
        <v>40</v>
      </c>
      <c r="BP58" s="86">
        <f t="shared" si="19"/>
        <v>16</v>
      </c>
      <c r="BQ58" s="88" t="str">
        <f t="shared" si="20"/>
        <v>大焦热</v>
      </c>
      <c r="BR58" s="85">
        <f t="shared" si="21"/>
        <v>133</v>
      </c>
      <c r="BS58" s="89" t="str">
        <f t="shared" si="22"/>
        <v>大焦热</v>
      </c>
      <c r="BT58" s="85">
        <f t="shared" si="23"/>
        <v>45</v>
      </c>
      <c r="BU58" s="86">
        <f t="shared" si="24"/>
        <v>18</v>
      </c>
      <c r="BV58" s="88" t="str">
        <f t="shared" si="25"/>
        <v>大焦热+2</v>
      </c>
      <c r="BW58" s="85">
        <f t="shared" si="26"/>
        <v>147</v>
      </c>
      <c r="BX58" s="89" t="str">
        <f t="shared" si="27"/>
        <v>无间</v>
      </c>
      <c r="BY58" s="85">
        <f t="shared" si="28"/>
        <v>51</v>
      </c>
      <c r="BZ58" s="86">
        <f t="shared" si="29"/>
        <v>19</v>
      </c>
      <c r="CA58" s="88" t="str">
        <f t="shared" si="30"/>
        <v>无间</v>
      </c>
    </row>
    <row r="59" spans="34:79" ht="16.5" x14ac:dyDescent="0.2">
      <c r="AH59" s="84">
        <v>56</v>
      </c>
      <c r="AI59" s="84">
        <f>INDEX($S$4:$S$32,INT((AH59-5)/5)+1)</f>
        <v>1.5300000000000002</v>
      </c>
      <c r="AJ59" s="84">
        <v>0.1</v>
      </c>
      <c r="AK59" s="82">
        <f t="shared" ref="AK59" si="153">AI59*$AJ59</f>
        <v>0.15300000000000002</v>
      </c>
      <c r="AL59" s="82">
        <f>ROUND(SUM(AK$4:AK59),2)</f>
        <v>7.35</v>
      </c>
      <c r="AM59" s="82">
        <f t="shared" ref="AM59" si="154">AI60*$AJ59</f>
        <v>0.11499999999999995</v>
      </c>
      <c r="AN59" s="82">
        <f>ROUND(SUM(AM$4:AM59),2)</f>
        <v>5.52</v>
      </c>
      <c r="AO59" s="82">
        <f t="shared" ref="AO59" si="155">AI61*$AJ59</f>
        <v>8.4999999999999964E-2</v>
      </c>
      <c r="AP59" s="82">
        <f>ROUND(SUM(AO$4:AO59),2)</f>
        <v>3.91</v>
      </c>
      <c r="AR59" s="84">
        <v>56</v>
      </c>
      <c r="AS59" s="84">
        <f t="shared" si="8"/>
        <v>122</v>
      </c>
      <c r="AT59" s="85">
        <f t="shared" si="9"/>
        <v>24</v>
      </c>
      <c r="AU59" s="85">
        <f t="shared" si="10"/>
        <v>6</v>
      </c>
      <c r="AV59" s="84">
        <f t="shared" si="11"/>
        <v>134</v>
      </c>
      <c r="AW59" s="85">
        <f t="shared" si="12"/>
        <v>26</v>
      </c>
      <c r="AX59" s="85">
        <f t="shared" si="13"/>
        <v>7</v>
      </c>
      <c r="AY59" s="84">
        <f t="shared" si="14"/>
        <v>147</v>
      </c>
      <c r="AZ59" s="85">
        <f t="shared" si="15"/>
        <v>29</v>
      </c>
      <c r="BA59" s="85">
        <f t="shared" si="16"/>
        <v>7</v>
      </c>
      <c r="BH59" s="83"/>
      <c r="BI59" s="83"/>
      <c r="BJ59" s="83"/>
      <c r="BL59" s="85">
        <v>56</v>
      </c>
      <c r="BM59" s="85">
        <f t="shared" si="17"/>
        <v>122</v>
      </c>
      <c r="BN59" s="89" t="str">
        <f t="shared" si="18"/>
        <v>大焦热</v>
      </c>
      <c r="BO59" s="85">
        <f t="shared" si="0"/>
        <v>41</v>
      </c>
      <c r="BP59" s="86">
        <f t="shared" si="19"/>
        <v>16</v>
      </c>
      <c r="BQ59" s="88" t="str">
        <f t="shared" si="20"/>
        <v>大焦热</v>
      </c>
      <c r="BR59" s="85">
        <f t="shared" si="21"/>
        <v>134</v>
      </c>
      <c r="BS59" s="89" t="str">
        <f t="shared" si="22"/>
        <v>大焦热</v>
      </c>
      <c r="BT59" s="85">
        <f t="shared" si="23"/>
        <v>45</v>
      </c>
      <c r="BU59" s="86">
        <f t="shared" si="24"/>
        <v>18</v>
      </c>
      <c r="BV59" s="88" t="str">
        <f t="shared" si="25"/>
        <v>大焦热+2</v>
      </c>
      <c r="BW59" s="85">
        <f t="shared" si="26"/>
        <v>147</v>
      </c>
      <c r="BX59" s="89" t="str">
        <f t="shared" si="27"/>
        <v>无间</v>
      </c>
      <c r="BY59" s="85">
        <f t="shared" si="28"/>
        <v>51</v>
      </c>
      <c r="BZ59" s="86">
        <f t="shared" si="29"/>
        <v>19</v>
      </c>
      <c r="CA59" s="88" t="str">
        <f t="shared" si="30"/>
        <v>无间</v>
      </c>
    </row>
    <row r="60" spans="34:79" ht="16.5" x14ac:dyDescent="0.2">
      <c r="AH60" s="84">
        <v>57</v>
      </c>
      <c r="AI60" s="84">
        <f>INDEX($U$4:$U$32,INT((AH59-5)/5)+1)</f>
        <v>1.1499999999999995</v>
      </c>
      <c r="AJ60" s="84">
        <v>0.15</v>
      </c>
      <c r="AK60" s="82">
        <f t="shared" ref="AK60" si="156">AI59*$AJ60</f>
        <v>0.22950000000000004</v>
      </c>
      <c r="AL60" s="82">
        <f>ROUND(SUM(AK$4:AK60),2)</f>
        <v>7.58</v>
      </c>
      <c r="AM60" s="82">
        <f t="shared" ref="AM60" si="157">AI60*$AJ60</f>
        <v>0.1724999999999999</v>
      </c>
      <c r="AN60" s="82">
        <f>ROUND(SUM(AM$4:AM60),2)</f>
        <v>5.69</v>
      </c>
      <c r="AO60" s="82">
        <f t="shared" ref="AO60" si="158">AI61*$AJ60</f>
        <v>0.12749999999999995</v>
      </c>
      <c r="AP60" s="82">
        <f>ROUND(SUM(AO$4:AO60),2)</f>
        <v>4.04</v>
      </c>
      <c r="AR60" s="84">
        <v>57</v>
      </c>
      <c r="AS60" s="84">
        <f t="shared" si="8"/>
        <v>123</v>
      </c>
      <c r="AT60" s="85">
        <f t="shared" si="9"/>
        <v>24</v>
      </c>
      <c r="AU60" s="85">
        <f t="shared" si="10"/>
        <v>6</v>
      </c>
      <c r="AV60" s="84">
        <f t="shared" si="11"/>
        <v>134</v>
      </c>
      <c r="AW60" s="85">
        <f t="shared" si="12"/>
        <v>26</v>
      </c>
      <c r="AX60" s="85">
        <f t="shared" si="13"/>
        <v>7</v>
      </c>
      <c r="AY60" s="84">
        <f t="shared" si="14"/>
        <v>148</v>
      </c>
      <c r="AZ60" s="85">
        <f t="shared" si="15"/>
        <v>29</v>
      </c>
      <c r="BA60" s="85">
        <f t="shared" si="16"/>
        <v>7</v>
      </c>
      <c r="BH60" s="83"/>
      <c r="BI60" s="83"/>
      <c r="BJ60" s="83"/>
      <c r="BL60" s="85">
        <v>57</v>
      </c>
      <c r="BM60" s="85">
        <f t="shared" si="17"/>
        <v>123</v>
      </c>
      <c r="BN60" s="89" t="str">
        <f t="shared" si="18"/>
        <v>大焦热</v>
      </c>
      <c r="BO60" s="85">
        <f t="shared" si="0"/>
        <v>41</v>
      </c>
      <c r="BP60" s="86">
        <f t="shared" si="19"/>
        <v>16</v>
      </c>
      <c r="BQ60" s="88" t="str">
        <f t="shared" si="20"/>
        <v>大焦热</v>
      </c>
      <c r="BR60" s="85">
        <f t="shared" si="21"/>
        <v>134</v>
      </c>
      <c r="BS60" s="89" t="str">
        <f t="shared" si="22"/>
        <v>大焦热</v>
      </c>
      <c r="BT60" s="85">
        <f t="shared" si="23"/>
        <v>45</v>
      </c>
      <c r="BU60" s="86">
        <f t="shared" si="24"/>
        <v>18</v>
      </c>
      <c r="BV60" s="88" t="str">
        <f t="shared" si="25"/>
        <v>大焦热+2</v>
      </c>
      <c r="BW60" s="85">
        <f t="shared" si="26"/>
        <v>148</v>
      </c>
      <c r="BX60" s="89" t="str">
        <f t="shared" si="27"/>
        <v>无间</v>
      </c>
      <c r="BY60" s="85">
        <f t="shared" si="28"/>
        <v>51</v>
      </c>
      <c r="BZ60" s="86">
        <f t="shared" si="29"/>
        <v>19</v>
      </c>
      <c r="CA60" s="88" t="str">
        <f t="shared" si="30"/>
        <v>无间</v>
      </c>
    </row>
    <row r="61" spans="34:79" ht="16.5" x14ac:dyDescent="0.2">
      <c r="AH61" s="84">
        <v>58</v>
      </c>
      <c r="AI61" s="84">
        <f>INDEX($W$4:$W$32,INT((AH59-5)/5)+1)</f>
        <v>0.84999999999999964</v>
      </c>
      <c r="AJ61" s="84">
        <v>0.2</v>
      </c>
      <c r="AK61" s="82">
        <f t="shared" ref="AK61" si="159">AI59*$AJ61</f>
        <v>0.30600000000000005</v>
      </c>
      <c r="AL61" s="82">
        <f>ROUND(SUM(AK$4:AK61),2)</f>
        <v>7.89</v>
      </c>
      <c r="AM61" s="82">
        <f t="shared" ref="AM61" si="160">AI60*$AJ61</f>
        <v>0.2299999999999999</v>
      </c>
      <c r="AN61" s="82">
        <f>ROUND(SUM(AM$4:AM61),2)</f>
        <v>5.92</v>
      </c>
      <c r="AO61" s="82">
        <f t="shared" ref="AO61" si="161">AI61*$AJ61</f>
        <v>0.16999999999999993</v>
      </c>
      <c r="AP61" s="82">
        <f>ROUND(SUM(AO$4:AO61),2)</f>
        <v>4.21</v>
      </c>
      <c r="AR61" s="84">
        <v>58</v>
      </c>
      <c r="AS61" s="84">
        <f t="shared" si="8"/>
        <v>123</v>
      </c>
      <c r="AT61" s="85">
        <f t="shared" si="9"/>
        <v>24</v>
      </c>
      <c r="AU61" s="85">
        <f t="shared" si="10"/>
        <v>6</v>
      </c>
      <c r="AV61" s="84">
        <f t="shared" si="11"/>
        <v>136</v>
      </c>
      <c r="AW61" s="85">
        <f t="shared" si="12"/>
        <v>27</v>
      </c>
      <c r="AX61" s="85">
        <f t="shared" si="13"/>
        <v>7</v>
      </c>
      <c r="AY61" s="84">
        <f t="shared" si="14"/>
        <v>149</v>
      </c>
      <c r="AZ61" s="85">
        <f t="shared" si="15"/>
        <v>29</v>
      </c>
      <c r="BA61" s="85">
        <f t="shared" si="16"/>
        <v>7</v>
      </c>
      <c r="BH61" s="83"/>
      <c r="BI61" s="83"/>
      <c r="BJ61" s="83"/>
      <c r="BL61" s="85">
        <v>58</v>
      </c>
      <c r="BM61" s="85">
        <f t="shared" si="17"/>
        <v>123</v>
      </c>
      <c r="BN61" s="89" t="str">
        <f t="shared" si="18"/>
        <v>大焦热</v>
      </c>
      <c r="BO61" s="85">
        <f t="shared" si="0"/>
        <v>41</v>
      </c>
      <c r="BP61" s="86">
        <f t="shared" si="19"/>
        <v>16</v>
      </c>
      <c r="BQ61" s="88" t="str">
        <f t="shared" si="20"/>
        <v>大焦热</v>
      </c>
      <c r="BR61" s="85">
        <f t="shared" si="21"/>
        <v>136</v>
      </c>
      <c r="BS61" s="89" t="str">
        <f t="shared" si="22"/>
        <v>无间</v>
      </c>
      <c r="BT61" s="85">
        <f t="shared" si="23"/>
        <v>46</v>
      </c>
      <c r="BU61" s="86">
        <f t="shared" si="24"/>
        <v>18</v>
      </c>
      <c r="BV61" s="88" t="str">
        <f t="shared" si="25"/>
        <v>大焦热+2</v>
      </c>
      <c r="BW61" s="85">
        <f t="shared" si="26"/>
        <v>149</v>
      </c>
      <c r="BX61" s="89" t="str">
        <f t="shared" si="27"/>
        <v>无间</v>
      </c>
      <c r="BY61" s="85">
        <f t="shared" si="28"/>
        <v>51</v>
      </c>
      <c r="BZ61" s="86">
        <f t="shared" si="29"/>
        <v>19</v>
      </c>
      <c r="CA61" s="88" t="str">
        <f t="shared" si="30"/>
        <v>无间</v>
      </c>
    </row>
    <row r="62" spans="34:79" ht="16.5" x14ac:dyDescent="0.2">
      <c r="AH62" s="84">
        <v>59</v>
      </c>
      <c r="AI62" s="84"/>
      <c r="AJ62" s="84">
        <v>0.25</v>
      </c>
      <c r="AK62" s="82">
        <f t="shared" ref="AK62" si="162">AI59*$AJ62</f>
        <v>0.38250000000000006</v>
      </c>
      <c r="AL62" s="82">
        <f>ROUND(SUM(AK$4:AK62),2)</f>
        <v>8.27</v>
      </c>
      <c r="AM62" s="82">
        <f t="shared" ref="AM62" si="163">AI60*$AJ62</f>
        <v>0.28749999999999987</v>
      </c>
      <c r="AN62" s="82">
        <f>ROUND(SUM(AM$4:AM62),2)</f>
        <v>6.21</v>
      </c>
      <c r="AO62" s="82">
        <f t="shared" ref="AO62" si="164">AI61*$AJ62</f>
        <v>0.21249999999999991</v>
      </c>
      <c r="AP62" s="82">
        <f>ROUND(SUM(AO$4:AO62),2)</f>
        <v>4.42</v>
      </c>
      <c r="AR62" s="84">
        <v>59</v>
      </c>
      <c r="AS62" s="84">
        <f t="shared" si="8"/>
        <v>124</v>
      </c>
      <c r="AT62" s="85">
        <f t="shared" si="9"/>
        <v>24</v>
      </c>
      <c r="AU62" s="85">
        <f t="shared" si="10"/>
        <v>6</v>
      </c>
      <c r="AV62" s="84">
        <f t="shared" si="11"/>
        <v>137</v>
      </c>
      <c r="AW62" s="85">
        <f t="shared" si="12"/>
        <v>27</v>
      </c>
      <c r="AX62" s="85">
        <f t="shared" si="13"/>
        <v>7</v>
      </c>
      <c r="AY62" s="84">
        <f t="shared" si="14"/>
        <v>149</v>
      </c>
      <c r="AZ62" s="85">
        <f t="shared" si="15"/>
        <v>29</v>
      </c>
      <c r="BA62" s="85">
        <f t="shared" si="16"/>
        <v>7</v>
      </c>
      <c r="BH62" s="83"/>
      <c r="BI62" s="83"/>
      <c r="BJ62" s="83"/>
      <c r="BL62" s="85">
        <v>59</v>
      </c>
      <c r="BM62" s="85">
        <f t="shared" si="17"/>
        <v>124</v>
      </c>
      <c r="BN62" s="89" t="str">
        <f t="shared" si="18"/>
        <v>大焦热</v>
      </c>
      <c r="BO62" s="85">
        <f t="shared" si="0"/>
        <v>41</v>
      </c>
      <c r="BP62" s="86">
        <f t="shared" si="19"/>
        <v>16</v>
      </c>
      <c r="BQ62" s="88" t="str">
        <f t="shared" si="20"/>
        <v>大焦热</v>
      </c>
      <c r="BR62" s="85">
        <f t="shared" si="21"/>
        <v>137</v>
      </c>
      <c r="BS62" s="89" t="str">
        <f t="shared" si="22"/>
        <v>无间</v>
      </c>
      <c r="BT62" s="85">
        <f t="shared" si="23"/>
        <v>47</v>
      </c>
      <c r="BU62" s="86">
        <f t="shared" si="24"/>
        <v>18</v>
      </c>
      <c r="BV62" s="88" t="str">
        <f t="shared" si="25"/>
        <v>大焦热+2</v>
      </c>
      <c r="BW62" s="85">
        <f t="shared" si="26"/>
        <v>149</v>
      </c>
      <c r="BX62" s="89" t="str">
        <f t="shared" si="27"/>
        <v>无间</v>
      </c>
      <c r="BY62" s="85">
        <f t="shared" si="28"/>
        <v>51</v>
      </c>
      <c r="BZ62" s="86">
        <f t="shared" si="29"/>
        <v>19</v>
      </c>
      <c r="CA62" s="88" t="str">
        <f t="shared" si="30"/>
        <v>无间</v>
      </c>
    </row>
    <row r="63" spans="34:79" ht="16.5" x14ac:dyDescent="0.2">
      <c r="AH63" s="84">
        <v>60</v>
      </c>
      <c r="AI63" s="84"/>
      <c r="AJ63" s="84">
        <v>0.3</v>
      </c>
      <c r="AK63" s="82">
        <f t="shared" ref="AK63" si="165">AI59*$AJ63</f>
        <v>0.45900000000000007</v>
      </c>
      <c r="AL63" s="82">
        <f>ROUND(SUM(AK$4:AK63),2)</f>
        <v>8.73</v>
      </c>
      <c r="AM63" s="82">
        <f t="shared" ref="AM63" si="166">AI60*$AJ63</f>
        <v>0.34499999999999981</v>
      </c>
      <c r="AN63" s="82">
        <f>ROUND(SUM(AM$4:AM63),2)</f>
        <v>6.55</v>
      </c>
      <c r="AO63" s="82">
        <f t="shared" ref="AO63" si="167">AI61*$AJ63</f>
        <v>0.25499999999999989</v>
      </c>
      <c r="AP63" s="82">
        <f>ROUND(SUM(AO$4:AO63),2)</f>
        <v>4.68</v>
      </c>
      <c r="AR63" s="84">
        <v>60</v>
      </c>
      <c r="AS63" s="84">
        <f t="shared" si="8"/>
        <v>124</v>
      </c>
      <c r="AT63" s="85">
        <f t="shared" si="9"/>
        <v>24</v>
      </c>
      <c r="AU63" s="85">
        <f t="shared" si="10"/>
        <v>6</v>
      </c>
      <c r="AV63" s="84">
        <f t="shared" si="11"/>
        <v>137</v>
      </c>
      <c r="AW63" s="85">
        <f t="shared" si="12"/>
        <v>27</v>
      </c>
      <c r="AX63" s="85">
        <f t="shared" si="13"/>
        <v>7</v>
      </c>
      <c r="AY63" s="84">
        <f t="shared" si="14"/>
        <v>150</v>
      </c>
      <c r="AZ63" s="85">
        <f t="shared" si="15"/>
        <v>30</v>
      </c>
      <c r="BA63" s="85">
        <f t="shared" si="16"/>
        <v>8</v>
      </c>
      <c r="BH63" s="83"/>
      <c r="BI63" s="83"/>
      <c r="BJ63" s="83"/>
      <c r="BL63" s="85">
        <v>60</v>
      </c>
      <c r="BM63" s="85">
        <f t="shared" si="17"/>
        <v>124</v>
      </c>
      <c r="BN63" s="89" t="str">
        <f t="shared" si="18"/>
        <v>大焦热</v>
      </c>
      <c r="BO63" s="85">
        <f t="shared" si="0"/>
        <v>41</v>
      </c>
      <c r="BP63" s="86">
        <f t="shared" si="19"/>
        <v>16</v>
      </c>
      <c r="BQ63" s="88" t="str">
        <f t="shared" si="20"/>
        <v>大焦热</v>
      </c>
      <c r="BR63" s="85">
        <f t="shared" si="21"/>
        <v>137</v>
      </c>
      <c r="BS63" s="89" t="str">
        <f t="shared" si="22"/>
        <v>无间</v>
      </c>
      <c r="BT63" s="85">
        <f t="shared" si="23"/>
        <v>47</v>
      </c>
      <c r="BU63" s="86">
        <f t="shared" si="24"/>
        <v>18</v>
      </c>
      <c r="BV63" s="88" t="str">
        <f t="shared" si="25"/>
        <v>大焦热+2</v>
      </c>
      <c r="BW63" s="85">
        <f t="shared" si="26"/>
        <v>150</v>
      </c>
      <c r="BX63" s="89" t="str">
        <f t="shared" si="27"/>
        <v>无间</v>
      </c>
      <c r="BY63" s="85">
        <f t="shared" si="28"/>
        <v>52</v>
      </c>
      <c r="BZ63" s="86">
        <f t="shared" si="29"/>
        <v>20</v>
      </c>
      <c r="CA63" s="88" t="str">
        <f t="shared" si="30"/>
        <v>无间+1</v>
      </c>
    </row>
    <row r="64" spans="34:79" ht="16.5" x14ac:dyDescent="0.2">
      <c r="AH64" s="84">
        <v>61</v>
      </c>
      <c r="AI64" s="84">
        <f>INDEX($S$4:$S$32,INT((AH64-5)/5)+1)</f>
        <v>1.7999999999999989</v>
      </c>
      <c r="AJ64" s="84">
        <v>0.1</v>
      </c>
      <c r="AK64" s="82">
        <f t="shared" ref="AK64" si="168">AI64*$AJ64</f>
        <v>0.17999999999999991</v>
      </c>
      <c r="AL64" s="82">
        <f>ROUND(SUM(AK$4:AK64),2)</f>
        <v>8.91</v>
      </c>
      <c r="AM64" s="82">
        <f t="shared" ref="AM64" si="169">AI65*$AJ64</f>
        <v>0.13500000000000006</v>
      </c>
      <c r="AN64" s="82">
        <f>ROUND(SUM(AM$4:AM64),2)</f>
        <v>6.69</v>
      </c>
      <c r="AO64" s="82">
        <f t="shared" ref="AO64" si="170">AI66*$AJ64</f>
        <v>0.1</v>
      </c>
      <c r="AP64" s="82">
        <f>ROUND(SUM(AO$4:AO64),2)</f>
        <v>4.78</v>
      </c>
      <c r="AR64" s="84">
        <v>61</v>
      </c>
      <c r="AS64" s="84">
        <f t="shared" si="8"/>
        <v>125</v>
      </c>
      <c r="AT64" s="85">
        <f t="shared" si="9"/>
        <v>25</v>
      </c>
      <c r="AU64" s="85">
        <f t="shared" si="10"/>
        <v>7</v>
      </c>
      <c r="AV64" s="84">
        <f t="shared" si="11"/>
        <v>138</v>
      </c>
      <c r="AW64" s="85">
        <f t="shared" si="12"/>
        <v>27</v>
      </c>
      <c r="AX64" s="85">
        <f t="shared" si="13"/>
        <v>7</v>
      </c>
      <c r="AY64" s="84"/>
      <c r="AZ64" s="85">
        <f t="shared" si="15"/>
        <v>0</v>
      </c>
      <c r="BA64" s="85"/>
      <c r="BI64" s="83"/>
      <c r="BJ64" s="83"/>
      <c r="BL64" s="85">
        <v>61</v>
      </c>
      <c r="BM64" s="85">
        <f t="shared" si="17"/>
        <v>125</v>
      </c>
      <c r="BN64" s="89" t="str">
        <f t="shared" si="18"/>
        <v>大焦热</v>
      </c>
      <c r="BO64" s="85">
        <f t="shared" si="0"/>
        <v>42</v>
      </c>
      <c r="BP64" s="86">
        <f t="shared" si="19"/>
        <v>17</v>
      </c>
      <c r="BQ64" s="88" t="str">
        <f t="shared" si="20"/>
        <v>大焦热+1</v>
      </c>
      <c r="BR64" s="85">
        <f t="shared" si="21"/>
        <v>138</v>
      </c>
      <c r="BS64" s="89" t="str">
        <f t="shared" si="22"/>
        <v>无间</v>
      </c>
      <c r="BT64" s="85">
        <f t="shared" si="23"/>
        <v>47</v>
      </c>
      <c r="BU64" s="86">
        <f t="shared" si="24"/>
        <v>18</v>
      </c>
      <c r="BV64" s="88" t="str">
        <f t="shared" si="25"/>
        <v>大焦热+2</v>
      </c>
      <c r="BW64" s="85"/>
      <c r="BX64" s="89"/>
      <c r="BY64" s="85"/>
      <c r="BZ64" s="86"/>
      <c r="CA64" s="88"/>
    </row>
    <row r="65" spans="34:79" ht="16.5" x14ac:dyDescent="0.2">
      <c r="AH65" s="84">
        <v>62</v>
      </c>
      <c r="AI65" s="84">
        <f>INDEX($U$4:$U$32,INT((AH64-5)/5)+1)</f>
        <v>1.3500000000000005</v>
      </c>
      <c r="AJ65" s="84">
        <v>0.15</v>
      </c>
      <c r="AK65" s="82">
        <f t="shared" ref="AK65" si="171">AI64*$AJ65</f>
        <v>0.26999999999999985</v>
      </c>
      <c r="AL65" s="82">
        <f>ROUND(SUM(AK$4:AK65),2)</f>
        <v>9.18</v>
      </c>
      <c r="AM65" s="82">
        <f t="shared" ref="AM65" si="172">AI65*$AJ65</f>
        <v>0.20250000000000007</v>
      </c>
      <c r="AN65" s="82">
        <f>ROUND(SUM(AM$4:AM65),2)</f>
        <v>6.89</v>
      </c>
      <c r="AO65" s="82">
        <f t="shared" ref="AO65" si="173">AI66*$AJ65</f>
        <v>0.15</v>
      </c>
      <c r="AP65" s="82">
        <f>ROUND(SUM(AO$4:AO65),2)</f>
        <v>4.93</v>
      </c>
      <c r="AR65" s="84">
        <v>62</v>
      </c>
      <c r="AS65" s="84">
        <f t="shared" si="8"/>
        <v>126</v>
      </c>
      <c r="AT65" s="85">
        <f t="shared" si="9"/>
        <v>25</v>
      </c>
      <c r="AU65" s="85">
        <f t="shared" si="10"/>
        <v>7</v>
      </c>
      <c r="AV65" s="84">
        <f t="shared" si="11"/>
        <v>138</v>
      </c>
      <c r="AW65" s="85">
        <f t="shared" si="12"/>
        <v>27</v>
      </c>
      <c r="AX65" s="85">
        <f t="shared" si="13"/>
        <v>7</v>
      </c>
      <c r="AY65" s="84"/>
      <c r="AZ65" s="85">
        <f t="shared" si="15"/>
        <v>0</v>
      </c>
      <c r="BA65" s="85"/>
      <c r="BI65" s="83"/>
      <c r="BJ65" s="83"/>
      <c r="BL65" s="85">
        <v>62</v>
      </c>
      <c r="BM65" s="85">
        <f t="shared" si="17"/>
        <v>126</v>
      </c>
      <c r="BN65" s="89" t="str">
        <f t="shared" si="18"/>
        <v>大焦热</v>
      </c>
      <c r="BO65" s="85">
        <f t="shared" si="0"/>
        <v>42</v>
      </c>
      <c r="BP65" s="86">
        <f t="shared" si="19"/>
        <v>17</v>
      </c>
      <c r="BQ65" s="88" t="str">
        <f t="shared" si="20"/>
        <v>大焦热+1</v>
      </c>
      <c r="BR65" s="85">
        <f t="shared" si="21"/>
        <v>138</v>
      </c>
      <c r="BS65" s="89" t="str">
        <f t="shared" si="22"/>
        <v>无间</v>
      </c>
      <c r="BT65" s="85">
        <f t="shared" si="23"/>
        <v>47</v>
      </c>
      <c r="BU65" s="86">
        <f t="shared" si="24"/>
        <v>18</v>
      </c>
      <c r="BV65" s="88" t="str">
        <f t="shared" si="25"/>
        <v>大焦热+2</v>
      </c>
      <c r="BW65" s="85"/>
      <c r="BX65" s="89"/>
      <c r="BY65" s="85"/>
      <c r="BZ65" s="86"/>
      <c r="CA65" s="88"/>
    </row>
    <row r="66" spans="34:79" ht="16.5" x14ac:dyDescent="0.2">
      <c r="AH66" s="84">
        <v>63</v>
      </c>
      <c r="AI66" s="84">
        <f>INDEX($W$4:$W$32,INT((AH64-5)/5)+1)</f>
        <v>1</v>
      </c>
      <c r="AJ66" s="84">
        <v>0.2</v>
      </c>
      <c r="AK66" s="82">
        <f t="shared" ref="AK66" si="174">AI64*$AJ66</f>
        <v>0.35999999999999982</v>
      </c>
      <c r="AL66" s="82">
        <f>ROUND(SUM(AK$4:AK66),2)</f>
        <v>9.5399999999999991</v>
      </c>
      <c r="AM66" s="82">
        <f t="shared" ref="AM66" si="175">AI65*$AJ66</f>
        <v>0.27000000000000013</v>
      </c>
      <c r="AN66" s="82">
        <f>ROUND(SUM(AM$4:AM66),2)</f>
        <v>7.16</v>
      </c>
      <c r="AO66" s="82">
        <f t="shared" ref="AO66" si="176">AI66*$AJ66</f>
        <v>0.2</v>
      </c>
      <c r="AP66" s="82">
        <f>ROUND(SUM(AO$4:AO66),2)</f>
        <v>5.13</v>
      </c>
      <c r="AR66" s="84">
        <v>63</v>
      </c>
      <c r="AS66" s="84">
        <f t="shared" si="8"/>
        <v>127</v>
      </c>
      <c r="AT66" s="85">
        <f t="shared" si="9"/>
        <v>25</v>
      </c>
      <c r="AU66" s="85">
        <f t="shared" si="10"/>
        <v>7</v>
      </c>
      <c r="AV66" s="84">
        <f t="shared" si="11"/>
        <v>139</v>
      </c>
      <c r="AW66" s="85">
        <f t="shared" si="12"/>
        <v>27</v>
      </c>
      <c r="AX66" s="85">
        <f t="shared" si="13"/>
        <v>7</v>
      </c>
      <c r="AY66" s="84"/>
      <c r="AZ66" s="85">
        <f t="shared" si="15"/>
        <v>0</v>
      </c>
      <c r="BA66" s="85"/>
      <c r="BI66" s="83"/>
      <c r="BJ66" s="83"/>
      <c r="BL66" s="85">
        <v>63</v>
      </c>
      <c r="BM66" s="85">
        <f t="shared" si="17"/>
        <v>127</v>
      </c>
      <c r="BN66" s="89" t="str">
        <f t="shared" si="18"/>
        <v>大焦热</v>
      </c>
      <c r="BO66" s="85">
        <f t="shared" si="0"/>
        <v>43</v>
      </c>
      <c r="BP66" s="86">
        <f t="shared" si="19"/>
        <v>17</v>
      </c>
      <c r="BQ66" s="88" t="str">
        <f t="shared" si="20"/>
        <v>大焦热+1</v>
      </c>
      <c r="BR66" s="85">
        <f t="shared" si="21"/>
        <v>139</v>
      </c>
      <c r="BS66" s="89" t="str">
        <f t="shared" si="22"/>
        <v>无间</v>
      </c>
      <c r="BT66" s="85">
        <f t="shared" si="23"/>
        <v>47</v>
      </c>
      <c r="BU66" s="86">
        <f t="shared" si="24"/>
        <v>18</v>
      </c>
      <c r="BV66" s="88" t="str">
        <f t="shared" si="25"/>
        <v>大焦热+2</v>
      </c>
      <c r="BW66" s="85"/>
      <c r="BX66" s="89"/>
      <c r="BY66" s="85"/>
      <c r="BZ66" s="86"/>
      <c r="CA66" s="88"/>
    </row>
    <row r="67" spans="34:79" ht="16.5" x14ac:dyDescent="0.2">
      <c r="AH67" s="84">
        <v>64</v>
      </c>
      <c r="AI67" s="84"/>
      <c r="AJ67" s="84">
        <v>0.25</v>
      </c>
      <c r="AK67" s="82">
        <f t="shared" ref="AK67" si="177">AI64*$AJ67</f>
        <v>0.44999999999999973</v>
      </c>
      <c r="AL67" s="82">
        <f>ROUND(SUM(AK$4:AK67),2)</f>
        <v>9.99</v>
      </c>
      <c r="AM67" s="82">
        <f t="shared" ref="AM67" si="178">AI65*$AJ67</f>
        <v>0.33750000000000013</v>
      </c>
      <c r="AN67" s="82">
        <f>ROUND(SUM(AM$4:AM67),2)</f>
        <v>7.5</v>
      </c>
      <c r="AO67" s="82">
        <f t="shared" ref="AO67" si="179">AI66*$AJ67</f>
        <v>0.25</v>
      </c>
      <c r="AP67" s="82">
        <f>ROUND(SUM(AO$4:AO67),2)</f>
        <v>5.38</v>
      </c>
      <c r="AR67" s="84">
        <v>64</v>
      </c>
      <c r="AS67" s="84">
        <f t="shared" si="8"/>
        <v>128</v>
      </c>
      <c r="AT67" s="85">
        <f t="shared" si="9"/>
        <v>25</v>
      </c>
      <c r="AU67" s="85">
        <f t="shared" si="10"/>
        <v>7</v>
      </c>
      <c r="AV67" s="84">
        <f t="shared" si="11"/>
        <v>139</v>
      </c>
      <c r="AW67" s="85">
        <f t="shared" si="12"/>
        <v>27</v>
      </c>
      <c r="AX67" s="85">
        <f t="shared" si="13"/>
        <v>7</v>
      </c>
      <c r="AY67" s="84"/>
      <c r="AZ67" s="85">
        <f t="shared" si="15"/>
        <v>0</v>
      </c>
      <c r="BA67" s="85"/>
      <c r="BI67" s="83"/>
      <c r="BJ67" s="83"/>
      <c r="BL67" s="85">
        <v>64</v>
      </c>
      <c r="BM67" s="85">
        <f t="shared" si="17"/>
        <v>128</v>
      </c>
      <c r="BN67" s="89" t="str">
        <f t="shared" si="18"/>
        <v>大焦热</v>
      </c>
      <c r="BO67" s="85">
        <f t="shared" si="0"/>
        <v>43</v>
      </c>
      <c r="BP67" s="86">
        <f t="shared" si="19"/>
        <v>17</v>
      </c>
      <c r="BQ67" s="88" t="str">
        <f t="shared" si="20"/>
        <v>大焦热+1</v>
      </c>
      <c r="BR67" s="85">
        <f t="shared" si="21"/>
        <v>139</v>
      </c>
      <c r="BS67" s="89" t="str">
        <f t="shared" si="22"/>
        <v>无间</v>
      </c>
      <c r="BT67" s="85">
        <f t="shared" si="23"/>
        <v>47</v>
      </c>
      <c r="BU67" s="86">
        <f t="shared" si="24"/>
        <v>18</v>
      </c>
      <c r="BV67" s="88" t="str">
        <f t="shared" si="25"/>
        <v>大焦热+2</v>
      </c>
      <c r="BW67" s="85"/>
      <c r="BX67" s="89"/>
      <c r="BY67" s="85"/>
      <c r="BZ67" s="86"/>
      <c r="CA67" s="88"/>
    </row>
    <row r="68" spans="34:79" ht="16.5" x14ac:dyDescent="0.2">
      <c r="AH68" s="84">
        <v>65</v>
      </c>
      <c r="AI68" s="84"/>
      <c r="AJ68" s="84">
        <v>0.3</v>
      </c>
      <c r="AK68" s="82">
        <f t="shared" ref="AK68" si="180">AI64*$AJ68</f>
        <v>0.5399999999999997</v>
      </c>
      <c r="AL68" s="82">
        <f>ROUND(SUM(AK$4:AK68),2)</f>
        <v>10.53</v>
      </c>
      <c r="AM68" s="82">
        <f t="shared" ref="AM68" si="181">AI65*$AJ68</f>
        <v>0.40500000000000014</v>
      </c>
      <c r="AN68" s="82">
        <f>ROUND(SUM(AM$4:AM68),2)</f>
        <v>7.9</v>
      </c>
      <c r="AO68" s="82">
        <f t="shared" ref="AO68" si="182">AI66*$AJ68</f>
        <v>0.3</v>
      </c>
      <c r="AP68" s="82">
        <f>ROUND(SUM(AO$4:AO68),2)</f>
        <v>5.68</v>
      </c>
      <c r="AR68" s="84">
        <v>65</v>
      </c>
      <c r="AS68" s="84">
        <f t="shared" si="8"/>
        <v>128</v>
      </c>
      <c r="AT68" s="85">
        <f t="shared" si="9"/>
        <v>25</v>
      </c>
      <c r="AU68" s="85">
        <f t="shared" si="10"/>
        <v>7</v>
      </c>
      <c r="AV68" s="84">
        <f t="shared" si="11"/>
        <v>141</v>
      </c>
      <c r="AW68" s="85">
        <f t="shared" si="12"/>
        <v>28</v>
      </c>
      <c r="AX68" s="85">
        <f t="shared" si="13"/>
        <v>7</v>
      </c>
      <c r="AY68" s="84"/>
      <c r="AZ68" s="85">
        <f t="shared" si="15"/>
        <v>0</v>
      </c>
      <c r="BA68" s="85"/>
      <c r="BI68" s="83"/>
      <c r="BJ68" s="83"/>
      <c r="BL68" s="85">
        <v>65</v>
      </c>
      <c r="BM68" s="85">
        <f t="shared" si="17"/>
        <v>128</v>
      </c>
      <c r="BN68" s="89" t="str">
        <f t="shared" si="18"/>
        <v>大焦热</v>
      </c>
      <c r="BO68" s="85">
        <f t="shared" si="0"/>
        <v>43</v>
      </c>
      <c r="BP68" s="86">
        <f t="shared" si="19"/>
        <v>17</v>
      </c>
      <c r="BQ68" s="88" t="str">
        <f t="shared" si="20"/>
        <v>大焦热+1</v>
      </c>
      <c r="BR68" s="85">
        <f t="shared" si="21"/>
        <v>141</v>
      </c>
      <c r="BS68" s="89" t="str">
        <f t="shared" si="22"/>
        <v>无间</v>
      </c>
      <c r="BT68" s="85">
        <f t="shared" si="23"/>
        <v>48</v>
      </c>
      <c r="BU68" s="86">
        <f t="shared" si="24"/>
        <v>19</v>
      </c>
      <c r="BV68" s="88" t="str">
        <f t="shared" si="25"/>
        <v>无间</v>
      </c>
      <c r="BW68" s="85"/>
      <c r="BX68" s="89"/>
      <c r="BY68" s="85"/>
      <c r="BZ68" s="86"/>
      <c r="CA68" s="88"/>
    </row>
    <row r="69" spans="34:79" ht="16.5" x14ac:dyDescent="0.2">
      <c r="AH69" s="84">
        <v>66</v>
      </c>
      <c r="AI69" s="84">
        <f>INDEX($S$4:$S$32,INT((AH69-5)/5)+1)</f>
        <v>2.0700000000000003</v>
      </c>
      <c r="AJ69" s="84">
        <v>0.1</v>
      </c>
      <c r="AK69" s="82">
        <f t="shared" ref="AK69" si="183">AI69*$AJ69</f>
        <v>0.20700000000000005</v>
      </c>
      <c r="AL69" s="82">
        <f>ROUND(SUM(AK$4:AK69),2)</f>
        <v>10.74</v>
      </c>
      <c r="AM69" s="82">
        <f t="shared" ref="AM69" si="184">AI70*$AJ69</f>
        <v>0.15499999999999992</v>
      </c>
      <c r="AN69" s="82">
        <f>ROUND(SUM(AM$4:AM69),2)</f>
        <v>8.06</v>
      </c>
      <c r="AO69" s="82">
        <f t="shared" ref="AO69" si="185">AI71*$AJ69</f>
        <v>0.11500000000000005</v>
      </c>
      <c r="AP69" s="82">
        <f>ROUND(SUM(AO$4:AO69),2)</f>
        <v>5.79</v>
      </c>
      <c r="AR69" s="84">
        <v>66</v>
      </c>
      <c r="AS69" s="84">
        <f t="shared" ref="AS69:AS111" si="186">MATCH(AR69,$AL$4:$AL$153,1)</f>
        <v>129</v>
      </c>
      <c r="AT69" s="85">
        <f t="shared" ref="AT69:AT111" si="187">INT(AS69/5)</f>
        <v>25</v>
      </c>
      <c r="AU69" s="85">
        <f t="shared" ref="AU69:AU111" si="188">MATCH(AT69,$BF$4:$BF$11)</f>
        <v>7</v>
      </c>
      <c r="AV69" s="84">
        <f t="shared" ref="AV69:AV84" si="189">MATCH(AR69,$AN$4:$AN$153,1)</f>
        <v>141</v>
      </c>
      <c r="AW69" s="85">
        <f t="shared" ref="AW69:AW111" si="190">INT(AV69/5)</f>
        <v>28</v>
      </c>
      <c r="AX69" s="85">
        <f t="shared" ref="AX69:AX84" si="191">MATCH(AW69,$BF$4:$BF$11)</f>
        <v>7</v>
      </c>
      <c r="AY69" s="84"/>
      <c r="AZ69" s="85">
        <f t="shared" ref="AZ69:AZ111" si="192">INT(AY69/5)</f>
        <v>0</v>
      </c>
      <c r="BA69" s="85"/>
      <c r="BI69" s="83"/>
      <c r="BJ69" s="83"/>
      <c r="BL69" s="85">
        <v>66</v>
      </c>
      <c r="BM69" s="85">
        <f t="shared" ref="BM69:BM111" si="193">MATCH(BL69,$AL$4:$AL$153,1)</f>
        <v>129</v>
      </c>
      <c r="BN69" s="89" t="str">
        <f t="shared" ref="BN69:BN111" si="194">INDEX($CJ$4:$CJ$11,MATCH(BM69,$CL$4:$CL$11,1))</f>
        <v>大焦热</v>
      </c>
      <c r="BO69" s="85">
        <f t="shared" ref="BO69:BO111" si="195">MATCH(BM69,$BJ$4:$BJ$55,1)</f>
        <v>43</v>
      </c>
      <c r="BP69" s="86">
        <f t="shared" ref="BP69:BP111" si="196">MATCH(BO69,$CG$4:$CG$23,1)</f>
        <v>17</v>
      </c>
      <c r="BQ69" s="88" t="str">
        <f t="shared" ref="BQ69:BQ111" si="197">INDEX($CD$4:$CD$23,BP69)</f>
        <v>大焦热+1</v>
      </c>
      <c r="BR69" s="85">
        <f t="shared" ref="BR69:BR84" si="198">MATCH(BL69,$AN$4:$AN$153,1)</f>
        <v>141</v>
      </c>
      <c r="BS69" s="89" t="str">
        <f t="shared" ref="BS69:BS84" si="199">INDEX($CJ$4:$CJ$11,MATCH(BR69,$CL$4:$CL$11,1))</f>
        <v>无间</v>
      </c>
      <c r="BT69" s="85">
        <f t="shared" ref="BT69:BT84" si="200">MATCH(BR69,$BJ$4:$BJ$55,1)</f>
        <v>48</v>
      </c>
      <c r="BU69" s="86">
        <f t="shared" ref="BU69:BU84" si="201">MATCH(BT69,$CG$4:$CG$23,1)</f>
        <v>19</v>
      </c>
      <c r="BV69" s="88" t="str">
        <f t="shared" ref="BV69:BV84" si="202">INDEX($CD$4:$CD$23,BU69)</f>
        <v>无间</v>
      </c>
      <c r="BW69" s="85"/>
      <c r="BX69" s="89"/>
      <c r="BY69" s="85"/>
      <c r="BZ69" s="86"/>
      <c r="CA69" s="88"/>
    </row>
    <row r="70" spans="34:79" ht="16.5" x14ac:dyDescent="0.2">
      <c r="AH70" s="84">
        <v>67</v>
      </c>
      <c r="AI70" s="84">
        <f>INDEX($U$4:$U$32,INT((AH69-5)/5)+1)</f>
        <v>1.5499999999999989</v>
      </c>
      <c r="AJ70" s="84">
        <v>0.15</v>
      </c>
      <c r="AK70" s="82">
        <f t="shared" ref="AK70" si="203">AI69*$AJ70</f>
        <v>0.31050000000000005</v>
      </c>
      <c r="AL70" s="82">
        <f>ROUND(SUM(AK$4:AK70),2)</f>
        <v>11.05</v>
      </c>
      <c r="AM70" s="82">
        <f t="shared" ref="AM70" si="204">AI70*$AJ70</f>
        <v>0.23249999999999982</v>
      </c>
      <c r="AN70" s="82">
        <f>ROUND(SUM(AM$4:AM70),2)</f>
        <v>8.2899999999999991</v>
      </c>
      <c r="AO70" s="82">
        <f t="shared" ref="AO70" si="205">AI71*$AJ70</f>
        <v>0.17250000000000004</v>
      </c>
      <c r="AP70" s="82">
        <f>ROUND(SUM(AO$4:AO70),2)</f>
        <v>5.96</v>
      </c>
      <c r="AR70" s="84">
        <v>67</v>
      </c>
      <c r="AS70" s="84">
        <f t="shared" si="186"/>
        <v>129</v>
      </c>
      <c r="AT70" s="85">
        <f t="shared" si="187"/>
        <v>25</v>
      </c>
      <c r="AU70" s="85">
        <f t="shared" si="188"/>
        <v>7</v>
      </c>
      <c r="AV70" s="84">
        <f t="shared" si="189"/>
        <v>142</v>
      </c>
      <c r="AW70" s="85">
        <f t="shared" si="190"/>
        <v>28</v>
      </c>
      <c r="AX70" s="85">
        <f t="shared" si="191"/>
        <v>7</v>
      </c>
      <c r="AY70" s="84"/>
      <c r="AZ70" s="85">
        <f t="shared" si="192"/>
        <v>0</v>
      </c>
      <c r="BA70" s="85"/>
      <c r="BI70" s="83"/>
      <c r="BJ70" s="83"/>
      <c r="BL70" s="85">
        <v>67</v>
      </c>
      <c r="BM70" s="85">
        <f t="shared" si="193"/>
        <v>129</v>
      </c>
      <c r="BN70" s="89" t="str">
        <f t="shared" si="194"/>
        <v>大焦热</v>
      </c>
      <c r="BO70" s="85">
        <f t="shared" si="195"/>
        <v>43</v>
      </c>
      <c r="BP70" s="86">
        <f t="shared" si="196"/>
        <v>17</v>
      </c>
      <c r="BQ70" s="88" t="str">
        <f t="shared" si="197"/>
        <v>大焦热+1</v>
      </c>
      <c r="BR70" s="85">
        <f t="shared" si="198"/>
        <v>142</v>
      </c>
      <c r="BS70" s="89" t="str">
        <f t="shared" si="199"/>
        <v>无间</v>
      </c>
      <c r="BT70" s="85">
        <f t="shared" si="200"/>
        <v>49</v>
      </c>
      <c r="BU70" s="86">
        <f t="shared" si="201"/>
        <v>19</v>
      </c>
      <c r="BV70" s="88" t="str">
        <f t="shared" si="202"/>
        <v>无间</v>
      </c>
      <c r="BW70" s="85"/>
      <c r="BX70" s="89"/>
      <c r="BY70" s="85"/>
      <c r="BZ70" s="86"/>
      <c r="CA70" s="88"/>
    </row>
    <row r="71" spans="34:79" ht="16.5" x14ac:dyDescent="0.2">
      <c r="AH71" s="84">
        <v>68</v>
      </c>
      <c r="AI71" s="84">
        <f>INDEX($W$4:$W$32,INT((AH69-5)/5)+1)</f>
        <v>1.1500000000000004</v>
      </c>
      <c r="AJ71" s="84">
        <v>0.2</v>
      </c>
      <c r="AK71" s="82">
        <f t="shared" ref="AK71" si="206">AI69*$AJ71</f>
        <v>0.41400000000000009</v>
      </c>
      <c r="AL71" s="82">
        <f>ROUND(SUM(AK$4:AK71),2)</f>
        <v>11.46</v>
      </c>
      <c r="AM71" s="82">
        <f t="shared" ref="AM71" si="207">AI70*$AJ71</f>
        <v>0.30999999999999983</v>
      </c>
      <c r="AN71" s="82">
        <f>ROUND(SUM(AM$4:AM71),2)</f>
        <v>8.6</v>
      </c>
      <c r="AO71" s="82">
        <f t="shared" ref="AO71" si="208">AI71*$AJ71</f>
        <v>0.23000000000000009</v>
      </c>
      <c r="AP71" s="82">
        <f>ROUND(SUM(AO$4:AO71),2)</f>
        <v>6.19</v>
      </c>
      <c r="AR71" s="84">
        <v>68</v>
      </c>
      <c r="AS71" s="84">
        <f t="shared" si="186"/>
        <v>130</v>
      </c>
      <c r="AT71" s="85">
        <f t="shared" si="187"/>
        <v>26</v>
      </c>
      <c r="AU71" s="85">
        <f t="shared" si="188"/>
        <v>7</v>
      </c>
      <c r="AV71" s="84">
        <f t="shared" si="189"/>
        <v>143</v>
      </c>
      <c r="AW71" s="85">
        <f t="shared" si="190"/>
        <v>28</v>
      </c>
      <c r="AX71" s="85">
        <f t="shared" si="191"/>
        <v>7</v>
      </c>
      <c r="AY71" s="84"/>
      <c r="AZ71" s="85">
        <f t="shared" si="192"/>
        <v>0</v>
      </c>
      <c r="BA71" s="85"/>
      <c r="BI71" s="83"/>
      <c r="BJ71" s="83"/>
      <c r="BL71" s="85">
        <v>68</v>
      </c>
      <c r="BM71" s="85">
        <f t="shared" si="193"/>
        <v>130</v>
      </c>
      <c r="BN71" s="89" t="str">
        <f t="shared" si="194"/>
        <v>大焦热</v>
      </c>
      <c r="BO71" s="85">
        <f t="shared" si="195"/>
        <v>44</v>
      </c>
      <c r="BP71" s="86">
        <f t="shared" si="196"/>
        <v>17</v>
      </c>
      <c r="BQ71" s="88" t="str">
        <f t="shared" si="197"/>
        <v>大焦热+1</v>
      </c>
      <c r="BR71" s="85">
        <f t="shared" si="198"/>
        <v>143</v>
      </c>
      <c r="BS71" s="89" t="str">
        <f t="shared" si="199"/>
        <v>无间</v>
      </c>
      <c r="BT71" s="85">
        <f t="shared" si="200"/>
        <v>49</v>
      </c>
      <c r="BU71" s="86">
        <f t="shared" si="201"/>
        <v>19</v>
      </c>
      <c r="BV71" s="88" t="str">
        <f t="shared" si="202"/>
        <v>无间</v>
      </c>
      <c r="BW71" s="85"/>
      <c r="BX71" s="89"/>
      <c r="BY71" s="85"/>
      <c r="BZ71" s="86"/>
      <c r="CA71" s="88"/>
    </row>
    <row r="72" spans="34:79" ht="16.5" x14ac:dyDescent="0.2">
      <c r="AH72" s="84">
        <v>69</v>
      </c>
      <c r="AI72" s="84"/>
      <c r="AJ72" s="84">
        <v>0.25</v>
      </c>
      <c r="AK72" s="82">
        <f t="shared" ref="AK72" si="209">AI69*$AJ72</f>
        <v>0.51750000000000007</v>
      </c>
      <c r="AL72" s="82">
        <f>ROUND(SUM(AK$4:AK72),2)</f>
        <v>11.98</v>
      </c>
      <c r="AM72" s="82">
        <f t="shared" ref="AM72" si="210">AI70*$AJ72</f>
        <v>0.38749999999999973</v>
      </c>
      <c r="AN72" s="82">
        <f>ROUND(SUM(AM$4:AM72),2)</f>
        <v>8.99</v>
      </c>
      <c r="AO72" s="82">
        <f t="shared" ref="AO72" si="211">AI71*$AJ72</f>
        <v>0.28750000000000009</v>
      </c>
      <c r="AP72" s="82">
        <f>ROUND(SUM(AO$4:AO72),2)</f>
        <v>6.48</v>
      </c>
      <c r="AR72" s="84">
        <v>69</v>
      </c>
      <c r="AS72" s="84">
        <f t="shared" si="186"/>
        <v>131</v>
      </c>
      <c r="AT72" s="85">
        <f t="shared" si="187"/>
        <v>26</v>
      </c>
      <c r="AU72" s="85">
        <f t="shared" si="188"/>
        <v>7</v>
      </c>
      <c r="AV72" s="84">
        <f t="shared" si="189"/>
        <v>143</v>
      </c>
      <c r="AW72" s="85">
        <f t="shared" si="190"/>
        <v>28</v>
      </c>
      <c r="AX72" s="85">
        <f t="shared" si="191"/>
        <v>7</v>
      </c>
      <c r="AY72" s="84"/>
      <c r="AZ72" s="85">
        <f t="shared" si="192"/>
        <v>0</v>
      </c>
      <c r="BA72" s="85"/>
      <c r="BI72" s="83"/>
      <c r="BJ72" s="83"/>
      <c r="BL72" s="85">
        <v>69</v>
      </c>
      <c r="BM72" s="85">
        <f t="shared" si="193"/>
        <v>131</v>
      </c>
      <c r="BN72" s="89" t="str">
        <f t="shared" si="194"/>
        <v>大焦热</v>
      </c>
      <c r="BO72" s="85">
        <f t="shared" si="195"/>
        <v>44</v>
      </c>
      <c r="BP72" s="86">
        <f t="shared" si="196"/>
        <v>17</v>
      </c>
      <c r="BQ72" s="88" t="str">
        <f t="shared" si="197"/>
        <v>大焦热+1</v>
      </c>
      <c r="BR72" s="85">
        <f t="shared" si="198"/>
        <v>143</v>
      </c>
      <c r="BS72" s="89" t="str">
        <f t="shared" si="199"/>
        <v>无间</v>
      </c>
      <c r="BT72" s="85">
        <f t="shared" si="200"/>
        <v>49</v>
      </c>
      <c r="BU72" s="86">
        <f t="shared" si="201"/>
        <v>19</v>
      </c>
      <c r="BV72" s="88" t="str">
        <f t="shared" si="202"/>
        <v>无间</v>
      </c>
      <c r="BW72" s="85"/>
      <c r="BX72" s="89"/>
      <c r="BY72" s="85"/>
      <c r="BZ72" s="86"/>
      <c r="CA72" s="88"/>
    </row>
    <row r="73" spans="34:79" ht="16.5" x14ac:dyDescent="0.2">
      <c r="AH73" s="84">
        <v>70</v>
      </c>
      <c r="AI73" s="84"/>
      <c r="AJ73" s="84">
        <v>0.3</v>
      </c>
      <c r="AK73" s="82">
        <f t="shared" ref="AK73" si="212">AI69*$AJ73</f>
        <v>0.62100000000000011</v>
      </c>
      <c r="AL73" s="82">
        <f>ROUND(SUM(AK$4:AK73),2)</f>
        <v>12.6</v>
      </c>
      <c r="AM73" s="82">
        <f t="shared" ref="AM73" si="213">AI70*$AJ73</f>
        <v>0.46499999999999964</v>
      </c>
      <c r="AN73" s="82">
        <f>ROUND(SUM(AM$4:AM73),2)</f>
        <v>9.4499999999999993</v>
      </c>
      <c r="AO73" s="82">
        <f t="shared" ref="AO73" si="214">AI71*$AJ73</f>
        <v>0.34500000000000008</v>
      </c>
      <c r="AP73" s="82">
        <f>ROUND(SUM(AO$4:AO73),2)</f>
        <v>6.83</v>
      </c>
      <c r="AR73" s="84">
        <v>70</v>
      </c>
      <c r="AS73" s="84">
        <f t="shared" si="186"/>
        <v>132</v>
      </c>
      <c r="AT73" s="85">
        <f t="shared" si="187"/>
        <v>26</v>
      </c>
      <c r="AU73" s="85">
        <f t="shared" si="188"/>
        <v>7</v>
      </c>
      <c r="AV73" s="84">
        <f t="shared" si="189"/>
        <v>144</v>
      </c>
      <c r="AW73" s="85">
        <f t="shared" si="190"/>
        <v>28</v>
      </c>
      <c r="AX73" s="85">
        <f t="shared" si="191"/>
        <v>7</v>
      </c>
      <c r="AY73" s="84"/>
      <c r="AZ73" s="85">
        <f t="shared" si="192"/>
        <v>0</v>
      </c>
      <c r="BA73" s="85"/>
      <c r="BI73" s="83"/>
      <c r="BJ73" s="83"/>
      <c r="BL73" s="85">
        <v>70</v>
      </c>
      <c r="BM73" s="85">
        <f t="shared" si="193"/>
        <v>132</v>
      </c>
      <c r="BN73" s="89" t="str">
        <f t="shared" si="194"/>
        <v>大焦热</v>
      </c>
      <c r="BO73" s="85">
        <f t="shared" si="195"/>
        <v>45</v>
      </c>
      <c r="BP73" s="86">
        <f t="shared" si="196"/>
        <v>18</v>
      </c>
      <c r="BQ73" s="88" t="str">
        <f t="shared" si="197"/>
        <v>大焦热+2</v>
      </c>
      <c r="BR73" s="85">
        <f t="shared" si="198"/>
        <v>144</v>
      </c>
      <c r="BS73" s="89" t="str">
        <f t="shared" si="199"/>
        <v>无间</v>
      </c>
      <c r="BT73" s="85">
        <f t="shared" si="200"/>
        <v>49</v>
      </c>
      <c r="BU73" s="86">
        <f t="shared" si="201"/>
        <v>19</v>
      </c>
      <c r="BV73" s="88" t="str">
        <f t="shared" si="202"/>
        <v>无间</v>
      </c>
      <c r="BW73" s="85"/>
      <c r="BX73" s="89"/>
      <c r="BY73" s="85"/>
      <c r="BZ73" s="86"/>
      <c r="CA73" s="88"/>
    </row>
    <row r="74" spans="34:79" ht="16.5" x14ac:dyDescent="0.2">
      <c r="AH74" s="84">
        <v>71</v>
      </c>
      <c r="AI74" s="84">
        <f>INDEX($S$4:$S$32,INT((AH74-5)/5)+1)</f>
        <v>2.4000000000000004</v>
      </c>
      <c r="AJ74" s="84">
        <v>0.1</v>
      </c>
      <c r="AK74" s="82">
        <f t="shared" ref="AK74" si="215">AI74*$AJ74</f>
        <v>0.24000000000000005</v>
      </c>
      <c r="AL74" s="82">
        <f>ROUND(SUM(AK$4:AK74),2)</f>
        <v>12.84</v>
      </c>
      <c r="AM74" s="82">
        <f t="shared" ref="AM74" si="216">AI75*$AJ74</f>
        <v>0.18000000000000008</v>
      </c>
      <c r="AN74" s="82">
        <f>ROUND(SUM(AM$4:AM74),2)</f>
        <v>9.6300000000000008</v>
      </c>
      <c r="AO74" s="82">
        <f t="shared" ref="AO74" si="217">AI76*$AJ74</f>
        <v>0.13300000000000001</v>
      </c>
      <c r="AP74" s="82">
        <f>ROUND(SUM(AO$4:AO74),2)</f>
        <v>6.96</v>
      </c>
      <c r="AR74" s="84">
        <v>71</v>
      </c>
      <c r="AS74" s="84">
        <f t="shared" si="186"/>
        <v>132</v>
      </c>
      <c r="AT74" s="85">
        <f t="shared" si="187"/>
        <v>26</v>
      </c>
      <c r="AU74" s="85">
        <f t="shared" si="188"/>
        <v>7</v>
      </c>
      <c r="AV74" s="84">
        <f t="shared" si="189"/>
        <v>144</v>
      </c>
      <c r="AW74" s="85">
        <f t="shared" si="190"/>
        <v>28</v>
      </c>
      <c r="AX74" s="85">
        <f t="shared" si="191"/>
        <v>7</v>
      </c>
      <c r="AY74" s="84"/>
      <c r="AZ74" s="85">
        <f t="shared" si="192"/>
        <v>0</v>
      </c>
      <c r="BA74" s="85"/>
      <c r="BI74" s="83"/>
      <c r="BJ74" s="83"/>
      <c r="BL74" s="85">
        <v>71</v>
      </c>
      <c r="BM74" s="85">
        <f t="shared" si="193"/>
        <v>132</v>
      </c>
      <c r="BN74" s="89" t="str">
        <f t="shared" si="194"/>
        <v>大焦热</v>
      </c>
      <c r="BO74" s="85">
        <f t="shared" si="195"/>
        <v>45</v>
      </c>
      <c r="BP74" s="86">
        <f t="shared" si="196"/>
        <v>18</v>
      </c>
      <c r="BQ74" s="88" t="str">
        <f t="shared" si="197"/>
        <v>大焦热+2</v>
      </c>
      <c r="BR74" s="85">
        <f t="shared" si="198"/>
        <v>144</v>
      </c>
      <c r="BS74" s="89" t="str">
        <f t="shared" si="199"/>
        <v>无间</v>
      </c>
      <c r="BT74" s="85">
        <f t="shared" si="200"/>
        <v>49</v>
      </c>
      <c r="BU74" s="86">
        <f t="shared" si="201"/>
        <v>19</v>
      </c>
      <c r="BV74" s="88" t="str">
        <f t="shared" si="202"/>
        <v>无间</v>
      </c>
      <c r="BW74" s="85"/>
      <c r="BX74" s="89"/>
      <c r="BY74" s="85"/>
      <c r="BZ74" s="86"/>
      <c r="CA74" s="88"/>
    </row>
    <row r="75" spans="34:79" ht="16.5" x14ac:dyDescent="0.2">
      <c r="AH75" s="84">
        <v>72</v>
      </c>
      <c r="AI75" s="84">
        <f>INDEX($U$4:$U$32,INT((AH74-5)/5)+1)</f>
        <v>1.8000000000000007</v>
      </c>
      <c r="AJ75" s="84">
        <v>0.15</v>
      </c>
      <c r="AK75" s="82">
        <f t="shared" ref="AK75" si="218">AI74*$AJ75</f>
        <v>0.36000000000000004</v>
      </c>
      <c r="AL75" s="82">
        <f>ROUND(SUM(AK$4:AK75),2)</f>
        <v>13.2</v>
      </c>
      <c r="AM75" s="82">
        <f t="shared" ref="AM75" si="219">AI75*$AJ75</f>
        <v>0.27000000000000007</v>
      </c>
      <c r="AN75" s="82">
        <f>ROUND(SUM(AM$4:AM75),2)</f>
        <v>9.9</v>
      </c>
      <c r="AO75" s="82">
        <f t="shared" ref="AO75" si="220">AI76*$AJ75</f>
        <v>0.19950000000000001</v>
      </c>
      <c r="AP75" s="82">
        <f>ROUND(SUM(AO$4:AO75),2)</f>
        <v>7.16</v>
      </c>
      <c r="AR75" s="84">
        <v>72</v>
      </c>
      <c r="AS75" s="84">
        <f t="shared" si="186"/>
        <v>133</v>
      </c>
      <c r="AT75" s="85">
        <f t="shared" si="187"/>
        <v>26</v>
      </c>
      <c r="AU75" s="85">
        <f t="shared" si="188"/>
        <v>7</v>
      </c>
      <c r="AV75" s="84">
        <f t="shared" si="189"/>
        <v>144</v>
      </c>
      <c r="AW75" s="85">
        <f t="shared" si="190"/>
        <v>28</v>
      </c>
      <c r="AX75" s="85">
        <f t="shared" si="191"/>
        <v>7</v>
      </c>
      <c r="AY75" s="84"/>
      <c r="AZ75" s="85">
        <f t="shared" si="192"/>
        <v>0</v>
      </c>
      <c r="BA75" s="85"/>
      <c r="BI75" s="83"/>
      <c r="BJ75" s="83"/>
      <c r="BL75" s="85">
        <v>72</v>
      </c>
      <c r="BM75" s="85">
        <f t="shared" si="193"/>
        <v>133</v>
      </c>
      <c r="BN75" s="89" t="str">
        <f t="shared" si="194"/>
        <v>大焦热</v>
      </c>
      <c r="BO75" s="85">
        <f t="shared" si="195"/>
        <v>45</v>
      </c>
      <c r="BP75" s="86">
        <f t="shared" si="196"/>
        <v>18</v>
      </c>
      <c r="BQ75" s="88" t="str">
        <f t="shared" si="197"/>
        <v>大焦热+2</v>
      </c>
      <c r="BR75" s="85">
        <f t="shared" si="198"/>
        <v>144</v>
      </c>
      <c r="BS75" s="89" t="str">
        <f t="shared" si="199"/>
        <v>无间</v>
      </c>
      <c r="BT75" s="85">
        <f t="shared" si="200"/>
        <v>49</v>
      </c>
      <c r="BU75" s="86">
        <f t="shared" si="201"/>
        <v>19</v>
      </c>
      <c r="BV75" s="88" t="str">
        <f t="shared" si="202"/>
        <v>无间</v>
      </c>
      <c r="BW75" s="85"/>
      <c r="BX75" s="89"/>
      <c r="BY75" s="85"/>
      <c r="BZ75" s="86"/>
      <c r="CA75" s="88"/>
    </row>
    <row r="76" spans="34:79" ht="16.5" x14ac:dyDescent="0.2">
      <c r="AH76" s="84">
        <v>73</v>
      </c>
      <c r="AI76" s="84">
        <f>INDEX($W$4:$W$32,INT((AH74-5)/5)+1)</f>
        <v>1.33</v>
      </c>
      <c r="AJ76" s="84">
        <v>0.2</v>
      </c>
      <c r="AK76" s="82">
        <f t="shared" ref="AK76" si="221">AI74*$AJ76</f>
        <v>0.48000000000000009</v>
      </c>
      <c r="AL76" s="82">
        <f>ROUND(SUM(AK$4:AK76),2)</f>
        <v>13.68</v>
      </c>
      <c r="AM76" s="82">
        <f t="shared" ref="AM76" si="222">AI75*$AJ76</f>
        <v>0.36000000000000015</v>
      </c>
      <c r="AN76" s="82">
        <f>ROUND(SUM(AM$4:AM76),2)</f>
        <v>10.26</v>
      </c>
      <c r="AO76" s="82">
        <f t="shared" ref="AO76" si="223">AI76*$AJ76</f>
        <v>0.26600000000000001</v>
      </c>
      <c r="AP76" s="82">
        <f>ROUND(SUM(AO$4:AO76),2)</f>
        <v>7.42</v>
      </c>
      <c r="AR76" s="84">
        <v>73</v>
      </c>
      <c r="AS76" s="84">
        <f t="shared" si="186"/>
        <v>133</v>
      </c>
      <c r="AT76" s="85">
        <f t="shared" si="187"/>
        <v>26</v>
      </c>
      <c r="AU76" s="85">
        <f t="shared" si="188"/>
        <v>7</v>
      </c>
      <c r="AV76" s="84">
        <f t="shared" si="189"/>
        <v>145</v>
      </c>
      <c r="AW76" s="85">
        <f t="shared" si="190"/>
        <v>29</v>
      </c>
      <c r="AX76" s="85">
        <f t="shared" si="191"/>
        <v>7</v>
      </c>
      <c r="AY76" s="84"/>
      <c r="AZ76" s="85">
        <f t="shared" si="192"/>
        <v>0</v>
      </c>
      <c r="BA76" s="85"/>
      <c r="BI76" s="83"/>
      <c r="BJ76" s="83"/>
      <c r="BL76" s="85">
        <v>73</v>
      </c>
      <c r="BM76" s="85">
        <f t="shared" si="193"/>
        <v>133</v>
      </c>
      <c r="BN76" s="89" t="str">
        <f t="shared" si="194"/>
        <v>大焦热</v>
      </c>
      <c r="BO76" s="85">
        <f t="shared" si="195"/>
        <v>45</v>
      </c>
      <c r="BP76" s="86">
        <f t="shared" si="196"/>
        <v>18</v>
      </c>
      <c r="BQ76" s="88" t="str">
        <f t="shared" si="197"/>
        <v>大焦热+2</v>
      </c>
      <c r="BR76" s="85">
        <f t="shared" si="198"/>
        <v>145</v>
      </c>
      <c r="BS76" s="89" t="str">
        <f t="shared" si="199"/>
        <v>无间</v>
      </c>
      <c r="BT76" s="85">
        <f t="shared" si="200"/>
        <v>50</v>
      </c>
      <c r="BU76" s="86">
        <f t="shared" si="201"/>
        <v>19</v>
      </c>
      <c r="BV76" s="88" t="str">
        <f t="shared" si="202"/>
        <v>无间</v>
      </c>
      <c r="BW76" s="85"/>
      <c r="BX76" s="89"/>
      <c r="BY76" s="85"/>
      <c r="BZ76" s="86"/>
      <c r="CA76" s="88"/>
    </row>
    <row r="77" spans="34:79" ht="16.5" x14ac:dyDescent="0.2">
      <c r="AH77" s="84">
        <v>74</v>
      </c>
      <c r="AI77" s="84"/>
      <c r="AJ77" s="84">
        <v>0.25</v>
      </c>
      <c r="AK77" s="82">
        <f t="shared" ref="AK77" si="224">AI74*$AJ77</f>
        <v>0.60000000000000009</v>
      </c>
      <c r="AL77" s="82">
        <f>ROUND(SUM(AK$4:AK77),2)</f>
        <v>14.28</v>
      </c>
      <c r="AM77" s="82">
        <f t="shared" ref="AM77" si="225">AI75*$AJ77</f>
        <v>0.45000000000000018</v>
      </c>
      <c r="AN77" s="82">
        <f>ROUND(SUM(AM$4:AM77),2)</f>
        <v>10.71</v>
      </c>
      <c r="AO77" s="82">
        <f t="shared" ref="AO77" si="226">AI76*$AJ77</f>
        <v>0.33250000000000002</v>
      </c>
      <c r="AP77" s="82">
        <f>ROUND(SUM(AO$4:AO77),2)</f>
        <v>7.76</v>
      </c>
      <c r="AR77" s="84">
        <v>74</v>
      </c>
      <c r="AS77" s="84">
        <f t="shared" si="186"/>
        <v>134</v>
      </c>
      <c r="AT77" s="85">
        <f t="shared" si="187"/>
        <v>26</v>
      </c>
      <c r="AU77" s="85">
        <f t="shared" si="188"/>
        <v>7</v>
      </c>
      <c r="AV77" s="84">
        <f t="shared" si="189"/>
        <v>146</v>
      </c>
      <c r="AW77" s="85">
        <f t="shared" si="190"/>
        <v>29</v>
      </c>
      <c r="AX77" s="85">
        <f t="shared" si="191"/>
        <v>7</v>
      </c>
      <c r="AY77" s="84"/>
      <c r="AZ77" s="85">
        <f t="shared" si="192"/>
        <v>0</v>
      </c>
      <c r="BA77" s="85"/>
      <c r="BI77" s="83"/>
      <c r="BJ77" s="83"/>
      <c r="BL77" s="85">
        <v>74</v>
      </c>
      <c r="BM77" s="85">
        <f t="shared" si="193"/>
        <v>134</v>
      </c>
      <c r="BN77" s="89" t="str">
        <f t="shared" si="194"/>
        <v>大焦热</v>
      </c>
      <c r="BO77" s="85">
        <f t="shared" si="195"/>
        <v>45</v>
      </c>
      <c r="BP77" s="86">
        <f t="shared" si="196"/>
        <v>18</v>
      </c>
      <c r="BQ77" s="88" t="str">
        <f t="shared" si="197"/>
        <v>大焦热+2</v>
      </c>
      <c r="BR77" s="85">
        <f t="shared" si="198"/>
        <v>146</v>
      </c>
      <c r="BS77" s="89" t="str">
        <f t="shared" si="199"/>
        <v>无间</v>
      </c>
      <c r="BT77" s="85">
        <f t="shared" si="200"/>
        <v>50</v>
      </c>
      <c r="BU77" s="86">
        <f t="shared" si="201"/>
        <v>19</v>
      </c>
      <c r="BV77" s="88" t="str">
        <f t="shared" si="202"/>
        <v>无间</v>
      </c>
      <c r="BW77" s="85"/>
      <c r="BX77" s="89"/>
      <c r="BY77" s="85"/>
      <c r="BZ77" s="86"/>
      <c r="CA77" s="88"/>
    </row>
    <row r="78" spans="34:79" ht="16.5" x14ac:dyDescent="0.2">
      <c r="AH78" s="84">
        <v>75</v>
      </c>
      <c r="AI78" s="84"/>
      <c r="AJ78" s="84">
        <v>0.3</v>
      </c>
      <c r="AK78" s="82">
        <f t="shared" ref="AK78" si="227">AI74*$AJ78</f>
        <v>0.72000000000000008</v>
      </c>
      <c r="AL78" s="82">
        <f>ROUND(SUM(AK$4:AK78),2)</f>
        <v>15</v>
      </c>
      <c r="AM78" s="82">
        <f t="shared" ref="AM78" si="228">AI75*$AJ78</f>
        <v>0.54000000000000015</v>
      </c>
      <c r="AN78" s="82">
        <f>ROUND(SUM(AM$4:AM78),2)</f>
        <v>11.25</v>
      </c>
      <c r="AO78" s="82">
        <f t="shared" ref="AO78" si="229">AI76*$AJ78</f>
        <v>0.39900000000000002</v>
      </c>
      <c r="AP78" s="82">
        <f>ROUND(SUM(AO$4:AO78),2)</f>
        <v>8.16</v>
      </c>
      <c r="AR78" s="84">
        <v>75</v>
      </c>
      <c r="AS78" s="84">
        <f t="shared" si="186"/>
        <v>134</v>
      </c>
      <c r="AT78" s="85">
        <f t="shared" si="187"/>
        <v>26</v>
      </c>
      <c r="AU78" s="85">
        <f t="shared" si="188"/>
        <v>7</v>
      </c>
      <c r="AV78" s="84">
        <f t="shared" si="189"/>
        <v>147</v>
      </c>
      <c r="AW78" s="85">
        <f t="shared" si="190"/>
        <v>29</v>
      </c>
      <c r="AX78" s="85">
        <f t="shared" si="191"/>
        <v>7</v>
      </c>
      <c r="AY78" s="84"/>
      <c r="AZ78" s="85">
        <f t="shared" si="192"/>
        <v>0</v>
      </c>
      <c r="BA78" s="85"/>
      <c r="BI78" s="83"/>
      <c r="BJ78" s="83"/>
      <c r="BL78" s="85">
        <v>75</v>
      </c>
      <c r="BM78" s="85">
        <f t="shared" si="193"/>
        <v>134</v>
      </c>
      <c r="BN78" s="89" t="str">
        <f t="shared" si="194"/>
        <v>大焦热</v>
      </c>
      <c r="BO78" s="85">
        <f t="shared" si="195"/>
        <v>45</v>
      </c>
      <c r="BP78" s="86">
        <f t="shared" si="196"/>
        <v>18</v>
      </c>
      <c r="BQ78" s="88" t="str">
        <f t="shared" si="197"/>
        <v>大焦热+2</v>
      </c>
      <c r="BR78" s="85">
        <f t="shared" si="198"/>
        <v>147</v>
      </c>
      <c r="BS78" s="89" t="str">
        <f t="shared" si="199"/>
        <v>无间</v>
      </c>
      <c r="BT78" s="85">
        <f t="shared" si="200"/>
        <v>51</v>
      </c>
      <c r="BU78" s="86">
        <f t="shared" si="201"/>
        <v>19</v>
      </c>
      <c r="BV78" s="88" t="str">
        <f t="shared" si="202"/>
        <v>无间</v>
      </c>
      <c r="BW78" s="85"/>
      <c r="BX78" s="89"/>
      <c r="BY78" s="85"/>
      <c r="BZ78" s="86"/>
      <c r="CA78" s="88"/>
    </row>
    <row r="79" spans="34:79" ht="16.5" x14ac:dyDescent="0.2">
      <c r="AH79" s="84">
        <v>76</v>
      </c>
      <c r="AI79" s="84">
        <f>INDEX($S$4:$S$32,INT((AH79-5)/5)+1)</f>
        <v>2.8000000000000007</v>
      </c>
      <c r="AJ79" s="84">
        <v>0.1</v>
      </c>
      <c r="AK79" s="82">
        <f t="shared" ref="AK79" si="230">AI79*$AJ79</f>
        <v>0.28000000000000008</v>
      </c>
      <c r="AL79" s="82">
        <f>ROUND(SUM(AK$4:AK79),2)</f>
        <v>15.28</v>
      </c>
      <c r="AM79" s="82">
        <f t="shared" ref="AM79" si="231">AI80*$AJ79</f>
        <v>0.20999999999999996</v>
      </c>
      <c r="AN79" s="82">
        <f>ROUND(SUM(AM$4:AM79),2)</f>
        <v>11.46</v>
      </c>
      <c r="AO79" s="82">
        <f t="shared" ref="AO79" si="232">AI81*$AJ79</f>
        <v>0.15600000000000006</v>
      </c>
      <c r="AP79" s="82">
        <f>ROUND(SUM(AO$4:AO79),2)</f>
        <v>8.31</v>
      </c>
      <c r="AR79" s="84">
        <v>76</v>
      </c>
      <c r="AS79" s="84">
        <f t="shared" si="186"/>
        <v>134</v>
      </c>
      <c r="AT79" s="85">
        <f t="shared" si="187"/>
        <v>26</v>
      </c>
      <c r="AU79" s="85">
        <f t="shared" si="188"/>
        <v>7</v>
      </c>
      <c r="AV79" s="84">
        <f t="shared" si="189"/>
        <v>147</v>
      </c>
      <c r="AW79" s="85">
        <f t="shared" si="190"/>
        <v>29</v>
      </c>
      <c r="AX79" s="85">
        <f t="shared" si="191"/>
        <v>7</v>
      </c>
      <c r="AY79" s="84"/>
      <c r="AZ79" s="85">
        <f t="shared" si="192"/>
        <v>0</v>
      </c>
      <c r="BA79" s="85"/>
      <c r="BI79" s="83"/>
      <c r="BJ79" s="83"/>
      <c r="BL79" s="85">
        <v>76</v>
      </c>
      <c r="BM79" s="85">
        <f t="shared" si="193"/>
        <v>134</v>
      </c>
      <c r="BN79" s="89" t="str">
        <f t="shared" si="194"/>
        <v>大焦热</v>
      </c>
      <c r="BO79" s="85">
        <f t="shared" si="195"/>
        <v>45</v>
      </c>
      <c r="BP79" s="86">
        <f t="shared" si="196"/>
        <v>18</v>
      </c>
      <c r="BQ79" s="88" t="str">
        <f t="shared" si="197"/>
        <v>大焦热+2</v>
      </c>
      <c r="BR79" s="85">
        <f t="shared" si="198"/>
        <v>147</v>
      </c>
      <c r="BS79" s="89" t="str">
        <f t="shared" si="199"/>
        <v>无间</v>
      </c>
      <c r="BT79" s="85">
        <f t="shared" si="200"/>
        <v>51</v>
      </c>
      <c r="BU79" s="86">
        <f t="shared" si="201"/>
        <v>19</v>
      </c>
      <c r="BV79" s="88" t="str">
        <f t="shared" si="202"/>
        <v>无间</v>
      </c>
      <c r="BW79" s="85"/>
      <c r="BX79" s="89"/>
      <c r="BY79" s="85"/>
      <c r="BZ79" s="86"/>
      <c r="CA79" s="88"/>
    </row>
    <row r="80" spans="34:79" ht="16.5" x14ac:dyDescent="0.2">
      <c r="AH80" s="84">
        <v>77</v>
      </c>
      <c r="AI80" s="84">
        <f>INDEX($U$4:$U$32,INT((AH79-5)/5)+1)</f>
        <v>2.0999999999999996</v>
      </c>
      <c r="AJ80" s="84">
        <v>0.15</v>
      </c>
      <c r="AK80" s="82">
        <f t="shared" ref="AK80" si="233">AI79*$AJ80</f>
        <v>0.4200000000000001</v>
      </c>
      <c r="AL80" s="82">
        <f>ROUND(SUM(AK$4:AK80),2)</f>
        <v>15.7</v>
      </c>
      <c r="AM80" s="82">
        <f t="shared" ref="AM80" si="234">AI80*$AJ80</f>
        <v>0.31499999999999995</v>
      </c>
      <c r="AN80" s="82">
        <f>ROUND(SUM(AM$4:AM80),2)</f>
        <v>11.78</v>
      </c>
      <c r="AO80" s="82">
        <f t="shared" ref="AO80" si="235">AI81*$AJ80</f>
        <v>0.23400000000000007</v>
      </c>
      <c r="AP80" s="82">
        <f>ROUND(SUM(AO$4:AO80),2)</f>
        <v>8.5500000000000007</v>
      </c>
      <c r="AR80" s="84">
        <v>77</v>
      </c>
      <c r="AS80" s="84">
        <f t="shared" si="186"/>
        <v>135</v>
      </c>
      <c r="AT80" s="85">
        <f t="shared" si="187"/>
        <v>27</v>
      </c>
      <c r="AU80" s="85">
        <f t="shared" si="188"/>
        <v>7</v>
      </c>
      <c r="AV80" s="84">
        <f t="shared" si="189"/>
        <v>148</v>
      </c>
      <c r="AW80" s="85">
        <f t="shared" si="190"/>
        <v>29</v>
      </c>
      <c r="AX80" s="85">
        <f t="shared" si="191"/>
        <v>7</v>
      </c>
      <c r="AY80" s="84"/>
      <c r="AZ80" s="85">
        <f t="shared" si="192"/>
        <v>0</v>
      </c>
      <c r="BA80" s="85"/>
      <c r="BI80" s="83"/>
      <c r="BJ80" s="83"/>
      <c r="BL80" s="85">
        <v>77</v>
      </c>
      <c r="BM80" s="85">
        <f t="shared" si="193"/>
        <v>135</v>
      </c>
      <c r="BN80" s="89" t="str">
        <f t="shared" si="194"/>
        <v>无间</v>
      </c>
      <c r="BO80" s="85">
        <f t="shared" si="195"/>
        <v>46</v>
      </c>
      <c r="BP80" s="86">
        <f t="shared" si="196"/>
        <v>18</v>
      </c>
      <c r="BQ80" s="88" t="str">
        <f t="shared" si="197"/>
        <v>大焦热+2</v>
      </c>
      <c r="BR80" s="85">
        <f t="shared" si="198"/>
        <v>148</v>
      </c>
      <c r="BS80" s="89" t="str">
        <f t="shared" si="199"/>
        <v>无间</v>
      </c>
      <c r="BT80" s="85">
        <f t="shared" si="200"/>
        <v>51</v>
      </c>
      <c r="BU80" s="86">
        <f t="shared" si="201"/>
        <v>19</v>
      </c>
      <c r="BV80" s="88" t="str">
        <f t="shared" si="202"/>
        <v>无间</v>
      </c>
      <c r="BW80" s="85"/>
      <c r="BX80" s="89"/>
      <c r="BY80" s="85"/>
      <c r="BZ80" s="86"/>
      <c r="CA80" s="88"/>
    </row>
    <row r="81" spans="34:79" ht="16.5" x14ac:dyDescent="0.2">
      <c r="AH81" s="84">
        <v>78</v>
      </c>
      <c r="AI81" s="84">
        <f>INDEX($W$4:$W$32,INT((AH79-5)/5)+1)</f>
        <v>1.5600000000000005</v>
      </c>
      <c r="AJ81" s="84">
        <v>0.2</v>
      </c>
      <c r="AK81" s="82">
        <f t="shared" ref="AK81" si="236">AI79*$AJ81</f>
        <v>0.56000000000000016</v>
      </c>
      <c r="AL81" s="82">
        <f>ROUND(SUM(AK$4:AK81),2)</f>
        <v>16.260000000000002</v>
      </c>
      <c r="AM81" s="82">
        <f t="shared" ref="AM81" si="237">AI80*$AJ81</f>
        <v>0.41999999999999993</v>
      </c>
      <c r="AN81" s="82">
        <f>ROUND(SUM(AM$4:AM81),2)</f>
        <v>12.2</v>
      </c>
      <c r="AO81" s="82">
        <f t="shared" ref="AO81" si="238">AI81*$AJ81</f>
        <v>0.31200000000000011</v>
      </c>
      <c r="AP81" s="82">
        <f>ROUND(SUM(AO$4:AO81),2)</f>
        <v>8.86</v>
      </c>
      <c r="AR81" s="84">
        <v>78</v>
      </c>
      <c r="AS81" s="84">
        <f t="shared" si="186"/>
        <v>136</v>
      </c>
      <c r="AT81" s="85">
        <f t="shared" si="187"/>
        <v>27</v>
      </c>
      <c r="AU81" s="85">
        <f t="shared" si="188"/>
        <v>7</v>
      </c>
      <c r="AV81" s="84">
        <f t="shared" si="189"/>
        <v>148</v>
      </c>
      <c r="AW81" s="85">
        <f t="shared" si="190"/>
        <v>29</v>
      </c>
      <c r="AX81" s="85">
        <f t="shared" si="191"/>
        <v>7</v>
      </c>
      <c r="AY81" s="84"/>
      <c r="AZ81" s="85">
        <f t="shared" si="192"/>
        <v>0</v>
      </c>
      <c r="BA81" s="85"/>
      <c r="BI81" s="83"/>
      <c r="BJ81" s="83"/>
      <c r="BL81" s="85">
        <v>78</v>
      </c>
      <c r="BM81" s="85">
        <f t="shared" si="193"/>
        <v>136</v>
      </c>
      <c r="BN81" s="89" t="str">
        <f t="shared" si="194"/>
        <v>无间</v>
      </c>
      <c r="BO81" s="85">
        <f t="shared" si="195"/>
        <v>46</v>
      </c>
      <c r="BP81" s="86">
        <f t="shared" si="196"/>
        <v>18</v>
      </c>
      <c r="BQ81" s="88" t="str">
        <f t="shared" si="197"/>
        <v>大焦热+2</v>
      </c>
      <c r="BR81" s="85">
        <f t="shared" si="198"/>
        <v>148</v>
      </c>
      <c r="BS81" s="89" t="str">
        <f t="shared" si="199"/>
        <v>无间</v>
      </c>
      <c r="BT81" s="85">
        <f t="shared" si="200"/>
        <v>51</v>
      </c>
      <c r="BU81" s="86">
        <f t="shared" si="201"/>
        <v>19</v>
      </c>
      <c r="BV81" s="88" t="str">
        <f t="shared" si="202"/>
        <v>无间</v>
      </c>
      <c r="BW81" s="85"/>
      <c r="BX81" s="89"/>
      <c r="BY81" s="85"/>
      <c r="BZ81" s="86"/>
      <c r="CA81" s="88"/>
    </row>
    <row r="82" spans="34:79" ht="16.5" x14ac:dyDescent="0.2">
      <c r="AH82" s="84">
        <v>79</v>
      </c>
      <c r="AI82" s="84"/>
      <c r="AJ82" s="84">
        <v>0.25</v>
      </c>
      <c r="AK82" s="82">
        <f t="shared" ref="AK82" si="239">AI79*$AJ82</f>
        <v>0.70000000000000018</v>
      </c>
      <c r="AL82" s="82">
        <f>ROUND(SUM(AK$4:AK82),2)</f>
        <v>16.96</v>
      </c>
      <c r="AM82" s="82">
        <f t="shared" ref="AM82" si="240">AI80*$AJ82</f>
        <v>0.52499999999999991</v>
      </c>
      <c r="AN82" s="82">
        <f>ROUND(SUM(AM$4:AM82),2)</f>
        <v>12.72</v>
      </c>
      <c r="AO82" s="82">
        <f t="shared" ref="AO82" si="241">AI81*$AJ82</f>
        <v>0.39000000000000012</v>
      </c>
      <c r="AP82" s="82">
        <f>ROUND(SUM(AO$4:AO82),2)</f>
        <v>9.25</v>
      </c>
      <c r="AR82" s="84">
        <v>79</v>
      </c>
      <c r="AS82" s="84">
        <f t="shared" si="186"/>
        <v>137</v>
      </c>
      <c r="AT82" s="85">
        <f t="shared" si="187"/>
        <v>27</v>
      </c>
      <c r="AU82" s="85">
        <f t="shared" si="188"/>
        <v>7</v>
      </c>
      <c r="AV82" s="84">
        <f t="shared" si="189"/>
        <v>149</v>
      </c>
      <c r="AW82" s="85">
        <f t="shared" si="190"/>
        <v>29</v>
      </c>
      <c r="AX82" s="85">
        <f t="shared" si="191"/>
        <v>7</v>
      </c>
      <c r="AY82" s="84"/>
      <c r="AZ82" s="85">
        <f t="shared" si="192"/>
        <v>0</v>
      </c>
      <c r="BA82" s="85"/>
      <c r="BI82" s="83"/>
      <c r="BJ82" s="83"/>
      <c r="BL82" s="85">
        <v>79</v>
      </c>
      <c r="BM82" s="85">
        <f t="shared" si="193"/>
        <v>137</v>
      </c>
      <c r="BN82" s="89" t="str">
        <f t="shared" si="194"/>
        <v>无间</v>
      </c>
      <c r="BO82" s="85">
        <f t="shared" si="195"/>
        <v>47</v>
      </c>
      <c r="BP82" s="86">
        <f t="shared" si="196"/>
        <v>18</v>
      </c>
      <c r="BQ82" s="88" t="str">
        <f t="shared" si="197"/>
        <v>大焦热+2</v>
      </c>
      <c r="BR82" s="85">
        <f t="shared" si="198"/>
        <v>149</v>
      </c>
      <c r="BS82" s="89" t="str">
        <f t="shared" si="199"/>
        <v>无间</v>
      </c>
      <c r="BT82" s="85">
        <f t="shared" si="200"/>
        <v>51</v>
      </c>
      <c r="BU82" s="86">
        <f t="shared" si="201"/>
        <v>19</v>
      </c>
      <c r="BV82" s="88" t="str">
        <f t="shared" si="202"/>
        <v>无间</v>
      </c>
      <c r="BW82" s="85"/>
      <c r="BX82" s="89"/>
      <c r="BY82" s="85"/>
      <c r="BZ82" s="86"/>
      <c r="CA82" s="88"/>
    </row>
    <row r="83" spans="34:79" ht="16.5" x14ac:dyDescent="0.2">
      <c r="AH83" s="84">
        <v>80</v>
      </c>
      <c r="AI83" s="84"/>
      <c r="AJ83" s="84">
        <v>0.3</v>
      </c>
      <c r="AK83" s="82">
        <f t="shared" ref="AK83" si="242">AI79*$AJ83</f>
        <v>0.84000000000000019</v>
      </c>
      <c r="AL83" s="82">
        <f>ROUND(SUM(AK$4:AK83),2)</f>
        <v>17.8</v>
      </c>
      <c r="AM83" s="82">
        <f t="shared" ref="AM83" si="243">AI80*$AJ83</f>
        <v>0.62999999999999989</v>
      </c>
      <c r="AN83" s="82">
        <f>ROUND(SUM(AM$4:AM83),2)</f>
        <v>13.35</v>
      </c>
      <c r="AO83" s="82">
        <f t="shared" ref="AO83" si="244">AI81*$AJ83</f>
        <v>0.46800000000000014</v>
      </c>
      <c r="AP83" s="82">
        <f>ROUND(SUM(AO$4:AO83),2)</f>
        <v>9.7200000000000006</v>
      </c>
      <c r="AR83" s="84">
        <v>80</v>
      </c>
      <c r="AS83" s="84">
        <f t="shared" si="186"/>
        <v>137</v>
      </c>
      <c r="AT83" s="85">
        <f t="shared" si="187"/>
        <v>27</v>
      </c>
      <c r="AU83" s="85">
        <f t="shared" si="188"/>
        <v>7</v>
      </c>
      <c r="AV83" s="84">
        <f t="shared" si="189"/>
        <v>149</v>
      </c>
      <c r="AW83" s="85">
        <f t="shared" si="190"/>
        <v>29</v>
      </c>
      <c r="AX83" s="85">
        <f t="shared" si="191"/>
        <v>7</v>
      </c>
      <c r="AY83" s="84"/>
      <c r="AZ83" s="85">
        <f t="shared" si="192"/>
        <v>0</v>
      </c>
      <c r="BA83" s="85"/>
      <c r="BI83" s="83"/>
      <c r="BJ83" s="83"/>
      <c r="BL83" s="85">
        <v>80</v>
      </c>
      <c r="BM83" s="85">
        <f t="shared" si="193"/>
        <v>137</v>
      </c>
      <c r="BN83" s="89" t="str">
        <f t="shared" si="194"/>
        <v>无间</v>
      </c>
      <c r="BO83" s="85">
        <f t="shared" si="195"/>
        <v>47</v>
      </c>
      <c r="BP83" s="86">
        <f t="shared" si="196"/>
        <v>18</v>
      </c>
      <c r="BQ83" s="88" t="str">
        <f t="shared" si="197"/>
        <v>大焦热+2</v>
      </c>
      <c r="BR83" s="85">
        <f t="shared" si="198"/>
        <v>149</v>
      </c>
      <c r="BS83" s="89" t="str">
        <f t="shared" si="199"/>
        <v>无间</v>
      </c>
      <c r="BT83" s="85">
        <f t="shared" si="200"/>
        <v>51</v>
      </c>
      <c r="BU83" s="86">
        <f t="shared" si="201"/>
        <v>19</v>
      </c>
      <c r="BV83" s="88" t="str">
        <f t="shared" si="202"/>
        <v>无间</v>
      </c>
      <c r="BW83" s="85"/>
      <c r="BX83" s="89"/>
      <c r="BY83" s="85"/>
      <c r="BZ83" s="86"/>
      <c r="CA83" s="88"/>
    </row>
    <row r="84" spans="34:79" ht="16.5" x14ac:dyDescent="0.2">
      <c r="AH84" s="84">
        <v>81</v>
      </c>
      <c r="AI84" s="84">
        <f>INDEX($S$4:$S$32,INT((AH84-5)/5)+1)</f>
        <v>3.4699999999999989</v>
      </c>
      <c r="AJ84" s="84">
        <v>0.1</v>
      </c>
      <c r="AK84" s="82">
        <f t="shared" ref="AK84" si="245">AI84*$AJ84</f>
        <v>0.34699999999999992</v>
      </c>
      <c r="AL84" s="82">
        <f>ROUND(SUM(AK$4:AK84),2)</f>
        <v>18.149999999999999</v>
      </c>
      <c r="AM84" s="82">
        <f t="shared" ref="AM84" si="246">AI85*$AJ84</f>
        <v>0.25999999999999995</v>
      </c>
      <c r="AN84" s="82">
        <f>ROUND(SUM(AM$4:AM84),2)</f>
        <v>13.61</v>
      </c>
      <c r="AO84" s="82">
        <f t="shared" ref="AO84" si="247">AI86*$AJ84</f>
        <v>0.192</v>
      </c>
      <c r="AP84" s="82">
        <f>ROUND(SUM(AO$4:AO84),2)</f>
        <v>9.91</v>
      </c>
      <c r="AR84" s="84">
        <v>81</v>
      </c>
      <c r="AS84" s="84">
        <f t="shared" si="186"/>
        <v>138</v>
      </c>
      <c r="AT84" s="85">
        <f t="shared" si="187"/>
        <v>27</v>
      </c>
      <c r="AU84" s="85">
        <f t="shared" si="188"/>
        <v>7</v>
      </c>
      <c r="AV84" s="84">
        <f t="shared" si="189"/>
        <v>150</v>
      </c>
      <c r="AW84" s="85">
        <f t="shared" si="190"/>
        <v>30</v>
      </c>
      <c r="AX84" s="85">
        <f t="shared" si="191"/>
        <v>8</v>
      </c>
      <c r="AY84" s="84"/>
      <c r="AZ84" s="85">
        <f t="shared" si="192"/>
        <v>0</v>
      </c>
      <c r="BA84" s="85"/>
      <c r="BI84" s="83"/>
      <c r="BJ84" s="83"/>
      <c r="BL84" s="85">
        <v>81</v>
      </c>
      <c r="BM84" s="85">
        <f t="shared" si="193"/>
        <v>138</v>
      </c>
      <c r="BN84" s="89" t="str">
        <f t="shared" si="194"/>
        <v>无间</v>
      </c>
      <c r="BO84" s="85">
        <f t="shared" si="195"/>
        <v>47</v>
      </c>
      <c r="BP84" s="86">
        <f t="shared" si="196"/>
        <v>18</v>
      </c>
      <c r="BQ84" s="88" t="str">
        <f t="shared" si="197"/>
        <v>大焦热+2</v>
      </c>
      <c r="BR84" s="85">
        <f t="shared" si="198"/>
        <v>150</v>
      </c>
      <c r="BS84" s="89" t="str">
        <f t="shared" si="199"/>
        <v>无间</v>
      </c>
      <c r="BT84" s="85">
        <f t="shared" si="200"/>
        <v>52</v>
      </c>
      <c r="BU84" s="86">
        <f t="shared" si="201"/>
        <v>20</v>
      </c>
      <c r="BV84" s="88" t="str">
        <f t="shared" si="202"/>
        <v>无间+1</v>
      </c>
      <c r="BW84" s="85"/>
      <c r="BX84" s="89"/>
      <c r="BY84" s="85"/>
      <c r="BZ84" s="86"/>
      <c r="CA84" s="88"/>
    </row>
    <row r="85" spans="34:79" ht="16.5" x14ac:dyDescent="0.2">
      <c r="AH85" s="84">
        <v>82</v>
      </c>
      <c r="AI85" s="84">
        <f>INDEX($U$4:$U$32,INT((AH84-5)/5)+1)</f>
        <v>2.5999999999999996</v>
      </c>
      <c r="AJ85" s="84">
        <v>0.15</v>
      </c>
      <c r="AK85" s="82">
        <f t="shared" ref="AK85" si="248">AI84*$AJ85</f>
        <v>0.52049999999999985</v>
      </c>
      <c r="AL85" s="82">
        <f>ROUND(SUM(AK$4:AK85),2)</f>
        <v>18.670000000000002</v>
      </c>
      <c r="AM85" s="82">
        <f t="shared" ref="AM85" si="249">AI85*$AJ85</f>
        <v>0.38999999999999996</v>
      </c>
      <c r="AN85" s="82">
        <f>ROUND(SUM(AM$4:AM85),2)</f>
        <v>14</v>
      </c>
      <c r="AO85" s="82">
        <f t="shared" ref="AO85" si="250">AI86*$AJ85</f>
        <v>0.28799999999999998</v>
      </c>
      <c r="AP85" s="82">
        <f>ROUND(SUM(AO$4:AO85),2)</f>
        <v>10.199999999999999</v>
      </c>
      <c r="AR85" s="84">
        <v>82</v>
      </c>
      <c r="AS85" s="84">
        <f t="shared" si="186"/>
        <v>138</v>
      </c>
      <c r="AT85" s="85">
        <f t="shared" si="187"/>
        <v>27</v>
      </c>
      <c r="AU85" s="85">
        <f t="shared" si="188"/>
        <v>7</v>
      </c>
      <c r="AV85" s="84"/>
      <c r="AW85" s="85">
        <f t="shared" si="190"/>
        <v>0</v>
      </c>
      <c r="AX85" s="85"/>
      <c r="AY85" s="84"/>
      <c r="AZ85" s="85">
        <f t="shared" si="192"/>
        <v>0</v>
      </c>
      <c r="BA85" s="85"/>
      <c r="BI85" s="83"/>
      <c r="BJ85" s="83"/>
      <c r="BL85" s="85">
        <v>82</v>
      </c>
      <c r="BM85" s="85">
        <f t="shared" si="193"/>
        <v>138</v>
      </c>
      <c r="BN85" s="89" t="str">
        <f t="shared" si="194"/>
        <v>无间</v>
      </c>
      <c r="BO85" s="85">
        <f t="shared" si="195"/>
        <v>47</v>
      </c>
      <c r="BP85" s="86">
        <f t="shared" si="196"/>
        <v>18</v>
      </c>
      <c r="BQ85" s="88" t="str">
        <f t="shared" si="197"/>
        <v>大焦热+2</v>
      </c>
      <c r="BR85" s="85"/>
      <c r="BS85" s="89"/>
      <c r="BT85" s="85"/>
      <c r="BU85" s="86"/>
      <c r="BV85" s="88"/>
      <c r="BW85" s="85"/>
      <c r="BX85" s="89"/>
      <c r="BY85" s="85"/>
      <c r="BZ85" s="86"/>
      <c r="CA85" s="88"/>
    </row>
    <row r="86" spans="34:79" ht="16.5" x14ac:dyDescent="0.2">
      <c r="AH86" s="84">
        <v>83</v>
      </c>
      <c r="AI86" s="84">
        <f>INDEX($W$4:$W$32,INT((AH84-5)/5)+1)</f>
        <v>1.92</v>
      </c>
      <c r="AJ86" s="84">
        <v>0.2</v>
      </c>
      <c r="AK86" s="82">
        <f t="shared" ref="AK86" si="251">AI84*$AJ86</f>
        <v>0.69399999999999984</v>
      </c>
      <c r="AL86" s="82">
        <f>ROUND(SUM(AK$4:AK86),2)</f>
        <v>19.36</v>
      </c>
      <c r="AM86" s="82">
        <f t="shared" ref="AM86" si="252">AI85*$AJ86</f>
        <v>0.51999999999999991</v>
      </c>
      <c r="AN86" s="82">
        <f>ROUND(SUM(AM$4:AM86),2)</f>
        <v>14.52</v>
      </c>
      <c r="AO86" s="82">
        <f t="shared" ref="AO86" si="253">AI86*$AJ86</f>
        <v>0.38400000000000001</v>
      </c>
      <c r="AP86" s="82">
        <f>ROUND(SUM(AO$4:AO86),2)</f>
        <v>10.58</v>
      </c>
      <c r="AR86" s="84">
        <v>83</v>
      </c>
      <c r="AS86" s="84">
        <f t="shared" si="186"/>
        <v>139</v>
      </c>
      <c r="AT86" s="85">
        <f t="shared" si="187"/>
        <v>27</v>
      </c>
      <c r="AU86" s="85">
        <f t="shared" si="188"/>
        <v>7</v>
      </c>
      <c r="AV86" s="84"/>
      <c r="AW86" s="85">
        <f t="shared" si="190"/>
        <v>0</v>
      </c>
      <c r="AX86" s="85"/>
      <c r="AY86" s="84"/>
      <c r="AZ86" s="85">
        <f t="shared" si="192"/>
        <v>0</v>
      </c>
      <c r="BA86" s="85"/>
      <c r="BI86" s="83"/>
      <c r="BJ86" s="83"/>
      <c r="BL86" s="85">
        <v>83</v>
      </c>
      <c r="BM86" s="85">
        <f t="shared" si="193"/>
        <v>139</v>
      </c>
      <c r="BN86" s="89" t="str">
        <f t="shared" si="194"/>
        <v>无间</v>
      </c>
      <c r="BO86" s="85">
        <f t="shared" si="195"/>
        <v>47</v>
      </c>
      <c r="BP86" s="86">
        <f t="shared" si="196"/>
        <v>18</v>
      </c>
      <c r="BQ86" s="88" t="str">
        <f t="shared" si="197"/>
        <v>大焦热+2</v>
      </c>
      <c r="BR86" s="85"/>
      <c r="BS86" s="89"/>
      <c r="BT86" s="85"/>
      <c r="BU86" s="86"/>
      <c r="BV86" s="88"/>
      <c r="BW86" s="85"/>
      <c r="BX86" s="89"/>
      <c r="BY86" s="85"/>
      <c r="BZ86" s="86"/>
      <c r="CA86" s="88"/>
    </row>
    <row r="87" spans="34:79" ht="16.5" x14ac:dyDescent="0.2">
      <c r="AH87" s="84">
        <v>84</v>
      </c>
      <c r="AI87" s="84"/>
      <c r="AJ87" s="84">
        <v>0.25</v>
      </c>
      <c r="AK87" s="82">
        <f t="shared" ref="AK87" si="254">AI84*$AJ87</f>
        <v>0.86749999999999972</v>
      </c>
      <c r="AL87" s="82">
        <f>ROUND(SUM(AK$4:AK87),2)</f>
        <v>20.23</v>
      </c>
      <c r="AM87" s="82">
        <f t="shared" ref="AM87" si="255">AI85*$AJ87</f>
        <v>0.64999999999999991</v>
      </c>
      <c r="AN87" s="82">
        <f>ROUND(SUM(AM$4:AM87),2)</f>
        <v>15.17</v>
      </c>
      <c r="AO87" s="82">
        <f t="shared" ref="AO87" si="256">AI86*$AJ87</f>
        <v>0.48</v>
      </c>
      <c r="AP87" s="82">
        <f>ROUND(SUM(AO$4:AO87),2)</f>
        <v>11.06</v>
      </c>
      <c r="AR87" s="84">
        <v>84</v>
      </c>
      <c r="AS87" s="84">
        <f t="shared" si="186"/>
        <v>139</v>
      </c>
      <c r="AT87" s="85">
        <f t="shared" si="187"/>
        <v>27</v>
      </c>
      <c r="AU87" s="85">
        <f t="shared" si="188"/>
        <v>7</v>
      </c>
      <c r="AV87" s="84"/>
      <c r="AW87" s="85">
        <f t="shared" si="190"/>
        <v>0</v>
      </c>
      <c r="AX87" s="85"/>
      <c r="AY87" s="84"/>
      <c r="AZ87" s="85">
        <f t="shared" si="192"/>
        <v>0</v>
      </c>
      <c r="BA87" s="85"/>
      <c r="BI87" s="83"/>
      <c r="BJ87" s="83"/>
      <c r="BL87" s="85">
        <v>84</v>
      </c>
      <c r="BM87" s="85">
        <f t="shared" si="193"/>
        <v>139</v>
      </c>
      <c r="BN87" s="89" t="str">
        <f t="shared" si="194"/>
        <v>无间</v>
      </c>
      <c r="BO87" s="85">
        <f t="shared" si="195"/>
        <v>47</v>
      </c>
      <c r="BP87" s="86">
        <f t="shared" si="196"/>
        <v>18</v>
      </c>
      <c r="BQ87" s="88" t="str">
        <f t="shared" si="197"/>
        <v>大焦热+2</v>
      </c>
      <c r="BR87" s="85"/>
      <c r="BS87" s="89"/>
      <c r="BT87" s="85"/>
      <c r="BU87" s="86"/>
      <c r="BV87" s="88"/>
      <c r="BW87" s="85"/>
      <c r="BX87" s="89"/>
      <c r="BY87" s="85"/>
      <c r="BZ87" s="86"/>
      <c r="CA87" s="88"/>
    </row>
    <row r="88" spans="34:79" ht="16.5" x14ac:dyDescent="0.2">
      <c r="AH88" s="84">
        <v>85</v>
      </c>
      <c r="AI88" s="84"/>
      <c r="AJ88" s="84">
        <v>0.3</v>
      </c>
      <c r="AK88" s="82">
        <f t="shared" ref="AK88" si="257">AI84*$AJ88</f>
        <v>1.0409999999999997</v>
      </c>
      <c r="AL88" s="82">
        <f>ROUND(SUM(AK$4:AK88),2)</f>
        <v>21.27</v>
      </c>
      <c r="AM88" s="82">
        <f t="shared" ref="AM88" si="258">AI85*$AJ88</f>
        <v>0.77999999999999992</v>
      </c>
      <c r="AN88" s="82">
        <f>ROUND(SUM(AM$4:AM88),2)</f>
        <v>15.95</v>
      </c>
      <c r="AO88" s="82">
        <f t="shared" ref="AO88" si="259">AI86*$AJ88</f>
        <v>0.57599999999999996</v>
      </c>
      <c r="AP88" s="82">
        <f>ROUND(SUM(AO$4:AO88),2)</f>
        <v>11.64</v>
      </c>
      <c r="AR88" s="84">
        <v>85</v>
      </c>
      <c r="AS88" s="84">
        <f t="shared" si="186"/>
        <v>139</v>
      </c>
      <c r="AT88" s="85">
        <f t="shared" si="187"/>
        <v>27</v>
      </c>
      <c r="AU88" s="85">
        <f t="shared" si="188"/>
        <v>7</v>
      </c>
      <c r="AV88" s="84"/>
      <c r="AW88" s="85">
        <f t="shared" si="190"/>
        <v>0</v>
      </c>
      <c r="AX88" s="85"/>
      <c r="AY88" s="84"/>
      <c r="AZ88" s="85">
        <f t="shared" si="192"/>
        <v>0</v>
      </c>
      <c r="BA88" s="85"/>
      <c r="BI88" s="83"/>
      <c r="BJ88" s="83"/>
      <c r="BL88" s="85">
        <v>85</v>
      </c>
      <c r="BM88" s="85">
        <f t="shared" si="193"/>
        <v>139</v>
      </c>
      <c r="BN88" s="89" t="str">
        <f t="shared" si="194"/>
        <v>无间</v>
      </c>
      <c r="BO88" s="85">
        <f t="shared" si="195"/>
        <v>47</v>
      </c>
      <c r="BP88" s="86">
        <f t="shared" si="196"/>
        <v>18</v>
      </c>
      <c r="BQ88" s="88" t="str">
        <f t="shared" si="197"/>
        <v>大焦热+2</v>
      </c>
      <c r="BR88" s="85"/>
      <c r="BS88" s="89"/>
      <c r="BT88" s="85"/>
      <c r="BU88" s="86"/>
      <c r="BV88" s="88"/>
      <c r="BW88" s="85"/>
      <c r="BX88" s="89"/>
      <c r="BY88" s="85"/>
      <c r="BZ88" s="86"/>
      <c r="CA88" s="88"/>
    </row>
    <row r="89" spans="34:79" ht="16.5" x14ac:dyDescent="0.2">
      <c r="AH89" s="84">
        <v>86</v>
      </c>
      <c r="AI89" s="84">
        <f>INDEX($S$4:$S$32,INT((AH89-5)/5)+1)</f>
        <v>3.9299999999999997</v>
      </c>
      <c r="AJ89" s="84">
        <v>0.1</v>
      </c>
      <c r="AK89" s="82">
        <f t="shared" ref="AK89" si="260">AI89*$AJ89</f>
        <v>0.39300000000000002</v>
      </c>
      <c r="AL89" s="82">
        <f>ROUND(SUM(AK$4:AK89),2)</f>
        <v>21.66</v>
      </c>
      <c r="AM89" s="82">
        <f t="shared" ref="AM89" si="261">AI90*$AJ89</f>
        <v>0.29499999999999993</v>
      </c>
      <c r="AN89" s="82">
        <f>ROUND(SUM(AM$4:AM89),2)</f>
        <v>16.25</v>
      </c>
      <c r="AO89" s="82">
        <f t="shared" ref="AO89" si="262">AI91*$AJ89</f>
        <v>0.21899999999999997</v>
      </c>
      <c r="AP89" s="82">
        <f>ROUND(SUM(AO$4:AO89),2)</f>
        <v>11.85</v>
      </c>
      <c r="AR89" s="84">
        <v>86</v>
      </c>
      <c r="AS89" s="84">
        <f t="shared" si="186"/>
        <v>140</v>
      </c>
      <c r="AT89" s="85">
        <f t="shared" si="187"/>
        <v>28</v>
      </c>
      <c r="AU89" s="85">
        <f t="shared" si="188"/>
        <v>7</v>
      </c>
      <c r="AV89" s="84"/>
      <c r="AW89" s="85">
        <f t="shared" si="190"/>
        <v>0</v>
      </c>
      <c r="AX89" s="85"/>
      <c r="AY89" s="84"/>
      <c r="AZ89" s="85">
        <f t="shared" si="192"/>
        <v>0</v>
      </c>
      <c r="BA89" s="85"/>
      <c r="BI89" s="83"/>
      <c r="BJ89" s="83"/>
      <c r="BL89" s="85">
        <v>86</v>
      </c>
      <c r="BM89" s="85">
        <f t="shared" si="193"/>
        <v>140</v>
      </c>
      <c r="BN89" s="89" t="str">
        <f t="shared" si="194"/>
        <v>无间</v>
      </c>
      <c r="BO89" s="85">
        <f t="shared" si="195"/>
        <v>48</v>
      </c>
      <c r="BP89" s="86">
        <f t="shared" si="196"/>
        <v>19</v>
      </c>
      <c r="BQ89" s="88" t="str">
        <f t="shared" si="197"/>
        <v>无间</v>
      </c>
      <c r="BR89" s="85"/>
      <c r="BS89" s="89"/>
      <c r="BT89" s="85"/>
      <c r="BU89" s="86"/>
      <c r="BV89" s="88"/>
      <c r="BW89" s="85"/>
      <c r="BX89" s="89"/>
      <c r="BY89" s="85"/>
      <c r="BZ89" s="86"/>
      <c r="CA89" s="88"/>
    </row>
    <row r="90" spans="34:79" ht="16.5" x14ac:dyDescent="0.2">
      <c r="AH90" s="84">
        <v>87</v>
      </c>
      <c r="AI90" s="84">
        <f>INDEX($U$4:$U$32,INT((AH89-5)/5)+1)</f>
        <v>2.9499999999999993</v>
      </c>
      <c r="AJ90" s="84">
        <v>0.15</v>
      </c>
      <c r="AK90" s="82">
        <f t="shared" ref="AK90" si="263">AI89*$AJ90</f>
        <v>0.58949999999999991</v>
      </c>
      <c r="AL90" s="82">
        <f>ROUND(SUM(AK$4:AK90),2)</f>
        <v>22.25</v>
      </c>
      <c r="AM90" s="82">
        <f t="shared" ref="AM90" si="264">AI90*$AJ90</f>
        <v>0.44249999999999989</v>
      </c>
      <c r="AN90" s="82">
        <f>ROUND(SUM(AM$4:AM90),2)</f>
        <v>16.690000000000001</v>
      </c>
      <c r="AO90" s="82">
        <f t="shared" ref="AO90" si="265">AI91*$AJ90</f>
        <v>0.3284999999999999</v>
      </c>
      <c r="AP90" s="82">
        <f>ROUND(SUM(AO$4:AO90),2)</f>
        <v>12.18</v>
      </c>
      <c r="AR90" s="84">
        <v>87</v>
      </c>
      <c r="AS90" s="84">
        <f t="shared" si="186"/>
        <v>141</v>
      </c>
      <c r="AT90" s="85">
        <f t="shared" si="187"/>
        <v>28</v>
      </c>
      <c r="AU90" s="85">
        <f t="shared" si="188"/>
        <v>7</v>
      </c>
      <c r="AV90" s="84"/>
      <c r="AW90" s="85">
        <f t="shared" si="190"/>
        <v>0</v>
      </c>
      <c r="AX90" s="85"/>
      <c r="AY90" s="84"/>
      <c r="AZ90" s="85">
        <f t="shared" si="192"/>
        <v>0</v>
      </c>
      <c r="BA90" s="85"/>
      <c r="BI90" s="83"/>
      <c r="BJ90" s="83"/>
      <c r="BL90" s="85">
        <v>87</v>
      </c>
      <c r="BM90" s="85">
        <f t="shared" si="193"/>
        <v>141</v>
      </c>
      <c r="BN90" s="89" t="str">
        <f t="shared" si="194"/>
        <v>无间</v>
      </c>
      <c r="BO90" s="85">
        <f t="shared" si="195"/>
        <v>48</v>
      </c>
      <c r="BP90" s="86">
        <f t="shared" si="196"/>
        <v>19</v>
      </c>
      <c r="BQ90" s="88" t="str">
        <f t="shared" si="197"/>
        <v>无间</v>
      </c>
      <c r="BR90" s="85"/>
      <c r="BS90" s="89"/>
      <c r="BT90" s="85"/>
      <c r="BU90" s="86"/>
      <c r="BV90" s="88"/>
      <c r="BW90" s="85"/>
      <c r="BX90" s="89"/>
      <c r="BY90" s="85"/>
      <c r="BZ90" s="86"/>
      <c r="CA90" s="88"/>
    </row>
    <row r="91" spans="34:79" ht="16.5" x14ac:dyDescent="0.2">
      <c r="AH91" s="84">
        <v>88</v>
      </c>
      <c r="AI91" s="84">
        <f>INDEX($W$4:$W$32,INT((AH89-5)/5)+1)</f>
        <v>2.1899999999999995</v>
      </c>
      <c r="AJ91" s="84">
        <v>0.2</v>
      </c>
      <c r="AK91" s="82">
        <f t="shared" ref="AK91" si="266">AI89*$AJ91</f>
        <v>0.78600000000000003</v>
      </c>
      <c r="AL91" s="82">
        <f>ROUND(SUM(AK$4:AK91),2)</f>
        <v>23.04</v>
      </c>
      <c r="AM91" s="82">
        <f t="shared" ref="AM91" si="267">AI90*$AJ91</f>
        <v>0.58999999999999986</v>
      </c>
      <c r="AN91" s="82">
        <f>ROUND(SUM(AM$4:AM91),2)</f>
        <v>17.28</v>
      </c>
      <c r="AO91" s="82">
        <f t="shared" ref="AO91" si="268">AI91*$AJ91</f>
        <v>0.43799999999999994</v>
      </c>
      <c r="AP91" s="82">
        <f>ROUND(SUM(AO$4:AO91),2)</f>
        <v>12.62</v>
      </c>
      <c r="AR91" s="84">
        <v>88</v>
      </c>
      <c r="AS91" s="84">
        <f t="shared" si="186"/>
        <v>141</v>
      </c>
      <c r="AT91" s="85">
        <f t="shared" si="187"/>
        <v>28</v>
      </c>
      <c r="AU91" s="85">
        <f t="shared" si="188"/>
        <v>7</v>
      </c>
      <c r="AV91" s="84"/>
      <c r="AW91" s="85">
        <f t="shared" si="190"/>
        <v>0</v>
      </c>
      <c r="AX91" s="85"/>
      <c r="AY91" s="84"/>
      <c r="AZ91" s="85">
        <f t="shared" si="192"/>
        <v>0</v>
      </c>
      <c r="BA91" s="85"/>
      <c r="BI91" s="83"/>
      <c r="BJ91" s="83"/>
      <c r="BL91" s="85">
        <v>88</v>
      </c>
      <c r="BM91" s="85">
        <f t="shared" si="193"/>
        <v>141</v>
      </c>
      <c r="BN91" s="89" t="str">
        <f t="shared" si="194"/>
        <v>无间</v>
      </c>
      <c r="BO91" s="85">
        <f t="shared" si="195"/>
        <v>48</v>
      </c>
      <c r="BP91" s="86">
        <f t="shared" si="196"/>
        <v>19</v>
      </c>
      <c r="BQ91" s="88" t="str">
        <f t="shared" si="197"/>
        <v>无间</v>
      </c>
      <c r="BR91" s="85"/>
      <c r="BS91" s="89"/>
      <c r="BT91" s="85"/>
      <c r="BU91" s="86"/>
      <c r="BV91" s="88"/>
      <c r="BW91" s="85"/>
      <c r="BX91" s="89"/>
      <c r="BY91" s="85"/>
      <c r="BZ91" s="86"/>
      <c r="CA91" s="88"/>
    </row>
    <row r="92" spans="34:79" ht="16.5" x14ac:dyDescent="0.2">
      <c r="AH92" s="84">
        <v>89</v>
      </c>
      <c r="AI92" s="84"/>
      <c r="AJ92" s="84">
        <v>0.25</v>
      </c>
      <c r="AK92" s="82">
        <f t="shared" ref="AK92" si="269">AI89*$AJ92</f>
        <v>0.98249999999999993</v>
      </c>
      <c r="AL92" s="82">
        <f>ROUND(SUM(AK$4:AK92),2)</f>
        <v>24.02</v>
      </c>
      <c r="AM92" s="82">
        <f t="shared" ref="AM92" si="270">AI90*$AJ92</f>
        <v>0.73749999999999982</v>
      </c>
      <c r="AN92" s="82">
        <f>ROUND(SUM(AM$4:AM92),2)</f>
        <v>18.02</v>
      </c>
      <c r="AO92" s="82">
        <f t="shared" ref="AO92" si="271">AI91*$AJ92</f>
        <v>0.54749999999999988</v>
      </c>
      <c r="AP92" s="82">
        <f>ROUND(SUM(AO$4:AO92),2)</f>
        <v>13.17</v>
      </c>
      <c r="AR92" s="84">
        <v>89</v>
      </c>
      <c r="AS92" s="84">
        <f t="shared" si="186"/>
        <v>142</v>
      </c>
      <c r="AT92" s="85">
        <f t="shared" si="187"/>
        <v>28</v>
      </c>
      <c r="AU92" s="85">
        <f t="shared" si="188"/>
        <v>7</v>
      </c>
      <c r="AV92" s="84"/>
      <c r="AW92" s="85">
        <f t="shared" si="190"/>
        <v>0</v>
      </c>
      <c r="AX92" s="85"/>
      <c r="AY92" s="84"/>
      <c r="AZ92" s="85">
        <f t="shared" si="192"/>
        <v>0</v>
      </c>
      <c r="BA92" s="85"/>
      <c r="BL92" s="85">
        <v>89</v>
      </c>
      <c r="BM92" s="85">
        <f t="shared" si="193"/>
        <v>142</v>
      </c>
      <c r="BN92" s="89" t="str">
        <f t="shared" si="194"/>
        <v>无间</v>
      </c>
      <c r="BO92" s="85">
        <f t="shared" si="195"/>
        <v>49</v>
      </c>
      <c r="BP92" s="86">
        <f t="shared" si="196"/>
        <v>19</v>
      </c>
      <c r="BQ92" s="88" t="str">
        <f t="shared" si="197"/>
        <v>无间</v>
      </c>
      <c r="BR92" s="85"/>
      <c r="BS92" s="89"/>
      <c r="BT92" s="85"/>
      <c r="BU92" s="86"/>
      <c r="BV92" s="88"/>
      <c r="BW92" s="85"/>
      <c r="BX92" s="89"/>
      <c r="BY92" s="85"/>
      <c r="BZ92" s="86"/>
      <c r="CA92" s="88"/>
    </row>
    <row r="93" spans="34:79" ht="16.5" x14ac:dyDescent="0.2">
      <c r="AH93" s="84">
        <v>90</v>
      </c>
      <c r="AI93" s="84"/>
      <c r="AJ93" s="84">
        <v>0.3</v>
      </c>
      <c r="AK93" s="82">
        <f t="shared" ref="AK93" si="272">AI89*$AJ93</f>
        <v>1.1789999999999998</v>
      </c>
      <c r="AL93" s="82">
        <f>ROUND(SUM(AK$4:AK93),2)</f>
        <v>25.2</v>
      </c>
      <c r="AM93" s="82">
        <f t="shared" ref="AM93" si="273">AI90*$AJ93</f>
        <v>0.88499999999999979</v>
      </c>
      <c r="AN93" s="82">
        <f>ROUND(SUM(AM$4:AM93),2)</f>
        <v>18.899999999999999</v>
      </c>
      <c r="AO93" s="82">
        <f t="shared" ref="AO93" si="274">AI91*$AJ93</f>
        <v>0.65699999999999981</v>
      </c>
      <c r="AP93" s="82">
        <f>ROUND(SUM(AO$4:AO93),2)</f>
        <v>13.83</v>
      </c>
      <c r="AR93" s="84">
        <v>90</v>
      </c>
      <c r="AS93" s="84">
        <f t="shared" si="186"/>
        <v>142</v>
      </c>
      <c r="AT93" s="85">
        <f t="shared" si="187"/>
        <v>28</v>
      </c>
      <c r="AU93" s="85">
        <f t="shared" si="188"/>
        <v>7</v>
      </c>
      <c r="AV93" s="84"/>
      <c r="AW93" s="85">
        <f t="shared" si="190"/>
        <v>0</v>
      </c>
      <c r="AX93" s="85"/>
      <c r="AY93" s="84"/>
      <c r="AZ93" s="85">
        <f t="shared" si="192"/>
        <v>0</v>
      </c>
      <c r="BA93" s="85"/>
      <c r="BL93" s="85">
        <v>90</v>
      </c>
      <c r="BM93" s="85">
        <f t="shared" si="193"/>
        <v>142</v>
      </c>
      <c r="BN93" s="89" t="str">
        <f t="shared" si="194"/>
        <v>无间</v>
      </c>
      <c r="BO93" s="85">
        <f t="shared" si="195"/>
        <v>49</v>
      </c>
      <c r="BP93" s="86">
        <f t="shared" si="196"/>
        <v>19</v>
      </c>
      <c r="BQ93" s="88" t="str">
        <f t="shared" si="197"/>
        <v>无间</v>
      </c>
      <c r="BR93" s="85"/>
      <c r="BS93" s="89"/>
      <c r="BT93" s="85"/>
      <c r="BU93" s="86"/>
      <c r="BV93" s="88"/>
      <c r="BW93" s="85"/>
      <c r="BX93" s="89"/>
      <c r="BY93" s="85"/>
      <c r="BZ93" s="86"/>
      <c r="CA93" s="88"/>
    </row>
    <row r="94" spans="34:79" ht="16.5" x14ac:dyDescent="0.2">
      <c r="AH94" s="84">
        <v>91</v>
      </c>
      <c r="AI94" s="84">
        <f>INDEX($S$4:$S$32,INT((AH94-5)/5)+1)</f>
        <v>4.129999999999999</v>
      </c>
      <c r="AJ94" s="84">
        <v>0.1</v>
      </c>
      <c r="AK94" s="82">
        <f t="shared" ref="AK94" si="275">AI94*$AJ94</f>
        <v>0.41299999999999992</v>
      </c>
      <c r="AL94" s="82">
        <f>ROUND(SUM(AK$4:AK94),2)</f>
        <v>25.61</v>
      </c>
      <c r="AM94" s="82">
        <f t="shared" ref="AM94" si="276">AI95*$AJ94</f>
        <v>0.31000000000000016</v>
      </c>
      <c r="AN94" s="82">
        <f>ROUND(SUM(AM$4:AM94),2)</f>
        <v>19.21</v>
      </c>
      <c r="AO94" s="82">
        <f t="shared" ref="AO94" si="277">AI96*$AJ94</f>
        <v>0.23000000000000009</v>
      </c>
      <c r="AP94" s="82">
        <f>ROUND(SUM(AO$4:AO94),2)</f>
        <v>14.06</v>
      </c>
      <c r="AR94" s="84">
        <v>91</v>
      </c>
      <c r="AS94" s="84">
        <f t="shared" si="186"/>
        <v>143</v>
      </c>
      <c r="AT94" s="85">
        <f t="shared" si="187"/>
        <v>28</v>
      </c>
      <c r="AU94" s="85">
        <f t="shared" si="188"/>
        <v>7</v>
      </c>
      <c r="AV94" s="84"/>
      <c r="AW94" s="85">
        <f t="shared" si="190"/>
        <v>0</v>
      </c>
      <c r="AX94" s="85"/>
      <c r="AY94" s="84"/>
      <c r="AZ94" s="85">
        <f t="shared" si="192"/>
        <v>0</v>
      </c>
      <c r="BA94" s="85"/>
      <c r="BL94" s="85">
        <v>91</v>
      </c>
      <c r="BM94" s="85">
        <f t="shared" si="193"/>
        <v>143</v>
      </c>
      <c r="BN94" s="89" t="str">
        <f t="shared" si="194"/>
        <v>无间</v>
      </c>
      <c r="BO94" s="85">
        <f t="shared" si="195"/>
        <v>49</v>
      </c>
      <c r="BP94" s="86">
        <f t="shared" si="196"/>
        <v>19</v>
      </c>
      <c r="BQ94" s="88" t="str">
        <f t="shared" si="197"/>
        <v>无间</v>
      </c>
      <c r="BR94" s="85"/>
      <c r="BS94" s="89"/>
      <c r="BT94" s="85"/>
      <c r="BU94" s="86"/>
      <c r="BV94" s="88"/>
      <c r="BW94" s="85"/>
      <c r="BX94" s="89"/>
      <c r="BY94" s="85"/>
      <c r="BZ94" s="86"/>
      <c r="CA94" s="88"/>
    </row>
    <row r="95" spans="34:79" ht="16.5" x14ac:dyDescent="0.2">
      <c r="AH95" s="84">
        <v>92</v>
      </c>
      <c r="AI95" s="84">
        <f>INDEX($U$4:$U$32,INT((AH94-5)/5)+1)</f>
        <v>3.1000000000000014</v>
      </c>
      <c r="AJ95" s="84">
        <v>0.15</v>
      </c>
      <c r="AK95" s="82">
        <f t="shared" ref="AK95" si="278">AI94*$AJ95</f>
        <v>0.61949999999999983</v>
      </c>
      <c r="AL95" s="82">
        <f>ROUND(SUM(AK$4:AK95),2)</f>
        <v>26.23</v>
      </c>
      <c r="AM95" s="82">
        <f t="shared" ref="AM95" si="279">AI95*$AJ95</f>
        <v>0.46500000000000019</v>
      </c>
      <c r="AN95" s="82">
        <f>ROUND(SUM(AM$4:AM95),2)</f>
        <v>19.68</v>
      </c>
      <c r="AO95" s="82">
        <f t="shared" ref="AO95" si="280">AI96*$AJ95</f>
        <v>0.34500000000000008</v>
      </c>
      <c r="AP95" s="82">
        <f>ROUND(SUM(AO$4:AO95),2)</f>
        <v>14.4</v>
      </c>
      <c r="AR95" s="84">
        <v>92</v>
      </c>
      <c r="AS95" s="84">
        <f t="shared" si="186"/>
        <v>143</v>
      </c>
      <c r="AT95" s="85">
        <f t="shared" si="187"/>
        <v>28</v>
      </c>
      <c r="AU95" s="85">
        <f t="shared" si="188"/>
        <v>7</v>
      </c>
      <c r="AV95" s="84"/>
      <c r="AW95" s="85">
        <f t="shared" si="190"/>
        <v>0</v>
      </c>
      <c r="AX95" s="85"/>
      <c r="AY95" s="84"/>
      <c r="AZ95" s="85">
        <f t="shared" si="192"/>
        <v>0</v>
      </c>
      <c r="BA95" s="85"/>
      <c r="BL95" s="85">
        <v>92</v>
      </c>
      <c r="BM95" s="85">
        <f t="shared" si="193"/>
        <v>143</v>
      </c>
      <c r="BN95" s="89" t="str">
        <f t="shared" si="194"/>
        <v>无间</v>
      </c>
      <c r="BO95" s="85">
        <f t="shared" si="195"/>
        <v>49</v>
      </c>
      <c r="BP95" s="86">
        <f t="shared" si="196"/>
        <v>19</v>
      </c>
      <c r="BQ95" s="88" t="str">
        <f t="shared" si="197"/>
        <v>无间</v>
      </c>
      <c r="BR95" s="85"/>
      <c r="BS95" s="89"/>
      <c r="BT95" s="85"/>
      <c r="BU95" s="86"/>
      <c r="BV95" s="88"/>
      <c r="BW95" s="85"/>
      <c r="BX95" s="89"/>
      <c r="BY95" s="85"/>
      <c r="BZ95" s="86"/>
      <c r="CA95" s="88"/>
    </row>
    <row r="96" spans="34:79" ht="16.5" x14ac:dyDescent="0.2">
      <c r="AH96" s="84">
        <v>93</v>
      </c>
      <c r="AI96" s="84">
        <f>INDEX($W$4:$W$32,INT((AH94-5)/5)+1)</f>
        <v>2.3000000000000007</v>
      </c>
      <c r="AJ96" s="84">
        <v>0.2</v>
      </c>
      <c r="AK96" s="82">
        <f t="shared" ref="AK96" si="281">AI94*$AJ96</f>
        <v>0.82599999999999985</v>
      </c>
      <c r="AL96" s="82">
        <f>ROUND(SUM(AK$4:AK96),2)</f>
        <v>27.06</v>
      </c>
      <c r="AM96" s="82">
        <f t="shared" ref="AM96" si="282">AI95*$AJ96</f>
        <v>0.62000000000000033</v>
      </c>
      <c r="AN96" s="82">
        <f>ROUND(SUM(AM$4:AM96),2)</f>
        <v>20.3</v>
      </c>
      <c r="AO96" s="82">
        <f t="shared" ref="AO96" si="283">AI96*$AJ96</f>
        <v>0.46000000000000019</v>
      </c>
      <c r="AP96" s="82">
        <f>ROUND(SUM(AO$4:AO96),2)</f>
        <v>14.86</v>
      </c>
      <c r="AR96" s="84">
        <v>93</v>
      </c>
      <c r="AS96" s="84">
        <f t="shared" si="186"/>
        <v>143</v>
      </c>
      <c r="AT96" s="85">
        <f t="shared" si="187"/>
        <v>28</v>
      </c>
      <c r="AU96" s="85">
        <f t="shared" si="188"/>
        <v>7</v>
      </c>
      <c r="AV96" s="84"/>
      <c r="AW96" s="85">
        <f t="shared" si="190"/>
        <v>0</v>
      </c>
      <c r="AX96" s="85"/>
      <c r="AY96" s="84"/>
      <c r="AZ96" s="85">
        <f t="shared" si="192"/>
        <v>0</v>
      </c>
      <c r="BA96" s="85"/>
      <c r="BL96" s="85">
        <v>93</v>
      </c>
      <c r="BM96" s="85">
        <f t="shared" si="193"/>
        <v>143</v>
      </c>
      <c r="BN96" s="89" t="str">
        <f t="shared" si="194"/>
        <v>无间</v>
      </c>
      <c r="BO96" s="85">
        <f t="shared" si="195"/>
        <v>49</v>
      </c>
      <c r="BP96" s="86">
        <f t="shared" si="196"/>
        <v>19</v>
      </c>
      <c r="BQ96" s="88" t="str">
        <f t="shared" si="197"/>
        <v>无间</v>
      </c>
      <c r="BR96" s="85"/>
      <c r="BS96" s="89"/>
      <c r="BT96" s="85"/>
      <c r="BU96" s="86"/>
      <c r="BV96" s="88"/>
      <c r="BW96" s="85"/>
      <c r="BX96" s="89"/>
      <c r="BY96" s="85"/>
      <c r="BZ96" s="86"/>
      <c r="CA96" s="88"/>
    </row>
    <row r="97" spans="34:79" ht="16.5" x14ac:dyDescent="0.2">
      <c r="AH97" s="84">
        <v>94</v>
      </c>
      <c r="AI97" s="84"/>
      <c r="AJ97" s="84">
        <v>0.25</v>
      </c>
      <c r="AK97" s="82">
        <f t="shared" ref="AK97" si="284">AI94*$AJ97</f>
        <v>1.0324999999999998</v>
      </c>
      <c r="AL97" s="82">
        <f>ROUND(SUM(AK$4:AK97),2)</f>
        <v>28.09</v>
      </c>
      <c r="AM97" s="82">
        <f t="shared" ref="AM97" si="285">AI95*$AJ97</f>
        <v>0.77500000000000036</v>
      </c>
      <c r="AN97" s="82">
        <f>ROUND(SUM(AM$4:AM97),2)</f>
        <v>21.07</v>
      </c>
      <c r="AO97" s="82">
        <f t="shared" ref="AO97" si="286">AI96*$AJ97</f>
        <v>0.57500000000000018</v>
      </c>
      <c r="AP97" s="82">
        <f>ROUND(SUM(AO$4:AO97),2)</f>
        <v>15.44</v>
      </c>
      <c r="AR97" s="84">
        <v>94</v>
      </c>
      <c r="AS97" s="84">
        <f t="shared" si="186"/>
        <v>144</v>
      </c>
      <c r="AT97" s="85">
        <f t="shared" si="187"/>
        <v>28</v>
      </c>
      <c r="AU97" s="85">
        <f t="shared" si="188"/>
        <v>7</v>
      </c>
      <c r="AV97" s="84"/>
      <c r="AW97" s="85">
        <f t="shared" si="190"/>
        <v>0</v>
      </c>
      <c r="AX97" s="85"/>
      <c r="AY97" s="84"/>
      <c r="AZ97" s="85">
        <f t="shared" si="192"/>
        <v>0</v>
      </c>
      <c r="BA97" s="85"/>
      <c r="BL97" s="85">
        <v>94</v>
      </c>
      <c r="BM97" s="85">
        <f t="shared" si="193"/>
        <v>144</v>
      </c>
      <c r="BN97" s="89" t="str">
        <f t="shared" si="194"/>
        <v>无间</v>
      </c>
      <c r="BO97" s="85">
        <f t="shared" si="195"/>
        <v>49</v>
      </c>
      <c r="BP97" s="86">
        <f t="shared" si="196"/>
        <v>19</v>
      </c>
      <c r="BQ97" s="88" t="str">
        <f t="shared" si="197"/>
        <v>无间</v>
      </c>
      <c r="BR97" s="85"/>
      <c r="BS97" s="89"/>
      <c r="BT97" s="85"/>
      <c r="BU97" s="86"/>
      <c r="BV97" s="88"/>
      <c r="BW97" s="85"/>
      <c r="BX97" s="89"/>
      <c r="BY97" s="85"/>
      <c r="BZ97" s="86"/>
      <c r="CA97" s="88"/>
    </row>
    <row r="98" spans="34:79" ht="16.5" x14ac:dyDescent="0.2">
      <c r="AH98" s="84">
        <v>95</v>
      </c>
      <c r="AI98" s="84"/>
      <c r="AJ98" s="84">
        <v>0.3</v>
      </c>
      <c r="AK98" s="82">
        <f t="shared" ref="AK98" si="287">AI94*$AJ98</f>
        <v>1.2389999999999997</v>
      </c>
      <c r="AL98" s="82">
        <f>ROUND(SUM(AK$4:AK98),2)</f>
        <v>29.33</v>
      </c>
      <c r="AM98" s="82">
        <f t="shared" ref="AM98" si="288">AI95*$AJ98</f>
        <v>0.93000000000000038</v>
      </c>
      <c r="AN98" s="82">
        <f>ROUND(SUM(AM$4:AM98),2)</f>
        <v>22</v>
      </c>
      <c r="AO98" s="82">
        <f t="shared" ref="AO98" si="289">AI96*$AJ98</f>
        <v>0.69000000000000017</v>
      </c>
      <c r="AP98" s="82">
        <f>ROUND(SUM(AO$4:AO98),2)</f>
        <v>16.13</v>
      </c>
      <c r="AR98" s="84">
        <v>95</v>
      </c>
      <c r="AS98" s="84">
        <f t="shared" si="186"/>
        <v>144</v>
      </c>
      <c r="AT98" s="85">
        <f t="shared" si="187"/>
        <v>28</v>
      </c>
      <c r="AU98" s="85">
        <f t="shared" si="188"/>
        <v>7</v>
      </c>
      <c r="AV98" s="84"/>
      <c r="AW98" s="85">
        <f t="shared" si="190"/>
        <v>0</v>
      </c>
      <c r="AX98" s="85"/>
      <c r="AY98" s="84"/>
      <c r="AZ98" s="85">
        <f t="shared" si="192"/>
        <v>0</v>
      </c>
      <c r="BA98" s="85"/>
      <c r="BL98" s="85">
        <v>95</v>
      </c>
      <c r="BM98" s="85">
        <f t="shared" si="193"/>
        <v>144</v>
      </c>
      <c r="BN98" s="89" t="str">
        <f t="shared" si="194"/>
        <v>无间</v>
      </c>
      <c r="BO98" s="85">
        <f t="shared" si="195"/>
        <v>49</v>
      </c>
      <c r="BP98" s="86">
        <f t="shared" si="196"/>
        <v>19</v>
      </c>
      <c r="BQ98" s="88" t="str">
        <f t="shared" si="197"/>
        <v>无间</v>
      </c>
      <c r="BR98" s="85"/>
      <c r="BS98" s="89"/>
      <c r="BT98" s="85"/>
      <c r="BU98" s="86"/>
      <c r="BV98" s="88"/>
      <c r="BW98" s="85"/>
      <c r="BX98" s="89"/>
      <c r="BY98" s="85"/>
      <c r="BZ98" s="86"/>
      <c r="CA98" s="88"/>
    </row>
    <row r="99" spans="34:79" ht="16.5" x14ac:dyDescent="0.2">
      <c r="AH99" s="84">
        <v>96</v>
      </c>
      <c r="AI99" s="84">
        <f>INDEX($S$4:$S$32,INT((AH99-5)/5)+1)</f>
        <v>4.3999999999999986</v>
      </c>
      <c r="AJ99" s="84">
        <v>0.1</v>
      </c>
      <c r="AK99" s="82">
        <f t="shared" ref="AK99" si="290">AI99*$AJ99</f>
        <v>0.43999999999999989</v>
      </c>
      <c r="AL99" s="82">
        <f>ROUND(SUM(AK$4:AK99),2)</f>
        <v>29.77</v>
      </c>
      <c r="AM99" s="82">
        <f t="shared" ref="AM99" si="291">AI100*$AJ99</f>
        <v>0.33000000000000007</v>
      </c>
      <c r="AN99" s="82">
        <f>ROUND(SUM(AM$4:AM99),2)</f>
        <v>22.33</v>
      </c>
      <c r="AO99" s="82">
        <f t="shared" ref="AO99" si="292">AI101*$AJ99</f>
        <v>0.24399999999999977</v>
      </c>
      <c r="AP99" s="82">
        <f>ROUND(SUM(AO$4:AO99),2)</f>
        <v>16.37</v>
      </c>
      <c r="AR99" s="84">
        <v>96</v>
      </c>
      <c r="AS99" s="84">
        <f t="shared" si="186"/>
        <v>144</v>
      </c>
      <c r="AT99" s="85">
        <f t="shared" si="187"/>
        <v>28</v>
      </c>
      <c r="AU99" s="85">
        <f t="shared" si="188"/>
        <v>7</v>
      </c>
      <c r="AV99" s="84"/>
      <c r="AW99" s="85">
        <f t="shared" si="190"/>
        <v>0</v>
      </c>
      <c r="AX99" s="85"/>
      <c r="AY99" s="84"/>
      <c r="AZ99" s="85">
        <f t="shared" si="192"/>
        <v>0</v>
      </c>
      <c r="BA99" s="85"/>
      <c r="BL99" s="85">
        <v>96</v>
      </c>
      <c r="BM99" s="85">
        <f t="shared" si="193"/>
        <v>144</v>
      </c>
      <c r="BN99" s="89" t="str">
        <f t="shared" si="194"/>
        <v>无间</v>
      </c>
      <c r="BO99" s="85">
        <f t="shared" si="195"/>
        <v>49</v>
      </c>
      <c r="BP99" s="86">
        <f t="shared" si="196"/>
        <v>19</v>
      </c>
      <c r="BQ99" s="88" t="str">
        <f t="shared" si="197"/>
        <v>无间</v>
      </c>
      <c r="BR99" s="85"/>
      <c r="BS99" s="89"/>
      <c r="BT99" s="85"/>
      <c r="BU99" s="86"/>
      <c r="BV99" s="88"/>
      <c r="BW99" s="85"/>
      <c r="BX99" s="89"/>
      <c r="BY99" s="85"/>
      <c r="BZ99" s="86"/>
      <c r="CA99" s="88"/>
    </row>
    <row r="100" spans="34:79" ht="16.5" x14ac:dyDescent="0.2">
      <c r="AH100" s="84">
        <v>97</v>
      </c>
      <c r="AI100" s="84">
        <f>INDEX($U$4:$U$32,INT((AH99-5)/5)+1)</f>
        <v>3.3000000000000007</v>
      </c>
      <c r="AJ100" s="84">
        <v>0.15</v>
      </c>
      <c r="AK100" s="82">
        <f t="shared" ref="AK100" si="293">AI99*$AJ100</f>
        <v>0.65999999999999981</v>
      </c>
      <c r="AL100" s="82">
        <f>ROUND(SUM(AK$4:AK100),2)</f>
        <v>30.43</v>
      </c>
      <c r="AM100" s="82">
        <f t="shared" ref="AM100" si="294">AI100*$AJ100</f>
        <v>0.49500000000000011</v>
      </c>
      <c r="AN100" s="82">
        <f>ROUND(SUM(AM$4:AM100),2)</f>
        <v>22.83</v>
      </c>
      <c r="AO100" s="82">
        <f t="shared" ref="AO100" si="295">AI101*$AJ100</f>
        <v>0.36599999999999966</v>
      </c>
      <c r="AP100" s="82">
        <f>ROUND(SUM(AO$4:AO100),2)</f>
        <v>16.739999999999998</v>
      </c>
      <c r="AR100" s="84">
        <v>97</v>
      </c>
      <c r="AS100" s="84">
        <f t="shared" si="186"/>
        <v>145</v>
      </c>
      <c r="AT100" s="85">
        <f t="shared" si="187"/>
        <v>29</v>
      </c>
      <c r="AU100" s="85">
        <f t="shared" si="188"/>
        <v>7</v>
      </c>
      <c r="AV100" s="84"/>
      <c r="AW100" s="85">
        <f t="shared" si="190"/>
        <v>0</v>
      </c>
      <c r="AX100" s="85"/>
      <c r="AY100" s="84"/>
      <c r="AZ100" s="85">
        <f t="shared" si="192"/>
        <v>0</v>
      </c>
      <c r="BA100" s="85"/>
      <c r="BL100" s="85">
        <v>97</v>
      </c>
      <c r="BM100" s="85">
        <f t="shared" si="193"/>
        <v>145</v>
      </c>
      <c r="BN100" s="89" t="str">
        <f t="shared" si="194"/>
        <v>无间</v>
      </c>
      <c r="BO100" s="85">
        <f t="shared" si="195"/>
        <v>50</v>
      </c>
      <c r="BP100" s="86">
        <f t="shared" si="196"/>
        <v>19</v>
      </c>
      <c r="BQ100" s="88" t="str">
        <f t="shared" si="197"/>
        <v>无间</v>
      </c>
      <c r="BR100" s="85"/>
      <c r="BS100" s="89"/>
      <c r="BT100" s="85"/>
      <c r="BU100" s="86"/>
      <c r="BV100" s="88"/>
      <c r="BW100" s="85"/>
      <c r="BX100" s="89"/>
      <c r="BY100" s="85"/>
      <c r="BZ100" s="86"/>
      <c r="CA100" s="88"/>
    </row>
    <row r="101" spans="34:79" ht="16.5" x14ac:dyDescent="0.2">
      <c r="AH101" s="84">
        <v>98</v>
      </c>
      <c r="AI101" s="84">
        <f>INDEX($W$4:$W$32,INT((AH99-5)/5)+1)</f>
        <v>2.4399999999999977</v>
      </c>
      <c r="AJ101" s="84">
        <v>0.2</v>
      </c>
      <c r="AK101" s="82">
        <f t="shared" ref="AK101" si="296">AI99*$AJ101</f>
        <v>0.87999999999999978</v>
      </c>
      <c r="AL101" s="82">
        <f>ROUND(SUM(AK$4:AK101),2)</f>
        <v>31.31</v>
      </c>
      <c r="AM101" s="82">
        <f t="shared" ref="AM101" si="297">AI100*$AJ101</f>
        <v>0.66000000000000014</v>
      </c>
      <c r="AN101" s="82">
        <f>ROUND(SUM(AM$4:AM101),2)</f>
        <v>23.49</v>
      </c>
      <c r="AO101" s="82">
        <f t="shared" ref="AO101" si="298">AI101*$AJ101</f>
        <v>0.48799999999999955</v>
      </c>
      <c r="AP101" s="82">
        <f>ROUND(SUM(AO$4:AO101),2)</f>
        <v>17.22</v>
      </c>
      <c r="AR101" s="84">
        <v>98</v>
      </c>
      <c r="AS101" s="84">
        <f t="shared" si="186"/>
        <v>146</v>
      </c>
      <c r="AT101" s="85">
        <f t="shared" si="187"/>
        <v>29</v>
      </c>
      <c r="AU101" s="85">
        <f t="shared" si="188"/>
        <v>7</v>
      </c>
      <c r="AV101" s="84"/>
      <c r="AW101" s="85">
        <f t="shared" si="190"/>
        <v>0</v>
      </c>
      <c r="AX101" s="85"/>
      <c r="AY101" s="84"/>
      <c r="AZ101" s="85">
        <f t="shared" si="192"/>
        <v>0</v>
      </c>
      <c r="BA101" s="85"/>
      <c r="BL101" s="85">
        <v>98</v>
      </c>
      <c r="BM101" s="85">
        <f t="shared" si="193"/>
        <v>146</v>
      </c>
      <c r="BN101" s="89" t="str">
        <f t="shared" si="194"/>
        <v>无间</v>
      </c>
      <c r="BO101" s="85">
        <f t="shared" si="195"/>
        <v>50</v>
      </c>
      <c r="BP101" s="86">
        <f t="shared" si="196"/>
        <v>19</v>
      </c>
      <c r="BQ101" s="88" t="str">
        <f t="shared" si="197"/>
        <v>无间</v>
      </c>
      <c r="BR101" s="85"/>
      <c r="BS101" s="89"/>
      <c r="BT101" s="85"/>
      <c r="BU101" s="86"/>
      <c r="BV101" s="88"/>
      <c r="BW101" s="85"/>
      <c r="BX101" s="89"/>
      <c r="BY101" s="85"/>
      <c r="BZ101" s="86"/>
      <c r="CA101" s="88"/>
    </row>
    <row r="102" spans="34:79" ht="16.5" x14ac:dyDescent="0.2">
      <c r="AH102" s="84">
        <v>99</v>
      </c>
      <c r="AI102" s="84"/>
      <c r="AJ102" s="84">
        <v>0.25</v>
      </c>
      <c r="AK102" s="82">
        <f t="shared" ref="AK102" si="299">AI99*$AJ102</f>
        <v>1.0999999999999996</v>
      </c>
      <c r="AL102" s="82">
        <f>ROUND(SUM(AK$4:AK102),2)</f>
        <v>32.409999999999997</v>
      </c>
      <c r="AM102" s="82">
        <f t="shared" ref="AM102" si="300">AI100*$AJ102</f>
        <v>0.82500000000000018</v>
      </c>
      <c r="AN102" s="82">
        <f>ROUND(SUM(AM$4:AM102),2)</f>
        <v>24.31</v>
      </c>
      <c r="AO102" s="82">
        <f t="shared" ref="AO102" si="301">AI101*$AJ102</f>
        <v>0.60999999999999943</v>
      </c>
      <c r="AP102" s="82">
        <f>ROUND(SUM(AO$4:AO102),2)</f>
        <v>17.829999999999998</v>
      </c>
      <c r="AR102" s="84">
        <v>99</v>
      </c>
      <c r="AS102" s="84">
        <f t="shared" si="186"/>
        <v>146</v>
      </c>
      <c r="AT102" s="85">
        <f t="shared" si="187"/>
        <v>29</v>
      </c>
      <c r="AU102" s="85">
        <f t="shared" si="188"/>
        <v>7</v>
      </c>
      <c r="AV102" s="84"/>
      <c r="AW102" s="85">
        <f t="shared" si="190"/>
        <v>0</v>
      </c>
      <c r="AX102" s="85"/>
      <c r="AY102" s="84"/>
      <c r="AZ102" s="85">
        <f t="shared" si="192"/>
        <v>0</v>
      </c>
      <c r="BA102" s="85"/>
      <c r="BL102" s="85">
        <v>99</v>
      </c>
      <c r="BM102" s="85">
        <f t="shared" si="193"/>
        <v>146</v>
      </c>
      <c r="BN102" s="89" t="str">
        <f t="shared" si="194"/>
        <v>无间</v>
      </c>
      <c r="BO102" s="85">
        <f t="shared" si="195"/>
        <v>50</v>
      </c>
      <c r="BP102" s="86">
        <f t="shared" si="196"/>
        <v>19</v>
      </c>
      <c r="BQ102" s="88" t="str">
        <f t="shared" si="197"/>
        <v>无间</v>
      </c>
      <c r="BR102" s="85"/>
      <c r="BS102" s="89"/>
      <c r="BT102" s="85"/>
      <c r="BU102" s="86"/>
      <c r="BV102" s="88"/>
      <c r="BW102" s="85"/>
      <c r="BX102" s="89"/>
      <c r="BY102" s="85"/>
      <c r="BZ102" s="86"/>
      <c r="CA102" s="88"/>
    </row>
    <row r="103" spans="34:79" ht="16.5" x14ac:dyDescent="0.2">
      <c r="AH103" s="84">
        <v>100</v>
      </c>
      <c r="AI103" s="84"/>
      <c r="AJ103" s="84">
        <v>0.3</v>
      </c>
      <c r="AK103" s="82">
        <f t="shared" ref="AK103" si="302">AI99*$AJ103</f>
        <v>1.3199999999999996</v>
      </c>
      <c r="AL103" s="82">
        <f>ROUND(SUM(AK$4:AK103),2)</f>
        <v>33.729999999999997</v>
      </c>
      <c r="AM103" s="82">
        <f t="shared" ref="AM103" si="303">AI100*$AJ103</f>
        <v>0.99000000000000021</v>
      </c>
      <c r="AN103" s="82">
        <f>ROUND(SUM(AM$4:AM103),2)</f>
        <v>25.3</v>
      </c>
      <c r="AO103" s="82">
        <f t="shared" ref="AO103" si="304">AI101*$AJ103</f>
        <v>0.73199999999999932</v>
      </c>
      <c r="AP103" s="82">
        <f>ROUND(SUM(AO$4:AO103),2)</f>
        <v>18.57</v>
      </c>
      <c r="AR103" s="84">
        <v>100</v>
      </c>
      <c r="AS103" s="84">
        <f t="shared" si="186"/>
        <v>147</v>
      </c>
      <c r="AT103" s="85">
        <f t="shared" si="187"/>
        <v>29</v>
      </c>
      <c r="AU103" s="85">
        <f t="shared" si="188"/>
        <v>7</v>
      </c>
      <c r="AV103" s="84"/>
      <c r="AW103" s="85">
        <f t="shared" si="190"/>
        <v>0</v>
      </c>
      <c r="AX103" s="85"/>
      <c r="AY103" s="84"/>
      <c r="AZ103" s="85">
        <f t="shared" si="192"/>
        <v>0</v>
      </c>
      <c r="BA103" s="85"/>
      <c r="BL103" s="85">
        <v>100</v>
      </c>
      <c r="BM103" s="85">
        <f t="shared" si="193"/>
        <v>147</v>
      </c>
      <c r="BN103" s="89" t="str">
        <f t="shared" si="194"/>
        <v>无间</v>
      </c>
      <c r="BO103" s="85">
        <f t="shared" si="195"/>
        <v>51</v>
      </c>
      <c r="BP103" s="86">
        <f t="shared" si="196"/>
        <v>19</v>
      </c>
      <c r="BQ103" s="88" t="str">
        <f t="shared" si="197"/>
        <v>无间</v>
      </c>
      <c r="BR103" s="85"/>
      <c r="BS103" s="89"/>
      <c r="BT103" s="85"/>
      <c r="BU103" s="86"/>
      <c r="BV103" s="88"/>
      <c r="BW103" s="85"/>
      <c r="BX103" s="89"/>
      <c r="BY103" s="85"/>
      <c r="BZ103" s="86"/>
      <c r="CA103" s="88"/>
    </row>
    <row r="104" spans="34:79" ht="16.5" x14ac:dyDescent="0.2">
      <c r="AH104" s="84">
        <v>101</v>
      </c>
      <c r="AI104" s="84">
        <f>INDEX($S$4:$S$32,INT((AH104-5)/5)+1)</f>
        <v>4.6700000000000017</v>
      </c>
      <c r="AJ104" s="84">
        <v>0.1</v>
      </c>
      <c r="AK104" s="82">
        <f t="shared" ref="AK104" si="305">AI104*$AJ104</f>
        <v>0.46700000000000019</v>
      </c>
      <c r="AL104" s="82">
        <f>ROUND(SUM(AK$4:AK104),2)</f>
        <v>34.200000000000003</v>
      </c>
      <c r="AM104" s="82">
        <f t="shared" ref="AM104" si="306">AI105*$AJ104</f>
        <v>0.35000000000000003</v>
      </c>
      <c r="AN104" s="82">
        <f>ROUND(SUM(AM$4:AM104),2)</f>
        <v>25.65</v>
      </c>
      <c r="AO104" s="82">
        <f t="shared" ref="AO104" si="307">AI106*$AJ104</f>
        <v>0.25900000000000001</v>
      </c>
      <c r="AP104" s="82">
        <f>ROUND(SUM(AO$4:AO104),2)</f>
        <v>18.82</v>
      </c>
      <c r="AR104" s="84">
        <v>101</v>
      </c>
      <c r="AS104" s="84">
        <f t="shared" si="186"/>
        <v>147</v>
      </c>
      <c r="AT104" s="85">
        <f t="shared" si="187"/>
        <v>29</v>
      </c>
      <c r="AU104" s="85">
        <f t="shared" si="188"/>
        <v>7</v>
      </c>
      <c r="AV104" s="84"/>
      <c r="AW104" s="85">
        <f t="shared" si="190"/>
        <v>0</v>
      </c>
      <c r="AX104" s="85"/>
      <c r="AY104" s="84"/>
      <c r="AZ104" s="85">
        <f t="shared" si="192"/>
        <v>0</v>
      </c>
      <c r="BA104" s="85"/>
      <c r="BL104" s="85">
        <v>101</v>
      </c>
      <c r="BM104" s="85">
        <f t="shared" si="193"/>
        <v>147</v>
      </c>
      <c r="BN104" s="89" t="str">
        <f t="shared" si="194"/>
        <v>无间</v>
      </c>
      <c r="BO104" s="85">
        <f t="shared" si="195"/>
        <v>51</v>
      </c>
      <c r="BP104" s="86">
        <f t="shared" si="196"/>
        <v>19</v>
      </c>
      <c r="BQ104" s="88" t="str">
        <f t="shared" si="197"/>
        <v>无间</v>
      </c>
      <c r="BR104" s="85"/>
      <c r="BS104" s="89"/>
      <c r="BT104" s="85"/>
      <c r="BU104" s="86"/>
      <c r="BV104" s="88"/>
      <c r="BW104" s="85"/>
      <c r="BX104" s="89"/>
      <c r="BY104" s="85"/>
      <c r="BZ104" s="86"/>
      <c r="CA104" s="88"/>
    </row>
    <row r="105" spans="34:79" ht="16.5" x14ac:dyDescent="0.2">
      <c r="AH105" s="84">
        <v>102</v>
      </c>
      <c r="AI105" s="84">
        <f>INDEX($U$4:$U$32,INT((AH104-5)/5)+1)</f>
        <v>3.5</v>
      </c>
      <c r="AJ105" s="84">
        <v>0.15</v>
      </c>
      <c r="AK105" s="82">
        <f t="shared" ref="AK105" si="308">AI104*$AJ105</f>
        <v>0.70050000000000023</v>
      </c>
      <c r="AL105" s="82">
        <f>ROUND(SUM(AK$4:AK105),2)</f>
        <v>34.9</v>
      </c>
      <c r="AM105" s="82">
        <f t="shared" ref="AM105" si="309">AI105*$AJ105</f>
        <v>0.52500000000000002</v>
      </c>
      <c r="AN105" s="82">
        <f>ROUND(SUM(AM$4:AM105),2)</f>
        <v>26.18</v>
      </c>
      <c r="AO105" s="82">
        <f t="shared" ref="AO105" si="310">AI106*$AJ105</f>
        <v>0.38849999999999996</v>
      </c>
      <c r="AP105" s="82">
        <f>ROUND(SUM(AO$4:AO105),2)</f>
        <v>19.21</v>
      </c>
      <c r="AR105" s="84">
        <v>102</v>
      </c>
      <c r="AS105" s="84">
        <f t="shared" si="186"/>
        <v>148</v>
      </c>
      <c r="AT105" s="85">
        <f t="shared" si="187"/>
        <v>29</v>
      </c>
      <c r="AU105" s="85">
        <f t="shared" si="188"/>
        <v>7</v>
      </c>
      <c r="AV105" s="84"/>
      <c r="AW105" s="85">
        <f t="shared" si="190"/>
        <v>0</v>
      </c>
      <c r="AX105" s="85"/>
      <c r="AY105" s="84"/>
      <c r="AZ105" s="85">
        <f t="shared" si="192"/>
        <v>0</v>
      </c>
      <c r="BA105" s="85"/>
      <c r="BL105" s="85">
        <v>102</v>
      </c>
      <c r="BM105" s="85">
        <f t="shared" si="193"/>
        <v>148</v>
      </c>
      <c r="BN105" s="89" t="str">
        <f t="shared" si="194"/>
        <v>无间</v>
      </c>
      <c r="BO105" s="85">
        <f t="shared" si="195"/>
        <v>51</v>
      </c>
      <c r="BP105" s="86">
        <f t="shared" si="196"/>
        <v>19</v>
      </c>
      <c r="BQ105" s="88" t="str">
        <f t="shared" si="197"/>
        <v>无间</v>
      </c>
      <c r="BR105" s="85"/>
      <c r="BS105" s="89"/>
      <c r="BT105" s="85"/>
      <c r="BU105" s="86"/>
      <c r="BV105" s="88"/>
      <c r="BW105" s="85"/>
      <c r="BX105" s="89"/>
      <c r="BY105" s="85"/>
      <c r="BZ105" s="86"/>
      <c r="CA105" s="88"/>
    </row>
    <row r="106" spans="34:79" ht="16.5" x14ac:dyDescent="0.2">
      <c r="AH106" s="84">
        <v>103</v>
      </c>
      <c r="AI106" s="84">
        <f>INDEX($W$4:$W$32,INT((AH104-5)/5)+1)</f>
        <v>2.59</v>
      </c>
      <c r="AJ106" s="84">
        <v>0.2</v>
      </c>
      <c r="AK106" s="82">
        <f t="shared" ref="AK106" si="311">AI104*$AJ106</f>
        <v>0.93400000000000039</v>
      </c>
      <c r="AL106" s="82">
        <f>ROUND(SUM(AK$4:AK106),2)</f>
        <v>35.83</v>
      </c>
      <c r="AM106" s="82">
        <f t="shared" ref="AM106" si="312">AI105*$AJ106</f>
        <v>0.70000000000000007</v>
      </c>
      <c r="AN106" s="82">
        <f>ROUND(SUM(AM$4:AM106),2)</f>
        <v>26.88</v>
      </c>
      <c r="AO106" s="82">
        <f t="shared" ref="AO106" si="313">AI106*$AJ106</f>
        <v>0.51800000000000002</v>
      </c>
      <c r="AP106" s="82">
        <f>ROUND(SUM(AO$4:AO106),2)</f>
        <v>19.73</v>
      </c>
      <c r="AR106" s="84">
        <v>103</v>
      </c>
      <c r="AS106" s="84">
        <f t="shared" si="186"/>
        <v>148</v>
      </c>
      <c r="AT106" s="85">
        <f t="shared" si="187"/>
        <v>29</v>
      </c>
      <c r="AU106" s="85">
        <f t="shared" si="188"/>
        <v>7</v>
      </c>
      <c r="AV106" s="84"/>
      <c r="AW106" s="85">
        <f t="shared" si="190"/>
        <v>0</v>
      </c>
      <c r="AX106" s="85"/>
      <c r="AY106" s="84"/>
      <c r="AZ106" s="85">
        <f t="shared" si="192"/>
        <v>0</v>
      </c>
      <c r="BA106" s="85"/>
      <c r="BL106" s="85">
        <v>103</v>
      </c>
      <c r="BM106" s="85">
        <f t="shared" si="193"/>
        <v>148</v>
      </c>
      <c r="BN106" s="89" t="str">
        <f t="shared" si="194"/>
        <v>无间</v>
      </c>
      <c r="BO106" s="85">
        <f t="shared" si="195"/>
        <v>51</v>
      </c>
      <c r="BP106" s="86">
        <f t="shared" si="196"/>
        <v>19</v>
      </c>
      <c r="BQ106" s="88" t="str">
        <f t="shared" si="197"/>
        <v>无间</v>
      </c>
      <c r="BR106" s="85"/>
      <c r="BS106" s="89"/>
      <c r="BT106" s="85"/>
      <c r="BU106" s="86"/>
      <c r="BV106" s="88"/>
      <c r="BW106" s="85"/>
      <c r="BX106" s="89"/>
      <c r="BY106" s="85"/>
      <c r="BZ106" s="86"/>
      <c r="CA106" s="88"/>
    </row>
    <row r="107" spans="34:79" ht="16.5" x14ac:dyDescent="0.2">
      <c r="AH107" s="84">
        <v>104</v>
      </c>
      <c r="AI107" s="84"/>
      <c r="AJ107" s="84">
        <v>0.25</v>
      </c>
      <c r="AK107" s="82">
        <f t="shared" ref="AK107" si="314">AI104*$AJ107</f>
        <v>1.1675000000000004</v>
      </c>
      <c r="AL107" s="82">
        <f>ROUND(SUM(AK$4:AK107),2)</f>
        <v>37</v>
      </c>
      <c r="AM107" s="82">
        <f t="shared" ref="AM107" si="315">AI105*$AJ107</f>
        <v>0.875</v>
      </c>
      <c r="AN107" s="82">
        <f>ROUND(SUM(AM$4:AM107),2)</f>
        <v>27.75</v>
      </c>
      <c r="AO107" s="82">
        <f t="shared" ref="AO107" si="316">AI106*$AJ107</f>
        <v>0.64749999999999996</v>
      </c>
      <c r="AP107" s="82">
        <f>ROUND(SUM(AO$4:AO107),2)</f>
        <v>20.38</v>
      </c>
      <c r="AR107" s="84">
        <v>104</v>
      </c>
      <c r="AS107" s="84">
        <f t="shared" si="186"/>
        <v>148</v>
      </c>
      <c r="AT107" s="85">
        <f t="shared" si="187"/>
        <v>29</v>
      </c>
      <c r="AU107" s="85">
        <f t="shared" si="188"/>
        <v>7</v>
      </c>
      <c r="AV107" s="84"/>
      <c r="AW107" s="85">
        <f t="shared" si="190"/>
        <v>0</v>
      </c>
      <c r="AX107" s="85"/>
      <c r="AY107" s="84"/>
      <c r="AZ107" s="85">
        <f t="shared" si="192"/>
        <v>0</v>
      </c>
      <c r="BA107" s="85"/>
      <c r="BL107" s="85">
        <v>104</v>
      </c>
      <c r="BM107" s="85">
        <f t="shared" si="193"/>
        <v>148</v>
      </c>
      <c r="BN107" s="89" t="str">
        <f t="shared" si="194"/>
        <v>无间</v>
      </c>
      <c r="BO107" s="85">
        <f t="shared" si="195"/>
        <v>51</v>
      </c>
      <c r="BP107" s="86">
        <f t="shared" si="196"/>
        <v>19</v>
      </c>
      <c r="BQ107" s="88" t="str">
        <f t="shared" si="197"/>
        <v>无间</v>
      </c>
      <c r="BR107" s="85"/>
      <c r="BS107" s="89"/>
      <c r="BT107" s="85"/>
      <c r="BU107" s="86"/>
      <c r="BV107" s="88"/>
      <c r="BW107" s="85"/>
      <c r="BX107" s="89"/>
      <c r="BY107" s="85"/>
      <c r="BZ107" s="86"/>
      <c r="CA107" s="88"/>
    </row>
    <row r="108" spans="34:79" ht="16.5" x14ac:dyDescent="0.2">
      <c r="AH108" s="84">
        <v>105</v>
      </c>
      <c r="AI108" s="84"/>
      <c r="AJ108" s="84">
        <v>0.3</v>
      </c>
      <c r="AK108" s="82">
        <f t="shared" ref="AK108" si="317">AI104*$AJ108</f>
        <v>1.4010000000000005</v>
      </c>
      <c r="AL108" s="82">
        <f>ROUND(SUM(AK$4:AK108),2)</f>
        <v>38.4</v>
      </c>
      <c r="AM108" s="82">
        <f t="shared" ref="AM108" si="318">AI105*$AJ108</f>
        <v>1.05</v>
      </c>
      <c r="AN108" s="82">
        <f>ROUND(SUM(AM$4:AM108),2)</f>
        <v>28.8</v>
      </c>
      <c r="AO108" s="82">
        <f t="shared" ref="AO108" si="319">AI106*$AJ108</f>
        <v>0.77699999999999991</v>
      </c>
      <c r="AP108" s="82">
        <f>ROUND(SUM(AO$4:AO108),2)</f>
        <v>21.16</v>
      </c>
      <c r="AR108" s="84">
        <v>105</v>
      </c>
      <c r="AS108" s="84">
        <f t="shared" si="186"/>
        <v>149</v>
      </c>
      <c r="AT108" s="85">
        <f t="shared" si="187"/>
        <v>29</v>
      </c>
      <c r="AU108" s="85">
        <f t="shared" si="188"/>
        <v>7</v>
      </c>
      <c r="AV108" s="84"/>
      <c r="AW108" s="85">
        <f t="shared" si="190"/>
        <v>0</v>
      </c>
      <c r="AX108" s="85"/>
      <c r="AY108" s="84"/>
      <c r="AZ108" s="85">
        <f t="shared" si="192"/>
        <v>0</v>
      </c>
      <c r="BA108" s="85"/>
      <c r="BL108" s="85">
        <v>105</v>
      </c>
      <c r="BM108" s="85">
        <f t="shared" si="193"/>
        <v>149</v>
      </c>
      <c r="BN108" s="89" t="str">
        <f t="shared" si="194"/>
        <v>无间</v>
      </c>
      <c r="BO108" s="85">
        <f t="shared" si="195"/>
        <v>51</v>
      </c>
      <c r="BP108" s="86">
        <f t="shared" si="196"/>
        <v>19</v>
      </c>
      <c r="BQ108" s="88" t="str">
        <f t="shared" si="197"/>
        <v>无间</v>
      </c>
      <c r="BR108" s="85"/>
      <c r="BS108" s="89"/>
      <c r="BT108" s="85"/>
      <c r="BU108" s="86"/>
      <c r="BV108" s="88"/>
      <c r="BW108" s="85"/>
      <c r="BX108" s="89"/>
      <c r="BY108" s="85"/>
      <c r="BZ108" s="86"/>
      <c r="CA108" s="88"/>
    </row>
    <row r="109" spans="34:79" ht="16.5" x14ac:dyDescent="0.2">
      <c r="AH109" s="84">
        <v>106</v>
      </c>
      <c r="AI109" s="84">
        <f>INDEX($S$4:$S$32,INT((AH109-5)/5)+1)</f>
        <v>4.93</v>
      </c>
      <c r="AJ109" s="84">
        <v>0.1</v>
      </c>
      <c r="AK109" s="82">
        <f t="shared" ref="AK109" si="320">AI109*$AJ109</f>
        <v>0.49299999999999999</v>
      </c>
      <c r="AL109" s="82">
        <f>ROUND(SUM(AK$4:AK109),2)</f>
        <v>38.89</v>
      </c>
      <c r="AM109" s="82">
        <f t="shared" ref="AM109" si="321">AI110*$AJ109</f>
        <v>0.36999999999999994</v>
      </c>
      <c r="AN109" s="82">
        <f>ROUND(SUM(AM$4:AM109),2)</f>
        <v>29.17</v>
      </c>
      <c r="AO109" s="82">
        <f t="shared" ref="AO109" si="322">AI111*$AJ109</f>
        <v>0.27400000000000019</v>
      </c>
      <c r="AP109" s="82">
        <f>ROUND(SUM(AO$4:AO109),2)</f>
        <v>21.43</v>
      </c>
      <c r="AR109" s="84">
        <v>106</v>
      </c>
      <c r="AS109" s="84">
        <f t="shared" si="186"/>
        <v>149</v>
      </c>
      <c r="AT109" s="85">
        <f t="shared" si="187"/>
        <v>29</v>
      </c>
      <c r="AU109" s="85">
        <f t="shared" si="188"/>
        <v>7</v>
      </c>
      <c r="AV109" s="84"/>
      <c r="AW109" s="85">
        <f t="shared" si="190"/>
        <v>0</v>
      </c>
      <c r="AX109" s="85"/>
      <c r="AY109" s="84"/>
      <c r="AZ109" s="85">
        <f t="shared" si="192"/>
        <v>0</v>
      </c>
      <c r="BA109" s="85"/>
      <c r="BL109" s="85">
        <v>106</v>
      </c>
      <c r="BM109" s="85">
        <f t="shared" si="193"/>
        <v>149</v>
      </c>
      <c r="BN109" s="89" t="str">
        <f t="shared" si="194"/>
        <v>无间</v>
      </c>
      <c r="BO109" s="85">
        <f t="shared" si="195"/>
        <v>51</v>
      </c>
      <c r="BP109" s="86">
        <f t="shared" si="196"/>
        <v>19</v>
      </c>
      <c r="BQ109" s="88" t="str">
        <f t="shared" si="197"/>
        <v>无间</v>
      </c>
      <c r="BR109" s="85"/>
      <c r="BS109" s="89"/>
      <c r="BT109" s="85"/>
      <c r="BU109" s="86"/>
      <c r="BV109" s="88"/>
      <c r="BW109" s="85"/>
      <c r="BX109" s="89"/>
      <c r="BY109" s="85"/>
      <c r="BZ109" s="86"/>
      <c r="CA109" s="88"/>
    </row>
    <row r="110" spans="34:79" ht="16.5" x14ac:dyDescent="0.2">
      <c r="AH110" s="84">
        <v>107</v>
      </c>
      <c r="AI110" s="84">
        <f>INDEX($U$4:$U$32,INT((AH109-5)/5)+1)</f>
        <v>3.6999999999999993</v>
      </c>
      <c r="AJ110" s="84">
        <v>0.15</v>
      </c>
      <c r="AK110" s="82">
        <f t="shared" ref="AK110" si="323">AI109*$AJ110</f>
        <v>0.73949999999999994</v>
      </c>
      <c r="AL110" s="82">
        <f>ROUND(SUM(AK$4:AK110),2)</f>
        <v>39.630000000000003</v>
      </c>
      <c r="AM110" s="82">
        <f t="shared" ref="AM110" si="324">AI110*$AJ110</f>
        <v>0.55499999999999983</v>
      </c>
      <c r="AN110" s="82">
        <f>ROUND(SUM(AM$4:AM110),2)</f>
        <v>29.73</v>
      </c>
      <c r="AO110" s="82">
        <f t="shared" ref="AO110" si="325">AI111*$AJ110</f>
        <v>0.41100000000000031</v>
      </c>
      <c r="AP110" s="82">
        <f>ROUND(SUM(AO$4:AO110),2)</f>
        <v>21.84</v>
      </c>
      <c r="AR110" s="84">
        <v>107</v>
      </c>
      <c r="AS110" s="84">
        <f t="shared" si="186"/>
        <v>149</v>
      </c>
      <c r="AT110" s="85">
        <f t="shared" si="187"/>
        <v>29</v>
      </c>
      <c r="AU110" s="85">
        <f t="shared" si="188"/>
        <v>7</v>
      </c>
      <c r="AV110" s="84"/>
      <c r="AW110" s="85">
        <f t="shared" si="190"/>
        <v>0</v>
      </c>
      <c r="AX110" s="85"/>
      <c r="AY110" s="84"/>
      <c r="AZ110" s="85">
        <f t="shared" si="192"/>
        <v>0</v>
      </c>
      <c r="BA110" s="85"/>
      <c r="BL110" s="85">
        <v>107</v>
      </c>
      <c r="BM110" s="85">
        <f t="shared" si="193"/>
        <v>149</v>
      </c>
      <c r="BN110" s="89" t="str">
        <f t="shared" si="194"/>
        <v>无间</v>
      </c>
      <c r="BO110" s="85">
        <f t="shared" si="195"/>
        <v>51</v>
      </c>
      <c r="BP110" s="86">
        <f t="shared" si="196"/>
        <v>19</v>
      </c>
      <c r="BQ110" s="88" t="str">
        <f t="shared" si="197"/>
        <v>无间</v>
      </c>
      <c r="BR110" s="85"/>
      <c r="BS110" s="89"/>
      <c r="BT110" s="85"/>
      <c r="BU110" s="86"/>
      <c r="BV110" s="88"/>
      <c r="BW110" s="85"/>
      <c r="BX110" s="89"/>
      <c r="BY110" s="85"/>
      <c r="BZ110" s="86"/>
      <c r="CA110" s="88"/>
    </row>
    <row r="111" spans="34:79" ht="16.5" x14ac:dyDescent="0.2">
      <c r="AH111" s="84">
        <v>108</v>
      </c>
      <c r="AI111" s="84">
        <f>INDEX($W$4:$W$32,INT((AH109-5)/5)+1)</f>
        <v>2.740000000000002</v>
      </c>
      <c r="AJ111" s="84">
        <v>0.2</v>
      </c>
      <c r="AK111" s="82">
        <f t="shared" ref="AK111" si="326">AI109*$AJ111</f>
        <v>0.98599999999999999</v>
      </c>
      <c r="AL111" s="82">
        <f>ROUND(SUM(AK$4:AK111),2)</f>
        <v>40.619999999999997</v>
      </c>
      <c r="AM111" s="82">
        <f t="shared" ref="AM111" si="327">AI110*$AJ111</f>
        <v>0.73999999999999988</v>
      </c>
      <c r="AN111" s="82">
        <f>ROUND(SUM(AM$4:AM111),2)</f>
        <v>30.47</v>
      </c>
      <c r="AO111" s="82">
        <f t="shared" ref="AO111" si="328">AI111*$AJ111</f>
        <v>0.54800000000000038</v>
      </c>
      <c r="AP111" s="82">
        <f>ROUND(SUM(AO$4:AO111),2)</f>
        <v>22.39</v>
      </c>
      <c r="AR111" s="84">
        <v>108</v>
      </c>
      <c r="AS111" s="84">
        <f t="shared" si="186"/>
        <v>150</v>
      </c>
      <c r="AT111" s="85">
        <f t="shared" si="187"/>
        <v>30</v>
      </c>
      <c r="AU111" s="85">
        <f t="shared" si="188"/>
        <v>8</v>
      </c>
      <c r="AV111" s="84"/>
      <c r="AW111" s="85">
        <f t="shared" si="190"/>
        <v>0</v>
      </c>
      <c r="AX111" s="85"/>
      <c r="AY111" s="84"/>
      <c r="AZ111" s="85">
        <f t="shared" si="192"/>
        <v>0</v>
      </c>
      <c r="BA111" s="85"/>
      <c r="BL111" s="85">
        <v>108</v>
      </c>
      <c r="BM111" s="85">
        <f t="shared" si="193"/>
        <v>150</v>
      </c>
      <c r="BN111" s="89" t="str">
        <f t="shared" si="194"/>
        <v>无间</v>
      </c>
      <c r="BO111" s="85">
        <f t="shared" si="195"/>
        <v>52</v>
      </c>
      <c r="BP111" s="86">
        <f t="shared" si="196"/>
        <v>20</v>
      </c>
      <c r="BQ111" s="88" t="str">
        <f t="shared" si="197"/>
        <v>无间+1</v>
      </c>
      <c r="BR111" s="85"/>
      <c r="BS111" s="89"/>
      <c r="BT111" s="85"/>
      <c r="BU111" s="86"/>
      <c r="BV111" s="88"/>
      <c r="BW111" s="85"/>
      <c r="BX111" s="89"/>
      <c r="BY111" s="85"/>
      <c r="BZ111" s="86"/>
      <c r="CA111" s="88"/>
    </row>
    <row r="112" spans="34:79" ht="16.5" x14ac:dyDescent="0.2">
      <c r="AH112" s="84">
        <v>109</v>
      </c>
      <c r="AI112" s="84"/>
      <c r="AJ112" s="84">
        <v>0.25</v>
      </c>
      <c r="AK112" s="82">
        <f t="shared" ref="AK112" si="329">AI109*$AJ112</f>
        <v>1.2324999999999999</v>
      </c>
      <c r="AL112" s="82">
        <f>ROUND(SUM(AK$4:AK112),2)</f>
        <v>41.85</v>
      </c>
      <c r="AM112" s="82">
        <f t="shared" ref="AM112" si="330">AI110*$AJ112</f>
        <v>0.92499999999999982</v>
      </c>
      <c r="AN112" s="82">
        <f>ROUND(SUM(AM$4:AM112),2)</f>
        <v>31.39</v>
      </c>
      <c r="AO112" s="82">
        <f t="shared" ref="AO112" si="331">AI111*$AJ112</f>
        <v>0.6850000000000005</v>
      </c>
      <c r="AP112" s="82">
        <f>ROUND(SUM(AO$4:AO112),2)</f>
        <v>23.07</v>
      </c>
      <c r="AR112" s="84"/>
      <c r="AS112" s="84"/>
      <c r="AT112" s="85"/>
      <c r="AU112" s="85"/>
      <c r="AV112" s="84"/>
      <c r="AW112" s="85"/>
      <c r="AX112" s="85"/>
      <c r="AY112" s="84"/>
      <c r="AZ112" s="85"/>
      <c r="BA112" s="85"/>
      <c r="BL112" s="85"/>
      <c r="BM112" s="85"/>
      <c r="BN112" s="89"/>
      <c r="BO112" s="85"/>
      <c r="BP112" s="85"/>
      <c r="BQ112" s="88"/>
      <c r="BR112" s="85"/>
      <c r="BS112" s="89"/>
      <c r="BT112" s="85"/>
      <c r="BU112" s="85"/>
      <c r="BV112" s="88"/>
      <c r="BW112" s="85"/>
      <c r="BX112" s="89"/>
      <c r="BY112" s="85"/>
      <c r="BZ112" s="85"/>
      <c r="CA112" s="88"/>
    </row>
    <row r="113" spans="34:79" ht="16.5" x14ac:dyDescent="0.2">
      <c r="AH113" s="84">
        <v>110</v>
      </c>
      <c r="AI113" s="84"/>
      <c r="AJ113" s="84">
        <v>0.3</v>
      </c>
      <c r="AK113" s="82">
        <f t="shared" ref="AK113" si="332">AI109*$AJ113</f>
        <v>1.4789999999999999</v>
      </c>
      <c r="AL113" s="82">
        <f>ROUND(SUM(AK$4:AK113),2)</f>
        <v>43.33</v>
      </c>
      <c r="AM113" s="82">
        <f t="shared" ref="AM113" si="333">AI110*$AJ113</f>
        <v>1.1099999999999997</v>
      </c>
      <c r="AN113" s="82">
        <f>ROUND(SUM(AM$4:AM113),2)</f>
        <v>32.5</v>
      </c>
      <c r="AO113" s="82">
        <f t="shared" ref="AO113" si="334">AI111*$AJ113</f>
        <v>0.82200000000000062</v>
      </c>
      <c r="AP113" s="82">
        <f>ROUND(SUM(AO$4:AO113),2)</f>
        <v>23.9</v>
      </c>
      <c r="AR113" s="84"/>
      <c r="AS113" s="84"/>
      <c r="AT113" s="85"/>
      <c r="AU113" s="85"/>
      <c r="AV113" s="84"/>
      <c r="AW113" s="85"/>
      <c r="AX113" s="85"/>
      <c r="AY113" s="84"/>
      <c r="AZ113" s="85"/>
      <c r="BA113" s="85"/>
      <c r="BL113" s="85"/>
      <c r="BM113" s="85"/>
      <c r="BN113" s="89"/>
      <c r="BO113" s="85"/>
      <c r="BP113" s="85"/>
      <c r="BQ113" s="88"/>
      <c r="BR113" s="85"/>
      <c r="BS113" s="89"/>
      <c r="BT113" s="85"/>
      <c r="BU113" s="85"/>
      <c r="BV113" s="88"/>
      <c r="BW113" s="85"/>
      <c r="BX113" s="89"/>
      <c r="BY113" s="85"/>
      <c r="BZ113" s="85"/>
      <c r="CA113" s="88"/>
    </row>
    <row r="114" spans="34:79" ht="16.5" x14ac:dyDescent="0.2">
      <c r="AH114" s="84">
        <v>111</v>
      </c>
      <c r="AI114" s="84">
        <f>INDEX($S$4:$S$32,INT((AH114-5)/5)+1)</f>
        <v>5.2000000000000028</v>
      </c>
      <c r="AJ114" s="84">
        <v>0.1</v>
      </c>
      <c r="AK114" s="82">
        <f t="shared" ref="AK114" si="335">AI114*$AJ114</f>
        <v>0.52000000000000035</v>
      </c>
      <c r="AL114" s="82">
        <f>ROUND(SUM(AK$4:AK114),2)</f>
        <v>43.85</v>
      </c>
      <c r="AM114" s="82">
        <f t="shared" ref="AM114" si="336">AI115*$AJ114</f>
        <v>0.3899999999999999</v>
      </c>
      <c r="AN114" s="82">
        <f>ROUND(SUM(AM$4:AM114),2)</f>
        <v>32.89</v>
      </c>
      <c r="AO114" s="82">
        <f t="shared" ref="AO114" si="337">AI116*$AJ114</f>
        <v>0.28900000000000009</v>
      </c>
      <c r="AP114" s="82">
        <f>ROUND(SUM(AO$4:AO114),2)</f>
        <v>24.18</v>
      </c>
      <c r="AR114" s="84"/>
      <c r="AS114" s="84"/>
      <c r="AT114" s="85"/>
      <c r="AU114" s="85"/>
      <c r="AV114" s="84"/>
      <c r="AW114" s="85"/>
      <c r="AX114" s="85"/>
      <c r="AY114" s="84"/>
      <c r="AZ114" s="85"/>
      <c r="BA114" s="85"/>
      <c r="BL114" s="85"/>
      <c r="BM114" s="85"/>
      <c r="BN114" s="89"/>
      <c r="BO114" s="85"/>
      <c r="BP114" s="85"/>
      <c r="BQ114" s="88"/>
      <c r="BR114" s="85"/>
      <c r="BS114" s="89"/>
      <c r="BT114" s="85"/>
      <c r="BU114" s="85"/>
      <c r="BV114" s="88"/>
      <c r="BW114" s="85"/>
      <c r="BX114" s="89"/>
      <c r="BY114" s="85"/>
      <c r="BZ114" s="85"/>
      <c r="CA114" s="88"/>
    </row>
    <row r="115" spans="34:79" ht="16.5" x14ac:dyDescent="0.2">
      <c r="AH115" s="84">
        <v>112</v>
      </c>
      <c r="AI115" s="84">
        <f>INDEX($U$4:$U$32,INT((AH114-5)/5)+1)</f>
        <v>3.8999999999999986</v>
      </c>
      <c r="AJ115" s="84">
        <v>0.15</v>
      </c>
      <c r="AK115" s="82">
        <f t="shared" ref="AK115" si="338">AI114*$AJ115</f>
        <v>0.78000000000000036</v>
      </c>
      <c r="AL115" s="82">
        <f>ROUND(SUM(AK$4:AK115),2)</f>
        <v>44.63</v>
      </c>
      <c r="AM115" s="82">
        <f t="shared" ref="AM115" si="339">AI115*$AJ115</f>
        <v>0.58499999999999974</v>
      </c>
      <c r="AN115" s="82">
        <f>ROUND(SUM(AM$4:AM115),2)</f>
        <v>33.479999999999997</v>
      </c>
      <c r="AO115" s="82">
        <f t="shared" ref="AO115" si="340">AI116*$AJ115</f>
        <v>0.43350000000000005</v>
      </c>
      <c r="AP115" s="82">
        <f>ROUND(SUM(AO$4:AO115),2)</f>
        <v>24.62</v>
      </c>
      <c r="AR115" s="84"/>
      <c r="AS115" s="84"/>
      <c r="AT115" s="85"/>
      <c r="AU115" s="85"/>
      <c r="AV115" s="84"/>
      <c r="AW115" s="85"/>
      <c r="AX115" s="85"/>
      <c r="AY115" s="84"/>
      <c r="AZ115" s="85"/>
      <c r="BA115" s="85"/>
      <c r="BL115" s="85"/>
      <c r="BM115" s="85"/>
      <c r="BN115" s="89"/>
      <c r="BO115" s="85"/>
      <c r="BP115" s="85"/>
      <c r="BQ115" s="88"/>
      <c r="BR115" s="85"/>
      <c r="BS115" s="89"/>
      <c r="BT115" s="85"/>
      <c r="BU115" s="85"/>
      <c r="BV115" s="88"/>
      <c r="BW115" s="85"/>
      <c r="BX115" s="89"/>
      <c r="BY115" s="85"/>
      <c r="BZ115" s="85"/>
      <c r="CA115" s="88"/>
    </row>
    <row r="116" spans="34:79" ht="16.5" x14ac:dyDescent="0.2">
      <c r="AH116" s="84">
        <v>113</v>
      </c>
      <c r="AI116" s="84">
        <f>INDEX($W$4:$W$32,INT((AH114-5)/5)+1)</f>
        <v>2.8900000000000006</v>
      </c>
      <c r="AJ116" s="84">
        <v>0.2</v>
      </c>
      <c r="AK116" s="82">
        <f t="shared" ref="AK116" si="341">AI114*$AJ116</f>
        <v>1.0400000000000007</v>
      </c>
      <c r="AL116" s="82">
        <f>ROUND(SUM(AK$4:AK116),2)</f>
        <v>45.67</v>
      </c>
      <c r="AM116" s="82">
        <f t="shared" ref="AM116" si="342">AI115*$AJ116</f>
        <v>0.7799999999999998</v>
      </c>
      <c r="AN116" s="82">
        <f>ROUND(SUM(AM$4:AM116),2)</f>
        <v>34.26</v>
      </c>
      <c r="AO116" s="82">
        <f t="shared" ref="AO116" si="343">AI116*$AJ116</f>
        <v>0.57800000000000018</v>
      </c>
      <c r="AP116" s="82">
        <f>ROUND(SUM(AO$4:AO116),2)</f>
        <v>25.2</v>
      </c>
      <c r="AR116" s="84"/>
      <c r="AS116" s="84"/>
      <c r="AT116" s="85"/>
      <c r="AU116" s="85"/>
      <c r="AV116" s="84"/>
      <c r="AW116" s="85"/>
      <c r="AX116" s="85"/>
      <c r="AY116" s="84"/>
      <c r="AZ116" s="85"/>
      <c r="BA116" s="85"/>
      <c r="BL116" s="85"/>
      <c r="BM116" s="85"/>
      <c r="BN116" s="89"/>
      <c r="BO116" s="85"/>
      <c r="BP116" s="85"/>
      <c r="BQ116" s="88"/>
      <c r="BR116" s="85"/>
      <c r="BS116" s="89"/>
      <c r="BT116" s="85"/>
      <c r="BU116" s="85"/>
      <c r="BV116" s="88"/>
      <c r="BW116" s="85"/>
      <c r="BX116" s="89"/>
      <c r="BY116" s="85"/>
      <c r="BZ116" s="85"/>
      <c r="CA116" s="88"/>
    </row>
    <row r="117" spans="34:79" ht="16.5" x14ac:dyDescent="0.2">
      <c r="AH117" s="84">
        <v>114</v>
      </c>
      <c r="AI117" s="84"/>
      <c r="AJ117" s="84">
        <v>0.25</v>
      </c>
      <c r="AK117" s="82">
        <f t="shared" ref="AK117" si="344">AI114*$AJ117</f>
        <v>1.3000000000000007</v>
      </c>
      <c r="AL117" s="82">
        <f>ROUND(SUM(AK$4:AK117),2)</f>
        <v>46.97</v>
      </c>
      <c r="AM117" s="82">
        <f t="shared" ref="AM117" si="345">AI115*$AJ117</f>
        <v>0.97499999999999964</v>
      </c>
      <c r="AN117" s="82">
        <f>ROUND(SUM(AM$4:AM117),2)</f>
        <v>35.229999999999997</v>
      </c>
      <c r="AO117" s="82">
        <f t="shared" ref="AO117" si="346">AI116*$AJ117</f>
        <v>0.72250000000000014</v>
      </c>
      <c r="AP117" s="82">
        <f>ROUND(SUM(AO$4:AO117),2)</f>
        <v>25.92</v>
      </c>
      <c r="AR117" s="84"/>
      <c r="AS117" s="84"/>
      <c r="AT117" s="85"/>
      <c r="AU117" s="85"/>
      <c r="AV117" s="84"/>
      <c r="AW117" s="85"/>
      <c r="AX117" s="85"/>
      <c r="AY117" s="84"/>
      <c r="AZ117" s="85"/>
      <c r="BA117" s="85"/>
      <c r="BL117" s="85"/>
      <c r="BM117" s="85"/>
      <c r="BN117" s="89"/>
      <c r="BO117" s="85"/>
      <c r="BP117" s="85"/>
      <c r="BQ117" s="88"/>
      <c r="BR117" s="85"/>
      <c r="BS117" s="89"/>
      <c r="BT117" s="85"/>
      <c r="BU117" s="85"/>
      <c r="BV117" s="88"/>
      <c r="BW117" s="85"/>
      <c r="BX117" s="89"/>
      <c r="BY117" s="85"/>
      <c r="BZ117" s="85"/>
      <c r="CA117" s="88"/>
    </row>
    <row r="118" spans="34:79" ht="16.5" x14ac:dyDescent="0.2">
      <c r="AH118" s="84">
        <v>115</v>
      </c>
      <c r="AI118" s="84"/>
      <c r="AJ118" s="84">
        <v>0.3</v>
      </c>
      <c r="AK118" s="82">
        <f t="shared" ref="AK118" si="347">AI114*$AJ118</f>
        <v>1.5600000000000007</v>
      </c>
      <c r="AL118" s="82">
        <f>ROUND(SUM(AK$4:AK118),2)</f>
        <v>48.53</v>
      </c>
      <c r="AM118" s="82">
        <f t="shared" ref="AM118" si="348">AI115*$AJ118</f>
        <v>1.1699999999999995</v>
      </c>
      <c r="AN118" s="82">
        <f>ROUND(SUM(AM$4:AM118),2)</f>
        <v>36.4</v>
      </c>
      <c r="AO118" s="82">
        <f t="shared" ref="AO118" si="349">AI116*$AJ118</f>
        <v>0.8670000000000001</v>
      </c>
      <c r="AP118" s="82">
        <f>ROUND(SUM(AO$4:AO118),2)</f>
        <v>26.79</v>
      </c>
      <c r="AR118" s="84"/>
      <c r="AS118" s="84"/>
      <c r="AT118" s="85"/>
      <c r="AU118" s="85"/>
      <c r="AV118" s="84"/>
      <c r="AW118" s="85"/>
      <c r="AX118" s="85"/>
      <c r="AY118" s="84"/>
      <c r="AZ118" s="85"/>
      <c r="BA118" s="85"/>
      <c r="BL118" s="85"/>
      <c r="BM118" s="85"/>
      <c r="BN118" s="89"/>
      <c r="BO118" s="85"/>
      <c r="BP118" s="85"/>
      <c r="BQ118" s="88"/>
      <c r="BR118" s="85"/>
      <c r="BS118" s="89"/>
      <c r="BT118" s="85"/>
      <c r="BU118" s="85"/>
      <c r="BV118" s="88"/>
      <c r="BW118" s="85"/>
      <c r="BX118" s="89"/>
      <c r="BY118" s="85"/>
      <c r="BZ118" s="85"/>
      <c r="CA118" s="88"/>
    </row>
    <row r="119" spans="34:79" ht="16.5" x14ac:dyDescent="0.2">
      <c r="AH119" s="84">
        <v>116</v>
      </c>
      <c r="AI119" s="84">
        <f>INDEX($S$4:$S$32,INT((AH119-5)/5)+1)</f>
        <v>5.4699999999999989</v>
      </c>
      <c r="AJ119" s="84">
        <v>0.1</v>
      </c>
      <c r="AK119" s="82">
        <f t="shared" ref="AK119" si="350">AI119*$AJ119</f>
        <v>0.54699999999999993</v>
      </c>
      <c r="AL119" s="82">
        <f>ROUND(SUM(AK$4:AK119),2)</f>
        <v>49.08</v>
      </c>
      <c r="AM119" s="82">
        <f t="shared" ref="AM119" si="351">AI120*$AJ119</f>
        <v>0.41000000000000014</v>
      </c>
      <c r="AN119" s="82">
        <f>ROUND(SUM(AM$4:AM119),2)</f>
        <v>36.81</v>
      </c>
      <c r="AO119" s="82">
        <f t="shared" ref="AO119" si="352">AI121*$AJ119</f>
        <v>0.30399999999999994</v>
      </c>
      <c r="AP119" s="82">
        <f>ROUND(SUM(AO$4:AO119),2)</f>
        <v>27.09</v>
      </c>
      <c r="AR119" s="84"/>
      <c r="AS119" s="84"/>
      <c r="AT119" s="85"/>
      <c r="AU119" s="85"/>
      <c r="AV119" s="84"/>
      <c r="AW119" s="85"/>
      <c r="AX119" s="85"/>
      <c r="AY119" s="84"/>
      <c r="AZ119" s="85"/>
      <c r="BA119" s="85"/>
      <c r="BL119" s="85"/>
      <c r="BM119" s="85"/>
      <c r="BN119" s="89"/>
      <c r="BO119" s="85"/>
      <c r="BP119" s="85"/>
      <c r="BQ119" s="88"/>
      <c r="BR119" s="85"/>
      <c r="BS119" s="89"/>
      <c r="BT119" s="85"/>
      <c r="BU119" s="85"/>
      <c r="BV119" s="88"/>
      <c r="BW119" s="85"/>
      <c r="BX119" s="89"/>
      <c r="BY119" s="85"/>
      <c r="BZ119" s="85"/>
      <c r="CA119" s="88"/>
    </row>
    <row r="120" spans="34:79" ht="16.5" x14ac:dyDescent="0.2">
      <c r="AH120" s="84">
        <v>117</v>
      </c>
      <c r="AI120" s="84">
        <f>INDEX($U$4:$U$32,INT((AH119-5)/5)+1)</f>
        <v>4.1000000000000014</v>
      </c>
      <c r="AJ120" s="84">
        <v>0.15</v>
      </c>
      <c r="AK120" s="82">
        <f t="shared" ref="AK120" si="353">AI119*$AJ120</f>
        <v>0.82049999999999979</v>
      </c>
      <c r="AL120" s="82">
        <f>ROUND(SUM(AK$4:AK120),2)</f>
        <v>49.9</v>
      </c>
      <c r="AM120" s="82">
        <f t="shared" ref="AM120" si="354">AI120*$AJ120</f>
        <v>0.61500000000000021</v>
      </c>
      <c r="AN120" s="82">
        <f>ROUND(SUM(AM$4:AM120),2)</f>
        <v>37.43</v>
      </c>
      <c r="AO120" s="82">
        <f t="shared" ref="AO120" si="355">AI121*$AJ120</f>
        <v>0.45599999999999985</v>
      </c>
      <c r="AP120" s="82">
        <f>ROUND(SUM(AO$4:AO120),2)</f>
        <v>27.55</v>
      </c>
      <c r="AR120" s="84"/>
      <c r="AS120" s="84"/>
      <c r="AT120" s="85"/>
      <c r="AU120" s="85"/>
      <c r="AV120" s="84"/>
      <c r="AW120" s="85"/>
      <c r="AX120" s="85"/>
      <c r="AY120" s="84"/>
      <c r="AZ120" s="85"/>
      <c r="BA120" s="85"/>
      <c r="BL120" s="85"/>
      <c r="BM120" s="85"/>
      <c r="BN120" s="89"/>
      <c r="BO120" s="85"/>
      <c r="BP120" s="85"/>
      <c r="BQ120" s="88"/>
      <c r="BR120" s="85"/>
      <c r="BS120" s="89"/>
      <c r="BT120" s="85"/>
      <c r="BU120" s="85"/>
      <c r="BV120" s="88"/>
      <c r="BW120" s="85"/>
      <c r="BX120" s="89"/>
      <c r="BY120" s="85"/>
      <c r="BZ120" s="85"/>
      <c r="CA120" s="88"/>
    </row>
    <row r="121" spans="34:79" ht="16.5" x14ac:dyDescent="0.2">
      <c r="AH121" s="84">
        <v>118</v>
      </c>
      <c r="AI121" s="84">
        <f>INDEX($W$4:$W$32,INT((AH119-5)/5)+1)</f>
        <v>3.0399999999999991</v>
      </c>
      <c r="AJ121" s="84">
        <v>0.2</v>
      </c>
      <c r="AK121" s="82">
        <f t="shared" ref="AK121" si="356">AI119*$AJ121</f>
        <v>1.0939999999999999</v>
      </c>
      <c r="AL121" s="82">
        <f>ROUND(SUM(AK$4:AK121),2)</f>
        <v>50.99</v>
      </c>
      <c r="AM121" s="82">
        <f t="shared" ref="AM121" si="357">AI120*$AJ121</f>
        <v>0.82000000000000028</v>
      </c>
      <c r="AN121" s="82">
        <f>ROUND(SUM(AM$4:AM121),2)</f>
        <v>38.25</v>
      </c>
      <c r="AO121" s="82">
        <f t="shared" ref="AO121" si="358">AI121*$AJ121</f>
        <v>0.60799999999999987</v>
      </c>
      <c r="AP121" s="82">
        <f>ROUND(SUM(AO$4:AO121),2)</f>
        <v>28.15</v>
      </c>
      <c r="AR121" s="84"/>
      <c r="AS121" s="84"/>
      <c r="AT121" s="85"/>
      <c r="AU121" s="85"/>
      <c r="AV121" s="84"/>
      <c r="AW121" s="85"/>
      <c r="AX121" s="85"/>
      <c r="AY121" s="84"/>
      <c r="AZ121" s="85"/>
      <c r="BA121" s="85"/>
      <c r="BL121" s="85"/>
      <c r="BM121" s="85"/>
      <c r="BN121" s="89"/>
      <c r="BO121" s="85"/>
      <c r="BP121" s="85"/>
      <c r="BQ121" s="88"/>
      <c r="BR121" s="85"/>
      <c r="BS121" s="89"/>
      <c r="BT121" s="85"/>
      <c r="BU121" s="85"/>
      <c r="BV121" s="88"/>
      <c r="BW121" s="85"/>
      <c r="BX121" s="89"/>
      <c r="BY121" s="85"/>
      <c r="BZ121" s="85"/>
      <c r="CA121" s="88"/>
    </row>
    <row r="122" spans="34:79" ht="16.5" x14ac:dyDescent="0.2">
      <c r="AH122" s="84">
        <v>119</v>
      </c>
      <c r="AI122" s="84"/>
      <c r="AJ122" s="84">
        <v>0.25</v>
      </c>
      <c r="AK122" s="82">
        <f t="shared" ref="AK122" si="359">AI119*$AJ122</f>
        <v>1.3674999999999997</v>
      </c>
      <c r="AL122" s="82">
        <f>ROUND(SUM(AK$4:AK122),2)</f>
        <v>52.36</v>
      </c>
      <c r="AM122" s="82">
        <f t="shared" ref="AM122" si="360">AI120*$AJ122</f>
        <v>1.0250000000000004</v>
      </c>
      <c r="AN122" s="82">
        <f>ROUND(SUM(AM$4:AM122),2)</f>
        <v>39.270000000000003</v>
      </c>
      <c r="AO122" s="82">
        <f t="shared" ref="AO122" si="361">AI121*$AJ122</f>
        <v>0.75999999999999979</v>
      </c>
      <c r="AP122" s="82">
        <f>ROUND(SUM(AO$4:AO122),2)</f>
        <v>28.91</v>
      </c>
      <c r="AR122" s="84"/>
      <c r="AS122" s="84"/>
      <c r="AT122" s="85"/>
      <c r="AU122" s="85"/>
      <c r="AV122" s="84"/>
      <c r="AW122" s="85"/>
      <c r="AX122" s="85"/>
      <c r="AY122" s="84"/>
      <c r="AZ122" s="85"/>
      <c r="BA122" s="85"/>
      <c r="BL122" s="85"/>
      <c r="BM122" s="85"/>
      <c r="BN122" s="89"/>
      <c r="BO122" s="85"/>
      <c r="BP122" s="85"/>
      <c r="BQ122" s="88"/>
      <c r="BR122" s="85"/>
      <c r="BS122" s="89"/>
      <c r="BT122" s="85"/>
      <c r="BU122" s="85"/>
      <c r="BV122" s="88"/>
      <c r="BW122" s="85"/>
      <c r="BX122" s="89"/>
      <c r="BY122" s="85"/>
      <c r="BZ122" s="85"/>
      <c r="CA122" s="88"/>
    </row>
    <row r="123" spans="34:79" ht="16.5" x14ac:dyDescent="0.2">
      <c r="AH123" s="84">
        <v>120</v>
      </c>
      <c r="AI123" s="84"/>
      <c r="AJ123" s="84">
        <v>0.3</v>
      </c>
      <c r="AK123" s="82">
        <f t="shared" ref="AK123" si="362">AI119*$AJ123</f>
        <v>1.6409999999999996</v>
      </c>
      <c r="AL123" s="82">
        <f>ROUND(SUM(AK$4:AK123),2)</f>
        <v>54</v>
      </c>
      <c r="AM123" s="82">
        <f t="shared" ref="AM123" si="363">AI120*$AJ123</f>
        <v>1.2300000000000004</v>
      </c>
      <c r="AN123" s="82">
        <f>ROUND(SUM(AM$4:AM123),2)</f>
        <v>40.5</v>
      </c>
      <c r="AO123" s="82">
        <f t="shared" ref="AO123" si="364">AI121*$AJ123</f>
        <v>0.9119999999999997</v>
      </c>
      <c r="AP123" s="82">
        <f>ROUND(SUM(AO$4:AO123),2)</f>
        <v>29.83</v>
      </c>
      <c r="AR123" s="84"/>
      <c r="AS123" s="84"/>
      <c r="AT123" s="85"/>
      <c r="AU123" s="85"/>
      <c r="AV123" s="84"/>
      <c r="AW123" s="85"/>
      <c r="AX123" s="85"/>
      <c r="AY123" s="84"/>
      <c r="AZ123" s="85"/>
      <c r="BA123" s="85"/>
      <c r="BL123" s="85"/>
      <c r="BM123" s="85"/>
      <c r="BN123" s="89"/>
      <c r="BO123" s="85"/>
      <c r="BP123" s="85"/>
      <c r="BQ123" s="88"/>
      <c r="BR123" s="85"/>
      <c r="BS123" s="89"/>
      <c r="BT123" s="85"/>
      <c r="BU123" s="85"/>
      <c r="BV123" s="88"/>
      <c r="BW123" s="85"/>
      <c r="BX123" s="89"/>
      <c r="BY123" s="85"/>
      <c r="BZ123" s="85"/>
      <c r="CA123" s="88"/>
    </row>
    <row r="124" spans="34:79" ht="16.5" x14ac:dyDescent="0.2">
      <c r="AH124" s="84">
        <v>121</v>
      </c>
      <c r="AI124" s="84">
        <f>INDEX($S$4:$S$32,INT((AH124-5)/5)+1)</f>
        <v>6.4699999999999989</v>
      </c>
      <c r="AJ124" s="84">
        <v>0.1</v>
      </c>
      <c r="AK124" s="82">
        <f t="shared" ref="AK124" si="365">AI124*$AJ124</f>
        <v>0.64699999999999991</v>
      </c>
      <c r="AL124" s="82">
        <f>ROUND(SUM(AK$4:AK124),2)</f>
        <v>54.65</v>
      </c>
      <c r="AM124" s="82">
        <f t="shared" ref="AM124" si="366">AI125*$AJ124</f>
        <v>0.48500000000000015</v>
      </c>
      <c r="AN124" s="82">
        <f>ROUND(SUM(AM$4:AM124),2)</f>
        <v>40.99</v>
      </c>
      <c r="AO124" s="82">
        <f t="shared" ref="AO124" si="367">AI126*$AJ124</f>
        <v>0.35900000000000037</v>
      </c>
      <c r="AP124" s="82">
        <f>ROUND(SUM(AO$4:AO124),2)</f>
        <v>30.18</v>
      </c>
      <c r="AR124" s="84"/>
      <c r="AS124" s="84"/>
      <c r="AT124" s="85"/>
      <c r="AU124" s="85"/>
    </row>
    <row r="125" spans="34:79" ht="16.5" x14ac:dyDescent="0.2">
      <c r="AH125" s="84">
        <v>122</v>
      </c>
      <c r="AI125" s="84">
        <f>INDEX($U$4:$U$32,INT((AH124-5)/5)+1)</f>
        <v>4.8500000000000014</v>
      </c>
      <c r="AJ125" s="84">
        <v>0.15</v>
      </c>
      <c r="AK125" s="82">
        <f t="shared" ref="AK125" si="368">AI124*$AJ125</f>
        <v>0.97049999999999981</v>
      </c>
      <c r="AL125" s="82">
        <f>ROUND(SUM(AK$4:AK125),2)</f>
        <v>55.62</v>
      </c>
      <c r="AM125" s="82">
        <f t="shared" ref="AM125" si="369">AI125*$AJ125</f>
        <v>0.72750000000000015</v>
      </c>
      <c r="AN125" s="82">
        <f>ROUND(SUM(AM$4:AM125),2)</f>
        <v>41.71</v>
      </c>
      <c r="AO125" s="82">
        <f t="shared" ref="AO125" si="370">AI126*$AJ125</f>
        <v>0.53850000000000053</v>
      </c>
      <c r="AP125" s="82">
        <f>ROUND(SUM(AO$4:AO125),2)</f>
        <v>30.72</v>
      </c>
      <c r="AR125" s="84"/>
      <c r="AS125" s="84"/>
      <c r="AT125" s="85"/>
      <c r="AU125" s="85"/>
    </row>
    <row r="126" spans="34:79" ht="16.5" x14ac:dyDescent="0.2">
      <c r="AH126" s="84">
        <v>123</v>
      </c>
      <c r="AI126" s="84">
        <f>INDEX($W$4:$W$32,INT((AH124-5)/5)+1)</f>
        <v>3.5900000000000034</v>
      </c>
      <c r="AJ126" s="84">
        <v>0.2</v>
      </c>
      <c r="AK126" s="82">
        <f t="shared" ref="AK126" si="371">AI124*$AJ126</f>
        <v>1.2939999999999998</v>
      </c>
      <c r="AL126" s="82">
        <f>ROUND(SUM(AK$4:AK126),2)</f>
        <v>56.91</v>
      </c>
      <c r="AM126" s="82">
        <f t="shared" ref="AM126" si="372">AI125*$AJ126</f>
        <v>0.97000000000000031</v>
      </c>
      <c r="AN126" s="82">
        <f>ROUND(SUM(AM$4:AM126),2)</f>
        <v>42.68</v>
      </c>
      <c r="AO126" s="82">
        <f t="shared" ref="AO126" si="373">AI126*$AJ126</f>
        <v>0.71800000000000075</v>
      </c>
      <c r="AP126" s="82">
        <f>ROUND(SUM(AO$4:AO126),2)</f>
        <v>31.44</v>
      </c>
      <c r="AR126" s="84"/>
      <c r="AS126" s="84"/>
      <c r="AT126" s="85"/>
      <c r="AU126" s="85"/>
    </row>
    <row r="127" spans="34:79" ht="16.5" x14ac:dyDescent="0.2">
      <c r="AH127" s="84">
        <v>124</v>
      </c>
      <c r="AI127" s="84"/>
      <c r="AJ127" s="84">
        <v>0.25</v>
      </c>
      <c r="AK127" s="82">
        <f t="shared" ref="AK127" si="374">AI124*$AJ127</f>
        <v>1.6174999999999997</v>
      </c>
      <c r="AL127" s="82">
        <f>ROUND(SUM(AK$4:AK127),2)</f>
        <v>58.53</v>
      </c>
      <c r="AM127" s="82">
        <f t="shared" ref="AM127" si="375">AI125*$AJ127</f>
        <v>1.2125000000000004</v>
      </c>
      <c r="AN127" s="82">
        <f>ROUND(SUM(AM$4:AM127),2)</f>
        <v>43.9</v>
      </c>
      <c r="AO127" s="82">
        <f t="shared" ref="AO127" si="376">AI126*$AJ127</f>
        <v>0.89750000000000085</v>
      </c>
      <c r="AP127" s="82">
        <f>ROUND(SUM(AO$4:AO127),2)</f>
        <v>32.340000000000003</v>
      </c>
      <c r="AR127" s="84"/>
      <c r="AS127" s="84"/>
      <c r="AT127" s="85"/>
      <c r="AU127" s="85"/>
    </row>
    <row r="128" spans="34:79" ht="16.5" x14ac:dyDescent="0.2">
      <c r="AH128" s="84">
        <v>125</v>
      </c>
      <c r="AI128" s="84"/>
      <c r="AJ128" s="84">
        <v>0.3</v>
      </c>
      <c r="AK128" s="82">
        <f t="shared" ref="AK128" si="377">AI124*$AJ128</f>
        <v>1.9409999999999996</v>
      </c>
      <c r="AL128" s="82">
        <f>ROUND(SUM(AK$4:AK128),2)</f>
        <v>60.47</v>
      </c>
      <c r="AM128" s="82">
        <f t="shared" ref="AM128" si="378">AI125*$AJ128</f>
        <v>1.4550000000000003</v>
      </c>
      <c r="AN128" s="82">
        <f>ROUND(SUM(AM$4:AM128),2)</f>
        <v>45.35</v>
      </c>
      <c r="AO128" s="82">
        <f t="shared" ref="AO128" si="379">AI126*$AJ128</f>
        <v>1.0770000000000011</v>
      </c>
      <c r="AP128" s="82">
        <f>ROUND(SUM(AO$4:AO128),2)</f>
        <v>33.42</v>
      </c>
      <c r="AR128" s="84"/>
      <c r="AS128" s="84"/>
      <c r="AT128" s="85"/>
      <c r="AU128" s="85"/>
    </row>
    <row r="129" spans="34:47" ht="16.5" x14ac:dyDescent="0.2">
      <c r="AH129" s="84">
        <v>126</v>
      </c>
      <c r="AI129" s="84">
        <f>INDEX($S$4:$S$32,INT((AH129-5)/5)+1)</f>
        <v>7.2999999999999972</v>
      </c>
      <c r="AJ129" s="84">
        <v>0.1</v>
      </c>
      <c r="AK129" s="82">
        <f t="shared" ref="AK129" si="380">AI129*$AJ129</f>
        <v>0.72999999999999976</v>
      </c>
      <c r="AL129" s="82">
        <f>ROUND(SUM(AK$4:AK129),2)</f>
        <v>61.2</v>
      </c>
      <c r="AM129" s="82">
        <f t="shared" ref="AM129" si="381">AI130*$AJ129</f>
        <v>0.54799999999999971</v>
      </c>
      <c r="AN129" s="82">
        <f>ROUND(SUM(AM$4:AM129),2)</f>
        <v>45.9</v>
      </c>
      <c r="AO129" s="82">
        <f t="shared" ref="AO129" si="382">AI131*$AJ129</f>
        <v>0.40599999999999953</v>
      </c>
      <c r="AP129" s="82">
        <f>ROUND(SUM(AO$4:AO129),2)</f>
        <v>33.82</v>
      </c>
      <c r="AR129" s="84"/>
      <c r="AS129" s="84"/>
      <c r="AT129" s="85"/>
      <c r="AU129" s="85"/>
    </row>
    <row r="130" spans="34:47" ht="16.5" x14ac:dyDescent="0.2">
      <c r="AH130" s="84">
        <v>127</v>
      </c>
      <c r="AI130" s="84">
        <f>INDEX($U$4:$U$32,INT((AH129-5)/5)+1)</f>
        <v>5.4799999999999969</v>
      </c>
      <c r="AJ130" s="84">
        <v>0.15</v>
      </c>
      <c r="AK130" s="82">
        <f t="shared" ref="AK130" si="383">AI129*$AJ130</f>
        <v>1.0949999999999995</v>
      </c>
      <c r="AL130" s="82">
        <f>ROUND(SUM(AK$4:AK130),2)</f>
        <v>62.3</v>
      </c>
      <c r="AM130" s="82">
        <f t="shared" ref="AM130" si="384">AI130*$AJ130</f>
        <v>0.82199999999999951</v>
      </c>
      <c r="AN130" s="82">
        <f>ROUND(SUM(AM$4:AM130),2)</f>
        <v>46.72</v>
      </c>
      <c r="AO130" s="82">
        <f t="shared" ref="AO130" si="385">AI131*$AJ130</f>
        <v>0.60899999999999921</v>
      </c>
      <c r="AP130" s="82">
        <f>ROUND(SUM(AO$4:AO130),2)</f>
        <v>34.43</v>
      </c>
      <c r="AR130" s="84"/>
      <c r="AS130" s="84"/>
      <c r="AT130" s="85"/>
      <c r="AU130" s="85"/>
    </row>
    <row r="131" spans="34:47" ht="16.5" x14ac:dyDescent="0.2">
      <c r="AH131" s="84">
        <v>128</v>
      </c>
      <c r="AI131" s="84">
        <f>INDEX($W$4:$W$32,INT((AH129-5)/5)+1)</f>
        <v>4.0599999999999952</v>
      </c>
      <c r="AJ131" s="84">
        <v>0.2</v>
      </c>
      <c r="AK131" s="82">
        <f t="shared" ref="AK131" si="386">AI129*$AJ131</f>
        <v>1.4599999999999995</v>
      </c>
      <c r="AL131" s="82">
        <f>ROUND(SUM(AK$4:AK131),2)</f>
        <v>63.76</v>
      </c>
      <c r="AM131" s="82">
        <f t="shared" ref="AM131" si="387">AI130*$AJ131</f>
        <v>1.0959999999999994</v>
      </c>
      <c r="AN131" s="82">
        <f>ROUND(SUM(AM$4:AM131),2)</f>
        <v>47.82</v>
      </c>
      <c r="AO131" s="82">
        <f t="shared" ref="AO131" si="388">AI131*$AJ131</f>
        <v>0.81199999999999906</v>
      </c>
      <c r="AP131" s="82">
        <f>ROUND(SUM(AO$4:AO131),2)</f>
        <v>35.24</v>
      </c>
      <c r="AR131" s="84"/>
      <c r="AS131" s="84"/>
      <c r="AT131" s="85"/>
      <c r="AU131" s="85"/>
    </row>
    <row r="132" spans="34:47" ht="16.5" x14ac:dyDescent="0.2">
      <c r="AH132" s="84">
        <v>129</v>
      </c>
      <c r="AI132" s="84"/>
      <c r="AJ132" s="84">
        <v>0.25</v>
      </c>
      <c r="AK132" s="82">
        <f t="shared" ref="AK132" si="389">AI129*$AJ132</f>
        <v>1.8249999999999993</v>
      </c>
      <c r="AL132" s="82">
        <f>ROUND(SUM(AK$4:AK132),2)</f>
        <v>65.58</v>
      </c>
      <c r="AM132" s="82">
        <f t="shared" ref="AM132" si="390">AI130*$AJ132</f>
        <v>1.3699999999999992</v>
      </c>
      <c r="AN132" s="82">
        <f>ROUND(SUM(AM$4:AM132),2)</f>
        <v>49.19</v>
      </c>
      <c r="AO132" s="82">
        <f t="shared" ref="AO132" si="391">AI131*$AJ132</f>
        <v>1.0149999999999988</v>
      </c>
      <c r="AP132" s="82">
        <f>ROUND(SUM(AO$4:AO132),2)</f>
        <v>36.26</v>
      </c>
      <c r="AR132" s="84"/>
      <c r="AS132" s="84"/>
      <c r="AT132" s="85"/>
      <c r="AU132" s="85"/>
    </row>
    <row r="133" spans="34:47" ht="16.5" x14ac:dyDescent="0.2">
      <c r="AH133" s="84">
        <v>130</v>
      </c>
      <c r="AI133" s="84"/>
      <c r="AJ133" s="84">
        <v>0.3</v>
      </c>
      <c r="AK133" s="82">
        <f t="shared" ref="AK133" si="392">AI129*$AJ133</f>
        <v>2.1899999999999991</v>
      </c>
      <c r="AL133" s="82">
        <f>ROUND(SUM(AK$4:AK133),2)</f>
        <v>67.77</v>
      </c>
      <c r="AM133" s="82">
        <f t="shared" ref="AM133" si="393">AI130*$AJ133</f>
        <v>1.643999999999999</v>
      </c>
      <c r="AN133" s="82">
        <f>ROUND(SUM(AM$4:AM133),2)</f>
        <v>50.83</v>
      </c>
      <c r="AO133" s="82">
        <f t="shared" ref="AO133" si="394">AI131*$AJ133</f>
        <v>1.2179999999999984</v>
      </c>
      <c r="AP133" s="82">
        <f>ROUND(SUM(AO$4:AO133),2)</f>
        <v>37.479999999999997</v>
      </c>
      <c r="AR133" s="84"/>
      <c r="AS133" s="84"/>
      <c r="AT133" s="85"/>
      <c r="AU133" s="85"/>
    </row>
    <row r="134" spans="34:47" ht="16.5" x14ac:dyDescent="0.2">
      <c r="AH134" s="84">
        <v>131</v>
      </c>
      <c r="AI134" s="84">
        <f>INDEX($S$4:$S$32,INT((AH134-5)/5)+1)</f>
        <v>8.36</v>
      </c>
      <c r="AJ134" s="84">
        <v>0.1</v>
      </c>
      <c r="AK134" s="82">
        <f t="shared" ref="AK134" si="395">AI134*$AJ134</f>
        <v>0.83599999999999997</v>
      </c>
      <c r="AL134" s="82">
        <f>ROUND(SUM(AK$4:AK134),2)</f>
        <v>68.61</v>
      </c>
      <c r="AM134" s="82">
        <f t="shared" ref="AM134" si="396">AI135*$AJ134</f>
        <v>0.62700000000000033</v>
      </c>
      <c r="AN134" s="82">
        <f>ROUND(SUM(AM$4:AM134),2)</f>
        <v>51.46</v>
      </c>
      <c r="AO134" s="82">
        <f t="shared" ref="AO134" si="397">AI136*$AJ134</f>
        <v>0.46499999999999986</v>
      </c>
      <c r="AP134" s="82">
        <f>ROUND(SUM(AO$4:AO134),2)</f>
        <v>37.94</v>
      </c>
      <c r="AR134" s="84"/>
      <c r="AS134" s="84"/>
      <c r="AT134" s="85"/>
      <c r="AU134" s="85"/>
    </row>
    <row r="135" spans="34:47" ht="16.5" x14ac:dyDescent="0.2">
      <c r="AH135" s="84">
        <v>132</v>
      </c>
      <c r="AI135" s="84">
        <f>INDEX($U$4:$U$32,INT((AH134-5)/5)+1)</f>
        <v>6.2700000000000031</v>
      </c>
      <c r="AJ135" s="84">
        <v>0.15</v>
      </c>
      <c r="AK135" s="82">
        <f t="shared" ref="AK135" si="398">AI134*$AJ135</f>
        <v>1.2539999999999998</v>
      </c>
      <c r="AL135" s="82">
        <f>ROUND(SUM(AK$4:AK135),2)</f>
        <v>69.86</v>
      </c>
      <c r="AM135" s="82">
        <f t="shared" ref="AM135" si="399">AI135*$AJ135</f>
        <v>0.94050000000000045</v>
      </c>
      <c r="AN135" s="82">
        <f>ROUND(SUM(AM$4:AM135),2)</f>
        <v>52.4</v>
      </c>
      <c r="AO135" s="82">
        <f t="shared" ref="AO135" si="400">AI136*$AJ135</f>
        <v>0.69749999999999979</v>
      </c>
      <c r="AP135" s="82">
        <f>ROUND(SUM(AO$4:AO135),2)</f>
        <v>38.64</v>
      </c>
      <c r="AR135" s="84"/>
      <c r="AS135" s="84"/>
      <c r="AT135" s="85"/>
      <c r="AU135" s="85"/>
    </row>
    <row r="136" spans="34:47" ht="16.5" x14ac:dyDescent="0.2">
      <c r="AH136" s="84">
        <v>133</v>
      </c>
      <c r="AI136" s="84">
        <f>INDEX($W$4:$W$32,INT((AH134-5)/5)+1)</f>
        <v>4.6499999999999986</v>
      </c>
      <c r="AJ136" s="84">
        <v>0.2</v>
      </c>
      <c r="AK136" s="82">
        <f t="shared" ref="AK136" si="401">AI134*$AJ136</f>
        <v>1.6719999999999999</v>
      </c>
      <c r="AL136" s="82">
        <f>ROUND(SUM(AK$4:AK136),2)</f>
        <v>71.53</v>
      </c>
      <c r="AM136" s="82">
        <f t="shared" ref="AM136" si="402">AI135*$AJ136</f>
        <v>1.2540000000000007</v>
      </c>
      <c r="AN136" s="82">
        <f>ROUND(SUM(AM$4:AM136),2)</f>
        <v>53.65</v>
      </c>
      <c r="AO136" s="82">
        <f t="shared" ref="AO136" si="403">AI136*$AJ136</f>
        <v>0.92999999999999972</v>
      </c>
      <c r="AP136" s="82">
        <f>ROUND(SUM(AO$4:AO136),2)</f>
        <v>39.57</v>
      </c>
      <c r="AR136" s="84"/>
      <c r="AS136" s="84"/>
      <c r="AT136" s="85"/>
      <c r="AU136" s="85"/>
    </row>
    <row r="137" spans="34:47" ht="16.5" x14ac:dyDescent="0.2">
      <c r="AH137" s="84">
        <v>134</v>
      </c>
      <c r="AI137" s="84"/>
      <c r="AJ137" s="84">
        <v>0.25</v>
      </c>
      <c r="AK137" s="82">
        <f t="shared" ref="AK137" si="404">AI134*$AJ137</f>
        <v>2.09</v>
      </c>
      <c r="AL137" s="82">
        <f>ROUND(SUM(AK$4:AK137),2)</f>
        <v>73.62</v>
      </c>
      <c r="AM137" s="82">
        <f t="shared" ref="AM137" si="405">AI135*$AJ137</f>
        <v>1.5675000000000008</v>
      </c>
      <c r="AN137" s="82">
        <f>ROUND(SUM(AM$4:AM137),2)</f>
        <v>55.22</v>
      </c>
      <c r="AO137" s="82">
        <f t="shared" ref="AO137" si="406">AI136*$AJ137</f>
        <v>1.1624999999999996</v>
      </c>
      <c r="AP137" s="82">
        <f>ROUND(SUM(AO$4:AO137),2)</f>
        <v>40.729999999999997</v>
      </c>
      <c r="AR137" s="84"/>
      <c r="AS137" s="84"/>
      <c r="AT137" s="85"/>
      <c r="AU137" s="85"/>
    </row>
    <row r="138" spans="34:47" ht="16.5" x14ac:dyDescent="0.2">
      <c r="AH138" s="84">
        <v>135</v>
      </c>
      <c r="AI138" s="84"/>
      <c r="AJ138" s="84">
        <v>0.3</v>
      </c>
      <c r="AK138" s="82">
        <f t="shared" ref="AK138" si="407">AI134*$AJ138</f>
        <v>2.5079999999999996</v>
      </c>
      <c r="AL138" s="82">
        <f>ROUND(SUM(AK$4:AK138),2)</f>
        <v>76.13</v>
      </c>
      <c r="AM138" s="82">
        <f t="shared" ref="AM138" si="408">AI135*$AJ138</f>
        <v>1.8810000000000009</v>
      </c>
      <c r="AN138" s="82">
        <f>ROUND(SUM(AM$4:AM138),2)</f>
        <v>57.1</v>
      </c>
      <c r="AO138" s="82">
        <f t="shared" ref="AO138" si="409">AI136*$AJ138</f>
        <v>1.3949999999999996</v>
      </c>
      <c r="AP138" s="82">
        <f>ROUND(SUM(AO$4:AO138),2)</f>
        <v>42.13</v>
      </c>
      <c r="AR138" s="84"/>
      <c r="AS138" s="84"/>
      <c r="AT138" s="85"/>
      <c r="AU138" s="85"/>
    </row>
    <row r="139" spans="34:47" ht="16.5" x14ac:dyDescent="0.2">
      <c r="AH139" s="84">
        <v>136</v>
      </c>
      <c r="AI139" s="84">
        <f>INDEX($S$4:$S$32,INT((AH139-5)/5)+1)</f>
        <v>9.4699999999999989</v>
      </c>
      <c r="AJ139" s="84">
        <v>0.1</v>
      </c>
      <c r="AK139" s="82">
        <f t="shared" ref="AK139" si="410">AI139*$AJ139</f>
        <v>0.94699999999999995</v>
      </c>
      <c r="AL139" s="82">
        <f>ROUND(SUM(AK$4:AK139),2)</f>
        <v>77.08</v>
      </c>
      <c r="AM139" s="82">
        <f t="shared" ref="AM139" si="411">AI140*$AJ139</f>
        <v>0.71000000000000019</v>
      </c>
      <c r="AN139" s="82">
        <f>ROUND(SUM(AM$4:AM139),2)</f>
        <v>57.81</v>
      </c>
      <c r="AO139" s="82">
        <f t="shared" ref="AO139" si="412">AI141*$AJ139</f>
        <v>0.52600000000000058</v>
      </c>
      <c r="AP139" s="82">
        <f>ROUND(SUM(AO$4:AO139),2)</f>
        <v>42.65</v>
      </c>
      <c r="AR139" s="84"/>
      <c r="AS139" s="84"/>
      <c r="AT139" s="85"/>
      <c r="AU139" s="85"/>
    </row>
    <row r="140" spans="34:47" ht="16.5" x14ac:dyDescent="0.2">
      <c r="AH140" s="84">
        <v>137</v>
      </c>
      <c r="AI140" s="84">
        <f>INDEX($U$4:$U$32,INT((AH139-5)/5)+1)</f>
        <v>7.1000000000000014</v>
      </c>
      <c r="AJ140" s="84">
        <v>0.15</v>
      </c>
      <c r="AK140" s="82">
        <f t="shared" ref="AK140" si="413">AI139*$AJ140</f>
        <v>1.4204999999999999</v>
      </c>
      <c r="AL140" s="82">
        <f>ROUND(SUM(AK$4:AK140),2)</f>
        <v>78.5</v>
      </c>
      <c r="AM140" s="82">
        <f t="shared" ref="AM140" si="414">AI140*$AJ140</f>
        <v>1.0650000000000002</v>
      </c>
      <c r="AN140" s="82">
        <f>ROUND(SUM(AM$4:AM140),2)</f>
        <v>58.88</v>
      </c>
      <c r="AO140" s="82">
        <f t="shared" ref="AO140" si="415">AI141*$AJ140</f>
        <v>0.7890000000000007</v>
      </c>
      <c r="AP140" s="82">
        <f>ROUND(SUM(AO$4:AO140),2)</f>
        <v>43.44</v>
      </c>
      <c r="AR140" s="84"/>
      <c r="AS140" s="84"/>
      <c r="AT140" s="85"/>
      <c r="AU140" s="85"/>
    </row>
    <row r="141" spans="34:47" ht="16.5" x14ac:dyDescent="0.2">
      <c r="AH141" s="84">
        <v>138</v>
      </c>
      <c r="AI141" s="84">
        <f>INDEX($W$4:$W$32,INT((AH139-5)/5)+1)</f>
        <v>5.2600000000000051</v>
      </c>
      <c r="AJ141" s="84">
        <v>0.2</v>
      </c>
      <c r="AK141" s="82">
        <f t="shared" ref="AK141" si="416">AI139*$AJ141</f>
        <v>1.8939999999999999</v>
      </c>
      <c r="AL141" s="82">
        <f>ROUND(SUM(AK$4:AK141),2)</f>
        <v>80.39</v>
      </c>
      <c r="AM141" s="82">
        <f t="shared" ref="AM141" si="417">AI140*$AJ141</f>
        <v>1.4200000000000004</v>
      </c>
      <c r="AN141" s="82">
        <f>ROUND(SUM(AM$4:AM141),2)</f>
        <v>60.3</v>
      </c>
      <c r="AO141" s="82">
        <f t="shared" ref="AO141" si="418">AI141*$AJ141</f>
        <v>1.0520000000000012</v>
      </c>
      <c r="AP141" s="82">
        <f>ROUND(SUM(AO$4:AO141),2)</f>
        <v>44.49</v>
      </c>
      <c r="AR141" s="84"/>
      <c r="AS141" s="84"/>
      <c r="AT141" s="85"/>
      <c r="AU141" s="85"/>
    </row>
    <row r="142" spans="34:47" ht="16.5" x14ac:dyDescent="0.2">
      <c r="AH142" s="84">
        <v>139</v>
      </c>
      <c r="AI142" s="84"/>
      <c r="AJ142" s="84">
        <v>0.25</v>
      </c>
      <c r="AK142" s="82">
        <f t="shared" ref="AK142" si="419">AI139*$AJ142</f>
        <v>2.3674999999999997</v>
      </c>
      <c r="AL142" s="82">
        <f>ROUND(SUM(AK$4:AK142),2)</f>
        <v>82.76</v>
      </c>
      <c r="AM142" s="82">
        <f t="shared" ref="AM142" si="420">AI140*$AJ142</f>
        <v>1.7750000000000004</v>
      </c>
      <c r="AN142" s="82">
        <f>ROUND(SUM(AM$4:AM142),2)</f>
        <v>62.07</v>
      </c>
      <c r="AO142" s="82">
        <f t="shared" ref="AO142" si="421">AI141*$AJ142</f>
        <v>1.3150000000000013</v>
      </c>
      <c r="AP142" s="82">
        <f>ROUND(SUM(AO$4:AO142),2)</f>
        <v>45.81</v>
      </c>
      <c r="AR142" s="84"/>
      <c r="AS142" s="84"/>
      <c r="AT142" s="85"/>
      <c r="AU142" s="85"/>
    </row>
    <row r="143" spans="34:47" ht="16.5" x14ac:dyDescent="0.2">
      <c r="AH143" s="84">
        <v>140</v>
      </c>
      <c r="AI143" s="84"/>
      <c r="AJ143" s="84">
        <v>0.3</v>
      </c>
      <c r="AK143" s="82">
        <f t="shared" ref="AK143" si="422">AI139*$AJ143</f>
        <v>2.8409999999999997</v>
      </c>
      <c r="AL143" s="82">
        <f>ROUND(SUM(AK$4:AK143),2)</f>
        <v>85.6</v>
      </c>
      <c r="AM143" s="82">
        <f t="shared" ref="AM143" si="423">AI140*$AJ143</f>
        <v>2.1300000000000003</v>
      </c>
      <c r="AN143" s="82">
        <f>ROUND(SUM(AM$4:AM143),2)</f>
        <v>64.2</v>
      </c>
      <c r="AO143" s="82">
        <f t="shared" ref="AO143" si="424">AI141*$AJ143</f>
        <v>1.5780000000000014</v>
      </c>
      <c r="AP143" s="82">
        <f>ROUND(SUM(AO$4:AO143),2)</f>
        <v>47.39</v>
      </c>
      <c r="AR143" s="84"/>
      <c r="AS143" s="84"/>
      <c r="AT143" s="85"/>
      <c r="AU143" s="85"/>
    </row>
    <row r="144" spans="34:47" ht="16.5" x14ac:dyDescent="0.2">
      <c r="AH144" s="84">
        <v>141</v>
      </c>
      <c r="AI144" s="84">
        <f>INDEX($S$4:$S$32,INT((AH144-5)/5)+1)</f>
        <v>10.600000000000009</v>
      </c>
      <c r="AJ144" s="84">
        <v>0.1</v>
      </c>
      <c r="AK144" s="82">
        <f t="shared" ref="AK144" si="425">AI144*$AJ144</f>
        <v>1.0600000000000009</v>
      </c>
      <c r="AL144" s="82">
        <f>ROUND(SUM(AK$4:AK144),2)</f>
        <v>86.66</v>
      </c>
      <c r="AM144" s="82">
        <f t="shared" ref="AM144" si="426">AI145*$AJ144</f>
        <v>0.79500000000000037</v>
      </c>
      <c r="AN144" s="82">
        <f>ROUND(SUM(AM$4:AM144),2)</f>
        <v>65</v>
      </c>
      <c r="AO144" s="82">
        <f t="shared" ref="AO144" si="427">AI146*$AJ144</f>
        <v>0.58799999999999952</v>
      </c>
      <c r="AP144" s="82">
        <f>ROUND(SUM(AO$4:AO144),2)</f>
        <v>47.97</v>
      </c>
      <c r="AR144" s="84"/>
      <c r="AS144" s="84"/>
      <c r="AT144" s="85"/>
      <c r="AU144" s="85"/>
    </row>
    <row r="145" spans="34:47" ht="16.5" x14ac:dyDescent="0.2">
      <c r="AH145" s="84">
        <v>142</v>
      </c>
      <c r="AI145" s="84">
        <f>INDEX($U$4:$U$32,INT((AH144-5)/5)+1)</f>
        <v>7.9500000000000028</v>
      </c>
      <c r="AJ145" s="84">
        <v>0.15</v>
      </c>
      <c r="AK145" s="82">
        <f t="shared" ref="AK145" si="428">AI144*$AJ145</f>
        <v>1.5900000000000012</v>
      </c>
      <c r="AL145" s="82">
        <f>ROUND(SUM(AK$4:AK145),2)</f>
        <v>88.25</v>
      </c>
      <c r="AM145" s="82">
        <f t="shared" ref="AM145" si="429">AI145*$AJ145</f>
        <v>1.1925000000000003</v>
      </c>
      <c r="AN145" s="82">
        <f>ROUND(SUM(AM$4:AM145),2)</f>
        <v>66.19</v>
      </c>
      <c r="AO145" s="82">
        <f t="shared" ref="AO145" si="430">AI146*$AJ145</f>
        <v>0.88199999999999934</v>
      </c>
      <c r="AP145" s="82">
        <f>ROUND(SUM(AO$4:AO145),2)</f>
        <v>48.86</v>
      </c>
      <c r="AR145" s="84"/>
      <c r="AS145" s="84"/>
      <c r="AT145" s="85"/>
      <c r="AU145" s="85"/>
    </row>
    <row r="146" spans="34:47" ht="16.5" x14ac:dyDescent="0.2">
      <c r="AH146" s="84">
        <v>143</v>
      </c>
      <c r="AI146" s="84">
        <f>INDEX($W$4:$W$32,INT((AH144-5)/5)+1)</f>
        <v>5.8799999999999955</v>
      </c>
      <c r="AJ146" s="84">
        <v>0.2</v>
      </c>
      <c r="AK146" s="82">
        <f t="shared" ref="AK146" si="431">AI144*$AJ146</f>
        <v>2.1200000000000019</v>
      </c>
      <c r="AL146" s="82">
        <f>ROUND(SUM(AK$4:AK146),2)</f>
        <v>90.37</v>
      </c>
      <c r="AM146" s="82">
        <f t="shared" ref="AM146" si="432">AI145*$AJ146</f>
        <v>1.5900000000000007</v>
      </c>
      <c r="AN146" s="82">
        <f>ROUND(SUM(AM$4:AM146),2)</f>
        <v>67.78</v>
      </c>
      <c r="AO146" s="82">
        <f t="shared" ref="AO146" si="433">AI146*$AJ146</f>
        <v>1.175999999999999</v>
      </c>
      <c r="AP146" s="82">
        <f>ROUND(SUM(AO$4:AO146),2)</f>
        <v>50.03</v>
      </c>
      <c r="AR146" s="84"/>
      <c r="AS146" s="84"/>
      <c r="AT146" s="85"/>
      <c r="AU146" s="85"/>
    </row>
    <row r="147" spans="34:47" ht="16.5" x14ac:dyDescent="0.2">
      <c r="AH147" s="84">
        <v>144</v>
      </c>
      <c r="AI147" s="84"/>
      <c r="AJ147" s="84">
        <v>0.25</v>
      </c>
      <c r="AK147" s="82">
        <f t="shared" ref="AK147" si="434">AI144*$AJ147</f>
        <v>2.6500000000000021</v>
      </c>
      <c r="AL147" s="82">
        <f>ROUND(SUM(AK$4:AK147),2)</f>
        <v>93.02</v>
      </c>
      <c r="AM147" s="82">
        <f t="shared" ref="AM147" si="435">AI145*$AJ147</f>
        <v>1.9875000000000007</v>
      </c>
      <c r="AN147" s="82">
        <f>ROUND(SUM(AM$4:AM147),2)</f>
        <v>69.77</v>
      </c>
      <c r="AO147" s="82">
        <f t="shared" ref="AO147" si="436">AI146*$AJ147</f>
        <v>1.4699999999999989</v>
      </c>
      <c r="AP147" s="82">
        <f>ROUND(SUM(AO$4:AO147),2)</f>
        <v>51.5</v>
      </c>
      <c r="AR147" s="84"/>
      <c r="AS147" s="84"/>
      <c r="AT147" s="85"/>
      <c r="AU147" s="85"/>
    </row>
    <row r="148" spans="34:47" ht="16.5" x14ac:dyDescent="0.2">
      <c r="AH148" s="84">
        <v>145</v>
      </c>
      <c r="AI148" s="84"/>
      <c r="AJ148" s="84">
        <v>0.3</v>
      </c>
      <c r="AK148" s="82">
        <f t="shared" ref="AK148" si="437">AI144*$AJ148</f>
        <v>3.1800000000000024</v>
      </c>
      <c r="AL148" s="82">
        <f>ROUND(SUM(AK$4:AK148),2)</f>
        <v>96.2</v>
      </c>
      <c r="AM148" s="82">
        <f t="shared" ref="AM148" si="438">AI145*$AJ148</f>
        <v>2.3850000000000007</v>
      </c>
      <c r="AN148" s="82">
        <f>ROUND(SUM(AM$4:AM148),2)</f>
        <v>72.150000000000006</v>
      </c>
      <c r="AO148" s="82">
        <f t="shared" ref="AO148" si="439">AI146*$AJ148</f>
        <v>1.7639999999999987</v>
      </c>
      <c r="AP148" s="82">
        <f>ROUND(SUM(AO$4:AO148),2)</f>
        <v>53.27</v>
      </c>
      <c r="AR148" s="84"/>
      <c r="AS148" s="84"/>
      <c r="AT148" s="85"/>
      <c r="AU148" s="85"/>
    </row>
    <row r="149" spans="34:47" ht="16.5" x14ac:dyDescent="0.2">
      <c r="AH149" s="84">
        <v>146</v>
      </c>
      <c r="AI149" s="84">
        <f>INDEX($S$4:$S$32,INT((AH149-5)/5)+1)</f>
        <v>11.799999999999997</v>
      </c>
      <c r="AJ149" s="84">
        <v>0.1</v>
      </c>
      <c r="AK149" s="82">
        <f t="shared" ref="AK149" si="440">AI149*$AJ149</f>
        <v>1.1799999999999997</v>
      </c>
      <c r="AL149" s="82">
        <f>ROUND(SUM(AK$4:AK149),2)</f>
        <v>97.38</v>
      </c>
      <c r="AM149" s="82">
        <f t="shared" ref="AM149" si="441">AI150*$AJ149</f>
        <v>0.88499999999999945</v>
      </c>
      <c r="AN149" s="82">
        <f>ROUND(SUM(AM$4:AM149),2)</f>
        <v>73.040000000000006</v>
      </c>
      <c r="AO149" s="82">
        <f t="shared" ref="AO149" si="442">AI151*$AJ149</f>
        <v>0.65600000000000025</v>
      </c>
      <c r="AP149" s="82">
        <f>ROUND(SUM(AO$4:AO149),2)</f>
        <v>53.92</v>
      </c>
      <c r="AR149" s="84"/>
      <c r="AS149" s="84"/>
      <c r="AT149" s="85"/>
      <c r="AU149" s="85"/>
    </row>
    <row r="150" spans="34:47" ht="16.5" x14ac:dyDescent="0.2">
      <c r="AH150" s="84">
        <v>147</v>
      </c>
      <c r="AI150" s="84">
        <f>INDEX($U$4:$U$32,INT((AH149-5)/5)+1)</f>
        <v>8.8499999999999943</v>
      </c>
      <c r="AJ150" s="84">
        <v>0.15</v>
      </c>
      <c r="AK150" s="82">
        <f t="shared" ref="AK150" si="443">AI149*$AJ150</f>
        <v>1.7699999999999996</v>
      </c>
      <c r="AL150" s="82">
        <f>ROUND(SUM(AK$4:AK150),2)</f>
        <v>99.15</v>
      </c>
      <c r="AM150" s="82">
        <f t="shared" ref="AM150" si="444">AI150*$AJ150</f>
        <v>1.327499999999999</v>
      </c>
      <c r="AN150" s="82">
        <f>ROUND(SUM(AM$4:AM150),2)</f>
        <v>74.36</v>
      </c>
      <c r="AO150" s="82">
        <f t="shared" ref="AO150" si="445">AI151*$AJ150</f>
        <v>0.98400000000000032</v>
      </c>
      <c r="AP150" s="82">
        <f>ROUND(SUM(AO$4:AO150),2)</f>
        <v>54.91</v>
      </c>
      <c r="AR150" s="84"/>
      <c r="AS150" s="84"/>
      <c r="AT150" s="85"/>
      <c r="AU150" s="85"/>
    </row>
    <row r="151" spans="34:47" ht="16.5" x14ac:dyDescent="0.2">
      <c r="AH151" s="84">
        <v>148</v>
      </c>
      <c r="AI151" s="84">
        <f>INDEX($W$4:$W$32,INT((AH149-5)/5)+1)</f>
        <v>6.5600000000000023</v>
      </c>
      <c r="AJ151" s="84">
        <v>0.2</v>
      </c>
      <c r="AK151" s="82">
        <f t="shared" ref="AK151" si="446">AI149*$AJ151</f>
        <v>2.3599999999999994</v>
      </c>
      <c r="AL151" s="82">
        <f>ROUND(SUM(AK$4:AK151),2)</f>
        <v>101.51</v>
      </c>
      <c r="AM151" s="82">
        <f t="shared" ref="AM151" si="447">AI150*$AJ151</f>
        <v>1.7699999999999989</v>
      </c>
      <c r="AN151" s="82">
        <f>ROUND(SUM(AM$4:AM151),2)</f>
        <v>76.13</v>
      </c>
      <c r="AO151" s="82">
        <f t="shared" ref="AO151" si="448">AI151*$AJ151</f>
        <v>1.3120000000000005</v>
      </c>
      <c r="AP151" s="82">
        <f>ROUND(SUM(AO$4:AO151),2)</f>
        <v>56.22</v>
      </c>
      <c r="AR151" s="84"/>
      <c r="AS151" s="84"/>
      <c r="AT151" s="85"/>
      <c r="AU151" s="85"/>
    </row>
    <row r="152" spans="34:47" ht="16.5" x14ac:dyDescent="0.2">
      <c r="AH152" s="84">
        <v>149</v>
      </c>
      <c r="AI152" s="84"/>
      <c r="AJ152" s="84">
        <v>0.25</v>
      </c>
      <c r="AK152" s="82">
        <f t="shared" ref="AK152" si="449">AI149*$AJ152</f>
        <v>2.9499999999999993</v>
      </c>
      <c r="AL152" s="82">
        <f>ROUND(SUM(AK$4:AK152),2)</f>
        <v>104.46</v>
      </c>
      <c r="AM152" s="82">
        <f t="shared" ref="AM152" si="450">AI150*$AJ152</f>
        <v>2.2124999999999986</v>
      </c>
      <c r="AN152" s="82">
        <f>ROUND(SUM(AM$4:AM152),2)</f>
        <v>78.349999999999994</v>
      </c>
      <c r="AO152" s="82">
        <f t="shared" ref="AO152" si="451">AI151*$AJ152</f>
        <v>1.6400000000000006</v>
      </c>
      <c r="AP152" s="82">
        <f>ROUND(SUM(AO$4:AO152),2)</f>
        <v>57.86</v>
      </c>
      <c r="AR152" s="84"/>
      <c r="AS152" s="84"/>
      <c r="AT152" s="85"/>
      <c r="AU152" s="85"/>
    </row>
    <row r="153" spans="34:47" ht="16.5" x14ac:dyDescent="0.2">
      <c r="AH153" s="84">
        <v>150</v>
      </c>
      <c r="AI153" s="84"/>
      <c r="AJ153" s="84">
        <v>0.3</v>
      </c>
      <c r="AK153" s="82">
        <f t="shared" ref="AK153" si="452">AI149*$AJ153</f>
        <v>3.5399999999999991</v>
      </c>
      <c r="AL153" s="82">
        <f>ROUND(SUM(AK$4:AK153),2)</f>
        <v>108</v>
      </c>
      <c r="AM153" s="82">
        <f t="shared" ref="AM153" si="453">AI150*$AJ153</f>
        <v>2.654999999999998</v>
      </c>
      <c r="AN153" s="82">
        <f>ROUND(SUM(AM$4:AM153),2)</f>
        <v>81</v>
      </c>
      <c r="AO153" s="82">
        <f t="shared" ref="AO153" si="454">AI151*$AJ153</f>
        <v>1.9680000000000006</v>
      </c>
      <c r="AP153" s="82">
        <f>ROUND(SUM(AO$4:AO153),2)</f>
        <v>59.83</v>
      </c>
      <c r="AR153" s="84"/>
      <c r="AS153" s="84"/>
      <c r="AT153" s="85"/>
      <c r="AU153" s="85"/>
    </row>
  </sheetData>
  <mergeCells count="3">
    <mergeCell ref="BM2:BQ2"/>
    <mergeCell ref="BR2:BV2"/>
    <mergeCell ref="BW2:CA2"/>
  </mergeCells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F302"/>
  <sheetViews>
    <sheetView workbookViewId="0">
      <selection activeCell="K11" sqref="K11"/>
    </sheetView>
  </sheetViews>
  <sheetFormatPr defaultRowHeight="14.25" x14ac:dyDescent="0.2"/>
  <cols>
    <col min="3" max="3" width="8.875" customWidth="1"/>
    <col min="4" max="4" width="9.625" customWidth="1"/>
    <col min="5" max="5" width="12.25" customWidth="1"/>
    <col min="6" max="6" width="11.375" customWidth="1"/>
    <col min="7" max="7" width="13" customWidth="1"/>
    <col min="8" max="8" width="13.5" customWidth="1"/>
    <col min="9" max="9" width="15.875" customWidth="1"/>
    <col min="10" max="10" width="15" customWidth="1"/>
    <col min="11" max="11" width="14.25" customWidth="1"/>
    <col min="12" max="12" width="14.5" customWidth="1"/>
    <col min="13" max="13" width="12.875" customWidth="1"/>
    <col min="14" max="14" width="10.25" customWidth="1"/>
    <col min="15" max="15" width="9.75" customWidth="1"/>
    <col min="16" max="16" width="15.625" customWidth="1"/>
    <col min="17" max="17" width="15.125" customWidth="1"/>
    <col min="18" max="21" width="15.625" customWidth="1"/>
    <col min="22" max="23" width="11.75" customWidth="1"/>
    <col min="24" max="24" width="13.625" customWidth="1"/>
    <col min="25" max="25" width="14" customWidth="1"/>
    <col min="26" max="26" width="10.5" customWidth="1"/>
    <col min="40" max="42" width="11.125" customWidth="1"/>
    <col min="46" max="46" width="9.625" customWidth="1"/>
    <col min="47" max="47" width="10.5" customWidth="1"/>
    <col min="48" max="50" width="10.625" customWidth="1"/>
  </cols>
  <sheetData>
    <row r="3" spans="1:58" ht="20.25" x14ac:dyDescent="0.2">
      <c r="A3" s="141" t="s">
        <v>99</v>
      </c>
      <c r="B3" s="141"/>
      <c r="C3" s="141"/>
      <c r="D3" s="141"/>
      <c r="E3" s="141"/>
      <c r="F3" s="141"/>
      <c r="G3" s="141"/>
      <c r="H3" s="141"/>
      <c r="I3" s="141"/>
      <c r="J3" s="141"/>
      <c r="L3" s="140" t="s">
        <v>108</v>
      </c>
      <c r="M3" s="140"/>
      <c r="N3" s="140"/>
      <c r="O3" s="140"/>
      <c r="P3" s="140"/>
      <c r="Q3" s="140"/>
      <c r="R3" s="140"/>
      <c r="S3" s="140"/>
      <c r="T3" s="140"/>
      <c r="U3" s="140"/>
      <c r="V3" s="140"/>
      <c r="X3" s="140" t="s">
        <v>114</v>
      </c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K3" s="141" t="s">
        <v>96</v>
      </c>
      <c r="AL3" s="141"/>
      <c r="AM3" s="141"/>
      <c r="AN3" s="141"/>
      <c r="AO3" s="141"/>
      <c r="AP3" s="141"/>
      <c r="AS3" s="140" t="s">
        <v>425</v>
      </c>
      <c r="AT3" s="140"/>
      <c r="AU3" s="140"/>
      <c r="AV3" s="140"/>
      <c r="AW3" s="140"/>
      <c r="AX3" s="140"/>
      <c r="BA3" s="140" t="s">
        <v>40</v>
      </c>
      <c r="BB3" s="140"/>
      <c r="BC3" s="140"/>
      <c r="BD3" s="140"/>
      <c r="BE3" s="140"/>
      <c r="BF3" s="140"/>
    </row>
    <row r="4" spans="1:58" ht="17.25" x14ac:dyDescent="0.2">
      <c r="A4" s="12" t="s">
        <v>34</v>
      </c>
      <c r="B4" s="12" t="s">
        <v>635</v>
      </c>
      <c r="C4" s="12" t="s">
        <v>100</v>
      </c>
      <c r="D4" s="12" t="s">
        <v>36</v>
      </c>
      <c r="E4" s="12" t="s">
        <v>101</v>
      </c>
      <c r="F4" s="12" t="s">
        <v>103</v>
      </c>
      <c r="G4" s="12" t="s">
        <v>104</v>
      </c>
      <c r="H4" s="12" t="s">
        <v>102</v>
      </c>
      <c r="I4" s="12" t="s">
        <v>105</v>
      </c>
      <c r="J4" s="12" t="s">
        <v>107</v>
      </c>
      <c r="L4" s="12" t="s">
        <v>34</v>
      </c>
      <c r="M4" s="12" t="s">
        <v>113</v>
      </c>
      <c r="N4" s="12" t="s">
        <v>502</v>
      </c>
      <c r="O4" s="12" t="s">
        <v>109</v>
      </c>
      <c r="P4" s="12" t="s">
        <v>110</v>
      </c>
      <c r="Q4" s="12" t="s">
        <v>100</v>
      </c>
      <c r="R4" s="12" t="s">
        <v>111</v>
      </c>
      <c r="S4" s="12" t="s">
        <v>112</v>
      </c>
      <c r="T4" s="12" t="s">
        <v>106</v>
      </c>
      <c r="U4" s="12" t="s">
        <v>237</v>
      </c>
      <c r="V4" s="12" t="s">
        <v>238</v>
      </c>
      <c r="X4" s="12" t="s">
        <v>34</v>
      </c>
      <c r="Y4" s="12" t="s">
        <v>113</v>
      </c>
      <c r="Z4" s="12" t="s">
        <v>502</v>
      </c>
      <c r="AA4" s="12" t="s">
        <v>109</v>
      </c>
      <c r="AB4" s="12" t="s">
        <v>110</v>
      </c>
      <c r="AC4" s="12" t="s">
        <v>100</v>
      </c>
      <c r="AD4" s="12" t="s">
        <v>111</v>
      </c>
      <c r="AE4" s="12" t="s">
        <v>112</v>
      </c>
      <c r="AF4" s="12" t="s">
        <v>106</v>
      </c>
      <c r="AG4" s="12" t="s">
        <v>237</v>
      </c>
      <c r="AH4" s="12" t="s">
        <v>238</v>
      </c>
      <c r="AK4" s="12" t="s">
        <v>33</v>
      </c>
      <c r="AL4" s="12" t="s">
        <v>34</v>
      </c>
      <c r="AM4" s="12" t="s">
        <v>35</v>
      </c>
      <c r="AN4" s="12" t="s">
        <v>36</v>
      </c>
      <c r="AO4" s="12" t="s">
        <v>111</v>
      </c>
      <c r="AP4" s="12" t="s">
        <v>106</v>
      </c>
      <c r="AS4" s="12" t="s">
        <v>33</v>
      </c>
      <c r="AT4" s="12" t="s">
        <v>34</v>
      </c>
      <c r="AU4" s="12" t="s">
        <v>35</v>
      </c>
      <c r="AV4" s="12" t="s">
        <v>39</v>
      </c>
      <c r="AW4" s="12" t="s">
        <v>97</v>
      </c>
      <c r="AX4" s="12" t="s">
        <v>98</v>
      </c>
      <c r="BA4" s="12" t="s">
        <v>33</v>
      </c>
      <c r="BB4" s="12" t="s">
        <v>34</v>
      </c>
      <c r="BC4" s="12" t="s">
        <v>35</v>
      </c>
      <c r="BD4" s="12" t="s">
        <v>39</v>
      </c>
      <c r="BE4" s="12" t="s">
        <v>97</v>
      </c>
      <c r="BF4" s="12" t="s">
        <v>98</v>
      </c>
    </row>
    <row r="5" spans="1:58" ht="16.5" x14ac:dyDescent="0.2">
      <c r="A5" s="25">
        <v>0</v>
      </c>
      <c r="B5" s="90"/>
      <c r="C5" s="25">
        <v>0</v>
      </c>
      <c r="D5" s="25">
        <v>0</v>
      </c>
      <c r="E5" s="25">
        <v>0</v>
      </c>
      <c r="F5" s="90">
        <v>0</v>
      </c>
      <c r="G5" s="25">
        <v>0</v>
      </c>
      <c r="H5" s="25">
        <v>0</v>
      </c>
      <c r="I5" s="25">
        <v>10</v>
      </c>
      <c r="J5" s="25">
        <v>0</v>
      </c>
      <c r="L5" s="25">
        <v>0</v>
      </c>
      <c r="M5" s="25">
        <v>0</v>
      </c>
      <c r="N5" s="14">
        <f>SUM(M$5:M5)</f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36">
        <v>0</v>
      </c>
      <c r="V5" s="36">
        <v>0</v>
      </c>
      <c r="X5" s="25">
        <v>0</v>
      </c>
      <c r="Y5" s="25">
        <v>0</v>
      </c>
      <c r="Z5" s="76">
        <f>SUM(Y$5:Y5)</f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36"/>
      <c r="AH5" s="36"/>
      <c r="AK5" s="25">
        <v>1</v>
      </c>
      <c r="AL5" s="25">
        <v>1</v>
      </c>
      <c r="AM5" s="25">
        <v>1</v>
      </c>
      <c r="AN5" s="25">
        <f>INDEX($D$6:$D$25,AL5)</f>
        <v>5</v>
      </c>
      <c r="AO5" s="25">
        <f>INT(INDEX($F$5:$F$25,AL5)+AM5*INDEX($G$6:$G$25,AL5))</f>
        <v>2</v>
      </c>
      <c r="AP5" s="25">
        <f>INT(INDEX($I$5:$I$25,AL5)+AM5*INDEX($J$6:$J$25,AL5))</f>
        <v>13</v>
      </c>
      <c r="AS5" s="17">
        <v>1</v>
      </c>
      <c r="AT5" s="14">
        <f>INDEX($L$5:$L$25,MATCH(AS5-1,$N$5:$N$25,1))+1</f>
        <v>1</v>
      </c>
      <c r="AU5" s="14">
        <f>AS5-INDEX($N$5:$N$25,AT5)</f>
        <v>1</v>
      </c>
      <c r="AV5" s="14">
        <v>0</v>
      </c>
      <c r="AW5" s="14">
        <f t="shared" ref="AW5:AW13" si="0">INDEX($R$6:$R$20,AT5)</f>
        <v>300</v>
      </c>
      <c r="AX5" s="14">
        <f t="shared" ref="AX5:AX13" si="1">INDEX($T$6:$T$20,AT5)</f>
        <v>1125</v>
      </c>
      <c r="BA5" s="17">
        <v>1</v>
      </c>
      <c r="BB5" s="14">
        <f>INDEX($X$5:$X$25,MATCH(BA5-1,$Z$5:$Z$25,1))+1</f>
        <v>1</v>
      </c>
      <c r="BC5" s="14">
        <f>BA5-INDEX($Z$5:$Z$25,BB5)</f>
        <v>1</v>
      </c>
      <c r="BD5" s="14">
        <v>100</v>
      </c>
      <c r="BE5" s="14">
        <f t="shared" ref="BE5:BE13" si="2">INDEX($AD$6:$AD$20,BB5)</f>
        <v>600</v>
      </c>
      <c r="BF5" s="14">
        <f t="shared" ref="BF5:BF13" si="3">INDEX($AF$6:$AF$20,BB5)</f>
        <v>2250</v>
      </c>
    </row>
    <row r="6" spans="1:58" ht="16.5" x14ac:dyDescent="0.2">
      <c r="A6" s="25">
        <v>1</v>
      </c>
      <c r="B6" s="90">
        <v>10</v>
      </c>
      <c r="C6" s="25">
        <v>5</v>
      </c>
      <c r="D6" s="25">
        <v>5</v>
      </c>
      <c r="E6" s="90">
        <v>5</v>
      </c>
      <c r="F6" s="25">
        <v>10</v>
      </c>
      <c r="G6" s="25">
        <f t="shared" ref="G6:G20" si="4">(F6-F5)/$C6</f>
        <v>2</v>
      </c>
      <c r="H6" s="25">
        <v>5</v>
      </c>
      <c r="I6" s="25">
        <f t="shared" ref="I6:I20" si="5">D6*H6</f>
        <v>25</v>
      </c>
      <c r="J6" s="25">
        <f>(I6-I5)/$C6</f>
        <v>3</v>
      </c>
      <c r="L6" s="25">
        <v>1</v>
      </c>
      <c r="M6" s="25">
        <v>9</v>
      </c>
      <c r="N6" s="14">
        <f>SUM(M$5:M6)</f>
        <v>9</v>
      </c>
      <c r="O6" s="25">
        <v>10</v>
      </c>
      <c r="P6" s="25">
        <f>INDEX($D$6:$D$34,L6)*O6</f>
        <v>50</v>
      </c>
      <c r="Q6" s="25">
        <v>30</v>
      </c>
      <c r="R6" s="25">
        <f>INDEX($F$6:$F$34,L6)*Q6</f>
        <v>300</v>
      </c>
      <c r="S6" s="25">
        <v>45</v>
      </c>
      <c r="T6" s="25">
        <f>INDEX($I$6:$I$36,L6)*S6</f>
        <v>1125</v>
      </c>
      <c r="U6" s="36">
        <v>60</v>
      </c>
      <c r="V6" s="36">
        <f>INDEX($I$6:$I$34,L6)*U6</f>
        <v>1500</v>
      </c>
      <c r="X6" s="25">
        <v>1</v>
      </c>
      <c r="Y6" s="25">
        <v>9</v>
      </c>
      <c r="Z6" s="14">
        <f>SUM(Y$5:Y6)</f>
        <v>9</v>
      </c>
      <c r="AA6" s="57">
        <v>20</v>
      </c>
      <c r="AB6" s="14">
        <f>INDEX($D$6:$D$34,X6)*AA6</f>
        <v>100</v>
      </c>
      <c r="AC6" s="25">
        <v>60</v>
      </c>
      <c r="AD6" s="14">
        <f>INDEX($F$6:$F$34,X6)*AC6</f>
        <v>600</v>
      </c>
      <c r="AE6" s="25">
        <v>90</v>
      </c>
      <c r="AF6" s="14">
        <f>INDEX($I$6:$I$34,X6)*AE6</f>
        <v>2250</v>
      </c>
      <c r="AG6" s="36">
        <v>120</v>
      </c>
      <c r="AH6" s="14">
        <f>INDEX($I$6:$I$34,X6)*AG6</f>
        <v>3000</v>
      </c>
      <c r="AK6" s="25">
        <v>2</v>
      </c>
      <c r="AL6" s="25">
        <v>1</v>
      </c>
      <c r="AM6" s="25">
        <v>2</v>
      </c>
      <c r="AN6" s="69">
        <f t="shared" ref="AN6:AN25" si="6">INDEX($D$6:$D$25,AL6)</f>
        <v>5</v>
      </c>
      <c r="AO6" s="69">
        <f t="shared" ref="AO6:AO25" si="7">INT(INDEX($F$5:$F$25,AL6)+AM6*INDEX($G$6:$G$25,AL6))</f>
        <v>4</v>
      </c>
      <c r="AP6" s="69">
        <f t="shared" ref="AP6:AP25" si="8">INT(INDEX($I$5:$I$25,AL6)+AM6*INDEX($J$6:$J$25,AL6))</f>
        <v>16</v>
      </c>
      <c r="AS6" s="17">
        <v>2</v>
      </c>
      <c r="AT6" s="14">
        <f t="shared" ref="AT6:AT25" si="9">INDEX($L$5:$L$25,MATCH(AS6-1,$N$5:$N$25,1))+1</f>
        <v>1</v>
      </c>
      <c r="AU6" s="14">
        <f t="shared" ref="AU6:AU25" si="10">AS6-INDEX($N$5:$N$25,AT6)</f>
        <v>2</v>
      </c>
      <c r="AV6" s="14">
        <v>50</v>
      </c>
      <c r="AW6" s="14">
        <f t="shared" si="0"/>
        <v>300</v>
      </c>
      <c r="AX6" s="14">
        <f t="shared" si="1"/>
        <v>1125</v>
      </c>
      <c r="BA6" s="17">
        <v>2</v>
      </c>
      <c r="BB6" s="14">
        <f t="shared" ref="BB6:BB25" si="11">INDEX($X$5:$X$25,MATCH(BA6-1,$Z$5:$Z$25,1))+1</f>
        <v>1</v>
      </c>
      <c r="BC6" s="14">
        <f t="shared" ref="BC6:BC25" si="12">BA6-INDEX($Z$5:$Z$25,BB6)</f>
        <v>2</v>
      </c>
      <c r="BD6" s="14">
        <v>100</v>
      </c>
      <c r="BE6" s="14">
        <f t="shared" si="2"/>
        <v>600</v>
      </c>
      <c r="BF6" s="14">
        <f t="shared" si="3"/>
        <v>2250</v>
      </c>
    </row>
    <row r="7" spans="1:58" ht="16.5" x14ac:dyDescent="0.2">
      <c r="A7" s="25">
        <v>2</v>
      </c>
      <c r="B7" s="90">
        <v>15</v>
      </c>
      <c r="C7" s="90">
        <v>5</v>
      </c>
      <c r="D7" s="25">
        <v>6</v>
      </c>
      <c r="E7" s="25">
        <v>5</v>
      </c>
      <c r="F7" s="25">
        <v>15</v>
      </c>
      <c r="G7" s="25">
        <f t="shared" si="4"/>
        <v>1</v>
      </c>
      <c r="H7" s="90">
        <v>5</v>
      </c>
      <c r="I7" s="25">
        <f t="shared" si="5"/>
        <v>30</v>
      </c>
      <c r="J7" s="25">
        <f t="shared" ref="J7:J20" si="13">(I7-I6)/$C7</f>
        <v>1</v>
      </c>
      <c r="L7" s="25">
        <v>2</v>
      </c>
      <c r="M7" s="25">
        <v>9</v>
      </c>
      <c r="N7" s="14">
        <f>SUM(M$5:M7)</f>
        <v>18</v>
      </c>
      <c r="O7" s="25">
        <v>20</v>
      </c>
      <c r="P7" s="90">
        <f t="shared" ref="P7:P34" si="14">INDEX($D$6:$D$34,L7)*O7</f>
        <v>120</v>
      </c>
      <c r="Q7" s="25">
        <v>30</v>
      </c>
      <c r="R7" s="90">
        <f t="shared" ref="R7:R34" si="15">INDEX($F$6:$F$34,L7)*Q7</f>
        <v>450</v>
      </c>
      <c r="S7" s="57">
        <v>45</v>
      </c>
      <c r="T7" s="90">
        <f t="shared" ref="T7:T34" si="16">INDEX($I$6:$I$36,L7)*S7</f>
        <v>1350</v>
      </c>
      <c r="U7" s="36">
        <v>90</v>
      </c>
      <c r="V7" s="90">
        <f t="shared" ref="V7:V34" si="17">INDEX($I$6:$I$34,L7)*U7</f>
        <v>2700</v>
      </c>
      <c r="X7" s="91">
        <v>2</v>
      </c>
      <c r="Y7" s="25">
        <v>9</v>
      </c>
      <c r="Z7" s="14">
        <f>SUM(Y$5:Y7)</f>
        <v>18</v>
      </c>
      <c r="AA7" s="25">
        <v>40</v>
      </c>
      <c r="AB7" s="14">
        <f t="shared" ref="AB7:AB34" si="18">INDEX($D$6:$D$34,X7)*AA7</f>
        <v>240</v>
      </c>
      <c r="AC7" s="25">
        <v>60</v>
      </c>
      <c r="AD7" s="14">
        <f t="shared" ref="AD7:AD34" si="19">INDEX($F$6:$F$34,X7)*AC7</f>
        <v>900</v>
      </c>
      <c r="AE7" s="57">
        <v>90</v>
      </c>
      <c r="AF7" s="14">
        <f t="shared" ref="AF7:AF34" si="20">INDEX($I$6:$I$34,X7)*AE7</f>
        <v>2700</v>
      </c>
      <c r="AG7" s="36">
        <v>180</v>
      </c>
      <c r="AH7" s="14">
        <f t="shared" ref="AH7:AH34" si="21">INDEX($I$6:$I$34,X7)*AG7</f>
        <v>5400</v>
      </c>
      <c r="AK7" s="25">
        <v>3</v>
      </c>
      <c r="AL7" s="25">
        <v>1</v>
      </c>
      <c r="AM7" s="25">
        <v>3</v>
      </c>
      <c r="AN7" s="69">
        <f t="shared" si="6"/>
        <v>5</v>
      </c>
      <c r="AO7" s="69">
        <f t="shared" si="7"/>
        <v>6</v>
      </c>
      <c r="AP7" s="69">
        <f t="shared" si="8"/>
        <v>19</v>
      </c>
      <c r="AS7" s="17">
        <v>3</v>
      </c>
      <c r="AT7" s="14">
        <f t="shared" si="9"/>
        <v>1</v>
      </c>
      <c r="AU7" s="14">
        <f t="shared" si="10"/>
        <v>3</v>
      </c>
      <c r="AV7" s="14">
        <v>50</v>
      </c>
      <c r="AW7" s="14">
        <f t="shared" si="0"/>
        <v>300</v>
      </c>
      <c r="AX7" s="14">
        <f t="shared" si="1"/>
        <v>1125</v>
      </c>
      <c r="BA7" s="17">
        <v>3</v>
      </c>
      <c r="BB7" s="14">
        <f t="shared" si="11"/>
        <v>1</v>
      </c>
      <c r="BC7" s="14">
        <f t="shared" si="12"/>
        <v>3</v>
      </c>
      <c r="BD7" s="14">
        <v>100</v>
      </c>
      <c r="BE7" s="14">
        <f t="shared" si="2"/>
        <v>600</v>
      </c>
      <c r="BF7" s="14">
        <f t="shared" si="3"/>
        <v>2250</v>
      </c>
    </row>
    <row r="8" spans="1:58" ht="16.5" x14ac:dyDescent="0.2">
      <c r="A8" s="25">
        <v>3</v>
      </c>
      <c r="B8" s="90">
        <v>20</v>
      </c>
      <c r="C8" s="90">
        <v>5</v>
      </c>
      <c r="D8" s="90">
        <v>7</v>
      </c>
      <c r="E8" s="90">
        <v>5</v>
      </c>
      <c r="F8" s="25">
        <v>20</v>
      </c>
      <c r="G8" s="25">
        <f t="shared" si="4"/>
        <v>1</v>
      </c>
      <c r="H8" s="90">
        <v>5</v>
      </c>
      <c r="I8" s="25">
        <f t="shared" si="5"/>
        <v>35</v>
      </c>
      <c r="J8" s="25">
        <f t="shared" si="13"/>
        <v>1</v>
      </c>
      <c r="L8" s="25">
        <v>3</v>
      </c>
      <c r="M8" s="90">
        <v>9</v>
      </c>
      <c r="N8" s="14">
        <f>SUM(M$5:M8)</f>
        <v>27</v>
      </c>
      <c r="O8" s="25">
        <v>20</v>
      </c>
      <c r="P8" s="90">
        <f t="shared" si="14"/>
        <v>140</v>
      </c>
      <c r="Q8" s="25">
        <v>30</v>
      </c>
      <c r="R8" s="90">
        <f t="shared" si="15"/>
        <v>600</v>
      </c>
      <c r="S8" s="57">
        <v>45</v>
      </c>
      <c r="T8" s="90">
        <f t="shared" si="16"/>
        <v>1575</v>
      </c>
      <c r="U8" s="36">
        <v>120</v>
      </c>
      <c r="V8" s="90">
        <f t="shared" si="17"/>
        <v>4200</v>
      </c>
      <c r="X8" s="91">
        <v>3</v>
      </c>
      <c r="Y8" s="25">
        <v>9</v>
      </c>
      <c r="Z8" s="14">
        <f>SUM(Y$5:Y8)</f>
        <v>27</v>
      </c>
      <c r="AA8" s="25">
        <v>40</v>
      </c>
      <c r="AB8" s="14">
        <f t="shared" si="18"/>
        <v>280</v>
      </c>
      <c r="AC8" s="25">
        <v>60</v>
      </c>
      <c r="AD8" s="14">
        <f t="shared" si="19"/>
        <v>1200</v>
      </c>
      <c r="AE8" s="57">
        <v>90</v>
      </c>
      <c r="AF8" s="14">
        <f t="shared" si="20"/>
        <v>3150</v>
      </c>
      <c r="AG8" s="36">
        <v>240</v>
      </c>
      <c r="AH8" s="14">
        <f t="shared" si="21"/>
        <v>8400</v>
      </c>
      <c r="AK8" s="25">
        <v>4</v>
      </c>
      <c r="AL8" s="25">
        <v>1</v>
      </c>
      <c r="AM8" s="25">
        <v>4</v>
      </c>
      <c r="AN8" s="69">
        <f t="shared" si="6"/>
        <v>5</v>
      </c>
      <c r="AO8" s="69">
        <f t="shared" si="7"/>
        <v>8</v>
      </c>
      <c r="AP8" s="69">
        <f t="shared" si="8"/>
        <v>22</v>
      </c>
      <c r="AS8" s="17">
        <v>4</v>
      </c>
      <c r="AT8" s="14">
        <f t="shared" si="9"/>
        <v>1</v>
      </c>
      <c r="AU8" s="14">
        <f t="shared" si="10"/>
        <v>4</v>
      </c>
      <c r="AV8" s="14">
        <v>50</v>
      </c>
      <c r="AW8" s="14">
        <f t="shared" si="0"/>
        <v>300</v>
      </c>
      <c r="AX8" s="14">
        <f t="shared" si="1"/>
        <v>1125</v>
      </c>
      <c r="BA8" s="17">
        <v>4</v>
      </c>
      <c r="BB8" s="14">
        <f t="shared" si="11"/>
        <v>1</v>
      </c>
      <c r="BC8" s="14">
        <f t="shared" si="12"/>
        <v>4</v>
      </c>
      <c r="BD8" s="14">
        <v>150</v>
      </c>
      <c r="BE8" s="14">
        <f t="shared" si="2"/>
        <v>600</v>
      </c>
      <c r="BF8" s="14">
        <f t="shared" si="3"/>
        <v>2250</v>
      </c>
    </row>
    <row r="9" spans="1:58" ht="16.5" x14ac:dyDescent="0.2">
      <c r="A9" s="25">
        <v>4</v>
      </c>
      <c r="B9" s="90">
        <v>25</v>
      </c>
      <c r="C9" s="90">
        <v>5</v>
      </c>
      <c r="D9" s="90">
        <v>8</v>
      </c>
      <c r="E9" s="90">
        <v>5</v>
      </c>
      <c r="F9" s="36">
        <v>25</v>
      </c>
      <c r="G9" s="25">
        <f t="shared" si="4"/>
        <v>1</v>
      </c>
      <c r="H9" s="90">
        <v>5</v>
      </c>
      <c r="I9" s="25">
        <f t="shared" si="5"/>
        <v>40</v>
      </c>
      <c r="J9" s="25">
        <f t="shared" si="13"/>
        <v>1</v>
      </c>
      <c r="L9" s="25">
        <v>4</v>
      </c>
      <c r="M9" s="90">
        <v>9</v>
      </c>
      <c r="N9" s="14">
        <f>SUM(M$5:M9)</f>
        <v>36</v>
      </c>
      <c r="O9" s="25">
        <v>20</v>
      </c>
      <c r="P9" s="90">
        <f t="shared" si="14"/>
        <v>160</v>
      </c>
      <c r="Q9" s="25">
        <v>30</v>
      </c>
      <c r="R9" s="90">
        <f t="shared" si="15"/>
        <v>750</v>
      </c>
      <c r="S9" s="57">
        <v>45</v>
      </c>
      <c r="T9" s="90">
        <f t="shared" si="16"/>
        <v>1800</v>
      </c>
      <c r="U9" s="36">
        <v>120</v>
      </c>
      <c r="V9" s="90">
        <f t="shared" si="17"/>
        <v>4800</v>
      </c>
      <c r="X9" s="91">
        <v>4</v>
      </c>
      <c r="Y9" s="25">
        <v>9</v>
      </c>
      <c r="Z9" s="14">
        <f>SUM(Y$5:Y9)</f>
        <v>36</v>
      </c>
      <c r="AA9" s="25">
        <v>40</v>
      </c>
      <c r="AB9" s="14">
        <f t="shared" si="18"/>
        <v>320</v>
      </c>
      <c r="AC9" s="25">
        <v>60</v>
      </c>
      <c r="AD9" s="14">
        <f t="shared" si="19"/>
        <v>1500</v>
      </c>
      <c r="AE9" s="57">
        <v>90</v>
      </c>
      <c r="AF9" s="14">
        <f t="shared" si="20"/>
        <v>3600</v>
      </c>
      <c r="AG9" s="36">
        <v>240</v>
      </c>
      <c r="AH9" s="14">
        <f t="shared" si="21"/>
        <v>9600</v>
      </c>
      <c r="AK9" s="25">
        <v>5</v>
      </c>
      <c r="AL9" s="25">
        <v>2</v>
      </c>
      <c r="AM9" s="25">
        <v>1</v>
      </c>
      <c r="AN9" s="69">
        <f t="shared" si="6"/>
        <v>6</v>
      </c>
      <c r="AO9" s="69">
        <f t="shared" si="7"/>
        <v>11</v>
      </c>
      <c r="AP9" s="69">
        <f t="shared" si="8"/>
        <v>26</v>
      </c>
      <c r="AS9" s="17">
        <v>5</v>
      </c>
      <c r="AT9" s="14">
        <f t="shared" si="9"/>
        <v>1</v>
      </c>
      <c r="AU9" s="14">
        <f t="shared" si="10"/>
        <v>5</v>
      </c>
      <c r="AV9" s="14">
        <v>50</v>
      </c>
      <c r="AW9" s="14">
        <f t="shared" si="0"/>
        <v>300</v>
      </c>
      <c r="AX9" s="14">
        <f t="shared" si="1"/>
        <v>1125</v>
      </c>
      <c r="BA9" s="17">
        <v>5</v>
      </c>
      <c r="BB9" s="14">
        <f t="shared" si="11"/>
        <v>1</v>
      </c>
      <c r="BC9" s="14">
        <f t="shared" si="12"/>
        <v>5</v>
      </c>
      <c r="BD9" s="14">
        <v>150</v>
      </c>
      <c r="BE9" s="14">
        <f t="shared" si="2"/>
        <v>600</v>
      </c>
      <c r="BF9" s="14">
        <f t="shared" si="3"/>
        <v>2250</v>
      </c>
    </row>
    <row r="10" spans="1:58" ht="16.5" x14ac:dyDescent="0.2">
      <c r="A10" s="25">
        <v>5</v>
      </c>
      <c r="B10" s="90">
        <v>30</v>
      </c>
      <c r="C10" s="90">
        <v>5</v>
      </c>
      <c r="D10" s="90">
        <v>9</v>
      </c>
      <c r="E10" s="90">
        <v>5</v>
      </c>
      <c r="F10" s="25">
        <v>30</v>
      </c>
      <c r="G10" s="25">
        <f t="shared" si="4"/>
        <v>1</v>
      </c>
      <c r="H10" s="90">
        <v>5</v>
      </c>
      <c r="I10" s="25">
        <f t="shared" si="5"/>
        <v>45</v>
      </c>
      <c r="J10" s="25">
        <f t="shared" si="13"/>
        <v>1</v>
      </c>
      <c r="L10" s="25">
        <v>5</v>
      </c>
      <c r="M10" s="90">
        <v>9</v>
      </c>
      <c r="N10" s="14">
        <f>SUM(M$5:M10)</f>
        <v>45</v>
      </c>
      <c r="O10" s="25">
        <v>20</v>
      </c>
      <c r="P10" s="90">
        <f t="shared" si="14"/>
        <v>180</v>
      </c>
      <c r="Q10" s="25">
        <v>30</v>
      </c>
      <c r="R10" s="90">
        <f t="shared" si="15"/>
        <v>900</v>
      </c>
      <c r="S10" s="57">
        <v>45</v>
      </c>
      <c r="T10" s="90">
        <f t="shared" si="16"/>
        <v>2025</v>
      </c>
      <c r="U10" s="36">
        <v>150</v>
      </c>
      <c r="V10" s="90">
        <f t="shared" si="17"/>
        <v>6750</v>
      </c>
      <c r="X10" s="91">
        <v>5</v>
      </c>
      <c r="Y10" s="91">
        <v>9</v>
      </c>
      <c r="Z10" s="14">
        <f>SUM(Y$5:Y10)</f>
        <v>45</v>
      </c>
      <c r="AA10" s="25">
        <v>40</v>
      </c>
      <c r="AB10" s="14">
        <f t="shared" si="18"/>
        <v>360</v>
      </c>
      <c r="AC10" s="25">
        <v>60</v>
      </c>
      <c r="AD10" s="14">
        <f t="shared" si="19"/>
        <v>1800</v>
      </c>
      <c r="AE10" s="57">
        <v>90</v>
      </c>
      <c r="AF10" s="14">
        <f t="shared" si="20"/>
        <v>4050</v>
      </c>
      <c r="AG10" s="36">
        <v>300</v>
      </c>
      <c r="AH10" s="14">
        <f t="shared" si="21"/>
        <v>13500</v>
      </c>
      <c r="AK10" s="25">
        <v>6</v>
      </c>
      <c r="AL10" s="25">
        <v>2</v>
      </c>
      <c r="AM10" s="25">
        <v>2</v>
      </c>
      <c r="AN10" s="69">
        <f t="shared" si="6"/>
        <v>6</v>
      </c>
      <c r="AO10" s="69">
        <f t="shared" si="7"/>
        <v>12</v>
      </c>
      <c r="AP10" s="69">
        <f t="shared" si="8"/>
        <v>27</v>
      </c>
      <c r="AS10" s="17">
        <v>6</v>
      </c>
      <c r="AT10" s="14">
        <f t="shared" si="9"/>
        <v>1</v>
      </c>
      <c r="AU10" s="14">
        <f t="shared" si="10"/>
        <v>6</v>
      </c>
      <c r="AV10" s="14">
        <v>50</v>
      </c>
      <c r="AW10" s="14">
        <f t="shared" si="0"/>
        <v>300</v>
      </c>
      <c r="AX10" s="14">
        <f t="shared" si="1"/>
        <v>1125</v>
      </c>
      <c r="BA10" s="17">
        <v>6</v>
      </c>
      <c r="BB10" s="14">
        <f t="shared" si="11"/>
        <v>1</v>
      </c>
      <c r="BC10" s="14">
        <f t="shared" si="12"/>
        <v>6</v>
      </c>
      <c r="BD10" s="14">
        <v>150</v>
      </c>
      <c r="BE10" s="14">
        <f t="shared" si="2"/>
        <v>600</v>
      </c>
      <c r="BF10" s="14">
        <f t="shared" si="3"/>
        <v>2250</v>
      </c>
    </row>
    <row r="11" spans="1:58" ht="16.5" x14ac:dyDescent="0.2">
      <c r="A11" s="25">
        <v>6</v>
      </c>
      <c r="B11" s="90">
        <v>35</v>
      </c>
      <c r="C11" s="90">
        <v>5</v>
      </c>
      <c r="D11" s="90">
        <v>10</v>
      </c>
      <c r="E11" s="90">
        <v>5</v>
      </c>
      <c r="F11" s="25">
        <v>35</v>
      </c>
      <c r="G11" s="25">
        <f t="shared" si="4"/>
        <v>1</v>
      </c>
      <c r="H11" s="90">
        <v>5</v>
      </c>
      <c r="I11" s="25">
        <f t="shared" si="5"/>
        <v>50</v>
      </c>
      <c r="J11" s="25">
        <f t="shared" si="13"/>
        <v>1</v>
      </c>
      <c r="L11" s="25">
        <v>6</v>
      </c>
      <c r="M11" s="90">
        <v>9</v>
      </c>
      <c r="N11" s="14">
        <f>SUM(M$5:M11)</f>
        <v>54</v>
      </c>
      <c r="O11" s="25">
        <v>20</v>
      </c>
      <c r="P11" s="90">
        <f t="shared" si="14"/>
        <v>200</v>
      </c>
      <c r="Q11" s="25">
        <v>30</v>
      </c>
      <c r="R11" s="90">
        <f t="shared" si="15"/>
        <v>1050</v>
      </c>
      <c r="S11" s="57">
        <v>45</v>
      </c>
      <c r="T11" s="90">
        <f t="shared" si="16"/>
        <v>2250</v>
      </c>
      <c r="U11" s="36">
        <v>150</v>
      </c>
      <c r="V11" s="90">
        <f t="shared" si="17"/>
        <v>7500</v>
      </c>
      <c r="X11" s="91">
        <v>6</v>
      </c>
      <c r="Y11" s="91">
        <v>9</v>
      </c>
      <c r="Z11" s="14">
        <f>SUM(Y$5:Y11)</f>
        <v>54</v>
      </c>
      <c r="AA11" s="25">
        <v>40</v>
      </c>
      <c r="AB11" s="14">
        <f t="shared" si="18"/>
        <v>400</v>
      </c>
      <c r="AC11" s="25">
        <v>60</v>
      </c>
      <c r="AD11" s="14">
        <f t="shared" si="19"/>
        <v>2100</v>
      </c>
      <c r="AE11" s="57">
        <v>90</v>
      </c>
      <c r="AF11" s="14">
        <f t="shared" si="20"/>
        <v>4500</v>
      </c>
      <c r="AG11" s="36">
        <v>300</v>
      </c>
      <c r="AH11" s="14">
        <f t="shared" si="21"/>
        <v>15000</v>
      </c>
      <c r="AK11" s="25">
        <v>7</v>
      </c>
      <c r="AL11" s="25">
        <v>2</v>
      </c>
      <c r="AM11" s="25">
        <v>3</v>
      </c>
      <c r="AN11" s="69">
        <f t="shared" si="6"/>
        <v>6</v>
      </c>
      <c r="AO11" s="69">
        <f t="shared" si="7"/>
        <v>13</v>
      </c>
      <c r="AP11" s="69">
        <f t="shared" si="8"/>
        <v>28</v>
      </c>
      <c r="AS11" s="17">
        <v>7</v>
      </c>
      <c r="AT11" s="14">
        <f t="shared" si="9"/>
        <v>1</v>
      </c>
      <c r="AU11" s="14">
        <f t="shared" si="10"/>
        <v>7</v>
      </c>
      <c r="AV11" s="14">
        <v>75</v>
      </c>
      <c r="AW11" s="14">
        <f t="shared" si="0"/>
        <v>300</v>
      </c>
      <c r="AX11" s="14">
        <f t="shared" si="1"/>
        <v>1125</v>
      </c>
      <c r="BA11" s="53">
        <v>7</v>
      </c>
      <c r="BB11" s="14">
        <f t="shared" si="11"/>
        <v>1</v>
      </c>
      <c r="BC11" s="14">
        <f t="shared" si="12"/>
        <v>7</v>
      </c>
      <c r="BD11" s="14">
        <v>200</v>
      </c>
      <c r="BE11" s="14">
        <f t="shared" si="2"/>
        <v>600</v>
      </c>
      <c r="BF11" s="14">
        <f t="shared" si="3"/>
        <v>2250</v>
      </c>
    </row>
    <row r="12" spans="1:58" ht="16.5" x14ac:dyDescent="0.2">
      <c r="A12" s="25">
        <v>7</v>
      </c>
      <c r="B12" s="90">
        <v>40</v>
      </c>
      <c r="C12" s="90">
        <v>5</v>
      </c>
      <c r="D12" s="90">
        <v>12</v>
      </c>
      <c r="E12" s="90">
        <v>5</v>
      </c>
      <c r="F12" s="25">
        <v>40</v>
      </c>
      <c r="G12" s="25">
        <f t="shared" si="4"/>
        <v>1</v>
      </c>
      <c r="H12" s="90">
        <v>5</v>
      </c>
      <c r="I12" s="25">
        <f t="shared" si="5"/>
        <v>60</v>
      </c>
      <c r="J12" s="25">
        <f t="shared" si="13"/>
        <v>2</v>
      </c>
      <c r="L12" s="25">
        <v>7</v>
      </c>
      <c r="M12" s="90">
        <v>9</v>
      </c>
      <c r="N12" s="14">
        <f>SUM(M$5:M12)</f>
        <v>63</v>
      </c>
      <c r="O12" s="25">
        <v>20</v>
      </c>
      <c r="P12" s="90">
        <f t="shared" si="14"/>
        <v>240</v>
      </c>
      <c r="Q12" s="25">
        <v>30</v>
      </c>
      <c r="R12" s="90">
        <f t="shared" si="15"/>
        <v>1200</v>
      </c>
      <c r="S12" s="57">
        <v>45</v>
      </c>
      <c r="T12" s="90">
        <f t="shared" si="16"/>
        <v>2700</v>
      </c>
      <c r="U12" s="36">
        <v>150</v>
      </c>
      <c r="V12" s="90">
        <f t="shared" si="17"/>
        <v>9000</v>
      </c>
      <c r="X12" s="91">
        <v>7</v>
      </c>
      <c r="Y12" s="91">
        <v>9</v>
      </c>
      <c r="Z12" s="14">
        <f>SUM(Y$5:Y12)</f>
        <v>63</v>
      </c>
      <c r="AA12" s="25">
        <v>40</v>
      </c>
      <c r="AB12" s="14">
        <f t="shared" si="18"/>
        <v>480</v>
      </c>
      <c r="AC12" s="25">
        <v>60</v>
      </c>
      <c r="AD12" s="14">
        <f t="shared" si="19"/>
        <v>2400</v>
      </c>
      <c r="AE12" s="57">
        <v>90</v>
      </c>
      <c r="AF12" s="14">
        <f t="shared" si="20"/>
        <v>5400</v>
      </c>
      <c r="AG12" s="36">
        <v>300</v>
      </c>
      <c r="AH12" s="14">
        <f t="shared" si="21"/>
        <v>18000</v>
      </c>
      <c r="AK12" s="25">
        <v>8</v>
      </c>
      <c r="AL12" s="25">
        <v>2</v>
      </c>
      <c r="AM12" s="25">
        <v>4</v>
      </c>
      <c r="AN12" s="69">
        <f t="shared" si="6"/>
        <v>6</v>
      </c>
      <c r="AO12" s="69">
        <f t="shared" si="7"/>
        <v>14</v>
      </c>
      <c r="AP12" s="69">
        <f t="shared" si="8"/>
        <v>29</v>
      </c>
      <c r="AS12" s="53">
        <v>8</v>
      </c>
      <c r="AT12" s="14">
        <f t="shared" si="9"/>
        <v>1</v>
      </c>
      <c r="AU12" s="14">
        <f t="shared" si="10"/>
        <v>8</v>
      </c>
      <c r="AV12" s="14">
        <v>75</v>
      </c>
      <c r="AW12" s="14">
        <f t="shared" si="0"/>
        <v>300</v>
      </c>
      <c r="AX12" s="14">
        <f t="shared" si="1"/>
        <v>1125</v>
      </c>
      <c r="BA12" s="53">
        <v>8</v>
      </c>
      <c r="BB12" s="14">
        <f t="shared" si="11"/>
        <v>1</v>
      </c>
      <c r="BC12" s="14">
        <f t="shared" si="12"/>
        <v>8</v>
      </c>
      <c r="BD12" s="14">
        <v>200</v>
      </c>
      <c r="BE12" s="14">
        <f t="shared" si="2"/>
        <v>600</v>
      </c>
      <c r="BF12" s="14">
        <f t="shared" si="3"/>
        <v>2250</v>
      </c>
    </row>
    <row r="13" spans="1:58" ht="16.5" x14ac:dyDescent="0.2">
      <c r="A13" s="25">
        <v>8</v>
      </c>
      <c r="B13" s="90">
        <v>45</v>
      </c>
      <c r="C13" s="90">
        <v>5</v>
      </c>
      <c r="D13" s="90">
        <v>14</v>
      </c>
      <c r="E13" s="90">
        <v>5</v>
      </c>
      <c r="F13" s="25">
        <v>45</v>
      </c>
      <c r="G13" s="25">
        <f t="shared" si="4"/>
        <v>1</v>
      </c>
      <c r="H13" s="90">
        <v>5</v>
      </c>
      <c r="I13" s="25">
        <f t="shared" si="5"/>
        <v>70</v>
      </c>
      <c r="J13" s="25">
        <f t="shared" si="13"/>
        <v>2</v>
      </c>
      <c r="L13" s="25">
        <v>8</v>
      </c>
      <c r="M13" s="90">
        <v>9</v>
      </c>
      <c r="N13" s="14">
        <f>SUM(M$5:M13)</f>
        <v>72</v>
      </c>
      <c r="O13" s="25">
        <v>20</v>
      </c>
      <c r="P13" s="90">
        <f t="shared" si="14"/>
        <v>280</v>
      </c>
      <c r="Q13" s="25">
        <v>30</v>
      </c>
      <c r="R13" s="90">
        <f t="shared" si="15"/>
        <v>1350</v>
      </c>
      <c r="S13" s="57">
        <v>45</v>
      </c>
      <c r="T13" s="90">
        <f t="shared" si="16"/>
        <v>3150</v>
      </c>
      <c r="U13" s="36">
        <v>150</v>
      </c>
      <c r="V13" s="90">
        <f t="shared" si="17"/>
        <v>10500</v>
      </c>
      <c r="X13" s="91">
        <v>8</v>
      </c>
      <c r="Y13" s="91">
        <v>9</v>
      </c>
      <c r="Z13" s="14">
        <f>SUM(Y$5:Y13)</f>
        <v>72</v>
      </c>
      <c r="AA13" s="25">
        <v>40</v>
      </c>
      <c r="AB13" s="14">
        <f t="shared" si="18"/>
        <v>560</v>
      </c>
      <c r="AC13" s="25">
        <v>60</v>
      </c>
      <c r="AD13" s="14">
        <f t="shared" si="19"/>
        <v>2700</v>
      </c>
      <c r="AE13" s="57">
        <v>90</v>
      </c>
      <c r="AF13" s="14">
        <f t="shared" si="20"/>
        <v>6300</v>
      </c>
      <c r="AG13" s="36">
        <v>300</v>
      </c>
      <c r="AH13" s="14">
        <f t="shared" si="21"/>
        <v>21000</v>
      </c>
      <c r="AK13" s="25">
        <v>9</v>
      </c>
      <c r="AL13" s="25">
        <v>2</v>
      </c>
      <c r="AM13" s="25">
        <v>5</v>
      </c>
      <c r="AN13" s="69">
        <f t="shared" si="6"/>
        <v>6</v>
      </c>
      <c r="AO13" s="69">
        <f t="shared" si="7"/>
        <v>15</v>
      </c>
      <c r="AP13" s="69">
        <f t="shared" si="8"/>
        <v>30</v>
      </c>
      <c r="AS13" s="53">
        <v>9</v>
      </c>
      <c r="AT13" s="14">
        <f t="shared" si="9"/>
        <v>1</v>
      </c>
      <c r="AU13" s="14">
        <f t="shared" si="10"/>
        <v>9</v>
      </c>
      <c r="AV13" s="14">
        <v>75</v>
      </c>
      <c r="AW13" s="14">
        <f t="shared" si="0"/>
        <v>300</v>
      </c>
      <c r="AX13" s="14">
        <f t="shared" si="1"/>
        <v>1125</v>
      </c>
      <c r="BA13" s="53">
        <v>9</v>
      </c>
      <c r="BB13" s="14">
        <f t="shared" si="11"/>
        <v>1</v>
      </c>
      <c r="BC13" s="14">
        <f t="shared" si="12"/>
        <v>9</v>
      </c>
      <c r="BD13" s="14">
        <v>200</v>
      </c>
      <c r="BE13" s="14">
        <f t="shared" si="2"/>
        <v>600</v>
      </c>
      <c r="BF13" s="14">
        <f t="shared" si="3"/>
        <v>2250</v>
      </c>
    </row>
    <row r="14" spans="1:58" ht="16.5" x14ac:dyDescent="0.2">
      <c r="A14" s="25">
        <v>9</v>
      </c>
      <c r="B14" s="90">
        <v>50</v>
      </c>
      <c r="C14" s="90">
        <v>5</v>
      </c>
      <c r="D14" s="90">
        <v>16</v>
      </c>
      <c r="E14" s="90">
        <v>5</v>
      </c>
      <c r="F14" s="25">
        <v>50</v>
      </c>
      <c r="G14" s="25">
        <f t="shared" si="4"/>
        <v>1</v>
      </c>
      <c r="H14" s="90">
        <v>5</v>
      </c>
      <c r="I14" s="25">
        <f t="shared" si="5"/>
        <v>80</v>
      </c>
      <c r="J14" s="25">
        <f t="shared" si="13"/>
        <v>2</v>
      </c>
      <c r="L14" s="25">
        <v>9</v>
      </c>
      <c r="M14" s="90">
        <v>9</v>
      </c>
      <c r="N14" s="14">
        <f>SUM(M$5:M14)</f>
        <v>81</v>
      </c>
      <c r="O14" s="25">
        <v>20</v>
      </c>
      <c r="P14" s="90">
        <f t="shared" si="14"/>
        <v>320</v>
      </c>
      <c r="Q14" s="25">
        <v>30</v>
      </c>
      <c r="R14" s="90">
        <f t="shared" si="15"/>
        <v>1500</v>
      </c>
      <c r="S14" s="57">
        <v>45</v>
      </c>
      <c r="T14" s="90">
        <f t="shared" si="16"/>
        <v>3600</v>
      </c>
      <c r="U14" s="36">
        <v>150</v>
      </c>
      <c r="V14" s="90">
        <f t="shared" si="17"/>
        <v>12000</v>
      </c>
      <c r="X14" s="91">
        <v>9</v>
      </c>
      <c r="Y14" s="91">
        <v>9</v>
      </c>
      <c r="Z14" s="14">
        <f>SUM(Y$5:Y14)</f>
        <v>81</v>
      </c>
      <c r="AA14" s="25">
        <v>40</v>
      </c>
      <c r="AB14" s="14">
        <f t="shared" si="18"/>
        <v>640</v>
      </c>
      <c r="AC14" s="25">
        <v>60</v>
      </c>
      <c r="AD14" s="14">
        <f t="shared" si="19"/>
        <v>3000</v>
      </c>
      <c r="AE14" s="57">
        <v>90</v>
      </c>
      <c r="AF14" s="14">
        <f t="shared" si="20"/>
        <v>7200</v>
      </c>
      <c r="AG14" s="36">
        <v>300</v>
      </c>
      <c r="AH14" s="14">
        <f t="shared" si="21"/>
        <v>24000</v>
      </c>
      <c r="AK14" s="25">
        <v>10</v>
      </c>
      <c r="AL14" s="25">
        <v>2</v>
      </c>
      <c r="AM14" s="25">
        <v>6</v>
      </c>
      <c r="AN14" s="69">
        <f t="shared" si="6"/>
        <v>6</v>
      </c>
      <c r="AO14" s="69">
        <f t="shared" si="7"/>
        <v>16</v>
      </c>
      <c r="AP14" s="69">
        <f t="shared" si="8"/>
        <v>31</v>
      </c>
      <c r="AS14" s="53">
        <v>10</v>
      </c>
      <c r="AT14" s="14">
        <f t="shared" si="9"/>
        <v>2</v>
      </c>
      <c r="AU14" s="14">
        <f t="shared" si="10"/>
        <v>1</v>
      </c>
      <c r="AV14" s="14">
        <f t="shared" ref="AV14:AV25" si="22">INDEX($P$6:$P$25,AT14)</f>
        <v>120</v>
      </c>
      <c r="AW14" s="14">
        <f t="shared" ref="AW14:AW25" si="23">INDEX($R$6:$R$25,AT14)</f>
        <v>450</v>
      </c>
      <c r="AX14" s="14">
        <f t="shared" ref="AX14:AX25" si="24">INDEX($T$6:$T$25,AT14)</f>
        <v>1350</v>
      </c>
      <c r="BA14" s="17">
        <v>7</v>
      </c>
      <c r="BB14" s="14">
        <f t="shared" si="11"/>
        <v>1</v>
      </c>
      <c r="BC14" s="14">
        <f t="shared" si="12"/>
        <v>7</v>
      </c>
      <c r="BD14" s="14">
        <f>INDEX($AB$6:$AB$25,BB14)</f>
        <v>100</v>
      </c>
      <c r="BE14" s="14">
        <f>INDEX($AD$6:$AD$25,BB14)</f>
        <v>600</v>
      </c>
      <c r="BF14" s="14">
        <f>INDEX($AF$6:$AF$25,BB14)</f>
        <v>2250</v>
      </c>
    </row>
    <row r="15" spans="1:58" ht="16.5" x14ac:dyDescent="0.2">
      <c r="A15" s="25">
        <v>10</v>
      </c>
      <c r="B15" s="90">
        <v>55</v>
      </c>
      <c r="C15" s="90">
        <v>5</v>
      </c>
      <c r="D15" s="90">
        <v>18</v>
      </c>
      <c r="E15" s="90">
        <v>5</v>
      </c>
      <c r="F15" s="25">
        <v>55</v>
      </c>
      <c r="G15" s="25">
        <f t="shared" si="4"/>
        <v>1</v>
      </c>
      <c r="H15" s="90">
        <v>5</v>
      </c>
      <c r="I15" s="25">
        <f t="shared" si="5"/>
        <v>90</v>
      </c>
      <c r="J15" s="25">
        <f t="shared" si="13"/>
        <v>2</v>
      </c>
      <c r="L15" s="25">
        <v>10</v>
      </c>
      <c r="M15" s="90">
        <v>9</v>
      </c>
      <c r="N15" s="14">
        <f>SUM(M$5:M15)</f>
        <v>90</v>
      </c>
      <c r="O15" s="25">
        <v>20</v>
      </c>
      <c r="P15" s="90">
        <f t="shared" si="14"/>
        <v>360</v>
      </c>
      <c r="Q15" s="25">
        <v>30</v>
      </c>
      <c r="R15" s="90">
        <f t="shared" si="15"/>
        <v>1650</v>
      </c>
      <c r="S15" s="57">
        <v>45</v>
      </c>
      <c r="T15" s="90">
        <f t="shared" si="16"/>
        <v>4050</v>
      </c>
      <c r="U15" s="36">
        <v>150</v>
      </c>
      <c r="V15" s="90">
        <f t="shared" si="17"/>
        <v>13500</v>
      </c>
      <c r="X15" s="91">
        <v>10</v>
      </c>
      <c r="Y15" s="91">
        <v>9</v>
      </c>
      <c r="Z15" s="14">
        <f>SUM(Y$5:Y15)</f>
        <v>90</v>
      </c>
      <c r="AA15" s="25">
        <v>40</v>
      </c>
      <c r="AB15" s="14">
        <f t="shared" si="18"/>
        <v>720</v>
      </c>
      <c r="AC15" s="25">
        <v>60</v>
      </c>
      <c r="AD15" s="14">
        <f t="shared" si="19"/>
        <v>3300</v>
      </c>
      <c r="AE15" s="57">
        <v>90</v>
      </c>
      <c r="AF15" s="14">
        <f t="shared" si="20"/>
        <v>8100</v>
      </c>
      <c r="AG15" s="36">
        <v>300</v>
      </c>
      <c r="AH15" s="14">
        <f t="shared" si="21"/>
        <v>27000</v>
      </c>
      <c r="AK15" s="25">
        <v>11</v>
      </c>
      <c r="AL15" s="25">
        <v>2</v>
      </c>
      <c r="AM15" s="25">
        <v>7</v>
      </c>
      <c r="AN15" s="69">
        <f t="shared" si="6"/>
        <v>6</v>
      </c>
      <c r="AO15" s="69">
        <f t="shared" si="7"/>
        <v>17</v>
      </c>
      <c r="AP15" s="69">
        <f t="shared" si="8"/>
        <v>32</v>
      </c>
      <c r="AS15" s="53">
        <v>11</v>
      </c>
      <c r="AT15" s="14">
        <f t="shared" si="9"/>
        <v>2</v>
      </c>
      <c r="AU15" s="14">
        <f t="shared" si="10"/>
        <v>2</v>
      </c>
      <c r="AV15" s="14">
        <f t="shared" si="22"/>
        <v>120</v>
      </c>
      <c r="AW15" s="14">
        <f t="shared" si="23"/>
        <v>450</v>
      </c>
      <c r="AX15" s="14">
        <f t="shared" si="24"/>
        <v>1350</v>
      </c>
      <c r="BA15" s="17">
        <v>8</v>
      </c>
      <c r="BB15" s="14">
        <f t="shared" si="11"/>
        <v>1</v>
      </c>
      <c r="BC15" s="14">
        <f t="shared" si="12"/>
        <v>8</v>
      </c>
      <c r="BD15" s="14">
        <f t="shared" ref="BD15:BD25" si="25">INDEX($AB$6:$AB$25,BB15)</f>
        <v>100</v>
      </c>
      <c r="BE15" s="14">
        <f t="shared" ref="BE15:BE25" si="26">INDEX($AD$6:$AD$25,BB15)</f>
        <v>600</v>
      </c>
      <c r="BF15" s="14">
        <f t="shared" ref="BF15:BF25" si="27">INDEX($AF$6:$AF$25,BB15)</f>
        <v>2250</v>
      </c>
    </row>
    <row r="16" spans="1:58" ht="16.5" x14ac:dyDescent="0.2">
      <c r="A16" s="25">
        <v>11</v>
      </c>
      <c r="B16" s="90">
        <v>60</v>
      </c>
      <c r="C16" s="90">
        <v>5</v>
      </c>
      <c r="D16" s="90">
        <v>20</v>
      </c>
      <c r="E16" s="90">
        <v>5</v>
      </c>
      <c r="F16" s="36">
        <v>60</v>
      </c>
      <c r="G16" s="25">
        <f t="shared" si="4"/>
        <v>1</v>
      </c>
      <c r="H16" s="90">
        <v>5</v>
      </c>
      <c r="I16" s="25">
        <f t="shared" si="5"/>
        <v>100</v>
      </c>
      <c r="J16" s="25">
        <f t="shared" si="13"/>
        <v>2</v>
      </c>
      <c r="L16" s="25">
        <v>11</v>
      </c>
      <c r="M16" s="90">
        <v>9</v>
      </c>
      <c r="N16" s="14">
        <f>SUM(M$5:M16)</f>
        <v>99</v>
      </c>
      <c r="O16" s="25">
        <v>20</v>
      </c>
      <c r="P16" s="90">
        <f t="shared" si="14"/>
        <v>400</v>
      </c>
      <c r="Q16" s="25">
        <v>30</v>
      </c>
      <c r="R16" s="90">
        <f t="shared" si="15"/>
        <v>1800</v>
      </c>
      <c r="S16" s="57">
        <v>45</v>
      </c>
      <c r="T16" s="90">
        <f t="shared" si="16"/>
        <v>4500</v>
      </c>
      <c r="U16" s="36">
        <v>150</v>
      </c>
      <c r="V16" s="90">
        <f t="shared" si="17"/>
        <v>15000</v>
      </c>
      <c r="X16" s="91">
        <v>11</v>
      </c>
      <c r="Y16" s="91">
        <v>9</v>
      </c>
      <c r="Z16" s="14">
        <f>SUM(Y$5:Y16)</f>
        <v>99</v>
      </c>
      <c r="AA16" s="25">
        <v>40</v>
      </c>
      <c r="AB16" s="14">
        <f t="shared" si="18"/>
        <v>800</v>
      </c>
      <c r="AC16" s="25">
        <v>60</v>
      </c>
      <c r="AD16" s="14">
        <f t="shared" si="19"/>
        <v>3600</v>
      </c>
      <c r="AE16" s="57">
        <v>90</v>
      </c>
      <c r="AF16" s="14">
        <f t="shared" si="20"/>
        <v>9000</v>
      </c>
      <c r="AG16" s="36">
        <v>300</v>
      </c>
      <c r="AH16" s="14">
        <f t="shared" si="21"/>
        <v>30000</v>
      </c>
      <c r="AK16" s="25">
        <v>12</v>
      </c>
      <c r="AL16" s="25">
        <v>2</v>
      </c>
      <c r="AM16" s="25">
        <v>8</v>
      </c>
      <c r="AN16" s="69">
        <f t="shared" si="6"/>
        <v>6</v>
      </c>
      <c r="AO16" s="69">
        <f t="shared" si="7"/>
        <v>18</v>
      </c>
      <c r="AP16" s="69">
        <f t="shared" si="8"/>
        <v>33</v>
      </c>
      <c r="AS16" s="53">
        <v>12</v>
      </c>
      <c r="AT16" s="14">
        <f t="shared" si="9"/>
        <v>2</v>
      </c>
      <c r="AU16" s="14">
        <f t="shared" si="10"/>
        <v>3</v>
      </c>
      <c r="AV16" s="14">
        <f t="shared" si="22"/>
        <v>120</v>
      </c>
      <c r="AW16" s="14">
        <f t="shared" si="23"/>
        <v>450</v>
      </c>
      <c r="AX16" s="14">
        <f t="shared" si="24"/>
        <v>1350</v>
      </c>
      <c r="BA16" s="17">
        <v>9</v>
      </c>
      <c r="BB16" s="14">
        <f t="shared" si="11"/>
        <v>1</v>
      </c>
      <c r="BC16" s="14">
        <f t="shared" si="12"/>
        <v>9</v>
      </c>
      <c r="BD16" s="14">
        <f t="shared" si="25"/>
        <v>100</v>
      </c>
      <c r="BE16" s="14">
        <f t="shared" si="26"/>
        <v>600</v>
      </c>
      <c r="BF16" s="14">
        <f t="shared" si="27"/>
        <v>2250</v>
      </c>
    </row>
    <row r="17" spans="1:58" ht="16.5" x14ac:dyDescent="0.2">
      <c r="A17" s="25">
        <v>12</v>
      </c>
      <c r="B17" s="90">
        <v>65</v>
      </c>
      <c r="C17" s="90">
        <v>5</v>
      </c>
      <c r="D17" s="90">
        <v>22</v>
      </c>
      <c r="E17" s="90">
        <v>5</v>
      </c>
      <c r="F17" s="25">
        <v>65</v>
      </c>
      <c r="G17" s="25">
        <f t="shared" si="4"/>
        <v>1</v>
      </c>
      <c r="H17" s="90">
        <v>5</v>
      </c>
      <c r="I17" s="25">
        <f t="shared" si="5"/>
        <v>110</v>
      </c>
      <c r="J17" s="25">
        <f t="shared" si="13"/>
        <v>2</v>
      </c>
      <c r="L17" s="25">
        <v>12</v>
      </c>
      <c r="M17" s="90">
        <v>9</v>
      </c>
      <c r="N17" s="14">
        <f>SUM(M$5:M17)</f>
        <v>108</v>
      </c>
      <c r="O17" s="25">
        <v>20</v>
      </c>
      <c r="P17" s="90">
        <f t="shared" si="14"/>
        <v>440</v>
      </c>
      <c r="Q17" s="25">
        <v>30</v>
      </c>
      <c r="R17" s="90">
        <f t="shared" si="15"/>
        <v>1950</v>
      </c>
      <c r="S17" s="57">
        <v>45</v>
      </c>
      <c r="T17" s="90">
        <f t="shared" si="16"/>
        <v>4950</v>
      </c>
      <c r="U17" s="36">
        <v>150</v>
      </c>
      <c r="V17" s="90">
        <f t="shared" si="17"/>
        <v>16500</v>
      </c>
      <c r="X17" s="91">
        <v>12</v>
      </c>
      <c r="Y17" s="91">
        <v>9</v>
      </c>
      <c r="Z17" s="14">
        <f>SUM(Y$5:Y17)</f>
        <v>108</v>
      </c>
      <c r="AA17" s="25">
        <v>40</v>
      </c>
      <c r="AB17" s="14">
        <f t="shared" si="18"/>
        <v>880</v>
      </c>
      <c r="AC17" s="25">
        <v>60</v>
      </c>
      <c r="AD17" s="14">
        <f t="shared" si="19"/>
        <v>3900</v>
      </c>
      <c r="AE17" s="57">
        <v>90</v>
      </c>
      <c r="AF17" s="14">
        <f t="shared" si="20"/>
        <v>9900</v>
      </c>
      <c r="AG17" s="36">
        <v>300</v>
      </c>
      <c r="AH17" s="14">
        <f t="shared" si="21"/>
        <v>33000</v>
      </c>
      <c r="AK17" s="25">
        <v>13</v>
      </c>
      <c r="AL17" s="25">
        <v>3</v>
      </c>
      <c r="AM17" s="25">
        <v>1</v>
      </c>
      <c r="AN17" s="69">
        <f t="shared" si="6"/>
        <v>7</v>
      </c>
      <c r="AO17" s="69">
        <f t="shared" si="7"/>
        <v>16</v>
      </c>
      <c r="AP17" s="69">
        <f t="shared" si="8"/>
        <v>31</v>
      </c>
      <c r="AS17" s="53">
        <v>13</v>
      </c>
      <c r="AT17" s="14">
        <f t="shared" si="9"/>
        <v>2</v>
      </c>
      <c r="AU17" s="14">
        <f t="shared" si="10"/>
        <v>4</v>
      </c>
      <c r="AV17" s="14">
        <f t="shared" si="22"/>
        <v>120</v>
      </c>
      <c r="AW17" s="14">
        <f t="shared" si="23"/>
        <v>450</v>
      </c>
      <c r="AX17" s="14">
        <f t="shared" si="24"/>
        <v>1350</v>
      </c>
      <c r="BA17" s="17">
        <v>10</v>
      </c>
      <c r="BB17" s="14">
        <f t="shared" si="11"/>
        <v>2</v>
      </c>
      <c r="BC17" s="14">
        <f t="shared" si="12"/>
        <v>1</v>
      </c>
      <c r="BD17" s="14">
        <f t="shared" si="25"/>
        <v>240</v>
      </c>
      <c r="BE17" s="14">
        <f t="shared" si="26"/>
        <v>900</v>
      </c>
      <c r="BF17" s="14">
        <f t="shared" si="27"/>
        <v>2700</v>
      </c>
    </row>
    <row r="18" spans="1:58" ht="16.5" x14ac:dyDescent="0.2">
      <c r="A18" s="25">
        <v>13</v>
      </c>
      <c r="B18" s="90">
        <v>70</v>
      </c>
      <c r="C18" s="90">
        <v>5</v>
      </c>
      <c r="D18" s="90">
        <v>25</v>
      </c>
      <c r="E18" s="90">
        <v>5</v>
      </c>
      <c r="F18" s="25">
        <v>70</v>
      </c>
      <c r="G18" s="25">
        <f t="shared" si="4"/>
        <v>1</v>
      </c>
      <c r="H18" s="90">
        <v>5</v>
      </c>
      <c r="I18" s="25">
        <f t="shared" si="5"/>
        <v>125</v>
      </c>
      <c r="J18" s="25">
        <f t="shared" si="13"/>
        <v>3</v>
      </c>
      <c r="L18" s="25">
        <v>13</v>
      </c>
      <c r="M18" s="90">
        <v>9</v>
      </c>
      <c r="N18" s="14">
        <f>SUM(M$5:M18)</f>
        <v>117</v>
      </c>
      <c r="O18" s="25">
        <v>20</v>
      </c>
      <c r="P18" s="90">
        <f t="shared" si="14"/>
        <v>500</v>
      </c>
      <c r="Q18" s="25">
        <v>30</v>
      </c>
      <c r="R18" s="90">
        <f t="shared" si="15"/>
        <v>2100</v>
      </c>
      <c r="S18" s="57">
        <v>45</v>
      </c>
      <c r="T18" s="90">
        <f t="shared" si="16"/>
        <v>5625</v>
      </c>
      <c r="U18" s="36">
        <v>150</v>
      </c>
      <c r="V18" s="90">
        <f t="shared" si="17"/>
        <v>18750</v>
      </c>
      <c r="X18" s="91">
        <v>13</v>
      </c>
      <c r="Y18" s="91">
        <v>9</v>
      </c>
      <c r="Z18" s="14">
        <f>SUM(Y$5:Y18)</f>
        <v>117</v>
      </c>
      <c r="AA18" s="25">
        <v>40</v>
      </c>
      <c r="AB18" s="14">
        <f t="shared" si="18"/>
        <v>1000</v>
      </c>
      <c r="AC18" s="25">
        <v>60</v>
      </c>
      <c r="AD18" s="14">
        <f t="shared" si="19"/>
        <v>4200</v>
      </c>
      <c r="AE18" s="57">
        <v>90</v>
      </c>
      <c r="AF18" s="14">
        <f t="shared" si="20"/>
        <v>11250</v>
      </c>
      <c r="AG18" s="36">
        <v>300</v>
      </c>
      <c r="AH18" s="14">
        <f t="shared" si="21"/>
        <v>37500</v>
      </c>
      <c r="AK18" s="25">
        <v>14</v>
      </c>
      <c r="AL18" s="25">
        <v>3</v>
      </c>
      <c r="AM18" s="25">
        <v>2</v>
      </c>
      <c r="AN18" s="69">
        <f t="shared" si="6"/>
        <v>7</v>
      </c>
      <c r="AO18" s="69">
        <f t="shared" si="7"/>
        <v>17</v>
      </c>
      <c r="AP18" s="69">
        <f t="shared" si="8"/>
        <v>32</v>
      </c>
      <c r="AS18" s="53">
        <v>14</v>
      </c>
      <c r="AT18" s="14">
        <f t="shared" si="9"/>
        <v>2</v>
      </c>
      <c r="AU18" s="14">
        <f t="shared" si="10"/>
        <v>5</v>
      </c>
      <c r="AV18" s="14">
        <f t="shared" si="22"/>
        <v>120</v>
      </c>
      <c r="AW18" s="14">
        <f t="shared" si="23"/>
        <v>450</v>
      </c>
      <c r="AX18" s="14">
        <f t="shared" si="24"/>
        <v>1350</v>
      </c>
      <c r="BA18" s="17">
        <v>11</v>
      </c>
      <c r="BB18" s="14">
        <f t="shared" si="11"/>
        <v>2</v>
      </c>
      <c r="BC18" s="14">
        <f t="shared" si="12"/>
        <v>2</v>
      </c>
      <c r="BD18" s="14">
        <f t="shared" si="25"/>
        <v>240</v>
      </c>
      <c r="BE18" s="14">
        <f t="shared" si="26"/>
        <v>900</v>
      </c>
      <c r="BF18" s="14">
        <f t="shared" si="27"/>
        <v>2700</v>
      </c>
    </row>
    <row r="19" spans="1:58" ht="16.5" x14ac:dyDescent="0.2">
      <c r="A19" s="25">
        <v>14</v>
      </c>
      <c r="B19" s="90">
        <v>75</v>
      </c>
      <c r="C19" s="90">
        <v>5</v>
      </c>
      <c r="D19" s="90">
        <v>27</v>
      </c>
      <c r="E19" s="90">
        <v>5</v>
      </c>
      <c r="F19" s="25">
        <v>75</v>
      </c>
      <c r="G19" s="25">
        <f t="shared" si="4"/>
        <v>1</v>
      </c>
      <c r="H19" s="90">
        <v>5</v>
      </c>
      <c r="I19" s="25">
        <f t="shared" si="5"/>
        <v>135</v>
      </c>
      <c r="J19" s="25">
        <f t="shared" si="13"/>
        <v>2</v>
      </c>
      <c r="L19" s="25">
        <v>14</v>
      </c>
      <c r="M19" s="90">
        <v>9</v>
      </c>
      <c r="N19" s="14">
        <f>SUM(M$5:M19)</f>
        <v>126</v>
      </c>
      <c r="O19" s="25">
        <v>20</v>
      </c>
      <c r="P19" s="90">
        <f t="shared" si="14"/>
        <v>540</v>
      </c>
      <c r="Q19" s="25">
        <v>30</v>
      </c>
      <c r="R19" s="90">
        <f t="shared" si="15"/>
        <v>2250</v>
      </c>
      <c r="S19" s="57">
        <v>45</v>
      </c>
      <c r="T19" s="90">
        <f t="shared" si="16"/>
        <v>6075</v>
      </c>
      <c r="U19" s="36">
        <v>150</v>
      </c>
      <c r="V19" s="90">
        <f t="shared" si="17"/>
        <v>20250</v>
      </c>
      <c r="X19" s="91">
        <v>14</v>
      </c>
      <c r="Y19" s="91">
        <v>9</v>
      </c>
      <c r="Z19" s="14">
        <f>SUM(Y$5:Y19)</f>
        <v>126</v>
      </c>
      <c r="AA19" s="25">
        <v>40</v>
      </c>
      <c r="AB19" s="14">
        <f t="shared" si="18"/>
        <v>1080</v>
      </c>
      <c r="AC19" s="25">
        <v>60</v>
      </c>
      <c r="AD19" s="14">
        <f t="shared" si="19"/>
        <v>4500</v>
      </c>
      <c r="AE19" s="57">
        <v>90</v>
      </c>
      <c r="AF19" s="14">
        <f t="shared" si="20"/>
        <v>12150</v>
      </c>
      <c r="AG19" s="36">
        <v>300</v>
      </c>
      <c r="AH19" s="14">
        <f t="shared" si="21"/>
        <v>40500</v>
      </c>
      <c r="AK19" s="25">
        <v>15</v>
      </c>
      <c r="AL19" s="25">
        <v>3</v>
      </c>
      <c r="AM19" s="25">
        <v>3</v>
      </c>
      <c r="AN19" s="69">
        <f t="shared" si="6"/>
        <v>7</v>
      </c>
      <c r="AO19" s="69">
        <f t="shared" si="7"/>
        <v>18</v>
      </c>
      <c r="AP19" s="69">
        <f t="shared" si="8"/>
        <v>33</v>
      </c>
      <c r="AS19" s="53">
        <v>15</v>
      </c>
      <c r="AT19" s="14">
        <f t="shared" si="9"/>
        <v>2</v>
      </c>
      <c r="AU19" s="14">
        <f t="shared" si="10"/>
        <v>6</v>
      </c>
      <c r="AV19" s="14">
        <f t="shared" si="22"/>
        <v>120</v>
      </c>
      <c r="AW19" s="14">
        <f t="shared" si="23"/>
        <v>450</v>
      </c>
      <c r="AX19" s="14">
        <f t="shared" si="24"/>
        <v>1350</v>
      </c>
      <c r="BA19" s="17">
        <v>12</v>
      </c>
      <c r="BB19" s="14">
        <f t="shared" si="11"/>
        <v>2</v>
      </c>
      <c r="BC19" s="14">
        <f t="shared" si="12"/>
        <v>3</v>
      </c>
      <c r="BD19" s="14">
        <f t="shared" si="25"/>
        <v>240</v>
      </c>
      <c r="BE19" s="14">
        <f t="shared" si="26"/>
        <v>900</v>
      </c>
      <c r="BF19" s="14">
        <f t="shared" si="27"/>
        <v>2700</v>
      </c>
    </row>
    <row r="20" spans="1:58" ht="16.5" x14ac:dyDescent="0.2">
      <c r="A20" s="25">
        <v>15</v>
      </c>
      <c r="B20" s="90">
        <v>80</v>
      </c>
      <c r="C20" s="90">
        <v>5</v>
      </c>
      <c r="D20" s="90">
        <v>30</v>
      </c>
      <c r="E20" s="90">
        <v>5</v>
      </c>
      <c r="F20" s="25">
        <v>80</v>
      </c>
      <c r="G20" s="25">
        <f t="shared" si="4"/>
        <v>1</v>
      </c>
      <c r="H20" s="90">
        <v>5</v>
      </c>
      <c r="I20" s="25">
        <f t="shared" si="5"/>
        <v>150</v>
      </c>
      <c r="J20" s="25">
        <f t="shared" si="13"/>
        <v>3</v>
      </c>
      <c r="L20" s="25">
        <v>15</v>
      </c>
      <c r="M20" s="90">
        <v>9</v>
      </c>
      <c r="N20" s="14">
        <f>SUM(M$5:M20)</f>
        <v>135</v>
      </c>
      <c r="O20" s="25">
        <v>20</v>
      </c>
      <c r="P20" s="90">
        <f t="shared" si="14"/>
        <v>600</v>
      </c>
      <c r="Q20" s="25">
        <v>30</v>
      </c>
      <c r="R20" s="90">
        <f t="shared" si="15"/>
        <v>2400</v>
      </c>
      <c r="S20" s="57">
        <v>45</v>
      </c>
      <c r="T20" s="90">
        <f t="shared" si="16"/>
        <v>6750</v>
      </c>
      <c r="U20" s="36">
        <v>150</v>
      </c>
      <c r="V20" s="90">
        <f t="shared" si="17"/>
        <v>22500</v>
      </c>
      <c r="X20" s="91">
        <v>15</v>
      </c>
      <c r="Y20" s="91">
        <v>9</v>
      </c>
      <c r="Z20" s="14">
        <f>SUM(Y$5:Y20)</f>
        <v>135</v>
      </c>
      <c r="AA20" s="25">
        <v>40</v>
      </c>
      <c r="AB20" s="14">
        <f t="shared" si="18"/>
        <v>1200</v>
      </c>
      <c r="AC20" s="25">
        <v>60</v>
      </c>
      <c r="AD20" s="14">
        <f t="shared" si="19"/>
        <v>4800</v>
      </c>
      <c r="AE20" s="57">
        <v>90</v>
      </c>
      <c r="AF20" s="14">
        <f t="shared" si="20"/>
        <v>13500</v>
      </c>
      <c r="AG20" s="36">
        <v>300</v>
      </c>
      <c r="AH20" s="14">
        <f t="shared" si="21"/>
        <v>45000</v>
      </c>
      <c r="AK20" s="25">
        <v>16</v>
      </c>
      <c r="AL20" s="25">
        <v>3</v>
      </c>
      <c r="AM20" s="25">
        <v>4</v>
      </c>
      <c r="AN20" s="69">
        <f t="shared" si="6"/>
        <v>7</v>
      </c>
      <c r="AO20" s="69">
        <f t="shared" si="7"/>
        <v>19</v>
      </c>
      <c r="AP20" s="69">
        <f t="shared" si="8"/>
        <v>34</v>
      </c>
      <c r="AS20" s="53">
        <v>16</v>
      </c>
      <c r="AT20" s="14">
        <f t="shared" si="9"/>
        <v>2</v>
      </c>
      <c r="AU20" s="14">
        <f t="shared" si="10"/>
        <v>7</v>
      </c>
      <c r="AV20" s="14">
        <f t="shared" si="22"/>
        <v>120</v>
      </c>
      <c r="AW20" s="14">
        <f t="shared" si="23"/>
        <v>450</v>
      </c>
      <c r="AX20" s="14">
        <f t="shared" si="24"/>
        <v>1350</v>
      </c>
      <c r="BA20" s="17">
        <v>13</v>
      </c>
      <c r="BB20" s="14">
        <f t="shared" si="11"/>
        <v>2</v>
      </c>
      <c r="BC20" s="14">
        <f t="shared" si="12"/>
        <v>4</v>
      </c>
      <c r="BD20" s="14">
        <f t="shared" si="25"/>
        <v>240</v>
      </c>
      <c r="BE20" s="14">
        <f t="shared" si="26"/>
        <v>900</v>
      </c>
      <c r="BF20" s="14">
        <f t="shared" si="27"/>
        <v>2700</v>
      </c>
    </row>
    <row r="21" spans="1:58" ht="16.5" x14ac:dyDescent="0.2">
      <c r="A21" s="69">
        <v>16</v>
      </c>
      <c r="B21" s="90">
        <v>85</v>
      </c>
      <c r="C21" s="90">
        <v>5</v>
      </c>
      <c r="D21" s="90">
        <v>32</v>
      </c>
      <c r="E21" s="90">
        <v>5</v>
      </c>
      <c r="F21" s="69">
        <v>90</v>
      </c>
      <c r="G21" s="69">
        <f>(F21-F20)/$C21</f>
        <v>2</v>
      </c>
      <c r="H21" s="90">
        <v>5</v>
      </c>
      <c r="I21" s="69">
        <f>D21*H21</f>
        <v>160</v>
      </c>
      <c r="J21" s="69">
        <f>(I21-I20)/$C21</f>
        <v>2</v>
      </c>
      <c r="L21" s="69">
        <v>16</v>
      </c>
      <c r="M21" s="90">
        <v>9</v>
      </c>
      <c r="N21" s="14">
        <f>SUM(M$5:M21)</f>
        <v>144</v>
      </c>
      <c r="O21" s="69">
        <v>20</v>
      </c>
      <c r="P21" s="90">
        <f t="shared" si="14"/>
        <v>640</v>
      </c>
      <c r="Q21" s="69">
        <v>30</v>
      </c>
      <c r="R21" s="90">
        <f t="shared" si="15"/>
        <v>2700</v>
      </c>
      <c r="S21" s="69">
        <v>45</v>
      </c>
      <c r="T21" s="90">
        <f t="shared" si="16"/>
        <v>7200</v>
      </c>
      <c r="U21" s="69">
        <v>150</v>
      </c>
      <c r="V21" s="90">
        <f t="shared" si="17"/>
        <v>24000</v>
      </c>
      <c r="X21" s="91">
        <v>16</v>
      </c>
      <c r="Y21" s="91">
        <v>9</v>
      </c>
      <c r="Z21" s="14">
        <f>SUM(Y$5:Y21)</f>
        <v>144</v>
      </c>
      <c r="AA21" s="69">
        <v>40</v>
      </c>
      <c r="AB21" s="14">
        <f t="shared" si="18"/>
        <v>1280</v>
      </c>
      <c r="AC21" s="69">
        <v>60</v>
      </c>
      <c r="AD21" s="14">
        <f t="shared" si="19"/>
        <v>5400</v>
      </c>
      <c r="AE21" s="69">
        <v>90</v>
      </c>
      <c r="AF21" s="14">
        <f t="shared" si="20"/>
        <v>14400</v>
      </c>
      <c r="AG21" s="69">
        <v>300</v>
      </c>
      <c r="AH21" s="14">
        <f t="shared" si="21"/>
        <v>48000</v>
      </c>
      <c r="AK21" s="25">
        <v>17</v>
      </c>
      <c r="AL21" s="25">
        <v>3</v>
      </c>
      <c r="AM21" s="25">
        <v>5</v>
      </c>
      <c r="AN21" s="69">
        <f t="shared" si="6"/>
        <v>7</v>
      </c>
      <c r="AO21" s="69">
        <f t="shared" si="7"/>
        <v>20</v>
      </c>
      <c r="AP21" s="69">
        <f t="shared" si="8"/>
        <v>35</v>
      </c>
      <c r="AS21" s="53">
        <v>17</v>
      </c>
      <c r="AT21" s="14">
        <f t="shared" si="9"/>
        <v>2</v>
      </c>
      <c r="AU21" s="14">
        <f t="shared" si="10"/>
        <v>8</v>
      </c>
      <c r="AV21" s="14">
        <f t="shared" si="22"/>
        <v>120</v>
      </c>
      <c r="AW21" s="14">
        <f t="shared" si="23"/>
        <v>450</v>
      </c>
      <c r="AX21" s="14">
        <f t="shared" si="24"/>
        <v>1350</v>
      </c>
      <c r="BA21" s="17">
        <v>14</v>
      </c>
      <c r="BB21" s="14">
        <f t="shared" si="11"/>
        <v>2</v>
      </c>
      <c r="BC21" s="14">
        <f t="shared" si="12"/>
        <v>5</v>
      </c>
      <c r="BD21" s="14">
        <f t="shared" si="25"/>
        <v>240</v>
      </c>
      <c r="BE21" s="14">
        <f t="shared" si="26"/>
        <v>900</v>
      </c>
      <c r="BF21" s="14">
        <f t="shared" si="27"/>
        <v>2700</v>
      </c>
    </row>
    <row r="22" spans="1:58" ht="16.5" x14ac:dyDescent="0.2">
      <c r="A22" s="69">
        <v>17</v>
      </c>
      <c r="B22" s="90">
        <v>90</v>
      </c>
      <c r="C22" s="90">
        <v>5</v>
      </c>
      <c r="D22" s="90">
        <v>35</v>
      </c>
      <c r="E22" s="90">
        <v>5</v>
      </c>
      <c r="F22" s="69">
        <v>100</v>
      </c>
      <c r="G22" s="69">
        <f>(F22-F21)/$C22</f>
        <v>2</v>
      </c>
      <c r="H22" s="90">
        <v>5</v>
      </c>
      <c r="I22" s="69">
        <f>D22*H22</f>
        <v>175</v>
      </c>
      <c r="J22" s="69">
        <f>(I22-I21)/$C22</f>
        <v>3</v>
      </c>
      <c r="L22" s="69">
        <v>17</v>
      </c>
      <c r="M22" s="90">
        <v>9</v>
      </c>
      <c r="N22" s="14">
        <f>SUM(M$5:M22)</f>
        <v>153</v>
      </c>
      <c r="O22" s="69">
        <v>20</v>
      </c>
      <c r="P22" s="90">
        <f t="shared" si="14"/>
        <v>700</v>
      </c>
      <c r="Q22" s="69">
        <v>30</v>
      </c>
      <c r="R22" s="90">
        <f t="shared" si="15"/>
        <v>3000</v>
      </c>
      <c r="S22" s="69">
        <v>45</v>
      </c>
      <c r="T22" s="90">
        <f t="shared" si="16"/>
        <v>7875</v>
      </c>
      <c r="U22" s="69">
        <v>150</v>
      </c>
      <c r="V22" s="90">
        <f t="shared" si="17"/>
        <v>26250</v>
      </c>
      <c r="X22" s="91">
        <v>17</v>
      </c>
      <c r="Y22" s="91">
        <v>9</v>
      </c>
      <c r="Z22" s="14">
        <f>SUM(Y$5:Y22)</f>
        <v>153</v>
      </c>
      <c r="AA22" s="69">
        <v>40</v>
      </c>
      <c r="AB22" s="14">
        <f t="shared" si="18"/>
        <v>1400</v>
      </c>
      <c r="AC22" s="69">
        <v>60</v>
      </c>
      <c r="AD22" s="14">
        <f t="shared" si="19"/>
        <v>6000</v>
      </c>
      <c r="AE22" s="69">
        <v>90</v>
      </c>
      <c r="AF22" s="14">
        <f t="shared" si="20"/>
        <v>15750</v>
      </c>
      <c r="AG22" s="69">
        <v>300</v>
      </c>
      <c r="AH22" s="14">
        <f t="shared" si="21"/>
        <v>52500</v>
      </c>
      <c r="AK22" s="25">
        <v>18</v>
      </c>
      <c r="AL22" s="25">
        <v>3</v>
      </c>
      <c r="AM22" s="25">
        <v>6</v>
      </c>
      <c r="AN22" s="69">
        <f t="shared" si="6"/>
        <v>7</v>
      </c>
      <c r="AO22" s="69">
        <f t="shared" si="7"/>
        <v>21</v>
      </c>
      <c r="AP22" s="69">
        <f t="shared" si="8"/>
        <v>36</v>
      </c>
      <c r="AS22" s="53">
        <v>18</v>
      </c>
      <c r="AT22" s="14">
        <f t="shared" si="9"/>
        <v>2</v>
      </c>
      <c r="AU22" s="14">
        <f t="shared" si="10"/>
        <v>9</v>
      </c>
      <c r="AV22" s="14">
        <f t="shared" si="22"/>
        <v>120</v>
      </c>
      <c r="AW22" s="14">
        <f t="shared" si="23"/>
        <v>450</v>
      </c>
      <c r="AX22" s="14">
        <f t="shared" si="24"/>
        <v>1350</v>
      </c>
      <c r="BA22" s="17">
        <v>15</v>
      </c>
      <c r="BB22" s="14">
        <f t="shared" si="11"/>
        <v>2</v>
      </c>
      <c r="BC22" s="14">
        <f t="shared" si="12"/>
        <v>6</v>
      </c>
      <c r="BD22" s="14">
        <f t="shared" si="25"/>
        <v>240</v>
      </c>
      <c r="BE22" s="14">
        <f t="shared" si="26"/>
        <v>900</v>
      </c>
      <c r="BF22" s="14">
        <f t="shared" si="27"/>
        <v>2700</v>
      </c>
    </row>
    <row r="23" spans="1:58" ht="16.5" x14ac:dyDescent="0.2">
      <c r="A23" s="69">
        <v>18</v>
      </c>
      <c r="B23" s="90">
        <v>95</v>
      </c>
      <c r="C23" s="90">
        <v>5</v>
      </c>
      <c r="D23" s="90">
        <v>37</v>
      </c>
      <c r="E23" s="90">
        <v>5</v>
      </c>
      <c r="F23" s="90">
        <v>110</v>
      </c>
      <c r="G23" s="69">
        <f>(F23-F22)/$C23</f>
        <v>2</v>
      </c>
      <c r="H23" s="90">
        <v>5</v>
      </c>
      <c r="I23" s="69">
        <f>D23*H23</f>
        <v>185</v>
      </c>
      <c r="J23" s="69">
        <f>(I23-I22)/$C23</f>
        <v>2</v>
      </c>
      <c r="L23" s="69">
        <v>18</v>
      </c>
      <c r="M23" s="90">
        <v>9</v>
      </c>
      <c r="N23" s="14">
        <f>SUM(M$5:M23)</f>
        <v>162</v>
      </c>
      <c r="O23" s="69">
        <v>20</v>
      </c>
      <c r="P23" s="90">
        <f t="shared" si="14"/>
        <v>740</v>
      </c>
      <c r="Q23" s="69">
        <v>30</v>
      </c>
      <c r="R23" s="90">
        <f t="shared" si="15"/>
        <v>3300</v>
      </c>
      <c r="S23" s="69">
        <v>45</v>
      </c>
      <c r="T23" s="90">
        <f t="shared" si="16"/>
        <v>8325</v>
      </c>
      <c r="U23" s="69">
        <v>150</v>
      </c>
      <c r="V23" s="90">
        <f t="shared" si="17"/>
        <v>27750</v>
      </c>
      <c r="X23" s="91">
        <v>18</v>
      </c>
      <c r="Y23" s="91">
        <v>9</v>
      </c>
      <c r="Z23" s="14">
        <f>SUM(Y$5:Y23)</f>
        <v>162</v>
      </c>
      <c r="AA23" s="69">
        <v>40</v>
      </c>
      <c r="AB23" s="14">
        <f t="shared" si="18"/>
        <v>1480</v>
      </c>
      <c r="AC23" s="69">
        <v>60</v>
      </c>
      <c r="AD23" s="14">
        <f t="shared" si="19"/>
        <v>6600</v>
      </c>
      <c r="AE23" s="69">
        <v>90</v>
      </c>
      <c r="AF23" s="14">
        <f t="shared" si="20"/>
        <v>16650</v>
      </c>
      <c r="AG23" s="69">
        <v>300</v>
      </c>
      <c r="AH23" s="14">
        <f t="shared" si="21"/>
        <v>55500</v>
      </c>
      <c r="AK23" s="25">
        <v>19</v>
      </c>
      <c r="AL23" s="25">
        <v>3</v>
      </c>
      <c r="AM23" s="25">
        <v>7</v>
      </c>
      <c r="AN23" s="69">
        <f t="shared" si="6"/>
        <v>7</v>
      </c>
      <c r="AO23" s="69">
        <f t="shared" si="7"/>
        <v>22</v>
      </c>
      <c r="AP23" s="69">
        <f t="shared" si="8"/>
        <v>37</v>
      </c>
      <c r="AS23" s="53">
        <v>19</v>
      </c>
      <c r="AT23" s="14">
        <f t="shared" si="9"/>
        <v>3</v>
      </c>
      <c r="AU23" s="14">
        <f t="shared" si="10"/>
        <v>1</v>
      </c>
      <c r="AV23" s="14">
        <f t="shared" si="22"/>
        <v>140</v>
      </c>
      <c r="AW23" s="14">
        <f t="shared" si="23"/>
        <v>600</v>
      </c>
      <c r="AX23" s="14">
        <f t="shared" si="24"/>
        <v>1575</v>
      </c>
      <c r="BA23" s="17">
        <v>16</v>
      </c>
      <c r="BB23" s="14">
        <f t="shared" si="11"/>
        <v>2</v>
      </c>
      <c r="BC23" s="14">
        <f t="shared" si="12"/>
        <v>7</v>
      </c>
      <c r="BD23" s="14">
        <f t="shared" si="25"/>
        <v>240</v>
      </c>
      <c r="BE23" s="14">
        <f t="shared" si="26"/>
        <v>900</v>
      </c>
      <c r="BF23" s="14">
        <f t="shared" si="27"/>
        <v>2700</v>
      </c>
    </row>
    <row r="24" spans="1:58" ht="16.5" x14ac:dyDescent="0.2">
      <c r="A24" s="69">
        <v>19</v>
      </c>
      <c r="B24" s="90">
        <v>100</v>
      </c>
      <c r="C24" s="90">
        <v>5</v>
      </c>
      <c r="D24" s="90">
        <v>40</v>
      </c>
      <c r="E24" s="90">
        <v>5</v>
      </c>
      <c r="F24" s="90">
        <v>120</v>
      </c>
      <c r="G24" s="69">
        <f>(F24-F23)/$C24</f>
        <v>2</v>
      </c>
      <c r="H24" s="90">
        <v>5</v>
      </c>
      <c r="I24" s="69">
        <f>D24*H24</f>
        <v>200</v>
      </c>
      <c r="J24" s="69">
        <f>(I24-I23)/$C24</f>
        <v>3</v>
      </c>
      <c r="L24" s="69">
        <v>19</v>
      </c>
      <c r="M24" s="90">
        <v>9</v>
      </c>
      <c r="N24" s="14">
        <f>SUM(M$5:M24)</f>
        <v>171</v>
      </c>
      <c r="O24" s="69">
        <v>20</v>
      </c>
      <c r="P24" s="90">
        <f t="shared" si="14"/>
        <v>800</v>
      </c>
      <c r="Q24" s="69">
        <v>30</v>
      </c>
      <c r="R24" s="90">
        <f t="shared" si="15"/>
        <v>3600</v>
      </c>
      <c r="S24" s="69">
        <v>45</v>
      </c>
      <c r="T24" s="90">
        <f t="shared" si="16"/>
        <v>9000</v>
      </c>
      <c r="U24" s="69">
        <v>150</v>
      </c>
      <c r="V24" s="90">
        <f t="shared" si="17"/>
        <v>30000</v>
      </c>
      <c r="X24" s="91">
        <v>19</v>
      </c>
      <c r="Y24" s="91">
        <v>9</v>
      </c>
      <c r="Z24" s="14">
        <f>SUM(Y$5:Y24)</f>
        <v>171</v>
      </c>
      <c r="AA24" s="69">
        <v>40</v>
      </c>
      <c r="AB24" s="14">
        <f t="shared" si="18"/>
        <v>1600</v>
      </c>
      <c r="AC24" s="69">
        <v>60</v>
      </c>
      <c r="AD24" s="14">
        <f t="shared" si="19"/>
        <v>7200</v>
      </c>
      <c r="AE24" s="69">
        <v>90</v>
      </c>
      <c r="AF24" s="14">
        <f t="shared" si="20"/>
        <v>18000</v>
      </c>
      <c r="AG24" s="69">
        <v>300</v>
      </c>
      <c r="AH24" s="14">
        <f t="shared" si="21"/>
        <v>60000</v>
      </c>
      <c r="AK24" s="25">
        <v>20</v>
      </c>
      <c r="AL24" s="25">
        <v>3</v>
      </c>
      <c r="AM24" s="25">
        <v>8</v>
      </c>
      <c r="AN24" s="69">
        <f t="shared" si="6"/>
        <v>7</v>
      </c>
      <c r="AO24" s="69">
        <f t="shared" si="7"/>
        <v>23</v>
      </c>
      <c r="AP24" s="69">
        <f t="shared" si="8"/>
        <v>38</v>
      </c>
      <c r="AS24" s="53">
        <v>20</v>
      </c>
      <c r="AT24" s="14">
        <f t="shared" si="9"/>
        <v>3</v>
      </c>
      <c r="AU24" s="14">
        <f t="shared" si="10"/>
        <v>2</v>
      </c>
      <c r="AV24" s="14">
        <f t="shared" si="22"/>
        <v>140</v>
      </c>
      <c r="AW24" s="14">
        <f t="shared" si="23"/>
        <v>600</v>
      </c>
      <c r="AX24" s="14">
        <f t="shared" si="24"/>
        <v>1575</v>
      </c>
      <c r="BA24" s="17">
        <v>17</v>
      </c>
      <c r="BB24" s="14">
        <f t="shared" si="11"/>
        <v>2</v>
      </c>
      <c r="BC24" s="14">
        <f t="shared" si="12"/>
        <v>8</v>
      </c>
      <c r="BD24" s="14">
        <f t="shared" si="25"/>
        <v>240</v>
      </c>
      <c r="BE24" s="14">
        <f t="shared" si="26"/>
        <v>900</v>
      </c>
      <c r="BF24" s="14">
        <f t="shared" si="27"/>
        <v>2700</v>
      </c>
    </row>
    <row r="25" spans="1:58" ht="16.5" x14ac:dyDescent="0.2">
      <c r="A25" s="69">
        <v>20</v>
      </c>
      <c r="B25" s="90">
        <v>105</v>
      </c>
      <c r="C25" s="90">
        <v>5</v>
      </c>
      <c r="D25" s="90">
        <v>42</v>
      </c>
      <c r="E25" s="90">
        <v>5</v>
      </c>
      <c r="F25" s="90">
        <v>130</v>
      </c>
      <c r="G25" s="69">
        <f>(F25-F24)/$C25</f>
        <v>2</v>
      </c>
      <c r="H25" s="90">
        <v>5</v>
      </c>
      <c r="I25" s="69">
        <f>D25*H25</f>
        <v>210</v>
      </c>
      <c r="J25" s="69">
        <f>(I25-I24)/$C25</f>
        <v>2</v>
      </c>
      <c r="L25" s="69">
        <v>20</v>
      </c>
      <c r="M25" s="90">
        <v>9</v>
      </c>
      <c r="N25" s="14">
        <f>SUM(M$5:M25)</f>
        <v>180</v>
      </c>
      <c r="O25" s="69">
        <v>20</v>
      </c>
      <c r="P25" s="90">
        <f t="shared" si="14"/>
        <v>840</v>
      </c>
      <c r="Q25" s="69">
        <v>30</v>
      </c>
      <c r="R25" s="90">
        <f t="shared" si="15"/>
        <v>3900</v>
      </c>
      <c r="S25" s="69">
        <v>45</v>
      </c>
      <c r="T25" s="90">
        <f t="shared" si="16"/>
        <v>9450</v>
      </c>
      <c r="U25" s="69">
        <v>150</v>
      </c>
      <c r="V25" s="90">
        <f t="shared" si="17"/>
        <v>31500</v>
      </c>
      <c r="X25" s="91">
        <v>20</v>
      </c>
      <c r="Y25" s="91">
        <v>9</v>
      </c>
      <c r="Z25" s="14">
        <f>SUM(Y$5:Y25)</f>
        <v>180</v>
      </c>
      <c r="AA25" s="69">
        <v>40</v>
      </c>
      <c r="AB25" s="14">
        <f t="shared" si="18"/>
        <v>1680</v>
      </c>
      <c r="AC25" s="69">
        <v>60</v>
      </c>
      <c r="AD25" s="14">
        <f t="shared" si="19"/>
        <v>7800</v>
      </c>
      <c r="AE25" s="69">
        <v>90</v>
      </c>
      <c r="AF25" s="14">
        <f t="shared" si="20"/>
        <v>18900</v>
      </c>
      <c r="AG25" s="69">
        <v>300</v>
      </c>
      <c r="AH25" s="14">
        <f t="shared" si="21"/>
        <v>63000</v>
      </c>
      <c r="AK25" s="25">
        <v>21</v>
      </c>
      <c r="AL25" s="25">
        <v>3</v>
      </c>
      <c r="AM25" s="25">
        <v>9</v>
      </c>
      <c r="AN25" s="69">
        <f t="shared" si="6"/>
        <v>7</v>
      </c>
      <c r="AO25" s="69">
        <f t="shared" si="7"/>
        <v>24</v>
      </c>
      <c r="AP25" s="69">
        <f t="shared" si="8"/>
        <v>39</v>
      </c>
      <c r="AS25" s="53">
        <v>21</v>
      </c>
      <c r="AT25" s="14">
        <f t="shared" si="9"/>
        <v>3</v>
      </c>
      <c r="AU25" s="14">
        <f t="shared" si="10"/>
        <v>3</v>
      </c>
      <c r="AV25" s="14">
        <f t="shared" si="22"/>
        <v>140</v>
      </c>
      <c r="AW25" s="14">
        <f t="shared" si="23"/>
        <v>600</v>
      </c>
      <c r="AX25" s="14">
        <f t="shared" si="24"/>
        <v>1575</v>
      </c>
      <c r="BA25" s="17">
        <v>18</v>
      </c>
      <c r="BB25" s="14">
        <f t="shared" si="11"/>
        <v>2</v>
      </c>
      <c r="BC25" s="14">
        <f t="shared" si="12"/>
        <v>9</v>
      </c>
      <c r="BD25" s="14">
        <f t="shared" si="25"/>
        <v>240</v>
      </c>
      <c r="BE25" s="14">
        <f t="shared" si="26"/>
        <v>900</v>
      </c>
      <c r="BF25" s="14">
        <f t="shared" si="27"/>
        <v>2700</v>
      </c>
    </row>
    <row r="26" spans="1:58" ht="16.5" x14ac:dyDescent="0.2">
      <c r="A26" s="90">
        <v>21</v>
      </c>
      <c r="B26" s="90">
        <v>110</v>
      </c>
      <c r="C26" s="90">
        <v>5</v>
      </c>
      <c r="D26" s="90">
        <v>45</v>
      </c>
      <c r="E26" s="90">
        <v>5</v>
      </c>
      <c r="F26" s="90">
        <v>140</v>
      </c>
      <c r="G26" s="90">
        <f t="shared" ref="G26:G34" si="28">(F26-F25)/$C26</f>
        <v>2</v>
      </c>
      <c r="H26" s="90">
        <v>5</v>
      </c>
      <c r="I26" s="90">
        <f t="shared" ref="I26:I34" si="29">D26*H26</f>
        <v>225</v>
      </c>
      <c r="J26" s="90">
        <f t="shared" ref="J26:J34" si="30">(I26-I25)/$C26</f>
        <v>3</v>
      </c>
      <c r="L26" s="90">
        <v>21</v>
      </c>
      <c r="M26" s="90">
        <v>9</v>
      </c>
      <c r="N26" s="14">
        <f>SUM(M$5:M26)</f>
        <v>189</v>
      </c>
      <c r="O26" s="90">
        <v>20</v>
      </c>
      <c r="P26" s="90">
        <f t="shared" si="14"/>
        <v>900</v>
      </c>
      <c r="Q26" s="90">
        <v>30</v>
      </c>
      <c r="R26" s="90">
        <f t="shared" si="15"/>
        <v>4200</v>
      </c>
      <c r="S26" s="90">
        <v>46</v>
      </c>
      <c r="T26" s="90">
        <f t="shared" si="16"/>
        <v>10350</v>
      </c>
      <c r="U26" s="90">
        <v>151</v>
      </c>
      <c r="V26" s="90">
        <f t="shared" si="17"/>
        <v>33975</v>
      </c>
      <c r="X26" s="91">
        <v>21</v>
      </c>
      <c r="Y26" s="91">
        <v>9</v>
      </c>
      <c r="Z26" s="14">
        <f>SUM(Y$5:Y26)</f>
        <v>189</v>
      </c>
      <c r="AA26" s="91">
        <v>40</v>
      </c>
      <c r="AB26" s="14">
        <f t="shared" si="18"/>
        <v>1800</v>
      </c>
      <c r="AC26" s="91">
        <v>61</v>
      </c>
      <c r="AD26" s="14">
        <f t="shared" si="19"/>
        <v>8540</v>
      </c>
      <c r="AE26" s="91">
        <v>91</v>
      </c>
      <c r="AF26" s="14">
        <f t="shared" si="20"/>
        <v>20475</v>
      </c>
      <c r="AG26" s="91">
        <v>301</v>
      </c>
      <c r="AH26" s="14">
        <f t="shared" si="21"/>
        <v>67725</v>
      </c>
      <c r="AK26" s="25">
        <v>22</v>
      </c>
      <c r="AL26" s="25">
        <v>3</v>
      </c>
      <c r="AM26" s="25">
        <v>10</v>
      </c>
      <c r="AN26" s="69">
        <f t="shared" ref="AN26:AN69" si="31">INDEX($D$6:$D$25,AL26)</f>
        <v>7</v>
      </c>
      <c r="AO26" s="69">
        <f t="shared" ref="AO26:AO69" si="32">INT(INDEX($F$5:$F$25,AL26)+AM26*INDEX($G$6:$G$25,AL26))</f>
        <v>25</v>
      </c>
      <c r="AP26" s="69">
        <f t="shared" ref="AP26:AP69" si="33">INT(INDEX($I$5:$I$25,AL26)+AM26*INDEX($J$6:$J$25,AL26))</f>
        <v>40</v>
      </c>
      <c r="AS26" s="53">
        <v>22</v>
      </c>
      <c r="AT26" s="14">
        <f t="shared" ref="AT26:AT69" si="34">INDEX($L$5:$L$25,MATCH(AS26-1,$N$5:$N$25,1))+1</f>
        <v>3</v>
      </c>
      <c r="AU26" s="14">
        <f t="shared" ref="AU26:AU69" si="35">AS26-INDEX($N$5:$N$25,AT26)</f>
        <v>4</v>
      </c>
      <c r="AV26" s="14">
        <f t="shared" ref="AV26:AV57" si="36">INDEX($P$6:$P$25,AT26)</f>
        <v>140</v>
      </c>
      <c r="AW26" s="14">
        <f t="shared" ref="AW26:AW57" si="37">INDEX($R$6:$R$25,AT26)</f>
        <v>600</v>
      </c>
      <c r="AX26" s="14">
        <f t="shared" ref="AX26:AX57" si="38">INDEX($T$6:$T$25,AT26)</f>
        <v>1575</v>
      </c>
      <c r="BA26" s="17">
        <v>19</v>
      </c>
      <c r="BB26" s="14">
        <f t="shared" ref="BB26:BB69" si="39">INDEX($X$5:$X$25,MATCH(BA26-1,$Z$5:$Z$25,1))+1</f>
        <v>3</v>
      </c>
      <c r="BC26" s="14">
        <f t="shared" ref="BC26:BC69" si="40">BA26-INDEX($Z$5:$Z$25,BB26)</f>
        <v>1</v>
      </c>
      <c r="BD26" s="14">
        <f t="shared" ref="BD26:BD57" si="41">INDEX($AB$6:$AB$25,BB26)</f>
        <v>280</v>
      </c>
      <c r="BE26" s="14">
        <f t="shared" ref="BE26:BE57" si="42">INDEX($AD$6:$AD$25,BB26)</f>
        <v>1200</v>
      </c>
      <c r="BF26" s="14">
        <f t="shared" ref="BF26:BF57" si="43">INDEX($AF$6:$AF$25,BB26)</f>
        <v>3150</v>
      </c>
    </row>
    <row r="27" spans="1:58" ht="16.5" x14ac:dyDescent="0.2">
      <c r="A27" s="90">
        <v>22</v>
      </c>
      <c r="B27" s="90">
        <v>115</v>
      </c>
      <c r="C27" s="90">
        <v>5</v>
      </c>
      <c r="D27" s="90">
        <v>47</v>
      </c>
      <c r="E27" s="90">
        <v>5</v>
      </c>
      <c r="F27" s="90">
        <v>150</v>
      </c>
      <c r="G27" s="90">
        <f t="shared" si="28"/>
        <v>2</v>
      </c>
      <c r="H27" s="90">
        <v>5</v>
      </c>
      <c r="I27" s="90">
        <f t="shared" si="29"/>
        <v>235</v>
      </c>
      <c r="J27" s="90">
        <f t="shared" si="30"/>
        <v>2</v>
      </c>
      <c r="L27" s="90">
        <v>22</v>
      </c>
      <c r="M27" s="90">
        <v>9</v>
      </c>
      <c r="N27" s="14">
        <f>SUM(M$5:M27)</f>
        <v>198</v>
      </c>
      <c r="O27" s="90">
        <v>20</v>
      </c>
      <c r="P27" s="90">
        <f t="shared" si="14"/>
        <v>940</v>
      </c>
      <c r="Q27" s="90">
        <v>30</v>
      </c>
      <c r="R27" s="90">
        <f t="shared" si="15"/>
        <v>4500</v>
      </c>
      <c r="S27" s="90">
        <v>47</v>
      </c>
      <c r="T27" s="90">
        <f t="shared" si="16"/>
        <v>11045</v>
      </c>
      <c r="U27" s="90">
        <v>152</v>
      </c>
      <c r="V27" s="90">
        <f t="shared" si="17"/>
        <v>35720</v>
      </c>
      <c r="X27" s="91">
        <v>22</v>
      </c>
      <c r="Y27" s="91">
        <v>9</v>
      </c>
      <c r="Z27" s="14">
        <f>SUM(Y$5:Y27)</f>
        <v>198</v>
      </c>
      <c r="AA27" s="91">
        <v>40</v>
      </c>
      <c r="AB27" s="14">
        <f t="shared" si="18"/>
        <v>1880</v>
      </c>
      <c r="AC27" s="91">
        <v>62</v>
      </c>
      <c r="AD27" s="14">
        <f t="shared" si="19"/>
        <v>9300</v>
      </c>
      <c r="AE27" s="91">
        <v>92</v>
      </c>
      <c r="AF27" s="14">
        <f t="shared" si="20"/>
        <v>21620</v>
      </c>
      <c r="AG27" s="91">
        <v>302</v>
      </c>
      <c r="AH27" s="14">
        <f t="shared" si="21"/>
        <v>70970</v>
      </c>
      <c r="AK27" s="25">
        <v>23</v>
      </c>
      <c r="AL27" s="25">
        <v>3</v>
      </c>
      <c r="AM27" s="25">
        <v>11</v>
      </c>
      <c r="AN27" s="69">
        <f t="shared" si="31"/>
        <v>7</v>
      </c>
      <c r="AO27" s="69">
        <f t="shared" si="32"/>
        <v>26</v>
      </c>
      <c r="AP27" s="69">
        <f t="shared" si="33"/>
        <v>41</v>
      </c>
      <c r="AS27" s="53">
        <v>23</v>
      </c>
      <c r="AT27" s="14">
        <f t="shared" si="34"/>
        <v>3</v>
      </c>
      <c r="AU27" s="14">
        <f t="shared" si="35"/>
        <v>5</v>
      </c>
      <c r="AV27" s="14">
        <f t="shared" si="36"/>
        <v>140</v>
      </c>
      <c r="AW27" s="14">
        <f t="shared" si="37"/>
        <v>600</v>
      </c>
      <c r="AX27" s="14">
        <f t="shared" si="38"/>
        <v>1575</v>
      </c>
      <c r="BA27" s="17">
        <v>20</v>
      </c>
      <c r="BB27" s="14">
        <f t="shared" si="39"/>
        <v>3</v>
      </c>
      <c r="BC27" s="14">
        <f t="shared" si="40"/>
        <v>2</v>
      </c>
      <c r="BD27" s="14">
        <f t="shared" si="41"/>
        <v>280</v>
      </c>
      <c r="BE27" s="14">
        <f t="shared" si="42"/>
        <v>1200</v>
      </c>
      <c r="BF27" s="14">
        <f t="shared" si="43"/>
        <v>3150</v>
      </c>
    </row>
    <row r="28" spans="1:58" ht="16.5" x14ac:dyDescent="0.2">
      <c r="A28" s="90">
        <v>23</v>
      </c>
      <c r="B28" s="90">
        <v>120</v>
      </c>
      <c r="C28" s="90">
        <v>5</v>
      </c>
      <c r="D28" s="90">
        <v>50</v>
      </c>
      <c r="E28" s="90">
        <v>5</v>
      </c>
      <c r="F28" s="90">
        <v>160</v>
      </c>
      <c r="G28" s="90">
        <f t="shared" si="28"/>
        <v>2</v>
      </c>
      <c r="H28" s="90">
        <v>5</v>
      </c>
      <c r="I28" s="90">
        <f t="shared" si="29"/>
        <v>250</v>
      </c>
      <c r="J28" s="90">
        <f t="shared" si="30"/>
        <v>3</v>
      </c>
      <c r="L28" s="90">
        <v>23</v>
      </c>
      <c r="M28" s="90">
        <v>9</v>
      </c>
      <c r="N28" s="14">
        <f>SUM(M$5:M28)</f>
        <v>207</v>
      </c>
      <c r="O28" s="90">
        <v>20</v>
      </c>
      <c r="P28" s="90">
        <f t="shared" si="14"/>
        <v>1000</v>
      </c>
      <c r="Q28" s="90">
        <v>30</v>
      </c>
      <c r="R28" s="90">
        <f t="shared" si="15"/>
        <v>4800</v>
      </c>
      <c r="S28" s="90">
        <v>48</v>
      </c>
      <c r="T28" s="90">
        <f t="shared" si="16"/>
        <v>12000</v>
      </c>
      <c r="U28" s="90">
        <v>153</v>
      </c>
      <c r="V28" s="90">
        <f t="shared" si="17"/>
        <v>38250</v>
      </c>
      <c r="X28" s="91">
        <v>23</v>
      </c>
      <c r="Y28" s="91">
        <v>9</v>
      </c>
      <c r="Z28" s="14">
        <f>SUM(Y$5:Y28)</f>
        <v>207</v>
      </c>
      <c r="AA28" s="91">
        <v>40</v>
      </c>
      <c r="AB28" s="14">
        <f t="shared" si="18"/>
        <v>2000</v>
      </c>
      <c r="AC28" s="91">
        <v>63</v>
      </c>
      <c r="AD28" s="14">
        <f t="shared" si="19"/>
        <v>10080</v>
      </c>
      <c r="AE28" s="91">
        <v>93</v>
      </c>
      <c r="AF28" s="14">
        <f t="shared" si="20"/>
        <v>23250</v>
      </c>
      <c r="AG28" s="91">
        <v>303</v>
      </c>
      <c r="AH28" s="14">
        <f t="shared" si="21"/>
        <v>75750</v>
      </c>
      <c r="AK28" s="25">
        <v>24</v>
      </c>
      <c r="AL28" s="25">
        <v>3</v>
      </c>
      <c r="AM28" s="25">
        <v>12</v>
      </c>
      <c r="AN28" s="69">
        <f t="shared" si="31"/>
        <v>7</v>
      </c>
      <c r="AO28" s="69">
        <f t="shared" si="32"/>
        <v>27</v>
      </c>
      <c r="AP28" s="69">
        <f t="shared" si="33"/>
        <v>42</v>
      </c>
      <c r="AS28" s="53">
        <v>24</v>
      </c>
      <c r="AT28" s="14">
        <f t="shared" si="34"/>
        <v>3</v>
      </c>
      <c r="AU28" s="14">
        <f t="shared" si="35"/>
        <v>6</v>
      </c>
      <c r="AV28" s="14">
        <f t="shared" si="36"/>
        <v>140</v>
      </c>
      <c r="AW28" s="14">
        <f t="shared" si="37"/>
        <v>600</v>
      </c>
      <c r="AX28" s="14">
        <f t="shared" si="38"/>
        <v>1575</v>
      </c>
      <c r="BA28" s="17">
        <v>21</v>
      </c>
      <c r="BB28" s="14">
        <f t="shared" si="39"/>
        <v>3</v>
      </c>
      <c r="BC28" s="14">
        <f t="shared" si="40"/>
        <v>3</v>
      </c>
      <c r="BD28" s="14">
        <f t="shared" si="41"/>
        <v>280</v>
      </c>
      <c r="BE28" s="14">
        <f t="shared" si="42"/>
        <v>1200</v>
      </c>
      <c r="BF28" s="14">
        <f t="shared" si="43"/>
        <v>3150</v>
      </c>
    </row>
    <row r="29" spans="1:58" ht="16.5" x14ac:dyDescent="0.2">
      <c r="A29" s="90">
        <v>24</v>
      </c>
      <c r="B29" s="90">
        <v>125</v>
      </c>
      <c r="C29" s="90">
        <v>5</v>
      </c>
      <c r="D29" s="90">
        <v>55</v>
      </c>
      <c r="E29" s="90">
        <v>5</v>
      </c>
      <c r="F29" s="90">
        <v>170</v>
      </c>
      <c r="G29" s="90">
        <f t="shared" si="28"/>
        <v>2</v>
      </c>
      <c r="H29" s="90">
        <v>5</v>
      </c>
      <c r="I29" s="90">
        <f t="shared" si="29"/>
        <v>275</v>
      </c>
      <c r="J29" s="90">
        <f t="shared" si="30"/>
        <v>5</v>
      </c>
      <c r="L29" s="90">
        <v>24</v>
      </c>
      <c r="M29" s="90">
        <v>9</v>
      </c>
      <c r="N29" s="14">
        <f>SUM(M$5:M29)</f>
        <v>216</v>
      </c>
      <c r="O29" s="90">
        <v>20</v>
      </c>
      <c r="P29" s="90">
        <f t="shared" si="14"/>
        <v>1100</v>
      </c>
      <c r="Q29" s="90">
        <v>30</v>
      </c>
      <c r="R29" s="90">
        <f t="shared" si="15"/>
        <v>5100</v>
      </c>
      <c r="S29" s="90">
        <v>49</v>
      </c>
      <c r="T29" s="90">
        <f t="shared" si="16"/>
        <v>13475</v>
      </c>
      <c r="U29" s="90">
        <v>154</v>
      </c>
      <c r="V29" s="90">
        <f t="shared" si="17"/>
        <v>42350</v>
      </c>
      <c r="X29" s="91">
        <v>24</v>
      </c>
      <c r="Y29" s="91">
        <v>9</v>
      </c>
      <c r="Z29" s="14">
        <f>SUM(Y$5:Y29)</f>
        <v>216</v>
      </c>
      <c r="AA29" s="91">
        <v>40</v>
      </c>
      <c r="AB29" s="14">
        <f t="shared" si="18"/>
        <v>2200</v>
      </c>
      <c r="AC29" s="91">
        <v>64</v>
      </c>
      <c r="AD29" s="14">
        <f t="shared" si="19"/>
        <v>10880</v>
      </c>
      <c r="AE29" s="91">
        <v>94</v>
      </c>
      <c r="AF29" s="14">
        <f t="shared" si="20"/>
        <v>25850</v>
      </c>
      <c r="AG29" s="91">
        <v>304</v>
      </c>
      <c r="AH29" s="14">
        <f t="shared" si="21"/>
        <v>83600</v>
      </c>
      <c r="AK29" s="25">
        <v>25</v>
      </c>
      <c r="AL29" s="25">
        <v>3</v>
      </c>
      <c r="AM29" s="25">
        <v>13</v>
      </c>
      <c r="AN29" s="69">
        <f t="shared" si="31"/>
        <v>7</v>
      </c>
      <c r="AO29" s="69">
        <f t="shared" si="32"/>
        <v>28</v>
      </c>
      <c r="AP29" s="69">
        <f t="shared" si="33"/>
        <v>43</v>
      </c>
      <c r="AS29" s="53">
        <v>25</v>
      </c>
      <c r="AT29" s="14">
        <f t="shared" si="34"/>
        <v>3</v>
      </c>
      <c r="AU29" s="14">
        <f t="shared" si="35"/>
        <v>7</v>
      </c>
      <c r="AV29" s="14">
        <f t="shared" si="36"/>
        <v>140</v>
      </c>
      <c r="AW29" s="14">
        <f t="shared" si="37"/>
        <v>600</v>
      </c>
      <c r="AX29" s="14">
        <f t="shared" si="38"/>
        <v>1575</v>
      </c>
      <c r="BA29" s="17">
        <v>22</v>
      </c>
      <c r="BB29" s="14">
        <f t="shared" si="39"/>
        <v>3</v>
      </c>
      <c r="BC29" s="14">
        <f t="shared" si="40"/>
        <v>4</v>
      </c>
      <c r="BD29" s="14">
        <f t="shared" si="41"/>
        <v>280</v>
      </c>
      <c r="BE29" s="14">
        <f t="shared" si="42"/>
        <v>1200</v>
      </c>
      <c r="BF29" s="14">
        <f t="shared" si="43"/>
        <v>3150</v>
      </c>
    </row>
    <row r="30" spans="1:58" ht="16.5" x14ac:dyDescent="0.2">
      <c r="A30" s="90">
        <v>25</v>
      </c>
      <c r="B30" s="90">
        <v>130</v>
      </c>
      <c r="C30" s="90">
        <v>5</v>
      </c>
      <c r="D30" s="90">
        <v>60</v>
      </c>
      <c r="E30" s="90">
        <v>5</v>
      </c>
      <c r="F30" s="90">
        <v>180</v>
      </c>
      <c r="G30" s="90">
        <f t="shared" si="28"/>
        <v>2</v>
      </c>
      <c r="H30" s="90">
        <v>5</v>
      </c>
      <c r="I30" s="90">
        <f t="shared" si="29"/>
        <v>300</v>
      </c>
      <c r="J30" s="90">
        <f t="shared" si="30"/>
        <v>5</v>
      </c>
      <c r="L30" s="90">
        <v>25</v>
      </c>
      <c r="M30" s="90">
        <v>9</v>
      </c>
      <c r="N30" s="14">
        <f>SUM(M$5:M30)</f>
        <v>225</v>
      </c>
      <c r="O30" s="90">
        <v>20</v>
      </c>
      <c r="P30" s="90">
        <f t="shared" si="14"/>
        <v>1200</v>
      </c>
      <c r="Q30" s="90">
        <v>30</v>
      </c>
      <c r="R30" s="90">
        <f t="shared" si="15"/>
        <v>5400</v>
      </c>
      <c r="S30" s="90">
        <v>50</v>
      </c>
      <c r="T30" s="90">
        <f t="shared" si="16"/>
        <v>15000</v>
      </c>
      <c r="U30" s="90">
        <v>155</v>
      </c>
      <c r="V30" s="90">
        <f t="shared" si="17"/>
        <v>46500</v>
      </c>
      <c r="X30" s="91">
        <v>25</v>
      </c>
      <c r="Y30" s="91">
        <v>9</v>
      </c>
      <c r="Z30" s="14">
        <f>SUM(Y$5:Y30)</f>
        <v>225</v>
      </c>
      <c r="AA30" s="91">
        <v>40</v>
      </c>
      <c r="AB30" s="14">
        <f t="shared" si="18"/>
        <v>2400</v>
      </c>
      <c r="AC30" s="91">
        <v>65</v>
      </c>
      <c r="AD30" s="14">
        <f t="shared" si="19"/>
        <v>11700</v>
      </c>
      <c r="AE30" s="91">
        <v>95</v>
      </c>
      <c r="AF30" s="14">
        <f t="shared" si="20"/>
        <v>28500</v>
      </c>
      <c r="AG30" s="91">
        <v>305</v>
      </c>
      <c r="AH30" s="14">
        <f t="shared" si="21"/>
        <v>91500</v>
      </c>
      <c r="AK30" s="25">
        <v>26</v>
      </c>
      <c r="AL30" s="25">
        <v>3</v>
      </c>
      <c r="AM30" s="25">
        <v>14</v>
      </c>
      <c r="AN30" s="69">
        <f t="shared" si="31"/>
        <v>7</v>
      </c>
      <c r="AO30" s="69">
        <f t="shared" si="32"/>
        <v>29</v>
      </c>
      <c r="AP30" s="69">
        <f t="shared" si="33"/>
        <v>44</v>
      </c>
      <c r="AS30" s="53">
        <v>26</v>
      </c>
      <c r="AT30" s="14">
        <f t="shared" si="34"/>
        <v>3</v>
      </c>
      <c r="AU30" s="14">
        <f t="shared" si="35"/>
        <v>8</v>
      </c>
      <c r="AV30" s="14">
        <f t="shared" si="36"/>
        <v>140</v>
      </c>
      <c r="AW30" s="14">
        <f t="shared" si="37"/>
        <v>600</v>
      </c>
      <c r="AX30" s="14">
        <f t="shared" si="38"/>
        <v>1575</v>
      </c>
      <c r="BA30" s="53">
        <v>23</v>
      </c>
      <c r="BB30" s="14">
        <f t="shared" si="39"/>
        <v>3</v>
      </c>
      <c r="BC30" s="14">
        <f t="shared" si="40"/>
        <v>5</v>
      </c>
      <c r="BD30" s="14">
        <f t="shared" si="41"/>
        <v>280</v>
      </c>
      <c r="BE30" s="14">
        <f t="shared" si="42"/>
        <v>1200</v>
      </c>
      <c r="BF30" s="14">
        <f t="shared" si="43"/>
        <v>3150</v>
      </c>
    </row>
    <row r="31" spans="1:58" ht="16.5" x14ac:dyDescent="0.2">
      <c r="A31" s="90">
        <v>26</v>
      </c>
      <c r="B31" s="90">
        <v>135</v>
      </c>
      <c r="C31" s="90">
        <v>5</v>
      </c>
      <c r="D31" s="90">
        <v>65</v>
      </c>
      <c r="E31" s="90">
        <v>5</v>
      </c>
      <c r="F31" s="90">
        <v>190</v>
      </c>
      <c r="G31" s="90">
        <f t="shared" si="28"/>
        <v>2</v>
      </c>
      <c r="H31" s="90">
        <v>5</v>
      </c>
      <c r="I31" s="90">
        <f t="shared" si="29"/>
        <v>325</v>
      </c>
      <c r="J31" s="90">
        <f t="shared" si="30"/>
        <v>5</v>
      </c>
      <c r="L31" s="90">
        <v>26</v>
      </c>
      <c r="M31" s="90">
        <v>9</v>
      </c>
      <c r="N31" s="14">
        <f>SUM(M$5:M31)</f>
        <v>234</v>
      </c>
      <c r="O31" s="90">
        <v>20</v>
      </c>
      <c r="P31" s="90">
        <f t="shared" si="14"/>
        <v>1300</v>
      </c>
      <c r="Q31" s="90">
        <v>30</v>
      </c>
      <c r="R31" s="90">
        <f t="shared" si="15"/>
        <v>5700</v>
      </c>
      <c r="S31" s="90">
        <v>51</v>
      </c>
      <c r="T31" s="90">
        <f t="shared" si="16"/>
        <v>16575</v>
      </c>
      <c r="U31" s="90">
        <v>156</v>
      </c>
      <c r="V31" s="90">
        <f t="shared" si="17"/>
        <v>50700</v>
      </c>
      <c r="X31" s="91">
        <v>26</v>
      </c>
      <c r="Y31" s="91">
        <v>9</v>
      </c>
      <c r="Z31" s="14">
        <f>SUM(Y$5:Y31)</f>
        <v>234</v>
      </c>
      <c r="AA31" s="91">
        <v>40</v>
      </c>
      <c r="AB31" s="14">
        <f t="shared" si="18"/>
        <v>2600</v>
      </c>
      <c r="AC31" s="91">
        <v>66</v>
      </c>
      <c r="AD31" s="14">
        <f t="shared" si="19"/>
        <v>12540</v>
      </c>
      <c r="AE31" s="91">
        <v>96</v>
      </c>
      <c r="AF31" s="14">
        <f t="shared" si="20"/>
        <v>31200</v>
      </c>
      <c r="AG31" s="91">
        <v>306</v>
      </c>
      <c r="AH31" s="14">
        <f t="shared" si="21"/>
        <v>99450</v>
      </c>
      <c r="AK31" s="25">
        <v>27</v>
      </c>
      <c r="AL31" s="25">
        <v>3</v>
      </c>
      <c r="AM31" s="25">
        <v>15</v>
      </c>
      <c r="AN31" s="69">
        <f t="shared" si="31"/>
        <v>7</v>
      </c>
      <c r="AO31" s="69">
        <f t="shared" si="32"/>
        <v>30</v>
      </c>
      <c r="AP31" s="69">
        <f t="shared" si="33"/>
        <v>45</v>
      </c>
      <c r="AS31" s="53">
        <v>27</v>
      </c>
      <c r="AT31" s="14">
        <f t="shared" si="34"/>
        <v>3</v>
      </c>
      <c r="AU31" s="14">
        <f t="shared" si="35"/>
        <v>9</v>
      </c>
      <c r="AV31" s="14">
        <f t="shared" si="36"/>
        <v>140</v>
      </c>
      <c r="AW31" s="14">
        <f t="shared" si="37"/>
        <v>600</v>
      </c>
      <c r="AX31" s="14">
        <f t="shared" si="38"/>
        <v>1575</v>
      </c>
      <c r="BA31" s="53">
        <v>24</v>
      </c>
      <c r="BB31" s="14">
        <f t="shared" si="39"/>
        <v>3</v>
      </c>
      <c r="BC31" s="14">
        <f t="shared" si="40"/>
        <v>6</v>
      </c>
      <c r="BD31" s="14">
        <f t="shared" si="41"/>
        <v>280</v>
      </c>
      <c r="BE31" s="14">
        <f t="shared" si="42"/>
        <v>1200</v>
      </c>
      <c r="BF31" s="14">
        <f t="shared" si="43"/>
        <v>3150</v>
      </c>
    </row>
    <row r="32" spans="1:58" ht="16.5" x14ac:dyDescent="0.2">
      <c r="A32" s="90">
        <v>27</v>
      </c>
      <c r="B32" s="90">
        <v>140</v>
      </c>
      <c r="C32" s="90">
        <v>5</v>
      </c>
      <c r="D32" s="90">
        <v>70</v>
      </c>
      <c r="E32" s="90">
        <v>5</v>
      </c>
      <c r="F32" s="90">
        <v>200</v>
      </c>
      <c r="G32" s="90">
        <f t="shared" si="28"/>
        <v>2</v>
      </c>
      <c r="H32" s="90">
        <v>5</v>
      </c>
      <c r="I32" s="90">
        <f t="shared" si="29"/>
        <v>350</v>
      </c>
      <c r="J32" s="90">
        <f t="shared" si="30"/>
        <v>5</v>
      </c>
      <c r="L32" s="90">
        <v>27</v>
      </c>
      <c r="M32" s="90">
        <v>9</v>
      </c>
      <c r="N32" s="14">
        <f>SUM(M$5:M32)</f>
        <v>243</v>
      </c>
      <c r="O32" s="90">
        <v>20</v>
      </c>
      <c r="P32" s="90">
        <f t="shared" si="14"/>
        <v>1400</v>
      </c>
      <c r="Q32" s="90">
        <v>30</v>
      </c>
      <c r="R32" s="90">
        <f t="shared" si="15"/>
        <v>6000</v>
      </c>
      <c r="S32" s="90">
        <v>52</v>
      </c>
      <c r="T32" s="90">
        <f t="shared" si="16"/>
        <v>18200</v>
      </c>
      <c r="U32" s="90">
        <v>157</v>
      </c>
      <c r="V32" s="90">
        <f t="shared" si="17"/>
        <v>54950</v>
      </c>
      <c r="X32" s="91">
        <v>27</v>
      </c>
      <c r="Y32" s="91">
        <v>9</v>
      </c>
      <c r="Z32" s="14">
        <f>SUM(Y$5:Y32)</f>
        <v>243</v>
      </c>
      <c r="AA32" s="91">
        <v>40</v>
      </c>
      <c r="AB32" s="14">
        <f t="shared" si="18"/>
        <v>2800</v>
      </c>
      <c r="AC32" s="91">
        <v>67</v>
      </c>
      <c r="AD32" s="14">
        <f t="shared" si="19"/>
        <v>13400</v>
      </c>
      <c r="AE32" s="91">
        <v>97</v>
      </c>
      <c r="AF32" s="14">
        <f t="shared" si="20"/>
        <v>33950</v>
      </c>
      <c r="AG32" s="91">
        <v>307</v>
      </c>
      <c r="AH32" s="14">
        <f t="shared" si="21"/>
        <v>107450</v>
      </c>
      <c r="AK32" s="25">
        <v>28</v>
      </c>
      <c r="AL32" s="25">
        <v>4</v>
      </c>
      <c r="AM32" s="25">
        <v>1</v>
      </c>
      <c r="AN32" s="69">
        <f t="shared" si="31"/>
        <v>8</v>
      </c>
      <c r="AO32" s="69">
        <f t="shared" si="32"/>
        <v>21</v>
      </c>
      <c r="AP32" s="69">
        <f t="shared" si="33"/>
        <v>36</v>
      </c>
      <c r="AS32" s="53">
        <v>28</v>
      </c>
      <c r="AT32" s="14">
        <f t="shared" si="34"/>
        <v>4</v>
      </c>
      <c r="AU32" s="14">
        <f t="shared" si="35"/>
        <v>1</v>
      </c>
      <c r="AV32" s="14">
        <f t="shared" si="36"/>
        <v>160</v>
      </c>
      <c r="AW32" s="14">
        <f t="shared" si="37"/>
        <v>750</v>
      </c>
      <c r="AX32" s="14">
        <f t="shared" si="38"/>
        <v>1800</v>
      </c>
      <c r="BA32" s="53">
        <v>25</v>
      </c>
      <c r="BB32" s="14">
        <f t="shared" si="39"/>
        <v>3</v>
      </c>
      <c r="BC32" s="14">
        <f t="shared" si="40"/>
        <v>7</v>
      </c>
      <c r="BD32" s="14">
        <f t="shared" si="41"/>
        <v>280</v>
      </c>
      <c r="BE32" s="14">
        <f t="shared" si="42"/>
        <v>1200</v>
      </c>
      <c r="BF32" s="14">
        <f t="shared" si="43"/>
        <v>3150</v>
      </c>
    </row>
    <row r="33" spans="1:58" ht="16.5" x14ac:dyDescent="0.2">
      <c r="A33" s="90">
        <v>28</v>
      </c>
      <c r="B33" s="90">
        <v>145</v>
      </c>
      <c r="C33" s="90">
        <v>5</v>
      </c>
      <c r="D33" s="90">
        <v>75</v>
      </c>
      <c r="E33" s="90">
        <v>5</v>
      </c>
      <c r="F33" s="90">
        <v>210</v>
      </c>
      <c r="G33" s="90">
        <f t="shared" si="28"/>
        <v>2</v>
      </c>
      <c r="H33" s="90">
        <v>5</v>
      </c>
      <c r="I33" s="90">
        <f t="shared" si="29"/>
        <v>375</v>
      </c>
      <c r="J33" s="90">
        <f t="shared" si="30"/>
        <v>5</v>
      </c>
      <c r="L33" s="90">
        <v>28</v>
      </c>
      <c r="M33" s="90">
        <v>9</v>
      </c>
      <c r="N33" s="14">
        <f>SUM(M$5:M33)</f>
        <v>252</v>
      </c>
      <c r="O33" s="90">
        <v>20</v>
      </c>
      <c r="P33" s="90">
        <f t="shared" si="14"/>
        <v>1500</v>
      </c>
      <c r="Q33" s="90">
        <v>30</v>
      </c>
      <c r="R33" s="90">
        <f t="shared" si="15"/>
        <v>6300</v>
      </c>
      <c r="S33" s="90">
        <v>53</v>
      </c>
      <c r="T33" s="90">
        <f t="shared" si="16"/>
        <v>19875</v>
      </c>
      <c r="U33" s="90">
        <v>158</v>
      </c>
      <c r="V33" s="90">
        <f t="shared" si="17"/>
        <v>59250</v>
      </c>
      <c r="X33" s="91">
        <v>28</v>
      </c>
      <c r="Y33" s="91">
        <v>9</v>
      </c>
      <c r="Z33" s="14">
        <f>SUM(Y$5:Y33)</f>
        <v>252</v>
      </c>
      <c r="AA33" s="91">
        <v>40</v>
      </c>
      <c r="AB33" s="14">
        <f t="shared" si="18"/>
        <v>3000</v>
      </c>
      <c r="AC33" s="91">
        <v>68</v>
      </c>
      <c r="AD33" s="14">
        <f t="shared" si="19"/>
        <v>14280</v>
      </c>
      <c r="AE33" s="91">
        <v>98</v>
      </c>
      <c r="AF33" s="14">
        <f t="shared" si="20"/>
        <v>36750</v>
      </c>
      <c r="AG33" s="91">
        <v>308</v>
      </c>
      <c r="AH33" s="14">
        <f t="shared" si="21"/>
        <v>115500</v>
      </c>
      <c r="AK33" s="25">
        <v>29</v>
      </c>
      <c r="AL33" s="25">
        <v>4</v>
      </c>
      <c r="AM33" s="25">
        <v>2</v>
      </c>
      <c r="AN33" s="69">
        <f t="shared" si="31"/>
        <v>8</v>
      </c>
      <c r="AO33" s="69">
        <f t="shared" si="32"/>
        <v>22</v>
      </c>
      <c r="AP33" s="69">
        <f t="shared" si="33"/>
        <v>37</v>
      </c>
      <c r="AS33" s="53">
        <v>29</v>
      </c>
      <c r="AT33" s="14">
        <f t="shared" si="34"/>
        <v>4</v>
      </c>
      <c r="AU33" s="14">
        <f t="shared" si="35"/>
        <v>2</v>
      </c>
      <c r="AV33" s="14">
        <f t="shared" si="36"/>
        <v>160</v>
      </c>
      <c r="AW33" s="14">
        <f t="shared" si="37"/>
        <v>750</v>
      </c>
      <c r="AX33" s="14">
        <f t="shared" si="38"/>
        <v>1800</v>
      </c>
      <c r="BA33" s="53">
        <v>26</v>
      </c>
      <c r="BB33" s="14">
        <f t="shared" si="39"/>
        <v>3</v>
      </c>
      <c r="BC33" s="14">
        <f t="shared" si="40"/>
        <v>8</v>
      </c>
      <c r="BD33" s="14">
        <f t="shared" si="41"/>
        <v>280</v>
      </c>
      <c r="BE33" s="14">
        <f t="shared" si="42"/>
        <v>1200</v>
      </c>
      <c r="BF33" s="14">
        <f t="shared" si="43"/>
        <v>3150</v>
      </c>
    </row>
    <row r="34" spans="1:58" ht="16.5" x14ac:dyDescent="0.2">
      <c r="A34" s="90">
        <v>29</v>
      </c>
      <c r="B34" s="90">
        <v>150</v>
      </c>
      <c r="C34" s="90">
        <v>5</v>
      </c>
      <c r="D34" s="90">
        <v>80</v>
      </c>
      <c r="E34" s="90">
        <v>5</v>
      </c>
      <c r="F34" s="90">
        <v>220</v>
      </c>
      <c r="G34" s="90">
        <f t="shared" si="28"/>
        <v>2</v>
      </c>
      <c r="H34" s="90">
        <v>5</v>
      </c>
      <c r="I34" s="90">
        <f t="shared" si="29"/>
        <v>400</v>
      </c>
      <c r="J34" s="90">
        <f t="shared" si="30"/>
        <v>5</v>
      </c>
      <c r="L34" s="90">
        <v>29</v>
      </c>
      <c r="M34" s="90">
        <v>9</v>
      </c>
      <c r="N34" s="14">
        <f>SUM(M$5:M34)</f>
        <v>261</v>
      </c>
      <c r="O34" s="90">
        <v>20</v>
      </c>
      <c r="P34" s="90">
        <f t="shared" si="14"/>
        <v>1600</v>
      </c>
      <c r="Q34" s="90">
        <v>30</v>
      </c>
      <c r="R34" s="90">
        <f t="shared" si="15"/>
        <v>6600</v>
      </c>
      <c r="S34" s="90">
        <v>54</v>
      </c>
      <c r="T34" s="90">
        <f t="shared" si="16"/>
        <v>21600</v>
      </c>
      <c r="U34" s="90">
        <v>159</v>
      </c>
      <c r="V34" s="90">
        <f t="shared" si="17"/>
        <v>63600</v>
      </c>
      <c r="X34" s="91">
        <v>29</v>
      </c>
      <c r="Y34" s="91">
        <v>9</v>
      </c>
      <c r="Z34" s="14">
        <f>SUM(Y$5:Y34)</f>
        <v>261</v>
      </c>
      <c r="AA34" s="91">
        <v>40</v>
      </c>
      <c r="AB34" s="14">
        <f t="shared" si="18"/>
        <v>3200</v>
      </c>
      <c r="AC34" s="91">
        <v>69</v>
      </c>
      <c r="AD34" s="14">
        <f t="shared" si="19"/>
        <v>15180</v>
      </c>
      <c r="AE34" s="91">
        <v>99</v>
      </c>
      <c r="AF34" s="14">
        <f t="shared" si="20"/>
        <v>39600</v>
      </c>
      <c r="AG34" s="91">
        <v>309</v>
      </c>
      <c r="AH34" s="14">
        <f t="shared" si="21"/>
        <v>123600</v>
      </c>
      <c r="AK34" s="25">
        <v>30</v>
      </c>
      <c r="AL34" s="25">
        <v>4</v>
      </c>
      <c r="AM34" s="25">
        <v>3</v>
      </c>
      <c r="AN34" s="69">
        <f t="shared" si="31"/>
        <v>8</v>
      </c>
      <c r="AO34" s="69">
        <f t="shared" si="32"/>
        <v>23</v>
      </c>
      <c r="AP34" s="69">
        <f t="shared" si="33"/>
        <v>38</v>
      </c>
      <c r="AS34" s="53">
        <v>30</v>
      </c>
      <c r="AT34" s="14">
        <f t="shared" si="34"/>
        <v>4</v>
      </c>
      <c r="AU34" s="14">
        <f t="shared" si="35"/>
        <v>3</v>
      </c>
      <c r="AV34" s="14">
        <f t="shared" si="36"/>
        <v>160</v>
      </c>
      <c r="AW34" s="14">
        <f t="shared" si="37"/>
        <v>750</v>
      </c>
      <c r="AX34" s="14">
        <f t="shared" si="38"/>
        <v>1800</v>
      </c>
      <c r="BA34" s="53">
        <v>27</v>
      </c>
      <c r="BB34" s="14">
        <f t="shared" si="39"/>
        <v>3</v>
      </c>
      <c r="BC34" s="14">
        <f t="shared" si="40"/>
        <v>9</v>
      </c>
      <c r="BD34" s="14">
        <f t="shared" si="41"/>
        <v>280</v>
      </c>
      <c r="BE34" s="14">
        <f t="shared" si="42"/>
        <v>1200</v>
      </c>
      <c r="BF34" s="14">
        <f t="shared" si="43"/>
        <v>3150</v>
      </c>
    </row>
    <row r="35" spans="1:58" ht="16.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AK35" s="25">
        <v>31</v>
      </c>
      <c r="AL35" s="25">
        <v>4</v>
      </c>
      <c r="AM35" s="25">
        <v>4</v>
      </c>
      <c r="AN35" s="69">
        <f t="shared" si="31"/>
        <v>8</v>
      </c>
      <c r="AO35" s="69">
        <f t="shared" si="32"/>
        <v>24</v>
      </c>
      <c r="AP35" s="69">
        <f t="shared" si="33"/>
        <v>39</v>
      </c>
      <c r="AS35" s="53">
        <v>31</v>
      </c>
      <c r="AT35" s="14">
        <f t="shared" si="34"/>
        <v>4</v>
      </c>
      <c r="AU35" s="14">
        <f t="shared" si="35"/>
        <v>4</v>
      </c>
      <c r="AV35" s="14">
        <f t="shared" si="36"/>
        <v>160</v>
      </c>
      <c r="AW35" s="14">
        <f t="shared" si="37"/>
        <v>750</v>
      </c>
      <c r="AX35" s="14">
        <f t="shared" si="38"/>
        <v>1800</v>
      </c>
      <c r="BA35" s="53">
        <v>28</v>
      </c>
      <c r="BB35" s="14">
        <f t="shared" si="39"/>
        <v>4</v>
      </c>
      <c r="BC35" s="14">
        <f t="shared" si="40"/>
        <v>1</v>
      </c>
      <c r="BD35" s="14">
        <f t="shared" si="41"/>
        <v>320</v>
      </c>
      <c r="BE35" s="14">
        <f t="shared" si="42"/>
        <v>1500</v>
      </c>
      <c r="BF35" s="14">
        <f t="shared" si="43"/>
        <v>3600</v>
      </c>
    </row>
    <row r="36" spans="1:58" ht="16.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N36" s="46">
        <v>1.5</v>
      </c>
      <c r="O36" s="46">
        <v>1.5</v>
      </c>
      <c r="AK36" s="25">
        <v>32</v>
      </c>
      <c r="AL36" s="25">
        <v>4</v>
      </c>
      <c r="AM36" s="25">
        <v>5</v>
      </c>
      <c r="AN36" s="69">
        <f t="shared" si="31"/>
        <v>8</v>
      </c>
      <c r="AO36" s="69">
        <f t="shared" si="32"/>
        <v>25</v>
      </c>
      <c r="AP36" s="69">
        <f t="shared" si="33"/>
        <v>40</v>
      </c>
      <c r="AS36" s="53">
        <v>32</v>
      </c>
      <c r="AT36" s="14">
        <f t="shared" si="34"/>
        <v>4</v>
      </c>
      <c r="AU36" s="14">
        <f t="shared" si="35"/>
        <v>5</v>
      </c>
      <c r="AV36" s="14">
        <f t="shared" si="36"/>
        <v>160</v>
      </c>
      <c r="AW36" s="14">
        <f t="shared" si="37"/>
        <v>750</v>
      </c>
      <c r="AX36" s="14">
        <f t="shared" si="38"/>
        <v>1800</v>
      </c>
      <c r="BA36" s="53">
        <v>29</v>
      </c>
      <c r="BB36" s="14">
        <f t="shared" si="39"/>
        <v>4</v>
      </c>
      <c r="BC36" s="14">
        <f t="shared" si="40"/>
        <v>2</v>
      </c>
      <c r="BD36" s="14">
        <f t="shared" si="41"/>
        <v>320</v>
      </c>
      <c r="BE36" s="14">
        <f t="shared" si="42"/>
        <v>1500</v>
      </c>
      <c r="BF36" s="14">
        <f t="shared" si="43"/>
        <v>3600</v>
      </c>
    </row>
    <row r="37" spans="1:58" ht="20.25" x14ac:dyDescent="0.2">
      <c r="A37" s="140" t="s">
        <v>296</v>
      </c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45"/>
      <c r="N37" s="140" t="s">
        <v>297</v>
      </c>
      <c r="O37" s="140"/>
      <c r="P37" s="140"/>
      <c r="Q37" s="140"/>
      <c r="R37" s="140"/>
      <c r="S37" s="140"/>
      <c r="T37" s="140"/>
      <c r="U37" s="140"/>
      <c r="V37" s="140"/>
      <c r="AK37" s="25">
        <v>33</v>
      </c>
      <c r="AL37" s="25">
        <v>4</v>
      </c>
      <c r="AM37" s="25">
        <v>6</v>
      </c>
      <c r="AN37" s="69">
        <f t="shared" si="31"/>
        <v>8</v>
      </c>
      <c r="AO37" s="69">
        <f t="shared" si="32"/>
        <v>26</v>
      </c>
      <c r="AP37" s="69">
        <f t="shared" si="33"/>
        <v>41</v>
      </c>
      <c r="AS37" s="53">
        <v>33</v>
      </c>
      <c r="AT37" s="14">
        <f t="shared" si="34"/>
        <v>4</v>
      </c>
      <c r="AU37" s="14">
        <f t="shared" si="35"/>
        <v>6</v>
      </c>
      <c r="AV37" s="14">
        <f t="shared" si="36"/>
        <v>160</v>
      </c>
      <c r="AW37" s="14">
        <f t="shared" si="37"/>
        <v>750</v>
      </c>
      <c r="AX37" s="14">
        <f t="shared" si="38"/>
        <v>1800</v>
      </c>
      <c r="BA37" s="53">
        <v>30</v>
      </c>
      <c r="BB37" s="14">
        <f t="shared" si="39"/>
        <v>4</v>
      </c>
      <c r="BC37" s="14">
        <f t="shared" si="40"/>
        <v>3</v>
      </c>
      <c r="BD37" s="14">
        <f t="shared" si="41"/>
        <v>320</v>
      </c>
      <c r="BE37" s="14">
        <f t="shared" si="42"/>
        <v>1500</v>
      </c>
      <c r="BF37" s="14">
        <f t="shared" si="43"/>
        <v>3600</v>
      </c>
    </row>
    <row r="38" spans="1:58" ht="17.25" x14ac:dyDescent="0.2">
      <c r="A38" s="12" t="s">
        <v>279</v>
      </c>
      <c r="B38" s="12"/>
      <c r="C38" s="12" t="s">
        <v>280</v>
      </c>
      <c r="D38" s="12" t="s">
        <v>281</v>
      </c>
      <c r="E38" s="33" t="s">
        <v>288</v>
      </c>
      <c r="F38" s="33" t="s">
        <v>289</v>
      </c>
      <c r="G38" s="12" t="s">
        <v>282</v>
      </c>
      <c r="H38" s="12" t="s">
        <v>283</v>
      </c>
      <c r="I38" s="12" t="s">
        <v>284</v>
      </c>
      <c r="J38" s="12" t="s">
        <v>285</v>
      </c>
      <c r="K38" s="12" t="s">
        <v>286</v>
      </c>
      <c r="L38" s="12" t="s">
        <v>287</v>
      </c>
      <c r="M38" s="45"/>
      <c r="N38" s="47" t="s">
        <v>298</v>
      </c>
      <c r="O38" s="12" t="s">
        <v>288</v>
      </c>
      <c r="P38" s="12" t="s">
        <v>289</v>
      </c>
      <c r="Q38" s="12" t="s">
        <v>282</v>
      </c>
      <c r="R38" s="12" t="s">
        <v>283</v>
      </c>
      <c r="S38" s="12" t="s">
        <v>284</v>
      </c>
      <c r="T38" s="12" t="s">
        <v>285</v>
      </c>
      <c r="U38" s="12" t="s">
        <v>286</v>
      </c>
      <c r="V38" s="12" t="s">
        <v>287</v>
      </c>
      <c r="AK38" s="25">
        <v>34</v>
      </c>
      <c r="AL38" s="25">
        <v>4</v>
      </c>
      <c r="AM38" s="25">
        <v>7</v>
      </c>
      <c r="AN38" s="69">
        <f t="shared" si="31"/>
        <v>8</v>
      </c>
      <c r="AO38" s="69">
        <f t="shared" si="32"/>
        <v>27</v>
      </c>
      <c r="AP38" s="69">
        <f t="shared" si="33"/>
        <v>42</v>
      </c>
      <c r="AS38" s="53">
        <v>34</v>
      </c>
      <c r="AT38" s="14">
        <f t="shared" si="34"/>
        <v>4</v>
      </c>
      <c r="AU38" s="14">
        <f t="shared" si="35"/>
        <v>7</v>
      </c>
      <c r="AV38" s="14">
        <f t="shared" si="36"/>
        <v>160</v>
      </c>
      <c r="AW38" s="14">
        <f t="shared" si="37"/>
        <v>750</v>
      </c>
      <c r="AX38" s="14">
        <f t="shared" si="38"/>
        <v>1800</v>
      </c>
      <c r="BA38" s="53">
        <v>31</v>
      </c>
      <c r="BB38" s="14">
        <f t="shared" si="39"/>
        <v>4</v>
      </c>
      <c r="BC38" s="14">
        <f t="shared" si="40"/>
        <v>4</v>
      </c>
      <c r="BD38" s="14">
        <f t="shared" si="41"/>
        <v>320</v>
      </c>
      <c r="BE38" s="14">
        <f t="shared" si="42"/>
        <v>1500</v>
      </c>
      <c r="BF38" s="14">
        <f t="shared" si="43"/>
        <v>3600</v>
      </c>
    </row>
    <row r="39" spans="1:58" ht="16.5" x14ac:dyDescent="0.2">
      <c r="A39" s="44">
        <v>1</v>
      </c>
      <c r="B39" s="90"/>
      <c r="C39" s="44">
        <f>INDEX($A$6:$A$25,INT((A39-1)/3)+1)</f>
        <v>1</v>
      </c>
      <c r="D39" s="44">
        <f>MOD(A39-1,3)+1</f>
        <v>1</v>
      </c>
      <c r="E39" s="44">
        <v>60</v>
      </c>
      <c r="F39" s="44">
        <v>90</v>
      </c>
      <c r="G39" s="44" t="s">
        <v>290</v>
      </c>
      <c r="H39" s="44">
        <f>INDEX($F$5:$F$25,C39)*E39</f>
        <v>0</v>
      </c>
      <c r="I39" s="44" t="s">
        <v>291</v>
      </c>
      <c r="J39" s="44">
        <f>INT(INDEX(挂机升级突破!$H$8:$L$27,章节关卡!$C39,MATCH(I39,挂机升级突破!$AQ$63:$AX$63,0))*章节关卡!F39/6)</f>
        <v>0</v>
      </c>
      <c r="K39" s="44" t="s">
        <v>295</v>
      </c>
      <c r="L39" s="44">
        <v>50</v>
      </c>
      <c r="M39" s="15"/>
      <c r="N39" s="44">
        <f t="shared" ref="N39:N80" si="44">C39+1</f>
        <v>2</v>
      </c>
      <c r="O39" s="44">
        <f t="shared" ref="O39:O95" si="45">E39*N$36</f>
        <v>90</v>
      </c>
      <c r="P39" s="44">
        <f t="shared" ref="P39:P80" si="46">F39*O$36</f>
        <v>135</v>
      </c>
      <c r="Q39" s="44" t="s">
        <v>290</v>
      </c>
      <c r="R39" s="44">
        <f t="shared" ref="R39:R82" si="47">INDEX($F$5:$F$20,C39)*O39</f>
        <v>0</v>
      </c>
      <c r="S39" s="70" t="s">
        <v>291</v>
      </c>
      <c r="T39" s="44">
        <f>INT(INDEX(挂机升级突破!$H$8:$L$27,章节关卡!$N39,MATCH(S39,挂机升级突破!$AQ$63:$AX$63,0))*章节关卡!P39/6)</f>
        <v>11</v>
      </c>
      <c r="U39" s="44" t="s">
        <v>299</v>
      </c>
      <c r="V39" s="44">
        <v>100</v>
      </c>
      <c r="X39" s="15"/>
      <c r="Y39" s="15"/>
      <c r="Z39" s="15"/>
      <c r="AK39" s="25">
        <v>35</v>
      </c>
      <c r="AL39" s="25">
        <v>4</v>
      </c>
      <c r="AM39" s="25">
        <v>8</v>
      </c>
      <c r="AN39" s="69">
        <f t="shared" si="31"/>
        <v>8</v>
      </c>
      <c r="AO39" s="69">
        <f t="shared" si="32"/>
        <v>28</v>
      </c>
      <c r="AP39" s="69">
        <f t="shared" si="33"/>
        <v>43</v>
      </c>
      <c r="AS39" s="53">
        <v>35</v>
      </c>
      <c r="AT39" s="14">
        <f t="shared" si="34"/>
        <v>4</v>
      </c>
      <c r="AU39" s="14">
        <f t="shared" si="35"/>
        <v>8</v>
      </c>
      <c r="AV39" s="14">
        <f t="shared" si="36"/>
        <v>160</v>
      </c>
      <c r="AW39" s="14">
        <f t="shared" si="37"/>
        <v>750</v>
      </c>
      <c r="AX39" s="14">
        <f t="shared" si="38"/>
        <v>1800</v>
      </c>
      <c r="BA39" s="53">
        <v>32</v>
      </c>
      <c r="BB39" s="14">
        <f t="shared" si="39"/>
        <v>4</v>
      </c>
      <c r="BC39" s="14">
        <f t="shared" si="40"/>
        <v>5</v>
      </c>
      <c r="BD39" s="14">
        <f t="shared" si="41"/>
        <v>320</v>
      </c>
      <c r="BE39" s="14">
        <f t="shared" si="42"/>
        <v>1500</v>
      </c>
      <c r="BF39" s="14">
        <f t="shared" si="43"/>
        <v>3600</v>
      </c>
    </row>
    <row r="40" spans="1:58" ht="16.5" x14ac:dyDescent="0.2">
      <c r="A40" s="44">
        <v>2</v>
      </c>
      <c r="B40" s="90"/>
      <c r="C40" s="69">
        <f t="shared" ref="C40:C98" si="48">INDEX($A$6:$A$25,INT((A40-1)/3)+1)</f>
        <v>1</v>
      </c>
      <c r="D40" s="44">
        <f t="shared" ref="D40:D83" si="49">MOD(A40-1,3)+1</f>
        <v>2</v>
      </c>
      <c r="E40" s="44">
        <v>120</v>
      </c>
      <c r="F40" s="44">
        <v>180</v>
      </c>
      <c r="G40" s="44" t="s">
        <v>290</v>
      </c>
      <c r="H40" s="69">
        <f t="shared" ref="H40:H98" si="50">INDEX($F$5:$F$25,C40)*E40</f>
        <v>0</v>
      </c>
      <c r="I40" s="44" t="s">
        <v>291</v>
      </c>
      <c r="J40" s="70">
        <f>INT(INDEX(挂机升级突破!$H$8:$L$27,章节关卡!$C40,MATCH(I40,挂机升级突破!$AQ$63:$AX$63,0))*章节关卡!F40/6)</f>
        <v>0</v>
      </c>
      <c r="K40" s="44" t="s">
        <v>300</v>
      </c>
      <c r="L40" s="44">
        <v>3</v>
      </c>
      <c r="M40" s="15"/>
      <c r="N40" s="44">
        <f t="shared" si="44"/>
        <v>2</v>
      </c>
      <c r="O40" s="44">
        <f t="shared" si="45"/>
        <v>180</v>
      </c>
      <c r="P40" s="44">
        <f t="shared" si="46"/>
        <v>270</v>
      </c>
      <c r="Q40" s="44" t="s">
        <v>290</v>
      </c>
      <c r="R40" s="44">
        <f t="shared" si="47"/>
        <v>0</v>
      </c>
      <c r="S40" s="70" t="s">
        <v>291</v>
      </c>
      <c r="T40" s="70">
        <f>INT(INDEX(挂机升级突破!$H$8:$L$27,章节关卡!$N40,MATCH(S40,挂机升级突破!$AQ$63:$AX$63,0))*章节关卡!P40/6)</f>
        <v>22</v>
      </c>
      <c r="U40" s="44" t="s">
        <v>300</v>
      </c>
      <c r="V40" s="44">
        <v>3</v>
      </c>
      <c r="X40" s="15"/>
      <c r="Y40" s="15"/>
      <c r="Z40" s="15"/>
      <c r="AK40" s="25">
        <v>36</v>
      </c>
      <c r="AL40" s="25">
        <v>4</v>
      </c>
      <c r="AM40" s="25">
        <v>9</v>
      </c>
      <c r="AN40" s="69">
        <f t="shared" si="31"/>
        <v>8</v>
      </c>
      <c r="AO40" s="69">
        <f t="shared" si="32"/>
        <v>29</v>
      </c>
      <c r="AP40" s="69">
        <f t="shared" si="33"/>
        <v>44</v>
      </c>
      <c r="AS40" s="53">
        <v>36</v>
      </c>
      <c r="AT40" s="14">
        <f t="shared" si="34"/>
        <v>4</v>
      </c>
      <c r="AU40" s="14">
        <f t="shared" si="35"/>
        <v>9</v>
      </c>
      <c r="AV40" s="14">
        <f t="shared" si="36"/>
        <v>160</v>
      </c>
      <c r="AW40" s="14">
        <f t="shared" si="37"/>
        <v>750</v>
      </c>
      <c r="AX40" s="14">
        <f t="shared" si="38"/>
        <v>1800</v>
      </c>
      <c r="BA40" s="53">
        <v>33</v>
      </c>
      <c r="BB40" s="14">
        <f t="shared" si="39"/>
        <v>4</v>
      </c>
      <c r="BC40" s="14">
        <f t="shared" si="40"/>
        <v>6</v>
      </c>
      <c r="BD40" s="14">
        <f t="shared" si="41"/>
        <v>320</v>
      </c>
      <c r="BE40" s="14">
        <f t="shared" si="42"/>
        <v>1500</v>
      </c>
      <c r="BF40" s="14">
        <f t="shared" si="43"/>
        <v>3600</v>
      </c>
    </row>
    <row r="41" spans="1:58" ht="16.5" x14ac:dyDescent="0.2">
      <c r="A41" s="44">
        <v>3</v>
      </c>
      <c r="B41" s="90"/>
      <c r="C41" s="69">
        <f t="shared" si="48"/>
        <v>1</v>
      </c>
      <c r="D41" s="44">
        <f t="shared" si="49"/>
        <v>3</v>
      </c>
      <c r="E41" s="44">
        <v>180</v>
      </c>
      <c r="F41" s="44">
        <v>270</v>
      </c>
      <c r="G41" s="44" t="s">
        <v>290</v>
      </c>
      <c r="H41" s="69">
        <f t="shared" si="50"/>
        <v>0</v>
      </c>
      <c r="I41" s="44" t="s">
        <v>291</v>
      </c>
      <c r="J41" s="70">
        <f>INT(INDEX(挂机升级突破!$H$8:$L$27,章节关卡!$C41,MATCH(I41,挂机升级突破!$AQ$63:$AX$63,0))*章节关卡!F41/6)</f>
        <v>0</v>
      </c>
      <c r="K41" s="44" t="s">
        <v>300</v>
      </c>
      <c r="L41" s="44">
        <v>7</v>
      </c>
      <c r="M41" s="15"/>
      <c r="N41" s="44">
        <f t="shared" si="44"/>
        <v>2</v>
      </c>
      <c r="O41" s="44">
        <f t="shared" si="45"/>
        <v>270</v>
      </c>
      <c r="P41" s="44">
        <f t="shared" si="46"/>
        <v>405</v>
      </c>
      <c r="Q41" s="44" t="s">
        <v>290</v>
      </c>
      <c r="R41" s="44">
        <f t="shared" si="47"/>
        <v>0</v>
      </c>
      <c r="S41" s="70" t="s">
        <v>291</v>
      </c>
      <c r="T41" s="70">
        <f>INT(INDEX(挂机升级突破!$H$8:$L$27,章节关卡!$N41,MATCH(S41,挂机升级突破!$AQ$63:$AX$63,0))*章节关卡!P41/6)</f>
        <v>33</v>
      </c>
      <c r="U41" s="44" t="s">
        <v>300</v>
      </c>
      <c r="V41" s="44">
        <v>7</v>
      </c>
      <c r="X41" s="15"/>
      <c r="Y41" s="15"/>
      <c r="Z41" s="15"/>
      <c r="AK41" s="25">
        <v>37</v>
      </c>
      <c r="AL41" s="25">
        <v>4</v>
      </c>
      <c r="AM41" s="25">
        <v>10</v>
      </c>
      <c r="AN41" s="69">
        <f t="shared" si="31"/>
        <v>8</v>
      </c>
      <c r="AO41" s="69">
        <f t="shared" si="32"/>
        <v>30</v>
      </c>
      <c r="AP41" s="69">
        <f t="shared" si="33"/>
        <v>45</v>
      </c>
      <c r="AS41" s="53">
        <v>37</v>
      </c>
      <c r="AT41" s="14">
        <f t="shared" si="34"/>
        <v>5</v>
      </c>
      <c r="AU41" s="14">
        <f t="shared" si="35"/>
        <v>1</v>
      </c>
      <c r="AV41" s="14">
        <f t="shared" si="36"/>
        <v>180</v>
      </c>
      <c r="AW41" s="14">
        <f t="shared" si="37"/>
        <v>900</v>
      </c>
      <c r="AX41" s="14">
        <f t="shared" si="38"/>
        <v>2025</v>
      </c>
      <c r="BA41" s="53">
        <v>34</v>
      </c>
      <c r="BB41" s="14">
        <f t="shared" si="39"/>
        <v>4</v>
      </c>
      <c r="BC41" s="14">
        <f t="shared" si="40"/>
        <v>7</v>
      </c>
      <c r="BD41" s="14">
        <f t="shared" si="41"/>
        <v>320</v>
      </c>
      <c r="BE41" s="14">
        <f t="shared" si="42"/>
        <v>1500</v>
      </c>
      <c r="BF41" s="14">
        <f t="shared" si="43"/>
        <v>3600</v>
      </c>
    </row>
    <row r="42" spans="1:58" ht="16.5" x14ac:dyDescent="0.2">
      <c r="A42" s="44">
        <v>4</v>
      </c>
      <c r="B42" s="90"/>
      <c r="C42" s="69">
        <f t="shared" si="48"/>
        <v>2</v>
      </c>
      <c r="D42" s="44">
        <f t="shared" si="49"/>
        <v>1</v>
      </c>
      <c r="E42" s="44">
        <v>60</v>
      </c>
      <c r="F42" s="44">
        <v>90</v>
      </c>
      <c r="G42" s="44" t="s">
        <v>290</v>
      </c>
      <c r="H42" s="69">
        <f t="shared" si="50"/>
        <v>600</v>
      </c>
      <c r="I42" s="44" t="s">
        <v>291</v>
      </c>
      <c r="J42" s="70">
        <f>INT(INDEX(挂机升级突破!$H$8:$L$27,章节关卡!$C42,MATCH(I42,挂机升级突破!$AQ$63:$AX$63,0))*章节关卡!F42/6)</f>
        <v>7</v>
      </c>
      <c r="K42" s="72" t="s">
        <v>22</v>
      </c>
      <c r="L42" s="72">
        <v>50</v>
      </c>
      <c r="M42" s="15"/>
      <c r="N42" s="44">
        <f t="shared" si="44"/>
        <v>3</v>
      </c>
      <c r="O42" s="44">
        <f t="shared" si="45"/>
        <v>90</v>
      </c>
      <c r="P42" s="44">
        <f t="shared" si="46"/>
        <v>135</v>
      </c>
      <c r="Q42" s="44" t="s">
        <v>290</v>
      </c>
      <c r="R42" s="44">
        <f t="shared" si="47"/>
        <v>900</v>
      </c>
      <c r="S42" s="70" t="s">
        <v>291</v>
      </c>
      <c r="T42" s="70">
        <f>INT(INDEX(挂机升级突破!$H$8:$L$27,章节关卡!$N42,MATCH(S42,挂机升级突破!$AQ$63:$AX$63,0))*章节关卡!P42/6)</f>
        <v>16</v>
      </c>
      <c r="U42" s="72" t="s">
        <v>22</v>
      </c>
      <c r="V42" s="72">
        <v>100</v>
      </c>
      <c r="AK42" s="25">
        <v>38</v>
      </c>
      <c r="AL42" s="25">
        <v>4</v>
      </c>
      <c r="AM42" s="25">
        <v>11</v>
      </c>
      <c r="AN42" s="69">
        <f t="shared" si="31"/>
        <v>8</v>
      </c>
      <c r="AO42" s="69">
        <f t="shared" si="32"/>
        <v>31</v>
      </c>
      <c r="AP42" s="69">
        <f t="shared" si="33"/>
        <v>46</v>
      </c>
      <c r="AS42" s="53">
        <v>38</v>
      </c>
      <c r="AT42" s="14">
        <f t="shared" si="34"/>
        <v>5</v>
      </c>
      <c r="AU42" s="14">
        <f t="shared" si="35"/>
        <v>2</v>
      </c>
      <c r="AV42" s="14">
        <f t="shared" si="36"/>
        <v>180</v>
      </c>
      <c r="AW42" s="14">
        <f t="shared" si="37"/>
        <v>900</v>
      </c>
      <c r="AX42" s="14">
        <f t="shared" si="38"/>
        <v>2025</v>
      </c>
      <c r="BA42" s="53">
        <v>35</v>
      </c>
      <c r="BB42" s="14">
        <f t="shared" si="39"/>
        <v>4</v>
      </c>
      <c r="BC42" s="14">
        <f t="shared" si="40"/>
        <v>8</v>
      </c>
      <c r="BD42" s="14">
        <f t="shared" si="41"/>
        <v>320</v>
      </c>
      <c r="BE42" s="14">
        <f t="shared" si="42"/>
        <v>1500</v>
      </c>
      <c r="BF42" s="14">
        <f t="shared" si="43"/>
        <v>3600</v>
      </c>
    </row>
    <row r="43" spans="1:58" ht="16.5" x14ac:dyDescent="0.2">
      <c r="A43" s="44">
        <v>5</v>
      </c>
      <c r="B43" s="90"/>
      <c r="C43" s="69">
        <f t="shared" si="48"/>
        <v>2</v>
      </c>
      <c r="D43" s="44">
        <f t="shared" si="49"/>
        <v>2</v>
      </c>
      <c r="E43" s="44">
        <v>120</v>
      </c>
      <c r="F43" s="44">
        <v>180</v>
      </c>
      <c r="G43" s="44" t="s">
        <v>290</v>
      </c>
      <c r="H43" s="69">
        <f t="shared" si="50"/>
        <v>1200</v>
      </c>
      <c r="I43" s="44" t="s">
        <v>291</v>
      </c>
      <c r="J43" s="70">
        <f>INT(INDEX(挂机升级突破!$H$8:$L$27,章节关卡!$C43,MATCH(I43,挂机升级突破!$AQ$63:$AX$63,0))*章节关卡!F43/6)</f>
        <v>15</v>
      </c>
      <c r="K43" s="72" t="s">
        <v>300</v>
      </c>
      <c r="L43" s="72">
        <v>3</v>
      </c>
      <c r="M43" s="15"/>
      <c r="N43" s="44">
        <f t="shared" si="44"/>
        <v>3</v>
      </c>
      <c r="O43" s="44">
        <f t="shared" si="45"/>
        <v>180</v>
      </c>
      <c r="P43" s="44">
        <f t="shared" si="46"/>
        <v>270</v>
      </c>
      <c r="Q43" s="44" t="s">
        <v>290</v>
      </c>
      <c r="R43" s="44">
        <f t="shared" si="47"/>
        <v>1800</v>
      </c>
      <c r="S43" s="70" t="s">
        <v>291</v>
      </c>
      <c r="T43" s="70">
        <f>INT(INDEX(挂机升级突破!$H$8:$L$27,章节关卡!$N43,MATCH(S43,挂机升级突破!$AQ$63:$AX$63,0))*章节关卡!P43/6)</f>
        <v>33</v>
      </c>
      <c r="U43" s="72" t="s">
        <v>300</v>
      </c>
      <c r="V43" s="72">
        <v>3</v>
      </c>
      <c r="AK43" s="25">
        <v>39</v>
      </c>
      <c r="AL43" s="25">
        <v>4</v>
      </c>
      <c r="AM43" s="25">
        <v>12</v>
      </c>
      <c r="AN43" s="69">
        <f t="shared" si="31"/>
        <v>8</v>
      </c>
      <c r="AO43" s="69">
        <f t="shared" si="32"/>
        <v>32</v>
      </c>
      <c r="AP43" s="69">
        <f t="shared" si="33"/>
        <v>47</v>
      </c>
      <c r="AS43" s="53">
        <v>39</v>
      </c>
      <c r="AT43" s="14">
        <f t="shared" si="34"/>
        <v>5</v>
      </c>
      <c r="AU43" s="14">
        <f t="shared" si="35"/>
        <v>3</v>
      </c>
      <c r="AV43" s="14">
        <f t="shared" si="36"/>
        <v>180</v>
      </c>
      <c r="AW43" s="14">
        <f t="shared" si="37"/>
        <v>900</v>
      </c>
      <c r="AX43" s="14">
        <f t="shared" si="38"/>
        <v>2025</v>
      </c>
      <c r="BA43" s="53">
        <v>36</v>
      </c>
      <c r="BB43" s="14">
        <f t="shared" si="39"/>
        <v>4</v>
      </c>
      <c r="BC43" s="14">
        <f t="shared" si="40"/>
        <v>9</v>
      </c>
      <c r="BD43" s="14">
        <f t="shared" si="41"/>
        <v>320</v>
      </c>
      <c r="BE43" s="14">
        <f t="shared" si="42"/>
        <v>1500</v>
      </c>
      <c r="BF43" s="14">
        <f t="shared" si="43"/>
        <v>3600</v>
      </c>
    </row>
    <row r="44" spans="1:58" ht="16.5" x14ac:dyDescent="0.2">
      <c r="A44" s="44">
        <v>6</v>
      </c>
      <c r="B44" s="90"/>
      <c r="C44" s="69">
        <f t="shared" si="48"/>
        <v>2</v>
      </c>
      <c r="D44" s="44">
        <f t="shared" si="49"/>
        <v>3</v>
      </c>
      <c r="E44" s="44">
        <v>180</v>
      </c>
      <c r="F44" s="44">
        <v>270</v>
      </c>
      <c r="G44" s="44" t="s">
        <v>290</v>
      </c>
      <c r="H44" s="69">
        <f t="shared" si="50"/>
        <v>1800</v>
      </c>
      <c r="I44" s="44" t="s">
        <v>291</v>
      </c>
      <c r="J44" s="70">
        <f>INT(INDEX(挂机升级突破!$H$8:$L$27,章节关卡!$C44,MATCH(I44,挂机升级突破!$AQ$63:$AX$63,0))*章节关卡!F44/6)</f>
        <v>22</v>
      </c>
      <c r="K44" s="72" t="s">
        <v>300</v>
      </c>
      <c r="L44" s="72">
        <v>7</v>
      </c>
      <c r="M44" s="15"/>
      <c r="N44" s="44">
        <f t="shared" si="44"/>
        <v>3</v>
      </c>
      <c r="O44" s="44">
        <f t="shared" si="45"/>
        <v>270</v>
      </c>
      <c r="P44" s="44">
        <f t="shared" si="46"/>
        <v>405</v>
      </c>
      <c r="Q44" s="44" t="s">
        <v>290</v>
      </c>
      <c r="R44" s="44">
        <f t="shared" si="47"/>
        <v>2700</v>
      </c>
      <c r="S44" s="70" t="s">
        <v>291</v>
      </c>
      <c r="T44" s="70">
        <f>INT(INDEX(挂机升级突破!$H$8:$L$27,章节关卡!$N44,MATCH(S44,挂机升级突破!$AQ$63:$AX$63,0))*章节关卡!P44/6)</f>
        <v>50</v>
      </c>
      <c r="U44" s="72" t="s">
        <v>300</v>
      </c>
      <c r="V44" s="72">
        <v>7</v>
      </c>
      <c r="AK44" s="25">
        <v>40</v>
      </c>
      <c r="AL44" s="25">
        <v>4</v>
      </c>
      <c r="AM44" s="25">
        <v>13</v>
      </c>
      <c r="AN44" s="69">
        <f t="shared" si="31"/>
        <v>8</v>
      </c>
      <c r="AO44" s="69">
        <f t="shared" si="32"/>
        <v>33</v>
      </c>
      <c r="AP44" s="69">
        <f t="shared" si="33"/>
        <v>48</v>
      </c>
      <c r="AS44" s="53">
        <v>40</v>
      </c>
      <c r="AT44" s="14">
        <f t="shared" si="34"/>
        <v>5</v>
      </c>
      <c r="AU44" s="14">
        <f t="shared" si="35"/>
        <v>4</v>
      </c>
      <c r="AV44" s="14">
        <f t="shared" si="36"/>
        <v>180</v>
      </c>
      <c r="AW44" s="14">
        <f t="shared" si="37"/>
        <v>900</v>
      </c>
      <c r="AX44" s="14">
        <f t="shared" si="38"/>
        <v>2025</v>
      </c>
      <c r="BA44" s="53">
        <v>37</v>
      </c>
      <c r="BB44" s="14">
        <f t="shared" si="39"/>
        <v>5</v>
      </c>
      <c r="BC44" s="14">
        <f t="shared" si="40"/>
        <v>1</v>
      </c>
      <c r="BD44" s="14">
        <f t="shared" si="41"/>
        <v>360</v>
      </c>
      <c r="BE44" s="14">
        <f t="shared" si="42"/>
        <v>1800</v>
      </c>
      <c r="BF44" s="14">
        <f t="shared" si="43"/>
        <v>4050</v>
      </c>
    </row>
    <row r="45" spans="1:58" ht="16.5" x14ac:dyDescent="0.2">
      <c r="A45" s="44">
        <v>7</v>
      </c>
      <c r="B45" s="90"/>
      <c r="C45" s="69">
        <f t="shared" si="48"/>
        <v>3</v>
      </c>
      <c r="D45" s="44">
        <f t="shared" si="49"/>
        <v>1</v>
      </c>
      <c r="E45" s="44">
        <v>90</v>
      </c>
      <c r="F45" s="44">
        <v>135</v>
      </c>
      <c r="G45" s="44" t="s">
        <v>290</v>
      </c>
      <c r="H45" s="69">
        <f t="shared" si="50"/>
        <v>1350</v>
      </c>
      <c r="I45" s="70" t="s">
        <v>291</v>
      </c>
      <c r="J45" s="70">
        <f>INT(INDEX(挂机升级突破!$H$8:$L$27,章节关卡!$C45,MATCH(I45,挂机升级突破!$AQ$63:$AX$63,0))*章节关卡!F45/6)</f>
        <v>16</v>
      </c>
      <c r="K45" s="72" t="s">
        <v>22</v>
      </c>
      <c r="L45" s="72">
        <v>50</v>
      </c>
      <c r="M45" s="15"/>
      <c r="N45" s="44">
        <f t="shared" si="44"/>
        <v>4</v>
      </c>
      <c r="O45" s="44">
        <f t="shared" si="45"/>
        <v>135</v>
      </c>
      <c r="P45" s="44">
        <f t="shared" si="46"/>
        <v>202.5</v>
      </c>
      <c r="Q45" s="44" t="s">
        <v>290</v>
      </c>
      <c r="R45" s="44">
        <f t="shared" si="47"/>
        <v>2025</v>
      </c>
      <c r="S45" s="70" t="s">
        <v>291</v>
      </c>
      <c r="T45" s="70">
        <f>INT(INDEX(挂机升级突破!$H$8:$L$27,章节关卡!$N45,MATCH(S45,挂机升级突破!$AQ$63:$AX$63,0))*章节关卡!P45/6)</f>
        <v>33</v>
      </c>
      <c r="U45" s="72" t="s">
        <v>22</v>
      </c>
      <c r="V45" s="72">
        <v>100</v>
      </c>
      <c r="AK45" s="25">
        <v>41</v>
      </c>
      <c r="AL45" s="25">
        <v>4</v>
      </c>
      <c r="AM45" s="25">
        <v>14</v>
      </c>
      <c r="AN45" s="69">
        <f t="shared" si="31"/>
        <v>8</v>
      </c>
      <c r="AO45" s="69">
        <f t="shared" si="32"/>
        <v>34</v>
      </c>
      <c r="AP45" s="69">
        <f t="shared" si="33"/>
        <v>49</v>
      </c>
      <c r="AS45" s="53">
        <v>41</v>
      </c>
      <c r="AT45" s="14">
        <f t="shared" si="34"/>
        <v>5</v>
      </c>
      <c r="AU45" s="14">
        <f t="shared" si="35"/>
        <v>5</v>
      </c>
      <c r="AV45" s="14">
        <f t="shared" si="36"/>
        <v>180</v>
      </c>
      <c r="AW45" s="14">
        <f t="shared" si="37"/>
        <v>900</v>
      </c>
      <c r="AX45" s="14">
        <f t="shared" si="38"/>
        <v>2025</v>
      </c>
      <c r="BA45" s="53">
        <v>38</v>
      </c>
      <c r="BB45" s="14">
        <f t="shared" si="39"/>
        <v>5</v>
      </c>
      <c r="BC45" s="14">
        <f t="shared" si="40"/>
        <v>2</v>
      </c>
      <c r="BD45" s="14">
        <f t="shared" si="41"/>
        <v>360</v>
      </c>
      <c r="BE45" s="14">
        <f t="shared" si="42"/>
        <v>1800</v>
      </c>
      <c r="BF45" s="14">
        <f t="shared" si="43"/>
        <v>4050</v>
      </c>
    </row>
    <row r="46" spans="1:58" ht="16.5" x14ac:dyDescent="0.2">
      <c r="A46" s="44">
        <v>8</v>
      </c>
      <c r="B46" s="90"/>
      <c r="C46" s="69">
        <f t="shared" si="48"/>
        <v>3</v>
      </c>
      <c r="D46" s="44">
        <f t="shared" si="49"/>
        <v>2</v>
      </c>
      <c r="E46" s="44">
        <v>150</v>
      </c>
      <c r="F46" s="44">
        <v>225</v>
      </c>
      <c r="G46" s="44" t="s">
        <v>290</v>
      </c>
      <c r="H46" s="69">
        <f t="shared" si="50"/>
        <v>2250</v>
      </c>
      <c r="I46" s="70" t="s">
        <v>291</v>
      </c>
      <c r="J46" s="70">
        <f>INT(INDEX(挂机升级突破!$H$8:$L$27,章节关卡!$C46,MATCH(I46,挂机升级突破!$AQ$63:$AX$63,0))*章节关卡!F46/6)</f>
        <v>28</v>
      </c>
      <c r="K46" s="72" t="s">
        <v>300</v>
      </c>
      <c r="L46" s="72">
        <v>3</v>
      </c>
      <c r="M46" s="15"/>
      <c r="N46" s="44">
        <f t="shared" si="44"/>
        <v>4</v>
      </c>
      <c r="O46" s="44">
        <f t="shared" si="45"/>
        <v>225</v>
      </c>
      <c r="P46" s="44">
        <f t="shared" si="46"/>
        <v>337.5</v>
      </c>
      <c r="Q46" s="44" t="s">
        <v>290</v>
      </c>
      <c r="R46" s="44">
        <f t="shared" si="47"/>
        <v>3375</v>
      </c>
      <c r="S46" s="70" t="s">
        <v>291</v>
      </c>
      <c r="T46" s="70">
        <f>INT(INDEX(挂机升级突破!$H$8:$L$27,章节关卡!$N46,MATCH(S46,挂机升级突破!$AQ$63:$AX$63,0))*章节关卡!P46/6)</f>
        <v>56</v>
      </c>
      <c r="U46" s="72" t="s">
        <v>300</v>
      </c>
      <c r="V46" s="72">
        <v>3</v>
      </c>
      <c r="AK46" s="25">
        <v>42</v>
      </c>
      <c r="AL46" s="25">
        <v>4</v>
      </c>
      <c r="AM46" s="25">
        <v>15</v>
      </c>
      <c r="AN46" s="69">
        <f t="shared" si="31"/>
        <v>8</v>
      </c>
      <c r="AO46" s="69">
        <f t="shared" si="32"/>
        <v>35</v>
      </c>
      <c r="AP46" s="69">
        <f t="shared" si="33"/>
        <v>50</v>
      </c>
      <c r="AS46" s="53">
        <v>42</v>
      </c>
      <c r="AT46" s="14">
        <f t="shared" si="34"/>
        <v>5</v>
      </c>
      <c r="AU46" s="14">
        <f t="shared" si="35"/>
        <v>6</v>
      </c>
      <c r="AV46" s="14">
        <f t="shared" si="36"/>
        <v>180</v>
      </c>
      <c r="AW46" s="14">
        <f t="shared" si="37"/>
        <v>900</v>
      </c>
      <c r="AX46" s="14">
        <f t="shared" si="38"/>
        <v>2025</v>
      </c>
      <c r="BA46" s="53">
        <v>39</v>
      </c>
      <c r="BB46" s="14">
        <f t="shared" si="39"/>
        <v>5</v>
      </c>
      <c r="BC46" s="14">
        <f t="shared" si="40"/>
        <v>3</v>
      </c>
      <c r="BD46" s="14">
        <f t="shared" si="41"/>
        <v>360</v>
      </c>
      <c r="BE46" s="14">
        <f t="shared" si="42"/>
        <v>1800</v>
      </c>
      <c r="BF46" s="14">
        <f t="shared" si="43"/>
        <v>4050</v>
      </c>
    </row>
    <row r="47" spans="1:58" ht="16.5" x14ac:dyDescent="0.2">
      <c r="A47" s="44">
        <v>9</v>
      </c>
      <c r="B47" s="90"/>
      <c r="C47" s="69">
        <f t="shared" si="48"/>
        <v>3</v>
      </c>
      <c r="D47" s="44">
        <f t="shared" si="49"/>
        <v>3</v>
      </c>
      <c r="E47" s="44">
        <v>210</v>
      </c>
      <c r="F47" s="44">
        <v>315</v>
      </c>
      <c r="G47" s="44" t="s">
        <v>290</v>
      </c>
      <c r="H47" s="69">
        <f t="shared" si="50"/>
        <v>3150</v>
      </c>
      <c r="I47" s="70" t="s">
        <v>291</v>
      </c>
      <c r="J47" s="70">
        <f>INT(INDEX(挂机升级突破!$H$8:$L$27,章节关卡!$C47,MATCH(I47,挂机升级突破!$AQ$63:$AX$63,0))*章节关卡!F47/6)</f>
        <v>39</v>
      </c>
      <c r="K47" s="72" t="s">
        <v>300</v>
      </c>
      <c r="L47" s="72">
        <v>7</v>
      </c>
      <c r="M47" s="15"/>
      <c r="N47" s="44">
        <f t="shared" si="44"/>
        <v>4</v>
      </c>
      <c r="O47" s="44">
        <f t="shared" si="45"/>
        <v>315</v>
      </c>
      <c r="P47" s="44">
        <f t="shared" si="46"/>
        <v>472.5</v>
      </c>
      <c r="Q47" s="44" t="s">
        <v>290</v>
      </c>
      <c r="R47" s="44">
        <f t="shared" si="47"/>
        <v>4725</v>
      </c>
      <c r="S47" s="70" t="s">
        <v>291</v>
      </c>
      <c r="T47" s="70">
        <f>INT(INDEX(挂机升级突破!$H$8:$L$27,章节关卡!$N47,MATCH(S47,挂机升级突破!$AQ$63:$AX$63,0))*章节关卡!P47/6)</f>
        <v>78</v>
      </c>
      <c r="U47" s="72" t="s">
        <v>300</v>
      </c>
      <c r="V47" s="72">
        <v>7</v>
      </c>
      <c r="AK47" s="25">
        <v>43</v>
      </c>
      <c r="AL47" s="25">
        <v>5</v>
      </c>
      <c r="AM47" s="25">
        <v>1</v>
      </c>
      <c r="AN47" s="69">
        <f t="shared" si="31"/>
        <v>9</v>
      </c>
      <c r="AO47" s="69">
        <f t="shared" si="32"/>
        <v>26</v>
      </c>
      <c r="AP47" s="69">
        <f t="shared" si="33"/>
        <v>41</v>
      </c>
      <c r="AS47" s="53">
        <v>43</v>
      </c>
      <c r="AT47" s="14">
        <f t="shared" si="34"/>
        <v>5</v>
      </c>
      <c r="AU47" s="14">
        <f t="shared" si="35"/>
        <v>7</v>
      </c>
      <c r="AV47" s="14">
        <f t="shared" si="36"/>
        <v>180</v>
      </c>
      <c r="AW47" s="14">
        <f t="shared" si="37"/>
        <v>900</v>
      </c>
      <c r="AX47" s="14">
        <f t="shared" si="38"/>
        <v>2025</v>
      </c>
      <c r="BA47" s="53">
        <v>40</v>
      </c>
      <c r="BB47" s="14">
        <f t="shared" si="39"/>
        <v>5</v>
      </c>
      <c r="BC47" s="14">
        <f t="shared" si="40"/>
        <v>4</v>
      </c>
      <c r="BD47" s="14">
        <f t="shared" si="41"/>
        <v>360</v>
      </c>
      <c r="BE47" s="14">
        <f t="shared" si="42"/>
        <v>1800</v>
      </c>
      <c r="BF47" s="14">
        <f t="shared" si="43"/>
        <v>4050</v>
      </c>
    </row>
    <row r="48" spans="1:58" ht="16.5" x14ac:dyDescent="0.2">
      <c r="A48" s="44">
        <v>10</v>
      </c>
      <c r="B48" s="90"/>
      <c r="C48" s="69">
        <f t="shared" si="48"/>
        <v>4</v>
      </c>
      <c r="D48" s="44">
        <f t="shared" si="49"/>
        <v>1</v>
      </c>
      <c r="E48" s="44">
        <v>90</v>
      </c>
      <c r="F48" s="44">
        <v>135</v>
      </c>
      <c r="G48" s="44" t="s">
        <v>290</v>
      </c>
      <c r="H48" s="69">
        <f t="shared" si="50"/>
        <v>1800</v>
      </c>
      <c r="I48" s="44" t="s">
        <v>292</v>
      </c>
      <c r="J48" s="70">
        <f>INT(INDEX(挂机升级突破!$H$8:$L$27,章节关卡!$C48,MATCH(I48,挂机升级突破!$AQ$63:$AX$63,0))*章节关卡!F48/6)</f>
        <v>0</v>
      </c>
      <c r="K48" s="72" t="s">
        <v>22</v>
      </c>
      <c r="L48" s="72">
        <v>50</v>
      </c>
      <c r="M48" s="15"/>
      <c r="N48" s="44">
        <f t="shared" si="44"/>
        <v>5</v>
      </c>
      <c r="O48" s="44">
        <f t="shared" si="45"/>
        <v>135</v>
      </c>
      <c r="P48" s="44">
        <f t="shared" si="46"/>
        <v>202.5</v>
      </c>
      <c r="Q48" s="44" t="s">
        <v>290</v>
      </c>
      <c r="R48" s="44">
        <f t="shared" si="47"/>
        <v>2700</v>
      </c>
      <c r="S48" s="70" t="s">
        <v>292</v>
      </c>
      <c r="T48" s="70">
        <f>INT(INDEX(挂机升级突破!$H$8:$L$27,章节关卡!$N48,MATCH(S48,挂机升级突破!$AQ$63:$AX$63,0))*章节关卡!P48/6)</f>
        <v>6</v>
      </c>
      <c r="U48" s="72" t="s">
        <v>22</v>
      </c>
      <c r="V48" s="72">
        <v>100</v>
      </c>
      <c r="AK48" s="25">
        <v>44</v>
      </c>
      <c r="AL48" s="25">
        <v>5</v>
      </c>
      <c r="AM48" s="25">
        <v>2</v>
      </c>
      <c r="AN48" s="69">
        <f t="shared" si="31"/>
        <v>9</v>
      </c>
      <c r="AO48" s="69">
        <f t="shared" si="32"/>
        <v>27</v>
      </c>
      <c r="AP48" s="69">
        <f t="shared" si="33"/>
        <v>42</v>
      </c>
      <c r="AS48" s="53">
        <v>44</v>
      </c>
      <c r="AT48" s="14">
        <f t="shared" si="34"/>
        <v>5</v>
      </c>
      <c r="AU48" s="14">
        <f t="shared" si="35"/>
        <v>8</v>
      </c>
      <c r="AV48" s="14">
        <f t="shared" si="36"/>
        <v>180</v>
      </c>
      <c r="AW48" s="14">
        <f t="shared" si="37"/>
        <v>900</v>
      </c>
      <c r="AX48" s="14">
        <f t="shared" si="38"/>
        <v>2025</v>
      </c>
      <c r="BA48" s="53">
        <v>41</v>
      </c>
      <c r="BB48" s="14">
        <f t="shared" si="39"/>
        <v>5</v>
      </c>
      <c r="BC48" s="14">
        <f t="shared" si="40"/>
        <v>5</v>
      </c>
      <c r="BD48" s="14">
        <f t="shared" si="41"/>
        <v>360</v>
      </c>
      <c r="BE48" s="14">
        <f t="shared" si="42"/>
        <v>1800</v>
      </c>
      <c r="BF48" s="14">
        <f t="shared" si="43"/>
        <v>4050</v>
      </c>
    </row>
    <row r="49" spans="1:58" ht="16.5" x14ac:dyDescent="0.2">
      <c r="A49" s="44">
        <v>11</v>
      </c>
      <c r="B49" s="90"/>
      <c r="C49" s="69">
        <f t="shared" si="48"/>
        <v>4</v>
      </c>
      <c r="D49" s="44">
        <f t="shared" si="49"/>
        <v>2</v>
      </c>
      <c r="E49" s="44">
        <v>150</v>
      </c>
      <c r="F49" s="44">
        <v>225</v>
      </c>
      <c r="G49" s="44" t="s">
        <v>290</v>
      </c>
      <c r="H49" s="69">
        <f t="shared" si="50"/>
        <v>3000</v>
      </c>
      <c r="I49" s="70" t="s">
        <v>292</v>
      </c>
      <c r="J49" s="70">
        <f>INT(INDEX(挂机升级突破!$H$8:$L$27,章节关卡!$C49,MATCH(I49,挂机升级突破!$AQ$63:$AX$63,0))*章节关卡!F49/6)</f>
        <v>0</v>
      </c>
      <c r="K49" s="72" t="s">
        <v>300</v>
      </c>
      <c r="L49" s="72">
        <v>3</v>
      </c>
      <c r="M49" s="15"/>
      <c r="N49" s="44">
        <f t="shared" si="44"/>
        <v>5</v>
      </c>
      <c r="O49" s="44">
        <f t="shared" si="45"/>
        <v>225</v>
      </c>
      <c r="P49" s="44">
        <f t="shared" si="46"/>
        <v>337.5</v>
      </c>
      <c r="Q49" s="44" t="s">
        <v>290</v>
      </c>
      <c r="R49" s="44">
        <f t="shared" si="47"/>
        <v>4500</v>
      </c>
      <c r="S49" s="70" t="s">
        <v>292</v>
      </c>
      <c r="T49" s="70">
        <f>INT(INDEX(挂机升级突破!$H$8:$L$27,章节关卡!$N49,MATCH(S49,挂机升级突破!$AQ$63:$AX$63,0))*章节关卡!P49/6)</f>
        <v>11</v>
      </c>
      <c r="U49" s="72" t="s">
        <v>300</v>
      </c>
      <c r="V49" s="72">
        <v>3</v>
      </c>
      <c r="AK49" s="25">
        <v>45</v>
      </c>
      <c r="AL49" s="25">
        <v>5</v>
      </c>
      <c r="AM49" s="25">
        <v>3</v>
      </c>
      <c r="AN49" s="69">
        <f t="shared" si="31"/>
        <v>9</v>
      </c>
      <c r="AO49" s="69">
        <f t="shared" si="32"/>
        <v>28</v>
      </c>
      <c r="AP49" s="69">
        <f t="shared" si="33"/>
        <v>43</v>
      </c>
      <c r="AS49" s="53">
        <v>45</v>
      </c>
      <c r="AT49" s="14">
        <f t="shared" si="34"/>
        <v>5</v>
      </c>
      <c r="AU49" s="14">
        <f t="shared" si="35"/>
        <v>9</v>
      </c>
      <c r="AV49" s="14">
        <f t="shared" si="36"/>
        <v>180</v>
      </c>
      <c r="AW49" s="14">
        <f t="shared" si="37"/>
        <v>900</v>
      </c>
      <c r="AX49" s="14">
        <f t="shared" si="38"/>
        <v>2025</v>
      </c>
      <c r="BA49" s="53">
        <v>42</v>
      </c>
      <c r="BB49" s="14">
        <f t="shared" si="39"/>
        <v>5</v>
      </c>
      <c r="BC49" s="14">
        <f t="shared" si="40"/>
        <v>6</v>
      </c>
      <c r="BD49" s="14">
        <f t="shared" si="41"/>
        <v>360</v>
      </c>
      <c r="BE49" s="14">
        <f t="shared" si="42"/>
        <v>1800</v>
      </c>
      <c r="BF49" s="14">
        <f t="shared" si="43"/>
        <v>4050</v>
      </c>
    </row>
    <row r="50" spans="1:58" ht="16.5" x14ac:dyDescent="0.2">
      <c r="A50" s="44">
        <v>12</v>
      </c>
      <c r="B50" s="90"/>
      <c r="C50" s="69">
        <f t="shared" si="48"/>
        <v>4</v>
      </c>
      <c r="D50" s="44">
        <f t="shared" si="49"/>
        <v>3</v>
      </c>
      <c r="E50" s="44">
        <v>210</v>
      </c>
      <c r="F50" s="44">
        <v>315</v>
      </c>
      <c r="G50" s="44" t="s">
        <v>290</v>
      </c>
      <c r="H50" s="69">
        <f t="shared" si="50"/>
        <v>4200</v>
      </c>
      <c r="I50" s="70" t="s">
        <v>292</v>
      </c>
      <c r="J50" s="70">
        <f>INT(INDEX(挂机升级突破!$H$8:$L$27,章节关卡!$C50,MATCH(I50,挂机升级突破!$AQ$63:$AX$63,0))*章节关卡!F50/6)</f>
        <v>0</v>
      </c>
      <c r="K50" s="72" t="s">
        <v>300</v>
      </c>
      <c r="L50" s="72">
        <v>7</v>
      </c>
      <c r="M50" s="15"/>
      <c r="N50" s="44">
        <f t="shared" si="44"/>
        <v>5</v>
      </c>
      <c r="O50" s="44">
        <f t="shared" si="45"/>
        <v>315</v>
      </c>
      <c r="P50" s="44">
        <f t="shared" si="46"/>
        <v>472.5</v>
      </c>
      <c r="Q50" s="44" t="s">
        <v>290</v>
      </c>
      <c r="R50" s="44">
        <f t="shared" si="47"/>
        <v>6300</v>
      </c>
      <c r="S50" s="70" t="s">
        <v>292</v>
      </c>
      <c r="T50" s="70">
        <f>INT(INDEX(挂机升级突破!$H$8:$L$27,章节关卡!$N50,MATCH(S50,挂机升级突破!$AQ$63:$AX$63,0))*章节关卡!P50/6)</f>
        <v>15</v>
      </c>
      <c r="U50" s="72" t="s">
        <v>300</v>
      </c>
      <c r="V50" s="72">
        <v>7</v>
      </c>
      <c r="AK50" s="25">
        <v>46</v>
      </c>
      <c r="AL50" s="25">
        <v>5</v>
      </c>
      <c r="AM50" s="25">
        <v>4</v>
      </c>
      <c r="AN50" s="69">
        <f t="shared" si="31"/>
        <v>9</v>
      </c>
      <c r="AO50" s="69">
        <f t="shared" si="32"/>
        <v>29</v>
      </c>
      <c r="AP50" s="69">
        <f t="shared" si="33"/>
        <v>44</v>
      </c>
      <c r="AS50" s="53">
        <v>46</v>
      </c>
      <c r="AT50" s="14">
        <f t="shared" si="34"/>
        <v>6</v>
      </c>
      <c r="AU50" s="14">
        <f t="shared" si="35"/>
        <v>1</v>
      </c>
      <c r="AV50" s="14">
        <f t="shared" si="36"/>
        <v>200</v>
      </c>
      <c r="AW50" s="14">
        <f t="shared" si="37"/>
        <v>1050</v>
      </c>
      <c r="AX50" s="14">
        <f t="shared" si="38"/>
        <v>2250</v>
      </c>
      <c r="BA50" s="53">
        <v>43</v>
      </c>
      <c r="BB50" s="14">
        <f t="shared" si="39"/>
        <v>5</v>
      </c>
      <c r="BC50" s="14">
        <f t="shared" si="40"/>
        <v>7</v>
      </c>
      <c r="BD50" s="14">
        <f t="shared" si="41"/>
        <v>360</v>
      </c>
      <c r="BE50" s="14">
        <f t="shared" si="42"/>
        <v>1800</v>
      </c>
      <c r="BF50" s="14">
        <f t="shared" si="43"/>
        <v>4050</v>
      </c>
    </row>
    <row r="51" spans="1:58" ht="16.5" x14ac:dyDescent="0.2">
      <c r="A51" s="44">
        <v>13</v>
      </c>
      <c r="B51" s="90"/>
      <c r="C51" s="69">
        <f t="shared" si="48"/>
        <v>5</v>
      </c>
      <c r="D51" s="44">
        <f t="shared" si="49"/>
        <v>1</v>
      </c>
      <c r="E51" s="44">
        <v>120</v>
      </c>
      <c r="F51" s="44">
        <v>180</v>
      </c>
      <c r="G51" s="44" t="s">
        <v>290</v>
      </c>
      <c r="H51" s="69">
        <f t="shared" si="50"/>
        <v>3000</v>
      </c>
      <c r="I51" s="70" t="s">
        <v>292</v>
      </c>
      <c r="J51" s="70">
        <f>INT(INDEX(挂机升级突破!$H$8:$L$27,章节关卡!$C51,MATCH(I51,挂机升级突破!$AQ$63:$AX$63,0))*章节关卡!F51/6)</f>
        <v>6</v>
      </c>
      <c r="K51" s="72" t="s">
        <v>22</v>
      </c>
      <c r="L51" s="72">
        <v>50</v>
      </c>
      <c r="M51" s="15"/>
      <c r="N51" s="44">
        <f t="shared" si="44"/>
        <v>6</v>
      </c>
      <c r="O51" s="44">
        <f t="shared" si="45"/>
        <v>180</v>
      </c>
      <c r="P51" s="44">
        <f t="shared" si="46"/>
        <v>270</v>
      </c>
      <c r="Q51" s="44" t="s">
        <v>290</v>
      </c>
      <c r="R51" s="44">
        <f t="shared" si="47"/>
        <v>4500</v>
      </c>
      <c r="S51" s="70" t="s">
        <v>292</v>
      </c>
      <c r="T51" s="70">
        <f>INT(INDEX(挂机升级突破!$H$8:$L$27,章节关卡!$N51,MATCH(S51,挂机升级突破!$AQ$63:$AX$63,0))*章节关卡!P51/6)</f>
        <v>15</v>
      </c>
      <c r="U51" s="72" t="s">
        <v>22</v>
      </c>
      <c r="V51" s="72">
        <v>100</v>
      </c>
      <c r="AK51" s="25">
        <v>47</v>
      </c>
      <c r="AL51" s="25">
        <v>5</v>
      </c>
      <c r="AM51" s="25">
        <v>5</v>
      </c>
      <c r="AN51" s="69">
        <f t="shared" si="31"/>
        <v>9</v>
      </c>
      <c r="AO51" s="69">
        <f t="shared" si="32"/>
        <v>30</v>
      </c>
      <c r="AP51" s="69">
        <f t="shared" si="33"/>
        <v>45</v>
      </c>
      <c r="AS51" s="53">
        <v>47</v>
      </c>
      <c r="AT51" s="14">
        <f t="shared" si="34"/>
        <v>6</v>
      </c>
      <c r="AU51" s="14">
        <f t="shared" si="35"/>
        <v>2</v>
      </c>
      <c r="AV51" s="14">
        <f t="shared" si="36"/>
        <v>200</v>
      </c>
      <c r="AW51" s="14">
        <f t="shared" si="37"/>
        <v>1050</v>
      </c>
      <c r="AX51" s="14">
        <f t="shared" si="38"/>
        <v>2250</v>
      </c>
      <c r="BA51" s="53">
        <v>44</v>
      </c>
      <c r="BB51" s="14">
        <f t="shared" si="39"/>
        <v>5</v>
      </c>
      <c r="BC51" s="14">
        <f t="shared" si="40"/>
        <v>8</v>
      </c>
      <c r="BD51" s="14">
        <f t="shared" si="41"/>
        <v>360</v>
      </c>
      <c r="BE51" s="14">
        <f t="shared" si="42"/>
        <v>1800</v>
      </c>
      <c r="BF51" s="14">
        <f t="shared" si="43"/>
        <v>4050</v>
      </c>
    </row>
    <row r="52" spans="1:58" ht="16.5" x14ac:dyDescent="0.2">
      <c r="A52" s="44">
        <v>14</v>
      </c>
      <c r="B52" s="90"/>
      <c r="C52" s="69">
        <f t="shared" si="48"/>
        <v>5</v>
      </c>
      <c r="D52" s="44">
        <f t="shared" si="49"/>
        <v>2</v>
      </c>
      <c r="E52" s="44">
        <v>240</v>
      </c>
      <c r="F52" s="44">
        <v>360</v>
      </c>
      <c r="G52" s="44" t="s">
        <v>290</v>
      </c>
      <c r="H52" s="69">
        <f t="shared" si="50"/>
        <v>6000</v>
      </c>
      <c r="I52" s="70" t="s">
        <v>292</v>
      </c>
      <c r="J52" s="70">
        <f>INT(INDEX(挂机升级突破!$H$8:$L$27,章节关卡!$C52,MATCH(I52,挂机升级突破!$AQ$63:$AX$63,0))*章节关卡!F52/6)</f>
        <v>12</v>
      </c>
      <c r="K52" s="72" t="s">
        <v>300</v>
      </c>
      <c r="L52" s="72">
        <v>3</v>
      </c>
      <c r="M52" s="15"/>
      <c r="N52" s="44">
        <f t="shared" si="44"/>
        <v>6</v>
      </c>
      <c r="O52" s="44">
        <f t="shared" si="45"/>
        <v>360</v>
      </c>
      <c r="P52" s="44">
        <f t="shared" si="46"/>
        <v>540</v>
      </c>
      <c r="Q52" s="44" t="s">
        <v>290</v>
      </c>
      <c r="R52" s="44">
        <f t="shared" si="47"/>
        <v>9000</v>
      </c>
      <c r="S52" s="70" t="s">
        <v>292</v>
      </c>
      <c r="T52" s="70">
        <f>INT(INDEX(挂机升级突破!$H$8:$L$27,章节关卡!$N52,MATCH(S52,挂机升级突破!$AQ$63:$AX$63,0))*章节关卡!P52/6)</f>
        <v>31</v>
      </c>
      <c r="U52" s="72" t="s">
        <v>300</v>
      </c>
      <c r="V52" s="72">
        <v>3</v>
      </c>
      <c r="AK52" s="25">
        <v>48</v>
      </c>
      <c r="AL52" s="25">
        <v>5</v>
      </c>
      <c r="AM52" s="25">
        <v>6</v>
      </c>
      <c r="AN52" s="69">
        <f t="shared" si="31"/>
        <v>9</v>
      </c>
      <c r="AO52" s="69">
        <f t="shared" si="32"/>
        <v>31</v>
      </c>
      <c r="AP52" s="69">
        <f t="shared" si="33"/>
        <v>46</v>
      </c>
      <c r="AS52" s="53">
        <v>48</v>
      </c>
      <c r="AT52" s="14">
        <f t="shared" si="34"/>
        <v>6</v>
      </c>
      <c r="AU52" s="14">
        <f t="shared" si="35"/>
        <v>3</v>
      </c>
      <c r="AV52" s="14">
        <f t="shared" si="36"/>
        <v>200</v>
      </c>
      <c r="AW52" s="14">
        <f t="shared" si="37"/>
        <v>1050</v>
      </c>
      <c r="AX52" s="14">
        <f t="shared" si="38"/>
        <v>2250</v>
      </c>
      <c r="BA52" s="53">
        <v>45</v>
      </c>
      <c r="BB52" s="14">
        <f t="shared" si="39"/>
        <v>5</v>
      </c>
      <c r="BC52" s="14">
        <f t="shared" si="40"/>
        <v>9</v>
      </c>
      <c r="BD52" s="14">
        <f t="shared" si="41"/>
        <v>360</v>
      </c>
      <c r="BE52" s="14">
        <f t="shared" si="42"/>
        <v>1800</v>
      </c>
      <c r="BF52" s="14">
        <f t="shared" si="43"/>
        <v>4050</v>
      </c>
    </row>
    <row r="53" spans="1:58" ht="16.5" x14ac:dyDescent="0.2">
      <c r="A53" s="44">
        <v>15</v>
      </c>
      <c r="B53" s="90"/>
      <c r="C53" s="69">
        <f t="shared" si="48"/>
        <v>5</v>
      </c>
      <c r="D53" s="44">
        <f t="shared" si="49"/>
        <v>3</v>
      </c>
      <c r="E53" s="44">
        <v>360</v>
      </c>
      <c r="F53" s="44">
        <v>540</v>
      </c>
      <c r="G53" s="44" t="s">
        <v>290</v>
      </c>
      <c r="H53" s="69">
        <f t="shared" si="50"/>
        <v>9000</v>
      </c>
      <c r="I53" s="70" t="s">
        <v>292</v>
      </c>
      <c r="J53" s="70">
        <f>INT(INDEX(挂机升级突破!$H$8:$L$27,章节关卡!$C53,MATCH(I53,挂机升级突破!$AQ$63:$AX$63,0))*章节关卡!F53/6)</f>
        <v>18</v>
      </c>
      <c r="K53" s="72" t="s">
        <v>300</v>
      </c>
      <c r="L53" s="72">
        <v>7</v>
      </c>
      <c r="M53" s="15"/>
      <c r="N53" s="44">
        <f t="shared" si="44"/>
        <v>6</v>
      </c>
      <c r="O53" s="44">
        <f t="shared" si="45"/>
        <v>540</v>
      </c>
      <c r="P53" s="44">
        <f t="shared" si="46"/>
        <v>810</v>
      </c>
      <c r="Q53" s="44" t="s">
        <v>290</v>
      </c>
      <c r="R53" s="44">
        <f t="shared" si="47"/>
        <v>13500</v>
      </c>
      <c r="S53" s="70" t="s">
        <v>292</v>
      </c>
      <c r="T53" s="70">
        <f>INT(INDEX(挂机升级突破!$H$8:$L$27,章节关卡!$N53,MATCH(S53,挂机升级突破!$AQ$63:$AX$63,0))*章节关卡!P53/6)</f>
        <v>47</v>
      </c>
      <c r="U53" s="72" t="s">
        <v>300</v>
      </c>
      <c r="V53" s="72">
        <v>7</v>
      </c>
      <c r="AK53" s="25">
        <v>49</v>
      </c>
      <c r="AL53" s="25">
        <v>5</v>
      </c>
      <c r="AM53" s="25">
        <v>7</v>
      </c>
      <c r="AN53" s="69">
        <f t="shared" si="31"/>
        <v>9</v>
      </c>
      <c r="AO53" s="69">
        <f t="shared" si="32"/>
        <v>32</v>
      </c>
      <c r="AP53" s="69">
        <f t="shared" si="33"/>
        <v>47</v>
      </c>
      <c r="AS53" s="53">
        <v>49</v>
      </c>
      <c r="AT53" s="14">
        <f t="shared" si="34"/>
        <v>6</v>
      </c>
      <c r="AU53" s="14">
        <f t="shared" si="35"/>
        <v>4</v>
      </c>
      <c r="AV53" s="14">
        <f t="shared" si="36"/>
        <v>200</v>
      </c>
      <c r="AW53" s="14">
        <f t="shared" si="37"/>
        <v>1050</v>
      </c>
      <c r="AX53" s="14">
        <f t="shared" si="38"/>
        <v>2250</v>
      </c>
      <c r="BA53" s="53">
        <v>46</v>
      </c>
      <c r="BB53" s="14">
        <f t="shared" si="39"/>
        <v>6</v>
      </c>
      <c r="BC53" s="14">
        <f t="shared" si="40"/>
        <v>1</v>
      </c>
      <c r="BD53" s="14">
        <f t="shared" si="41"/>
        <v>400</v>
      </c>
      <c r="BE53" s="14">
        <f t="shared" si="42"/>
        <v>2100</v>
      </c>
      <c r="BF53" s="14">
        <f t="shared" si="43"/>
        <v>4500</v>
      </c>
    </row>
    <row r="54" spans="1:58" ht="16.5" x14ac:dyDescent="0.2">
      <c r="A54" s="44">
        <v>16</v>
      </c>
      <c r="B54" s="90"/>
      <c r="C54" s="69">
        <f t="shared" si="48"/>
        <v>6</v>
      </c>
      <c r="D54" s="44">
        <f t="shared" si="49"/>
        <v>1</v>
      </c>
      <c r="E54" s="44">
        <v>120</v>
      </c>
      <c r="F54" s="44">
        <v>180</v>
      </c>
      <c r="G54" s="44" t="s">
        <v>290</v>
      </c>
      <c r="H54" s="69">
        <f t="shared" si="50"/>
        <v>3600</v>
      </c>
      <c r="I54" s="70" t="s">
        <v>292</v>
      </c>
      <c r="J54" s="70">
        <f>INT(INDEX(挂机升级突破!$H$8:$L$27,章节关卡!$C54,MATCH(I54,挂机升级突破!$AQ$63:$AX$63,0))*章节关卡!F54/6)</f>
        <v>10</v>
      </c>
      <c r="K54" s="72" t="s">
        <v>22</v>
      </c>
      <c r="L54" s="72">
        <v>50</v>
      </c>
      <c r="M54" s="15"/>
      <c r="N54" s="44">
        <f t="shared" si="44"/>
        <v>7</v>
      </c>
      <c r="O54" s="44">
        <f t="shared" si="45"/>
        <v>180</v>
      </c>
      <c r="P54" s="44">
        <f t="shared" si="46"/>
        <v>270</v>
      </c>
      <c r="Q54" s="44" t="s">
        <v>290</v>
      </c>
      <c r="R54" s="44">
        <f t="shared" si="47"/>
        <v>5400</v>
      </c>
      <c r="S54" s="70" t="s">
        <v>292</v>
      </c>
      <c r="T54" s="70">
        <f>INT(INDEX(挂机升级突破!$H$8:$L$27,章节关卡!$N54,MATCH(S54,挂机升级突破!$AQ$63:$AX$63,0))*章节关卡!P54/6)</f>
        <v>22</v>
      </c>
      <c r="U54" s="72" t="s">
        <v>22</v>
      </c>
      <c r="V54" s="72">
        <v>100</v>
      </c>
      <c r="AK54" s="25">
        <v>50</v>
      </c>
      <c r="AL54" s="25">
        <v>5</v>
      </c>
      <c r="AM54" s="25">
        <v>8</v>
      </c>
      <c r="AN54" s="69">
        <f t="shared" si="31"/>
        <v>9</v>
      </c>
      <c r="AO54" s="69">
        <f t="shared" si="32"/>
        <v>33</v>
      </c>
      <c r="AP54" s="69">
        <f t="shared" si="33"/>
        <v>48</v>
      </c>
      <c r="AS54" s="53">
        <v>50</v>
      </c>
      <c r="AT54" s="14">
        <f t="shared" si="34"/>
        <v>6</v>
      </c>
      <c r="AU54" s="14">
        <f t="shared" si="35"/>
        <v>5</v>
      </c>
      <c r="AV54" s="14">
        <f t="shared" si="36"/>
        <v>200</v>
      </c>
      <c r="AW54" s="14">
        <f t="shared" si="37"/>
        <v>1050</v>
      </c>
      <c r="AX54" s="14">
        <f t="shared" si="38"/>
        <v>2250</v>
      </c>
      <c r="BA54" s="53">
        <v>47</v>
      </c>
      <c r="BB54" s="14">
        <f t="shared" si="39"/>
        <v>6</v>
      </c>
      <c r="BC54" s="14">
        <f t="shared" si="40"/>
        <v>2</v>
      </c>
      <c r="BD54" s="14">
        <f t="shared" si="41"/>
        <v>400</v>
      </c>
      <c r="BE54" s="14">
        <f t="shared" si="42"/>
        <v>2100</v>
      </c>
      <c r="BF54" s="14">
        <f t="shared" si="43"/>
        <v>4500</v>
      </c>
    </row>
    <row r="55" spans="1:58" ht="16.5" x14ac:dyDescent="0.2">
      <c r="A55" s="44">
        <v>17</v>
      </c>
      <c r="B55" s="90"/>
      <c r="C55" s="69">
        <f t="shared" si="48"/>
        <v>6</v>
      </c>
      <c r="D55" s="44">
        <f t="shared" si="49"/>
        <v>2</v>
      </c>
      <c r="E55" s="44">
        <v>240</v>
      </c>
      <c r="F55" s="44">
        <v>360</v>
      </c>
      <c r="G55" s="44" t="s">
        <v>290</v>
      </c>
      <c r="H55" s="69">
        <f t="shared" si="50"/>
        <v>7200</v>
      </c>
      <c r="I55" s="70" t="s">
        <v>292</v>
      </c>
      <c r="J55" s="70">
        <f>INT(INDEX(挂机升级突破!$H$8:$L$27,章节关卡!$C55,MATCH(I55,挂机升级突破!$AQ$63:$AX$63,0))*章节关卡!F55/6)</f>
        <v>21</v>
      </c>
      <c r="K55" s="72" t="s">
        <v>300</v>
      </c>
      <c r="L55" s="72">
        <v>3</v>
      </c>
      <c r="N55" s="44">
        <f t="shared" si="44"/>
        <v>7</v>
      </c>
      <c r="O55" s="44">
        <f t="shared" si="45"/>
        <v>360</v>
      </c>
      <c r="P55" s="44">
        <f t="shared" si="46"/>
        <v>540</v>
      </c>
      <c r="Q55" s="44" t="s">
        <v>290</v>
      </c>
      <c r="R55" s="44">
        <f t="shared" si="47"/>
        <v>10800</v>
      </c>
      <c r="S55" s="70" t="s">
        <v>292</v>
      </c>
      <c r="T55" s="70">
        <f>INT(INDEX(挂机升级突破!$H$8:$L$27,章节关卡!$N55,MATCH(S55,挂机升级突破!$AQ$63:$AX$63,0))*章节关卡!P55/6)</f>
        <v>45</v>
      </c>
      <c r="U55" s="72" t="s">
        <v>300</v>
      </c>
      <c r="V55" s="72">
        <v>3</v>
      </c>
      <c r="AK55" s="25">
        <v>51</v>
      </c>
      <c r="AL55" s="25">
        <v>5</v>
      </c>
      <c r="AM55" s="25">
        <v>9</v>
      </c>
      <c r="AN55" s="69">
        <f t="shared" si="31"/>
        <v>9</v>
      </c>
      <c r="AO55" s="69">
        <f t="shared" si="32"/>
        <v>34</v>
      </c>
      <c r="AP55" s="69">
        <f t="shared" si="33"/>
        <v>49</v>
      </c>
      <c r="AS55" s="53">
        <v>51</v>
      </c>
      <c r="AT55" s="14">
        <f t="shared" si="34"/>
        <v>6</v>
      </c>
      <c r="AU55" s="14">
        <f t="shared" si="35"/>
        <v>6</v>
      </c>
      <c r="AV55" s="14">
        <f t="shared" si="36"/>
        <v>200</v>
      </c>
      <c r="AW55" s="14">
        <f t="shared" si="37"/>
        <v>1050</v>
      </c>
      <c r="AX55" s="14">
        <f t="shared" si="38"/>
        <v>2250</v>
      </c>
      <c r="BA55" s="53">
        <v>48</v>
      </c>
      <c r="BB55" s="14">
        <f t="shared" si="39"/>
        <v>6</v>
      </c>
      <c r="BC55" s="14">
        <f t="shared" si="40"/>
        <v>3</v>
      </c>
      <c r="BD55" s="14">
        <f t="shared" si="41"/>
        <v>400</v>
      </c>
      <c r="BE55" s="14">
        <f t="shared" si="42"/>
        <v>2100</v>
      </c>
      <c r="BF55" s="14">
        <f t="shared" si="43"/>
        <v>4500</v>
      </c>
    </row>
    <row r="56" spans="1:58" ht="16.5" x14ac:dyDescent="0.2">
      <c r="A56" s="44">
        <v>18</v>
      </c>
      <c r="B56" s="90"/>
      <c r="C56" s="69">
        <f t="shared" si="48"/>
        <v>6</v>
      </c>
      <c r="D56" s="44">
        <f t="shared" si="49"/>
        <v>3</v>
      </c>
      <c r="E56" s="44">
        <v>360</v>
      </c>
      <c r="F56" s="44">
        <v>540</v>
      </c>
      <c r="G56" s="44" t="s">
        <v>290</v>
      </c>
      <c r="H56" s="69">
        <f t="shared" si="50"/>
        <v>10800</v>
      </c>
      <c r="I56" s="70" t="s">
        <v>292</v>
      </c>
      <c r="J56" s="70">
        <f>INT(INDEX(挂机升级突破!$H$8:$L$27,章节关卡!$C56,MATCH(I56,挂机升级突破!$AQ$63:$AX$63,0))*章节关卡!F56/6)</f>
        <v>31</v>
      </c>
      <c r="K56" s="72" t="s">
        <v>300</v>
      </c>
      <c r="L56" s="72">
        <v>7</v>
      </c>
      <c r="N56" s="44">
        <f t="shared" si="44"/>
        <v>7</v>
      </c>
      <c r="O56" s="44">
        <f t="shared" si="45"/>
        <v>540</v>
      </c>
      <c r="P56" s="44">
        <f t="shared" si="46"/>
        <v>810</v>
      </c>
      <c r="Q56" s="44" t="s">
        <v>290</v>
      </c>
      <c r="R56" s="44">
        <f t="shared" si="47"/>
        <v>16200</v>
      </c>
      <c r="S56" s="70" t="s">
        <v>292</v>
      </c>
      <c r="T56" s="70">
        <f>INT(INDEX(挂机升级突破!$H$8:$L$27,章节关卡!$N56,MATCH(S56,挂机升级突破!$AQ$63:$AX$63,0))*章节关卡!P56/6)</f>
        <v>67</v>
      </c>
      <c r="U56" s="72" t="s">
        <v>300</v>
      </c>
      <c r="V56" s="72">
        <v>7</v>
      </c>
      <c r="AK56" s="25">
        <v>52</v>
      </c>
      <c r="AL56" s="25">
        <v>5</v>
      </c>
      <c r="AM56" s="25">
        <v>10</v>
      </c>
      <c r="AN56" s="69">
        <f t="shared" si="31"/>
        <v>9</v>
      </c>
      <c r="AO56" s="69">
        <f t="shared" si="32"/>
        <v>35</v>
      </c>
      <c r="AP56" s="69">
        <f t="shared" si="33"/>
        <v>50</v>
      </c>
      <c r="AS56" s="53">
        <v>52</v>
      </c>
      <c r="AT56" s="14">
        <f t="shared" si="34"/>
        <v>6</v>
      </c>
      <c r="AU56" s="14">
        <f t="shared" si="35"/>
        <v>7</v>
      </c>
      <c r="AV56" s="14">
        <f t="shared" si="36"/>
        <v>200</v>
      </c>
      <c r="AW56" s="14">
        <f t="shared" si="37"/>
        <v>1050</v>
      </c>
      <c r="AX56" s="14">
        <f t="shared" si="38"/>
        <v>2250</v>
      </c>
      <c r="BA56" s="53">
        <v>49</v>
      </c>
      <c r="BB56" s="14">
        <f t="shared" si="39"/>
        <v>6</v>
      </c>
      <c r="BC56" s="14">
        <f t="shared" si="40"/>
        <v>4</v>
      </c>
      <c r="BD56" s="14">
        <f t="shared" si="41"/>
        <v>400</v>
      </c>
      <c r="BE56" s="14">
        <f t="shared" si="42"/>
        <v>2100</v>
      </c>
      <c r="BF56" s="14">
        <f t="shared" si="43"/>
        <v>4500</v>
      </c>
    </row>
    <row r="57" spans="1:58" ht="16.5" x14ac:dyDescent="0.2">
      <c r="A57" s="44">
        <v>19</v>
      </c>
      <c r="B57" s="90"/>
      <c r="C57" s="69">
        <f t="shared" si="48"/>
        <v>7</v>
      </c>
      <c r="D57" s="44">
        <f t="shared" si="49"/>
        <v>1</v>
      </c>
      <c r="E57" s="44">
        <v>120</v>
      </c>
      <c r="F57" s="44">
        <v>180</v>
      </c>
      <c r="G57" s="44" t="s">
        <v>290</v>
      </c>
      <c r="H57" s="69">
        <f t="shared" si="50"/>
        <v>4200</v>
      </c>
      <c r="I57" s="44" t="s">
        <v>293</v>
      </c>
      <c r="J57" s="70">
        <f>INT(INDEX(挂机升级突破!$H$8:$L$27,章节关卡!$C57,MATCH(I57,挂机升级突破!$AQ$63:$AX$63,0))*章节关卡!F57/6)</f>
        <v>0</v>
      </c>
      <c r="K57" s="72" t="s">
        <v>22</v>
      </c>
      <c r="L57" s="72">
        <v>50</v>
      </c>
      <c r="N57" s="44">
        <f t="shared" si="44"/>
        <v>8</v>
      </c>
      <c r="O57" s="44">
        <f t="shared" si="45"/>
        <v>180</v>
      </c>
      <c r="P57" s="44">
        <f t="shared" si="46"/>
        <v>270</v>
      </c>
      <c r="Q57" s="44" t="s">
        <v>290</v>
      </c>
      <c r="R57" s="44">
        <f t="shared" si="47"/>
        <v>6300</v>
      </c>
      <c r="S57" s="70" t="s">
        <v>226</v>
      </c>
      <c r="T57" s="70">
        <f>INT(INDEX(挂机升级突破!$H$8:$L$27,章节关卡!$N57,MATCH(S57,挂机升级突破!$AQ$63:$AX$63,0))*章节关卡!P57/6)</f>
        <v>0</v>
      </c>
      <c r="U57" s="72" t="s">
        <v>22</v>
      </c>
      <c r="V57" s="72">
        <v>200</v>
      </c>
      <c r="AK57" s="25">
        <v>53</v>
      </c>
      <c r="AL57" s="25">
        <v>5</v>
      </c>
      <c r="AM57" s="25">
        <v>11</v>
      </c>
      <c r="AN57" s="69">
        <f t="shared" si="31"/>
        <v>9</v>
      </c>
      <c r="AO57" s="69">
        <f t="shared" si="32"/>
        <v>36</v>
      </c>
      <c r="AP57" s="69">
        <f t="shared" si="33"/>
        <v>51</v>
      </c>
      <c r="AS57" s="53">
        <v>53</v>
      </c>
      <c r="AT57" s="14">
        <f t="shared" si="34"/>
        <v>6</v>
      </c>
      <c r="AU57" s="14">
        <f t="shared" si="35"/>
        <v>8</v>
      </c>
      <c r="AV57" s="14">
        <f t="shared" si="36"/>
        <v>200</v>
      </c>
      <c r="AW57" s="14">
        <f t="shared" si="37"/>
        <v>1050</v>
      </c>
      <c r="AX57" s="14">
        <f t="shared" si="38"/>
        <v>2250</v>
      </c>
      <c r="BA57" s="53">
        <v>50</v>
      </c>
      <c r="BB57" s="14">
        <f t="shared" si="39"/>
        <v>6</v>
      </c>
      <c r="BC57" s="14">
        <f t="shared" si="40"/>
        <v>5</v>
      </c>
      <c r="BD57" s="14">
        <f t="shared" si="41"/>
        <v>400</v>
      </c>
      <c r="BE57" s="14">
        <f t="shared" si="42"/>
        <v>2100</v>
      </c>
      <c r="BF57" s="14">
        <f t="shared" si="43"/>
        <v>4500</v>
      </c>
    </row>
    <row r="58" spans="1:58" ht="16.5" x14ac:dyDescent="0.2">
      <c r="A58" s="44">
        <v>20</v>
      </c>
      <c r="B58" s="90"/>
      <c r="C58" s="69">
        <f t="shared" si="48"/>
        <v>7</v>
      </c>
      <c r="D58" s="44">
        <f t="shared" si="49"/>
        <v>2</v>
      </c>
      <c r="E58" s="44">
        <v>240</v>
      </c>
      <c r="F58" s="44">
        <v>360</v>
      </c>
      <c r="G58" s="44" t="s">
        <v>290</v>
      </c>
      <c r="H58" s="69">
        <f t="shared" si="50"/>
        <v>8400</v>
      </c>
      <c r="I58" s="70" t="s">
        <v>226</v>
      </c>
      <c r="J58" s="70">
        <f>INT(INDEX(挂机升级突破!$H$8:$L$27,章节关卡!$C58,MATCH(I58,挂机升级突破!$AQ$63:$AX$63,0))*章节关卡!F58/6)</f>
        <v>0</v>
      </c>
      <c r="K58" s="72" t="s">
        <v>300</v>
      </c>
      <c r="L58" s="72">
        <v>3</v>
      </c>
      <c r="N58" s="44">
        <f t="shared" si="44"/>
        <v>8</v>
      </c>
      <c r="O58" s="44">
        <f t="shared" si="45"/>
        <v>360</v>
      </c>
      <c r="P58" s="44">
        <f t="shared" si="46"/>
        <v>540</v>
      </c>
      <c r="Q58" s="44" t="s">
        <v>290</v>
      </c>
      <c r="R58" s="44">
        <f t="shared" si="47"/>
        <v>12600</v>
      </c>
      <c r="S58" s="70" t="s">
        <v>226</v>
      </c>
      <c r="T58" s="70">
        <f>INT(INDEX(挂机升级突破!$H$8:$L$27,章节关卡!$N58,MATCH(S58,挂机升级突破!$AQ$63:$AX$63,0))*章节关卡!P58/6)</f>
        <v>0</v>
      </c>
      <c r="U58" s="72" t="s">
        <v>300</v>
      </c>
      <c r="V58" s="72">
        <v>3</v>
      </c>
      <c r="AK58" s="25">
        <v>54</v>
      </c>
      <c r="AL58" s="25">
        <v>5</v>
      </c>
      <c r="AM58" s="25">
        <v>12</v>
      </c>
      <c r="AN58" s="69">
        <f t="shared" si="31"/>
        <v>9</v>
      </c>
      <c r="AO58" s="69">
        <f t="shared" si="32"/>
        <v>37</v>
      </c>
      <c r="AP58" s="69">
        <f t="shared" si="33"/>
        <v>52</v>
      </c>
      <c r="AS58" s="53">
        <v>54</v>
      </c>
      <c r="AT58" s="14">
        <f t="shared" si="34"/>
        <v>6</v>
      </c>
      <c r="AU58" s="14">
        <f t="shared" si="35"/>
        <v>9</v>
      </c>
      <c r="AV58" s="14">
        <f t="shared" ref="AV58:AV77" si="51">INDEX($P$6:$P$25,AT58)</f>
        <v>200</v>
      </c>
      <c r="AW58" s="14">
        <f t="shared" ref="AW58:AW77" si="52">INDEX($R$6:$R$25,AT58)</f>
        <v>1050</v>
      </c>
      <c r="AX58" s="14">
        <f t="shared" ref="AX58:AX77" si="53">INDEX($T$6:$T$25,AT58)</f>
        <v>2250</v>
      </c>
      <c r="BA58" s="53">
        <v>51</v>
      </c>
      <c r="BB58" s="14">
        <f t="shared" si="39"/>
        <v>6</v>
      </c>
      <c r="BC58" s="14">
        <f t="shared" si="40"/>
        <v>6</v>
      </c>
      <c r="BD58" s="14">
        <f t="shared" ref="BD58:BD78" si="54">INDEX($AB$6:$AB$25,BB58)</f>
        <v>400</v>
      </c>
      <c r="BE58" s="14">
        <f t="shared" ref="BE58:BE78" si="55">INDEX($AD$6:$AD$25,BB58)</f>
        <v>2100</v>
      </c>
      <c r="BF58" s="14">
        <f t="shared" ref="BF58:BF78" si="56">INDEX($AF$6:$AF$25,BB58)</f>
        <v>4500</v>
      </c>
    </row>
    <row r="59" spans="1:58" ht="16.5" x14ac:dyDescent="0.2">
      <c r="A59" s="44">
        <v>21</v>
      </c>
      <c r="B59" s="90"/>
      <c r="C59" s="69">
        <f t="shared" si="48"/>
        <v>7</v>
      </c>
      <c r="D59" s="44">
        <f t="shared" si="49"/>
        <v>3</v>
      </c>
      <c r="E59" s="44">
        <v>360</v>
      </c>
      <c r="F59" s="44">
        <v>540</v>
      </c>
      <c r="G59" s="44" t="s">
        <v>290</v>
      </c>
      <c r="H59" s="69">
        <f t="shared" si="50"/>
        <v>12600</v>
      </c>
      <c r="I59" s="70" t="s">
        <v>226</v>
      </c>
      <c r="J59" s="70">
        <f>INT(INDEX(挂机升级突破!$H$8:$L$27,章节关卡!$C59,MATCH(I59,挂机升级突破!$AQ$63:$AX$63,0))*章节关卡!F59/6)</f>
        <v>0</v>
      </c>
      <c r="K59" s="72" t="s">
        <v>300</v>
      </c>
      <c r="L59" s="72">
        <v>7</v>
      </c>
      <c r="N59" s="44">
        <f t="shared" si="44"/>
        <v>8</v>
      </c>
      <c r="O59" s="44">
        <f t="shared" si="45"/>
        <v>540</v>
      </c>
      <c r="P59" s="44">
        <f t="shared" si="46"/>
        <v>810</v>
      </c>
      <c r="Q59" s="44" t="s">
        <v>290</v>
      </c>
      <c r="R59" s="44">
        <f t="shared" si="47"/>
        <v>18900</v>
      </c>
      <c r="S59" s="70" t="s">
        <v>226</v>
      </c>
      <c r="T59" s="70">
        <f>INT(INDEX(挂机升级突破!$H$8:$L$27,章节关卡!$N59,MATCH(S59,挂机升级突破!$AQ$63:$AX$63,0))*章节关卡!P59/6)</f>
        <v>0</v>
      </c>
      <c r="U59" s="72" t="s">
        <v>300</v>
      </c>
      <c r="V59" s="72">
        <v>7</v>
      </c>
      <c r="AK59" s="25">
        <v>55</v>
      </c>
      <c r="AL59" s="25">
        <v>5</v>
      </c>
      <c r="AM59" s="25">
        <v>13</v>
      </c>
      <c r="AN59" s="69">
        <f t="shared" si="31"/>
        <v>9</v>
      </c>
      <c r="AO59" s="69">
        <f t="shared" si="32"/>
        <v>38</v>
      </c>
      <c r="AP59" s="69">
        <f t="shared" si="33"/>
        <v>53</v>
      </c>
      <c r="AS59" s="53">
        <v>55</v>
      </c>
      <c r="AT59" s="14">
        <f t="shared" si="34"/>
        <v>7</v>
      </c>
      <c r="AU59" s="14">
        <f t="shared" si="35"/>
        <v>1</v>
      </c>
      <c r="AV59" s="14">
        <f t="shared" si="51"/>
        <v>240</v>
      </c>
      <c r="AW59" s="14">
        <f t="shared" si="52"/>
        <v>1200</v>
      </c>
      <c r="AX59" s="14">
        <f t="shared" si="53"/>
        <v>2700</v>
      </c>
      <c r="BA59" s="53">
        <v>52</v>
      </c>
      <c r="BB59" s="14">
        <f t="shared" si="39"/>
        <v>6</v>
      </c>
      <c r="BC59" s="14">
        <f t="shared" si="40"/>
        <v>7</v>
      </c>
      <c r="BD59" s="14">
        <f t="shared" si="54"/>
        <v>400</v>
      </c>
      <c r="BE59" s="14">
        <f t="shared" si="55"/>
        <v>2100</v>
      </c>
      <c r="BF59" s="14">
        <f t="shared" si="56"/>
        <v>4500</v>
      </c>
    </row>
    <row r="60" spans="1:58" ht="16.5" x14ac:dyDescent="0.2">
      <c r="A60" s="44">
        <v>22</v>
      </c>
      <c r="B60" s="90"/>
      <c r="C60" s="69">
        <f t="shared" si="48"/>
        <v>8</v>
      </c>
      <c r="D60" s="44">
        <f t="shared" si="49"/>
        <v>1</v>
      </c>
      <c r="E60" s="44">
        <v>120</v>
      </c>
      <c r="F60" s="44">
        <v>180</v>
      </c>
      <c r="G60" s="44" t="s">
        <v>290</v>
      </c>
      <c r="H60" s="69">
        <f t="shared" si="50"/>
        <v>4800</v>
      </c>
      <c r="I60" s="70" t="s">
        <v>226</v>
      </c>
      <c r="J60" s="70">
        <f>INT(INDEX(挂机升级突破!$H$8:$L$27,章节关卡!$C60,MATCH(I60,挂机升级突破!$AQ$63:$AX$63,0))*章节关卡!F60/6)</f>
        <v>0</v>
      </c>
      <c r="K60" s="72" t="s">
        <v>22</v>
      </c>
      <c r="L60" s="72">
        <v>100</v>
      </c>
      <c r="N60" s="44">
        <f t="shared" si="44"/>
        <v>9</v>
      </c>
      <c r="O60" s="44">
        <f t="shared" si="45"/>
        <v>180</v>
      </c>
      <c r="P60" s="44">
        <f t="shared" si="46"/>
        <v>270</v>
      </c>
      <c r="Q60" s="44" t="s">
        <v>290</v>
      </c>
      <c r="R60" s="44">
        <f t="shared" si="47"/>
        <v>7200</v>
      </c>
      <c r="S60" s="70" t="s">
        <v>226</v>
      </c>
      <c r="T60" s="70">
        <f>INT(INDEX(挂机升级突破!$H$8:$L$27,章节关卡!$N60,MATCH(S60,挂机升级突破!$AQ$63:$AX$63,0))*章节关卡!P60/6)</f>
        <v>0</v>
      </c>
      <c r="U60" s="72" t="s">
        <v>22</v>
      </c>
      <c r="V60" s="72">
        <v>200</v>
      </c>
      <c r="AK60" s="25">
        <v>56</v>
      </c>
      <c r="AL60" s="25">
        <v>5</v>
      </c>
      <c r="AM60" s="25">
        <v>14</v>
      </c>
      <c r="AN60" s="69">
        <f t="shared" si="31"/>
        <v>9</v>
      </c>
      <c r="AO60" s="69">
        <f t="shared" si="32"/>
        <v>39</v>
      </c>
      <c r="AP60" s="69">
        <f t="shared" si="33"/>
        <v>54</v>
      </c>
      <c r="AS60" s="53">
        <v>56</v>
      </c>
      <c r="AT60" s="14">
        <f t="shared" si="34"/>
        <v>7</v>
      </c>
      <c r="AU60" s="14">
        <f t="shared" si="35"/>
        <v>2</v>
      </c>
      <c r="AV60" s="14">
        <f t="shared" si="51"/>
        <v>240</v>
      </c>
      <c r="AW60" s="14">
        <f t="shared" si="52"/>
        <v>1200</v>
      </c>
      <c r="AX60" s="14">
        <f t="shared" si="53"/>
        <v>2700</v>
      </c>
      <c r="BA60" s="53">
        <v>53</v>
      </c>
      <c r="BB60" s="14">
        <f t="shared" si="39"/>
        <v>6</v>
      </c>
      <c r="BC60" s="14">
        <f t="shared" si="40"/>
        <v>8</v>
      </c>
      <c r="BD60" s="14">
        <f t="shared" si="54"/>
        <v>400</v>
      </c>
      <c r="BE60" s="14">
        <f t="shared" si="55"/>
        <v>2100</v>
      </c>
      <c r="BF60" s="14">
        <f t="shared" si="56"/>
        <v>4500</v>
      </c>
    </row>
    <row r="61" spans="1:58" ht="16.5" x14ac:dyDescent="0.2">
      <c r="A61" s="44">
        <v>23</v>
      </c>
      <c r="B61" s="90"/>
      <c r="C61" s="69">
        <f t="shared" si="48"/>
        <v>8</v>
      </c>
      <c r="D61" s="44">
        <f t="shared" si="49"/>
        <v>2</v>
      </c>
      <c r="E61" s="44">
        <v>240</v>
      </c>
      <c r="F61" s="44">
        <v>360</v>
      </c>
      <c r="G61" s="44" t="s">
        <v>290</v>
      </c>
      <c r="H61" s="69">
        <f t="shared" si="50"/>
        <v>9600</v>
      </c>
      <c r="I61" s="70" t="s">
        <v>226</v>
      </c>
      <c r="J61" s="70">
        <f>INT(INDEX(挂机升级突破!$H$8:$L$27,章节关卡!$C61,MATCH(I61,挂机升级突破!$AQ$63:$AX$63,0))*章节关卡!F61/6)</f>
        <v>0</v>
      </c>
      <c r="K61" s="72" t="s">
        <v>300</v>
      </c>
      <c r="L61" s="72">
        <v>3</v>
      </c>
      <c r="N61" s="44">
        <f t="shared" si="44"/>
        <v>9</v>
      </c>
      <c r="O61" s="44">
        <f t="shared" si="45"/>
        <v>360</v>
      </c>
      <c r="P61" s="44">
        <f t="shared" si="46"/>
        <v>540</v>
      </c>
      <c r="Q61" s="44" t="s">
        <v>290</v>
      </c>
      <c r="R61" s="44">
        <f t="shared" si="47"/>
        <v>14400</v>
      </c>
      <c r="S61" s="70" t="s">
        <v>226</v>
      </c>
      <c r="T61" s="70">
        <f>INT(INDEX(挂机升级突破!$H$8:$L$27,章节关卡!$N61,MATCH(S61,挂机升级突破!$AQ$63:$AX$63,0))*章节关卡!P61/6)</f>
        <v>0</v>
      </c>
      <c r="U61" s="72" t="s">
        <v>300</v>
      </c>
      <c r="V61" s="72">
        <v>3</v>
      </c>
      <c r="AK61" s="25">
        <v>57</v>
      </c>
      <c r="AL61" s="25">
        <v>5</v>
      </c>
      <c r="AM61" s="25">
        <v>15</v>
      </c>
      <c r="AN61" s="69">
        <f t="shared" si="31"/>
        <v>9</v>
      </c>
      <c r="AO61" s="69">
        <f t="shared" si="32"/>
        <v>40</v>
      </c>
      <c r="AP61" s="69">
        <f t="shared" si="33"/>
        <v>55</v>
      </c>
      <c r="AS61" s="53">
        <v>57</v>
      </c>
      <c r="AT61" s="14">
        <f t="shared" si="34"/>
        <v>7</v>
      </c>
      <c r="AU61" s="14">
        <f t="shared" si="35"/>
        <v>3</v>
      </c>
      <c r="AV61" s="14">
        <f t="shared" si="51"/>
        <v>240</v>
      </c>
      <c r="AW61" s="14">
        <f t="shared" si="52"/>
        <v>1200</v>
      </c>
      <c r="AX61" s="14">
        <f t="shared" si="53"/>
        <v>2700</v>
      </c>
      <c r="BA61" s="53">
        <v>54</v>
      </c>
      <c r="BB61" s="14">
        <f t="shared" si="39"/>
        <v>6</v>
      </c>
      <c r="BC61" s="14">
        <f t="shared" si="40"/>
        <v>9</v>
      </c>
      <c r="BD61" s="14">
        <f t="shared" si="54"/>
        <v>400</v>
      </c>
      <c r="BE61" s="14">
        <f t="shared" si="55"/>
        <v>2100</v>
      </c>
      <c r="BF61" s="14">
        <f t="shared" si="56"/>
        <v>4500</v>
      </c>
    </row>
    <row r="62" spans="1:58" ht="16.5" x14ac:dyDescent="0.2">
      <c r="A62" s="44">
        <v>24</v>
      </c>
      <c r="B62" s="90"/>
      <c r="C62" s="69">
        <f t="shared" si="48"/>
        <v>8</v>
      </c>
      <c r="D62" s="44">
        <f t="shared" si="49"/>
        <v>3</v>
      </c>
      <c r="E62" s="44">
        <v>360</v>
      </c>
      <c r="F62" s="44">
        <v>540</v>
      </c>
      <c r="G62" s="44" t="s">
        <v>290</v>
      </c>
      <c r="H62" s="69">
        <f t="shared" si="50"/>
        <v>14400</v>
      </c>
      <c r="I62" s="70" t="s">
        <v>226</v>
      </c>
      <c r="J62" s="70">
        <f>INT(INDEX(挂机升级突破!$H$8:$L$27,章节关卡!$C62,MATCH(I62,挂机升级突破!$AQ$63:$AX$63,0))*章节关卡!F62/6)</f>
        <v>0</v>
      </c>
      <c r="K62" s="72" t="s">
        <v>300</v>
      </c>
      <c r="L62" s="72">
        <v>7</v>
      </c>
      <c r="N62" s="44">
        <f t="shared" si="44"/>
        <v>9</v>
      </c>
      <c r="O62" s="44">
        <f t="shared" si="45"/>
        <v>540</v>
      </c>
      <c r="P62" s="44">
        <f t="shared" si="46"/>
        <v>810</v>
      </c>
      <c r="Q62" s="44" t="s">
        <v>290</v>
      </c>
      <c r="R62" s="44">
        <f t="shared" si="47"/>
        <v>21600</v>
      </c>
      <c r="S62" s="70" t="s">
        <v>226</v>
      </c>
      <c r="T62" s="70">
        <f>INT(INDEX(挂机升级突破!$H$8:$L$27,章节关卡!$N62,MATCH(S62,挂机升级突破!$AQ$63:$AX$63,0))*章节关卡!P62/6)</f>
        <v>0</v>
      </c>
      <c r="U62" s="72" t="s">
        <v>300</v>
      </c>
      <c r="V62" s="72">
        <v>7</v>
      </c>
      <c r="AK62" s="25">
        <v>58</v>
      </c>
      <c r="AL62" s="25">
        <v>6</v>
      </c>
      <c r="AM62" s="25">
        <v>1</v>
      </c>
      <c r="AN62" s="69">
        <f t="shared" si="31"/>
        <v>10</v>
      </c>
      <c r="AO62" s="69">
        <f t="shared" si="32"/>
        <v>31</v>
      </c>
      <c r="AP62" s="69">
        <f t="shared" si="33"/>
        <v>46</v>
      </c>
      <c r="AS62" s="53">
        <v>58</v>
      </c>
      <c r="AT62" s="14">
        <f t="shared" si="34"/>
        <v>7</v>
      </c>
      <c r="AU62" s="14">
        <f t="shared" si="35"/>
        <v>4</v>
      </c>
      <c r="AV62" s="14">
        <f t="shared" si="51"/>
        <v>240</v>
      </c>
      <c r="AW62" s="14">
        <f t="shared" si="52"/>
        <v>1200</v>
      </c>
      <c r="AX62" s="14">
        <f t="shared" si="53"/>
        <v>2700</v>
      </c>
      <c r="BA62" s="53">
        <v>55</v>
      </c>
      <c r="BB62" s="14">
        <f t="shared" si="39"/>
        <v>7</v>
      </c>
      <c r="BC62" s="14">
        <f t="shared" si="40"/>
        <v>1</v>
      </c>
      <c r="BD62" s="14">
        <f t="shared" si="54"/>
        <v>480</v>
      </c>
      <c r="BE62" s="14">
        <f t="shared" si="55"/>
        <v>2400</v>
      </c>
      <c r="BF62" s="14">
        <f t="shared" si="56"/>
        <v>5400</v>
      </c>
    </row>
    <row r="63" spans="1:58" ht="16.5" x14ac:dyDescent="0.2">
      <c r="A63" s="44">
        <v>25</v>
      </c>
      <c r="B63" s="90"/>
      <c r="C63" s="69">
        <f t="shared" si="48"/>
        <v>9</v>
      </c>
      <c r="D63" s="44">
        <f t="shared" si="49"/>
        <v>1</v>
      </c>
      <c r="E63" s="44">
        <v>120</v>
      </c>
      <c r="F63" s="44">
        <v>180</v>
      </c>
      <c r="G63" s="44" t="s">
        <v>290</v>
      </c>
      <c r="H63" s="69">
        <f t="shared" si="50"/>
        <v>5400</v>
      </c>
      <c r="I63" s="70" t="s">
        <v>226</v>
      </c>
      <c r="J63" s="70">
        <f>INT(INDEX(挂机升级突破!$H$8:$L$27,章节关卡!$C63,MATCH(I63,挂机升级突破!$AQ$63:$AX$63,0))*章节关卡!F63/6)</f>
        <v>0</v>
      </c>
      <c r="K63" s="72" t="s">
        <v>22</v>
      </c>
      <c r="L63" s="72">
        <v>100</v>
      </c>
      <c r="N63" s="44">
        <f t="shared" si="44"/>
        <v>10</v>
      </c>
      <c r="O63" s="44">
        <f t="shared" si="45"/>
        <v>180</v>
      </c>
      <c r="P63" s="44">
        <f t="shared" si="46"/>
        <v>270</v>
      </c>
      <c r="Q63" s="44" t="s">
        <v>290</v>
      </c>
      <c r="R63" s="44">
        <f t="shared" si="47"/>
        <v>8100</v>
      </c>
      <c r="S63" s="70" t="s">
        <v>226</v>
      </c>
      <c r="T63" s="70">
        <f>INT(INDEX(挂机升级突破!$H$8:$L$27,章节关卡!$N63,MATCH(S63,挂机升级突破!$AQ$63:$AX$63,0))*章节关卡!P63/6)</f>
        <v>0</v>
      </c>
      <c r="U63" s="72" t="s">
        <v>22</v>
      </c>
      <c r="V63" s="72">
        <v>200</v>
      </c>
      <c r="AK63" s="25">
        <v>59</v>
      </c>
      <c r="AL63" s="25">
        <v>6</v>
      </c>
      <c r="AM63" s="25">
        <v>2</v>
      </c>
      <c r="AN63" s="69">
        <f t="shared" si="31"/>
        <v>10</v>
      </c>
      <c r="AO63" s="69">
        <f t="shared" si="32"/>
        <v>32</v>
      </c>
      <c r="AP63" s="69">
        <f t="shared" si="33"/>
        <v>47</v>
      </c>
      <c r="AS63" s="53">
        <v>59</v>
      </c>
      <c r="AT63" s="14">
        <f t="shared" si="34"/>
        <v>7</v>
      </c>
      <c r="AU63" s="14">
        <f t="shared" si="35"/>
        <v>5</v>
      </c>
      <c r="AV63" s="14">
        <f t="shared" si="51"/>
        <v>240</v>
      </c>
      <c r="AW63" s="14">
        <f t="shared" si="52"/>
        <v>1200</v>
      </c>
      <c r="AX63" s="14">
        <f t="shared" si="53"/>
        <v>2700</v>
      </c>
      <c r="BA63" s="53">
        <v>56</v>
      </c>
      <c r="BB63" s="14">
        <f t="shared" si="39"/>
        <v>7</v>
      </c>
      <c r="BC63" s="14">
        <f t="shared" si="40"/>
        <v>2</v>
      </c>
      <c r="BD63" s="14">
        <f t="shared" si="54"/>
        <v>480</v>
      </c>
      <c r="BE63" s="14">
        <f t="shared" si="55"/>
        <v>2400</v>
      </c>
      <c r="BF63" s="14">
        <f t="shared" si="56"/>
        <v>5400</v>
      </c>
    </row>
    <row r="64" spans="1:58" ht="16.5" x14ac:dyDescent="0.2">
      <c r="A64" s="44">
        <v>26</v>
      </c>
      <c r="B64" s="90"/>
      <c r="C64" s="69">
        <f t="shared" si="48"/>
        <v>9</v>
      </c>
      <c r="D64" s="44">
        <f t="shared" si="49"/>
        <v>2</v>
      </c>
      <c r="E64" s="44">
        <v>240</v>
      </c>
      <c r="F64" s="44">
        <v>360</v>
      </c>
      <c r="G64" s="44" t="s">
        <v>290</v>
      </c>
      <c r="H64" s="69">
        <f t="shared" si="50"/>
        <v>10800</v>
      </c>
      <c r="I64" s="70" t="s">
        <v>226</v>
      </c>
      <c r="J64" s="70">
        <f>INT(INDEX(挂机升级突破!$H$8:$L$27,章节关卡!$C64,MATCH(I64,挂机升级突破!$AQ$63:$AX$63,0))*章节关卡!F64/6)</f>
        <v>0</v>
      </c>
      <c r="K64" s="72" t="s">
        <v>300</v>
      </c>
      <c r="L64" s="72">
        <v>3</v>
      </c>
      <c r="N64" s="44">
        <f t="shared" si="44"/>
        <v>10</v>
      </c>
      <c r="O64" s="44">
        <f t="shared" si="45"/>
        <v>360</v>
      </c>
      <c r="P64" s="44">
        <f t="shared" si="46"/>
        <v>540</v>
      </c>
      <c r="Q64" s="44" t="s">
        <v>290</v>
      </c>
      <c r="R64" s="44">
        <f t="shared" si="47"/>
        <v>16200</v>
      </c>
      <c r="S64" s="70" t="s">
        <v>226</v>
      </c>
      <c r="T64" s="70">
        <f>INT(INDEX(挂机升级突破!$H$8:$L$27,章节关卡!$N64,MATCH(S64,挂机升级突破!$AQ$63:$AX$63,0))*章节关卡!P64/6)</f>
        <v>0</v>
      </c>
      <c r="U64" s="72" t="s">
        <v>300</v>
      </c>
      <c r="V64" s="72">
        <v>3</v>
      </c>
      <c r="AK64" s="25">
        <v>60</v>
      </c>
      <c r="AL64" s="25">
        <v>6</v>
      </c>
      <c r="AM64" s="25">
        <v>3</v>
      </c>
      <c r="AN64" s="69">
        <f t="shared" si="31"/>
        <v>10</v>
      </c>
      <c r="AO64" s="69">
        <f t="shared" si="32"/>
        <v>33</v>
      </c>
      <c r="AP64" s="69">
        <f t="shared" si="33"/>
        <v>48</v>
      </c>
      <c r="AS64" s="53">
        <v>60</v>
      </c>
      <c r="AT64" s="14">
        <f t="shared" si="34"/>
        <v>7</v>
      </c>
      <c r="AU64" s="14">
        <f t="shared" si="35"/>
        <v>6</v>
      </c>
      <c r="AV64" s="14">
        <f t="shared" si="51"/>
        <v>240</v>
      </c>
      <c r="AW64" s="14">
        <f t="shared" si="52"/>
        <v>1200</v>
      </c>
      <c r="AX64" s="14">
        <f t="shared" si="53"/>
        <v>2700</v>
      </c>
      <c r="BA64" s="53">
        <v>57</v>
      </c>
      <c r="BB64" s="14">
        <f t="shared" si="39"/>
        <v>7</v>
      </c>
      <c r="BC64" s="14">
        <f t="shared" si="40"/>
        <v>3</v>
      </c>
      <c r="BD64" s="14">
        <f t="shared" si="54"/>
        <v>480</v>
      </c>
      <c r="BE64" s="14">
        <f t="shared" si="55"/>
        <v>2400</v>
      </c>
      <c r="BF64" s="14">
        <f t="shared" si="56"/>
        <v>5400</v>
      </c>
    </row>
    <row r="65" spans="1:58" ht="16.5" x14ac:dyDescent="0.2">
      <c r="A65" s="44">
        <v>27</v>
      </c>
      <c r="B65" s="90"/>
      <c r="C65" s="69">
        <f t="shared" si="48"/>
        <v>9</v>
      </c>
      <c r="D65" s="44">
        <f t="shared" si="49"/>
        <v>3</v>
      </c>
      <c r="E65" s="44">
        <v>360</v>
      </c>
      <c r="F65" s="44">
        <v>540</v>
      </c>
      <c r="G65" s="44" t="s">
        <v>290</v>
      </c>
      <c r="H65" s="69">
        <f t="shared" si="50"/>
        <v>16200</v>
      </c>
      <c r="I65" s="70" t="s">
        <v>226</v>
      </c>
      <c r="J65" s="70">
        <f>INT(INDEX(挂机升级突破!$H$8:$L$27,章节关卡!$C65,MATCH(I65,挂机升级突破!$AQ$63:$AX$63,0))*章节关卡!F65/6)</f>
        <v>0</v>
      </c>
      <c r="K65" s="72" t="s">
        <v>300</v>
      </c>
      <c r="L65" s="72">
        <v>7</v>
      </c>
      <c r="N65" s="44">
        <f t="shared" si="44"/>
        <v>10</v>
      </c>
      <c r="O65" s="44">
        <f t="shared" si="45"/>
        <v>540</v>
      </c>
      <c r="P65" s="44">
        <f t="shared" si="46"/>
        <v>810</v>
      </c>
      <c r="Q65" s="44" t="s">
        <v>290</v>
      </c>
      <c r="R65" s="44">
        <f t="shared" si="47"/>
        <v>24300</v>
      </c>
      <c r="S65" s="70" t="s">
        <v>226</v>
      </c>
      <c r="T65" s="70">
        <f>INT(INDEX(挂机升级突破!$H$8:$L$27,章节关卡!$N65,MATCH(S65,挂机升级突破!$AQ$63:$AX$63,0))*章节关卡!P65/6)</f>
        <v>0</v>
      </c>
      <c r="U65" s="72" t="s">
        <v>300</v>
      </c>
      <c r="V65" s="72">
        <v>7</v>
      </c>
      <c r="AK65" s="25">
        <v>61</v>
      </c>
      <c r="AL65" s="25">
        <v>6</v>
      </c>
      <c r="AM65" s="25">
        <v>4</v>
      </c>
      <c r="AN65" s="69">
        <f t="shared" si="31"/>
        <v>10</v>
      </c>
      <c r="AO65" s="69">
        <f t="shared" si="32"/>
        <v>34</v>
      </c>
      <c r="AP65" s="69">
        <f t="shared" si="33"/>
        <v>49</v>
      </c>
      <c r="AS65" s="53">
        <v>61</v>
      </c>
      <c r="AT65" s="14">
        <f t="shared" si="34"/>
        <v>7</v>
      </c>
      <c r="AU65" s="14">
        <f t="shared" si="35"/>
        <v>7</v>
      </c>
      <c r="AV65" s="14">
        <f t="shared" si="51"/>
        <v>240</v>
      </c>
      <c r="AW65" s="14">
        <f t="shared" si="52"/>
        <v>1200</v>
      </c>
      <c r="AX65" s="14">
        <f t="shared" si="53"/>
        <v>2700</v>
      </c>
      <c r="BA65" s="53">
        <v>58</v>
      </c>
      <c r="BB65" s="14">
        <f t="shared" si="39"/>
        <v>7</v>
      </c>
      <c r="BC65" s="14">
        <f t="shared" si="40"/>
        <v>4</v>
      </c>
      <c r="BD65" s="14">
        <f t="shared" si="54"/>
        <v>480</v>
      </c>
      <c r="BE65" s="14">
        <f t="shared" si="55"/>
        <v>2400</v>
      </c>
      <c r="BF65" s="14">
        <f t="shared" si="56"/>
        <v>5400</v>
      </c>
    </row>
    <row r="66" spans="1:58" ht="16.5" x14ac:dyDescent="0.2">
      <c r="A66" s="44">
        <v>28</v>
      </c>
      <c r="B66" s="90"/>
      <c r="C66" s="69">
        <f t="shared" si="48"/>
        <v>10</v>
      </c>
      <c r="D66" s="44">
        <f t="shared" si="49"/>
        <v>1</v>
      </c>
      <c r="E66" s="44">
        <v>120</v>
      </c>
      <c r="F66" s="44">
        <v>180</v>
      </c>
      <c r="G66" s="44" t="s">
        <v>290</v>
      </c>
      <c r="H66" s="69">
        <f t="shared" si="50"/>
        <v>6000</v>
      </c>
      <c r="I66" s="70" t="s">
        <v>226</v>
      </c>
      <c r="J66" s="70">
        <f>INT(INDEX(挂机升级突破!$H$8:$L$27,章节关卡!$C66,MATCH(I66,挂机升级突破!$AQ$63:$AX$63,0))*章节关卡!F66/6)</f>
        <v>0</v>
      </c>
      <c r="K66" s="72" t="s">
        <v>22</v>
      </c>
      <c r="L66" s="72">
        <v>100</v>
      </c>
      <c r="N66" s="44">
        <f t="shared" si="44"/>
        <v>11</v>
      </c>
      <c r="O66" s="44">
        <f t="shared" si="45"/>
        <v>180</v>
      </c>
      <c r="P66" s="44">
        <f t="shared" si="46"/>
        <v>270</v>
      </c>
      <c r="Q66" s="44" t="s">
        <v>290</v>
      </c>
      <c r="R66" s="44">
        <f t="shared" si="47"/>
        <v>9000</v>
      </c>
      <c r="S66" s="70" t="s">
        <v>226</v>
      </c>
      <c r="T66" s="70">
        <f>INT(INDEX(挂机升级突破!$H$8:$L$27,章节关卡!$N66,MATCH(S66,挂机升级突破!$AQ$63:$AX$63,0))*章节关卡!P66/6)</f>
        <v>9</v>
      </c>
      <c r="U66" s="72" t="s">
        <v>22</v>
      </c>
      <c r="V66" s="72">
        <v>200</v>
      </c>
      <c r="AK66" s="25">
        <v>62</v>
      </c>
      <c r="AL66" s="25">
        <v>6</v>
      </c>
      <c r="AM66" s="25">
        <v>5</v>
      </c>
      <c r="AN66" s="69">
        <f t="shared" si="31"/>
        <v>10</v>
      </c>
      <c r="AO66" s="69">
        <f t="shared" si="32"/>
        <v>35</v>
      </c>
      <c r="AP66" s="69">
        <f t="shared" si="33"/>
        <v>50</v>
      </c>
      <c r="AS66" s="53">
        <v>62</v>
      </c>
      <c r="AT66" s="14">
        <f t="shared" si="34"/>
        <v>7</v>
      </c>
      <c r="AU66" s="14">
        <f t="shared" si="35"/>
        <v>8</v>
      </c>
      <c r="AV66" s="14">
        <f t="shared" si="51"/>
        <v>240</v>
      </c>
      <c r="AW66" s="14">
        <f t="shared" si="52"/>
        <v>1200</v>
      </c>
      <c r="AX66" s="14">
        <f t="shared" si="53"/>
        <v>2700</v>
      </c>
      <c r="BA66" s="53">
        <v>59</v>
      </c>
      <c r="BB66" s="14">
        <f t="shared" si="39"/>
        <v>7</v>
      </c>
      <c r="BC66" s="14">
        <f t="shared" si="40"/>
        <v>5</v>
      </c>
      <c r="BD66" s="14">
        <f t="shared" si="54"/>
        <v>480</v>
      </c>
      <c r="BE66" s="14">
        <f t="shared" si="55"/>
        <v>2400</v>
      </c>
      <c r="BF66" s="14">
        <f t="shared" si="56"/>
        <v>5400</v>
      </c>
    </row>
    <row r="67" spans="1:58" ht="16.5" x14ac:dyDescent="0.2">
      <c r="A67" s="44">
        <v>29</v>
      </c>
      <c r="B67" s="90"/>
      <c r="C67" s="69">
        <f t="shared" si="48"/>
        <v>10</v>
      </c>
      <c r="D67" s="44">
        <f t="shared" si="49"/>
        <v>2</v>
      </c>
      <c r="E67" s="44">
        <v>240</v>
      </c>
      <c r="F67" s="44">
        <v>360</v>
      </c>
      <c r="G67" s="44" t="s">
        <v>290</v>
      </c>
      <c r="H67" s="69">
        <f t="shared" si="50"/>
        <v>12000</v>
      </c>
      <c r="I67" s="70" t="s">
        <v>226</v>
      </c>
      <c r="J67" s="70">
        <f>INT(INDEX(挂机升级突破!$H$8:$L$27,章节关卡!$C67,MATCH(I67,挂机升级突破!$AQ$63:$AX$63,0))*章节关卡!F67/6)</f>
        <v>0</v>
      </c>
      <c r="K67" s="72" t="s">
        <v>300</v>
      </c>
      <c r="L67" s="72">
        <v>3</v>
      </c>
      <c r="N67" s="44">
        <f t="shared" si="44"/>
        <v>11</v>
      </c>
      <c r="O67" s="44">
        <f t="shared" si="45"/>
        <v>360</v>
      </c>
      <c r="P67" s="44">
        <f t="shared" si="46"/>
        <v>540</v>
      </c>
      <c r="Q67" s="44" t="s">
        <v>290</v>
      </c>
      <c r="R67" s="44">
        <f t="shared" si="47"/>
        <v>18000</v>
      </c>
      <c r="S67" s="70" t="s">
        <v>226</v>
      </c>
      <c r="T67" s="70">
        <f>INT(INDEX(挂机升级突破!$H$8:$L$27,章节关卡!$N67,MATCH(S67,挂机升级突破!$AQ$63:$AX$63,0))*章节关卡!P67/6)</f>
        <v>18</v>
      </c>
      <c r="U67" s="72" t="s">
        <v>300</v>
      </c>
      <c r="V67" s="72">
        <v>3</v>
      </c>
      <c r="AK67" s="25">
        <v>63</v>
      </c>
      <c r="AL67" s="25">
        <v>6</v>
      </c>
      <c r="AM67" s="25">
        <v>6</v>
      </c>
      <c r="AN67" s="69">
        <f t="shared" si="31"/>
        <v>10</v>
      </c>
      <c r="AO67" s="69">
        <f t="shared" si="32"/>
        <v>36</v>
      </c>
      <c r="AP67" s="69">
        <f t="shared" si="33"/>
        <v>51</v>
      </c>
      <c r="AS67" s="53">
        <v>63</v>
      </c>
      <c r="AT67" s="14">
        <f t="shared" si="34"/>
        <v>7</v>
      </c>
      <c r="AU67" s="14">
        <f t="shared" si="35"/>
        <v>9</v>
      </c>
      <c r="AV67" s="14">
        <f t="shared" si="51"/>
        <v>240</v>
      </c>
      <c r="AW67" s="14">
        <f t="shared" si="52"/>
        <v>1200</v>
      </c>
      <c r="AX67" s="14">
        <f t="shared" si="53"/>
        <v>2700</v>
      </c>
      <c r="BA67" s="53">
        <v>60</v>
      </c>
      <c r="BB67" s="14">
        <f t="shared" si="39"/>
        <v>7</v>
      </c>
      <c r="BC67" s="14">
        <f t="shared" si="40"/>
        <v>6</v>
      </c>
      <c r="BD67" s="14">
        <f t="shared" si="54"/>
        <v>480</v>
      </c>
      <c r="BE67" s="14">
        <f t="shared" si="55"/>
        <v>2400</v>
      </c>
      <c r="BF67" s="14">
        <f t="shared" si="56"/>
        <v>5400</v>
      </c>
    </row>
    <row r="68" spans="1:58" ht="16.5" x14ac:dyDescent="0.2">
      <c r="A68" s="44">
        <v>30</v>
      </c>
      <c r="B68" s="90"/>
      <c r="C68" s="69">
        <f t="shared" si="48"/>
        <v>10</v>
      </c>
      <c r="D68" s="44">
        <f t="shared" si="49"/>
        <v>3</v>
      </c>
      <c r="E68" s="44">
        <v>360</v>
      </c>
      <c r="F68" s="44">
        <v>540</v>
      </c>
      <c r="G68" s="44" t="s">
        <v>290</v>
      </c>
      <c r="H68" s="69">
        <f t="shared" si="50"/>
        <v>18000</v>
      </c>
      <c r="I68" s="70" t="s">
        <v>226</v>
      </c>
      <c r="J68" s="70">
        <f>INT(INDEX(挂机升级突破!$H$8:$L$27,章节关卡!$C68,MATCH(I68,挂机升级突破!$AQ$63:$AX$63,0))*章节关卡!F68/6)</f>
        <v>0</v>
      </c>
      <c r="K68" s="72" t="s">
        <v>300</v>
      </c>
      <c r="L68" s="72">
        <v>7</v>
      </c>
      <c r="N68" s="44">
        <f t="shared" si="44"/>
        <v>11</v>
      </c>
      <c r="O68" s="44">
        <f t="shared" si="45"/>
        <v>540</v>
      </c>
      <c r="P68" s="44">
        <f t="shared" si="46"/>
        <v>810</v>
      </c>
      <c r="Q68" s="44" t="s">
        <v>290</v>
      </c>
      <c r="R68" s="44">
        <f t="shared" si="47"/>
        <v>27000</v>
      </c>
      <c r="S68" s="70" t="s">
        <v>226</v>
      </c>
      <c r="T68" s="70">
        <f>INT(INDEX(挂机升级突破!$H$8:$L$27,章节关卡!$N68,MATCH(S68,挂机升级突破!$AQ$63:$AX$63,0))*章节关卡!P68/6)</f>
        <v>27</v>
      </c>
      <c r="U68" s="72" t="s">
        <v>300</v>
      </c>
      <c r="V68" s="72">
        <v>7</v>
      </c>
      <c r="AK68" s="25">
        <v>64</v>
      </c>
      <c r="AL68" s="25">
        <v>6</v>
      </c>
      <c r="AM68" s="25">
        <v>7</v>
      </c>
      <c r="AN68" s="69">
        <f t="shared" si="31"/>
        <v>10</v>
      </c>
      <c r="AO68" s="69">
        <f t="shared" si="32"/>
        <v>37</v>
      </c>
      <c r="AP68" s="69">
        <f t="shared" si="33"/>
        <v>52</v>
      </c>
      <c r="AS68" s="53">
        <v>64</v>
      </c>
      <c r="AT68" s="14">
        <f t="shared" si="34"/>
        <v>8</v>
      </c>
      <c r="AU68" s="14">
        <f t="shared" si="35"/>
        <v>1</v>
      </c>
      <c r="AV68" s="14">
        <f t="shared" si="51"/>
        <v>280</v>
      </c>
      <c r="AW68" s="14">
        <f t="shared" si="52"/>
        <v>1350</v>
      </c>
      <c r="AX68" s="14">
        <f t="shared" si="53"/>
        <v>3150</v>
      </c>
      <c r="BA68" s="53">
        <v>61</v>
      </c>
      <c r="BB68" s="14">
        <f t="shared" si="39"/>
        <v>7</v>
      </c>
      <c r="BC68" s="14">
        <f t="shared" si="40"/>
        <v>7</v>
      </c>
      <c r="BD68" s="14">
        <f t="shared" si="54"/>
        <v>480</v>
      </c>
      <c r="BE68" s="14">
        <f t="shared" si="55"/>
        <v>2400</v>
      </c>
      <c r="BF68" s="14">
        <f t="shared" si="56"/>
        <v>5400</v>
      </c>
    </row>
    <row r="69" spans="1:58" ht="16.5" x14ac:dyDescent="0.2">
      <c r="A69" s="44">
        <v>31</v>
      </c>
      <c r="B69" s="90"/>
      <c r="C69" s="69">
        <f t="shared" si="48"/>
        <v>11</v>
      </c>
      <c r="D69" s="44">
        <f t="shared" si="49"/>
        <v>1</v>
      </c>
      <c r="E69" s="44">
        <v>120</v>
      </c>
      <c r="F69" s="44">
        <v>180</v>
      </c>
      <c r="G69" s="44" t="s">
        <v>290</v>
      </c>
      <c r="H69" s="69">
        <f t="shared" si="50"/>
        <v>6600</v>
      </c>
      <c r="I69" s="70" t="s">
        <v>294</v>
      </c>
      <c r="J69" s="70">
        <f>INT(INDEX(挂机升级突破!$H$8:$L$27,章节关卡!$C69,MATCH(I69,挂机升级突破!$AQ$63:$AX$63,0))*章节关卡!F69/6)</f>
        <v>0</v>
      </c>
      <c r="K69" s="72" t="s">
        <v>22</v>
      </c>
      <c r="L69" s="72">
        <v>100</v>
      </c>
      <c r="N69" s="44">
        <f t="shared" si="44"/>
        <v>12</v>
      </c>
      <c r="O69" s="44">
        <f t="shared" si="45"/>
        <v>180</v>
      </c>
      <c r="P69" s="44">
        <f t="shared" si="46"/>
        <v>270</v>
      </c>
      <c r="Q69" s="44" t="s">
        <v>290</v>
      </c>
      <c r="R69" s="44">
        <f t="shared" si="47"/>
        <v>9900</v>
      </c>
      <c r="S69" s="70" t="s">
        <v>294</v>
      </c>
      <c r="T69" s="70">
        <f>INT(INDEX(挂机升级突破!$H$8:$L$27,章节关卡!$N69,MATCH(S69,挂机升级突破!$AQ$63:$AX$63,0))*章节关卡!P69/6)</f>
        <v>0</v>
      </c>
      <c r="U69" s="72" t="s">
        <v>22</v>
      </c>
      <c r="V69" s="72">
        <v>200</v>
      </c>
      <c r="AK69" s="25">
        <v>65</v>
      </c>
      <c r="AL69" s="25">
        <v>6</v>
      </c>
      <c r="AM69" s="25">
        <v>8</v>
      </c>
      <c r="AN69" s="69">
        <f t="shared" si="31"/>
        <v>10</v>
      </c>
      <c r="AO69" s="69">
        <f t="shared" si="32"/>
        <v>38</v>
      </c>
      <c r="AP69" s="69">
        <f t="shared" si="33"/>
        <v>53</v>
      </c>
      <c r="AS69" s="53">
        <v>65</v>
      </c>
      <c r="AT69" s="14">
        <f t="shared" si="34"/>
        <v>8</v>
      </c>
      <c r="AU69" s="14">
        <f t="shared" si="35"/>
        <v>2</v>
      </c>
      <c r="AV69" s="14">
        <f t="shared" si="51"/>
        <v>280</v>
      </c>
      <c r="AW69" s="14">
        <f t="shared" si="52"/>
        <v>1350</v>
      </c>
      <c r="AX69" s="14">
        <f t="shared" si="53"/>
        <v>3150</v>
      </c>
      <c r="BA69" s="53">
        <v>62</v>
      </c>
      <c r="BB69" s="14">
        <f t="shared" si="39"/>
        <v>7</v>
      </c>
      <c r="BC69" s="14">
        <f t="shared" si="40"/>
        <v>8</v>
      </c>
      <c r="BD69" s="14">
        <f t="shared" si="54"/>
        <v>480</v>
      </c>
      <c r="BE69" s="14">
        <f t="shared" si="55"/>
        <v>2400</v>
      </c>
      <c r="BF69" s="14">
        <f t="shared" si="56"/>
        <v>5400</v>
      </c>
    </row>
    <row r="70" spans="1:58" ht="16.5" x14ac:dyDescent="0.2">
      <c r="A70" s="44">
        <v>32</v>
      </c>
      <c r="B70" s="90"/>
      <c r="C70" s="69">
        <f t="shared" si="48"/>
        <v>11</v>
      </c>
      <c r="D70" s="44">
        <f t="shared" si="49"/>
        <v>2</v>
      </c>
      <c r="E70" s="44">
        <v>240</v>
      </c>
      <c r="F70" s="44">
        <v>360</v>
      </c>
      <c r="G70" s="44" t="s">
        <v>290</v>
      </c>
      <c r="H70" s="69">
        <f t="shared" si="50"/>
        <v>13200</v>
      </c>
      <c r="I70" s="44" t="s">
        <v>294</v>
      </c>
      <c r="J70" s="70">
        <f>INT(INDEX(挂机升级突破!$H$8:$L$27,章节关卡!$C70,MATCH(I70,挂机升级突破!$AQ$63:$AX$63,0))*章节关卡!F70/6)</f>
        <v>0</v>
      </c>
      <c r="K70" s="72" t="s">
        <v>300</v>
      </c>
      <c r="L70" s="72">
        <v>3</v>
      </c>
      <c r="N70" s="44">
        <f t="shared" si="44"/>
        <v>12</v>
      </c>
      <c r="O70" s="44">
        <f t="shared" si="45"/>
        <v>360</v>
      </c>
      <c r="P70" s="44">
        <f t="shared" si="46"/>
        <v>540</v>
      </c>
      <c r="Q70" s="44" t="s">
        <v>290</v>
      </c>
      <c r="R70" s="44">
        <f t="shared" si="47"/>
        <v>19800</v>
      </c>
      <c r="S70" s="70" t="s">
        <v>294</v>
      </c>
      <c r="T70" s="70">
        <f>INT(INDEX(挂机升级突破!$H$8:$L$27,章节关卡!$N70,MATCH(S70,挂机升级突破!$AQ$63:$AX$63,0))*章节关卡!P70/6)</f>
        <v>0</v>
      </c>
      <c r="U70" s="72" t="s">
        <v>300</v>
      </c>
      <c r="V70" s="72">
        <v>3</v>
      </c>
      <c r="AK70" s="25">
        <v>66</v>
      </c>
      <c r="AL70" s="25">
        <v>6</v>
      </c>
      <c r="AM70" s="25">
        <v>9</v>
      </c>
      <c r="AN70" s="69">
        <f t="shared" ref="AN70:AN133" si="57">INDEX($D$6:$D$25,AL70)</f>
        <v>10</v>
      </c>
      <c r="AO70" s="69">
        <f t="shared" ref="AO70:AO133" si="58">INT(INDEX($F$5:$F$25,AL70)+AM70*INDEX($G$6:$G$25,AL70))</f>
        <v>39</v>
      </c>
      <c r="AP70" s="69">
        <f t="shared" ref="AP70:AP133" si="59">INT(INDEX($I$5:$I$25,AL70)+AM70*INDEX($J$6:$J$25,AL70))</f>
        <v>54</v>
      </c>
      <c r="AS70" s="53">
        <v>66</v>
      </c>
      <c r="AT70" s="14">
        <f t="shared" ref="AT70:AT133" si="60">INDEX($L$5:$L$25,MATCH(AS70-1,$N$5:$N$25,1))+1</f>
        <v>8</v>
      </c>
      <c r="AU70" s="14">
        <f t="shared" ref="AU70:AU133" si="61">AS70-INDEX($N$5:$N$25,AT70)</f>
        <v>3</v>
      </c>
      <c r="AV70" s="14">
        <f t="shared" si="51"/>
        <v>280</v>
      </c>
      <c r="AW70" s="14">
        <f t="shared" si="52"/>
        <v>1350</v>
      </c>
      <c r="AX70" s="14">
        <f t="shared" si="53"/>
        <v>3150</v>
      </c>
      <c r="BA70" s="53">
        <v>63</v>
      </c>
      <c r="BB70" s="14">
        <f t="shared" ref="BB70:BB133" si="62">INDEX($X$5:$X$25,MATCH(BA70-1,$Z$5:$Z$25,1))+1</f>
        <v>7</v>
      </c>
      <c r="BC70" s="14">
        <f t="shared" ref="BC70:BC133" si="63">BA70-INDEX($Z$5:$Z$25,BB70)</f>
        <v>9</v>
      </c>
      <c r="BD70" s="14">
        <f t="shared" si="54"/>
        <v>480</v>
      </c>
      <c r="BE70" s="14">
        <f t="shared" si="55"/>
        <v>2400</v>
      </c>
      <c r="BF70" s="14">
        <f t="shared" si="56"/>
        <v>5400</v>
      </c>
    </row>
    <row r="71" spans="1:58" ht="16.5" x14ac:dyDescent="0.2">
      <c r="A71" s="44">
        <v>33</v>
      </c>
      <c r="B71" s="90"/>
      <c r="C71" s="69">
        <f t="shared" si="48"/>
        <v>11</v>
      </c>
      <c r="D71" s="44">
        <f t="shared" si="49"/>
        <v>3</v>
      </c>
      <c r="E71" s="44">
        <v>360</v>
      </c>
      <c r="F71" s="44">
        <v>540</v>
      </c>
      <c r="G71" s="44" t="s">
        <v>290</v>
      </c>
      <c r="H71" s="69">
        <f t="shared" si="50"/>
        <v>19800</v>
      </c>
      <c r="I71" s="44" t="s">
        <v>294</v>
      </c>
      <c r="J71" s="70">
        <f>INT(INDEX(挂机升级突破!$H$8:$L$27,章节关卡!$C71,MATCH(I71,挂机升级突破!$AQ$63:$AX$63,0))*章节关卡!F71/6)</f>
        <v>0</v>
      </c>
      <c r="K71" s="72" t="s">
        <v>300</v>
      </c>
      <c r="L71" s="72">
        <v>7</v>
      </c>
      <c r="N71" s="44">
        <f t="shared" si="44"/>
        <v>12</v>
      </c>
      <c r="O71" s="44">
        <f t="shared" si="45"/>
        <v>540</v>
      </c>
      <c r="P71" s="44">
        <f t="shared" si="46"/>
        <v>810</v>
      </c>
      <c r="Q71" s="44" t="s">
        <v>290</v>
      </c>
      <c r="R71" s="44">
        <f t="shared" si="47"/>
        <v>29700</v>
      </c>
      <c r="S71" s="70" t="s">
        <v>294</v>
      </c>
      <c r="T71" s="70">
        <f>INT(INDEX(挂机升级突破!$H$8:$L$27,章节关卡!$N71,MATCH(S71,挂机升级突破!$AQ$63:$AX$63,0))*章节关卡!P71/6)</f>
        <v>0</v>
      </c>
      <c r="U71" s="72" t="s">
        <v>300</v>
      </c>
      <c r="V71" s="72">
        <v>7</v>
      </c>
      <c r="AK71" s="25">
        <v>67</v>
      </c>
      <c r="AL71" s="25">
        <v>6</v>
      </c>
      <c r="AM71" s="25">
        <v>10</v>
      </c>
      <c r="AN71" s="69">
        <f t="shared" si="57"/>
        <v>10</v>
      </c>
      <c r="AO71" s="69">
        <f t="shared" si="58"/>
        <v>40</v>
      </c>
      <c r="AP71" s="69">
        <f t="shared" si="59"/>
        <v>55</v>
      </c>
      <c r="AS71" s="53">
        <v>67</v>
      </c>
      <c r="AT71" s="14">
        <f t="shared" si="60"/>
        <v>8</v>
      </c>
      <c r="AU71" s="14">
        <f t="shared" si="61"/>
        <v>4</v>
      </c>
      <c r="AV71" s="14">
        <f t="shared" si="51"/>
        <v>280</v>
      </c>
      <c r="AW71" s="14">
        <f t="shared" si="52"/>
        <v>1350</v>
      </c>
      <c r="AX71" s="14">
        <f t="shared" si="53"/>
        <v>3150</v>
      </c>
      <c r="BA71" s="53">
        <v>64</v>
      </c>
      <c r="BB71" s="14">
        <f t="shared" si="62"/>
        <v>8</v>
      </c>
      <c r="BC71" s="14">
        <f t="shared" si="63"/>
        <v>1</v>
      </c>
      <c r="BD71" s="14">
        <f t="shared" si="54"/>
        <v>560</v>
      </c>
      <c r="BE71" s="14">
        <f t="shared" si="55"/>
        <v>2700</v>
      </c>
      <c r="BF71" s="14">
        <f t="shared" si="56"/>
        <v>6300</v>
      </c>
    </row>
    <row r="72" spans="1:58" ht="16.5" x14ac:dyDescent="0.2">
      <c r="A72" s="44">
        <v>34</v>
      </c>
      <c r="B72" s="90"/>
      <c r="C72" s="69">
        <f t="shared" si="48"/>
        <v>12</v>
      </c>
      <c r="D72" s="44">
        <f t="shared" si="49"/>
        <v>1</v>
      </c>
      <c r="E72" s="44">
        <v>120</v>
      </c>
      <c r="F72" s="44">
        <v>180</v>
      </c>
      <c r="G72" s="44" t="s">
        <v>290</v>
      </c>
      <c r="H72" s="69">
        <f t="shared" si="50"/>
        <v>7200</v>
      </c>
      <c r="I72" s="44" t="s">
        <v>294</v>
      </c>
      <c r="J72" s="70">
        <f>INT(INDEX(挂机升级突破!$H$8:$L$27,章节关卡!$C72,MATCH(I72,挂机升级突破!$AQ$63:$AX$63,0))*章节关卡!F72/6)</f>
        <v>0</v>
      </c>
      <c r="K72" s="72" t="s">
        <v>22</v>
      </c>
      <c r="L72" s="72">
        <v>100</v>
      </c>
      <c r="N72" s="44">
        <f t="shared" si="44"/>
        <v>13</v>
      </c>
      <c r="O72" s="44">
        <f t="shared" si="45"/>
        <v>180</v>
      </c>
      <c r="P72" s="44">
        <f t="shared" si="46"/>
        <v>270</v>
      </c>
      <c r="Q72" s="44" t="s">
        <v>290</v>
      </c>
      <c r="R72" s="44">
        <f t="shared" si="47"/>
        <v>10800</v>
      </c>
      <c r="S72" s="70" t="s">
        <v>294</v>
      </c>
      <c r="T72" s="70">
        <f>INT(INDEX(挂机升级突破!$H$8:$L$27,章节关卡!$N72,MATCH(S72,挂机升级突破!$AQ$63:$AX$63,0))*章节关卡!P72/6)</f>
        <v>0</v>
      </c>
      <c r="U72" s="72" t="s">
        <v>22</v>
      </c>
      <c r="V72" s="72">
        <v>200</v>
      </c>
      <c r="AK72" s="25">
        <v>68</v>
      </c>
      <c r="AL72" s="25">
        <v>6</v>
      </c>
      <c r="AM72" s="25">
        <v>11</v>
      </c>
      <c r="AN72" s="69">
        <f t="shared" si="57"/>
        <v>10</v>
      </c>
      <c r="AO72" s="69">
        <f t="shared" si="58"/>
        <v>41</v>
      </c>
      <c r="AP72" s="69">
        <f t="shared" si="59"/>
        <v>56</v>
      </c>
      <c r="AS72" s="53">
        <v>68</v>
      </c>
      <c r="AT72" s="14">
        <f t="shared" si="60"/>
        <v>8</v>
      </c>
      <c r="AU72" s="14">
        <f t="shared" si="61"/>
        <v>5</v>
      </c>
      <c r="AV72" s="14">
        <f t="shared" si="51"/>
        <v>280</v>
      </c>
      <c r="AW72" s="14">
        <f t="shared" si="52"/>
        <v>1350</v>
      </c>
      <c r="AX72" s="14">
        <f t="shared" si="53"/>
        <v>3150</v>
      </c>
      <c r="BA72" s="53">
        <v>65</v>
      </c>
      <c r="BB72" s="14">
        <f t="shared" si="62"/>
        <v>8</v>
      </c>
      <c r="BC72" s="14">
        <f t="shared" si="63"/>
        <v>2</v>
      </c>
      <c r="BD72" s="14">
        <f t="shared" si="54"/>
        <v>560</v>
      </c>
      <c r="BE72" s="14">
        <f t="shared" si="55"/>
        <v>2700</v>
      </c>
      <c r="BF72" s="14">
        <f t="shared" si="56"/>
        <v>6300</v>
      </c>
    </row>
    <row r="73" spans="1:58" ht="16.5" x14ac:dyDescent="0.2">
      <c r="A73" s="44">
        <v>35</v>
      </c>
      <c r="B73" s="90"/>
      <c r="C73" s="69">
        <f t="shared" si="48"/>
        <v>12</v>
      </c>
      <c r="D73" s="44">
        <f t="shared" si="49"/>
        <v>2</v>
      </c>
      <c r="E73" s="44">
        <v>240</v>
      </c>
      <c r="F73" s="44">
        <v>360</v>
      </c>
      <c r="G73" s="44" t="s">
        <v>290</v>
      </c>
      <c r="H73" s="69">
        <f t="shared" si="50"/>
        <v>14400</v>
      </c>
      <c r="I73" s="44" t="s">
        <v>294</v>
      </c>
      <c r="J73" s="70">
        <f>INT(INDEX(挂机升级突破!$H$8:$L$27,章节关卡!$C73,MATCH(I73,挂机升级突破!$AQ$63:$AX$63,0))*章节关卡!F73/6)</f>
        <v>0</v>
      </c>
      <c r="K73" s="72" t="s">
        <v>300</v>
      </c>
      <c r="L73" s="72">
        <v>3</v>
      </c>
      <c r="N73" s="44">
        <f t="shared" si="44"/>
        <v>13</v>
      </c>
      <c r="O73" s="44">
        <f t="shared" si="45"/>
        <v>360</v>
      </c>
      <c r="P73" s="44">
        <f t="shared" si="46"/>
        <v>540</v>
      </c>
      <c r="Q73" s="44" t="s">
        <v>290</v>
      </c>
      <c r="R73" s="44">
        <f t="shared" si="47"/>
        <v>21600</v>
      </c>
      <c r="S73" s="70" t="s">
        <v>294</v>
      </c>
      <c r="T73" s="70">
        <f>INT(INDEX(挂机升级突破!$H$8:$L$27,章节关卡!$N73,MATCH(S73,挂机升级突破!$AQ$63:$AX$63,0))*章节关卡!P73/6)</f>
        <v>0</v>
      </c>
      <c r="U73" s="72" t="s">
        <v>300</v>
      </c>
      <c r="V73" s="72">
        <v>3</v>
      </c>
      <c r="AK73" s="25">
        <v>69</v>
      </c>
      <c r="AL73" s="25">
        <v>6</v>
      </c>
      <c r="AM73" s="25">
        <v>12</v>
      </c>
      <c r="AN73" s="69">
        <f t="shared" si="57"/>
        <v>10</v>
      </c>
      <c r="AO73" s="69">
        <f t="shared" si="58"/>
        <v>42</v>
      </c>
      <c r="AP73" s="69">
        <f t="shared" si="59"/>
        <v>57</v>
      </c>
      <c r="AS73" s="53">
        <v>69</v>
      </c>
      <c r="AT73" s="14">
        <f t="shared" si="60"/>
        <v>8</v>
      </c>
      <c r="AU73" s="14">
        <f t="shared" si="61"/>
        <v>6</v>
      </c>
      <c r="AV73" s="14">
        <f t="shared" si="51"/>
        <v>280</v>
      </c>
      <c r="AW73" s="14">
        <f t="shared" si="52"/>
        <v>1350</v>
      </c>
      <c r="AX73" s="14">
        <f t="shared" si="53"/>
        <v>3150</v>
      </c>
      <c r="BA73" s="53">
        <v>66</v>
      </c>
      <c r="BB73" s="14">
        <f t="shared" si="62"/>
        <v>8</v>
      </c>
      <c r="BC73" s="14">
        <f t="shared" si="63"/>
        <v>3</v>
      </c>
      <c r="BD73" s="14">
        <f t="shared" si="54"/>
        <v>560</v>
      </c>
      <c r="BE73" s="14">
        <f t="shared" si="55"/>
        <v>2700</v>
      </c>
      <c r="BF73" s="14">
        <f t="shared" si="56"/>
        <v>6300</v>
      </c>
    </row>
    <row r="74" spans="1:58" ht="16.5" x14ac:dyDescent="0.2">
      <c r="A74" s="44">
        <v>36</v>
      </c>
      <c r="B74" s="90"/>
      <c r="C74" s="69">
        <f t="shared" si="48"/>
        <v>12</v>
      </c>
      <c r="D74" s="44">
        <f t="shared" si="49"/>
        <v>3</v>
      </c>
      <c r="E74" s="44">
        <v>360</v>
      </c>
      <c r="F74" s="44">
        <v>540</v>
      </c>
      <c r="G74" s="44" t="s">
        <v>290</v>
      </c>
      <c r="H74" s="69">
        <f t="shared" si="50"/>
        <v>21600</v>
      </c>
      <c r="I74" s="44" t="s">
        <v>294</v>
      </c>
      <c r="J74" s="70">
        <f>INT(INDEX(挂机升级突破!$H$8:$L$27,章节关卡!$C74,MATCH(I74,挂机升级突破!$AQ$63:$AX$63,0))*章节关卡!F74/6)</f>
        <v>0</v>
      </c>
      <c r="K74" s="72" t="s">
        <v>300</v>
      </c>
      <c r="L74" s="72">
        <v>7</v>
      </c>
      <c r="N74" s="44">
        <f t="shared" si="44"/>
        <v>13</v>
      </c>
      <c r="O74" s="44">
        <f t="shared" si="45"/>
        <v>540</v>
      </c>
      <c r="P74" s="44">
        <f t="shared" si="46"/>
        <v>810</v>
      </c>
      <c r="Q74" s="44" t="s">
        <v>290</v>
      </c>
      <c r="R74" s="44">
        <f t="shared" si="47"/>
        <v>32400</v>
      </c>
      <c r="S74" s="70" t="s">
        <v>294</v>
      </c>
      <c r="T74" s="70">
        <f>INT(INDEX(挂机升级突破!$H$8:$L$27,章节关卡!$N74,MATCH(S74,挂机升级突破!$AQ$63:$AX$63,0))*章节关卡!P74/6)</f>
        <v>0</v>
      </c>
      <c r="U74" s="72" t="s">
        <v>300</v>
      </c>
      <c r="V74" s="72">
        <v>7</v>
      </c>
      <c r="AK74" s="25">
        <v>70</v>
      </c>
      <c r="AL74" s="25">
        <v>6</v>
      </c>
      <c r="AM74" s="25">
        <v>13</v>
      </c>
      <c r="AN74" s="69">
        <f t="shared" si="57"/>
        <v>10</v>
      </c>
      <c r="AO74" s="69">
        <f t="shared" si="58"/>
        <v>43</v>
      </c>
      <c r="AP74" s="69">
        <f t="shared" si="59"/>
        <v>58</v>
      </c>
      <c r="AS74" s="53">
        <v>70</v>
      </c>
      <c r="AT74" s="14">
        <f t="shared" si="60"/>
        <v>8</v>
      </c>
      <c r="AU74" s="14">
        <f t="shared" si="61"/>
        <v>7</v>
      </c>
      <c r="AV74" s="14">
        <f t="shared" si="51"/>
        <v>280</v>
      </c>
      <c r="AW74" s="14">
        <f t="shared" si="52"/>
        <v>1350</v>
      </c>
      <c r="AX74" s="14">
        <f t="shared" si="53"/>
        <v>3150</v>
      </c>
      <c r="BA74" s="53">
        <v>67</v>
      </c>
      <c r="BB74" s="14">
        <f t="shared" si="62"/>
        <v>8</v>
      </c>
      <c r="BC74" s="14">
        <f t="shared" si="63"/>
        <v>4</v>
      </c>
      <c r="BD74" s="14">
        <f t="shared" si="54"/>
        <v>560</v>
      </c>
      <c r="BE74" s="14">
        <f t="shared" si="55"/>
        <v>2700</v>
      </c>
      <c r="BF74" s="14">
        <f t="shared" si="56"/>
        <v>6300</v>
      </c>
    </row>
    <row r="75" spans="1:58" ht="16.5" x14ac:dyDescent="0.2">
      <c r="A75" s="44">
        <v>37</v>
      </c>
      <c r="B75" s="90"/>
      <c r="C75" s="69">
        <f t="shared" si="48"/>
        <v>13</v>
      </c>
      <c r="D75" s="44">
        <f t="shared" si="49"/>
        <v>1</v>
      </c>
      <c r="E75" s="44">
        <v>120</v>
      </c>
      <c r="F75" s="44">
        <v>180</v>
      </c>
      <c r="G75" s="44" t="s">
        <v>290</v>
      </c>
      <c r="H75" s="69">
        <f t="shared" si="50"/>
        <v>7800</v>
      </c>
      <c r="I75" s="70" t="s">
        <v>294</v>
      </c>
      <c r="J75" s="70">
        <f>INT(INDEX(挂机升级突破!$H$8:$L$27,章节关卡!$C75,MATCH(I75,挂机升级突破!$AQ$63:$AX$63,0))*章节关卡!F75/6)</f>
        <v>0</v>
      </c>
      <c r="K75" s="72" t="s">
        <v>22</v>
      </c>
      <c r="L75" s="72">
        <v>100</v>
      </c>
      <c r="N75" s="44">
        <f t="shared" si="44"/>
        <v>14</v>
      </c>
      <c r="O75" s="44">
        <f t="shared" si="45"/>
        <v>180</v>
      </c>
      <c r="P75" s="44">
        <f t="shared" si="46"/>
        <v>270</v>
      </c>
      <c r="Q75" s="44" t="s">
        <v>290</v>
      </c>
      <c r="R75" s="44">
        <f t="shared" si="47"/>
        <v>11700</v>
      </c>
      <c r="S75" s="70" t="s">
        <v>294</v>
      </c>
      <c r="T75" s="70">
        <f>INT(INDEX(挂机升级突破!$H$8:$L$27,章节关卡!$N75,MATCH(S75,挂机升级突破!$AQ$63:$AX$63,0))*章节关卡!P75/6)</f>
        <v>0</v>
      </c>
      <c r="U75" s="72" t="s">
        <v>22</v>
      </c>
      <c r="V75" s="72">
        <v>200</v>
      </c>
      <c r="AK75" s="25">
        <v>71</v>
      </c>
      <c r="AL75" s="25">
        <v>6</v>
      </c>
      <c r="AM75" s="25">
        <v>14</v>
      </c>
      <c r="AN75" s="69">
        <f t="shared" si="57"/>
        <v>10</v>
      </c>
      <c r="AO75" s="69">
        <f t="shared" si="58"/>
        <v>44</v>
      </c>
      <c r="AP75" s="69">
        <f t="shared" si="59"/>
        <v>59</v>
      </c>
      <c r="AS75" s="53">
        <v>71</v>
      </c>
      <c r="AT75" s="14">
        <f t="shared" si="60"/>
        <v>8</v>
      </c>
      <c r="AU75" s="14">
        <f t="shared" si="61"/>
        <v>8</v>
      </c>
      <c r="AV75" s="14">
        <f t="shared" si="51"/>
        <v>280</v>
      </c>
      <c r="AW75" s="14">
        <f t="shared" si="52"/>
        <v>1350</v>
      </c>
      <c r="AX75" s="14">
        <f t="shared" si="53"/>
        <v>3150</v>
      </c>
      <c r="BA75" s="53">
        <v>68</v>
      </c>
      <c r="BB75" s="14">
        <f t="shared" si="62"/>
        <v>8</v>
      </c>
      <c r="BC75" s="14">
        <f t="shared" si="63"/>
        <v>5</v>
      </c>
      <c r="BD75" s="14">
        <f t="shared" si="54"/>
        <v>560</v>
      </c>
      <c r="BE75" s="14">
        <f t="shared" si="55"/>
        <v>2700</v>
      </c>
      <c r="BF75" s="14">
        <f t="shared" si="56"/>
        <v>6300</v>
      </c>
    </row>
    <row r="76" spans="1:58" ht="16.5" x14ac:dyDescent="0.2">
      <c r="A76" s="44">
        <v>38</v>
      </c>
      <c r="B76" s="90"/>
      <c r="C76" s="69">
        <f t="shared" si="48"/>
        <v>13</v>
      </c>
      <c r="D76" s="44">
        <f t="shared" si="49"/>
        <v>2</v>
      </c>
      <c r="E76" s="44">
        <v>240</v>
      </c>
      <c r="F76" s="44">
        <v>360</v>
      </c>
      <c r="G76" s="44" t="s">
        <v>290</v>
      </c>
      <c r="H76" s="69">
        <f t="shared" si="50"/>
        <v>15600</v>
      </c>
      <c r="I76" s="70" t="s">
        <v>294</v>
      </c>
      <c r="J76" s="70">
        <f>INT(INDEX(挂机升级突破!$H$8:$L$27,章节关卡!$C76,MATCH(I76,挂机升级突破!$AQ$63:$AX$63,0))*章节关卡!F76/6)</f>
        <v>0</v>
      </c>
      <c r="K76" s="72" t="s">
        <v>300</v>
      </c>
      <c r="L76" s="72">
        <v>3</v>
      </c>
      <c r="N76" s="44">
        <f t="shared" si="44"/>
        <v>14</v>
      </c>
      <c r="O76" s="44">
        <f t="shared" si="45"/>
        <v>360</v>
      </c>
      <c r="P76" s="44">
        <f t="shared" si="46"/>
        <v>540</v>
      </c>
      <c r="Q76" s="44" t="s">
        <v>290</v>
      </c>
      <c r="R76" s="44">
        <f t="shared" si="47"/>
        <v>23400</v>
      </c>
      <c r="S76" s="70" t="s">
        <v>294</v>
      </c>
      <c r="T76" s="70">
        <f>INT(INDEX(挂机升级突破!$H$8:$L$27,章节关卡!$N76,MATCH(S76,挂机升级突破!$AQ$63:$AX$63,0))*章节关卡!P76/6)</f>
        <v>0</v>
      </c>
      <c r="U76" s="72" t="s">
        <v>300</v>
      </c>
      <c r="V76" s="72">
        <v>3</v>
      </c>
      <c r="AK76" s="25">
        <v>72</v>
      </c>
      <c r="AL76" s="25">
        <v>6</v>
      </c>
      <c r="AM76" s="25">
        <v>15</v>
      </c>
      <c r="AN76" s="69">
        <f t="shared" si="57"/>
        <v>10</v>
      </c>
      <c r="AO76" s="69">
        <f t="shared" si="58"/>
        <v>45</v>
      </c>
      <c r="AP76" s="69">
        <f t="shared" si="59"/>
        <v>60</v>
      </c>
      <c r="AS76" s="53">
        <v>72</v>
      </c>
      <c r="AT76" s="14">
        <f t="shared" si="60"/>
        <v>8</v>
      </c>
      <c r="AU76" s="14">
        <f t="shared" si="61"/>
        <v>9</v>
      </c>
      <c r="AV76" s="14">
        <f t="shared" si="51"/>
        <v>280</v>
      </c>
      <c r="AW76" s="14">
        <f t="shared" si="52"/>
        <v>1350</v>
      </c>
      <c r="AX76" s="14">
        <f t="shared" si="53"/>
        <v>3150</v>
      </c>
      <c r="BA76" s="53">
        <v>69</v>
      </c>
      <c r="BB76" s="14">
        <f t="shared" si="62"/>
        <v>8</v>
      </c>
      <c r="BC76" s="14">
        <f t="shared" si="63"/>
        <v>6</v>
      </c>
      <c r="BD76" s="14">
        <f t="shared" si="54"/>
        <v>560</v>
      </c>
      <c r="BE76" s="14">
        <f t="shared" si="55"/>
        <v>2700</v>
      </c>
      <c r="BF76" s="14">
        <f t="shared" si="56"/>
        <v>6300</v>
      </c>
    </row>
    <row r="77" spans="1:58" ht="16.5" x14ac:dyDescent="0.2">
      <c r="A77" s="44">
        <v>39</v>
      </c>
      <c r="B77" s="90"/>
      <c r="C77" s="69">
        <f t="shared" si="48"/>
        <v>13</v>
      </c>
      <c r="D77" s="44">
        <f t="shared" si="49"/>
        <v>3</v>
      </c>
      <c r="E77" s="44">
        <v>360</v>
      </c>
      <c r="F77" s="44">
        <v>540</v>
      </c>
      <c r="G77" s="44" t="s">
        <v>290</v>
      </c>
      <c r="H77" s="69">
        <f t="shared" si="50"/>
        <v>23400</v>
      </c>
      <c r="I77" s="70" t="s">
        <v>294</v>
      </c>
      <c r="J77" s="70">
        <f>INT(INDEX(挂机升级突破!$H$8:$L$27,章节关卡!$C77,MATCH(I77,挂机升级突破!$AQ$63:$AX$63,0))*章节关卡!F77/6)</f>
        <v>0</v>
      </c>
      <c r="K77" s="72" t="s">
        <v>300</v>
      </c>
      <c r="L77" s="72">
        <v>7</v>
      </c>
      <c r="N77" s="44">
        <f t="shared" si="44"/>
        <v>14</v>
      </c>
      <c r="O77" s="44">
        <f t="shared" si="45"/>
        <v>540</v>
      </c>
      <c r="P77" s="44">
        <f t="shared" si="46"/>
        <v>810</v>
      </c>
      <c r="Q77" s="44" t="s">
        <v>290</v>
      </c>
      <c r="R77" s="44">
        <f t="shared" si="47"/>
        <v>35100</v>
      </c>
      <c r="S77" s="70" t="s">
        <v>294</v>
      </c>
      <c r="T77" s="70">
        <f>INT(INDEX(挂机升级突破!$H$8:$L$27,章节关卡!$N77,MATCH(S77,挂机升级突破!$AQ$63:$AX$63,0))*章节关卡!P77/6)</f>
        <v>0</v>
      </c>
      <c r="U77" s="72" t="s">
        <v>300</v>
      </c>
      <c r="V77" s="72">
        <v>7</v>
      </c>
      <c r="AK77" s="25">
        <v>73</v>
      </c>
      <c r="AL77" s="25">
        <v>7</v>
      </c>
      <c r="AM77" s="25">
        <v>1</v>
      </c>
      <c r="AN77" s="69">
        <f t="shared" si="57"/>
        <v>12</v>
      </c>
      <c r="AO77" s="69">
        <f t="shared" si="58"/>
        <v>36</v>
      </c>
      <c r="AP77" s="69">
        <f t="shared" si="59"/>
        <v>52</v>
      </c>
      <c r="AS77" s="53">
        <v>73</v>
      </c>
      <c r="AT77" s="14">
        <f t="shared" si="60"/>
        <v>9</v>
      </c>
      <c r="AU77" s="14">
        <f t="shared" si="61"/>
        <v>1</v>
      </c>
      <c r="AV77" s="14">
        <f t="shared" si="51"/>
        <v>320</v>
      </c>
      <c r="AW77" s="14">
        <f t="shared" si="52"/>
        <v>1500</v>
      </c>
      <c r="AX77" s="14">
        <f t="shared" si="53"/>
        <v>3600</v>
      </c>
      <c r="BA77" s="53">
        <v>70</v>
      </c>
      <c r="BB77" s="14">
        <f t="shared" si="62"/>
        <v>8</v>
      </c>
      <c r="BC77" s="14">
        <f t="shared" si="63"/>
        <v>7</v>
      </c>
      <c r="BD77" s="14">
        <f t="shared" si="54"/>
        <v>560</v>
      </c>
      <c r="BE77" s="14">
        <f t="shared" si="55"/>
        <v>2700</v>
      </c>
      <c r="BF77" s="14">
        <f t="shared" si="56"/>
        <v>6300</v>
      </c>
    </row>
    <row r="78" spans="1:58" ht="16.5" x14ac:dyDescent="0.2">
      <c r="A78" s="44">
        <v>40</v>
      </c>
      <c r="B78" s="90"/>
      <c r="C78" s="69">
        <f t="shared" si="48"/>
        <v>14</v>
      </c>
      <c r="D78" s="44">
        <f t="shared" si="49"/>
        <v>1</v>
      </c>
      <c r="E78" s="44">
        <v>120</v>
      </c>
      <c r="F78" s="44">
        <v>180</v>
      </c>
      <c r="G78" s="44" t="s">
        <v>290</v>
      </c>
      <c r="H78" s="69">
        <f t="shared" si="50"/>
        <v>8400</v>
      </c>
      <c r="I78" s="70" t="s">
        <v>294</v>
      </c>
      <c r="J78" s="70">
        <f>INT(INDEX(挂机升级突破!$H$8:$L$27,章节关卡!$C78,MATCH(I78,挂机升级突破!$AQ$63:$AX$63,0))*章节关卡!F78/6)</f>
        <v>0</v>
      </c>
      <c r="K78" s="72" t="s">
        <v>22</v>
      </c>
      <c r="L78" s="72">
        <v>100</v>
      </c>
      <c r="N78" s="44">
        <f t="shared" si="44"/>
        <v>15</v>
      </c>
      <c r="O78" s="44">
        <f t="shared" si="45"/>
        <v>180</v>
      </c>
      <c r="P78" s="44">
        <f t="shared" si="46"/>
        <v>270</v>
      </c>
      <c r="Q78" s="44" t="s">
        <v>290</v>
      </c>
      <c r="R78" s="44">
        <f t="shared" si="47"/>
        <v>12600</v>
      </c>
      <c r="S78" s="70" t="s">
        <v>294</v>
      </c>
      <c r="T78" s="70">
        <f>INT(INDEX(挂机升级突破!$H$8:$L$27,章节关卡!$N78,MATCH(S78,挂机升级突破!$AQ$63:$AX$63,0))*章节关卡!P78/6)</f>
        <v>0</v>
      </c>
      <c r="U78" s="72" t="s">
        <v>22</v>
      </c>
      <c r="V78" s="72">
        <v>200</v>
      </c>
      <c r="AK78" s="25">
        <v>74</v>
      </c>
      <c r="AL78" s="25">
        <v>7</v>
      </c>
      <c r="AM78" s="25">
        <v>2</v>
      </c>
      <c r="AN78" s="69">
        <f t="shared" si="57"/>
        <v>12</v>
      </c>
      <c r="AO78" s="69">
        <f t="shared" si="58"/>
        <v>37</v>
      </c>
      <c r="AP78" s="69">
        <f t="shared" si="59"/>
        <v>54</v>
      </c>
      <c r="AS78" s="53">
        <v>74</v>
      </c>
      <c r="AT78" s="14">
        <f t="shared" si="60"/>
        <v>9</v>
      </c>
      <c r="AU78" s="14">
        <f t="shared" si="61"/>
        <v>2</v>
      </c>
      <c r="AV78" s="14">
        <f t="shared" ref="AV78:AV141" si="64">INDEX($P$6:$P$25,AT78)</f>
        <v>320</v>
      </c>
      <c r="AW78" s="14">
        <f t="shared" ref="AW78:AW141" si="65">INDEX($R$6:$R$25,AT78)</f>
        <v>1500</v>
      </c>
      <c r="AX78" s="14">
        <f t="shared" ref="AX78:AX141" si="66">INDEX($T$6:$T$25,AT78)</f>
        <v>3600</v>
      </c>
      <c r="BA78" s="53">
        <v>71</v>
      </c>
      <c r="BB78" s="14">
        <f t="shared" si="62"/>
        <v>8</v>
      </c>
      <c r="BC78" s="14">
        <f t="shared" si="63"/>
        <v>8</v>
      </c>
      <c r="BD78" s="14">
        <f t="shared" si="54"/>
        <v>560</v>
      </c>
      <c r="BE78" s="14">
        <f t="shared" si="55"/>
        <v>2700</v>
      </c>
      <c r="BF78" s="14">
        <f t="shared" si="56"/>
        <v>6300</v>
      </c>
    </row>
    <row r="79" spans="1:58" ht="16.5" x14ac:dyDescent="0.2">
      <c r="A79" s="44">
        <v>41</v>
      </c>
      <c r="B79" s="90"/>
      <c r="C79" s="69">
        <f t="shared" si="48"/>
        <v>14</v>
      </c>
      <c r="D79" s="44">
        <f t="shared" si="49"/>
        <v>2</v>
      </c>
      <c r="E79" s="44">
        <v>240</v>
      </c>
      <c r="F79" s="44">
        <v>360</v>
      </c>
      <c r="G79" s="44" t="s">
        <v>290</v>
      </c>
      <c r="H79" s="69">
        <f t="shared" si="50"/>
        <v>16800</v>
      </c>
      <c r="I79" s="70" t="s">
        <v>294</v>
      </c>
      <c r="J79" s="70">
        <f>INT(INDEX(挂机升级突破!$H$8:$L$27,章节关卡!$C79,MATCH(I79,挂机升级突破!$AQ$63:$AX$63,0))*章节关卡!F79/6)</f>
        <v>0</v>
      </c>
      <c r="K79" s="72" t="s">
        <v>300</v>
      </c>
      <c r="L79" s="72">
        <v>3</v>
      </c>
      <c r="N79" s="44">
        <f t="shared" si="44"/>
        <v>15</v>
      </c>
      <c r="O79" s="44">
        <f t="shared" si="45"/>
        <v>360</v>
      </c>
      <c r="P79" s="44">
        <f t="shared" si="46"/>
        <v>540</v>
      </c>
      <c r="Q79" s="44" t="s">
        <v>290</v>
      </c>
      <c r="R79" s="44">
        <f t="shared" si="47"/>
        <v>25200</v>
      </c>
      <c r="S79" s="70" t="s">
        <v>294</v>
      </c>
      <c r="T79" s="70">
        <f>INT(INDEX(挂机升级突破!$H$8:$L$27,章节关卡!$N79,MATCH(S79,挂机升级突破!$AQ$63:$AX$63,0))*章节关卡!P79/6)</f>
        <v>0</v>
      </c>
      <c r="U79" s="72" t="s">
        <v>300</v>
      </c>
      <c r="V79" s="72">
        <v>3</v>
      </c>
      <c r="AK79" s="25">
        <v>75</v>
      </c>
      <c r="AL79" s="25">
        <v>7</v>
      </c>
      <c r="AM79" s="25">
        <v>3</v>
      </c>
      <c r="AN79" s="69">
        <f t="shared" si="57"/>
        <v>12</v>
      </c>
      <c r="AO79" s="69">
        <f t="shared" si="58"/>
        <v>38</v>
      </c>
      <c r="AP79" s="69">
        <f t="shared" si="59"/>
        <v>56</v>
      </c>
      <c r="AS79" s="53">
        <v>75</v>
      </c>
      <c r="AT79" s="14">
        <f t="shared" si="60"/>
        <v>9</v>
      </c>
      <c r="AU79" s="14">
        <f t="shared" si="61"/>
        <v>3</v>
      </c>
      <c r="AV79" s="14">
        <f t="shared" si="64"/>
        <v>320</v>
      </c>
      <c r="AW79" s="14">
        <f t="shared" si="65"/>
        <v>1500</v>
      </c>
      <c r="AX79" s="14">
        <f t="shared" si="66"/>
        <v>3600</v>
      </c>
      <c r="BA79" s="53">
        <v>72</v>
      </c>
      <c r="BB79" s="14">
        <f t="shared" si="62"/>
        <v>8</v>
      </c>
      <c r="BC79" s="14">
        <f t="shared" si="63"/>
        <v>9</v>
      </c>
      <c r="BD79" s="14">
        <f t="shared" ref="BD79:BD142" si="67">INDEX($AB$6:$AB$25,BB79)</f>
        <v>560</v>
      </c>
      <c r="BE79" s="14">
        <f t="shared" ref="BE79:BE142" si="68">INDEX($AD$6:$AD$25,BB79)</f>
        <v>2700</v>
      </c>
      <c r="BF79" s="14">
        <f t="shared" ref="BF79:BF142" si="69">INDEX($AF$6:$AF$25,BB79)</f>
        <v>6300</v>
      </c>
    </row>
    <row r="80" spans="1:58" ht="16.5" x14ac:dyDescent="0.2">
      <c r="A80" s="44">
        <v>42</v>
      </c>
      <c r="B80" s="90"/>
      <c r="C80" s="69">
        <f t="shared" si="48"/>
        <v>14</v>
      </c>
      <c r="D80" s="44">
        <f t="shared" si="49"/>
        <v>3</v>
      </c>
      <c r="E80" s="44">
        <v>360</v>
      </c>
      <c r="F80" s="44">
        <v>540</v>
      </c>
      <c r="G80" s="44" t="s">
        <v>290</v>
      </c>
      <c r="H80" s="69">
        <f t="shared" si="50"/>
        <v>25200</v>
      </c>
      <c r="I80" s="70" t="s">
        <v>294</v>
      </c>
      <c r="J80" s="70">
        <f>INT(INDEX(挂机升级突破!$H$8:$L$27,章节关卡!$C80,MATCH(I80,挂机升级突破!$AQ$63:$AX$63,0))*章节关卡!F80/6)</f>
        <v>0</v>
      </c>
      <c r="K80" s="72" t="s">
        <v>300</v>
      </c>
      <c r="L80" s="72">
        <v>7</v>
      </c>
      <c r="N80" s="44">
        <f t="shared" si="44"/>
        <v>15</v>
      </c>
      <c r="O80" s="44">
        <f t="shared" si="45"/>
        <v>540</v>
      </c>
      <c r="P80" s="44">
        <f t="shared" si="46"/>
        <v>810</v>
      </c>
      <c r="Q80" s="44" t="s">
        <v>290</v>
      </c>
      <c r="R80" s="44">
        <f t="shared" si="47"/>
        <v>37800</v>
      </c>
      <c r="S80" s="70" t="s">
        <v>294</v>
      </c>
      <c r="T80" s="70">
        <f>INT(INDEX(挂机升级突破!$H$8:$L$27,章节关卡!$N80,MATCH(S80,挂机升级突破!$AQ$63:$AX$63,0))*章节关卡!P80/6)</f>
        <v>0</v>
      </c>
      <c r="U80" s="72" t="s">
        <v>300</v>
      </c>
      <c r="V80" s="72">
        <v>7</v>
      </c>
      <c r="AK80" s="25">
        <v>76</v>
      </c>
      <c r="AL80" s="25">
        <v>7</v>
      </c>
      <c r="AM80" s="25">
        <v>4</v>
      </c>
      <c r="AN80" s="69">
        <f t="shared" si="57"/>
        <v>12</v>
      </c>
      <c r="AO80" s="69">
        <f t="shared" si="58"/>
        <v>39</v>
      </c>
      <c r="AP80" s="69">
        <f t="shared" si="59"/>
        <v>58</v>
      </c>
      <c r="AS80" s="53">
        <v>76</v>
      </c>
      <c r="AT80" s="14">
        <f t="shared" si="60"/>
        <v>9</v>
      </c>
      <c r="AU80" s="14">
        <f t="shared" si="61"/>
        <v>4</v>
      </c>
      <c r="AV80" s="14">
        <f t="shared" si="64"/>
        <v>320</v>
      </c>
      <c r="AW80" s="14">
        <f t="shared" si="65"/>
        <v>1500</v>
      </c>
      <c r="AX80" s="14">
        <f t="shared" si="66"/>
        <v>3600</v>
      </c>
      <c r="BA80" s="53">
        <v>73</v>
      </c>
      <c r="BB80" s="14">
        <f t="shared" si="62"/>
        <v>9</v>
      </c>
      <c r="BC80" s="14">
        <f t="shared" si="63"/>
        <v>1</v>
      </c>
      <c r="BD80" s="14">
        <f t="shared" si="67"/>
        <v>640</v>
      </c>
      <c r="BE80" s="14">
        <f t="shared" si="68"/>
        <v>3000</v>
      </c>
      <c r="BF80" s="14">
        <f t="shared" si="69"/>
        <v>7200</v>
      </c>
    </row>
    <row r="81" spans="1:58" ht="16.5" x14ac:dyDescent="0.2">
      <c r="A81" s="44">
        <v>43</v>
      </c>
      <c r="B81" s="90"/>
      <c r="C81" s="69">
        <f t="shared" si="48"/>
        <v>15</v>
      </c>
      <c r="D81" s="44">
        <f t="shared" si="49"/>
        <v>1</v>
      </c>
      <c r="E81" s="44">
        <v>120</v>
      </c>
      <c r="F81" s="44">
        <v>180</v>
      </c>
      <c r="G81" s="44" t="s">
        <v>290</v>
      </c>
      <c r="H81" s="69">
        <f t="shared" si="50"/>
        <v>9000</v>
      </c>
      <c r="I81" s="70" t="s">
        <v>294</v>
      </c>
      <c r="J81" s="70">
        <f>INT(INDEX(挂机升级突破!$H$8:$L$27,章节关卡!$C81,MATCH(I81,挂机升级突破!$AQ$63:$AX$63,0))*章节关卡!F81/6)</f>
        <v>0</v>
      </c>
      <c r="K81" s="72" t="s">
        <v>22</v>
      </c>
      <c r="L81" s="72">
        <v>100</v>
      </c>
      <c r="N81" s="44">
        <v>16</v>
      </c>
      <c r="O81" s="70">
        <f t="shared" si="45"/>
        <v>180</v>
      </c>
      <c r="P81" s="44">
        <f>F81*O$36</f>
        <v>270</v>
      </c>
      <c r="Q81" s="44" t="s">
        <v>290</v>
      </c>
      <c r="R81" s="44">
        <f t="shared" si="47"/>
        <v>13500</v>
      </c>
      <c r="S81" s="70" t="s">
        <v>501</v>
      </c>
      <c r="T81" s="70">
        <f>INT(INDEX(挂机升级突破!$H$8:$L$27,章节关卡!$N81,MATCH(S81,挂机升级突破!$AQ$63:$AX$63,0))*章节关卡!P81/6)</f>
        <v>0</v>
      </c>
      <c r="U81" s="72" t="s">
        <v>22</v>
      </c>
      <c r="V81" s="72">
        <v>200</v>
      </c>
      <c r="AK81" s="25">
        <v>77</v>
      </c>
      <c r="AL81" s="25">
        <v>7</v>
      </c>
      <c r="AM81" s="25">
        <v>5</v>
      </c>
      <c r="AN81" s="69">
        <f t="shared" si="57"/>
        <v>12</v>
      </c>
      <c r="AO81" s="69">
        <f t="shared" si="58"/>
        <v>40</v>
      </c>
      <c r="AP81" s="69">
        <f t="shared" si="59"/>
        <v>60</v>
      </c>
      <c r="AS81" s="53">
        <v>77</v>
      </c>
      <c r="AT81" s="14">
        <f t="shared" si="60"/>
        <v>9</v>
      </c>
      <c r="AU81" s="14">
        <f t="shared" si="61"/>
        <v>5</v>
      </c>
      <c r="AV81" s="14">
        <f t="shared" si="64"/>
        <v>320</v>
      </c>
      <c r="AW81" s="14">
        <f t="shared" si="65"/>
        <v>1500</v>
      </c>
      <c r="AX81" s="14">
        <f t="shared" si="66"/>
        <v>3600</v>
      </c>
      <c r="BA81" s="53">
        <v>74</v>
      </c>
      <c r="BB81" s="14">
        <f t="shared" si="62"/>
        <v>9</v>
      </c>
      <c r="BC81" s="14">
        <f t="shared" si="63"/>
        <v>2</v>
      </c>
      <c r="BD81" s="14">
        <f t="shared" si="67"/>
        <v>640</v>
      </c>
      <c r="BE81" s="14">
        <f t="shared" si="68"/>
        <v>3000</v>
      </c>
      <c r="BF81" s="14">
        <f t="shared" si="69"/>
        <v>7200</v>
      </c>
    </row>
    <row r="82" spans="1:58" ht="16.5" x14ac:dyDescent="0.2">
      <c r="A82" s="44">
        <v>44</v>
      </c>
      <c r="B82" s="90"/>
      <c r="C82" s="69">
        <f t="shared" si="48"/>
        <v>15</v>
      </c>
      <c r="D82" s="44">
        <f t="shared" si="49"/>
        <v>2</v>
      </c>
      <c r="E82" s="44">
        <v>240</v>
      </c>
      <c r="F82" s="44">
        <v>360</v>
      </c>
      <c r="G82" s="44" t="s">
        <v>290</v>
      </c>
      <c r="H82" s="69">
        <f t="shared" si="50"/>
        <v>18000</v>
      </c>
      <c r="I82" s="70" t="s">
        <v>294</v>
      </c>
      <c r="J82" s="70">
        <f>INT(INDEX(挂机升级突破!$H$8:$L$27,章节关卡!$C82,MATCH(I82,挂机升级突破!$AQ$63:$AX$63,0))*章节关卡!F82/6)</f>
        <v>0</v>
      </c>
      <c r="K82" s="72" t="s">
        <v>300</v>
      </c>
      <c r="L82" s="72">
        <v>3</v>
      </c>
      <c r="N82" s="44">
        <v>16</v>
      </c>
      <c r="O82" s="70">
        <f t="shared" si="45"/>
        <v>360</v>
      </c>
      <c r="P82" s="44">
        <f>F82*O$36</f>
        <v>540</v>
      </c>
      <c r="Q82" s="44" t="s">
        <v>290</v>
      </c>
      <c r="R82" s="44">
        <f t="shared" si="47"/>
        <v>27000</v>
      </c>
      <c r="S82" s="70" t="s">
        <v>501</v>
      </c>
      <c r="T82" s="70">
        <f>INT(INDEX(挂机升级突破!$H$8:$L$27,章节关卡!$N82,MATCH(S82,挂机升级突破!$AQ$63:$AX$63,0))*章节关卡!P82/6)</f>
        <v>0</v>
      </c>
      <c r="U82" s="72" t="s">
        <v>300</v>
      </c>
      <c r="V82" s="72">
        <v>3</v>
      </c>
      <c r="AK82" s="25">
        <v>78</v>
      </c>
      <c r="AL82" s="25">
        <v>7</v>
      </c>
      <c r="AM82" s="25">
        <v>6</v>
      </c>
      <c r="AN82" s="69">
        <f t="shared" si="57"/>
        <v>12</v>
      </c>
      <c r="AO82" s="69">
        <f t="shared" si="58"/>
        <v>41</v>
      </c>
      <c r="AP82" s="69">
        <f t="shared" si="59"/>
        <v>62</v>
      </c>
      <c r="AS82" s="53">
        <v>78</v>
      </c>
      <c r="AT82" s="14">
        <f t="shared" si="60"/>
        <v>9</v>
      </c>
      <c r="AU82" s="14">
        <f t="shared" si="61"/>
        <v>6</v>
      </c>
      <c r="AV82" s="14">
        <f t="shared" si="64"/>
        <v>320</v>
      </c>
      <c r="AW82" s="14">
        <f t="shared" si="65"/>
        <v>1500</v>
      </c>
      <c r="AX82" s="14">
        <f t="shared" si="66"/>
        <v>3600</v>
      </c>
      <c r="BA82" s="53">
        <v>75</v>
      </c>
      <c r="BB82" s="14">
        <f t="shared" si="62"/>
        <v>9</v>
      </c>
      <c r="BC82" s="14">
        <f t="shared" si="63"/>
        <v>3</v>
      </c>
      <c r="BD82" s="14">
        <f t="shared" si="67"/>
        <v>640</v>
      </c>
      <c r="BE82" s="14">
        <f t="shared" si="68"/>
        <v>3000</v>
      </c>
      <c r="BF82" s="14">
        <f t="shared" si="69"/>
        <v>7200</v>
      </c>
    </row>
    <row r="83" spans="1:58" ht="16.5" x14ac:dyDescent="0.2">
      <c r="A83" s="44">
        <v>45</v>
      </c>
      <c r="B83" s="90"/>
      <c r="C83" s="69">
        <f t="shared" si="48"/>
        <v>15</v>
      </c>
      <c r="D83" s="44">
        <f t="shared" si="49"/>
        <v>3</v>
      </c>
      <c r="E83" s="44">
        <v>360</v>
      </c>
      <c r="F83" s="44">
        <v>540</v>
      </c>
      <c r="G83" s="44" t="s">
        <v>290</v>
      </c>
      <c r="H83" s="69">
        <f t="shared" si="50"/>
        <v>27000</v>
      </c>
      <c r="I83" s="70" t="s">
        <v>294</v>
      </c>
      <c r="J83" s="70">
        <f>INT(INDEX(挂机升级突破!$H$8:$L$27,章节关卡!$C83,MATCH(I83,挂机升级突破!$AQ$63:$AX$63,0))*章节关卡!F83/6)</f>
        <v>0</v>
      </c>
      <c r="K83" s="72" t="s">
        <v>300</v>
      </c>
      <c r="L83" s="72">
        <v>7</v>
      </c>
      <c r="N83" s="44">
        <v>16</v>
      </c>
      <c r="O83" s="70">
        <f t="shared" si="45"/>
        <v>540</v>
      </c>
      <c r="P83" s="44">
        <f>F83*O$36</f>
        <v>810</v>
      </c>
      <c r="Q83" s="44" t="s">
        <v>290</v>
      </c>
      <c r="R83" s="44">
        <f>INDEX($F$5:$F$25,C83)*O83</f>
        <v>40500</v>
      </c>
      <c r="S83" s="70" t="s">
        <v>501</v>
      </c>
      <c r="T83" s="70">
        <f>INT(INDEX(挂机升级突破!$H$8:$L$27,章节关卡!$N83,MATCH(S83,挂机升级突破!$AQ$63:$AX$63,0))*章节关卡!P83/6)</f>
        <v>0</v>
      </c>
      <c r="U83" s="72" t="s">
        <v>300</v>
      </c>
      <c r="V83" s="72">
        <v>7</v>
      </c>
      <c r="AK83" s="25">
        <v>79</v>
      </c>
      <c r="AL83" s="25">
        <v>7</v>
      </c>
      <c r="AM83" s="25">
        <v>7</v>
      </c>
      <c r="AN83" s="69">
        <f t="shared" si="57"/>
        <v>12</v>
      </c>
      <c r="AO83" s="69">
        <f t="shared" si="58"/>
        <v>42</v>
      </c>
      <c r="AP83" s="69">
        <f t="shared" si="59"/>
        <v>64</v>
      </c>
      <c r="AS83" s="53">
        <v>79</v>
      </c>
      <c r="AT83" s="14">
        <f t="shared" si="60"/>
        <v>9</v>
      </c>
      <c r="AU83" s="14">
        <f t="shared" si="61"/>
        <v>7</v>
      </c>
      <c r="AV83" s="14">
        <f t="shared" si="64"/>
        <v>320</v>
      </c>
      <c r="AW83" s="14">
        <f t="shared" si="65"/>
        <v>1500</v>
      </c>
      <c r="AX83" s="14">
        <f t="shared" si="66"/>
        <v>3600</v>
      </c>
      <c r="BA83" s="53">
        <v>76</v>
      </c>
      <c r="BB83" s="14">
        <f t="shared" si="62"/>
        <v>9</v>
      </c>
      <c r="BC83" s="14">
        <f t="shared" si="63"/>
        <v>4</v>
      </c>
      <c r="BD83" s="14">
        <f t="shared" si="67"/>
        <v>640</v>
      </c>
      <c r="BE83" s="14">
        <f t="shared" si="68"/>
        <v>3000</v>
      </c>
      <c r="BF83" s="14">
        <f t="shared" si="69"/>
        <v>7200</v>
      </c>
    </row>
    <row r="84" spans="1:58" ht="16.5" x14ac:dyDescent="0.2">
      <c r="A84" s="69">
        <v>46</v>
      </c>
      <c r="B84" s="90"/>
      <c r="C84" s="69">
        <f t="shared" si="48"/>
        <v>16</v>
      </c>
      <c r="D84" s="69">
        <f t="shared" ref="D84:D98" si="70">MOD(A84-1,3)+1</f>
        <v>1</v>
      </c>
      <c r="E84" s="69">
        <v>120</v>
      </c>
      <c r="F84" s="69">
        <v>180</v>
      </c>
      <c r="G84" s="69" t="s">
        <v>163</v>
      </c>
      <c r="H84" s="69">
        <f t="shared" si="50"/>
        <v>9600</v>
      </c>
      <c r="I84" s="69" t="s">
        <v>223</v>
      </c>
      <c r="J84" s="70">
        <f>INT(INDEX(挂机升级突破!$H$8:$L$27,章节关卡!$C84,MATCH(I84,挂机升级突破!$AQ$63:$AX$63,0))*章节关卡!F84/6)</f>
        <v>0</v>
      </c>
      <c r="K84" s="72" t="s">
        <v>22</v>
      </c>
      <c r="L84" s="72">
        <v>100</v>
      </c>
      <c r="N84" s="70">
        <v>17</v>
      </c>
      <c r="O84" s="70">
        <f t="shared" si="45"/>
        <v>180</v>
      </c>
      <c r="P84" s="70">
        <f t="shared" ref="P84:P98" si="71">F84*O$36</f>
        <v>270</v>
      </c>
      <c r="Q84" s="70" t="s">
        <v>290</v>
      </c>
      <c r="R84" s="70">
        <f t="shared" ref="R84:R98" si="72">INDEX($F$5:$F$25,C84)*O84</f>
        <v>14400</v>
      </c>
      <c r="S84" s="70" t="s">
        <v>223</v>
      </c>
      <c r="T84" s="70">
        <f>INT(INDEX(挂机升级突破!$H$8:$L$27,章节关卡!$N84,MATCH(S84,挂机升级突破!$AQ$63:$AX$63,0))*章节关卡!P84/6)</f>
        <v>0</v>
      </c>
      <c r="U84" s="72" t="s">
        <v>22</v>
      </c>
      <c r="V84" s="72">
        <v>200</v>
      </c>
      <c r="AK84" s="25">
        <v>80</v>
      </c>
      <c r="AL84" s="25">
        <v>7</v>
      </c>
      <c r="AM84" s="25">
        <v>8</v>
      </c>
      <c r="AN84" s="69">
        <f t="shared" si="57"/>
        <v>12</v>
      </c>
      <c r="AO84" s="69">
        <f t="shared" si="58"/>
        <v>43</v>
      </c>
      <c r="AP84" s="69">
        <f t="shared" si="59"/>
        <v>66</v>
      </c>
      <c r="AS84" s="53">
        <v>80</v>
      </c>
      <c r="AT84" s="14">
        <f t="shared" si="60"/>
        <v>9</v>
      </c>
      <c r="AU84" s="14">
        <f t="shared" si="61"/>
        <v>8</v>
      </c>
      <c r="AV84" s="14">
        <f t="shared" si="64"/>
        <v>320</v>
      </c>
      <c r="AW84" s="14">
        <f t="shared" si="65"/>
        <v>1500</v>
      </c>
      <c r="AX84" s="14">
        <f t="shared" si="66"/>
        <v>3600</v>
      </c>
      <c r="BA84" s="53">
        <v>77</v>
      </c>
      <c r="BB84" s="14">
        <f t="shared" si="62"/>
        <v>9</v>
      </c>
      <c r="BC84" s="14">
        <f t="shared" si="63"/>
        <v>5</v>
      </c>
      <c r="BD84" s="14">
        <f t="shared" si="67"/>
        <v>640</v>
      </c>
      <c r="BE84" s="14">
        <f t="shared" si="68"/>
        <v>3000</v>
      </c>
      <c r="BF84" s="14">
        <f t="shared" si="69"/>
        <v>7200</v>
      </c>
    </row>
    <row r="85" spans="1:58" ht="16.5" x14ac:dyDescent="0.2">
      <c r="A85" s="69">
        <v>47</v>
      </c>
      <c r="B85" s="90"/>
      <c r="C85" s="69">
        <f t="shared" si="48"/>
        <v>16</v>
      </c>
      <c r="D85" s="69">
        <f t="shared" si="70"/>
        <v>2</v>
      </c>
      <c r="E85" s="69">
        <v>240</v>
      </c>
      <c r="F85" s="69">
        <v>360</v>
      </c>
      <c r="G85" s="69" t="s">
        <v>163</v>
      </c>
      <c r="H85" s="69">
        <f t="shared" si="50"/>
        <v>19200</v>
      </c>
      <c r="I85" s="70" t="s">
        <v>223</v>
      </c>
      <c r="J85" s="70">
        <f>INT(INDEX(挂机升级突破!$H$8:$L$27,章节关卡!$C85,MATCH(I85,挂机升级突破!$AQ$63:$AX$63,0))*章节关卡!F85/6)</f>
        <v>0</v>
      </c>
      <c r="K85" s="72" t="s">
        <v>300</v>
      </c>
      <c r="L85" s="72">
        <v>3</v>
      </c>
      <c r="N85" s="70">
        <v>17</v>
      </c>
      <c r="O85" s="70">
        <f t="shared" si="45"/>
        <v>360</v>
      </c>
      <c r="P85" s="70">
        <f t="shared" si="71"/>
        <v>540</v>
      </c>
      <c r="Q85" s="70" t="s">
        <v>290</v>
      </c>
      <c r="R85" s="70">
        <f t="shared" si="72"/>
        <v>28800</v>
      </c>
      <c r="S85" s="70" t="s">
        <v>223</v>
      </c>
      <c r="T85" s="70">
        <f>INT(INDEX(挂机升级突破!$H$8:$L$27,章节关卡!$N85,MATCH(S85,挂机升级突破!$AQ$63:$AX$63,0))*章节关卡!P85/6)</f>
        <v>0</v>
      </c>
      <c r="U85" s="72" t="s">
        <v>300</v>
      </c>
      <c r="V85" s="72">
        <v>3</v>
      </c>
      <c r="AK85" s="25">
        <v>81</v>
      </c>
      <c r="AL85" s="25">
        <v>7</v>
      </c>
      <c r="AM85" s="25">
        <v>9</v>
      </c>
      <c r="AN85" s="69">
        <f t="shared" si="57"/>
        <v>12</v>
      </c>
      <c r="AO85" s="69">
        <f t="shared" si="58"/>
        <v>44</v>
      </c>
      <c r="AP85" s="69">
        <f t="shared" si="59"/>
        <v>68</v>
      </c>
      <c r="AS85" s="53">
        <v>81</v>
      </c>
      <c r="AT85" s="14">
        <f t="shared" si="60"/>
        <v>9</v>
      </c>
      <c r="AU85" s="14">
        <f t="shared" si="61"/>
        <v>9</v>
      </c>
      <c r="AV85" s="14">
        <f t="shared" si="64"/>
        <v>320</v>
      </c>
      <c r="AW85" s="14">
        <f t="shared" si="65"/>
        <v>1500</v>
      </c>
      <c r="AX85" s="14">
        <f t="shared" si="66"/>
        <v>3600</v>
      </c>
      <c r="BA85" s="53">
        <v>78</v>
      </c>
      <c r="BB85" s="14">
        <f t="shared" si="62"/>
        <v>9</v>
      </c>
      <c r="BC85" s="14">
        <f t="shared" si="63"/>
        <v>6</v>
      </c>
      <c r="BD85" s="14">
        <f t="shared" si="67"/>
        <v>640</v>
      </c>
      <c r="BE85" s="14">
        <f t="shared" si="68"/>
        <v>3000</v>
      </c>
      <c r="BF85" s="14">
        <f t="shared" si="69"/>
        <v>7200</v>
      </c>
    </row>
    <row r="86" spans="1:58" ht="16.5" x14ac:dyDescent="0.2">
      <c r="A86" s="69">
        <v>48</v>
      </c>
      <c r="B86" s="90"/>
      <c r="C86" s="69">
        <f t="shared" si="48"/>
        <v>16</v>
      </c>
      <c r="D86" s="69">
        <f t="shared" si="70"/>
        <v>3</v>
      </c>
      <c r="E86" s="69">
        <v>360</v>
      </c>
      <c r="F86" s="69">
        <v>540</v>
      </c>
      <c r="G86" s="69" t="s">
        <v>163</v>
      </c>
      <c r="H86" s="69">
        <f t="shared" si="50"/>
        <v>28800</v>
      </c>
      <c r="I86" s="70" t="s">
        <v>223</v>
      </c>
      <c r="J86" s="70">
        <f>INT(INDEX(挂机升级突破!$H$8:$L$27,章节关卡!$C86,MATCH(I86,挂机升级突破!$AQ$63:$AX$63,0))*章节关卡!F86/6)</f>
        <v>0</v>
      </c>
      <c r="K86" s="72" t="s">
        <v>300</v>
      </c>
      <c r="L86" s="72">
        <v>7</v>
      </c>
      <c r="N86" s="70">
        <v>17</v>
      </c>
      <c r="O86" s="70">
        <f t="shared" si="45"/>
        <v>540</v>
      </c>
      <c r="P86" s="70">
        <f t="shared" si="71"/>
        <v>810</v>
      </c>
      <c r="Q86" s="70" t="s">
        <v>290</v>
      </c>
      <c r="R86" s="70">
        <f t="shared" si="72"/>
        <v>43200</v>
      </c>
      <c r="S86" s="70" t="s">
        <v>223</v>
      </c>
      <c r="T86" s="70">
        <f>INT(INDEX(挂机升级突破!$H$8:$L$27,章节关卡!$N86,MATCH(S86,挂机升级突破!$AQ$63:$AX$63,0))*章节关卡!P86/6)</f>
        <v>0</v>
      </c>
      <c r="U86" s="72" t="s">
        <v>300</v>
      </c>
      <c r="V86" s="72">
        <v>7</v>
      </c>
      <c r="AK86" s="25">
        <v>82</v>
      </c>
      <c r="AL86" s="25">
        <v>7</v>
      </c>
      <c r="AM86" s="25">
        <v>10</v>
      </c>
      <c r="AN86" s="69">
        <f t="shared" si="57"/>
        <v>12</v>
      </c>
      <c r="AO86" s="69">
        <f t="shared" si="58"/>
        <v>45</v>
      </c>
      <c r="AP86" s="69">
        <f t="shared" si="59"/>
        <v>70</v>
      </c>
      <c r="AS86" s="53">
        <v>82</v>
      </c>
      <c r="AT86" s="14">
        <f t="shared" si="60"/>
        <v>10</v>
      </c>
      <c r="AU86" s="14">
        <f t="shared" si="61"/>
        <v>1</v>
      </c>
      <c r="AV86" s="14">
        <f t="shared" si="64"/>
        <v>360</v>
      </c>
      <c r="AW86" s="14">
        <f t="shared" si="65"/>
        <v>1650</v>
      </c>
      <c r="AX86" s="14">
        <f t="shared" si="66"/>
        <v>4050</v>
      </c>
      <c r="BA86" s="53">
        <v>79</v>
      </c>
      <c r="BB86" s="14">
        <f t="shared" si="62"/>
        <v>9</v>
      </c>
      <c r="BC86" s="14">
        <f t="shared" si="63"/>
        <v>7</v>
      </c>
      <c r="BD86" s="14">
        <f t="shared" si="67"/>
        <v>640</v>
      </c>
      <c r="BE86" s="14">
        <f t="shared" si="68"/>
        <v>3000</v>
      </c>
      <c r="BF86" s="14">
        <f t="shared" si="69"/>
        <v>7200</v>
      </c>
    </row>
    <row r="87" spans="1:58" ht="16.5" x14ac:dyDescent="0.2">
      <c r="A87" s="69">
        <v>49</v>
      </c>
      <c r="B87" s="90"/>
      <c r="C87" s="69">
        <f t="shared" si="48"/>
        <v>17</v>
      </c>
      <c r="D87" s="69">
        <f t="shared" si="70"/>
        <v>1</v>
      </c>
      <c r="E87" s="69">
        <v>120</v>
      </c>
      <c r="F87" s="69">
        <v>180</v>
      </c>
      <c r="G87" s="69" t="s">
        <v>163</v>
      </c>
      <c r="H87" s="69">
        <f t="shared" si="50"/>
        <v>10800</v>
      </c>
      <c r="I87" s="70" t="s">
        <v>223</v>
      </c>
      <c r="J87" s="70">
        <f>INT(INDEX(挂机升级突破!$H$8:$L$27,章节关卡!$C87,MATCH(I87,挂机升级突破!$AQ$63:$AX$63,0))*章节关卡!F87/6)</f>
        <v>0</v>
      </c>
      <c r="K87" s="72" t="s">
        <v>22</v>
      </c>
      <c r="L87" s="72">
        <v>100</v>
      </c>
      <c r="N87" s="70">
        <v>18</v>
      </c>
      <c r="O87" s="70">
        <f t="shared" si="45"/>
        <v>180</v>
      </c>
      <c r="P87" s="70">
        <f t="shared" si="71"/>
        <v>270</v>
      </c>
      <c r="Q87" s="70" t="s">
        <v>290</v>
      </c>
      <c r="R87" s="70">
        <f t="shared" si="72"/>
        <v>16200</v>
      </c>
      <c r="S87" s="70" t="s">
        <v>223</v>
      </c>
      <c r="T87" s="70">
        <f>INT(INDEX(挂机升级突破!$H$8:$L$27,章节关卡!$N87,MATCH(S87,挂机升级突破!$AQ$63:$AX$63,0))*章节关卡!P87/6)</f>
        <v>0</v>
      </c>
      <c r="U87" s="72" t="s">
        <v>22</v>
      </c>
      <c r="V87" s="72">
        <v>200</v>
      </c>
      <c r="AK87" s="25">
        <v>83</v>
      </c>
      <c r="AL87" s="25">
        <v>7</v>
      </c>
      <c r="AM87" s="25">
        <v>11</v>
      </c>
      <c r="AN87" s="69">
        <f t="shared" si="57"/>
        <v>12</v>
      </c>
      <c r="AO87" s="69">
        <f t="shared" si="58"/>
        <v>46</v>
      </c>
      <c r="AP87" s="69">
        <f t="shared" si="59"/>
        <v>72</v>
      </c>
      <c r="AS87" s="53">
        <v>83</v>
      </c>
      <c r="AT87" s="14">
        <f t="shared" si="60"/>
        <v>10</v>
      </c>
      <c r="AU87" s="14">
        <f t="shared" si="61"/>
        <v>2</v>
      </c>
      <c r="AV87" s="14">
        <f t="shared" si="64"/>
        <v>360</v>
      </c>
      <c r="AW87" s="14">
        <f t="shared" si="65"/>
        <v>1650</v>
      </c>
      <c r="AX87" s="14">
        <f t="shared" si="66"/>
        <v>4050</v>
      </c>
      <c r="BA87" s="53">
        <v>80</v>
      </c>
      <c r="BB87" s="14">
        <f t="shared" si="62"/>
        <v>9</v>
      </c>
      <c r="BC87" s="14">
        <f t="shared" si="63"/>
        <v>8</v>
      </c>
      <c r="BD87" s="14">
        <f t="shared" si="67"/>
        <v>640</v>
      </c>
      <c r="BE87" s="14">
        <f t="shared" si="68"/>
        <v>3000</v>
      </c>
      <c r="BF87" s="14">
        <f t="shared" si="69"/>
        <v>7200</v>
      </c>
    </row>
    <row r="88" spans="1:58" ht="16.5" x14ac:dyDescent="0.2">
      <c r="A88" s="69">
        <v>50</v>
      </c>
      <c r="B88" s="90"/>
      <c r="C88" s="69">
        <f t="shared" si="48"/>
        <v>17</v>
      </c>
      <c r="D88" s="69">
        <f t="shared" si="70"/>
        <v>2</v>
      </c>
      <c r="E88" s="69">
        <v>240</v>
      </c>
      <c r="F88" s="69">
        <v>360</v>
      </c>
      <c r="G88" s="69" t="s">
        <v>163</v>
      </c>
      <c r="H88" s="69">
        <f t="shared" si="50"/>
        <v>21600</v>
      </c>
      <c r="I88" s="70" t="s">
        <v>223</v>
      </c>
      <c r="J88" s="70">
        <f>INT(INDEX(挂机升级突破!$H$8:$L$27,章节关卡!$C88,MATCH(I88,挂机升级突破!$AQ$63:$AX$63,0))*章节关卡!F88/6)</f>
        <v>0</v>
      </c>
      <c r="K88" s="72" t="s">
        <v>300</v>
      </c>
      <c r="L88" s="72">
        <v>3</v>
      </c>
      <c r="N88" s="70">
        <v>18</v>
      </c>
      <c r="O88" s="70">
        <f t="shared" si="45"/>
        <v>360</v>
      </c>
      <c r="P88" s="70">
        <f t="shared" si="71"/>
        <v>540</v>
      </c>
      <c r="Q88" s="70" t="s">
        <v>290</v>
      </c>
      <c r="R88" s="70">
        <f t="shared" si="72"/>
        <v>32400</v>
      </c>
      <c r="S88" s="70" t="s">
        <v>223</v>
      </c>
      <c r="T88" s="70">
        <f>INT(INDEX(挂机升级突破!$H$8:$L$27,章节关卡!$N88,MATCH(S88,挂机升级突破!$AQ$63:$AX$63,0))*章节关卡!P88/6)</f>
        <v>0</v>
      </c>
      <c r="U88" s="72" t="s">
        <v>300</v>
      </c>
      <c r="V88" s="72">
        <v>3</v>
      </c>
      <c r="AK88" s="25">
        <v>84</v>
      </c>
      <c r="AL88" s="25">
        <v>7</v>
      </c>
      <c r="AM88" s="25">
        <v>12</v>
      </c>
      <c r="AN88" s="69">
        <f t="shared" si="57"/>
        <v>12</v>
      </c>
      <c r="AO88" s="69">
        <f t="shared" si="58"/>
        <v>47</v>
      </c>
      <c r="AP88" s="69">
        <f t="shared" si="59"/>
        <v>74</v>
      </c>
      <c r="AS88" s="53">
        <v>84</v>
      </c>
      <c r="AT88" s="14">
        <f t="shared" si="60"/>
        <v>10</v>
      </c>
      <c r="AU88" s="14">
        <f t="shared" si="61"/>
        <v>3</v>
      </c>
      <c r="AV88" s="14">
        <f t="shared" si="64"/>
        <v>360</v>
      </c>
      <c r="AW88" s="14">
        <f t="shared" si="65"/>
        <v>1650</v>
      </c>
      <c r="AX88" s="14">
        <f t="shared" si="66"/>
        <v>4050</v>
      </c>
      <c r="BA88" s="53">
        <v>81</v>
      </c>
      <c r="BB88" s="14">
        <f t="shared" si="62"/>
        <v>9</v>
      </c>
      <c r="BC88" s="14">
        <f t="shared" si="63"/>
        <v>9</v>
      </c>
      <c r="BD88" s="14">
        <f t="shared" si="67"/>
        <v>640</v>
      </c>
      <c r="BE88" s="14">
        <f t="shared" si="68"/>
        <v>3000</v>
      </c>
      <c r="BF88" s="14">
        <f t="shared" si="69"/>
        <v>7200</v>
      </c>
    </row>
    <row r="89" spans="1:58" ht="16.5" x14ac:dyDescent="0.2">
      <c r="A89" s="69">
        <v>51</v>
      </c>
      <c r="B89" s="90"/>
      <c r="C89" s="69">
        <f t="shared" si="48"/>
        <v>17</v>
      </c>
      <c r="D89" s="69">
        <f t="shared" si="70"/>
        <v>3</v>
      </c>
      <c r="E89" s="69">
        <v>360</v>
      </c>
      <c r="F89" s="69">
        <v>540</v>
      </c>
      <c r="G89" s="69" t="s">
        <v>163</v>
      </c>
      <c r="H89" s="69">
        <f t="shared" si="50"/>
        <v>32400</v>
      </c>
      <c r="I89" s="70" t="s">
        <v>223</v>
      </c>
      <c r="J89" s="70">
        <f>INT(INDEX(挂机升级突破!$H$8:$L$27,章节关卡!$C89,MATCH(I89,挂机升级突破!$AQ$63:$AX$63,0))*章节关卡!F89/6)</f>
        <v>0</v>
      </c>
      <c r="K89" s="72" t="s">
        <v>300</v>
      </c>
      <c r="L89" s="72">
        <v>7</v>
      </c>
      <c r="N89" s="70">
        <v>18</v>
      </c>
      <c r="O89" s="70">
        <f t="shared" si="45"/>
        <v>540</v>
      </c>
      <c r="P89" s="70">
        <f t="shared" si="71"/>
        <v>810</v>
      </c>
      <c r="Q89" s="70" t="s">
        <v>290</v>
      </c>
      <c r="R89" s="70">
        <f t="shared" si="72"/>
        <v>48600</v>
      </c>
      <c r="S89" s="70" t="s">
        <v>223</v>
      </c>
      <c r="T89" s="70">
        <f>INT(INDEX(挂机升级突破!$H$8:$L$27,章节关卡!$N89,MATCH(S89,挂机升级突破!$AQ$63:$AX$63,0))*章节关卡!P89/6)</f>
        <v>0</v>
      </c>
      <c r="U89" s="72" t="s">
        <v>300</v>
      </c>
      <c r="V89" s="72">
        <v>7</v>
      </c>
      <c r="AK89" s="25">
        <v>85</v>
      </c>
      <c r="AL89" s="25">
        <v>7</v>
      </c>
      <c r="AM89" s="25">
        <v>13</v>
      </c>
      <c r="AN89" s="69">
        <f t="shared" si="57"/>
        <v>12</v>
      </c>
      <c r="AO89" s="69">
        <f t="shared" si="58"/>
        <v>48</v>
      </c>
      <c r="AP89" s="69">
        <f t="shared" si="59"/>
        <v>76</v>
      </c>
      <c r="AS89" s="53">
        <v>85</v>
      </c>
      <c r="AT89" s="14">
        <f t="shared" si="60"/>
        <v>10</v>
      </c>
      <c r="AU89" s="14">
        <f t="shared" si="61"/>
        <v>4</v>
      </c>
      <c r="AV89" s="14">
        <f t="shared" si="64"/>
        <v>360</v>
      </c>
      <c r="AW89" s="14">
        <f t="shared" si="65"/>
        <v>1650</v>
      </c>
      <c r="AX89" s="14">
        <f t="shared" si="66"/>
        <v>4050</v>
      </c>
      <c r="BA89" s="53">
        <v>82</v>
      </c>
      <c r="BB89" s="14">
        <f t="shared" si="62"/>
        <v>10</v>
      </c>
      <c r="BC89" s="14">
        <f t="shared" si="63"/>
        <v>1</v>
      </c>
      <c r="BD89" s="14">
        <f t="shared" si="67"/>
        <v>720</v>
      </c>
      <c r="BE89" s="14">
        <f t="shared" si="68"/>
        <v>3300</v>
      </c>
      <c r="BF89" s="14">
        <f t="shared" si="69"/>
        <v>8100</v>
      </c>
    </row>
    <row r="90" spans="1:58" ht="16.5" x14ac:dyDescent="0.2">
      <c r="A90" s="69">
        <v>52</v>
      </c>
      <c r="B90" s="90"/>
      <c r="C90" s="69">
        <f t="shared" si="48"/>
        <v>18</v>
      </c>
      <c r="D90" s="69">
        <f t="shared" si="70"/>
        <v>1</v>
      </c>
      <c r="E90" s="69">
        <v>120</v>
      </c>
      <c r="F90" s="69">
        <v>180</v>
      </c>
      <c r="G90" s="69" t="s">
        <v>163</v>
      </c>
      <c r="H90" s="69">
        <f t="shared" si="50"/>
        <v>12000</v>
      </c>
      <c r="I90" s="70" t="s">
        <v>223</v>
      </c>
      <c r="J90" s="70">
        <f>INT(INDEX(挂机升级突破!$H$8:$L$27,章节关卡!$C90,MATCH(I90,挂机升级突破!$AQ$63:$AX$63,0))*章节关卡!F90/6)</f>
        <v>0</v>
      </c>
      <c r="K90" s="72" t="s">
        <v>22</v>
      </c>
      <c r="L90" s="72">
        <v>100</v>
      </c>
      <c r="N90" s="70">
        <v>19</v>
      </c>
      <c r="O90" s="70">
        <f t="shared" si="45"/>
        <v>180</v>
      </c>
      <c r="P90" s="70">
        <f t="shared" si="71"/>
        <v>270</v>
      </c>
      <c r="Q90" s="70" t="s">
        <v>290</v>
      </c>
      <c r="R90" s="70">
        <f t="shared" si="72"/>
        <v>18000</v>
      </c>
      <c r="S90" s="70" t="s">
        <v>223</v>
      </c>
      <c r="T90" s="70">
        <f>INT(INDEX(挂机升级突破!$H$8:$L$27,章节关卡!$N90,MATCH(S90,挂机升级突破!$AQ$63:$AX$63,0))*章节关卡!P90/6)</f>
        <v>0</v>
      </c>
      <c r="U90" s="72" t="s">
        <v>22</v>
      </c>
      <c r="V90" s="72">
        <v>200</v>
      </c>
      <c r="AK90" s="25">
        <v>86</v>
      </c>
      <c r="AL90" s="25">
        <v>7</v>
      </c>
      <c r="AM90" s="25">
        <v>14</v>
      </c>
      <c r="AN90" s="69">
        <f t="shared" si="57"/>
        <v>12</v>
      </c>
      <c r="AO90" s="69">
        <f t="shared" si="58"/>
        <v>49</v>
      </c>
      <c r="AP90" s="69">
        <f t="shared" si="59"/>
        <v>78</v>
      </c>
      <c r="AS90" s="53">
        <v>86</v>
      </c>
      <c r="AT90" s="14">
        <f t="shared" si="60"/>
        <v>10</v>
      </c>
      <c r="AU90" s="14">
        <f t="shared" si="61"/>
        <v>5</v>
      </c>
      <c r="AV90" s="14">
        <f t="shared" si="64"/>
        <v>360</v>
      </c>
      <c r="AW90" s="14">
        <f t="shared" si="65"/>
        <v>1650</v>
      </c>
      <c r="AX90" s="14">
        <f t="shared" si="66"/>
        <v>4050</v>
      </c>
      <c r="BA90" s="53">
        <v>83</v>
      </c>
      <c r="BB90" s="14">
        <f t="shared" si="62"/>
        <v>10</v>
      </c>
      <c r="BC90" s="14">
        <f t="shared" si="63"/>
        <v>2</v>
      </c>
      <c r="BD90" s="14">
        <f t="shared" si="67"/>
        <v>720</v>
      </c>
      <c r="BE90" s="14">
        <f t="shared" si="68"/>
        <v>3300</v>
      </c>
      <c r="BF90" s="14">
        <f t="shared" si="69"/>
        <v>8100</v>
      </c>
    </row>
    <row r="91" spans="1:58" ht="16.5" x14ac:dyDescent="0.2">
      <c r="A91" s="69">
        <v>53</v>
      </c>
      <c r="B91" s="90"/>
      <c r="C91" s="69">
        <f t="shared" si="48"/>
        <v>18</v>
      </c>
      <c r="D91" s="69">
        <f t="shared" si="70"/>
        <v>2</v>
      </c>
      <c r="E91" s="69">
        <v>240</v>
      </c>
      <c r="F91" s="69">
        <v>360</v>
      </c>
      <c r="G91" s="69" t="s">
        <v>163</v>
      </c>
      <c r="H91" s="69">
        <f t="shared" si="50"/>
        <v>24000</v>
      </c>
      <c r="I91" s="70" t="s">
        <v>223</v>
      </c>
      <c r="J91" s="70">
        <f>INT(INDEX(挂机升级突破!$H$8:$L$27,章节关卡!$C91,MATCH(I91,挂机升级突破!$AQ$63:$AX$63,0))*章节关卡!F91/6)</f>
        <v>0</v>
      </c>
      <c r="K91" s="72" t="s">
        <v>300</v>
      </c>
      <c r="L91" s="72">
        <v>3</v>
      </c>
      <c r="N91" s="70">
        <v>19</v>
      </c>
      <c r="O91" s="70">
        <f t="shared" si="45"/>
        <v>360</v>
      </c>
      <c r="P91" s="70">
        <f t="shared" si="71"/>
        <v>540</v>
      </c>
      <c r="Q91" s="70" t="s">
        <v>290</v>
      </c>
      <c r="R91" s="70">
        <f t="shared" si="72"/>
        <v>36000</v>
      </c>
      <c r="S91" s="70" t="s">
        <v>223</v>
      </c>
      <c r="T91" s="70">
        <f>INT(INDEX(挂机升级突破!$H$8:$L$27,章节关卡!$N91,MATCH(S91,挂机升级突破!$AQ$63:$AX$63,0))*章节关卡!P91/6)</f>
        <v>0</v>
      </c>
      <c r="U91" s="72" t="s">
        <v>300</v>
      </c>
      <c r="V91" s="72">
        <v>3</v>
      </c>
      <c r="AK91" s="25">
        <v>87</v>
      </c>
      <c r="AL91" s="25">
        <v>7</v>
      </c>
      <c r="AM91" s="25">
        <v>15</v>
      </c>
      <c r="AN91" s="69">
        <f t="shared" si="57"/>
        <v>12</v>
      </c>
      <c r="AO91" s="69">
        <f t="shared" si="58"/>
        <v>50</v>
      </c>
      <c r="AP91" s="69">
        <f t="shared" si="59"/>
        <v>80</v>
      </c>
      <c r="AS91" s="53">
        <v>87</v>
      </c>
      <c r="AT91" s="14">
        <f t="shared" si="60"/>
        <v>10</v>
      </c>
      <c r="AU91" s="14">
        <f t="shared" si="61"/>
        <v>6</v>
      </c>
      <c r="AV91" s="14">
        <f t="shared" si="64"/>
        <v>360</v>
      </c>
      <c r="AW91" s="14">
        <f t="shared" si="65"/>
        <v>1650</v>
      </c>
      <c r="AX91" s="14">
        <f t="shared" si="66"/>
        <v>4050</v>
      </c>
      <c r="BA91" s="53">
        <v>84</v>
      </c>
      <c r="BB91" s="14">
        <f t="shared" si="62"/>
        <v>10</v>
      </c>
      <c r="BC91" s="14">
        <f t="shared" si="63"/>
        <v>3</v>
      </c>
      <c r="BD91" s="14">
        <f t="shared" si="67"/>
        <v>720</v>
      </c>
      <c r="BE91" s="14">
        <f t="shared" si="68"/>
        <v>3300</v>
      </c>
      <c r="BF91" s="14">
        <f t="shared" si="69"/>
        <v>8100</v>
      </c>
    </row>
    <row r="92" spans="1:58" ht="16.5" x14ac:dyDescent="0.2">
      <c r="A92" s="69">
        <v>54</v>
      </c>
      <c r="B92" s="90"/>
      <c r="C92" s="69">
        <f t="shared" si="48"/>
        <v>18</v>
      </c>
      <c r="D92" s="69">
        <f t="shared" si="70"/>
        <v>3</v>
      </c>
      <c r="E92" s="69">
        <v>360</v>
      </c>
      <c r="F92" s="69">
        <v>540</v>
      </c>
      <c r="G92" s="69" t="s">
        <v>163</v>
      </c>
      <c r="H92" s="69">
        <f t="shared" si="50"/>
        <v>36000</v>
      </c>
      <c r="I92" s="70" t="s">
        <v>223</v>
      </c>
      <c r="J92" s="70">
        <f>INT(INDEX(挂机升级突破!$H$8:$L$27,章节关卡!$C92,MATCH(I92,挂机升级突破!$AQ$63:$AX$63,0))*章节关卡!F92/6)</f>
        <v>0</v>
      </c>
      <c r="K92" s="72" t="s">
        <v>300</v>
      </c>
      <c r="L92" s="72">
        <v>7</v>
      </c>
      <c r="N92" s="70">
        <v>19</v>
      </c>
      <c r="O92" s="70">
        <f t="shared" si="45"/>
        <v>540</v>
      </c>
      <c r="P92" s="70">
        <f t="shared" si="71"/>
        <v>810</v>
      </c>
      <c r="Q92" s="70" t="s">
        <v>290</v>
      </c>
      <c r="R92" s="70">
        <f t="shared" si="72"/>
        <v>54000</v>
      </c>
      <c r="S92" s="70" t="s">
        <v>223</v>
      </c>
      <c r="T92" s="70">
        <f>INT(INDEX(挂机升级突破!$H$8:$L$27,章节关卡!$N92,MATCH(S92,挂机升级突破!$AQ$63:$AX$63,0))*章节关卡!P92/6)</f>
        <v>0</v>
      </c>
      <c r="U92" s="72" t="s">
        <v>300</v>
      </c>
      <c r="V92" s="72">
        <v>7</v>
      </c>
      <c r="AK92" s="25">
        <v>88</v>
      </c>
      <c r="AL92" s="25">
        <v>8</v>
      </c>
      <c r="AM92" s="25">
        <v>1</v>
      </c>
      <c r="AN92" s="69">
        <f t="shared" si="57"/>
        <v>14</v>
      </c>
      <c r="AO92" s="69">
        <f t="shared" si="58"/>
        <v>41</v>
      </c>
      <c r="AP92" s="69">
        <f t="shared" si="59"/>
        <v>62</v>
      </c>
      <c r="AS92" s="53">
        <v>88</v>
      </c>
      <c r="AT92" s="14">
        <f t="shared" si="60"/>
        <v>10</v>
      </c>
      <c r="AU92" s="14">
        <f t="shared" si="61"/>
        <v>7</v>
      </c>
      <c r="AV92" s="14">
        <f t="shared" si="64"/>
        <v>360</v>
      </c>
      <c r="AW92" s="14">
        <f t="shared" si="65"/>
        <v>1650</v>
      </c>
      <c r="AX92" s="14">
        <f t="shared" si="66"/>
        <v>4050</v>
      </c>
      <c r="BA92" s="53">
        <v>85</v>
      </c>
      <c r="BB92" s="14">
        <f t="shared" si="62"/>
        <v>10</v>
      </c>
      <c r="BC92" s="14">
        <f t="shared" si="63"/>
        <v>4</v>
      </c>
      <c r="BD92" s="14">
        <f t="shared" si="67"/>
        <v>720</v>
      </c>
      <c r="BE92" s="14">
        <f t="shared" si="68"/>
        <v>3300</v>
      </c>
      <c r="BF92" s="14">
        <f t="shared" si="69"/>
        <v>8100</v>
      </c>
    </row>
    <row r="93" spans="1:58" ht="16.5" x14ac:dyDescent="0.2">
      <c r="A93" s="69">
        <v>55</v>
      </c>
      <c r="B93" s="90"/>
      <c r="C93" s="69">
        <f t="shared" si="48"/>
        <v>19</v>
      </c>
      <c r="D93" s="69">
        <f t="shared" si="70"/>
        <v>1</v>
      </c>
      <c r="E93" s="69">
        <v>120</v>
      </c>
      <c r="F93" s="69">
        <v>180</v>
      </c>
      <c r="G93" s="69" t="s">
        <v>163</v>
      </c>
      <c r="H93" s="69">
        <f t="shared" si="50"/>
        <v>13200</v>
      </c>
      <c r="I93" s="70" t="s">
        <v>223</v>
      </c>
      <c r="J93" s="70">
        <f>INT(INDEX(挂机升级突破!$H$8:$L$27,章节关卡!$C93,MATCH(I93,挂机升级突破!$AQ$63:$AX$63,0))*章节关卡!F93/6)</f>
        <v>0</v>
      </c>
      <c r="K93" s="72" t="s">
        <v>22</v>
      </c>
      <c r="L93" s="72">
        <v>100</v>
      </c>
      <c r="N93" s="70">
        <v>20</v>
      </c>
      <c r="O93" s="70">
        <f t="shared" si="45"/>
        <v>180</v>
      </c>
      <c r="P93" s="70">
        <f t="shared" si="71"/>
        <v>270</v>
      </c>
      <c r="Q93" s="70" t="s">
        <v>290</v>
      </c>
      <c r="R93" s="70">
        <f t="shared" si="72"/>
        <v>19800</v>
      </c>
      <c r="S93" s="70" t="s">
        <v>223</v>
      </c>
      <c r="T93" s="70">
        <f>INT(INDEX(挂机升级突破!$H$8:$L$27,章节关卡!$N93,MATCH(S93,挂机升级突破!$AQ$63:$AX$63,0))*章节关卡!P93/6)</f>
        <v>0</v>
      </c>
      <c r="U93" s="72" t="s">
        <v>22</v>
      </c>
      <c r="V93" s="72">
        <v>200</v>
      </c>
      <c r="AK93" s="25">
        <v>89</v>
      </c>
      <c r="AL93" s="25">
        <v>8</v>
      </c>
      <c r="AM93" s="25">
        <v>2</v>
      </c>
      <c r="AN93" s="69">
        <f t="shared" si="57"/>
        <v>14</v>
      </c>
      <c r="AO93" s="69">
        <f t="shared" si="58"/>
        <v>42</v>
      </c>
      <c r="AP93" s="69">
        <f t="shared" si="59"/>
        <v>64</v>
      </c>
      <c r="AS93" s="53">
        <v>89</v>
      </c>
      <c r="AT93" s="14">
        <f t="shared" si="60"/>
        <v>10</v>
      </c>
      <c r="AU93" s="14">
        <f t="shared" si="61"/>
        <v>8</v>
      </c>
      <c r="AV93" s="14">
        <f t="shared" si="64"/>
        <v>360</v>
      </c>
      <c r="AW93" s="14">
        <f t="shared" si="65"/>
        <v>1650</v>
      </c>
      <c r="AX93" s="14">
        <f t="shared" si="66"/>
        <v>4050</v>
      </c>
      <c r="BA93" s="53">
        <v>86</v>
      </c>
      <c r="BB93" s="14">
        <f t="shared" si="62"/>
        <v>10</v>
      </c>
      <c r="BC93" s="14">
        <f t="shared" si="63"/>
        <v>5</v>
      </c>
      <c r="BD93" s="14">
        <f t="shared" si="67"/>
        <v>720</v>
      </c>
      <c r="BE93" s="14">
        <f t="shared" si="68"/>
        <v>3300</v>
      </c>
      <c r="BF93" s="14">
        <f t="shared" si="69"/>
        <v>8100</v>
      </c>
    </row>
    <row r="94" spans="1:58" ht="16.5" x14ac:dyDescent="0.2">
      <c r="A94" s="69">
        <v>56</v>
      </c>
      <c r="B94" s="90"/>
      <c r="C94" s="69">
        <f t="shared" si="48"/>
        <v>19</v>
      </c>
      <c r="D94" s="69">
        <f t="shared" si="70"/>
        <v>2</v>
      </c>
      <c r="E94" s="69">
        <v>240</v>
      </c>
      <c r="F94" s="69">
        <v>360</v>
      </c>
      <c r="G94" s="69" t="s">
        <v>163</v>
      </c>
      <c r="H94" s="69">
        <f t="shared" si="50"/>
        <v>26400</v>
      </c>
      <c r="I94" s="70" t="s">
        <v>223</v>
      </c>
      <c r="J94" s="70">
        <f>INT(INDEX(挂机升级突破!$H$8:$L$27,章节关卡!$C94,MATCH(I94,挂机升级突破!$AQ$63:$AX$63,0))*章节关卡!F94/6)</f>
        <v>0</v>
      </c>
      <c r="K94" s="72" t="s">
        <v>300</v>
      </c>
      <c r="L94" s="72">
        <v>3</v>
      </c>
      <c r="N94" s="70">
        <v>20</v>
      </c>
      <c r="O94" s="70">
        <f t="shared" si="45"/>
        <v>360</v>
      </c>
      <c r="P94" s="70">
        <f t="shared" si="71"/>
        <v>540</v>
      </c>
      <c r="Q94" s="70" t="s">
        <v>290</v>
      </c>
      <c r="R94" s="70">
        <f t="shared" si="72"/>
        <v>39600</v>
      </c>
      <c r="S94" s="70" t="s">
        <v>223</v>
      </c>
      <c r="T94" s="70">
        <f>INT(INDEX(挂机升级突破!$H$8:$L$27,章节关卡!$N94,MATCH(S94,挂机升级突破!$AQ$63:$AX$63,0))*章节关卡!P94/6)</f>
        <v>0</v>
      </c>
      <c r="U94" s="72" t="s">
        <v>300</v>
      </c>
      <c r="V94" s="72">
        <v>3</v>
      </c>
      <c r="AK94" s="25">
        <v>90</v>
      </c>
      <c r="AL94" s="25">
        <v>8</v>
      </c>
      <c r="AM94" s="25">
        <v>3</v>
      </c>
      <c r="AN94" s="69">
        <f t="shared" si="57"/>
        <v>14</v>
      </c>
      <c r="AO94" s="69">
        <f t="shared" si="58"/>
        <v>43</v>
      </c>
      <c r="AP94" s="69">
        <f t="shared" si="59"/>
        <v>66</v>
      </c>
      <c r="AS94" s="53">
        <v>90</v>
      </c>
      <c r="AT94" s="14">
        <f t="shared" si="60"/>
        <v>10</v>
      </c>
      <c r="AU94" s="14">
        <f t="shared" si="61"/>
        <v>9</v>
      </c>
      <c r="AV94" s="14">
        <f t="shared" si="64"/>
        <v>360</v>
      </c>
      <c r="AW94" s="14">
        <f t="shared" si="65"/>
        <v>1650</v>
      </c>
      <c r="AX94" s="14">
        <f t="shared" si="66"/>
        <v>4050</v>
      </c>
      <c r="BA94" s="53">
        <v>87</v>
      </c>
      <c r="BB94" s="14">
        <f t="shared" si="62"/>
        <v>10</v>
      </c>
      <c r="BC94" s="14">
        <f t="shared" si="63"/>
        <v>6</v>
      </c>
      <c r="BD94" s="14">
        <f t="shared" si="67"/>
        <v>720</v>
      </c>
      <c r="BE94" s="14">
        <f t="shared" si="68"/>
        <v>3300</v>
      </c>
      <c r="BF94" s="14">
        <f t="shared" si="69"/>
        <v>8100</v>
      </c>
    </row>
    <row r="95" spans="1:58" ht="16.5" x14ac:dyDescent="0.2">
      <c r="A95" s="69">
        <v>57</v>
      </c>
      <c r="B95" s="90"/>
      <c r="C95" s="69">
        <f t="shared" si="48"/>
        <v>19</v>
      </c>
      <c r="D95" s="69">
        <f t="shared" si="70"/>
        <v>3</v>
      </c>
      <c r="E95" s="69">
        <v>360</v>
      </c>
      <c r="F95" s="69">
        <v>540</v>
      </c>
      <c r="G95" s="69" t="s">
        <v>163</v>
      </c>
      <c r="H95" s="69">
        <f t="shared" si="50"/>
        <v>39600</v>
      </c>
      <c r="I95" s="70" t="s">
        <v>223</v>
      </c>
      <c r="J95" s="70">
        <f>INT(INDEX(挂机升级突破!$H$8:$L$27,章节关卡!$C95,MATCH(I95,挂机升级突破!$AQ$63:$AX$63,0))*章节关卡!F95/6)</f>
        <v>0</v>
      </c>
      <c r="K95" s="72" t="s">
        <v>300</v>
      </c>
      <c r="L95" s="72">
        <v>7</v>
      </c>
      <c r="N95" s="70">
        <v>20</v>
      </c>
      <c r="O95" s="70">
        <f t="shared" si="45"/>
        <v>540</v>
      </c>
      <c r="P95" s="70">
        <f t="shared" si="71"/>
        <v>810</v>
      </c>
      <c r="Q95" s="70" t="s">
        <v>290</v>
      </c>
      <c r="R95" s="70">
        <f t="shared" si="72"/>
        <v>59400</v>
      </c>
      <c r="S95" s="70" t="s">
        <v>223</v>
      </c>
      <c r="T95" s="70">
        <f>INT(INDEX(挂机升级突破!$H$8:$L$27,章节关卡!$N95,MATCH(S95,挂机升级突破!$AQ$63:$AX$63,0))*章节关卡!P95/6)</f>
        <v>0</v>
      </c>
      <c r="U95" s="72" t="s">
        <v>300</v>
      </c>
      <c r="V95" s="72">
        <v>7</v>
      </c>
      <c r="AK95" s="25">
        <v>91</v>
      </c>
      <c r="AL95" s="25">
        <v>8</v>
      </c>
      <c r="AM95" s="25">
        <v>4</v>
      </c>
      <c r="AN95" s="69">
        <f t="shared" si="57"/>
        <v>14</v>
      </c>
      <c r="AO95" s="69">
        <f t="shared" si="58"/>
        <v>44</v>
      </c>
      <c r="AP95" s="69">
        <f t="shared" si="59"/>
        <v>68</v>
      </c>
      <c r="AS95" s="53">
        <v>91</v>
      </c>
      <c r="AT95" s="14">
        <f t="shared" si="60"/>
        <v>11</v>
      </c>
      <c r="AU95" s="14">
        <f t="shared" si="61"/>
        <v>1</v>
      </c>
      <c r="AV95" s="14">
        <f t="shared" si="64"/>
        <v>400</v>
      </c>
      <c r="AW95" s="14">
        <f t="shared" si="65"/>
        <v>1800</v>
      </c>
      <c r="AX95" s="14">
        <f t="shared" si="66"/>
        <v>4500</v>
      </c>
      <c r="BA95" s="53">
        <v>88</v>
      </c>
      <c r="BB95" s="14">
        <f t="shared" si="62"/>
        <v>10</v>
      </c>
      <c r="BC95" s="14">
        <f t="shared" si="63"/>
        <v>7</v>
      </c>
      <c r="BD95" s="14">
        <f t="shared" si="67"/>
        <v>720</v>
      </c>
      <c r="BE95" s="14">
        <f t="shared" si="68"/>
        <v>3300</v>
      </c>
      <c r="BF95" s="14">
        <f t="shared" si="69"/>
        <v>8100</v>
      </c>
    </row>
    <row r="96" spans="1:58" ht="16.5" x14ac:dyDescent="0.2">
      <c r="A96" s="69">
        <v>58</v>
      </c>
      <c r="B96" s="90"/>
      <c r="C96" s="69">
        <f t="shared" si="48"/>
        <v>20</v>
      </c>
      <c r="D96" s="69">
        <f t="shared" si="70"/>
        <v>1</v>
      </c>
      <c r="E96" s="69">
        <v>120</v>
      </c>
      <c r="F96" s="69">
        <v>180</v>
      </c>
      <c r="G96" s="69" t="s">
        <v>163</v>
      </c>
      <c r="H96" s="69">
        <f t="shared" si="50"/>
        <v>14400</v>
      </c>
      <c r="I96" s="70" t="s">
        <v>223</v>
      </c>
      <c r="J96" s="70">
        <f>INT(INDEX(挂机升级突破!$H$8:$L$27,章节关卡!$C96,MATCH(I96,挂机升级突破!$AQ$63:$AX$63,0))*章节关卡!F96/6)</f>
        <v>0</v>
      </c>
      <c r="K96" s="72" t="s">
        <v>22</v>
      </c>
      <c r="L96" s="72">
        <v>100</v>
      </c>
      <c r="N96" s="70">
        <v>20</v>
      </c>
      <c r="O96" s="70">
        <f>O93*1.5</f>
        <v>270</v>
      </c>
      <c r="P96" s="70">
        <f t="shared" si="71"/>
        <v>270</v>
      </c>
      <c r="Q96" s="70" t="s">
        <v>290</v>
      </c>
      <c r="R96" s="70">
        <f t="shared" si="72"/>
        <v>32400</v>
      </c>
      <c r="S96" s="70" t="s">
        <v>223</v>
      </c>
      <c r="T96" s="70">
        <f>INT(INDEX(挂机升级突破!$H$8:$L$27,章节关卡!$N96,MATCH(S96,挂机升级突破!$AQ$63:$AX$63,0))*章节关卡!P96/6)</f>
        <v>0</v>
      </c>
      <c r="U96" s="72" t="s">
        <v>22</v>
      </c>
      <c r="V96" s="72">
        <v>200</v>
      </c>
      <c r="AK96" s="25">
        <v>92</v>
      </c>
      <c r="AL96" s="25">
        <v>8</v>
      </c>
      <c r="AM96" s="25">
        <v>5</v>
      </c>
      <c r="AN96" s="69">
        <f t="shared" si="57"/>
        <v>14</v>
      </c>
      <c r="AO96" s="69">
        <f t="shared" si="58"/>
        <v>45</v>
      </c>
      <c r="AP96" s="69">
        <f t="shared" si="59"/>
        <v>70</v>
      </c>
      <c r="AS96" s="53">
        <v>92</v>
      </c>
      <c r="AT96" s="14">
        <f t="shared" si="60"/>
        <v>11</v>
      </c>
      <c r="AU96" s="14">
        <f t="shared" si="61"/>
        <v>2</v>
      </c>
      <c r="AV96" s="14">
        <f t="shared" si="64"/>
        <v>400</v>
      </c>
      <c r="AW96" s="14">
        <f t="shared" si="65"/>
        <v>1800</v>
      </c>
      <c r="AX96" s="14">
        <f t="shared" si="66"/>
        <v>4500</v>
      </c>
      <c r="BA96" s="53">
        <v>89</v>
      </c>
      <c r="BB96" s="14">
        <f t="shared" si="62"/>
        <v>10</v>
      </c>
      <c r="BC96" s="14">
        <f t="shared" si="63"/>
        <v>8</v>
      </c>
      <c r="BD96" s="14">
        <f t="shared" si="67"/>
        <v>720</v>
      </c>
      <c r="BE96" s="14">
        <f t="shared" si="68"/>
        <v>3300</v>
      </c>
      <c r="BF96" s="14">
        <f t="shared" si="69"/>
        <v>8100</v>
      </c>
    </row>
    <row r="97" spans="1:58" ht="16.5" x14ac:dyDescent="0.2">
      <c r="A97" s="69">
        <v>59</v>
      </c>
      <c r="B97" s="90"/>
      <c r="C97" s="69">
        <f t="shared" si="48"/>
        <v>20</v>
      </c>
      <c r="D97" s="69">
        <f t="shared" si="70"/>
        <v>2</v>
      </c>
      <c r="E97" s="69">
        <v>240</v>
      </c>
      <c r="F97" s="69">
        <v>360</v>
      </c>
      <c r="G97" s="69" t="s">
        <v>163</v>
      </c>
      <c r="H97" s="69">
        <f t="shared" si="50"/>
        <v>28800</v>
      </c>
      <c r="I97" s="70" t="s">
        <v>223</v>
      </c>
      <c r="J97" s="70">
        <f>INT(INDEX(挂机升级突破!$H$8:$L$27,章节关卡!$C97,MATCH(I97,挂机升级突破!$AQ$63:$AX$63,0))*章节关卡!F97/6)</f>
        <v>0</v>
      </c>
      <c r="K97" s="72" t="s">
        <v>300</v>
      </c>
      <c r="L97" s="72">
        <v>3</v>
      </c>
      <c r="N97" s="70">
        <v>20</v>
      </c>
      <c r="O97" s="70">
        <f>O94*1.5</f>
        <v>540</v>
      </c>
      <c r="P97" s="70">
        <f t="shared" si="71"/>
        <v>540</v>
      </c>
      <c r="Q97" s="70" t="s">
        <v>290</v>
      </c>
      <c r="R97" s="70">
        <f t="shared" si="72"/>
        <v>64800</v>
      </c>
      <c r="S97" s="70" t="s">
        <v>223</v>
      </c>
      <c r="T97" s="70">
        <f>INT(INDEX(挂机升级突破!$H$8:$L$27,章节关卡!$N97,MATCH(S97,挂机升级突破!$AQ$63:$AX$63,0))*章节关卡!P97/6)</f>
        <v>0</v>
      </c>
      <c r="U97" s="72" t="s">
        <v>300</v>
      </c>
      <c r="V97" s="72">
        <v>3</v>
      </c>
      <c r="AK97" s="25">
        <v>93</v>
      </c>
      <c r="AL97" s="25">
        <v>8</v>
      </c>
      <c r="AM97" s="25">
        <v>6</v>
      </c>
      <c r="AN97" s="69">
        <f t="shared" si="57"/>
        <v>14</v>
      </c>
      <c r="AO97" s="69">
        <f t="shared" si="58"/>
        <v>46</v>
      </c>
      <c r="AP97" s="69">
        <f t="shared" si="59"/>
        <v>72</v>
      </c>
      <c r="AS97" s="53">
        <v>93</v>
      </c>
      <c r="AT97" s="14">
        <f t="shared" si="60"/>
        <v>11</v>
      </c>
      <c r="AU97" s="14">
        <f t="shared" si="61"/>
        <v>3</v>
      </c>
      <c r="AV97" s="14">
        <f t="shared" si="64"/>
        <v>400</v>
      </c>
      <c r="AW97" s="14">
        <f t="shared" si="65"/>
        <v>1800</v>
      </c>
      <c r="AX97" s="14">
        <f t="shared" si="66"/>
        <v>4500</v>
      </c>
      <c r="BA97" s="53">
        <v>90</v>
      </c>
      <c r="BB97" s="14">
        <f t="shared" si="62"/>
        <v>10</v>
      </c>
      <c r="BC97" s="14">
        <f t="shared" si="63"/>
        <v>9</v>
      </c>
      <c r="BD97" s="14">
        <f t="shared" si="67"/>
        <v>720</v>
      </c>
      <c r="BE97" s="14">
        <f t="shared" si="68"/>
        <v>3300</v>
      </c>
      <c r="BF97" s="14">
        <f t="shared" si="69"/>
        <v>8100</v>
      </c>
    </row>
    <row r="98" spans="1:58" ht="16.5" x14ac:dyDescent="0.2">
      <c r="A98" s="69">
        <v>60</v>
      </c>
      <c r="B98" s="90"/>
      <c r="C98" s="69">
        <f t="shared" si="48"/>
        <v>20</v>
      </c>
      <c r="D98" s="69">
        <f t="shared" si="70"/>
        <v>3</v>
      </c>
      <c r="E98" s="69">
        <v>360</v>
      </c>
      <c r="F98" s="69">
        <v>540</v>
      </c>
      <c r="G98" s="69" t="s">
        <v>163</v>
      </c>
      <c r="H98" s="69">
        <f t="shared" si="50"/>
        <v>43200</v>
      </c>
      <c r="I98" s="70" t="s">
        <v>223</v>
      </c>
      <c r="J98" s="70">
        <f>INT(INDEX(挂机升级突破!$H$8:$L$27,章节关卡!$C98,MATCH(I98,挂机升级突破!$AQ$63:$AX$63,0))*章节关卡!F98/6)</f>
        <v>0</v>
      </c>
      <c r="K98" s="72" t="s">
        <v>300</v>
      </c>
      <c r="L98" s="72">
        <v>7</v>
      </c>
      <c r="N98" s="70">
        <v>20</v>
      </c>
      <c r="O98" s="70">
        <f>O95*1.5</f>
        <v>810</v>
      </c>
      <c r="P98" s="70">
        <f t="shared" si="71"/>
        <v>810</v>
      </c>
      <c r="Q98" s="70" t="s">
        <v>290</v>
      </c>
      <c r="R98" s="70">
        <f t="shared" si="72"/>
        <v>97200</v>
      </c>
      <c r="S98" s="70" t="s">
        <v>223</v>
      </c>
      <c r="T98" s="70">
        <f>INT(INDEX(挂机升级突破!$H$8:$L$27,章节关卡!$N98,MATCH(S98,挂机升级突破!$AQ$63:$AX$63,0))*章节关卡!P98/6)</f>
        <v>0</v>
      </c>
      <c r="U98" s="72" t="s">
        <v>300</v>
      </c>
      <c r="V98" s="72">
        <v>7</v>
      </c>
      <c r="AK98" s="25">
        <v>94</v>
      </c>
      <c r="AL98" s="25">
        <v>8</v>
      </c>
      <c r="AM98" s="25">
        <v>7</v>
      </c>
      <c r="AN98" s="69">
        <f t="shared" si="57"/>
        <v>14</v>
      </c>
      <c r="AO98" s="69">
        <f t="shared" si="58"/>
        <v>47</v>
      </c>
      <c r="AP98" s="69">
        <f t="shared" si="59"/>
        <v>74</v>
      </c>
      <c r="AS98" s="53">
        <v>94</v>
      </c>
      <c r="AT98" s="14">
        <f t="shared" si="60"/>
        <v>11</v>
      </c>
      <c r="AU98" s="14">
        <f t="shared" si="61"/>
        <v>4</v>
      </c>
      <c r="AV98" s="14">
        <f t="shared" si="64"/>
        <v>400</v>
      </c>
      <c r="AW98" s="14">
        <f t="shared" si="65"/>
        <v>1800</v>
      </c>
      <c r="AX98" s="14">
        <f t="shared" si="66"/>
        <v>4500</v>
      </c>
      <c r="BA98" s="53">
        <v>91</v>
      </c>
      <c r="BB98" s="14">
        <f t="shared" si="62"/>
        <v>11</v>
      </c>
      <c r="BC98" s="14">
        <f t="shared" si="63"/>
        <v>1</v>
      </c>
      <c r="BD98" s="14">
        <f t="shared" si="67"/>
        <v>800</v>
      </c>
      <c r="BE98" s="14">
        <f t="shared" si="68"/>
        <v>3600</v>
      </c>
      <c r="BF98" s="14">
        <f t="shared" si="69"/>
        <v>9000</v>
      </c>
    </row>
    <row r="99" spans="1:58" ht="16.5" x14ac:dyDescent="0.2">
      <c r="AK99" s="25">
        <v>95</v>
      </c>
      <c r="AL99" s="25">
        <v>8</v>
      </c>
      <c r="AM99" s="25">
        <v>8</v>
      </c>
      <c r="AN99" s="69">
        <f t="shared" si="57"/>
        <v>14</v>
      </c>
      <c r="AO99" s="69">
        <f t="shared" si="58"/>
        <v>48</v>
      </c>
      <c r="AP99" s="69">
        <f t="shared" si="59"/>
        <v>76</v>
      </c>
      <c r="AS99" s="53">
        <v>95</v>
      </c>
      <c r="AT99" s="14">
        <f t="shared" si="60"/>
        <v>11</v>
      </c>
      <c r="AU99" s="14">
        <f t="shared" si="61"/>
        <v>5</v>
      </c>
      <c r="AV99" s="14">
        <f t="shared" si="64"/>
        <v>400</v>
      </c>
      <c r="AW99" s="14">
        <f t="shared" si="65"/>
        <v>1800</v>
      </c>
      <c r="AX99" s="14">
        <f t="shared" si="66"/>
        <v>4500</v>
      </c>
      <c r="BA99" s="53">
        <v>92</v>
      </c>
      <c r="BB99" s="14">
        <f t="shared" si="62"/>
        <v>11</v>
      </c>
      <c r="BC99" s="14">
        <f t="shared" si="63"/>
        <v>2</v>
      </c>
      <c r="BD99" s="14">
        <f t="shared" si="67"/>
        <v>800</v>
      </c>
      <c r="BE99" s="14">
        <f t="shared" si="68"/>
        <v>3600</v>
      </c>
      <c r="BF99" s="14">
        <f t="shared" si="69"/>
        <v>9000</v>
      </c>
    </row>
    <row r="100" spans="1:58" ht="16.5" x14ac:dyDescent="0.2">
      <c r="AK100" s="25">
        <v>96</v>
      </c>
      <c r="AL100" s="25">
        <v>8</v>
      </c>
      <c r="AM100" s="25">
        <v>9</v>
      </c>
      <c r="AN100" s="69">
        <f t="shared" si="57"/>
        <v>14</v>
      </c>
      <c r="AO100" s="69">
        <f t="shared" si="58"/>
        <v>49</v>
      </c>
      <c r="AP100" s="69">
        <f t="shared" si="59"/>
        <v>78</v>
      </c>
      <c r="AS100" s="53">
        <v>96</v>
      </c>
      <c r="AT100" s="14">
        <f t="shared" si="60"/>
        <v>11</v>
      </c>
      <c r="AU100" s="14">
        <f t="shared" si="61"/>
        <v>6</v>
      </c>
      <c r="AV100" s="14">
        <f t="shared" si="64"/>
        <v>400</v>
      </c>
      <c r="AW100" s="14">
        <f t="shared" si="65"/>
        <v>1800</v>
      </c>
      <c r="AX100" s="14">
        <f t="shared" si="66"/>
        <v>4500</v>
      </c>
      <c r="BA100" s="53">
        <v>93</v>
      </c>
      <c r="BB100" s="14">
        <f t="shared" si="62"/>
        <v>11</v>
      </c>
      <c r="BC100" s="14">
        <f t="shared" si="63"/>
        <v>3</v>
      </c>
      <c r="BD100" s="14">
        <f t="shared" si="67"/>
        <v>800</v>
      </c>
      <c r="BE100" s="14">
        <f t="shared" si="68"/>
        <v>3600</v>
      </c>
      <c r="BF100" s="14">
        <f t="shared" si="69"/>
        <v>9000</v>
      </c>
    </row>
    <row r="101" spans="1:58" ht="16.5" x14ac:dyDescent="0.2">
      <c r="AK101" s="25">
        <v>97</v>
      </c>
      <c r="AL101" s="25">
        <v>8</v>
      </c>
      <c r="AM101" s="25">
        <v>10</v>
      </c>
      <c r="AN101" s="69">
        <f t="shared" si="57"/>
        <v>14</v>
      </c>
      <c r="AO101" s="69">
        <f t="shared" si="58"/>
        <v>50</v>
      </c>
      <c r="AP101" s="69">
        <f t="shared" si="59"/>
        <v>80</v>
      </c>
      <c r="AS101" s="53">
        <v>97</v>
      </c>
      <c r="AT101" s="14">
        <f t="shared" si="60"/>
        <v>11</v>
      </c>
      <c r="AU101" s="14">
        <f t="shared" si="61"/>
        <v>7</v>
      </c>
      <c r="AV101" s="14">
        <f t="shared" si="64"/>
        <v>400</v>
      </c>
      <c r="AW101" s="14">
        <f t="shared" si="65"/>
        <v>1800</v>
      </c>
      <c r="AX101" s="14">
        <f t="shared" si="66"/>
        <v>4500</v>
      </c>
      <c r="BA101" s="53">
        <v>94</v>
      </c>
      <c r="BB101" s="14">
        <f t="shared" si="62"/>
        <v>11</v>
      </c>
      <c r="BC101" s="14">
        <f t="shared" si="63"/>
        <v>4</v>
      </c>
      <c r="BD101" s="14">
        <f t="shared" si="67"/>
        <v>800</v>
      </c>
      <c r="BE101" s="14">
        <f t="shared" si="68"/>
        <v>3600</v>
      </c>
      <c r="BF101" s="14">
        <f t="shared" si="69"/>
        <v>9000</v>
      </c>
    </row>
    <row r="102" spans="1:58" ht="16.5" x14ac:dyDescent="0.2">
      <c r="AK102" s="25">
        <v>98</v>
      </c>
      <c r="AL102" s="25">
        <v>8</v>
      </c>
      <c r="AM102" s="25">
        <v>11</v>
      </c>
      <c r="AN102" s="69">
        <f t="shared" si="57"/>
        <v>14</v>
      </c>
      <c r="AO102" s="69">
        <f t="shared" si="58"/>
        <v>51</v>
      </c>
      <c r="AP102" s="69">
        <f t="shared" si="59"/>
        <v>82</v>
      </c>
      <c r="AS102" s="53">
        <v>98</v>
      </c>
      <c r="AT102" s="14">
        <f t="shared" si="60"/>
        <v>11</v>
      </c>
      <c r="AU102" s="14">
        <f t="shared" si="61"/>
        <v>8</v>
      </c>
      <c r="AV102" s="14">
        <f t="shared" si="64"/>
        <v>400</v>
      </c>
      <c r="AW102" s="14">
        <f t="shared" si="65"/>
        <v>1800</v>
      </c>
      <c r="AX102" s="14">
        <f t="shared" si="66"/>
        <v>4500</v>
      </c>
      <c r="BA102" s="53">
        <v>95</v>
      </c>
      <c r="BB102" s="14">
        <f t="shared" si="62"/>
        <v>11</v>
      </c>
      <c r="BC102" s="14">
        <f t="shared" si="63"/>
        <v>5</v>
      </c>
      <c r="BD102" s="14">
        <f t="shared" si="67"/>
        <v>800</v>
      </c>
      <c r="BE102" s="14">
        <f t="shared" si="68"/>
        <v>3600</v>
      </c>
      <c r="BF102" s="14">
        <f t="shared" si="69"/>
        <v>9000</v>
      </c>
    </row>
    <row r="103" spans="1:58" ht="16.5" x14ac:dyDescent="0.2">
      <c r="AK103" s="25">
        <v>99</v>
      </c>
      <c r="AL103" s="25">
        <v>8</v>
      </c>
      <c r="AM103" s="25">
        <v>12</v>
      </c>
      <c r="AN103" s="69">
        <f t="shared" si="57"/>
        <v>14</v>
      </c>
      <c r="AO103" s="69">
        <f t="shared" si="58"/>
        <v>52</v>
      </c>
      <c r="AP103" s="69">
        <f t="shared" si="59"/>
        <v>84</v>
      </c>
      <c r="AS103" s="53">
        <v>99</v>
      </c>
      <c r="AT103" s="14">
        <f t="shared" si="60"/>
        <v>11</v>
      </c>
      <c r="AU103" s="14">
        <f t="shared" si="61"/>
        <v>9</v>
      </c>
      <c r="AV103" s="14">
        <f t="shared" si="64"/>
        <v>400</v>
      </c>
      <c r="AW103" s="14">
        <f t="shared" si="65"/>
        <v>1800</v>
      </c>
      <c r="AX103" s="14">
        <f t="shared" si="66"/>
        <v>4500</v>
      </c>
      <c r="BA103" s="53">
        <v>96</v>
      </c>
      <c r="BB103" s="14">
        <f t="shared" si="62"/>
        <v>11</v>
      </c>
      <c r="BC103" s="14">
        <f t="shared" si="63"/>
        <v>6</v>
      </c>
      <c r="BD103" s="14">
        <f t="shared" si="67"/>
        <v>800</v>
      </c>
      <c r="BE103" s="14">
        <f t="shared" si="68"/>
        <v>3600</v>
      </c>
      <c r="BF103" s="14">
        <f t="shared" si="69"/>
        <v>9000</v>
      </c>
    </row>
    <row r="104" spans="1:58" ht="16.5" x14ac:dyDescent="0.2">
      <c r="AK104" s="25">
        <v>100</v>
      </c>
      <c r="AL104" s="25">
        <v>8</v>
      </c>
      <c r="AM104" s="25">
        <v>13</v>
      </c>
      <c r="AN104" s="69">
        <f t="shared" si="57"/>
        <v>14</v>
      </c>
      <c r="AO104" s="69">
        <f t="shared" si="58"/>
        <v>53</v>
      </c>
      <c r="AP104" s="69">
        <f t="shared" si="59"/>
        <v>86</v>
      </c>
      <c r="AS104" s="53">
        <v>100</v>
      </c>
      <c r="AT104" s="14">
        <f t="shared" si="60"/>
        <v>12</v>
      </c>
      <c r="AU104" s="14">
        <f t="shared" si="61"/>
        <v>1</v>
      </c>
      <c r="AV104" s="14">
        <f t="shared" si="64"/>
        <v>440</v>
      </c>
      <c r="AW104" s="14">
        <f t="shared" si="65"/>
        <v>1950</v>
      </c>
      <c r="AX104" s="14">
        <f t="shared" si="66"/>
        <v>4950</v>
      </c>
      <c r="BA104" s="53">
        <v>97</v>
      </c>
      <c r="BB104" s="14">
        <f t="shared" si="62"/>
        <v>11</v>
      </c>
      <c r="BC104" s="14">
        <f t="shared" si="63"/>
        <v>7</v>
      </c>
      <c r="BD104" s="14">
        <f t="shared" si="67"/>
        <v>800</v>
      </c>
      <c r="BE104" s="14">
        <f t="shared" si="68"/>
        <v>3600</v>
      </c>
      <c r="BF104" s="14">
        <f t="shared" si="69"/>
        <v>9000</v>
      </c>
    </row>
    <row r="105" spans="1:58" ht="16.5" x14ac:dyDescent="0.2">
      <c r="AK105" s="25">
        <v>101</v>
      </c>
      <c r="AL105" s="25">
        <v>8</v>
      </c>
      <c r="AM105" s="25">
        <v>14</v>
      </c>
      <c r="AN105" s="69">
        <f t="shared" si="57"/>
        <v>14</v>
      </c>
      <c r="AO105" s="69">
        <f t="shared" si="58"/>
        <v>54</v>
      </c>
      <c r="AP105" s="69">
        <f t="shared" si="59"/>
        <v>88</v>
      </c>
      <c r="AS105" s="53">
        <v>101</v>
      </c>
      <c r="AT105" s="14">
        <f t="shared" si="60"/>
        <v>12</v>
      </c>
      <c r="AU105" s="14">
        <f t="shared" si="61"/>
        <v>2</v>
      </c>
      <c r="AV105" s="14">
        <f t="shared" si="64"/>
        <v>440</v>
      </c>
      <c r="AW105" s="14">
        <f t="shared" si="65"/>
        <v>1950</v>
      </c>
      <c r="AX105" s="14">
        <f t="shared" si="66"/>
        <v>4950</v>
      </c>
      <c r="BA105" s="53">
        <v>98</v>
      </c>
      <c r="BB105" s="14">
        <f t="shared" si="62"/>
        <v>11</v>
      </c>
      <c r="BC105" s="14">
        <f t="shared" si="63"/>
        <v>8</v>
      </c>
      <c r="BD105" s="14">
        <f t="shared" si="67"/>
        <v>800</v>
      </c>
      <c r="BE105" s="14">
        <f t="shared" si="68"/>
        <v>3600</v>
      </c>
      <c r="BF105" s="14">
        <f t="shared" si="69"/>
        <v>9000</v>
      </c>
    </row>
    <row r="106" spans="1:58" ht="16.5" x14ac:dyDescent="0.2">
      <c r="AK106" s="25">
        <v>102</v>
      </c>
      <c r="AL106" s="25">
        <v>8</v>
      </c>
      <c r="AM106" s="25">
        <v>15</v>
      </c>
      <c r="AN106" s="69">
        <f t="shared" si="57"/>
        <v>14</v>
      </c>
      <c r="AO106" s="69">
        <f t="shared" si="58"/>
        <v>55</v>
      </c>
      <c r="AP106" s="69">
        <f t="shared" si="59"/>
        <v>90</v>
      </c>
      <c r="AS106" s="53">
        <v>102</v>
      </c>
      <c r="AT106" s="14">
        <f t="shared" si="60"/>
        <v>12</v>
      </c>
      <c r="AU106" s="14">
        <f t="shared" si="61"/>
        <v>3</v>
      </c>
      <c r="AV106" s="14">
        <f t="shared" si="64"/>
        <v>440</v>
      </c>
      <c r="AW106" s="14">
        <f t="shared" si="65"/>
        <v>1950</v>
      </c>
      <c r="AX106" s="14">
        <f t="shared" si="66"/>
        <v>4950</v>
      </c>
      <c r="BA106" s="53">
        <v>99</v>
      </c>
      <c r="BB106" s="14">
        <f t="shared" si="62"/>
        <v>11</v>
      </c>
      <c r="BC106" s="14">
        <f t="shared" si="63"/>
        <v>9</v>
      </c>
      <c r="BD106" s="14">
        <f t="shared" si="67"/>
        <v>800</v>
      </c>
      <c r="BE106" s="14">
        <f t="shared" si="68"/>
        <v>3600</v>
      </c>
      <c r="BF106" s="14">
        <f t="shared" si="69"/>
        <v>9000</v>
      </c>
    </row>
    <row r="107" spans="1:58" ht="16.5" x14ac:dyDescent="0.2">
      <c r="AK107" s="25">
        <v>103</v>
      </c>
      <c r="AL107" s="25">
        <v>9</v>
      </c>
      <c r="AM107" s="25">
        <v>1</v>
      </c>
      <c r="AN107" s="69">
        <f t="shared" si="57"/>
        <v>16</v>
      </c>
      <c r="AO107" s="69">
        <f t="shared" si="58"/>
        <v>46</v>
      </c>
      <c r="AP107" s="69">
        <f t="shared" si="59"/>
        <v>72</v>
      </c>
      <c r="AS107" s="53">
        <v>103</v>
      </c>
      <c r="AT107" s="14">
        <f t="shared" si="60"/>
        <v>12</v>
      </c>
      <c r="AU107" s="14">
        <f t="shared" si="61"/>
        <v>4</v>
      </c>
      <c r="AV107" s="14">
        <f t="shared" si="64"/>
        <v>440</v>
      </c>
      <c r="AW107" s="14">
        <f t="shared" si="65"/>
        <v>1950</v>
      </c>
      <c r="AX107" s="14">
        <f t="shared" si="66"/>
        <v>4950</v>
      </c>
      <c r="BA107" s="53">
        <v>100</v>
      </c>
      <c r="BB107" s="14">
        <f t="shared" si="62"/>
        <v>12</v>
      </c>
      <c r="BC107" s="14">
        <f t="shared" si="63"/>
        <v>1</v>
      </c>
      <c r="BD107" s="14">
        <f t="shared" si="67"/>
        <v>880</v>
      </c>
      <c r="BE107" s="14">
        <f t="shared" si="68"/>
        <v>3900</v>
      </c>
      <c r="BF107" s="14">
        <f t="shared" si="69"/>
        <v>9900</v>
      </c>
    </row>
    <row r="108" spans="1:58" ht="16.5" x14ac:dyDescent="0.2">
      <c r="AK108" s="25">
        <v>104</v>
      </c>
      <c r="AL108" s="25">
        <v>9</v>
      </c>
      <c r="AM108" s="25">
        <v>2</v>
      </c>
      <c r="AN108" s="69">
        <f t="shared" si="57"/>
        <v>16</v>
      </c>
      <c r="AO108" s="69">
        <f t="shared" si="58"/>
        <v>47</v>
      </c>
      <c r="AP108" s="69">
        <f t="shared" si="59"/>
        <v>74</v>
      </c>
      <c r="AS108" s="53">
        <v>104</v>
      </c>
      <c r="AT108" s="14">
        <f t="shared" si="60"/>
        <v>12</v>
      </c>
      <c r="AU108" s="14">
        <f t="shared" si="61"/>
        <v>5</v>
      </c>
      <c r="AV108" s="14">
        <f t="shared" si="64"/>
        <v>440</v>
      </c>
      <c r="AW108" s="14">
        <f t="shared" si="65"/>
        <v>1950</v>
      </c>
      <c r="AX108" s="14">
        <f t="shared" si="66"/>
        <v>4950</v>
      </c>
      <c r="BA108" s="53">
        <v>101</v>
      </c>
      <c r="BB108" s="14">
        <f t="shared" si="62"/>
        <v>12</v>
      </c>
      <c r="BC108" s="14">
        <f t="shared" si="63"/>
        <v>2</v>
      </c>
      <c r="BD108" s="14">
        <f t="shared" si="67"/>
        <v>880</v>
      </c>
      <c r="BE108" s="14">
        <f t="shared" si="68"/>
        <v>3900</v>
      </c>
      <c r="BF108" s="14">
        <f t="shared" si="69"/>
        <v>9900</v>
      </c>
    </row>
    <row r="109" spans="1:58" ht="16.5" x14ac:dyDescent="0.2">
      <c r="AK109" s="25">
        <v>105</v>
      </c>
      <c r="AL109" s="25">
        <v>9</v>
      </c>
      <c r="AM109" s="25">
        <v>3</v>
      </c>
      <c r="AN109" s="69">
        <f t="shared" si="57"/>
        <v>16</v>
      </c>
      <c r="AO109" s="69">
        <f t="shared" si="58"/>
        <v>48</v>
      </c>
      <c r="AP109" s="69">
        <f t="shared" si="59"/>
        <v>76</v>
      </c>
      <c r="AS109" s="53">
        <v>105</v>
      </c>
      <c r="AT109" s="14">
        <f t="shared" si="60"/>
        <v>12</v>
      </c>
      <c r="AU109" s="14">
        <f t="shared" si="61"/>
        <v>6</v>
      </c>
      <c r="AV109" s="14">
        <f t="shared" si="64"/>
        <v>440</v>
      </c>
      <c r="AW109" s="14">
        <f t="shared" si="65"/>
        <v>1950</v>
      </c>
      <c r="AX109" s="14">
        <f t="shared" si="66"/>
        <v>4950</v>
      </c>
      <c r="BA109" s="53">
        <v>102</v>
      </c>
      <c r="BB109" s="14">
        <f t="shared" si="62"/>
        <v>12</v>
      </c>
      <c r="BC109" s="14">
        <f t="shared" si="63"/>
        <v>3</v>
      </c>
      <c r="BD109" s="14">
        <f t="shared" si="67"/>
        <v>880</v>
      </c>
      <c r="BE109" s="14">
        <f t="shared" si="68"/>
        <v>3900</v>
      </c>
      <c r="BF109" s="14">
        <f t="shared" si="69"/>
        <v>9900</v>
      </c>
    </row>
    <row r="110" spans="1:58" ht="16.5" x14ac:dyDescent="0.2">
      <c r="AK110" s="25">
        <v>106</v>
      </c>
      <c r="AL110" s="25">
        <v>9</v>
      </c>
      <c r="AM110" s="25">
        <v>4</v>
      </c>
      <c r="AN110" s="69">
        <f t="shared" si="57"/>
        <v>16</v>
      </c>
      <c r="AO110" s="69">
        <f t="shared" si="58"/>
        <v>49</v>
      </c>
      <c r="AP110" s="69">
        <f t="shared" si="59"/>
        <v>78</v>
      </c>
      <c r="AS110" s="53">
        <v>106</v>
      </c>
      <c r="AT110" s="14">
        <f t="shared" si="60"/>
        <v>12</v>
      </c>
      <c r="AU110" s="14">
        <f t="shared" si="61"/>
        <v>7</v>
      </c>
      <c r="AV110" s="14">
        <f t="shared" si="64"/>
        <v>440</v>
      </c>
      <c r="AW110" s="14">
        <f t="shared" si="65"/>
        <v>1950</v>
      </c>
      <c r="AX110" s="14">
        <f t="shared" si="66"/>
        <v>4950</v>
      </c>
      <c r="BA110" s="53">
        <v>103</v>
      </c>
      <c r="BB110" s="14">
        <f t="shared" si="62"/>
        <v>12</v>
      </c>
      <c r="BC110" s="14">
        <f t="shared" si="63"/>
        <v>4</v>
      </c>
      <c r="BD110" s="14">
        <f t="shared" si="67"/>
        <v>880</v>
      </c>
      <c r="BE110" s="14">
        <f t="shared" si="68"/>
        <v>3900</v>
      </c>
      <c r="BF110" s="14">
        <f t="shared" si="69"/>
        <v>9900</v>
      </c>
    </row>
    <row r="111" spans="1:58" ht="16.5" x14ac:dyDescent="0.2">
      <c r="AK111" s="25">
        <v>107</v>
      </c>
      <c r="AL111" s="25">
        <v>9</v>
      </c>
      <c r="AM111" s="25">
        <v>5</v>
      </c>
      <c r="AN111" s="69">
        <f t="shared" si="57"/>
        <v>16</v>
      </c>
      <c r="AO111" s="69">
        <f t="shared" si="58"/>
        <v>50</v>
      </c>
      <c r="AP111" s="69">
        <f t="shared" si="59"/>
        <v>80</v>
      </c>
      <c r="AS111" s="53">
        <v>107</v>
      </c>
      <c r="AT111" s="14">
        <f t="shared" si="60"/>
        <v>12</v>
      </c>
      <c r="AU111" s="14">
        <f t="shared" si="61"/>
        <v>8</v>
      </c>
      <c r="AV111" s="14">
        <f t="shared" si="64"/>
        <v>440</v>
      </c>
      <c r="AW111" s="14">
        <f t="shared" si="65"/>
        <v>1950</v>
      </c>
      <c r="AX111" s="14">
        <f t="shared" si="66"/>
        <v>4950</v>
      </c>
      <c r="BA111" s="53">
        <v>104</v>
      </c>
      <c r="BB111" s="14">
        <f t="shared" si="62"/>
        <v>12</v>
      </c>
      <c r="BC111" s="14">
        <f t="shared" si="63"/>
        <v>5</v>
      </c>
      <c r="BD111" s="14">
        <f t="shared" si="67"/>
        <v>880</v>
      </c>
      <c r="BE111" s="14">
        <f t="shared" si="68"/>
        <v>3900</v>
      </c>
      <c r="BF111" s="14">
        <f t="shared" si="69"/>
        <v>9900</v>
      </c>
    </row>
    <row r="112" spans="1:58" ht="16.5" x14ac:dyDescent="0.2">
      <c r="AK112" s="25">
        <v>108</v>
      </c>
      <c r="AL112" s="25">
        <v>9</v>
      </c>
      <c r="AM112" s="25">
        <v>6</v>
      </c>
      <c r="AN112" s="69">
        <f t="shared" si="57"/>
        <v>16</v>
      </c>
      <c r="AO112" s="69">
        <f t="shared" si="58"/>
        <v>51</v>
      </c>
      <c r="AP112" s="69">
        <f t="shared" si="59"/>
        <v>82</v>
      </c>
      <c r="AS112" s="53">
        <v>108</v>
      </c>
      <c r="AT112" s="14">
        <f t="shared" si="60"/>
        <v>12</v>
      </c>
      <c r="AU112" s="14">
        <f t="shared" si="61"/>
        <v>9</v>
      </c>
      <c r="AV112" s="14">
        <f t="shared" si="64"/>
        <v>440</v>
      </c>
      <c r="AW112" s="14">
        <f t="shared" si="65"/>
        <v>1950</v>
      </c>
      <c r="AX112" s="14">
        <f t="shared" si="66"/>
        <v>4950</v>
      </c>
      <c r="BA112" s="53">
        <v>105</v>
      </c>
      <c r="BB112" s="14">
        <f t="shared" si="62"/>
        <v>12</v>
      </c>
      <c r="BC112" s="14">
        <f t="shared" si="63"/>
        <v>6</v>
      </c>
      <c r="BD112" s="14">
        <f t="shared" si="67"/>
        <v>880</v>
      </c>
      <c r="BE112" s="14">
        <f t="shared" si="68"/>
        <v>3900</v>
      </c>
      <c r="BF112" s="14">
        <f t="shared" si="69"/>
        <v>9900</v>
      </c>
    </row>
    <row r="113" spans="37:58" ht="16.5" x14ac:dyDescent="0.2">
      <c r="AK113" s="25">
        <v>109</v>
      </c>
      <c r="AL113" s="25">
        <v>9</v>
      </c>
      <c r="AM113" s="25">
        <v>7</v>
      </c>
      <c r="AN113" s="69">
        <f t="shared" si="57"/>
        <v>16</v>
      </c>
      <c r="AO113" s="69">
        <f t="shared" si="58"/>
        <v>52</v>
      </c>
      <c r="AP113" s="69">
        <f t="shared" si="59"/>
        <v>84</v>
      </c>
      <c r="AS113" s="53">
        <v>109</v>
      </c>
      <c r="AT113" s="14">
        <f t="shared" si="60"/>
        <v>13</v>
      </c>
      <c r="AU113" s="14">
        <f t="shared" si="61"/>
        <v>1</v>
      </c>
      <c r="AV113" s="14">
        <f t="shared" si="64"/>
        <v>500</v>
      </c>
      <c r="AW113" s="14">
        <f t="shared" si="65"/>
        <v>2100</v>
      </c>
      <c r="AX113" s="14">
        <f t="shared" si="66"/>
        <v>5625</v>
      </c>
      <c r="BA113" s="53">
        <v>106</v>
      </c>
      <c r="BB113" s="14">
        <f t="shared" si="62"/>
        <v>12</v>
      </c>
      <c r="BC113" s="14">
        <f t="shared" si="63"/>
        <v>7</v>
      </c>
      <c r="BD113" s="14">
        <f t="shared" si="67"/>
        <v>880</v>
      </c>
      <c r="BE113" s="14">
        <f t="shared" si="68"/>
        <v>3900</v>
      </c>
      <c r="BF113" s="14">
        <f t="shared" si="69"/>
        <v>9900</v>
      </c>
    </row>
    <row r="114" spans="37:58" ht="16.5" x14ac:dyDescent="0.2">
      <c r="AK114" s="25">
        <v>110</v>
      </c>
      <c r="AL114" s="25">
        <v>9</v>
      </c>
      <c r="AM114" s="25">
        <v>8</v>
      </c>
      <c r="AN114" s="69">
        <f t="shared" si="57"/>
        <v>16</v>
      </c>
      <c r="AO114" s="69">
        <f t="shared" si="58"/>
        <v>53</v>
      </c>
      <c r="AP114" s="69">
        <f t="shared" si="59"/>
        <v>86</v>
      </c>
      <c r="AS114" s="53">
        <v>110</v>
      </c>
      <c r="AT114" s="14">
        <f t="shared" si="60"/>
        <v>13</v>
      </c>
      <c r="AU114" s="14">
        <f t="shared" si="61"/>
        <v>2</v>
      </c>
      <c r="AV114" s="14">
        <f t="shared" si="64"/>
        <v>500</v>
      </c>
      <c r="AW114" s="14">
        <f t="shared" si="65"/>
        <v>2100</v>
      </c>
      <c r="AX114" s="14">
        <f t="shared" si="66"/>
        <v>5625</v>
      </c>
      <c r="BA114" s="53">
        <v>107</v>
      </c>
      <c r="BB114" s="14">
        <f t="shared" si="62"/>
        <v>12</v>
      </c>
      <c r="BC114" s="14">
        <f t="shared" si="63"/>
        <v>8</v>
      </c>
      <c r="BD114" s="14">
        <f t="shared" si="67"/>
        <v>880</v>
      </c>
      <c r="BE114" s="14">
        <f t="shared" si="68"/>
        <v>3900</v>
      </c>
      <c r="BF114" s="14">
        <f t="shared" si="69"/>
        <v>9900</v>
      </c>
    </row>
    <row r="115" spans="37:58" ht="16.5" x14ac:dyDescent="0.2">
      <c r="AK115" s="25">
        <v>111</v>
      </c>
      <c r="AL115" s="25">
        <v>9</v>
      </c>
      <c r="AM115" s="25">
        <v>9</v>
      </c>
      <c r="AN115" s="69">
        <f t="shared" si="57"/>
        <v>16</v>
      </c>
      <c r="AO115" s="69">
        <f t="shared" si="58"/>
        <v>54</v>
      </c>
      <c r="AP115" s="69">
        <f t="shared" si="59"/>
        <v>88</v>
      </c>
      <c r="AS115" s="53">
        <v>111</v>
      </c>
      <c r="AT115" s="14">
        <f t="shared" si="60"/>
        <v>13</v>
      </c>
      <c r="AU115" s="14">
        <f t="shared" si="61"/>
        <v>3</v>
      </c>
      <c r="AV115" s="14">
        <f t="shared" si="64"/>
        <v>500</v>
      </c>
      <c r="AW115" s="14">
        <f t="shared" si="65"/>
        <v>2100</v>
      </c>
      <c r="AX115" s="14">
        <f t="shared" si="66"/>
        <v>5625</v>
      </c>
      <c r="BA115" s="53">
        <v>108</v>
      </c>
      <c r="BB115" s="14">
        <f t="shared" si="62"/>
        <v>12</v>
      </c>
      <c r="BC115" s="14">
        <f t="shared" si="63"/>
        <v>9</v>
      </c>
      <c r="BD115" s="14">
        <f t="shared" si="67"/>
        <v>880</v>
      </c>
      <c r="BE115" s="14">
        <f t="shared" si="68"/>
        <v>3900</v>
      </c>
      <c r="BF115" s="14">
        <f t="shared" si="69"/>
        <v>9900</v>
      </c>
    </row>
    <row r="116" spans="37:58" ht="16.5" x14ac:dyDescent="0.2">
      <c r="AK116" s="25">
        <v>112</v>
      </c>
      <c r="AL116" s="25">
        <v>9</v>
      </c>
      <c r="AM116" s="25">
        <v>10</v>
      </c>
      <c r="AN116" s="69">
        <f t="shared" si="57"/>
        <v>16</v>
      </c>
      <c r="AO116" s="69">
        <f t="shared" si="58"/>
        <v>55</v>
      </c>
      <c r="AP116" s="69">
        <f t="shared" si="59"/>
        <v>90</v>
      </c>
      <c r="AS116" s="53">
        <v>112</v>
      </c>
      <c r="AT116" s="14">
        <f t="shared" si="60"/>
        <v>13</v>
      </c>
      <c r="AU116" s="14">
        <f t="shared" si="61"/>
        <v>4</v>
      </c>
      <c r="AV116" s="14">
        <f t="shared" si="64"/>
        <v>500</v>
      </c>
      <c r="AW116" s="14">
        <f t="shared" si="65"/>
        <v>2100</v>
      </c>
      <c r="AX116" s="14">
        <f t="shared" si="66"/>
        <v>5625</v>
      </c>
      <c r="BA116" s="53">
        <v>109</v>
      </c>
      <c r="BB116" s="14">
        <f t="shared" si="62"/>
        <v>13</v>
      </c>
      <c r="BC116" s="14">
        <f t="shared" si="63"/>
        <v>1</v>
      </c>
      <c r="BD116" s="14">
        <f t="shared" si="67"/>
        <v>1000</v>
      </c>
      <c r="BE116" s="14">
        <f t="shared" si="68"/>
        <v>4200</v>
      </c>
      <c r="BF116" s="14">
        <f t="shared" si="69"/>
        <v>11250</v>
      </c>
    </row>
    <row r="117" spans="37:58" ht="16.5" x14ac:dyDescent="0.2">
      <c r="AK117" s="25">
        <v>113</v>
      </c>
      <c r="AL117" s="25">
        <v>9</v>
      </c>
      <c r="AM117" s="25">
        <v>11</v>
      </c>
      <c r="AN117" s="69">
        <f t="shared" si="57"/>
        <v>16</v>
      </c>
      <c r="AO117" s="69">
        <f t="shared" si="58"/>
        <v>56</v>
      </c>
      <c r="AP117" s="69">
        <f t="shared" si="59"/>
        <v>92</v>
      </c>
      <c r="AS117" s="53">
        <v>113</v>
      </c>
      <c r="AT117" s="14">
        <f t="shared" si="60"/>
        <v>13</v>
      </c>
      <c r="AU117" s="14">
        <f t="shared" si="61"/>
        <v>5</v>
      </c>
      <c r="AV117" s="14">
        <f t="shared" si="64"/>
        <v>500</v>
      </c>
      <c r="AW117" s="14">
        <f t="shared" si="65"/>
        <v>2100</v>
      </c>
      <c r="AX117" s="14">
        <f t="shared" si="66"/>
        <v>5625</v>
      </c>
      <c r="BA117" s="53">
        <v>110</v>
      </c>
      <c r="BB117" s="14">
        <f t="shared" si="62"/>
        <v>13</v>
      </c>
      <c r="BC117" s="14">
        <f t="shared" si="63"/>
        <v>2</v>
      </c>
      <c r="BD117" s="14">
        <f t="shared" si="67"/>
        <v>1000</v>
      </c>
      <c r="BE117" s="14">
        <f t="shared" si="68"/>
        <v>4200</v>
      </c>
      <c r="BF117" s="14">
        <f t="shared" si="69"/>
        <v>11250</v>
      </c>
    </row>
    <row r="118" spans="37:58" ht="16.5" x14ac:dyDescent="0.2">
      <c r="AK118" s="25">
        <v>114</v>
      </c>
      <c r="AL118" s="25">
        <v>9</v>
      </c>
      <c r="AM118" s="25">
        <v>12</v>
      </c>
      <c r="AN118" s="69">
        <f t="shared" si="57"/>
        <v>16</v>
      </c>
      <c r="AO118" s="69">
        <f t="shared" si="58"/>
        <v>57</v>
      </c>
      <c r="AP118" s="69">
        <f t="shared" si="59"/>
        <v>94</v>
      </c>
      <c r="AS118" s="53">
        <v>114</v>
      </c>
      <c r="AT118" s="14">
        <f t="shared" si="60"/>
        <v>13</v>
      </c>
      <c r="AU118" s="14">
        <f t="shared" si="61"/>
        <v>6</v>
      </c>
      <c r="AV118" s="14">
        <f t="shared" si="64"/>
        <v>500</v>
      </c>
      <c r="AW118" s="14">
        <f t="shared" si="65"/>
        <v>2100</v>
      </c>
      <c r="AX118" s="14">
        <f t="shared" si="66"/>
        <v>5625</v>
      </c>
      <c r="BA118" s="53">
        <v>111</v>
      </c>
      <c r="BB118" s="14">
        <f t="shared" si="62"/>
        <v>13</v>
      </c>
      <c r="BC118" s="14">
        <f t="shared" si="63"/>
        <v>3</v>
      </c>
      <c r="BD118" s="14">
        <f t="shared" si="67"/>
        <v>1000</v>
      </c>
      <c r="BE118" s="14">
        <f t="shared" si="68"/>
        <v>4200</v>
      </c>
      <c r="BF118" s="14">
        <f t="shared" si="69"/>
        <v>11250</v>
      </c>
    </row>
    <row r="119" spans="37:58" ht="16.5" x14ac:dyDescent="0.2">
      <c r="AK119" s="25">
        <v>115</v>
      </c>
      <c r="AL119" s="25">
        <v>9</v>
      </c>
      <c r="AM119" s="25">
        <v>13</v>
      </c>
      <c r="AN119" s="69">
        <f t="shared" si="57"/>
        <v>16</v>
      </c>
      <c r="AO119" s="69">
        <f t="shared" si="58"/>
        <v>58</v>
      </c>
      <c r="AP119" s="69">
        <f t="shared" si="59"/>
        <v>96</v>
      </c>
      <c r="AS119" s="53">
        <v>115</v>
      </c>
      <c r="AT119" s="14">
        <f t="shared" si="60"/>
        <v>13</v>
      </c>
      <c r="AU119" s="14">
        <f t="shared" si="61"/>
        <v>7</v>
      </c>
      <c r="AV119" s="14">
        <f t="shared" si="64"/>
        <v>500</v>
      </c>
      <c r="AW119" s="14">
        <f t="shared" si="65"/>
        <v>2100</v>
      </c>
      <c r="AX119" s="14">
        <f t="shared" si="66"/>
        <v>5625</v>
      </c>
      <c r="BA119" s="53">
        <v>112</v>
      </c>
      <c r="BB119" s="14">
        <f t="shared" si="62"/>
        <v>13</v>
      </c>
      <c r="BC119" s="14">
        <f t="shared" si="63"/>
        <v>4</v>
      </c>
      <c r="BD119" s="14">
        <f t="shared" si="67"/>
        <v>1000</v>
      </c>
      <c r="BE119" s="14">
        <f t="shared" si="68"/>
        <v>4200</v>
      </c>
      <c r="BF119" s="14">
        <f t="shared" si="69"/>
        <v>11250</v>
      </c>
    </row>
    <row r="120" spans="37:58" ht="16.5" x14ac:dyDescent="0.2">
      <c r="AK120" s="25">
        <v>116</v>
      </c>
      <c r="AL120" s="25">
        <v>9</v>
      </c>
      <c r="AM120" s="25">
        <v>14</v>
      </c>
      <c r="AN120" s="69">
        <f t="shared" si="57"/>
        <v>16</v>
      </c>
      <c r="AO120" s="69">
        <f t="shared" si="58"/>
        <v>59</v>
      </c>
      <c r="AP120" s="69">
        <f t="shared" si="59"/>
        <v>98</v>
      </c>
      <c r="AS120" s="53">
        <v>116</v>
      </c>
      <c r="AT120" s="14">
        <f t="shared" si="60"/>
        <v>13</v>
      </c>
      <c r="AU120" s="14">
        <f t="shared" si="61"/>
        <v>8</v>
      </c>
      <c r="AV120" s="14">
        <f t="shared" si="64"/>
        <v>500</v>
      </c>
      <c r="AW120" s="14">
        <f t="shared" si="65"/>
        <v>2100</v>
      </c>
      <c r="AX120" s="14">
        <f t="shared" si="66"/>
        <v>5625</v>
      </c>
      <c r="BA120" s="53">
        <v>113</v>
      </c>
      <c r="BB120" s="14">
        <f t="shared" si="62"/>
        <v>13</v>
      </c>
      <c r="BC120" s="14">
        <f t="shared" si="63"/>
        <v>5</v>
      </c>
      <c r="BD120" s="14">
        <f t="shared" si="67"/>
        <v>1000</v>
      </c>
      <c r="BE120" s="14">
        <f t="shared" si="68"/>
        <v>4200</v>
      </c>
      <c r="BF120" s="14">
        <f t="shared" si="69"/>
        <v>11250</v>
      </c>
    </row>
    <row r="121" spans="37:58" ht="16.5" x14ac:dyDescent="0.2">
      <c r="AK121" s="25">
        <v>117</v>
      </c>
      <c r="AL121" s="25">
        <v>9</v>
      </c>
      <c r="AM121" s="25">
        <v>15</v>
      </c>
      <c r="AN121" s="69">
        <f t="shared" si="57"/>
        <v>16</v>
      </c>
      <c r="AO121" s="69">
        <f t="shared" si="58"/>
        <v>60</v>
      </c>
      <c r="AP121" s="69">
        <f t="shared" si="59"/>
        <v>100</v>
      </c>
      <c r="AS121" s="53">
        <v>117</v>
      </c>
      <c r="AT121" s="14">
        <f t="shared" si="60"/>
        <v>13</v>
      </c>
      <c r="AU121" s="14">
        <f t="shared" si="61"/>
        <v>9</v>
      </c>
      <c r="AV121" s="14">
        <f t="shared" si="64"/>
        <v>500</v>
      </c>
      <c r="AW121" s="14">
        <f t="shared" si="65"/>
        <v>2100</v>
      </c>
      <c r="AX121" s="14">
        <f t="shared" si="66"/>
        <v>5625</v>
      </c>
      <c r="BA121" s="53">
        <v>114</v>
      </c>
      <c r="BB121" s="14">
        <f t="shared" si="62"/>
        <v>13</v>
      </c>
      <c r="BC121" s="14">
        <f t="shared" si="63"/>
        <v>6</v>
      </c>
      <c r="BD121" s="14">
        <f t="shared" si="67"/>
        <v>1000</v>
      </c>
      <c r="BE121" s="14">
        <f t="shared" si="68"/>
        <v>4200</v>
      </c>
      <c r="BF121" s="14">
        <f t="shared" si="69"/>
        <v>11250</v>
      </c>
    </row>
    <row r="122" spans="37:58" ht="16.5" x14ac:dyDescent="0.2">
      <c r="AK122" s="25">
        <v>118</v>
      </c>
      <c r="AL122" s="25">
        <v>10</v>
      </c>
      <c r="AM122" s="25">
        <v>1</v>
      </c>
      <c r="AN122" s="69">
        <f t="shared" si="57"/>
        <v>18</v>
      </c>
      <c r="AO122" s="69">
        <f t="shared" si="58"/>
        <v>51</v>
      </c>
      <c r="AP122" s="69">
        <f t="shared" si="59"/>
        <v>82</v>
      </c>
      <c r="AS122" s="53">
        <v>118</v>
      </c>
      <c r="AT122" s="14">
        <f t="shared" si="60"/>
        <v>14</v>
      </c>
      <c r="AU122" s="14">
        <f t="shared" si="61"/>
        <v>1</v>
      </c>
      <c r="AV122" s="14">
        <f t="shared" si="64"/>
        <v>540</v>
      </c>
      <c r="AW122" s="14">
        <f t="shared" si="65"/>
        <v>2250</v>
      </c>
      <c r="AX122" s="14">
        <f t="shared" si="66"/>
        <v>6075</v>
      </c>
      <c r="BA122" s="53">
        <v>115</v>
      </c>
      <c r="BB122" s="14">
        <f t="shared" si="62"/>
        <v>13</v>
      </c>
      <c r="BC122" s="14">
        <f t="shared" si="63"/>
        <v>7</v>
      </c>
      <c r="BD122" s="14">
        <f t="shared" si="67"/>
        <v>1000</v>
      </c>
      <c r="BE122" s="14">
        <f t="shared" si="68"/>
        <v>4200</v>
      </c>
      <c r="BF122" s="14">
        <f t="shared" si="69"/>
        <v>11250</v>
      </c>
    </row>
    <row r="123" spans="37:58" ht="16.5" x14ac:dyDescent="0.2">
      <c r="AK123" s="25">
        <v>119</v>
      </c>
      <c r="AL123" s="25">
        <v>10</v>
      </c>
      <c r="AM123" s="25">
        <v>2</v>
      </c>
      <c r="AN123" s="69">
        <f t="shared" si="57"/>
        <v>18</v>
      </c>
      <c r="AO123" s="69">
        <f t="shared" si="58"/>
        <v>52</v>
      </c>
      <c r="AP123" s="69">
        <f t="shared" si="59"/>
        <v>84</v>
      </c>
      <c r="AS123" s="53">
        <v>119</v>
      </c>
      <c r="AT123" s="14">
        <f t="shared" si="60"/>
        <v>14</v>
      </c>
      <c r="AU123" s="14">
        <f t="shared" si="61"/>
        <v>2</v>
      </c>
      <c r="AV123" s="14">
        <f t="shared" si="64"/>
        <v>540</v>
      </c>
      <c r="AW123" s="14">
        <f t="shared" si="65"/>
        <v>2250</v>
      </c>
      <c r="AX123" s="14">
        <f t="shared" si="66"/>
        <v>6075</v>
      </c>
      <c r="BA123" s="53">
        <v>116</v>
      </c>
      <c r="BB123" s="14">
        <f t="shared" si="62"/>
        <v>13</v>
      </c>
      <c r="BC123" s="14">
        <f t="shared" si="63"/>
        <v>8</v>
      </c>
      <c r="BD123" s="14">
        <f t="shared" si="67"/>
        <v>1000</v>
      </c>
      <c r="BE123" s="14">
        <f t="shared" si="68"/>
        <v>4200</v>
      </c>
      <c r="BF123" s="14">
        <f t="shared" si="69"/>
        <v>11250</v>
      </c>
    </row>
    <row r="124" spans="37:58" ht="16.5" x14ac:dyDescent="0.2">
      <c r="AK124" s="25">
        <v>120</v>
      </c>
      <c r="AL124" s="25">
        <v>10</v>
      </c>
      <c r="AM124" s="25">
        <v>3</v>
      </c>
      <c r="AN124" s="69">
        <f t="shared" si="57"/>
        <v>18</v>
      </c>
      <c r="AO124" s="69">
        <f t="shared" si="58"/>
        <v>53</v>
      </c>
      <c r="AP124" s="69">
        <f t="shared" si="59"/>
        <v>86</v>
      </c>
      <c r="AS124" s="53">
        <v>120</v>
      </c>
      <c r="AT124" s="14">
        <f t="shared" si="60"/>
        <v>14</v>
      </c>
      <c r="AU124" s="14">
        <f t="shared" si="61"/>
        <v>3</v>
      </c>
      <c r="AV124" s="14">
        <f t="shared" si="64"/>
        <v>540</v>
      </c>
      <c r="AW124" s="14">
        <f t="shared" si="65"/>
        <v>2250</v>
      </c>
      <c r="AX124" s="14">
        <f t="shared" si="66"/>
        <v>6075</v>
      </c>
      <c r="BA124" s="53">
        <v>117</v>
      </c>
      <c r="BB124" s="14">
        <f t="shared" si="62"/>
        <v>13</v>
      </c>
      <c r="BC124" s="14">
        <f t="shared" si="63"/>
        <v>9</v>
      </c>
      <c r="BD124" s="14">
        <f t="shared" si="67"/>
        <v>1000</v>
      </c>
      <c r="BE124" s="14">
        <f t="shared" si="68"/>
        <v>4200</v>
      </c>
      <c r="BF124" s="14">
        <f t="shared" si="69"/>
        <v>11250</v>
      </c>
    </row>
    <row r="125" spans="37:58" ht="16.5" x14ac:dyDescent="0.2">
      <c r="AK125" s="25">
        <v>121</v>
      </c>
      <c r="AL125" s="25">
        <v>10</v>
      </c>
      <c r="AM125" s="25">
        <v>4</v>
      </c>
      <c r="AN125" s="69">
        <f t="shared" si="57"/>
        <v>18</v>
      </c>
      <c r="AO125" s="69">
        <f t="shared" si="58"/>
        <v>54</v>
      </c>
      <c r="AP125" s="69">
        <f t="shared" si="59"/>
        <v>88</v>
      </c>
      <c r="AS125" s="53">
        <v>121</v>
      </c>
      <c r="AT125" s="14">
        <f t="shared" si="60"/>
        <v>14</v>
      </c>
      <c r="AU125" s="14">
        <f t="shared" si="61"/>
        <v>4</v>
      </c>
      <c r="AV125" s="14">
        <f t="shared" si="64"/>
        <v>540</v>
      </c>
      <c r="AW125" s="14">
        <f t="shared" si="65"/>
        <v>2250</v>
      </c>
      <c r="AX125" s="14">
        <f t="shared" si="66"/>
        <v>6075</v>
      </c>
      <c r="BA125" s="53">
        <v>118</v>
      </c>
      <c r="BB125" s="14">
        <f t="shared" si="62"/>
        <v>14</v>
      </c>
      <c r="BC125" s="14">
        <f t="shared" si="63"/>
        <v>1</v>
      </c>
      <c r="BD125" s="14">
        <f t="shared" si="67"/>
        <v>1080</v>
      </c>
      <c r="BE125" s="14">
        <f t="shared" si="68"/>
        <v>4500</v>
      </c>
      <c r="BF125" s="14">
        <f t="shared" si="69"/>
        <v>12150</v>
      </c>
    </row>
    <row r="126" spans="37:58" ht="16.5" x14ac:dyDescent="0.2">
      <c r="AK126" s="25">
        <v>122</v>
      </c>
      <c r="AL126" s="25">
        <v>10</v>
      </c>
      <c r="AM126" s="25">
        <v>5</v>
      </c>
      <c r="AN126" s="69">
        <f t="shared" si="57"/>
        <v>18</v>
      </c>
      <c r="AO126" s="69">
        <f t="shared" si="58"/>
        <v>55</v>
      </c>
      <c r="AP126" s="69">
        <f t="shared" si="59"/>
        <v>90</v>
      </c>
      <c r="AS126" s="53">
        <v>122</v>
      </c>
      <c r="AT126" s="14">
        <f t="shared" si="60"/>
        <v>14</v>
      </c>
      <c r="AU126" s="14">
        <f t="shared" si="61"/>
        <v>5</v>
      </c>
      <c r="AV126" s="14">
        <f t="shared" si="64"/>
        <v>540</v>
      </c>
      <c r="AW126" s="14">
        <f t="shared" si="65"/>
        <v>2250</v>
      </c>
      <c r="AX126" s="14">
        <f t="shared" si="66"/>
        <v>6075</v>
      </c>
      <c r="BA126" s="53">
        <v>119</v>
      </c>
      <c r="BB126" s="14">
        <f t="shared" si="62"/>
        <v>14</v>
      </c>
      <c r="BC126" s="14">
        <f t="shared" si="63"/>
        <v>2</v>
      </c>
      <c r="BD126" s="14">
        <f t="shared" si="67"/>
        <v>1080</v>
      </c>
      <c r="BE126" s="14">
        <f t="shared" si="68"/>
        <v>4500</v>
      </c>
      <c r="BF126" s="14">
        <f t="shared" si="69"/>
        <v>12150</v>
      </c>
    </row>
    <row r="127" spans="37:58" ht="16.5" x14ac:dyDescent="0.2">
      <c r="AK127" s="25">
        <v>123</v>
      </c>
      <c r="AL127" s="25">
        <v>10</v>
      </c>
      <c r="AM127" s="25">
        <v>6</v>
      </c>
      <c r="AN127" s="69">
        <f t="shared" si="57"/>
        <v>18</v>
      </c>
      <c r="AO127" s="69">
        <f t="shared" si="58"/>
        <v>56</v>
      </c>
      <c r="AP127" s="69">
        <f t="shared" si="59"/>
        <v>92</v>
      </c>
      <c r="AS127" s="53">
        <v>123</v>
      </c>
      <c r="AT127" s="14">
        <f t="shared" si="60"/>
        <v>14</v>
      </c>
      <c r="AU127" s="14">
        <f t="shared" si="61"/>
        <v>6</v>
      </c>
      <c r="AV127" s="14">
        <f t="shared" si="64"/>
        <v>540</v>
      </c>
      <c r="AW127" s="14">
        <f t="shared" si="65"/>
        <v>2250</v>
      </c>
      <c r="AX127" s="14">
        <f t="shared" si="66"/>
        <v>6075</v>
      </c>
      <c r="BA127" s="53">
        <v>120</v>
      </c>
      <c r="BB127" s="14">
        <f t="shared" si="62"/>
        <v>14</v>
      </c>
      <c r="BC127" s="14">
        <f t="shared" si="63"/>
        <v>3</v>
      </c>
      <c r="BD127" s="14">
        <f t="shared" si="67"/>
        <v>1080</v>
      </c>
      <c r="BE127" s="14">
        <f t="shared" si="68"/>
        <v>4500</v>
      </c>
      <c r="BF127" s="14">
        <f t="shared" si="69"/>
        <v>12150</v>
      </c>
    </row>
    <row r="128" spans="37:58" ht="16.5" x14ac:dyDescent="0.2">
      <c r="AK128" s="25">
        <v>124</v>
      </c>
      <c r="AL128" s="25">
        <v>10</v>
      </c>
      <c r="AM128" s="25">
        <v>7</v>
      </c>
      <c r="AN128" s="69">
        <f t="shared" si="57"/>
        <v>18</v>
      </c>
      <c r="AO128" s="69">
        <f t="shared" si="58"/>
        <v>57</v>
      </c>
      <c r="AP128" s="69">
        <f t="shared" si="59"/>
        <v>94</v>
      </c>
      <c r="AS128" s="53">
        <v>124</v>
      </c>
      <c r="AT128" s="14">
        <f t="shared" si="60"/>
        <v>14</v>
      </c>
      <c r="AU128" s="14">
        <f t="shared" si="61"/>
        <v>7</v>
      </c>
      <c r="AV128" s="14">
        <f t="shared" si="64"/>
        <v>540</v>
      </c>
      <c r="AW128" s="14">
        <f t="shared" si="65"/>
        <v>2250</v>
      </c>
      <c r="AX128" s="14">
        <f t="shared" si="66"/>
        <v>6075</v>
      </c>
      <c r="BA128" s="53">
        <v>121</v>
      </c>
      <c r="BB128" s="14">
        <f t="shared" si="62"/>
        <v>14</v>
      </c>
      <c r="BC128" s="14">
        <f t="shared" si="63"/>
        <v>4</v>
      </c>
      <c r="BD128" s="14">
        <f t="shared" si="67"/>
        <v>1080</v>
      </c>
      <c r="BE128" s="14">
        <f t="shared" si="68"/>
        <v>4500</v>
      </c>
      <c r="BF128" s="14">
        <f t="shared" si="69"/>
        <v>12150</v>
      </c>
    </row>
    <row r="129" spans="37:58" ht="16.5" x14ac:dyDescent="0.2">
      <c r="AK129" s="25">
        <v>125</v>
      </c>
      <c r="AL129" s="25">
        <v>10</v>
      </c>
      <c r="AM129" s="25">
        <v>8</v>
      </c>
      <c r="AN129" s="69">
        <f t="shared" si="57"/>
        <v>18</v>
      </c>
      <c r="AO129" s="69">
        <f t="shared" si="58"/>
        <v>58</v>
      </c>
      <c r="AP129" s="69">
        <f t="shared" si="59"/>
        <v>96</v>
      </c>
      <c r="AS129" s="53">
        <v>125</v>
      </c>
      <c r="AT129" s="14">
        <f t="shared" si="60"/>
        <v>14</v>
      </c>
      <c r="AU129" s="14">
        <f t="shared" si="61"/>
        <v>8</v>
      </c>
      <c r="AV129" s="14">
        <f t="shared" si="64"/>
        <v>540</v>
      </c>
      <c r="AW129" s="14">
        <f t="shared" si="65"/>
        <v>2250</v>
      </c>
      <c r="AX129" s="14">
        <f t="shared" si="66"/>
        <v>6075</v>
      </c>
      <c r="BA129" s="53">
        <v>122</v>
      </c>
      <c r="BB129" s="14">
        <f t="shared" si="62"/>
        <v>14</v>
      </c>
      <c r="BC129" s="14">
        <f t="shared" si="63"/>
        <v>5</v>
      </c>
      <c r="BD129" s="14">
        <f t="shared" si="67"/>
        <v>1080</v>
      </c>
      <c r="BE129" s="14">
        <f t="shared" si="68"/>
        <v>4500</v>
      </c>
      <c r="BF129" s="14">
        <f t="shared" si="69"/>
        <v>12150</v>
      </c>
    </row>
    <row r="130" spans="37:58" ht="16.5" x14ac:dyDescent="0.2">
      <c r="AK130" s="25">
        <v>126</v>
      </c>
      <c r="AL130" s="25">
        <v>10</v>
      </c>
      <c r="AM130" s="25">
        <v>9</v>
      </c>
      <c r="AN130" s="69">
        <f t="shared" si="57"/>
        <v>18</v>
      </c>
      <c r="AO130" s="69">
        <f t="shared" si="58"/>
        <v>59</v>
      </c>
      <c r="AP130" s="69">
        <f t="shared" si="59"/>
        <v>98</v>
      </c>
      <c r="AS130" s="53">
        <v>126</v>
      </c>
      <c r="AT130" s="14">
        <f t="shared" si="60"/>
        <v>14</v>
      </c>
      <c r="AU130" s="14">
        <f t="shared" si="61"/>
        <v>9</v>
      </c>
      <c r="AV130" s="14">
        <f t="shared" si="64"/>
        <v>540</v>
      </c>
      <c r="AW130" s="14">
        <f t="shared" si="65"/>
        <v>2250</v>
      </c>
      <c r="AX130" s="14">
        <f t="shared" si="66"/>
        <v>6075</v>
      </c>
      <c r="BA130" s="53">
        <v>123</v>
      </c>
      <c r="BB130" s="14">
        <f t="shared" si="62"/>
        <v>14</v>
      </c>
      <c r="BC130" s="14">
        <f t="shared" si="63"/>
        <v>6</v>
      </c>
      <c r="BD130" s="14">
        <f t="shared" si="67"/>
        <v>1080</v>
      </c>
      <c r="BE130" s="14">
        <f t="shared" si="68"/>
        <v>4500</v>
      </c>
      <c r="BF130" s="14">
        <f t="shared" si="69"/>
        <v>12150</v>
      </c>
    </row>
    <row r="131" spans="37:58" ht="16.5" x14ac:dyDescent="0.2">
      <c r="AK131" s="25">
        <v>127</v>
      </c>
      <c r="AL131" s="25">
        <v>10</v>
      </c>
      <c r="AM131" s="25">
        <v>10</v>
      </c>
      <c r="AN131" s="69">
        <f t="shared" si="57"/>
        <v>18</v>
      </c>
      <c r="AO131" s="69">
        <f t="shared" si="58"/>
        <v>60</v>
      </c>
      <c r="AP131" s="69">
        <f t="shared" si="59"/>
        <v>100</v>
      </c>
      <c r="AS131" s="53">
        <v>127</v>
      </c>
      <c r="AT131" s="14">
        <f t="shared" si="60"/>
        <v>15</v>
      </c>
      <c r="AU131" s="14">
        <f t="shared" si="61"/>
        <v>1</v>
      </c>
      <c r="AV131" s="14">
        <f t="shared" si="64"/>
        <v>600</v>
      </c>
      <c r="AW131" s="14">
        <f t="shared" si="65"/>
        <v>2400</v>
      </c>
      <c r="AX131" s="14">
        <f t="shared" si="66"/>
        <v>6750</v>
      </c>
      <c r="BA131" s="53">
        <v>124</v>
      </c>
      <c r="BB131" s="14">
        <f t="shared" si="62"/>
        <v>14</v>
      </c>
      <c r="BC131" s="14">
        <f t="shared" si="63"/>
        <v>7</v>
      </c>
      <c r="BD131" s="14">
        <f t="shared" si="67"/>
        <v>1080</v>
      </c>
      <c r="BE131" s="14">
        <f t="shared" si="68"/>
        <v>4500</v>
      </c>
      <c r="BF131" s="14">
        <f t="shared" si="69"/>
        <v>12150</v>
      </c>
    </row>
    <row r="132" spans="37:58" ht="16.5" x14ac:dyDescent="0.2">
      <c r="AK132" s="25">
        <v>128</v>
      </c>
      <c r="AL132" s="25">
        <v>10</v>
      </c>
      <c r="AM132" s="25">
        <v>11</v>
      </c>
      <c r="AN132" s="69">
        <f t="shared" si="57"/>
        <v>18</v>
      </c>
      <c r="AO132" s="69">
        <f t="shared" si="58"/>
        <v>61</v>
      </c>
      <c r="AP132" s="69">
        <f t="shared" si="59"/>
        <v>102</v>
      </c>
      <c r="AS132" s="53">
        <v>128</v>
      </c>
      <c r="AT132" s="14">
        <f t="shared" si="60"/>
        <v>15</v>
      </c>
      <c r="AU132" s="14">
        <f t="shared" si="61"/>
        <v>2</v>
      </c>
      <c r="AV132" s="14">
        <f t="shared" si="64"/>
        <v>600</v>
      </c>
      <c r="AW132" s="14">
        <f t="shared" si="65"/>
        <v>2400</v>
      </c>
      <c r="AX132" s="14">
        <f t="shared" si="66"/>
        <v>6750</v>
      </c>
      <c r="BA132" s="53">
        <v>125</v>
      </c>
      <c r="BB132" s="14">
        <f t="shared" si="62"/>
        <v>14</v>
      </c>
      <c r="BC132" s="14">
        <f t="shared" si="63"/>
        <v>8</v>
      </c>
      <c r="BD132" s="14">
        <f t="shared" si="67"/>
        <v>1080</v>
      </c>
      <c r="BE132" s="14">
        <f t="shared" si="68"/>
        <v>4500</v>
      </c>
      <c r="BF132" s="14">
        <f t="shared" si="69"/>
        <v>12150</v>
      </c>
    </row>
    <row r="133" spans="37:58" ht="16.5" x14ac:dyDescent="0.2">
      <c r="AK133" s="25">
        <v>129</v>
      </c>
      <c r="AL133" s="25">
        <v>10</v>
      </c>
      <c r="AM133" s="25">
        <v>12</v>
      </c>
      <c r="AN133" s="69">
        <f t="shared" si="57"/>
        <v>18</v>
      </c>
      <c r="AO133" s="69">
        <f t="shared" si="58"/>
        <v>62</v>
      </c>
      <c r="AP133" s="69">
        <f t="shared" si="59"/>
        <v>104</v>
      </c>
      <c r="AS133" s="53">
        <v>129</v>
      </c>
      <c r="AT133" s="14">
        <f t="shared" si="60"/>
        <v>15</v>
      </c>
      <c r="AU133" s="14">
        <f t="shared" si="61"/>
        <v>3</v>
      </c>
      <c r="AV133" s="14">
        <f t="shared" si="64"/>
        <v>600</v>
      </c>
      <c r="AW133" s="14">
        <f t="shared" si="65"/>
        <v>2400</v>
      </c>
      <c r="AX133" s="14">
        <f t="shared" si="66"/>
        <v>6750</v>
      </c>
      <c r="BA133" s="53">
        <v>126</v>
      </c>
      <c r="BB133" s="14">
        <f t="shared" si="62"/>
        <v>14</v>
      </c>
      <c r="BC133" s="14">
        <f t="shared" si="63"/>
        <v>9</v>
      </c>
      <c r="BD133" s="14">
        <f t="shared" si="67"/>
        <v>1080</v>
      </c>
      <c r="BE133" s="14">
        <f t="shared" si="68"/>
        <v>4500</v>
      </c>
      <c r="BF133" s="14">
        <f t="shared" si="69"/>
        <v>12150</v>
      </c>
    </row>
    <row r="134" spans="37:58" ht="16.5" x14ac:dyDescent="0.2">
      <c r="AK134" s="25">
        <v>130</v>
      </c>
      <c r="AL134" s="25">
        <v>10</v>
      </c>
      <c r="AM134" s="25">
        <v>13</v>
      </c>
      <c r="AN134" s="69">
        <f t="shared" ref="AN134:AN197" si="73">INDEX($D$6:$D$25,AL134)</f>
        <v>18</v>
      </c>
      <c r="AO134" s="69">
        <f t="shared" ref="AO134:AO197" si="74">INT(INDEX($F$5:$F$25,AL134)+AM134*INDEX($G$6:$G$25,AL134))</f>
        <v>63</v>
      </c>
      <c r="AP134" s="69">
        <f t="shared" ref="AP134:AP197" si="75">INT(INDEX($I$5:$I$25,AL134)+AM134*INDEX($J$6:$J$25,AL134))</f>
        <v>106</v>
      </c>
      <c r="AS134" s="53">
        <v>130</v>
      </c>
      <c r="AT134" s="14">
        <f t="shared" ref="AT134:AT197" si="76">INDEX($L$5:$L$25,MATCH(AS134-1,$N$5:$N$25,1))+1</f>
        <v>15</v>
      </c>
      <c r="AU134" s="14">
        <f t="shared" ref="AU134:AU197" si="77">AS134-INDEX($N$5:$N$25,AT134)</f>
        <v>4</v>
      </c>
      <c r="AV134" s="14">
        <f t="shared" si="64"/>
        <v>600</v>
      </c>
      <c r="AW134" s="14">
        <f t="shared" si="65"/>
        <v>2400</v>
      </c>
      <c r="AX134" s="14">
        <f t="shared" si="66"/>
        <v>6750</v>
      </c>
      <c r="BA134" s="53">
        <v>127</v>
      </c>
      <c r="BB134" s="14">
        <f t="shared" ref="BB134:BB197" si="78">INDEX($X$5:$X$25,MATCH(BA134-1,$Z$5:$Z$25,1))+1</f>
        <v>15</v>
      </c>
      <c r="BC134" s="14">
        <f t="shared" ref="BC134:BC197" si="79">BA134-INDEX($Z$5:$Z$25,BB134)</f>
        <v>1</v>
      </c>
      <c r="BD134" s="14">
        <f t="shared" si="67"/>
        <v>1200</v>
      </c>
      <c r="BE134" s="14">
        <f t="shared" si="68"/>
        <v>4800</v>
      </c>
      <c r="BF134" s="14">
        <f t="shared" si="69"/>
        <v>13500</v>
      </c>
    </row>
    <row r="135" spans="37:58" ht="16.5" x14ac:dyDescent="0.2">
      <c r="AK135" s="25">
        <v>131</v>
      </c>
      <c r="AL135" s="25">
        <v>10</v>
      </c>
      <c r="AM135" s="25">
        <v>14</v>
      </c>
      <c r="AN135" s="69">
        <f t="shared" si="73"/>
        <v>18</v>
      </c>
      <c r="AO135" s="69">
        <f t="shared" si="74"/>
        <v>64</v>
      </c>
      <c r="AP135" s="69">
        <f t="shared" si="75"/>
        <v>108</v>
      </c>
      <c r="AS135" s="53">
        <v>131</v>
      </c>
      <c r="AT135" s="14">
        <f t="shared" si="76"/>
        <v>15</v>
      </c>
      <c r="AU135" s="14">
        <f t="shared" si="77"/>
        <v>5</v>
      </c>
      <c r="AV135" s="14">
        <f t="shared" si="64"/>
        <v>600</v>
      </c>
      <c r="AW135" s="14">
        <f t="shared" si="65"/>
        <v>2400</v>
      </c>
      <c r="AX135" s="14">
        <f t="shared" si="66"/>
        <v>6750</v>
      </c>
      <c r="BA135" s="53">
        <v>128</v>
      </c>
      <c r="BB135" s="14">
        <f t="shared" si="78"/>
        <v>15</v>
      </c>
      <c r="BC135" s="14">
        <f t="shared" si="79"/>
        <v>2</v>
      </c>
      <c r="BD135" s="14">
        <f t="shared" si="67"/>
        <v>1200</v>
      </c>
      <c r="BE135" s="14">
        <f t="shared" si="68"/>
        <v>4800</v>
      </c>
      <c r="BF135" s="14">
        <f t="shared" si="69"/>
        <v>13500</v>
      </c>
    </row>
    <row r="136" spans="37:58" ht="16.5" x14ac:dyDescent="0.2">
      <c r="AK136" s="25">
        <v>132</v>
      </c>
      <c r="AL136" s="25">
        <v>10</v>
      </c>
      <c r="AM136" s="25">
        <v>15</v>
      </c>
      <c r="AN136" s="69">
        <f t="shared" si="73"/>
        <v>18</v>
      </c>
      <c r="AO136" s="69">
        <f t="shared" si="74"/>
        <v>65</v>
      </c>
      <c r="AP136" s="69">
        <f t="shared" si="75"/>
        <v>110</v>
      </c>
      <c r="AS136" s="53">
        <v>132</v>
      </c>
      <c r="AT136" s="14">
        <f t="shared" si="76"/>
        <v>15</v>
      </c>
      <c r="AU136" s="14">
        <f t="shared" si="77"/>
        <v>6</v>
      </c>
      <c r="AV136" s="14">
        <f t="shared" si="64"/>
        <v>600</v>
      </c>
      <c r="AW136" s="14">
        <f t="shared" si="65"/>
        <v>2400</v>
      </c>
      <c r="AX136" s="14">
        <f t="shared" si="66"/>
        <v>6750</v>
      </c>
      <c r="BA136" s="53">
        <v>129</v>
      </c>
      <c r="BB136" s="14">
        <f t="shared" si="78"/>
        <v>15</v>
      </c>
      <c r="BC136" s="14">
        <f t="shared" si="79"/>
        <v>3</v>
      </c>
      <c r="BD136" s="14">
        <f t="shared" si="67"/>
        <v>1200</v>
      </c>
      <c r="BE136" s="14">
        <f t="shared" si="68"/>
        <v>4800</v>
      </c>
      <c r="BF136" s="14">
        <f t="shared" si="69"/>
        <v>13500</v>
      </c>
    </row>
    <row r="137" spans="37:58" ht="16.5" x14ac:dyDescent="0.2">
      <c r="AK137" s="25">
        <v>133</v>
      </c>
      <c r="AL137" s="25">
        <v>11</v>
      </c>
      <c r="AM137" s="25">
        <v>1</v>
      </c>
      <c r="AN137" s="69">
        <f t="shared" si="73"/>
        <v>20</v>
      </c>
      <c r="AO137" s="69">
        <f t="shared" si="74"/>
        <v>56</v>
      </c>
      <c r="AP137" s="69">
        <f t="shared" si="75"/>
        <v>92</v>
      </c>
      <c r="AS137" s="53">
        <v>133</v>
      </c>
      <c r="AT137" s="14">
        <f t="shared" si="76"/>
        <v>15</v>
      </c>
      <c r="AU137" s="14">
        <f t="shared" si="77"/>
        <v>7</v>
      </c>
      <c r="AV137" s="14">
        <f t="shared" si="64"/>
        <v>600</v>
      </c>
      <c r="AW137" s="14">
        <f t="shared" si="65"/>
        <v>2400</v>
      </c>
      <c r="AX137" s="14">
        <f t="shared" si="66"/>
        <v>6750</v>
      </c>
      <c r="BA137" s="53">
        <v>130</v>
      </c>
      <c r="BB137" s="14">
        <f t="shared" si="78"/>
        <v>15</v>
      </c>
      <c r="BC137" s="14">
        <f t="shared" si="79"/>
        <v>4</v>
      </c>
      <c r="BD137" s="14">
        <f t="shared" si="67"/>
        <v>1200</v>
      </c>
      <c r="BE137" s="14">
        <f t="shared" si="68"/>
        <v>4800</v>
      </c>
      <c r="BF137" s="14">
        <f t="shared" si="69"/>
        <v>13500</v>
      </c>
    </row>
    <row r="138" spans="37:58" ht="16.5" x14ac:dyDescent="0.2">
      <c r="AK138" s="25">
        <v>134</v>
      </c>
      <c r="AL138" s="25">
        <v>11</v>
      </c>
      <c r="AM138" s="25">
        <v>2</v>
      </c>
      <c r="AN138" s="69">
        <f t="shared" si="73"/>
        <v>20</v>
      </c>
      <c r="AO138" s="69">
        <f t="shared" si="74"/>
        <v>57</v>
      </c>
      <c r="AP138" s="69">
        <f t="shared" si="75"/>
        <v>94</v>
      </c>
      <c r="AS138" s="53">
        <v>134</v>
      </c>
      <c r="AT138" s="14">
        <f t="shared" si="76"/>
        <v>15</v>
      </c>
      <c r="AU138" s="14">
        <f t="shared" si="77"/>
        <v>8</v>
      </c>
      <c r="AV138" s="14">
        <f t="shared" si="64"/>
        <v>600</v>
      </c>
      <c r="AW138" s="14">
        <f t="shared" si="65"/>
        <v>2400</v>
      </c>
      <c r="AX138" s="14">
        <f t="shared" si="66"/>
        <v>6750</v>
      </c>
      <c r="BA138" s="53">
        <v>131</v>
      </c>
      <c r="BB138" s="14">
        <f t="shared" si="78"/>
        <v>15</v>
      </c>
      <c r="BC138" s="14">
        <f t="shared" si="79"/>
        <v>5</v>
      </c>
      <c r="BD138" s="14">
        <f t="shared" si="67"/>
        <v>1200</v>
      </c>
      <c r="BE138" s="14">
        <f t="shared" si="68"/>
        <v>4800</v>
      </c>
      <c r="BF138" s="14">
        <f t="shared" si="69"/>
        <v>13500</v>
      </c>
    </row>
    <row r="139" spans="37:58" ht="16.5" x14ac:dyDescent="0.2">
      <c r="AK139" s="25">
        <v>135</v>
      </c>
      <c r="AL139" s="25">
        <v>11</v>
      </c>
      <c r="AM139" s="25">
        <v>3</v>
      </c>
      <c r="AN139" s="69">
        <f t="shared" si="73"/>
        <v>20</v>
      </c>
      <c r="AO139" s="69">
        <f t="shared" si="74"/>
        <v>58</v>
      </c>
      <c r="AP139" s="69">
        <f t="shared" si="75"/>
        <v>96</v>
      </c>
      <c r="AS139" s="53">
        <v>135</v>
      </c>
      <c r="AT139" s="14">
        <f t="shared" si="76"/>
        <v>15</v>
      </c>
      <c r="AU139" s="14">
        <f t="shared" si="77"/>
        <v>9</v>
      </c>
      <c r="AV139" s="14">
        <f t="shared" si="64"/>
        <v>600</v>
      </c>
      <c r="AW139" s="14">
        <f t="shared" si="65"/>
        <v>2400</v>
      </c>
      <c r="AX139" s="14">
        <f t="shared" si="66"/>
        <v>6750</v>
      </c>
      <c r="BA139" s="53">
        <v>132</v>
      </c>
      <c r="BB139" s="14">
        <f t="shared" si="78"/>
        <v>15</v>
      </c>
      <c r="BC139" s="14">
        <f t="shared" si="79"/>
        <v>6</v>
      </c>
      <c r="BD139" s="14">
        <f t="shared" si="67"/>
        <v>1200</v>
      </c>
      <c r="BE139" s="14">
        <f t="shared" si="68"/>
        <v>4800</v>
      </c>
      <c r="BF139" s="14">
        <f t="shared" si="69"/>
        <v>13500</v>
      </c>
    </row>
    <row r="140" spans="37:58" ht="16.5" x14ac:dyDescent="0.2">
      <c r="AK140" s="25">
        <v>136</v>
      </c>
      <c r="AL140" s="25">
        <v>11</v>
      </c>
      <c r="AM140" s="25">
        <v>4</v>
      </c>
      <c r="AN140" s="69">
        <f t="shared" si="73"/>
        <v>20</v>
      </c>
      <c r="AO140" s="69">
        <f t="shared" si="74"/>
        <v>59</v>
      </c>
      <c r="AP140" s="69">
        <f t="shared" si="75"/>
        <v>98</v>
      </c>
      <c r="AS140" s="53">
        <v>136</v>
      </c>
      <c r="AT140" s="14">
        <f t="shared" si="76"/>
        <v>16</v>
      </c>
      <c r="AU140" s="14">
        <f t="shared" si="77"/>
        <v>1</v>
      </c>
      <c r="AV140" s="14">
        <f t="shared" si="64"/>
        <v>640</v>
      </c>
      <c r="AW140" s="14">
        <f t="shared" si="65"/>
        <v>2700</v>
      </c>
      <c r="AX140" s="14">
        <f t="shared" si="66"/>
        <v>7200</v>
      </c>
      <c r="BA140" s="53">
        <v>133</v>
      </c>
      <c r="BB140" s="14">
        <f t="shared" si="78"/>
        <v>15</v>
      </c>
      <c r="BC140" s="14">
        <f t="shared" si="79"/>
        <v>7</v>
      </c>
      <c r="BD140" s="14">
        <f t="shared" si="67"/>
        <v>1200</v>
      </c>
      <c r="BE140" s="14">
        <f t="shared" si="68"/>
        <v>4800</v>
      </c>
      <c r="BF140" s="14">
        <f t="shared" si="69"/>
        <v>13500</v>
      </c>
    </row>
    <row r="141" spans="37:58" ht="16.5" x14ac:dyDescent="0.2">
      <c r="AK141" s="25">
        <v>137</v>
      </c>
      <c r="AL141" s="25">
        <v>11</v>
      </c>
      <c r="AM141" s="25">
        <v>5</v>
      </c>
      <c r="AN141" s="69">
        <f t="shared" si="73"/>
        <v>20</v>
      </c>
      <c r="AO141" s="69">
        <f t="shared" si="74"/>
        <v>60</v>
      </c>
      <c r="AP141" s="69">
        <f t="shared" si="75"/>
        <v>100</v>
      </c>
      <c r="AS141" s="53">
        <v>137</v>
      </c>
      <c r="AT141" s="14">
        <f t="shared" si="76"/>
        <v>16</v>
      </c>
      <c r="AU141" s="14">
        <f t="shared" si="77"/>
        <v>2</v>
      </c>
      <c r="AV141" s="14">
        <f t="shared" si="64"/>
        <v>640</v>
      </c>
      <c r="AW141" s="14">
        <f t="shared" si="65"/>
        <v>2700</v>
      </c>
      <c r="AX141" s="14">
        <f t="shared" si="66"/>
        <v>7200</v>
      </c>
      <c r="BA141" s="53">
        <v>134</v>
      </c>
      <c r="BB141" s="14">
        <f t="shared" si="78"/>
        <v>15</v>
      </c>
      <c r="BC141" s="14">
        <f t="shared" si="79"/>
        <v>8</v>
      </c>
      <c r="BD141" s="14">
        <f t="shared" si="67"/>
        <v>1200</v>
      </c>
      <c r="BE141" s="14">
        <f t="shared" si="68"/>
        <v>4800</v>
      </c>
      <c r="BF141" s="14">
        <f t="shared" si="69"/>
        <v>13500</v>
      </c>
    </row>
    <row r="142" spans="37:58" ht="16.5" x14ac:dyDescent="0.2">
      <c r="AK142" s="25">
        <v>138</v>
      </c>
      <c r="AL142" s="25">
        <v>11</v>
      </c>
      <c r="AM142" s="25">
        <v>6</v>
      </c>
      <c r="AN142" s="69">
        <f t="shared" si="73"/>
        <v>20</v>
      </c>
      <c r="AO142" s="69">
        <f t="shared" si="74"/>
        <v>61</v>
      </c>
      <c r="AP142" s="69">
        <f t="shared" si="75"/>
        <v>102</v>
      </c>
      <c r="AS142" s="53">
        <v>138</v>
      </c>
      <c r="AT142" s="14">
        <f t="shared" si="76"/>
        <v>16</v>
      </c>
      <c r="AU142" s="14">
        <f t="shared" si="77"/>
        <v>3</v>
      </c>
      <c r="AV142" s="14">
        <f t="shared" ref="AV142:AV205" si="80">INDEX($P$6:$P$25,AT142)</f>
        <v>640</v>
      </c>
      <c r="AW142" s="14">
        <f t="shared" ref="AW142:AW205" si="81">INDEX($R$6:$R$25,AT142)</f>
        <v>2700</v>
      </c>
      <c r="AX142" s="14">
        <f t="shared" ref="AX142:AX205" si="82">INDEX($T$6:$T$25,AT142)</f>
        <v>7200</v>
      </c>
      <c r="BA142" s="53">
        <v>135</v>
      </c>
      <c r="BB142" s="14">
        <f t="shared" si="78"/>
        <v>15</v>
      </c>
      <c r="BC142" s="14">
        <f t="shared" si="79"/>
        <v>9</v>
      </c>
      <c r="BD142" s="14">
        <f t="shared" si="67"/>
        <v>1200</v>
      </c>
      <c r="BE142" s="14">
        <f t="shared" si="68"/>
        <v>4800</v>
      </c>
      <c r="BF142" s="14">
        <f t="shared" si="69"/>
        <v>13500</v>
      </c>
    </row>
    <row r="143" spans="37:58" ht="16.5" x14ac:dyDescent="0.2">
      <c r="AK143" s="25">
        <v>139</v>
      </c>
      <c r="AL143" s="25">
        <v>11</v>
      </c>
      <c r="AM143" s="25">
        <v>7</v>
      </c>
      <c r="AN143" s="69">
        <f t="shared" si="73"/>
        <v>20</v>
      </c>
      <c r="AO143" s="69">
        <f t="shared" si="74"/>
        <v>62</v>
      </c>
      <c r="AP143" s="69">
        <f t="shared" si="75"/>
        <v>104</v>
      </c>
      <c r="AS143" s="53">
        <v>139</v>
      </c>
      <c r="AT143" s="14">
        <f t="shared" si="76"/>
        <v>16</v>
      </c>
      <c r="AU143" s="14">
        <f t="shared" si="77"/>
        <v>4</v>
      </c>
      <c r="AV143" s="14">
        <f t="shared" si="80"/>
        <v>640</v>
      </c>
      <c r="AW143" s="14">
        <f t="shared" si="81"/>
        <v>2700</v>
      </c>
      <c r="AX143" s="14">
        <f t="shared" si="82"/>
        <v>7200</v>
      </c>
      <c r="BA143" s="53">
        <v>136</v>
      </c>
      <c r="BB143" s="14">
        <f t="shared" si="78"/>
        <v>16</v>
      </c>
      <c r="BC143" s="14">
        <f t="shared" si="79"/>
        <v>1</v>
      </c>
      <c r="BD143" s="14">
        <f t="shared" ref="BD143:BD205" si="83">INDEX($AB$6:$AB$25,BB143)</f>
        <v>1280</v>
      </c>
      <c r="BE143" s="14">
        <f t="shared" ref="BE143:BE205" si="84">INDEX($AD$6:$AD$25,BB143)</f>
        <v>5400</v>
      </c>
      <c r="BF143" s="14">
        <f t="shared" ref="BF143:BF205" si="85">INDEX($AF$6:$AF$25,BB143)</f>
        <v>14400</v>
      </c>
    </row>
    <row r="144" spans="37:58" ht="16.5" x14ac:dyDescent="0.2">
      <c r="AK144" s="25">
        <v>140</v>
      </c>
      <c r="AL144" s="25">
        <v>11</v>
      </c>
      <c r="AM144" s="25">
        <v>8</v>
      </c>
      <c r="AN144" s="69">
        <f t="shared" si="73"/>
        <v>20</v>
      </c>
      <c r="AO144" s="69">
        <f t="shared" si="74"/>
        <v>63</v>
      </c>
      <c r="AP144" s="69">
        <f t="shared" si="75"/>
        <v>106</v>
      </c>
      <c r="AS144" s="53">
        <v>140</v>
      </c>
      <c r="AT144" s="14">
        <f t="shared" si="76"/>
        <v>16</v>
      </c>
      <c r="AU144" s="14">
        <f t="shared" si="77"/>
        <v>5</v>
      </c>
      <c r="AV144" s="14">
        <f t="shared" si="80"/>
        <v>640</v>
      </c>
      <c r="AW144" s="14">
        <f t="shared" si="81"/>
        <v>2700</v>
      </c>
      <c r="AX144" s="14">
        <f t="shared" si="82"/>
        <v>7200</v>
      </c>
      <c r="BA144" s="53">
        <v>137</v>
      </c>
      <c r="BB144" s="14">
        <f t="shared" si="78"/>
        <v>16</v>
      </c>
      <c r="BC144" s="14">
        <f t="shared" si="79"/>
        <v>2</v>
      </c>
      <c r="BD144" s="14">
        <f t="shared" si="83"/>
        <v>1280</v>
      </c>
      <c r="BE144" s="14">
        <f t="shared" si="84"/>
        <v>5400</v>
      </c>
      <c r="BF144" s="14">
        <f t="shared" si="85"/>
        <v>14400</v>
      </c>
    </row>
    <row r="145" spans="37:58" ht="16.5" x14ac:dyDescent="0.2">
      <c r="AK145" s="25">
        <v>141</v>
      </c>
      <c r="AL145" s="25">
        <v>11</v>
      </c>
      <c r="AM145" s="25">
        <v>9</v>
      </c>
      <c r="AN145" s="69">
        <f t="shared" si="73"/>
        <v>20</v>
      </c>
      <c r="AO145" s="69">
        <f t="shared" si="74"/>
        <v>64</v>
      </c>
      <c r="AP145" s="69">
        <f t="shared" si="75"/>
        <v>108</v>
      </c>
      <c r="AS145" s="53">
        <v>141</v>
      </c>
      <c r="AT145" s="14">
        <f t="shared" si="76"/>
        <v>16</v>
      </c>
      <c r="AU145" s="14">
        <f t="shared" si="77"/>
        <v>6</v>
      </c>
      <c r="AV145" s="14">
        <f t="shared" si="80"/>
        <v>640</v>
      </c>
      <c r="AW145" s="14">
        <f t="shared" si="81"/>
        <v>2700</v>
      </c>
      <c r="AX145" s="14">
        <f t="shared" si="82"/>
        <v>7200</v>
      </c>
      <c r="BA145" s="53">
        <v>138</v>
      </c>
      <c r="BB145" s="14">
        <f t="shared" si="78"/>
        <v>16</v>
      </c>
      <c r="BC145" s="14">
        <f t="shared" si="79"/>
        <v>3</v>
      </c>
      <c r="BD145" s="14">
        <f t="shared" si="83"/>
        <v>1280</v>
      </c>
      <c r="BE145" s="14">
        <f t="shared" si="84"/>
        <v>5400</v>
      </c>
      <c r="BF145" s="14">
        <f t="shared" si="85"/>
        <v>14400</v>
      </c>
    </row>
    <row r="146" spans="37:58" ht="16.5" x14ac:dyDescent="0.2">
      <c r="AK146" s="25">
        <v>142</v>
      </c>
      <c r="AL146" s="25">
        <v>11</v>
      </c>
      <c r="AM146" s="25">
        <v>10</v>
      </c>
      <c r="AN146" s="69">
        <f t="shared" si="73"/>
        <v>20</v>
      </c>
      <c r="AO146" s="69">
        <f t="shared" si="74"/>
        <v>65</v>
      </c>
      <c r="AP146" s="69">
        <f t="shared" si="75"/>
        <v>110</v>
      </c>
      <c r="AS146" s="53">
        <v>142</v>
      </c>
      <c r="AT146" s="14">
        <f t="shared" si="76"/>
        <v>16</v>
      </c>
      <c r="AU146" s="14">
        <f t="shared" si="77"/>
        <v>7</v>
      </c>
      <c r="AV146" s="14">
        <f t="shared" si="80"/>
        <v>640</v>
      </c>
      <c r="AW146" s="14">
        <f t="shared" si="81"/>
        <v>2700</v>
      </c>
      <c r="AX146" s="14">
        <f t="shared" si="82"/>
        <v>7200</v>
      </c>
      <c r="BA146" s="53">
        <v>139</v>
      </c>
      <c r="BB146" s="14">
        <f t="shared" si="78"/>
        <v>16</v>
      </c>
      <c r="BC146" s="14">
        <f t="shared" si="79"/>
        <v>4</v>
      </c>
      <c r="BD146" s="14">
        <f t="shared" si="83"/>
        <v>1280</v>
      </c>
      <c r="BE146" s="14">
        <f t="shared" si="84"/>
        <v>5400</v>
      </c>
      <c r="BF146" s="14">
        <f t="shared" si="85"/>
        <v>14400</v>
      </c>
    </row>
    <row r="147" spans="37:58" ht="16.5" x14ac:dyDescent="0.2">
      <c r="AK147" s="25">
        <v>143</v>
      </c>
      <c r="AL147" s="25">
        <v>11</v>
      </c>
      <c r="AM147" s="25">
        <v>11</v>
      </c>
      <c r="AN147" s="69">
        <f t="shared" si="73"/>
        <v>20</v>
      </c>
      <c r="AO147" s="69">
        <f t="shared" si="74"/>
        <v>66</v>
      </c>
      <c r="AP147" s="69">
        <f t="shared" si="75"/>
        <v>112</v>
      </c>
      <c r="AS147" s="53">
        <v>143</v>
      </c>
      <c r="AT147" s="14">
        <f t="shared" si="76"/>
        <v>16</v>
      </c>
      <c r="AU147" s="14">
        <f t="shared" si="77"/>
        <v>8</v>
      </c>
      <c r="AV147" s="14">
        <f t="shared" si="80"/>
        <v>640</v>
      </c>
      <c r="AW147" s="14">
        <f t="shared" si="81"/>
        <v>2700</v>
      </c>
      <c r="AX147" s="14">
        <f t="shared" si="82"/>
        <v>7200</v>
      </c>
      <c r="BA147" s="53">
        <v>140</v>
      </c>
      <c r="BB147" s="14">
        <f t="shared" si="78"/>
        <v>16</v>
      </c>
      <c r="BC147" s="14">
        <f t="shared" si="79"/>
        <v>5</v>
      </c>
      <c r="BD147" s="14">
        <f t="shared" si="83"/>
        <v>1280</v>
      </c>
      <c r="BE147" s="14">
        <f t="shared" si="84"/>
        <v>5400</v>
      </c>
      <c r="BF147" s="14">
        <f t="shared" si="85"/>
        <v>14400</v>
      </c>
    </row>
    <row r="148" spans="37:58" ht="16.5" x14ac:dyDescent="0.2">
      <c r="AK148" s="25">
        <v>144</v>
      </c>
      <c r="AL148" s="25">
        <v>11</v>
      </c>
      <c r="AM148" s="25">
        <v>12</v>
      </c>
      <c r="AN148" s="69">
        <f t="shared" si="73"/>
        <v>20</v>
      </c>
      <c r="AO148" s="69">
        <f t="shared" si="74"/>
        <v>67</v>
      </c>
      <c r="AP148" s="69">
        <f t="shared" si="75"/>
        <v>114</v>
      </c>
      <c r="AS148" s="53">
        <v>144</v>
      </c>
      <c r="AT148" s="14">
        <f t="shared" si="76"/>
        <v>16</v>
      </c>
      <c r="AU148" s="14">
        <f t="shared" si="77"/>
        <v>9</v>
      </c>
      <c r="AV148" s="14">
        <f t="shared" si="80"/>
        <v>640</v>
      </c>
      <c r="AW148" s="14">
        <f t="shared" si="81"/>
        <v>2700</v>
      </c>
      <c r="AX148" s="14">
        <f t="shared" si="82"/>
        <v>7200</v>
      </c>
      <c r="BA148" s="53">
        <v>141</v>
      </c>
      <c r="BB148" s="14">
        <f t="shared" si="78"/>
        <v>16</v>
      </c>
      <c r="BC148" s="14">
        <f t="shared" si="79"/>
        <v>6</v>
      </c>
      <c r="BD148" s="14">
        <f t="shared" si="83"/>
        <v>1280</v>
      </c>
      <c r="BE148" s="14">
        <f t="shared" si="84"/>
        <v>5400</v>
      </c>
      <c r="BF148" s="14">
        <f t="shared" si="85"/>
        <v>14400</v>
      </c>
    </row>
    <row r="149" spans="37:58" ht="16.5" x14ac:dyDescent="0.2">
      <c r="AK149" s="25">
        <v>145</v>
      </c>
      <c r="AL149" s="25">
        <v>11</v>
      </c>
      <c r="AM149" s="25">
        <v>13</v>
      </c>
      <c r="AN149" s="69">
        <f t="shared" si="73"/>
        <v>20</v>
      </c>
      <c r="AO149" s="69">
        <f t="shared" si="74"/>
        <v>68</v>
      </c>
      <c r="AP149" s="69">
        <f t="shared" si="75"/>
        <v>116</v>
      </c>
      <c r="AS149" s="53">
        <v>145</v>
      </c>
      <c r="AT149" s="14">
        <f t="shared" si="76"/>
        <v>17</v>
      </c>
      <c r="AU149" s="14">
        <f t="shared" si="77"/>
        <v>1</v>
      </c>
      <c r="AV149" s="14">
        <f t="shared" si="80"/>
        <v>700</v>
      </c>
      <c r="AW149" s="14">
        <f t="shared" si="81"/>
        <v>3000</v>
      </c>
      <c r="AX149" s="14">
        <f t="shared" si="82"/>
        <v>7875</v>
      </c>
      <c r="BA149" s="53">
        <v>142</v>
      </c>
      <c r="BB149" s="14">
        <f t="shared" si="78"/>
        <v>16</v>
      </c>
      <c r="BC149" s="14">
        <f t="shared" si="79"/>
        <v>7</v>
      </c>
      <c r="BD149" s="14">
        <f t="shared" si="83"/>
        <v>1280</v>
      </c>
      <c r="BE149" s="14">
        <f t="shared" si="84"/>
        <v>5400</v>
      </c>
      <c r="BF149" s="14">
        <f t="shared" si="85"/>
        <v>14400</v>
      </c>
    </row>
    <row r="150" spans="37:58" ht="16.5" x14ac:dyDescent="0.2">
      <c r="AK150" s="25">
        <v>146</v>
      </c>
      <c r="AL150" s="25">
        <v>11</v>
      </c>
      <c r="AM150" s="25">
        <v>14</v>
      </c>
      <c r="AN150" s="69">
        <f t="shared" si="73"/>
        <v>20</v>
      </c>
      <c r="AO150" s="69">
        <f t="shared" si="74"/>
        <v>69</v>
      </c>
      <c r="AP150" s="69">
        <f t="shared" si="75"/>
        <v>118</v>
      </c>
      <c r="AS150" s="53">
        <v>146</v>
      </c>
      <c r="AT150" s="14">
        <f t="shared" si="76"/>
        <v>17</v>
      </c>
      <c r="AU150" s="14">
        <f t="shared" si="77"/>
        <v>2</v>
      </c>
      <c r="AV150" s="14">
        <f t="shared" si="80"/>
        <v>700</v>
      </c>
      <c r="AW150" s="14">
        <f t="shared" si="81"/>
        <v>3000</v>
      </c>
      <c r="AX150" s="14">
        <f t="shared" si="82"/>
        <v>7875</v>
      </c>
      <c r="BA150" s="53">
        <v>143</v>
      </c>
      <c r="BB150" s="14">
        <f t="shared" si="78"/>
        <v>16</v>
      </c>
      <c r="BC150" s="14">
        <f t="shared" si="79"/>
        <v>8</v>
      </c>
      <c r="BD150" s="14">
        <f t="shared" si="83"/>
        <v>1280</v>
      </c>
      <c r="BE150" s="14">
        <f t="shared" si="84"/>
        <v>5400</v>
      </c>
      <c r="BF150" s="14">
        <f t="shared" si="85"/>
        <v>14400</v>
      </c>
    </row>
    <row r="151" spans="37:58" ht="16.5" x14ac:dyDescent="0.2">
      <c r="AK151" s="25">
        <v>147</v>
      </c>
      <c r="AL151" s="25">
        <v>11</v>
      </c>
      <c r="AM151" s="25">
        <v>15</v>
      </c>
      <c r="AN151" s="69">
        <f t="shared" si="73"/>
        <v>20</v>
      </c>
      <c r="AO151" s="69">
        <f t="shared" si="74"/>
        <v>70</v>
      </c>
      <c r="AP151" s="69">
        <f t="shared" si="75"/>
        <v>120</v>
      </c>
      <c r="AS151" s="53">
        <v>147</v>
      </c>
      <c r="AT151" s="14">
        <f t="shared" si="76"/>
        <v>17</v>
      </c>
      <c r="AU151" s="14">
        <f t="shared" si="77"/>
        <v>3</v>
      </c>
      <c r="AV151" s="14">
        <f t="shared" si="80"/>
        <v>700</v>
      </c>
      <c r="AW151" s="14">
        <f t="shared" si="81"/>
        <v>3000</v>
      </c>
      <c r="AX151" s="14">
        <f t="shared" si="82"/>
        <v>7875</v>
      </c>
      <c r="BA151" s="53">
        <v>144</v>
      </c>
      <c r="BB151" s="14">
        <f t="shared" si="78"/>
        <v>16</v>
      </c>
      <c r="BC151" s="14">
        <f t="shared" si="79"/>
        <v>9</v>
      </c>
      <c r="BD151" s="14">
        <f t="shared" si="83"/>
        <v>1280</v>
      </c>
      <c r="BE151" s="14">
        <f t="shared" si="84"/>
        <v>5400</v>
      </c>
      <c r="BF151" s="14">
        <f t="shared" si="85"/>
        <v>14400</v>
      </c>
    </row>
    <row r="152" spans="37:58" ht="16.5" x14ac:dyDescent="0.2">
      <c r="AK152" s="25">
        <v>148</v>
      </c>
      <c r="AL152" s="25">
        <v>12</v>
      </c>
      <c r="AM152" s="25">
        <v>1</v>
      </c>
      <c r="AN152" s="69">
        <f t="shared" si="73"/>
        <v>22</v>
      </c>
      <c r="AO152" s="69">
        <f t="shared" si="74"/>
        <v>61</v>
      </c>
      <c r="AP152" s="69">
        <f t="shared" si="75"/>
        <v>102</v>
      </c>
      <c r="AS152" s="53">
        <v>148</v>
      </c>
      <c r="AT152" s="14">
        <f t="shared" si="76"/>
        <v>17</v>
      </c>
      <c r="AU152" s="14">
        <f t="shared" si="77"/>
        <v>4</v>
      </c>
      <c r="AV152" s="14">
        <f t="shared" si="80"/>
        <v>700</v>
      </c>
      <c r="AW152" s="14">
        <f t="shared" si="81"/>
        <v>3000</v>
      </c>
      <c r="AX152" s="14">
        <f t="shared" si="82"/>
        <v>7875</v>
      </c>
      <c r="BA152" s="53">
        <v>145</v>
      </c>
      <c r="BB152" s="14">
        <f t="shared" si="78"/>
        <v>17</v>
      </c>
      <c r="BC152" s="14">
        <f t="shared" si="79"/>
        <v>1</v>
      </c>
      <c r="BD152" s="14">
        <f t="shared" si="83"/>
        <v>1400</v>
      </c>
      <c r="BE152" s="14">
        <f t="shared" si="84"/>
        <v>6000</v>
      </c>
      <c r="BF152" s="14">
        <f t="shared" si="85"/>
        <v>15750</v>
      </c>
    </row>
    <row r="153" spans="37:58" ht="16.5" x14ac:dyDescent="0.2">
      <c r="AK153" s="25">
        <v>149</v>
      </c>
      <c r="AL153" s="25">
        <v>12</v>
      </c>
      <c r="AM153" s="25">
        <v>2</v>
      </c>
      <c r="AN153" s="69">
        <f t="shared" si="73"/>
        <v>22</v>
      </c>
      <c r="AO153" s="69">
        <f t="shared" si="74"/>
        <v>62</v>
      </c>
      <c r="AP153" s="69">
        <f t="shared" si="75"/>
        <v>104</v>
      </c>
      <c r="AS153" s="53">
        <v>149</v>
      </c>
      <c r="AT153" s="14">
        <f t="shared" si="76"/>
        <v>17</v>
      </c>
      <c r="AU153" s="14">
        <f t="shared" si="77"/>
        <v>5</v>
      </c>
      <c r="AV153" s="14">
        <f t="shared" si="80"/>
        <v>700</v>
      </c>
      <c r="AW153" s="14">
        <f t="shared" si="81"/>
        <v>3000</v>
      </c>
      <c r="AX153" s="14">
        <f t="shared" si="82"/>
        <v>7875</v>
      </c>
      <c r="BA153" s="53">
        <v>146</v>
      </c>
      <c r="BB153" s="14">
        <f t="shared" si="78"/>
        <v>17</v>
      </c>
      <c r="BC153" s="14">
        <f t="shared" si="79"/>
        <v>2</v>
      </c>
      <c r="BD153" s="14">
        <f t="shared" si="83"/>
        <v>1400</v>
      </c>
      <c r="BE153" s="14">
        <f t="shared" si="84"/>
        <v>6000</v>
      </c>
      <c r="BF153" s="14">
        <f t="shared" si="85"/>
        <v>15750</v>
      </c>
    </row>
    <row r="154" spans="37:58" ht="16.5" x14ac:dyDescent="0.2">
      <c r="AK154" s="25">
        <v>150</v>
      </c>
      <c r="AL154" s="25">
        <v>12</v>
      </c>
      <c r="AM154" s="25">
        <v>3</v>
      </c>
      <c r="AN154" s="69">
        <f t="shared" si="73"/>
        <v>22</v>
      </c>
      <c r="AO154" s="69">
        <f t="shared" si="74"/>
        <v>63</v>
      </c>
      <c r="AP154" s="69">
        <f t="shared" si="75"/>
        <v>106</v>
      </c>
      <c r="AS154" s="53">
        <v>150</v>
      </c>
      <c r="AT154" s="14">
        <f t="shared" si="76"/>
        <v>17</v>
      </c>
      <c r="AU154" s="14">
        <f t="shared" si="77"/>
        <v>6</v>
      </c>
      <c r="AV154" s="14">
        <f t="shared" si="80"/>
        <v>700</v>
      </c>
      <c r="AW154" s="14">
        <f t="shared" si="81"/>
        <v>3000</v>
      </c>
      <c r="AX154" s="14">
        <f t="shared" si="82"/>
        <v>7875</v>
      </c>
      <c r="BA154" s="53">
        <v>147</v>
      </c>
      <c r="BB154" s="14">
        <f t="shared" si="78"/>
        <v>17</v>
      </c>
      <c r="BC154" s="14">
        <f t="shared" si="79"/>
        <v>3</v>
      </c>
      <c r="BD154" s="14">
        <f t="shared" si="83"/>
        <v>1400</v>
      </c>
      <c r="BE154" s="14">
        <f t="shared" si="84"/>
        <v>6000</v>
      </c>
      <c r="BF154" s="14">
        <f t="shared" si="85"/>
        <v>15750</v>
      </c>
    </row>
    <row r="155" spans="37:58" ht="16.5" x14ac:dyDescent="0.2">
      <c r="AK155" s="25">
        <v>151</v>
      </c>
      <c r="AL155" s="25">
        <v>12</v>
      </c>
      <c r="AM155" s="25">
        <v>4</v>
      </c>
      <c r="AN155" s="69">
        <f t="shared" si="73"/>
        <v>22</v>
      </c>
      <c r="AO155" s="69">
        <f t="shared" si="74"/>
        <v>64</v>
      </c>
      <c r="AP155" s="69">
        <f t="shared" si="75"/>
        <v>108</v>
      </c>
      <c r="AS155" s="53">
        <v>151</v>
      </c>
      <c r="AT155" s="14">
        <f t="shared" si="76"/>
        <v>17</v>
      </c>
      <c r="AU155" s="14">
        <f t="shared" si="77"/>
        <v>7</v>
      </c>
      <c r="AV155" s="14">
        <f t="shared" si="80"/>
        <v>700</v>
      </c>
      <c r="AW155" s="14">
        <f t="shared" si="81"/>
        <v>3000</v>
      </c>
      <c r="AX155" s="14">
        <f t="shared" si="82"/>
        <v>7875</v>
      </c>
      <c r="BA155" s="53">
        <v>148</v>
      </c>
      <c r="BB155" s="14">
        <f t="shared" si="78"/>
        <v>17</v>
      </c>
      <c r="BC155" s="14">
        <f t="shared" si="79"/>
        <v>4</v>
      </c>
      <c r="BD155" s="14">
        <f t="shared" si="83"/>
        <v>1400</v>
      </c>
      <c r="BE155" s="14">
        <f t="shared" si="84"/>
        <v>6000</v>
      </c>
      <c r="BF155" s="14">
        <f t="shared" si="85"/>
        <v>15750</v>
      </c>
    </row>
    <row r="156" spans="37:58" ht="16.5" x14ac:dyDescent="0.2">
      <c r="AK156" s="25">
        <v>152</v>
      </c>
      <c r="AL156" s="25">
        <v>12</v>
      </c>
      <c r="AM156" s="25">
        <v>5</v>
      </c>
      <c r="AN156" s="69">
        <f t="shared" si="73"/>
        <v>22</v>
      </c>
      <c r="AO156" s="69">
        <f t="shared" si="74"/>
        <v>65</v>
      </c>
      <c r="AP156" s="69">
        <f t="shared" si="75"/>
        <v>110</v>
      </c>
      <c r="AS156" s="53">
        <v>152</v>
      </c>
      <c r="AT156" s="14">
        <f t="shared" si="76"/>
        <v>17</v>
      </c>
      <c r="AU156" s="14">
        <f t="shared" si="77"/>
        <v>8</v>
      </c>
      <c r="AV156" s="14">
        <f t="shared" si="80"/>
        <v>700</v>
      </c>
      <c r="AW156" s="14">
        <f t="shared" si="81"/>
        <v>3000</v>
      </c>
      <c r="AX156" s="14">
        <f t="shared" si="82"/>
        <v>7875</v>
      </c>
      <c r="BA156" s="53">
        <v>149</v>
      </c>
      <c r="BB156" s="14">
        <f t="shared" si="78"/>
        <v>17</v>
      </c>
      <c r="BC156" s="14">
        <f t="shared" si="79"/>
        <v>5</v>
      </c>
      <c r="BD156" s="14">
        <f t="shared" si="83"/>
        <v>1400</v>
      </c>
      <c r="BE156" s="14">
        <f t="shared" si="84"/>
        <v>6000</v>
      </c>
      <c r="BF156" s="14">
        <f t="shared" si="85"/>
        <v>15750</v>
      </c>
    </row>
    <row r="157" spans="37:58" ht="16.5" x14ac:dyDescent="0.2">
      <c r="AK157" s="25">
        <v>153</v>
      </c>
      <c r="AL157" s="25">
        <v>12</v>
      </c>
      <c r="AM157" s="25">
        <v>6</v>
      </c>
      <c r="AN157" s="69">
        <f t="shared" si="73"/>
        <v>22</v>
      </c>
      <c r="AO157" s="69">
        <f t="shared" si="74"/>
        <v>66</v>
      </c>
      <c r="AP157" s="69">
        <f t="shared" si="75"/>
        <v>112</v>
      </c>
      <c r="AS157" s="53">
        <v>153</v>
      </c>
      <c r="AT157" s="14">
        <f t="shared" si="76"/>
        <v>17</v>
      </c>
      <c r="AU157" s="14">
        <f t="shared" si="77"/>
        <v>9</v>
      </c>
      <c r="AV157" s="14">
        <f t="shared" si="80"/>
        <v>700</v>
      </c>
      <c r="AW157" s="14">
        <f t="shared" si="81"/>
        <v>3000</v>
      </c>
      <c r="AX157" s="14">
        <f t="shared" si="82"/>
        <v>7875</v>
      </c>
      <c r="BA157" s="53">
        <v>150</v>
      </c>
      <c r="BB157" s="14">
        <f t="shared" si="78"/>
        <v>17</v>
      </c>
      <c r="BC157" s="14">
        <f t="shared" si="79"/>
        <v>6</v>
      </c>
      <c r="BD157" s="14">
        <f t="shared" si="83"/>
        <v>1400</v>
      </c>
      <c r="BE157" s="14">
        <f t="shared" si="84"/>
        <v>6000</v>
      </c>
      <c r="BF157" s="14">
        <f t="shared" si="85"/>
        <v>15750</v>
      </c>
    </row>
    <row r="158" spans="37:58" ht="16.5" x14ac:dyDescent="0.2">
      <c r="AK158" s="25">
        <v>154</v>
      </c>
      <c r="AL158" s="25">
        <v>12</v>
      </c>
      <c r="AM158" s="25">
        <v>7</v>
      </c>
      <c r="AN158" s="69">
        <f t="shared" si="73"/>
        <v>22</v>
      </c>
      <c r="AO158" s="69">
        <f t="shared" si="74"/>
        <v>67</v>
      </c>
      <c r="AP158" s="69">
        <f t="shared" si="75"/>
        <v>114</v>
      </c>
      <c r="AS158" s="53">
        <v>154</v>
      </c>
      <c r="AT158" s="14">
        <f t="shared" si="76"/>
        <v>18</v>
      </c>
      <c r="AU158" s="14">
        <f t="shared" si="77"/>
        <v>1</v>
      </c>
      <c r="AV158" s="14">
        <f t="shared" si="80"/>
        <v>740</v>
      </c>
      <c r="AW158" s="14">
        <f t="shared" si="81"/>
        <v>3300</v>
      </c>
      <c r="AX158" s="14">
        <f t="shared" si="82"/>
        <v>8325</v>
      </c>
      <c r="BA158" s="53">
        <v>151</v>
      </c>
      <c r="BB158" s="14">
        <f t="shared" si="78"/>
        <v>17</v>
      </c>
      <c r="BC158" s="14">
        <f t="shared" si="79"/>
        <v>7</v>
      </c>
      <c r="BD158" s="14">
        <f t="shared" si="83"/>
        <v>1400</v>
      </c>
      <c r="BE158" s="14">
        <f t="shared" si="84"/>
        <v>6000</v>
      </c>
      <c r="BF158" s="14">
        <f t="shared" si="85"/>
        <v>15750</v>
      </c>
    </row>
    <row r="159" spans="37:58" ht="16.5" x14ac:dyDescent="0.2">
      <c r="AK159" s="25">
        <v>155</v>
      </c>
      <c r="AL159" s="25">
        <v>12</v>
      </c>
      <c r="AM159" s="25">
        <v>8</v>
      </c>
      <c r="AN159" s="69">
        <f t="shared" si="73"/>
        <v>22</v>
      </c>
      <c r="AO159" s="69">
        <f t="shared" si="74"/>
        <v>68</v>
      </c>
      <c r="AP159" s="69">
        <f t="shared" si="75"/>
        <v>116</v>
      </c>
      <c r="AS159" s="53">
        <v>155</v>
      </c>
      <c r="AT159" s="14">
        <f t="shared" si="76"/>
        <v>18</v>
      </c>
      <c r="AU159" s="14">
        <f t="shared" si="77"/>
        <v>2</v>
      </c>
      <c r="AV159" s="14">
        <f t="shared" si="80"/>
        <v>740</v>
      </c>
      <c r="AW159" s="14">
        <f t="shared" si="81"/>
        <v>3300</v>
      </c>
      <c r="AX159" s="14">
        <f t="shared" si="82"/>
        <v>8325</v>
      </c>
      <c r="BA159" s="53">
        <v>152</v>
      </c>
      <c r="BB159" s="14">
        <f t="shared" si="78"/>
        <v>17</v>
      </c>
      <c r="BC159" s="14">
        <f t="shared" si="79"/>
        <v>8</v>
      </c>
      <c r="BD159" s="14">
        <f t="shared" si="83"/>
        <v>1400</v>
      </c>
      <c r="BE159" s="14">
        <f t="shared" si="84"/>
        <v>6000</v>
      </c>
      <c r="BF159" s="14">
        <f t="shared" si="85"/>
        <v>15750</v>
      </c>
    </row>
    <row r="160" spans="37:58" ht="16.5" x14ac:dyDescent="0.2">
      <c r="AK160" s="25">
        <v>156</v>
      </c>
      <c r="AL160" s="25">
        <v>12</v>
      </c>
      <c r="AM160" s="25">
        <v>9</v>
      </c>
      <c r="AN160" s="69">
        <f t="shared" si="73"/>
        <v>22</v>
      </c>
      <c r="AO160" s="69">
        <f t="shared" si="74"/>
        <v>69</v>
      </c>
      <c r="AP160" s="69">
        <f t="shared" si="75"/>
        <v>118</v>
      </c>
      <c r="AS160" s="53">
        <v>156</v>
      </c>
      <c r="AT160" s="14">
        <f t="shared" si="76"/>
        <v>18</v>
      </c>
      <c r="AU160" s="14">
        <f t="shared" si="77"/>
        <v>3</v>
      </c>
      <c r="AV160" s="14">
        <f t="shared" si="80"/>
        <v>740</v>
      </c>
      <c r="AW160" s="14">
        <f t="shared" si="81"/>
        <v>3300</v>
      </c>
      <c r="AX160" s="14">
        <f t="shared" si="82"/>
        <v>8325</v>
      </c>
      <c r="BA160" s="53">
        <v>153</v>
      </c>
      <c r="BB160" s="14">
        <f t="shared" si="78"/>
        <v>17</v>
      </c>
      <c r="BC160" s="14">
        <f t="shared" si="79"/>
        <v>9</v>
      </c>
      <c r="BD160" s="14">
        <f t="shared" si="83"/>
        <v>1400</v>
      </c>
      <c r="BE160" s="14">
        <f t="shared" si="84"/>
        <v>6000</v>
      </c>
      <c r="BF160" s="14">
        <f t="shared" si="85"/>
        <v>15750</v>
      </c>
    </row>
    <row r="161" spans="37:58" ht="16.5" x14ac:dyDescent="0.2">
      <c r="AK161" s="25">
        <v>157</v>
      </c>
      <c r="AL161" s="25">
        <v>12</v>
      </c>
      <c r="AM161" s="25">
        <v>10</v>
      </c>
      <c r="AN161" s="69">
        <f t="shared" si="73"/>
        <v>22</v>
      </c>
      <c r="AO161" s="69">
        <f t="shared" si="74"/>
        <v>70</v>
      </c>
      <c r="AP161" s="69">
        <f t="shared" si="75"/>
        <v>120</v>
      </c>
      <c r="AS161" s="53">
        <v>157</v>
      </c>
      <c r="AT161" s="14">
        <f t="shared" si="76"/>
        <v>18</v>
      </c>
      <c r="AU161" s="14">
        <f t="shared" si="77"/>
        <v>4</v>
      </c>
      <c r="AV161" s="14">
        <f t="shared" si="80"/>
        <v>740</v>
      </c>
      <c r="AW161" s="14">
        <f t="shared" si="81"/>
        <v>3300</v>
      </c>
      <c r="AX161" s="14">
        <f t="shared" si="82"/>
        <v>8325</v>
      </c>
      <c r="BA161" s="53">
        <v>154</v>
      </c>
      <c r="BB161" s="14">
        <f t="shared" si="78"/>
        <v>18</v>
      </c>
      <c r="BC161" s="14">
        <f t="shared" si="79"/>
        <v>1</v>
      </c>
      <c r="BD161" s="14">
        <f t="shared" si="83"/>
        <v>1480</v>
      </c>
      <c r="BE161" s="14">
        <f t="shared" si="84"/>
        <v>6600</v>
      </c>
      <c r="BF161" s="14">
        <f t="shared" si="85"/>
        <v>16650</v>
      </c>
    </row>
    <row r="162" spans="37:58" ht="16.5" x14ac:dyDescent="0.2">
      <c r="AK162" s="25">
        <v>158</v>
      </c>
      <c r="AL162" s="25">
        <v>12</v>
      </c>
      <c r="AM162" s="25">
        <v>11</v>
      </c>
      <c r="AN162" s="69">
        <f t="shared" si="73"/>
        <v>22</v>
      </c>
      <c r="AO162" s="69">
        <f t="shared" si="74"/>
        <v>71</v>
      </c>
      <c r="AP162" s="69">
        <f t="shared" si="75"/>
        <v>122</v>
      </c>
      <c r="AS162" s="53">
        <v>158</v>
      </c>
      <c r="AT162" s="14">
        <f t="shared" si="76"/>
        <v>18</v>
      </c>
      <c r="AU162" s="14">
        <f t="shared" si="77"/>
        <v>5</v>
      </c>
      <c r="AV162" s="14">
        <f t="shared" si="80"/>
        <v>740</v>
      </c>
      <c r="AW162" s="14">
        <f t="shared" si="81"/>
        <v>3300</v>
      </c>
      <c r="AX162" s="14">
        <f t="shared" si="82"/>
        <v>8325</v>
      </c>
      <c r="BA162" s="53">
        <v>155</v>
      </c>
      <c r="BB162" s="14">
        <f t="shared" si="78"/>
        <v>18</v>
      </c>
      <c r="BC162" s="14">
        <f t="shared" si="79"/>
        <v>2</v>
      </c>
      <c r="BD162" s="14">
        <f t="shared" si="83"/>
        <v>1480</v>
      </c>
      <c r="BE162" s="14">
        <f t="shared" si="84"/>
        <v>6600</v>
      </c>
      <c r="BF162" s="14">
        <f t="shared" si="85"/>
        <v>16650</v>
      </c>
    </row>
    <row r="163" spans="37:58" ht="16.5" x14ac:dyDescent="0.2">
      <c r="AK163" s="25">
        <v>159</v>
      </c>
      <c r="AL163" s="25">
        <v>12</v>
      </c>
      <c r="AM163" s="25">
        <v>12</v>
      </c>
      <c r="AN163" s="69">
        <f t="shared" si="73"/>
        <v>22</v>
      </c>
      <c r="AO163" s="69">
        <f t="shared" si="74"/>
        <v>72</v>
      </c>
      <c r="AP163" s="69">
        <f t="shared" si="75"/>
        <v>124</v>
      </c>
      <c r="AS163" s="53">
        <v>159</v>
      </c>
      <c r="AT163" s="14">
        <f t="shared" si="76"/>
        <v>18</v>
      </c>
      <c r="AU163" s="14">
        <f t="shared" si="77"/>
        <v>6</v>
      </c>
      <c r="AV163" s="14">
        <f t="shared" si="80"/>
        <v>740</v>
      </c>
      <c r="AW163" s="14">
        <f t="shared" si="81"/>
        <v>3300</v>
      </c>
      <c r="AX163" s="14">
        <f t="shared" si="82"/>
        <v>8325</v>
      </c>
      <c r="BA163" s="53">
        <v>156</v>
      </c>
      <c r="BB163" s="14">
        <f t="shared" si="78"/>
        <v>18</v>
      </c>
      <c r="BC163" s="14">
        <f t="shared" si="79"/>
        <v>3</v>
      </c>
      <c r="BD163" s="14">
        <f t="shared" si="83"/>
        <v>1480</v>
      </c>
      <c r="BE163" s="14">
        <f t="shared" si="84"/>
        <v>6600</v>
      </c>
      <c r="BF163" s="14">
        <f t="shared" si="85"/>
        <v>16650</v>
      </c>
    </row>
    <row r="164" spans="37:58" ht="16.5" x14ac:dyDescent="0.2">
      <c r="AK164" s="25">
        <v>160</v>
      </c>
      <c r="AL164" s="25">
        <v>12</v>
      </c>
      <c r="AM164" s="25">
        <v>13</v>
      </c>
      <c r="AN164" s="69">
        <f t="shared" si="73"/>
        <v>22</v>
      </c>
      <c r="AO164" s="69">
        <f t="shared" si="74"/>
        <v>73</v>
      </c>
      <c r="AP164" s="69">
        <f t="shared" si="75"/>
        <v>126</v>
      </c>
      <c r="AS164" s="53">
        <v>160</v>
      </c>
      <c r="AT164" s="14">
        <f t="shared" si="76"/>
        <v>18</v>
      </c>
      <c r="AU164" s="14">
        <f t="shared" si="77"/>
        <v>7</v>
      </c>
      <c r="AV164" s="14">
        <f t="shared" si="80"/>
        <v>740</v>
      </c>
      <c r="AW164" s="14">
        <f t="shared" si="81"/>
        <v>3300</v>
      </c>
      <c r="AX164" s="14">
        <f t="shared" si="82"/>
        <v>8325</v>
      </c>
      <c r="BA164" s="53">
        <v>157</v>
      </c>
      <c r="BB164" s="14">
        <f t="shared" si="78"/>
        <v>18</v>
      </c>
      <c r="BC164" s="14">
        <f t="shared" si="79"/>
        <v>4</v>
      </c>
      <c r="BD164" s="14">
        <f t="shared" si="83"/>
        <v>1480</v>
      </c>
      <c r="BE164" s="14">
        <f t="shared" si="84"/>
        <v>6600</v>
      </c>
      <c r="BF164" s="14">
        <f t="shared" si="85"/>
        <v>16650</v>
      </c>
    </row>
    <row r="165" spans="37:58" ht="16.5" x14ac:dyDescent="0.2">
      <c r="AK165" s="25">
        <v>161</v>
      </c>
      <c r="AL165" s="25">
        <v>12</v>
      </c>
      <c r="AM165" s="25">
        <v>14</v>
      </c>
      <c r="AN165" s="69">
        <f t="shared" si="73"/>
        <v>22</v>
      </c>
      <c r="AO165" s="69">
        <f t="shared" si="74"/>
        <v>74</v>
      </c>
      <c r="AP165" s="69">
        <f t="shared" si="75"/>
        <v>128</v>
      </c>
      <c r="AS165" s="53">
        <v>161</v>
      </c>
      <c r="AT165" s="14">
        <f t="shared" si="76"/>
        <v>18</v>
      </c>
      <c r="AU165" s="14">
        <f t="shared" si="77"/>
        <v>8</v>
      </c>
      <c r="AV165" s="14">
        <f t="shared" si="80"/>
        <v>740</v>
      </c>
      <c r="AW165" s="14">
        <f t="shared" si="81"/>
        <v>3300</v>
      </c>
      <c r="AX165" s="14">
        <f t="shared" si="82"/>
        <v>8325</v>
      </c>
      <c r="BA165" s="53">
        <v>158</v>
      </c>
      <c r="BB165" s="14">
        <f t="shared" si="78"/>
        <v>18</v>
      </c>
      <c r="BC165" s="14">
        <f t="shared" si="79"/>
        <v>5</v>
      </c>
      <c r="BD165" s="14">
        <f t="shared" si="83"/>
        <v>1480</v>
      </c>
      <c r="BE165" s="14">
        <f t="shared" si="84"/>
        <v>6600</v>
      </c>
      <c r="BF165" s="14">
        <f t="shared" si="85"/>
        <v>16650</v>
      </c>
    </row>
    <row r="166" spans="37:58" ht="16.5" x14ac:dyDescent="0.2">
      <c r="AK166" s="25">
        <v>162</v>
      </c>
      <c r="AL166" s="25">
        <v>12</v>
      </c>
      <c r="AM166" s="25">
        <v>15</v>
      </c>
      <c r="AN166" s="69">
        <f t="shared" si="73"/>
        <v>22</v>
      </c>
      <c r="AO166" s="69">
        <f t="shared" si="74"/>
        <v>75</v>
      </c>
      <c r="AP166" s="69">
        <f t="shared" si="75"/>
        <v>130</v>
      </c>
      <c r="AS166" s="53">
        <v>162</v>
      </c>
      <c r="AT166" s="14">
        <f t="shared" si="76"/>
        <v>18</v>
      </c>
      <c r="AU166" s="14">
        <f t="shared" si="77"/>
        <v>9</v>
      </c>
      <c r="AV166" s="14">
        <f t="shared" si="80"/>
        <v>740</v>
      </c>
      <c r="AW166" s="14">
        <f t="shared" si="81"/>
        <v>3300</v>
      </c>
      <c r="AX166" s="14">
        <f t="shared" si="82"/>
        <v>8325</v>
      </c>
      <c r="BA166" s="53">
        <v>159</v>
      </c>
      <c r="BB166" s="14">
        <f t="shared" si="78"/>
        <v>18</v>
      </c>
      <c r="BC166" s="14">
        <f t="shared" si="79"/>
        <v>6</v>
      </c>
      <c r="BD166" s="14">
        <f t="shared" si="83"/>
        <v>1480</v>
      </c>
      <c r="BE166" s="14">
        <f t="shared" si="84"/>
        <v>6600</v>
      </c>
      <c r="BF166" s="14">
        <f t="shared" si="85"/>
        <v>16650</v>
      </c>
    </row>
    <row r="167" spans="37:58" ht="16.5" x14ac:dyDescent="0.2">
      <c r="AK167" s="25">
        <v>163</v>
      </c>
      <c r="AL167" s="25">
        <v>13</v>
      </c>
      <c r="AM167" s="25">
        <v>1</v>
      </c>
      <c r="AN167" s="69">
        <f t="shared" si="73"/>
        <v>25</v>
      </c>
      <c r="AO167" s="69">
        <f t="shared" si="74"/>
        <v>66</v>
      </c>
      <c r="AP167" s="69">
        <f t="shared" si="75"/>
        <v>113</v>
      </c>
      <c r="AS167" s="53">
        <v>163</v>
      </c>
      <c r="AT167" s="14">
        <f t="shared" si="76"/>
        <v>19</v>
      </c>
      <c r="AU167" s="14">
        <f t="shared" si="77"/>
        <v>1</v>
      </c>
      <c r="AV167" s="14">
        <f t="shared" si="80"/>
        <v>800</v>
      </c>
      <c r="AW167" s="14">
        <f t="shared" si="81"/>
        <v>3600</v>
      </c>
      <c r="AX167" s="14">
        <f t="shared" si="82"/>
        <v>9000</v>
      </c>
      <c r="BA167" s="53">
        <v>160</v>
      </c>
      <c r="BB167" s="14">
        <f t="shared" si="78"/>
        <v>18</v>
      </c>
      <c r="BC167" s="14">
        <f t="shared" si="79"/>
        <v>7</v>
      </c>
      <c r="BD167" s="14">
        <f t="shared" si="83"/>
        <v>1480</v>
      </c>
      <c r="BE167" s="14">
        <f t="shared" si="84"/>
        <v>6600</v>
      </c>
      <c r="BF167" s="14">
        <f t="shared" si="85"/>
        <v>16650</v>
      </c>
    </row>
    <row r="168" spans="37:58" ht="16.5" x14ac:dyDescent="0.2">
      <c r="AK168" s="25">
        <v>164</v>
      </c>
      <c r="AL168" s="25">
        <v>13</v>
      </c>
      <c r="AM168" s="25">
        <v>2</v>
      </c>
      <c r="AN168" s="69">
        <f t="shared" si="73"/>
        <v>25</v>
      </c>
      <c r="AO168" s="69">
        <f t="shared" si="74"/>
        <v>67</v>
      </c>
      <c r="AP168" s="69">
        <f t="shared" si="75"/>
        <v>116</v>
      </c>
      <c r="AS168" s="53">
        <v>164</v>
      </c>
      <c r="AT168" s="14">
        <f t="shared" si="76"/>
        <v>19</v>
      </c>
      <c r="AU168" s="14">
        <f t="shared" si="77"/>
        <v>2</v>
      </c>
      <c r="AV168" s="14">
        <f t="shared" si="80"/>
        <v>800</v>
      </c>
      <c r="AW168" s="14">
        <f t="shared" si="81"/>
        <v>3600</v>
      </c>
      <c r="AX168" s="14">
        <f t="shared" si="82"/>
        <v>9000</v>
      </c>
      <c r="BA168" s="53">
        <v>161</v>
      </c>
      <c r="BB168" s="14">
        <f t="shared" si="78"/>
        <v>18</v>
      </c>
      <c r="BC168" s="14">
        <f t="shared" si="79"/>
        <v>8</v>
      </c>
      <c r="BD168" s="14">
        <f t="shared" si="83"/>
        <v>1480</v>
      </c>
      <c r="BE168" s="14">
        <f t="shared" si="84"/>
        <v>6600</v>
      </c>
      <c r="BF168" s="14">
        <f t="shared" si="85"/>
        <v>16650</v>
      </c>
    </row>
    <row r="169" spans="37:58" ht="16.5" x14ac:dyDescent="0.2">
      <c r="AK169" s="25">
        <v>165</v>
      </c>
      <c r="AL169" s="25">
        <v>13</v>
      </c>
      <c r="AM169" s="25">
        <v>3</v>
      </c>
      <c r="AN169" s="69">
        <f t="shared" si="73"/>
        <v>25</v>
      </c>
      <c r="AO169" s="69">
        <f t="shared" si="74"/>
        <v>68</v>
      </c>
      <c r="AP169" s="69">
        <f t="shared" si="75"/>
        <v>119</v>
      </c>
      <c r="AS169" s="53">
        <v>165</v>
      </c>
      <c r="AT169" s="14">
        <f t="shared" si="76"/>
        <v>19</v>
      </c>
      <c r="AU169" s="14">
        <f t="shared" si="77"/>
        <v>3</v>
      </c>
      <c r="AV169" s="14">
        <f t="shared" si="80"/>
        <v>800</v>
      </c>
      <c r="AW169" s="14">
        <f t="shared" si="81"/>
        <v>3600</v>
      </c>
      <c r="AX169" s="14">
        <f t="shared" si="82"/>
        <v>9000</v>
      </c>
      <c r="BA169" s="53">
        <v>162</v>
      </c>
      <c r="BB169" s="14">
        <f t="shared" si="78"/>
        <v>18</v>
      </c>
      <c r="BC169" s="14">
        <f t="shared" si="79"/>
        <v>9</v>
      </c>
      <c r="BD169" s="14">
        <f t="shared" si="83"/>
        <v>1480</v>
      </c>
      <c r="BE169" s="14">
        <f t="shared" si="84"/>
        <v>6600</v>
      </c>
      <c r="BF169" s="14">
        <f t="shared" si="85"/>
        <v>16650</v>
      </c>
    </row>
    <row r="170" spans="37:58" ht="16.5" x14ac:dyDescent="0.2">
      <c r="AK170" s="25">
        <v>166</v>
      </c>
      <c r="AL170" s="25">
        <v>13</v>
      </c>
      <c r="AM170" s="25">
        <v>4</v>
      </c>
      <c r="AN170" s="69">
        <f t="shared" si="73"/>
        <v>25</v>
      </c>
      <c r="AO170" s="69">
        <f t="shared" si="74"/>
        <v>69</v>
      </c>
      <c r="AP170" s="69">
        <f t="shared" si="75"/>
        <v>122</v>
      </c>
      <c r="AS170" s="53">
        <v>166</v>
      </c>
      <c r="AT170" s="14">
        <f t="shared" si="76"/>
        <v>19</v>
      </c>
      <c r="AU170" s="14">
        <f t="shared" si="77"/>
        <v>4</v>
      </c>
      <c r="AV170" s="14">
        <f t="shared" si="80"/>
        <v>800</v>
      </c>
      <c r="AW170" s="14">
        <f t="shared" si="81"/>
        <v>3600</v>
      </c>
      <c r="AX170" s="14">
        <f t="shared" si="82"/>
        <v>9000</v>
      </c>
      <c r="BA170" s="53">
        <v>163</v>
      </c>
      <c r="BB170" s="14">
        <f t="shared" si="78"/>
        <v>19</v>
      </c>
      <c r="BC170" s="14">
        <f t="shared" si="79"/>
        <v>1</v>
      </c>
      <c r="BD170" s="14">
        <f t="shared" si="83"/>
        <v>1600</v>
      </c>
      <c r="BE170" s="14">
        <f t="shared" si="84"/>
        <v>7200</v>
      </c>
      <c r="BF170" s="14">
        <f t="shared" si="85"/>
        <v>18000</v>
      </c>
    </row>
    <row r="171" spans="37:58" ht="16.5" x14ac:dyDescent="0.2">
      <c r="AK171" s="25">
        <v>167</v>
      </c>
      <c r="AL171" s="25">
        <v>13</v>
      </c>
      <c r="AM171" s="25">
        <v>5</v>
      </c>
      <c r="AN171" s="69">
        <f t="shared" si="73"/>
        <v>25</v>
      </c>
      <c r="AO171" s="69">
        <f t="shared" si="74"/>
        <v>70</v>
      </c>
      <c r="AP171" s="69">
        <f t="shared" si="75"/>
        <v>125</v>
      </c>
      <c r="AS171" s="53">
        <v>167</v>
      </c>
      <c r="AT171" s="14">
        <f t="shared" si="76"/>
        <v>19</v>
      </c>
      <c r="AU171" s="14">
        <f t="shared" si="77"/>
        <v>5</v>
      </c>
      <c r="AV171" s="14">
        <f t="shared" si="80"/>
        <v>800</v>
      </c>
      <c r="AW171" s="14">
        <f t="shared" si="81"/>
        <v>3600</v>
      </c>
      <c r="AX171" s="14">
        <f t="shared" si="82"/>
        <v>9000</v>
      </c>
      <c r="BA171" s="53">
        <v>164</v>
      </c>
      <c r="BB171" s="14">
        <f t="shared" si="78"/>
        <v>19</v>
      </c>
      <c r="BC171" s="14">
        <f t="shared" si="79"/>
        <v>2</v>
      </c>
      <c r="BD171" s="14">
        <f t="shared" si="83"/>
        <v>1600</v>
      </c>
      <c r="BE171" s="14">
        <f t="shared" si="84"/>
        <v>7200</v>
      </c>
      <c r="BF171" s="14">
        <f t="shared" si="85"/>
        <v>18000</v>
      </c>
    </row>
    <row r="172" spans="37:58" ht="16.5" x14ac:dyDescent="0.2">
      <c r="AK172" s="25">
        <v>168</v>
      </c>
      <c r="AL172" s="25">
        <v>13</v>
      </c>
      <c r="AM172" s="25">
        <v>6</v>
      </c>
      <c r="AN172" s="69">
        <f t="shared" si="73"/>
        <v>25</v>
      </c>
      <c r="AO172" s="69">
        <f t="shared" si="74"/>
        <v>71</v>
      </c>
      <c r="AP172" s="69">
        <f t="shared" si="75"/>
        <v>128</v>
      </c>
      <c r="AS172" s="53">
        <v>168</v>
      </c>
      <c r="AT172" s="14">
        <f t="shared" si="76"/>
        <v>19</v>
      </c>
      <c r="AU172" s="14">
        <f t="shared" si="77"/>
        <v>6</v>
      </c>
      <c r="AV172" s="14">
        <f t="shared" si="80"/>
        <v>800</v>
      </c>
      <c r="AW172" s="14">
        <f t="shared" si="81"/>
        <v>3600</v>
      </c>
      <c r="AX172" s="14">
        <f t="shared" si="82"/>
        <v>9000</v>
      </c>
      <c r="BA172" s="53">
        <v>165</v>
      </c>
      <c r="BB172" s="14">
        <f t="shared" si="78"/>
        <v>19</v>
      </c>
      <c r="BC172" s="14">
        <f t="shared" si="79"/>
        <v>3</v>
      </c>
      <c r="BD172" s="14">
        <f t="shared" si="83"/>
        <v>1600</v>
      </c>
      <c r="BE172" s="14">
        <f t="shared" si="84"/>
        <v>7200</v>
      </c>
      <c r="BF172" s="14">
        <f t="shared" si="85"/>
        <v>18000</v>
      </c>
    </row>
    <row r="173" spans="37:58" ht="16.5" x14ac:dyDescent="0.2">
      <c r="AK173" s="25">
        <v>169</v>
      </c>
      <c r="AL173" s="25">
        <v>13</v>
      </c>
      <c r="AM173" s="25">
        <v>7</v>
      </c>
      <c r="AN173" s="69">
        <f t="shared" si="73"/>
        <v>25</v>
      </c>
      <c r="AO173" s="69">
        <f t="shared" si="74"/>
        <v>72</v>
      </c>
      <c r="AP173" s="69">
        <f t="shared" si="75"/>
        <v>131</v>
      </c>
      <c r="AS173" s="53">
        <v>169</v>
      </c>
      <c r="AT173" s="14">
        <f t="shared" si="76"/>
        <v>19</v>
      </c>
      <c r="AU173" s="14">
        <f t="shared" si="77"/>
        <v>7</v>
      </c>
      <c r="AV173" s="14">
        <f t="shared" si="80"/>
        <v>800</v>
      </c>
      <c r="AW173" s="14">
        <f t="shared" si="81"/>
        <v>3600</v>
      </c>
      <c r="AX173" s="14">
        <f t="shared" si="82"/>
        <v>9000</v>
      </c>
      <c r="BA173" s="53">
        <v>166</v>
      </c>
      <c r="BB173" s="14">
        <f t="shared" si="78"/>
        <v>19</v>
      </c>
      <c r="BC173" s="14">
        <f t="shared" si="79"/>
        <v>4</v>
      </c>
      <c r="BD173" s="14">
        <f t="shared" si="83"/>
        <v>1600</v>
      </c>
      <c r="BE173" s="14">
        <f t="shared" si="84"/>
        <v>7200</v>
      </c>
      <c r="BF173" s="14">
        <f t="shared" si="85"/>
        <v>18000</v>
      </c>
    </row>
    <row r="174" spans="37:58" ht="16.5" x14ac:dyDescent="0.2">
      <c r="AK174" s="25">
        <v>170</v>
      </c>
      <c r="AL174" s="25">
        <v>13</v>
      </c>
      <c r="AM174" s="25">
        <v>8</v>
      </c>
      <c r="AN174" s="69">
        <f t="shared" si="73"/>
        <v>25</v>
      </c>
      <c r="AO174" s="69">
        <f t="shared" si="74"/>
        <v>73</v>
      </c>
      <c r="AP174" s="69">
        <f t="shared" si="75"/>
        <v>134</v>
      </c>
      <c r="AS174" s="53">
        <v>170</v>
      </c>
      <c r="AT174" s="14">
        <f t="shared" si="76"/>
        <v>19</v>
      </c>
      <c r="AU174" s="14">
        <f t="shared" si="77"/>
        <v>8</v>
      </c>
      <c r="AV174" s="14">
        <f t="shared" si="80"/>
        <v>800</v>
      </c>
      <c r="AW174" s="14">
        <f t="shared" si="81"/>
        <v>3600</v>
      </c>
      <c r="AX174" s="14">
        <f t="shared" si="82"/>
        <v>9000</v>
      </c>
      <c r="BA174" s="53">
        <v>167</v>
      </c>
      <c r="BB174" s="14">
        <f t="shared" si="78"/>
        <v>19</v>
      </c>
      <c r="BC174" s="14">
        <f t="shared" si="79"/>
        <v>5</v>
      </c>
      <c r="BD174" s="14">
        <f t="shared" si="83"/>
        <v>1600</v>
      </c>
      <c r="BE174" s="14">
        <f t="shared" si="84"/>
        <v>7200</v>
      </c>
      <c r="BF174" s="14">
        <f t="shared" si="85"/>
        <v>18000</v>
      </c>
    </row>
    <row r="175" spans="37:58" ht="16.5" x14ac:dyDescent="0.2">
      <c r="AK175" s="25">
        <v>171</v>
      </c>
      <c r="AL175" s="25">
        <v>13</v>
      </c>
      <c r="AM175" s="25">
        <v>9</v>
      </c>
      <c r="AN175" s="69">
        <f t="shared" si="73"/>
        <v>25</v>
      </c>
      <c r="AO175" s="69">
        <f t="shared" si="74"/>
        <v>74</v>
      </c>
      <c r="AP175" s="69">
        <f t="shared" si="75"/>
        <v>137</v>
      </c>
      <c r="AS175" s="53">
        <v>171</v>
      </c>
      <c r="AT175" s="14">
        <f t="shared" si="76"/>
        <v>19</v>
      </c>
      <c r="AU175" s="14">
        <f t="shared" si="77"/>
        <v>9</v>
      </c>
      <c r="AV175" s="14">
        <f t="shared" si="80"/>
        <v>800</v>
      </c>
      <c r="AW175" s="14">
        <f t="shared" si="81"/>
        <v>3600</v>
      </c>
      <c r="AX175" s="14">
        <f t="shared" si="82"/>
        <v>9000</v>
      </c>
      <c r="BA175" s="53">
        <v>168</v>
      </c>
      <c r="BB175" s="14">
        <f t="shared" si="78"/>
        <v>19</v>
      </c>
      <c r="BC175" s="14">
        <f t="shared" si="79"/>
        <v>6</v>
      </c>
      <c r="BD175" s="14">
        <f t="shared" si="83"/>
        <v>1600</v>
      </c>
      <c r="BE175" s="14">
        <f t="shared" si="84"/>
        <v>7200</v>
      </c>
      <c r="BF175" s="14">
        <f t="shared" si="85"/>
        <v>18000</v>
      </c>
    </row>
    <row r="176" spans="37:58" ht="16.5" x14ac:dyDescent="0.2">
      <c r="AK176" s="25">
        <v>172</v>
      </c>
      <c r="AL176" s="25">
        <v>13</v>
      </c>
      <c r="AM176" s="25">
        <v>10</v>
      </c>
      <c r="AN176" s="69">
        <f t="shared" si="73"/>
        <v>25</v>
      </c>
      <c r="AO176" s="69">
        <f t="shared" si="74"/>
        <v>75</v>
      </c>
      <c r="AP176" s="69">
        <f t="shared" si="75"/>
        <v>140</v>
      </c>
      <c r="AS176" s="53">
        <v>172</v>
      </c>
      <c r="AT176" s="14">
        <f t="shared" si="76"/>
        <v>20</v>
      </c>
      <c r="AU176" s="14">
        <f t="shared" si="77"/>
        <v>1</v>
      </c>
      <c r="AV176" s="14">
        <f t="shared" si="80"/>
        <v>840</v>
      </c>
      <c r="AW176" s="14">
        <f t="shared" si="81"/>
        <v>3900</v>
      </c>
      <c r="AX176" s="14">
        <f t="shared" si="82"/>
        <v>9450</v>
      </c>
      <c r="BA176" s="53">
        <v>169</v>
      </c>
      <c r="BB176" s="14">
        <f t="shared" si="78"/>
        <v>19</v>
      </c>
      <c r="BC176" s="14">
        <f t="shared" si="79"/>
        <v>7</v>
      </c>
      <c r="BD176" s="14">
        <f t="shared" si="83"/>
        <v>1600</v>
      </c>
      <c r="BE176" s="14">
        <f t="shared" si="84"/>
        <v>7200</v>
      </c>
      <c r="BF176" s="14">
        <f t="shared" si="85"/>
        <v>18000</v>
      </c>
    </row>
    <row r="177" spans="37:58" ht="16.5" x14ac:dyDescent="0.2">
      <c r="AK177" s="25">
        <v>173</v>
      </c>
      <c r="AL177" s="25">
        <v>13</v>
      </c>
      <c r="AM177" s="25">
        <v>11</v>
      </c>
      <c r="AN177" s="69">
        <f t="shared" si="73"/>
        <v>25</v>
      </c>
      <c r="AO177" s="69">
        <f t="shared" si="74"/>
        <v>76</v>
      </c>
      <c r="AP177" s="69">
        <f t="shared" si="75"/>
        <v>143</v>
      </c>
      <c r="AS177" s="53">
        <v>173</v>
      </c>
      <c r="AT177" s="14">
        <f t="shared" si="76"/>
        <v>20</v>
      </c>
      <c r="AU177" s="14">
        <f t="shared" si="77"/>
        <v>2</v>
      </c>
      <c r="AV177" s="14">
        <f t="shared" si="80"/>
        <v>840</v>
      </c>
      <c r="AW177" s="14">
        <f t="shared" si="81"/>
        <v>3900</v>
      </c>
      <c r="AX177" s="14">
        <f t="shared" si="82"/>
        <v>9450</v>
      </c>
      <c r="BA177" s="53">
        <v>170</v>
      </c>
      <c r="BB177" s="14">
        <f t="shared" si="78"/>
        <v>19</v>
      </c>
      <c r="BC177" s="14">
        <f t="shared" si="79"/>
        <v>8</v>
      </c>
      <c r="BD177" s="14">
        <f t="shared" si="83"/>
        <v>1600</v>
      </c>
      <c r="BE177" s="14">
        <f t="shared" si="84"/>
        <v>7200</v>
      </c>
      <c r="BF177" s="14">
        <f t="shared" si="85"/>
        <v>18000</v>
      </c>
    </row>
    <row r="178" spans="37:58" ht="16.5" x14ac:dyDescent="0.2">
      <c r="AK178" s="25">
        <v>174</v>
      </c>
      <c r="AL178" s="25">
        <v>13</v>
      </c>
      <c r="AM178" s="25">
        <v>12</v>
      </c>
      <c r="AN178" s="69">
        <f t="shared" si="73"/>
        <v>25</v>
      </c>
      <c r="AO178" s="69">
        <f t="shared" si="74"/>
        <v>77</v>
      </c>
      <c r="AP178" s="69">
        <f t="shared" si="75"/>
        <v>146</v>
      </c>
      <c r="AS178" s="53">
        <v>174</v>
      </c>
      <c r="AT178" s="14">
        <f t="shared" si="76"/>
        <v>20</v>
      </c>
      <c r="AU178" s="14">
        <f t="shared" si="77"/>
        <v>3</v>
      </c>
      <c r="AV178" s="14">
        <f t="shared" si="80"/>
        <v>840</v>
      </c>
      <c r="AW178" s="14">
        <f t="shared" si="81"/>
        <v>3900</v>
      </c>
      <c r="AX178" s="14">
        <f t="shared" si="82"/>
        <v>9450</v>
      </c>
      <c r="BA178" s="53">
        <v>171</v>
      </c>
      <c r="BB178" s="14">
        <f t="shared" si="78"/>
        <v>19</v>
      </c>
      <c r="BC178" s="14">
        <f t="shared" si="79"/>
        <v>9</v>
      </c>
      <c r="BD178" s="14">
        <f t="shared" si="83"/>
        <v>1600</v>
      </c>
      <c r="BE178" s="14">
        <f t="shared" si="84"/>
        <v>7200</v>
      </c>
      <c r="BF178" s="14">
        <f t="shared" si="85"/>
        <v>18000</v>
      </c>
    </row>
    <row r="179" spans="37:58" ht="16.5" x14ac:dyDescent="0.2">
      <c r="AK179" s="25">
        <v>175</v>
      </c>
      <c r="AL179" s="25">
        <v>13</v>
      </c>
      <c r="AM179" s="25">
        <v>13</v>
      </c>
      <c r="AN179" s="69">
        <f t="shared" si="73"/>
        <v>25</v>
      </c>
      <c r="AO179" s="69">
        <f t="shared" si="74"/>
        <v>78</v>
      </c>
      <c r="AP179" s="69">
        <f t="shared" si="75"/>
        <v>149</v>
      </c>
      <c r="AS179" s="53">
        <v>175</v>
      </c>
      <c r="AT179" s="14">
        <f t="shared" si="76"/>
        <v>20</v>
      </c>
      <c r="AU179" s="14">
        <f t="shared" si="77"/>
        <v>4</v>
      </c>
      <c r="AV179" s="14">
        <f t="shared" si="80"/>
        <v>840</v>
      </c>
      <c r="AW179" s="14">
        <f t="shared" si="81"/>
        <v>3900</v>
      </c>
      <c r="AX179" s="14">
        <f t="shared" si="82"/>
        <v>9450</v>
      </c>
      <c r="BA179" s="53">
        <v>172</v>
      </c>
      <c r="BB179" s="14">
        <f t="shared" si="78"/>
        <v>20</v>
      </c>
      <c r="BC179" s="14">
        <f t="shared" si="79"/>
        <v>1</v>
      </c>
      <c r="BD179" s="14">
        <f t="shared" si="83"/>
        <v>1680</v>
      </c>
      <c r="BE179" s="14">
        <f t="shared" si="84"/>
        <v>7800</v>
      </c>
      <c r="BF179" s="14">
        <f t="shared" si="85"/>
        <v>18900</v>
      </c>
    </row>
    <row r="180" spans="37:58" ht="16.5" x14ac:dyDescent="0.2">
      <c r="AK180" s="25">
        <v>176</v>
      </c>
      <c r="AL180" s="25">
        <v>13</v>
      </c>
      <c r="AM180" s="25">
        <v>14</v>
      </c>
      <c r="AN180" s="69">
        <f t="shared" si="73"/>
        <v>25</v>
      </c>
      <c r="AO180" s="69">
        <f t="shared" si="74"/>
        <v>79</v>
      </c>
      <c r="AP180" s="69">
        <f t="shared" si="75"/>
        <v>152</v>
      </c>
      <c r="AS180" s="53">
        <v>176</v>
      </c>
      <c r="AT180" s="14">
        <f t="shared" si="76"/>
        <v>20</v>
      </c>
      <c r="AU180" s="14">
        <f t="shared" si="77"/>
        <v>5</v>
      </c>
      <c r="AV180" s="14">
        <f t="shared" si="80"/>
        <v>840</v>
      </c>
      <c r="AW180" s="14">
        <f t="shared" si="81"/>
        <v>3900</v>
      </c>
      <c r="AX180" s="14">
        <f t="shared" si="82"/>
        <v>9450</v>
      </c>
      <c r="BA180" s="53">
        <v>173</v>
      </c>
      <c r="BB180" s="14">
        <f t="shared" si="78"/>
        <v>20</v>
      </c>
      <c r="BC180" s="14">
        <f t="shared" si="79"/>
        <v>2</v>
      </c>
      <c r="BD180" s="14">
        <f t="shared" si="83"/>
        <v>1680</v>
      </c>
      <c r="BE180" s="14">
        <f t="shared" si="84"/>
        <v>7800</v>
      </c>
      <c r="BF180" s="14">
        <f t="shared" si="85"/>
        <v>18900</v>
      </c>
    </row>
    <row r="181" spans="37:58" ht="16.5" x14ac:dyDescent="0.2">
      <c r="AK181" s="25">
        <v>177</v>
      </c>
      <c r="AL181" s="25">
        <v>13</v>
      </c>
      <c r="AM181" s="25">
        <v>15</v>
      </c>
      <c r="AN181" s="69">
        <f t="shared" si="73"/>
        <v>25</v>
      </c>
      <c r="AO181" s="69">
        <f t="shared" si="74"/>
        <v>80</v>
      </c>
      <c r="AP181" s="69">
        <f t="shared" si="75"/>
        <v>155</v>
      </c>
      <c r="AS181" s="53">
        <v>177</v>
      </c>
      <c r="AT181" s="14">
        <f t="shared" si="76"/>
        <v>20</v>
      </c>
      <c r="AU181" s="14">
        <f t="shared" si="77"/>
        <v>6</v>
      </c>
      <c r="AV181" s="14">
        <f t="shared" si="80"/>
        <v>840</v>
      </c>
      <c r="AW181" s="14">
        <f t="shared" si="81"/>
        <v>3900</v>
      </c>
      <c r="AX181" s="14">
        <f t="shared" si="82"/>
        <v>9450</v>
      </c>
      <c r="BA181" s="53">
        <v>174</v>
      </c>
      <c r="BB181" s="14">
        <f t="shared" si="78"/>
        <v>20</v>
      </c>
      <c r="BC181" s="14">
        <f t="shared" si="79"/>
        <v>3</v>
      </c>
      <c r="BD181" s="14">
        <f t="shared" si="83"/>
        <v>1680</v>
      </c>
      <c r="BE181" s="14">
        <f t="shared" si="84"/>
        <v>7800</v>
      </c>
      <c r="BF181" s="14">
        <f t="shared" si="85"/>
        <v>18900</v>
      </c>
    </row>
    <row r="182" spans="37:58" ht="16.5" x14ac:dyDescent="0.2">
      <c r="AK182" s="25">
        <v>178</v>
      </c>
      <c r="AL182" s="25">
        <v>14</v>
      </c>
      <c r="AM182" s="25">
        <v>1</v>
      </c>
      <c r="AN182" s="69">
        <f t="shared" si="73"/>
        <v>27</v>
      </c>
      <c r="AO182" s="69">
        <f t="shared" si="74"/>
        <v>71</v>
      </c>
      <c r="AP182" s="69">
        <f t="shared" si="75"/>
        <v>127</v>
      </c>
      <c r="AS182" s="53">
        <v>178</v>
      </c>
      <c r="AT182" s="14">
        <f t="shared" si="76"/>
        <v>20</v>
      </c>
      <c r="AU182" s="14">
        <f t="shared" si="77"/>
        <v>7</v>
      </c>
      <c r="AV182" s="14">
        <f t="shared" si="80"/>
        <v>840</v>
      </c>
      <c r="AW182" s="14">
        <f t="shared" si="81"/>
        <v>3900</v>
      </c>
      <c r="AX182" s="14">
        <f t="shared" si="82"/>
        <v>9450</v>
      </c>
      <c r="BA182" s="53">
        <v>175</v>
      </c>
      <c r="BB182" s="14">
        <f t="shared" si="78"/>
        <v>20</v>
      </c>
      <c r="BC182" s="14">
        <f t="shared" si="79"/>
        <v>4</v>
      </c>
      <c r="BD182" s="14">
        <f t="shared" si="83"/>
        <v>1680</v>
      </c>
      <c r="BE182" s="14">
        <f t="shared" si="84"/>
        <v>7800</v>
      </c>
      <c r="BF182" s="14">
        <f t="shared" si="85"/>
        <v>18900</v>
      </c>
    </row>
    <row r="183" spans="37:58" ht="16.5" x14ac:dyDescent="0.2">
      <c r="AK183" s="25">
        <v>179</v>
      </c>
      <c r="AL183" s="25">
        <v>14</v>
      </c>
      <c r="AM183" s="25">
        <v>2</v>
      </c>
      <c r="AN183" s="69">
        <f t="shared" si="73"/>
        <v>27</v>
      </c>
      <c r="AO183" s="69">
        <f t="shared" si="74"/>
        <v>72</v>
      </c>
      <c r="AP183" s="69">
        <f t="shared" si="75"/>
        <v>129</v>
      </c>
      <c r="AS183" s="53">
        <v>179</v>
      </c>
      <c r="AT183" s="14">
        <f t="shared" si="76"/>
        <v>20</v>
      </c>
      <c r="AU183" s="14">
        <f t="shared" si="77"/>
        <v>8</v>
      </c>
      <c r="AV183" s="14">
        <f t="shared" si="80"/>
        <v>840</v>
      </c>
      <c r="AW183" s="14">
        <f t="shared" si="81"/>
        <v>3900</v>
      </c>
      <c r="AX183" s="14">
        <f t="shared" si="82"/>
        <v>9450</v>
      </c>
      <c r="BA183" s="53">
        <v>176</v>
      </c>
      <c r="BB183" s="14">
        <f t="shared" si="78"/>
        <v>20</v>
      </c>
      <c r="BC183" s="14">
        <f t="shared" si="79"/>
        <v>5</v>
      </c>
      <c r="BD183" s="14">
        <f t="shared" si="83"/>
        <v>1680</v>
      </c>
      <c r="BE183" s="14">
        <f t="shared" si="84"/>
        <v>7800</v>
      </c>
      <c r="BF183" s="14">
        <f t="shared" si="85"/>
        <v>18900</v>
      </c>
    </row>
    <row r="184" spans="37:58" ht="16.5" x14ac:dyDescent="0.2">
      <c r="AK184" s="25">
        <v>180</v>
      </c>
      <c r="AL184" s="25">
        <v>14</v>
      </c>
      <c r="AM184" s="25">
        <v>3</v>
      </c>
      <c r="AN184" s="69">
        <f t="shared" si="73"/>
        <v>27</v>
      </c>
      <c r="AO184" s="69">
        <f t="shared" si="74"/>
        <v>73</v>
      </c>
      <c r="AP184" s="69">
        <f t="shared" si="75"/>
        <v>131</v>
      </c>
      <c r="AS184" s="53">
        <v>180</v>
      </c>
      <c r="AT184" s="14">
        <f t="shared" si="76"/>
        <v>20</v>
      </c>
      <c r="AU184" s="14">
        <f t="shared" si="77"/>
        <v>9</v>
      </c>
      <c r="AV184" s="14">
        <f t="shared" si="80"/>
        <v>840</v>
      </c>
      <c r="AW184" s="14">
        <f t="shared" si="81"/>
        <v>3900</v>
      </c>
      <c r="AX184" s="14">
        <f t="shared" si="82"/>
        <v>9450</v>
      </c>
      <c r="BA184" s="53">
        <v>177</v>
      </c>
      <c r="BB184" s="14">
        <f t="shared" si="78"/>
        <v>20</v>
      </c>
      <c r="BC184" s="14">
        <f t="shared" si="79"/>
        <v>6</v>
      </c>
      <c r="BD184" s="14">
        <f t="shared" si="83"/>
        <v>1680</v>
      </c>
      <c r="BE184" s="14">
        <f t="shared" si="84"/>
        <v>7800</v>
      </c>
      <c r="BF184" s="14">
        <f t="shared" si="85"/>
        <v>18900</v>
      </c>
    </row>
    <row r="185" spans="37:58" ht="16.5" x14ac:dyDescent="0.2">
      <c r="AK185" s="25">
        <v>181</v>
      </c>
      <c r="AL185" s="25">
        <v>14</v>
      </c>
      <c r="AM185" s="25">
        <v>4</v>
      </c>
      <c r="AN185" s="69">
        <f t="shared" si="73"/>
        <v>27</v>
      </c>
      <c r="AO185" s="69">
        <f t="shared" si="74"/>
        <v>74</v>
      </c>
      <c r="AP185" s="69">
        <f t="shared" si="75"/>
        <v>133</v>
      </c>
      <c r="AS185" s="15"/>
      <c r="AT185" s="15"/>
      <c r="AU185" s="15"/>
      <c r="AV185" s="15"/>
      <c r="AW185" s="15"/>
      <c r="AX185" s="15"/>
      <c r="BA185" s="53">
        <v>178</v>
      </c>
      <c r="BB185" s="14">
        <f t="shared" si="78"/>
        <v>20</v>
      </c>
      <c r="BC185" s="14">
        <f t="shared" si="79"/>
        <v>7</v>
      </c>
      <c r="BD185" s="14">
        <f t="shared" si="83"/>
        <v>1680</v>
      </c>
      <c r="BE185" s="14">
        <f t="shared" si="84"/>
        <v>7800</v>
      </c>
      <c r="BF185" s="14">
        <f t="shared" si="85"/>
        <v>18900</v>
      </c>
    </row>
    <row r="186" spans="37:58" ht="16.5" x14ac:dyDescent="0.2">
      <c r="AK186" s="25">
        <v>182</v>
      </c>
      <c r="AL186" s="25">
        <v>14</v>
      </c>
      <c r="AM186" s="25">
        <v>5</v>
      </c>
      <c r="AN186" s="69">
        <f t="shared" si="73"/>
        <v>27</v>
      </c>
      <c r="AO186" s="69">
        <f t="shared" si="74"/>
        <v>75</v>
      </c>
      <c r="AP186" s="69">
        <f t="shared" si="75"/>
        <v>135</v>
      </c>
      <c r="AS186" s="15"/>
      <c r="AT186" s="15"/>
      <c r="AU186" s="15"/>
      <c r="AV186" s="15"/>
      <c r="AW186" s="15"/>
      <c r="AX186" s="15"/>
      <c r="BA186" s="53">
        <v>179</v>
      </c>
      <c r="BB186" s="14">
        <f t="shared" si="78"/>
        <v>20</v>
      </c>
      <c r="BC186" s="14">
        <f t="shared" si="79"/>
        <v>8</v>
      </c>
      <c r="BD186" s="14">
        <f t="shared" si="83"/>
        <v>1680</v>
      </c>
      <c r="BE186" s="14">
        <f t="shared" si="84"/>
        <v>7800</v>
      </c>
      <c r="BF186" s="14">
        <f t="shared" si="85"/>
        <v>18900</v>
      </c>
    </row>
    <row r="187" spans="37:58" ht="16.5" x14ac:dyDescent="0.2">
      <c r="AK187" s="25">
        <v>183</v>
      </c>
      <c r="AL187" s="25">
        <v>14</v>
      </c>
      <c r="AM187" s="25">
        <v>6</v>
      </c>
      <c r="AN187" s="69">
        <f t="shared" si="73"/>
        <v>27</v>
      </c>
      <c r="AO187" s="69">
        <f t="shared" si="74"/>
        <v>76</v>
      </c>
      <c r="AP187" s="69">
        <f t="shared" si="75"/>
        <v>137</v>
      </c>
      <c r="AS187" s="15"/>
      <c r="AT187" s="15"/>
      <c r="AU187" s="15"/>
      <c r="AV187" s="15"/>
      <c r="AW187" s="15"/>
      <c r="AX187" s="15"/>
      <c r="BA187" s="53">
        <v>180</v>
      </c>
      <c r="BB187" s="14">
        <f t="shared" si="78"/>
        <v>20</v>
      </c>
      <c r="BC187" s="14">
        <f t="shared" si="79"/>
        <v>9</v>
      </c>
      <c r="BD187" s="14">
        <f t="shared" si="83"/>
        <v>1680</v>
      </c>
      <c r="BE187" s="14">
        <f t="shared" si="84"/>
        <v>7800</v>
      </c>
      <c r="BF187" s="14">
        <f t="shared" si="85"/>
        <v>18900</v>
      </c>
    </row>
    <row r="188" spans="37:58" ht="16.5" x14ac:dyDescent="0.2">
      <c r="AK188" s="25">
        <v>184</v>
      </c>
      <c r="AL188" s="25">
        <v>14</v>
      </c>
      <c r="AM188" s="25">
        <v>7</v>
      </c>
      <c r="AN188" s="69">
        <f t="shared" si="73"/>
        <v>27</v>
      </c>
      <c r="AO188" s="69">
        <f t="shared" si="74"/>
        <v>77</v>
      </c>
      <c r="AP188" s="69">
        <f t="shared" si="75"/>
        <v>139</v>
      </c>
      <c r="AS188" s="15"/>
      <c r="AT188" s="15"/>
      <c r="AU188" s="15"/>
      <c r="AV188" s="15"/>
      <c r="AW188" s="15"/>
      <c r="AX188" s="15"/>
      <c r="BA188" s="53">
        <v>181</v>
      </c>
      <c r="BB188" s="14">
        <f t="shared" si="78"/>
        <v>21</v>
      </c>
      <c r="BC188" s="14">
        <f t="shared" si="79"/>
        <v>1</v>
      </c>
      <c r="BD188" s="14" t="e">
        <f t="shared" si="83"/>
        <v>#REF!</v>
      </c>
      <c r="BE188" s="14" t="e">
        <f t="shared" si="84"/>
        <v>#REF!</v>
      </c>
      <c r="BF188" s="14" t="e">
        <f t="shared" si="85"/>
        <v>#REF!</v>
      </c>
    </row>
    <row r="189" spans="37:58" ht="16.5" x14ac:dyDescent="0.2">
      <c r="AK189" s="25">
        <v>185</v>
      </c>
      <c r="AL189" s="25">
        <v>14</v>
      </c>
      <c r="AM189" s="25">
        <v>8</v>
      </c>
      <c r="AN189" s="69">
        <f t="shared" si="73"/>
        <v>27</v>
      </c>
      <c r="AO189" s="69">
        <f t="shared" si="74"/>
        <v>78</v>
      </c>
      <c r="AP189" s="69">
        <f t="shared" si="75"/>
        <v>141</v>
      </c>
      <c r="AS189" s="15"/>
      <c r="AT189" s="15"/>
      <c r="AU189" s="15"/>
      <c r="AV189" s="15"/>
      <c r="AW189" s="15"/>
      <c r="AX189" s="15"/>
      <c r="BA189" s="53">
        <v>182</v>
      </c>
      <c r="BB189" s="14">
        <f t="shared" si="78"/>
        <v>21</v>
      </c>
      <c r="BC189" s="14">
        <f t="shared" si="79"/>
        <v>2</v>
      </c>
      <c r="BD189" s="14" t="e">
        <f t="shared" si="83"/>
        <v>#REF!</v>
      </c>
      <c r="BE189" s="14" t="e">
        <f t="shared" si="84"/>
        <v>#REF!</v>
      </c>
      <c r="BF189" s="14" t="e">
        <f t="shared" si="85"/>
        <v>#REF!</v>
      </c>
    </row>
    <row r="190" spans="37:58" ht="16.5" x14ac:dyDescent="0.2">
      <c r="AK190" s="25">
        <v>186</v>
      </c>
      <c r="AL190" s="25">
        <v>14</v>
      </c>
      <c r="AM190" s="25">
        <v>9</v>
      </c>
      <c r="AN190" s="69">
        <f t="shared" si="73"/>
        <v>27</v>
      </c>
      <c r="AO190" s="69">
        <f t="shared" si="74"/>
        <v>79</v>
      </c>
      <c r="AP190" s="69">
        <f t="shared" si="75"/>
        <v>143</v>
      </c>
      <c r="AS190" s="15"/>
      <c r="AT190" s="15"/>
      <c r="AU190" s="15"/>
      <c r="AV190" s="15"/>
      <c r="AW190" s="15"/>
      <c r="AX190" s="15"/>
      <c r="BA190" s="53">
        <v>183</v>
      </c>
      <c r="BB190" s="14">
        <f t="shared" si="78"/>
        <v>21</v>
      </c>
      <c r="BC190" s="14">
        <f t="shared" si="79"/>
        <v>3</v>
      </c>
      <c r="BD190" s="14" t="e">
        <f t="shared" si="83"/>
        <v>#REF!</v>
      </c>
      <c r="BE190" s="14" t="e">
        <f t="shared" si="84"/>
        <v>#REF!</v>
      </c>
      <c r="BF190" s="14" t="e">
        <f t="shared" si="85"/>
        <v>#REF!</v>
      </c>
    </row>
    <row r="191" spans="37:58" ht="16.5" x14ac:dyDescent="0.2">
      <c r="AK191" s="25">
        <v>187</v>
      </c>
      <c r="AL191" s="25">
        <v>14</v>
      </c>
      <c r="AM191" s="25">
        <v>10</v>
      </c>
      <c r="AN191" s="69">
        <f t="shared" si="73"/>
        <v>27</v>
      </c>
      <c r="AO191" s="69">
        <f t="shared" si="74"/>
        <v>80</v>
      </c>
      <c r="AP191" s="69">
        <f t="shared" si="75"/>
        <v>145</v>
      </c>
      <c r="AS191" s="15"/>
      <c r="AT191" s="15"/>
      <c r="AU191" s="15"/>
      <c r="AV191" s="15"/>
      <c r="AW191" s="15"/>
      <c r="AX191" s="15"/>
      <c r="BA191" s="53">
        <v>184</v>
      </c>
      <c r="BB191" s="14">
        <f t="shared" si="78"/>
        <v>21</v>
      </c>
      <c r="BC191" s="14">
        <f t="shared" si="79"/>
        <v>4</v>
      </c>
      <c r="BD191" s="14" t="e">
        <f t="shared" si="83"/>
        <v>#REF!</v>
      </c>
      <c r="BE191" s="14" t="e">
        <f t="shared" si="84"/>
        <v>#REF!</v>
      </c>
      <c r="BF191" s="14" t="e">
        <f t="shared" si="85"/>
        <v>#REF!</v>
      </c>
    </row>
    <row r="192" spans="37:58" ht="16.5" x14ac:dyDescent="0.2">
      <c r="AK192" s="25">
        <v>188</v>
      </c>
      <c r="AL192" s="25">
        <v>14</v>
      </c>
      <c r="AM192" s="25">
        <v>11</v>
      </c>
      <c r="AN192" s="69">
        <f t="shared" si="73"/>
        <v>27</v>
      </c>
      <c r="AO192" s="69">
        <f t="shared" si="74"/>
        <v>81</v>
      </c>
      <c r="AP192" s="69">
        <f t="shared" si="75"/>
        <v>147</v>
      </c>
      <c r="AS192" s="15"/>
      <c r="AT192" s="15"/>
      <c r="AU192" s="15"/>
      <c r="AV192" s="15"/>
      <c r="AW192" s="15"/>
      <c r="AX192" s="15"/>
      <c r="BA192" s="53">
        <v>185</v>
      </c>
      <c r="BB192" s="14">
        <f t="shared" si="78"/>
        <v>21</v>
      </c>
      <c r="BC192" s="14">
        <f t="shared" si="79"/>
        <v>5</v>
      </c>
      <c r="BD192" s="14" t="e">
        <f t="shared" si="83"/>
        <v>#REF!</v>
      </c>
      <c r="BE192" s="14" t="e">
        <f t="shared" si="84"/>
        <v>#REF!</v>
      </c>
      <c r="BF192" s="14" t="e">
        <f t="shared" si="85"/>
        <v>#REF!</v>
      </c>
    </row>
    <row r="193" spans="37:58" ht="16.5" x14ac:dyDescent="0.2">
      <c r="AK193" s="25">
        <v>189</v>
      </c>
      <c r="AL193" s="25">
        <v>14</v>
      </c>
      <c r="AM193" s="25">
        <v>12</v>
      </c>
      <c r="AN193" s="69">
        <f t="shared" si="73"/>
        <v>27</v>
      </c>
      <c r="AO193" s="69">
        <f t="shared" si="74"/>
        <v>82</v>
      </c>
      <c r="AP193" s="69">
        <f t="shared" si="75"/>
        <v>149</v>
      </c>
      <c r="AS193" s="15"/>
      <c r="AT193" s="15"/>
      <c r="AU193" s="15"/>
      <c r="AV193" s="15"/>
      <c r="AW193" s="15"/>
      <c r="AX193" s="15"/>
      <c r="BA193" s="53">
        <v>186</v>
      </c>
      <c r="BB193" s="14">
        <f t="shared" si="78"/>
        <v>21</v>
      </c>
      <c r="BC193" s="14">
        <f t="shared" si="79"/>
        <v>6</v>
      </c>
      <c r="BD193" s="14" t="e">
        <f t="shared" si="83"/>
        <v>#REF!</v>
      </c>
      <c r="BE193" s="14" t="e">
        <f t="shared" si="84"/>
        <v>#REF!</v>
      </c>
      <c r="BF193" s="14" t="e">
        <f t="shared" si="85"/>
        <v>#REF!</v>
      </c>
    </row>
    <row r="194" spans="37:58" ht="16.5" x14ac:dyDescent="0.2">
      <c r="AK194" s="25">
        <v>190</v>
      </c>
      <c r="AL194" s="25">
        <v>14</v>
      </c>
      <c r="AM194" s="25">
        <v>13</v>
      </c>
      <c r="AN194" s="69">
        <f t="shared" si="73"/>
        <v>27</v>
      </c>
      <c r="AO194" s="69">
        <f t="shared" si="74"/>
        <v>83</v>
      </c>
      <c r="AP194" s="69">
        <f t="shared" si="75"/>
        <v>151</v>
      </c>
      <c r="AS194" s="15"/>
      <c r="AT194" s="15"/>
      <c r="AU194" s="15"/>
      <c r="AV194" s="15"/>
      <c r="AW194" s="15"/>
      <c r="AX194" s="15"/>
      <c r="BA194" s="53">
        <v>187</v>
      </c>
      <c r="BB194" s="14">
        <f t="shared" si="78"/>
        <v>21</v>
      </c>
      <c r="BC194" s="14">
        <f t="shared" si="79"/>
        <v>7</v>
      </c>
      <c r="BD194" s="14" t="e">
        <f t="shared" si="83"/>
        <v>#REF!</v>
      </c>
      <c r="BE194" s="14" t="e">
        <f t="shared" si="84"/>
        <v>#REF!</v>
      </c>
      <c r="BF194" s="14" t="e">
        <f t="shared" si="85"/>
        <v>#REF!</v>
      </c>
    </row>
    <row r="195" spans="37:58" ht="16.5" x14ac:dyDescent="0.2">
      <c r="AK195" s="25">
        <v>191</v>
      </c>
      <c r="AL195" s="25">
        <v>14</v>
      </c>
      <c r="AM195" s="25">
        <v>14</v>
      </c>
      <c r="AN195" s="69">
        <f t="shared" si="73"/>
        <v>27</v>
      </c>
      <c r="AO195" s="69">
        <f t="shared" si="74"/>
        <v>84</v>
      </c>
      <c r="AP195" s="69">
        <f t="shared" si="75"/>
        <v>153</v>
      </c>
      <c r="AS195" s="15"/>
      <c r="AT195" s="15"/>
      <c r="AU195" s="15"/>
      <c r="AV195" s="15"/>
      <c r="AW195" s="15"/>
      <c r="AX195" s="15"/>
      <c r="BA195" s="53">
        <v>188</v>
      </c>
      <c r="BB195" s="14">
        <f t="shared" si="78"/>
        <v>21</v>
      </c>
      <c r="BC195" s="14">
        <f t="shared" si="79"/>
        <v>8</v>
      </c>
      <c r="BD195" s="14" t="e">
        <f t="shared" si="83"/>
        <v>#REF!</v>
      </c>
      <c r="BE195" s="14" t="e">
        <f t="shared" si="84"/>
        <v>#REF!</v>
      </c>
      <c r="BF195" s="14" t="e">
        <f t="shared" si="85"/>
        <v>#REF!</v>
      </c>
    </row>
    <row r="196" spans="37:58" ht="16.5" x14ac:dyDescent="0.2">
      <c r="AK196" s="25">
        <v>192</v>
      </c>
      <c r="AL196" s="25">
        <v>14</v>
      </c>
      <c r="AM196" s="25">
        <v>15</v>
      </c>
      <c r="AN196" s="69">
        <f t="shared" si="73"/>
        <v>27</v>
      </c>
      <c r="AO196" s="69">
        <f t="shared" si="74"/>
        <v>85</v>
      </c>
      <c r="AP196" s="69">
        <f t="shared" si="75"/>
        <v>155</v>
      </c>
      <c r="AS196" s="53">
        <v>192</v>
      </c>
      <c r="AT196" s="14">
        <f t="shared" si="76"/>
        <v>21</v>
      </c>
      <c r="AU196" s="14">
        <f t="shared" si="77"/>
        <v>12</v>
      </c>
      <c r="AV196" s="14" t="e">
        <f t="shared" si="80"/>
        <v>#REF!</v>
      </c>
      <c r="AW196" s="14" t="e">
        <f t="shared" si="81"/>
        <v>#REF!</v>
      </c>
      <c r="AX196" s="14" t="e">
        <f t="shared" si="82"/>
        <v>#REF!</v>
      </c>
      <c r="BA196" s="53">
        <v>189</v>
      </c>
      <c r="BB196" s="14">
        <f t="shared" si="78"/>
        <v>21</v>
      </c>
      <c r="BC196" s="14">
        <f t="shared" si="79"/>
        <v>9</v>
      </c>
      <c r="BD196" s="14" t="e">
        <f t="shared" si="83"/>
        <v>#REF!</v>
      </c>
      <c r="BE196" s="14" t="e">
        <f t="shared" si="84"/>
        <v>#REF!</v>
      </c>
      <c r="BF196" s="14" t="e">
        <f t="shared" si="85"/>
        <v>#REF!</v>
      </c>
    </row>
    <row r="197" spans="37:58" ht="16.5" x14ac:dyDescent="0.2">
      <c r="AK197" s="25">
        <v>193</v>
      </c>
      <c r="AL197" s="25">
        <v>15</v>
      </c>
      <c r="AM197" s="25">
        <v>1</v>
      </c>
      <c r="AN197" s="69">
        <f t="shared" si="73"/>
        <v>30</v>
      </c>
      <c r="AO197" s="69">
        <f t="shared" si="74"/>
        <v>76</v>
      </c>
      <c r="AP197" s="69">
        <f t="shared" si="75"/>
        <v>138</v>
      </c>
      <c r="AS197" s="53">
        <v>193</v>
      </c>
      <c r="AT197" s="14">
        <f t="shared" si="76"/>
        <v>21</v>
      </c>
      <c r="AU197" s="14">
        <f t="shared" si="77"/>
        <v>13</v>
      </c>
      <c r="AV197" s="14" t="e">
        <f t="shared" si="80"/>
        <v>#REF!</v>
      </c>
      <c r="AW197" s="14" t="e">
        <f t="shared" si="81"/>
        <v>#REF!</v>
      </c>
      <c r="AX197" s="14" t="e">
        <f t="shared" si="82"/>
        <v>#REF!</v>
      </c>
      <c r="BA197" s="53">
        <v>190</v>
      </c>
      <c r="BB197" s="14">
        <f t="shared" si="78"/>
        <v>21</v>
      </c>
      <c r="BC197" s="14">
        <f t="shared" si="79"/>
        <v>10</v>
      </c>
      <c r="BD197" s="14" t="e">
        <f t="shared" si="83"/>
        <v>#REF!</v>
      </c>
      <c r="BE197" s="14" t="e">
        <f t="shared" si="84"/>
        <v>#REF!</v>
      </c>
      <c r="BF197" s="14" t="e">
        <f t="shared" si="85"/>
        <v>#REF!</v>
      </c>
    </row>
    <row r="198" spans="37:58" ht="16.5" x14ac:dyDescent="0.2">
      <c r="AK198" s="25">
        <v>194</v>
      </c>
      <c r="AL198" s="25">
        <v>15</v>
      </c>
      <c r="AM198" s="25">
        <v>2</v>
      </c>
      <c r="AN198" s="69">
        <f t="shared" ref="AN198:AN226" si="86">INDEX($D$6:$D$25,AL198)</f>
        <v>30</v>
      </c>
      <c r="AO198" s="69">
        <f t="shared" ref="AO198:AO226" si="87">INT(INDEX($F$5:$F$25,AL198)+AM198*INDEX($G$6:$G$25,AL198))</f>
        <v>77</v>
      </c>
      <c r="AP198" s="69">
        <f t="shared" ref="AP198:AP226" si="88">INT(INDEX($I$5:$I$25,AL198)+AM198*INDEX($J$6:$J$25,AL198))</f>
        <v>141</v>
      </c>
      <c r="AS198" s="53">
        <v>194</v>
      </c>
      <c r="AT198" s="14">
        <f t="shared" ref="AT198:AT261" si="89">INDEX($L$5:$L$25,MATCH(AS198-1,$N$5:$N$25,1))+1</f>
        <v>21</v>
      </c>
      <c r="AU198" s="14">
        <f t="shared" ref="AU198:AU261" si="90">AS198-INDEX($N$5:$N$25,AT198)</f>
        <v>14</v>
      </c>
      <c r="AV198" s="14" t="e">
        <f t="shared" si="80"/>
        <v>#REF!</v>
      </c>
      <c r="AW198" s="14" t="e">
        <f t="shared" si="81"/>
        <v>#REF!</v>
      </c>
      <c r="AX198" s="14" t="e">
        <f t="shared" si="82"/>
        <v>#REF!</v>
      </c>
      <c r="BA198" s="53">
        <v>191</v>
      </c>
      <c r="BB198" s="14">
        <f t="shared" ref="BB198:BB261" si="91">INDEX($X$5:$X$25,MATCH(BA198-1,$Z$5:$Z$25,1))+1</f>
        <v>21</v>
      </c>
      <c r="BC198" s="14">
        <f t="shared" ref="BC198:BC261" si="92">BA198-INDEX($Z$5:$Z$25,BB198)</f>
        <v>11</v>
      </c>
      <c r="BD198" s="14" t="e">
        <f t="shared" si="83"/>
        <v>#REF!</v>
      </c>
      <c r="BE198" s="14" t="e">
        <f t="shared" si="84"/>
        <v>#REF!</v>
      </c>
      <c r="BF198" s="14" t="e">
        <f t="shared" si="85"/>
        <v>#REF!</v>
      </c>
    </row>
    <row r="199" spans="37:58" ht="16.5" x14ac:dyDescent="0.2">
      <c r="AK199" s="25">
        <v>195</v>
      </c>
      <c r="AL199" s="25">
        <v>15</v>
      </c>
      <c r="AM199" s="25">
        <v>3</v>
      </c>
      <c r="AN199" s="69">
        <f t="shared" si="86"/>
        <v>30</v>
      </c>
      <c r="AO199" s="69">
        <f t="shared" si="87"/>
        <v>78</v>
      </c>
      <c r="AP199" s="69">
        <f t="shared" si="88"/>
        <v>144</v>
      </c>
      <c r="AS199" s="53">
        <v>195</v>
      </c>
      <c r="AT199" s="14">
        <f t="shared" si="89"/>
        <v>21</v>
      </c>
      <c r="AU199" s="14">
        <f t="shared" si="90"/>
        <v>15</v>
      </c>
      <c r="AV199" s="14" t="e">
        <f t="shared" si="80"/>
        <v>#REF!</v>
      </c>
      <c r="AW199" s="14" t="e">
        <f t="shared" si="81"/>
        <v>#REF!</v>
      </c>
      <c r="AX199" s="14" t="e">
        <f t="shared" si="82"/>
        <v>#REF!</v>
      </c>
      <c r="BA199" s="53">
        <v>192</v>
      </c>
      <c r="BB199" s="14">
        <f t="shared" si="91"/>
        <v>21</v>
      </c>
      <c r="BC199" s="14">
        <f t="shared" si="92"/>
        <v>12</v>
      </c>
      <c r="BD199" s="14" t="e">
        <f t="shared" si="83"/>
        <v>#REF!</v>
      </c>
      <c r="BE199" s="14" t="e">
        <f t="shared" si="84"/>
        <v>#REF!</v>
      </c>
      <c r="BF199" s="14" t="e">
        <f t="shared" si="85"/>
        <v>#REF!</v>
      </c>
    </row>
    <row r="200" spans="37:58" ht="16.5" x14ac:dyDescent="0.2">
      <c r="AK200" s="25">
        <v>196</v>
      </c>
      <c r="AL200" s="25">
        <v>15</v>
      </c>
      <c r="AM200" s="25">
        <v>4</v>
      </c>
      <c r="AN200" s="69">
        <f t="shared" si="86"/>
        <v>30</v>
      </c>
      <c r="AO200" s="69">
        <f t="shared" si="87"/>
        <v>79</v>
      </c>
      <c r="AP200" s="69">
        <f t="shared" si="88"/>
        <v>147</v>
      </c>
      <c r="AS200" s="53">
        <v>196</v>
      </c>
      <c r="AT200" s="14">
        <f t="shared" si="89"/>
        <v>21</v>
      </c>
      <c r="AU200" s="14">
        <f t="shared" si="90"/>
        <v>16</v>
      </c>
      <c r="AV200" s="14" t="e">
        <f t="shared" si="80"/>
        <v>#REF!</v>
      </c>
      <c r="AW200" s="14" t="e">
        <f t="shared" si="81"/>
        <v>#REF!</v>
      </c>
      <c r="AX200" s="14" t="e">
        <f t="shared" si="82"/>
        <v>#REF!</v>
      </c>
      <c r="BA200" s="53">
        <v>193</v>
      </c>
      <c r="BB200" s="14">
        <f t="shared" si="91"/>
        <v>21</v>
      </c>
      <c r="BC200" s="14">
        <f t="shared" si="92"/>
        <v>13</v>
      </c>
      <c r="BD200" s="14" t="e">
        <f t="shared" si="83"/>
        <v>#REF!</v>
      </c>
      <c r="BE200" s="14" t="e">
        <f t="shared" si="84"/>
        <v>#REF!</v>
      </c>
      <c r="BF200" s="14" t="e">
        <f t="shared" si="85"/>
        <v>#REF!</v>
      </c>
    </row>
    <row r="201" spans="37:58" ht="16.5" x14ac:dyDescent="0.2">
      <c r="AK201" s="25">
        <v>197</v>
      </c>
      <c r="AL201" s="25">
        <v>15</v>
      </c>
      <c r="AM201" s="25">
        <v>5</v>
      </c>
      <c r="AN201" s="69">
        <f t="shared" si="86"/>
        <v>30</v>
      </c>
      <c r="AO201" s="69">
        <f t="shared" si="87"/>
        <v>80</v>
      </c>
      <c r="AP201" s="69">
        <f t="shared" si="88"/>
        <v>150</v>
      </c>
      <c r="AS201" s="53">
        <v>197</v>
      </c>
      <c r="AT201" s="14">
        <f t="shared" si="89"/>
        <v>21</v>
      </c>
      <c r="AU201" s="14">
        <f t="shared" si="90"/>
        <v>17</v>
      </c>
      <c r="AV201" s="14" t="e">
        <f t="shared" si="80"/>
        <v>#REF!</v>
      </c>
      <c r="AW201" s="14" t="e">
        <f t="shared" si="81"/>
        <v>#REF!</v>
      </c>
      <c r="AX201" s="14" t="e">
        <f t="shared" si="82"/>
        <v>#REF!</v>
      </c>
      <c r="BA201" s="53">
        <v>194</v>
      </c>
      <c r="BB201" s="14">
        <f t="shared" si="91"/>
        <v>21</v>
      </c>
      <c r="BC201" s="14">
        <f t="shared" si="92"/>
        <v>14</v>
      </c>
      <c r="BD201" s="14" t="e">
        <f t="shared" si="83"/>
        <v>#REF!</v>
      </c>
      <c r="BE201" s="14" t="e">
        <f t="shared" si="84"/>
        <v>#REF!</v>
      </c>
      <c r="BF201" s="14" t="e">
        <f t="shared" si="85"/>
        <v>#REF!</v>
      </c>
    </row>
    <row r="202" spans="37:58" ht="16.5" x14ac:dyDescent="0.2">
      <c r="AK202" s="25">
        <v>198</v>
      </c>
      <c r="AL202" s="25">
        <v>15</v>
      </c>
      <c r="AM202" s="25">
        <v>6</v>
      </c>
      <c r="AN202" s="69">
        <f t="shared" si="86"/>
        <v>30</v>
      </c>
      <c r="AO202" s="69">
        <f t="shared" si="87"/>
        <v>81</v>
      </c>
      <c r="AP202" s="69">
        <f t="shared" si="88"/>
        <v>153</v>
      </c>
      <c r="AS202" s="53">
        <v>198</v>
      </c>
      <c r="AT202" s="14">
        <f t="shared" si="89"/>
        <v>21</v>
      </c>
      <c r="AU202" s="14">
        <f t="shared" si="90"/>
        <v>18</v>
      </c>
      <c r="AV202" s="14" t="e">
        <f t="shared" si="80"/>
        <v>#REF!</v>
      </c>
      <c r="AW202" s="14" t="e">
        <f t="shared" si="81"/>
        <v>#REF!</v>
      </c>
      <c r="AX202" s="14" t="e">
        <f t="shared" si="82"/>
        <v>#REF!</v>
      </c>
      <c r="BA202" s="53">
        <v>195</v>
      </c>
      <c r="BB202" s="14">
        <f t="shared" si="91"/>
        <v>21</v>
      </c>
      <c r="BC202" s="14">
        <f t="shared" si="92"/>
        <v>15</v>
      </c>
      <c r="BD202" s="14" t="e">
        <f t="shared" si="83"/>
        <v>#REF!</v>
      </c>
      <c r="BE202" s="14" t="e">
        <f t="shared" si="84"/>
        <v>#REF!</v>
      </c>
      <c r="BF202" s="14" t="e">
        <f t="shared" si="85"/>
        <v>#REF!</v>
      </c>
    </row>
    <row r="203" spans="37:58" ht="16.5" x14ac:dyDescent="0.2">
      <c r="AK203" s="25">
        <v>199</v>
      </c>
      <c r="AL203" s="25">
        <v>15</v>
      </c>
      <c r="AM203" s="25">
        <v>7</v>
      </c>
      <c r="AN203" s="69">
        <f t="shared" si="86"/>
        <v>30</v>
      </c>
      <c r="AO203" s="69">
        <f t="shared" si="87"/>
        <v>82</v>
      </c>
      <c r="AP203" s="69">
        <f t="shared" si="88"/>
        <v>156</v>
      </c>
      <c r="AS203" s="53">
        <v>199</v>
      </c>
      <c r="AT203" s="14">
        <f t="shared" si="89"/>
        <v>21</v>
      </c>
      <c r="AU203" s="14">
        <f t="shared" si="90"/>
        <v>19</v>
      </c>
      <c r="AV203" s="14" t="e">
        <f t="shared" si="80"/>
        <v>#REF!</v>
      </c>
      <c r="AW203" s="14" t="e">
        <f t="shared" si="81"/>
        <v>#REF!</v>
      </c>
      <c r="AX203" s="14" t="e">
        <f t="shared" si="82"/>
        <v>#REF!</v>
      </c>
      <c r="BA203" s="53">
        <v>196</v>
      </c>
      <c r="BB203" s="14">
        <f t="shared" si="91"/>
        <v>21</v>
      </c>
      <c r="BC203" s="14">
        <f t="shared" si="92"/>
        <v>16</v>
      </c>
      <c r="BD203" s="14" t="e">
        <f t="shared" si="83"/>
        <v>#REF!</v>
      </c>
      <c r="BE203" s="14" t="e">
        <f t="shared" si="84"/>
        <v>#REF!</v>
      </c>
      <c r="BF203" s="14" t="e">
        <f t="shared" si="85"/>
        <v>#REF!</v>
      </c>
    </row>
    <row r="204" spans="37:58" ht="16.5" x14ac:dyDescent="0.2">
      <c r="AK204" s="25">
        <v>200</v>
      </c>
      <c r="AL204" s="25">
        <v>15</v>
      </c>
      <c r="AM204" s="25">
        <v>8</v>
      </c>
      <c r="AN204" s="69">
        <f t="shared" si="86"/>
        <v>30</v>
      </c>
      <c r="AO204" s="69">
        <f t="shared" si="87"/>
        <v>83</v>
      </c>
      <c r="AP204" s="69">
        <f t="shared" si="88"/>
        <v>159</v>
      </c>
      <c r="AS204" s="53">
        <v>200</v>
      </c>
      <c r="AT204" s="14">
        <f t="shared" si="89"/>
        <v>21</v>
      </c>
      <c r="AU204" s="14">
        <f t="shared" si="90"/>
        <v>20</v>
      </c>
      <c r="AV204" s="14" t="e">
        <f t="shared" si="80"/>
        <v>#REF!</v>
      </c>
      <c r="AW204" s="14" t="e">
        <f t="shared" si="81"/>
        <v>#REF!</v>
      </c>
      <c r="AX204" s="14" t="e">
        <f t="shared" si="82"/>
        <v>#REF!</v>
      </c>
      <c r="BA204" s="53">
        <v>197</v>
      </c>
      <c r="BB204" s="14">
        <f t="shared" si="91"/>
        <v>21</v>
      </c>
      <c r="BC204" s="14">
        <f t="shared" si="92"/>
        <v>17</v>
      </c>
      <c r="BD204" s="14" t="e">
        <f t="shared" si="83"/>
        <v>#REF!</v>
      </c>
      <c r="BE204" s="14" t="e">
        <f t="shared" si="84"/>
        <v>#REF!</v>
      </c>
      <c r="BF204" s="14" t="e">
        <f t="shared" si="85"/>
        <v>#REF!</v>
      </c>
    </row>
    <row r="205" spans="37:58" ht="16.5" x14ac:dyDescent="0.2">
      <c r="AK205" s="25">
        <v>201</v>
      </c>
      <c r="AL205" s="25">
        <v>15</v>
      </c>
      <c r="AM205" s="25">
        <v>9</v>
      </c>
      <c r="AN205" s="69">
        <f t="shared" si="86"/>
        <v>30</v>
      </c>
      <c r="AO205" s="69">
        <f t="shared" si="87"/>
        <v>84</v>
      </c>
      <c r="AP205" s="69">
        <f t="shared" si="88"/>
        <v>162</v>
      </c>
      <c r="AS205" s="53">
        <v>201</v>
      </c>
      <c r="AT205" s="14">
        <f t="shared" si="89"/>
        <v>21</v>
      </c>
      <c r="AU205" s="14">
        <f t="shared" si="90"/>
        <v>21</v>
      </c>
      <c r="AV205" s="14" t="e">
        <f t="shared" si="80"/>
        <v>#REF!</v>
      </c>
      <c r="AW205" s="14" t="e">
        <f t="shared" si="81"/>
        <v>#REF!</v>
      </c>
      <c r="AX205" s="14" t="e">
        <f t="shared" si="82"/>
        <v>#REF!</v>
      </c>
      <c r="BA205" s="53">
        <v>198</v>
      </c>
      <c r="BB205" s="14">
        <f t="shared" si="91"/>
        <v>21</v>
      </c>
      <c r="BC205" s="14">
        <f t="shared" si="92"/>
        <v>18</v>
      </c>
      <c r="BD205" s="14" t="e">
        <f t="shared" si="83"/>
        <v>#REF!</v>
      </c>
      <c r="BE205" s="14" t="e">
        <f t="shared" si="84"/>
        <v>#REF!</v>
      </c>
      <c r="BF205" s="14" t="e">
        <f t="shared" si="85"/>
        <v>#REF!</v>
      </c>
    </row>
    <row r="206" spans="37:58" ht="16.5" x14ac:dyDescent="0.2">
      <c r="AK206" s="25">
        <v>202</v>
      </c>
      <c r="AL206" s="25">
        <v>15</v>
      </c>
      <c r="AM206" s="25">
        <v>10</v>
      </c>
      <c r="AN206" s="69">
        <f t="shared" si="86"/>
        <v>30</v>
      </c>
      <c r="AO206" s="69">
        <f t="shared" si="87"/>
        <v>85</v>
      </c>
      <c r="AP206" s="69">
        <f t="shared" si="88"/>
        <v>165</v>
      </c>
      <c r="AS206" s="69">
        <v>202</v>
      </c>
      <c r="AT206" s="14">
        <f t="shared" si="89"/>
        <v>21</v>
      </c>
      <c r="AU206" s="14">
        <f t="shared" si="90"/>
        <v>22</v>
      </c>
      <c r="AV206" s="14" t="e">
        <f t="shared" ref="AV206:AV269" si="93">INDEX($P$6:$P$25,AT206)</f>
        <v>#REF!</v>
      </c>
      <c r="AW206" s="14" t="e">
        <f t="shared" ref="AW206:AW269" si="94">INDEX($R$6:$R$25,AT206)</f>
        <v>#REF!</v>
      </c>
      <c r="AX206" s="14" t="e">
        <f t="shared" ref="AX206:AX269" si="95">INDEX($T$6:$T$25,AT206)</f>
        <v>#REF!</v>
      </c>
      <c r="BA206" s="69">
        <v>199</v>
      </c>
      <c r="BB206" s="14">
        <f t="shared" si="91"/>
        <v>21</v>
      </c>
      <c r="BC206" s="14">
        <f t="shared" si="92"/>
        <v>19</v>
      </c>
      <c r="BD206" s="14" t="e">
        <f t="shared" ref="BD206:BD269" si="96">INDEX($AB$6:$AB$25,BB206)</f>
        <v>#REF!</v>
      </c>
      <c r="BE206" s="14" t="e">
        <f t="shared" ref="BE206:BE269" si="97">INDEX($AD$6:$AD$25,BB206)</f>
        <v>#REF!</v>
      </c>
      <c r="BF206" s="14" t="e">
        <f t="shared" ref="BF206:BF269" si="98">INDEX($AF$6:$AF$25,BB206)</f>
        <v>#REF!</v>
      </c>
    </row>
    <row r="207" spans="37:58" ht="16.5" x14ac:dyDescent="0.2">
      <c r="AK207" s="25">
        <v>203</v>
      </c>
      <c r="AL207" s="25">
        <v>15</v>
      </c>
      <c r="AM207" s="25">
        <v>11</v>
      </c>
      <c r="AN207" s="69">
        <f t="shared" si="86"/>
        <v>30</v>
      </c>
      <c r="AO207" s="69">
        <f t="shared" si="87"/>
        <v>86</v>
      </c>
      <c r="AP207" s="69">
        <f t="shared" si="88"/>
        <v>168</v>
      </c>
      <c r="AS207" s="69">
        <v>203</v>
      </c>
      <c r="AT207" s="14">
        <f t="shared" si="89"/>
        <v>21</v>
      </c>
      <c r="AU207" s="14">
        <f t="shared" si="90"/>
        <v>23</v>
      </c>
      <c r="AV207" s="14" t="e">
        <f t="shared" si="93"/>
        <v>#REF!</v>
      </c>
      <c r="AW207" s="14" t="e">
        <f t="shared" si="94"/>
        <v>#REF!</v>
      </c>
      <c r="AX207" s="14" t="e">
        <f t="shared" si="95"/>
        <v>#REF!</v>
      </c>
      <c r="BA207" s="69">
        <v>200</v>
      </c>
      <c r="BB207" s="14">
        <f t="shared" si="91"/>
        <v>21</v>
      </c>
      <c r="BC207" s="14">
        <f t="shared" si="92"/>
        <v>20</v>
      </c>
      <c r="BD207" s="14" t="e">
        <f t="shared" si="96"/>
        <v>#REF!</v>
      </c>
      <c r="BE207" s="14" t="e">
        <f t="shared" si="97"/>
        <v>#REF!</v>
      </c>
      <c r="BF207" s="14" t="e">
        <f t="shared" si="98"/>
        <v>#REF!</v>
      </c>
    </row>
    <row r="208" spans="37:58" ht="16.5" x14ac:dyDescent="0.2">
      <c r="AK208" s="25">
        <v>204</v>
      </c>
      <c r="AL208" s="25">
        <v>15</v>
      </c>
      <c r="AM208" s="25">
        <v>12</v>
      </c>
      <c r="AN208" s="69">
        <f t="shared" si="86"/>
        <v>30</v>
      </c>
      <c r="AO208" s="69">
        <f t="shared" si="87"/>
        <v>87</v>
      </c>
      <c r="AP208" s="69">
        <f t="shared" si="88"/>
        <v>171</v>
      </c>
      <c r="AS208" s="69">
        <v>204</v>
      </c>
      <c r="AT208" s="14">
        <f t="shared" si="89"/>
        <v>21</v>
      </c>
      <c r="AU208" s="14">
        <f t="shared" si="90"/>
        <v>24</v>
      </c>
      <c r="AV208" s="14" t="e">
        <f t="shared" si="93"/>
        <v>#REF!</v>
      </c>
      <c r="AW208" s="14" t="e">
        <f t="shared" si="94"/>
        <v>#REF!</v>
      </c>
      <c r="AX208" s="14" t="e">
        <f t="shared" si="95"/>
        <v>#REF!</v>
      </c>
      <c r="BA208" s="69">
        <v>201</v>
      </c>
      <c r="BB208" s="14">
        <f t="shared" si="91"/>
        <v>21</v>
      </c>
      <c r="BC208" s="14">
        <f t="shared" si="92"/>
        <v>21</v>
      </c>
      <c r="BD208" s="14" t="e">
        <f t="shared" si="96"/>
        <v>#REF!</v>
      </c>
      <c r="BE208" s="14" t="e">
        <f t="shared" si="97"/>
        <v>#REF!</v>
      </c>
      <c r="BF208" s="14" t="e">
        <f t="shared" si="98"/>
        <v>#REF!</v>
      </c>
    </row>
    <row r="209" spans="37:58" ht="16.5" x14ac:dyDescent="0.2">
      <c r="AK209" s="25">
        <v>205</v>
      </c>
      <c r="AL209" s="25">
        <v>15</v>
      </c>
      <c r="AM209" s="25">
        <v>13</v>
      </c>
      <c r="AN209" s="69">
        <f t="shared" si="86"/>
        <v>30</v>
      </c>
      <c r="AO209" s="69">
        <f t="shared" si="87"/>
        <v>88</v>
      </c>
      <c r="AP209" s="69">
        <f t="shared" si="88"/>
        <v>174</v>
      </c>
      <c r="AS209" s="69">
        <v>205</v>
      </c>
      <c r="AT209" s="14">
        <f t="shared" si="89"/>
        <v>21</v>
      </c>
      <c r="AU209" s="14">
        <f t="shared" si="90"/>
        <v>25</v>
      </c>
      <c r="AV209" s="14" t="e">
        <f t="shared" si="93"/>
        <v>#REF!</v>
      </c>
      <c r="AW209" s="14" t="e">
        <f t="shared" si="94"/>
        <v>#REF!</v>
      </c>
      <c r="AX209" s="14" t="e">
        <f t="shared" si="95"/>
        <v>#REF!</v>
      </c>
      <c r="BA209" s="69">
        <v>202</v>
      </c>
      <c r="BB209" s="14">
        <f t="shared" si="91"/>
        <v>21</v>
      </c>
      <c r="BC209" s="14">
        <f t="shared" si="92"/>
        <v>22</v>
      </c>
      <c r="BD209" s="14" t="e">
        <f t="shared" si="96"/>
        <v>#REF!</v>
      </c>
      <c r="BE209" s="14" t="e">
        <f t="shared" si="97"/>
        <v>#REF!</v>
      </c>
      <c r="BF209" s="14" t="e">
        <f t="shared" si="98"/>
        <v>#REF!</v>
      </c>
    </row>
    <row r="210" spans="37:58" ht="16.5" x14ac:dyDescent="0.2">
      <c r="AK210" s="25">
        <v>206</v>
      </c>
      <c r="AL210" s="25">
        <v>15</v>
      </c>
      <c r="AM210" s="25">
        <v>14</v>
      </c>
      <c r="AN210" s="69">
        <f t="shared" si="86"/>
        <v>30</v>
      </c>
      <c r="AO210" s="69">
        <f t="shared" si="87"/>
        <v>89</v>
      </c>
      <c r="AP210" s="69">
        <f t="shared" si="88"/>
        <v>177</v>
      </c>
      <c r="AS210" s="69">
        <v>206</v>
      </c>
      <c r="AT210" s="14">
        <f t="shared" si="89"/>
        <v>21</v>
      </c>
      <c r="AU210" s="14">
        <f t="shared" si="90"/>
        <v>26</v>
      </c>
      <c r="AV210" s="14" t="e">
        <f t="shared" si="93"/>
        <v>#REF!</v>
      </c>
      <c r="AW210" s="14" t="e">
        <f t="shared" si="94"/>
        <v>#REF!</v>
      </c>
      <c r="AX210" s="14" t="e">
        <f t="shared" si="95"/>
        <v>#REF!</v>
      </c>
      <c r="BA210" s="69">
        <v>203</v>
      </c>
      <c r="BB210" s="14">
        <f t="shared" si="91"/>
        <v>21</v>
      </c>
      <c r="BC210" s="14">
        <f t="shared" si="92"/>
        <v>23</v>
      </c>
      <c r="BD210" s="14" t="e">
        <f t="shared" si="96"/>
        <v>#REF!</v>
      </c>
      <c r="BE210" s="14" t="e">
        <f t="shared" si="97"/>
        <v>#REF!</v>
      </c>
      <c r="BF210" s="14" t="e">
        <f t="shared" si="98"/>
        <v>#REF!</v>
      </c>
    </row>
    <row r="211" spans="37:58" ht="16.5" x14ac:dyDescent="0.2">
      <c r="AK211" s="25">
        <v>207</v>
      </c>
      <c r="AL211" s="25">
        <v>15</v>
      </c>
      <c r="AM211" s="25">
        <v>15</v>
      </c>
      <c r="AN211" s="69">
        <f t="shared" si="86"/>
        <v>30</v>
      </c>
      <c r="AO211" s="69">
        <f t="shared" si="87"/>
        <v>90</v>
      </c>
      <c r="AP211" s="69">
        <f t="shared" si="88"/>
        <v>180</v>
      </c>
      <c r="AS211" s="69">
        <v>207</v>
      </c>
      <c r="AT211" s="14">
        <f t="shared" si="89"/>
        <v>21</v>
      </c>
      <c r="AU211" s="14">
        <f t="shared" si="90"/>
        <v>27</v>
      </c>
      <c r="AV211" s="14" t="e">
        <f t="shared" si="93"/>
        <v>#REF!</v>
      </c>
      <c r="AW211" s="14" t="e">
        <f t="shared" si="94"/>
        <v>#REF!</v>
      </c>
      <c r="AX211" s="14" t="e">
        <f t="shared" si="95"/>
        <v>#REF!</v>
      </c>
      <c r="BA211" s="69">
        <v>204</v>
      </c>
      <c r="BB211" s="14">
        <f t="shared" si="91"/>
        <v>21</v>
      </c>
      <c r="BC211" s="14">
        <f t="shared" si="92"/>
        <v>24</v>
      </c>
      <c r="BD211" s="14" t="e">
        <f t="shared" si="96"/>
        <v>#REF!</v>
      </c>
      <c r="BE211" s="14" t="e">
        <f t="shared" si="97"/>
        <v>#REF!</v>
      </c>
      <c r="BF211" s="14" t="e">
        <f t="shared" si="98"/>
        <v>#REF!</v>
      </c>
    </row>
    <row r="212" spans="37:58" ht="16.5" x14ac:dyDescent="0.2">
      <c r="AK212" s="69">
        <v>208</v>
      </c>
      <c r="AL212" s="69">
        <v>16</v>
      </c>
      <c r="AM212" s="69">
        <v>1</v>
      </c>
      <c r="AN212" s="69">
        <f t="shared" si="86"/>
        <v>32</v>
      </c>
      <c r="AO212" s="69">
        <f t="shared" si="87"/>
        <v>82</v>
      </c>
      <c r="AP212" s="69">
        <f t="shared" si="88"/>
        <v>152</v>
      </c>
      <c r="AS212" s="69">
        <v>208</v>
      </c>
      <c r="AT212" s="14">
        <f t="shared" si="89"/>
        <v>21</v>
      </c>
      <c r="AU212" s="14">
        <f t="shared" si="90"/>
        <v>28</v>
      </c>
      <c r="AV212" s="14" t="e">
        <f t="shared" si="93"/>
        <v>#REF!</v>
      </c>
      <c r="AW212" s="14" t="e">
        <f t="shared" si="94"/>
        <v>#REF!</v>
      </c>
      <c r="AX212" s="14" t="e">
        <f t="shared" si="95"/>
        <v>#REF!</v>
      </c>
      <c r="BA212" s="69">
        <v>205</v>
      </c>
      <c r="BB212" s="14">
        <f t="shared" si="91"/>
        <v>21</v>
      </c>
      <c r="BC212" s="14">
        <f t="shared" si="92"/>
        <v>25</v>
      </c>
      <c r="BD212" s="14" t="e">
        <f t="shared" si="96"/>
        <v>#REF!</v>
      </c>
      <c r="BE212" s="14" t="e">
        <f t="shared" si="97"/>
        <v>#REF!</v>
      </c>
      <c r="BF212" s="14" t="e">
        <f t="shared" si="98"/>
        <v>#REF!</v>
      </c>
    </row>
    <row r="213" spans="37:58" ht="16.5" x14ac:dyDescent="0.2">
      <c r="AK213" s="69">
        <v>209</v>
      </c>
      <c r="AL213" s="69">
        <v>16</v>
      </c>
      <c r="AM213" s="69">
        <v>2</v>
      </c>
      <c r="AN213" s="69">
        <f t="shared" si="86"/>
        <v>32</v>
      </c>
      <c r="AO213" s="69">
        <f t="shared" si="87"/>
        <v>84</v>
      </c>
      <c r="AP213" s="69">
        <f t="shared" si="88"/>
        <v>154</v>
      </c>
      <c r="AS213" s="69">
        <v>209</v>
      </c>
      <c r="AT213" s="14">
        <f t="shared" si="89"/>
        <v>21</v>
      </c>
      <c r="AU213" s="14">
        <f t="shared" si="90"/>
        <v>29</v>
      </c>
      <c r="AV213" s="14" t="e">
        <f t="shared" si="93"/>
        <v>#REF!</v>
      </c>
      <c r="AW213" s="14" t="e">
        <f t="shared" si="94"/>
        <v>#REF!</v>
      </c>
      <c r="AX213" s="14" t="e">
        <f t="shared" si="95"/>
        <v>#REF!</v>
      </c>
      <c r="BA213" s="69">
        <v>206</v>
      </c>
      <c r="BB213" s="14">
        <f t="shared" si="91"/>
        <v>21</v>
      </c>
      <c r="BC213" s="14">
        <f t="shared" si="92"/>
        <v>26</v>
      </c>
      <c r="BD213" s="14" t="e">
        <f t="shared" si="96"/>
        <v>#REF!</v>
      </c>
      <c r="BE213" s="14" t="e">
        <f t="shared" si="97"/>
        <v>#REF!</v>
      </c>
      <c r="BF213" s="14" t="e">
        <f t="shared" si="98"/>
        <v>#REF!</v>
      </c>
    </row>
    <row r="214" spans="37:58" ht="16.5" x14ac:dyDescent="0.2">
      <c r="AK214" s="69">
        <v>210</v>
      </c>
      <c r="AL214" s="69">
        <v>16</v>
      </c>
      <c r="AM214" s="69">
        <v>3</v>
      </c>
      <c r="AN214" s="69">
        <f t="shared" si="86"/>
        <v>32</v>
      </c>
      <c r="AO214" s="69">
        <f t="shared" si="87"/>
        <v>86</v>
      </c>
      <c r="AP214" s="69">
        <f t="shared" si="88"/>
        <v>156</v>
      </c>
      <c r="AS214" s="69">
        <v>210</v>
      </c>
      <c r="AT214" s="14">
        <f t="shared" si="89"/>
        <v>21</v>
      </c>
      <c r="AU214" s="14">
        <f t="shared" si="90"/>
        <v>30</v>
      </c>
      <c r="AV214" s="14" t="e">
        <f t="shared" si="93"/>
        <v>#REF!</v>
      </c>
      <c r="AW214" s="14" t="e">
        <f t="shared" si="94"/>
        <v>#REF!</v>
      </c>
      <c r="AX214" s="14" t="e">
        <f t="shared" si="95"/>
        <v>#REF!</v>
      </c>
      <c r="BA214" s="69">
        <v>207</v>
      </c>
      <c r="BB214" s="14">
        <f t="shared" si="91"/>
        <v>21</v>
      </c>
      <c r="BC214" s="14">
        <f t="shared" si="92"/>
        <v>27</v>
      </c>
      <c r="BD214" s="14" t="e">
        <f t="shared" si="96"/>
        <v>#REF!</v>
      </c>
      <c r="BE214" s="14" t="e">
        <f t="shared" si="97"/>
        <v>#REF!</v>
      </c>
      <c r="BF214" s="14" t="e">
        <f t="shared" si="98"/>
        <v>#REF!</v>
      </c>
    </row>
    <row r="215" spans="37:58" ht="16.5" x14ac:dyDescent="0.2">
      <c r="AK215" s="69">
        <v>211</v>
      </c>
      <c r="AL215" s="69">
        <v>16</v>
      </c>
      <c r="AM215" s="69">
        <v>4</v>
      </c>
      <c r="AN215" s="69">
        <f t="shared" si="86"/>
        <v>32</v>
      </c>
      <c r="AO215" s="69">
        <f t="shared" si="87"/>
        <v>88</v>
      </c>
      <c r="AP215" s="69">
        <f t="shared" si="88"/>
        <v>158</v>
      </c>
      <c r="AS215" s="69">
        <v>211</v>
      </c>
      <c r="AT215" s="14">
        <f t="shared" si="89"/>
        <v>21</v>
      </c>
      <c r="AU215" s="14">
        <f t="shared" si="90"/>
        <v>31</v>
      </c>
      <c r="AV215" s="14" t="e">
        <f t="shared" si="93"/>
        <v>#REF!</v>
      </c>
      <c r="AW215" s="14" t="e">
        <f t="shared" si="94"/>
        <v>#REF!</v>
      </c>
      <c r="AX215" s="14" t="e">
        <f t="shared" si="95"/>
        <v>#REF!</v>
      </c>
      <c r="BA215" s="69">
        <v>208</v>
      </c>
      <c r="BB215" s="14">
        <f t="shared" si="91"/>
        <v>21</v>
      </c>
      <c r="BC215" s="14">
        <f t="shared" si="92"/>
        <v>28</v>
      </c>
      <c r="BD215" s="14" t="e">
        <f t="shared" si="96"/>
        <v>#REF!</v>
      </c>
      <c r="BE215" s="14" t="e">
        <f t="shared" si="97"/>
        <v>#REF!</v>
      </c>
      <c r="BF215" s="14" t="e">
        <f t="shared" si="98"/>
        <v>#REF!</v>
      </c>
    </row>
    <row r="216" spans="37:58" ht="16.5" x14ac:dyDescent="0.2">
      <c r="AK216" s="69">
        <v>212</v>
      </c>
      <c r="AL216" s="69">
        <v>16</v>
      </c>
      <c r="AM216" s="69">
        <v>5</v>
      </c>
      <c r="AN216" s="69">
        <f t="shared" si="86"/>
        <v>32</v>
      </c>
      <c r="AO216" s="69">
        <f t="shared" si="87"/>
        <v>90</v>
      </c>
      <c r="AP216" s="69">
        <f t="shared" si="88"/>
        <v>160</v>
      </c>
      <c r="AS216" s="69">
        <v>212</v>
      </c>
      <c r="AT216" s="14">
        <f t="shared" si="89"/>
        <v>21</v>
      </c>
      <c r="AU216" s="14">
        <f t="shared" si="90"/>
        <v>32</v>
      </c>
      <c r="AV216" s="14" t="e">
        <f t="shared" si="93"/>
        <v>#REF!</v>
      </c>
      <c r="AW216" s="14" t="e">
        <f t="shared" si="94"/>
        <v>#REF!</v>
      </c>
      <c r="AX216" s="14" t="e">
        <f t="shared" si="95"/>
        <v>#REF!</v>
      </c>
      <c r="BA216" s="69">
        <v>209</v>
      </c>
      <c r="BB216" s="14">
        <f t="shared" si="91"/>
        <v>21</v>
      </c>
      <c r="BC216" s="14">
        <f t="shared" si="92"/>
        <v>29</v>
      </c>
      <c r="BD216" s="14" t="e">
        <f t="shared" si="96"/>
        <v>#REF!</v>
      </c>
      <c r="BE216" s="14" t="e">
        <f t="shared" si="97"/>
        <v>#REF!</v>
      </c>
      <c r="BF216" s="14" t="e">
        <f t="shared" si="98"/>
        <v>#REF!</v>
      </c>
    </row>
    <row r="217" spans="37:58" ht="16.5" x14ac:dyDescent="0.2">
      <c r="AK217" s="69">
        <v>213</v>
      </c>
      <c r="AL217" s="69">
        <v>16</v>
      </c>
      <c r="AM217" s="69">
        <v>6</v>
      </c>
      <c r="AN217" s="69">
        <f t="shared" si="86"/>
        <v>32</v>
      </c>
      <c r="AO217" s="69">
        <f t="shared" si="87"/>
        <v>92</v>
      </c>
      <c r="AP217" s="69">
        <f t="shared" si="88"/>
        <v>162</v>
      </c>
      <c r="AS217" s="69">
        <v>213</v>
      </c>
      <c r="AT217" s="14">
        <f t="shared" si="89"/>
        <v>21</v>
      </c>
      <c r="AU217" s="14">
        <f t="shared" si="90"/>
        <v>33</v>
      </c>
      <c r="AV217" s="14" t="e">
        <f t="shared" si="93"/>
        <v>#REF!</v>
      </c>
      <c r="AW217" s="14" t="e">
        <f t="shared" si="94"/>
        <v>#REF!</v>
      </c>
      <c r="AX217" s="14" t="e">
        <f t="shared" si="95"/>
        <v>#REF!</v>
      </c>
      <c r="BA217" s="69">
        <v>210</v>
      </c>
      <c r="BB217" s="14">
        <f t="shared" si="91"/>
        <v>21</v>
      </c>
      <c r="BC217" s="14">
        <f t="shared" si="92"/>
        <v>30</v>
      </c>
      <c r="BD217" s="14" t="e">
        <f t="shared" si="96"/>
        <v>#REF!</v>
      </c>
      <c r="BE217" s="14" t="e">
        <f t="shared" si="97"/>
        <v>#REF!</v>
      </c>
      <c r="BF217" s="14" t="e">
        <f t="shared" si="98"/>
        <v>#REF!</v>
      </c>
    </row>
    <row r="218" spans="37:58" ht="16.5" x14ac:dyDescent="0.2">
      <c r="AK218" s="69">
        <v>214</v>
      </c>
      <c r="AL218" s="69">
        <v>16</v>
      </c>
      <c r="AM218" s="69">
        <v>7</v>
      </c>
      <c r="AN218" s="69">
        <f t="shared" si="86"/>
        <v>32</v>
      </c>
      <c r="AO218" s="69">
        <f t="shared" si="87"/>
        <v>94</v>
      </c>
      <c r="AP218" s="69">
        <f t="shared" si="88"/>
        <v>164</v>
      </c>
      <c r="AS218" s="69">
        <v>214</v>
      </c>
      <c r="AT218" s="14">
        <f t="shared" si="89"/>
        <v>21</v>
      </c>
      <c r="AU218" s="14">
        <f t="shared" si="90"/>
        <v>34</v>
      </c>
      <c r="AV218" s="14" t="e">
        <f t="shared" si="93"/>
        <v>#REF!</v>
      </c>
      <c r="AW218" s="14" t="e">
        <f t="shared" si="94"/>
        <v>#REF!</v>
      </c>
      <c r="AX218" s="14" t="e">
        <f t="shared" si="95"/>
        <v>#REF!</v>
      </c>
      <c r="BA218" s="69">
        <v>211</v>
      </c>
      <c r="BB218" s="14">
        <f t="shared" si="91"/>
        <v>21</v>
      </c>
      <c r="BC218" s="14">
        <f t="shared" si="92"/>
        <v>31</v>
      </c>
      <c r="BD218" s="14" t="e">
        <f t="shared" si="96"/>
        <v>#REF!</v>
      </c>
      <c r="BE218" s="14" t="e">
        <f t="shared" si="97"/>
        <v>#REF!</v>
      </c>
      <c r="BF218" s="14" t="e">
        <f t="shared" si="98"/>
        <v>#REF!</v>
      </c>
    </row>
    <row r="219" spans="37:58" ht="16.5" x14ac:dyDescent="0.2">
      <c r="AK219" s="69">
        <v>215</v>
      </c>
      <c r="AL219" s="69">
        <v>16</v>
      </c>
      <c r="AM219" s="69">
        <v>8</v>
      </c>
      <c r="AN219" s="69">
        <f t="shared" si="86"/>
        <v>32</v>
      </c>
      <c r="AO219" s="69">
        <f t="shared" si="87"/>
        <v>96</v>
      </c>
      <c r="AP219" s="69">
        <f t="shared" si="88"/>
        <v>166</v>
      </c>
      <c r="AS219" s="69">
        <v>215</v>
      </c>
      <c r="AT219" s="14">
        <f t="shared" si="89"/>
        <v>21</v>
      </c>
      <c r="AU219" s="14">
        <f t="shared" si="90"/>
        <v>35</v>
      </c>
      <c r="AV219" s="14" t="e">
        <f t="shared" si="93"/>
        <v>#REF!</v>
      </c>
      <c r="AW219" s="14" t="e">
        <f t="shared" si="94"/>
        <v>#REF!</v>
      </c>
      <c r="AX219" s="14" t="e">
        <f t="shared" si="95"/>
        <v>#REF!</v>
      </c>
      <c r="BA219" s="69">
        <v>212</v>
      </c>
      <c r="BB219" s="14">
        <f t="shared" si="91"/>
        <v>21</v>
      </c>
      <c r="BC219" s="14">
        <f t="shared" si="92"/>
        <v>32</v>
      </c>
      <c r="BD219" s="14" t="e">
        <f t="shared" si="96"/>
        <v>#REF!</v>
      </c>
      <c r="BE219" s="14" t="e">
        <f t="shared" si="97"/>
        <v>#REF!</v>
      </c>
      <c r="BF219" s="14" t="e">
        <f t="shared" si="98"/>
        <v>#REF!</v>
      </c>
    </row>
    <row r="220" spans="37:58" ht="16.5" x14ac:dyDescent="0.2">
      <c r="AK220" s="69">
        <v>216</v>
      </c>
      <c r="AL220" s="69">
        <v>16</v>
      </c>
      <c r="AM220" s="69">
        <v>9</v>
      </c>
      <c r="AN220" s="69">
        <f t="shared" si="86"/>
        <v>32</v>
      </c>
      <c r="AO220" s="69">
        <f t="shared" si="87"/>
        <v>98</v>
      </c>
      <c r="AP220" s="69">
        <f t="shared" si="88"/>
        <v>168</v>
      </c>
      <c r="AS220" s="69">
        <v>216</v>
      </c>
      <c r="AT220" s="14">
        <f t="shared" si="89"/>
        <v>21</v>
      </c>
      <c r="AU220" s="14">
        <f t="shared" si="90"/>
        <v>36</v>
      </c>
      <c r="AV220" s="14" t="e">
        <f t="shared" si="93"/>
        <v>#REF!</v>
      </c>
      <c r="AW220" s="14" t="e">
        <f t="shared" si="94"/>
        <v>#REF!</v>
      </c>
      <c r="AX220" s="14" t="e">
        <f t="shared" si="95"/>
        <v>#REF!</v>
      </c>
      <c r="BA220" s="69">
        <v>213</v>
      </c>
      <c r="BB220" s="14">
        <f t="shared" si="91"/>
        <v>21</v>
      </c>
      <c r="BC220" s="14">
        <f t="shared" si="92"/>
        <v>33</v>
      </c>
      <c r="BD220" s="14" t="e">
        <f t="shared" si="96"/>
        <v>#REF!</v>
      </c>
      <c r="BE220" s="14" t="e">
        <f t="shared" si="97"/>
        <v>#REF!</v>
      </c>
      <c r="BF220" s="14" t="e">
        <f t="shared" si="98"/>
        <v>#REF!</v>
      </c>
    </row>
    <row r="221" spans="37:58" ht="16.5" x14ac:dyDescent="0.2">
      <c r="AK221" s="69">
        <v>217</v>
      </c>
      <c r="AL221" s="69">
        <v>16</v>
      </c>
      <c r="AM221" s="69">
        <v>10</v>
      </c>
      <c r="AN221" s="69">
        <f t="shared" si="86"/>
        <v>32</v>
      </c>
      <c r="AO221" s="69">
        <f t="shared" si="87"/>
        <v>100</v>
      </c>
      <c r="AP221" s="69">
        <f t="shared" si="88"/>
        <v>170</v>
      </c>
      <c r="AS221" s="69">
        <v>217</v>
      </c>
      <c r="AT221" s="14">
        <f t="shared" si="89"/>
        <v>21</v>
      </c>
      <c r="AU221" s="14">
        <f t="shared" si="90"/>
        <v>37</v>
      </c>
      <c r="AV221" s="14" t="e">
        <f t="shared" si="93"/>
        <v>#REF!</v>
      </c>
      <c r="AW221" s="14" t="e">
        <f t="shared" si="94"/>
        <v>#REF!</v>
      </c>
      <c r="AX221" s="14" t="e">
        <f t="shared" si="95"/>
        <v>#REF!</v>
      </c>
      <c r="BA221" s="69">
        <v>214</v>
      </c>
      <c r="BB221" s="14">
        <f t="shared" si="91"/>
        <v>21</v>
      </c>
      <c r="BC221" s="14">
        <f t="shared" si="92"/>
        <v>34</v>
      </c>
      <c r="BD221" s="14" t="e">
        <f t="shared" si="96"/>
        <v>#REF!</v>
      </c>
      <c r="BE221" s="14" t="e">
        <f t="shared" si="97"/>
        <v>#REF!</v>
      </c>
      <c r="BF221" s="14" t="e">
        <f t="shared" si="98"/>
        <v>#REF!</v>
      </c>
    </row>
    <row r="222" spans="37:58" ht="16.5" x14ac:dyDescent="0.2">
      <c r="AK222" s="69">
        <v>218</v>
      </c>
      <c r="AL222" s="69">
        <v>16</v>
      </c>
      <c r="AM222" s="69">
        <v>11</v>
      </c>
      <c r="AN222" s="69">
        <f t="shared" si="86"/>
        <v>32</v>
      </c>
      <c r="AO222" s="69">
        <f t="shared" si="87"/>
        <v>102</v>
      </c>
      <c r="AP222" s="69">
        <f t="shared" si="88"/>
        <v>172</v>
      </c>
      <c r="AS222" s="69">
        <v>218</v>
      </c>
      <c r="AT222" s="14">
        <f t="shared" si="89"/>
        <v>21</v>
      </c>
      <c r="AU222" s="14">
        <f t="shared" si="90"/>
        <v>38</v>
      </c>
      <c r="AV222" s="14" t="e">
        <f t="shared" si="93"/>
        <v>#REF!</v>
      </c>
      <c r="AW222" s="14" t="e">
        <f t="shared" si="94"/>
        <v>#REF!</v>
      </c>
      <c r="AX222" s="14" t="e">
        <f t="shared" si="95"/>
        <v>#REF!</v>
      </c>
      <c r="BA222" s="69">
        <v>215</v>
      </c>
      <c r="BB222" s="14">
        <f t="shared" si="91"/>
        <v>21</v>
      </c>
      <c r="BC222" s="14">
        <f t="shared" si="92"/>
        <v>35</v>
      </c>
      <c r="BD222" s="14" t="e">
        <f t="shared" si="96"/>
        <v>#REF!</v>
      </c>
      <c r="BE222" s="14" t="e">
        <f t="shared" si="97"/>
        <v>#REF!</v>
      </c>
      <c r="BF222" s="14" t="e">
        <f t="shared" si="98"/>
        <v>#REF!</v>
      </c>
    </row>
    <row r="223" spans="37:58" ht="16.5" x14ac:dyDescent="0.2">
      <c r="AK223" s="69">
        <v>219</v>
      </c>
      <c r="AL223" s="69">
        <v>16</v>
      </c>
      <c r="AM223" s="69">
        <v>12</v>
      </c>
      <c r="AN223" s="69">
        <f t="shared" si="86"/>
        <v>32</v>
      </c>
      <c r="AO223" s="69">
        <f t="shared" si="87"/>
        <v>104</v>
      </c>
      <c r="AP223" s="69">
        <f t="shared" si="88"/>
        <v>174</v>
      </c>
      <c r="AS223" s="69">
        <v>219</v>
      </c>
      <c r="AT223" s="14">
        <f t="shared" si="89"/>
        <v>21</v>
      </c>
      <c r="AU223" s="14">
        <f t="shared" si="90"/>
        <v>39</v>
      </c>
      <c r="AV223" s="14" t="e">
        <f t="shared" si="93"/>
        <v>#REF!</v>
      </c>
      <c r="AW223" s="14" t="e">
        <f t="shared" si="94"/>
        <v>#REF!</v>
      </c>
      <c r="AX223" s="14" t="e">
        <f t="shared" si="95"/>
        <v>#REF!</v>
      </c>
      <c r="BA223" s="69">
        <v>216</v>
      </c>
      <c r="BB223" s="14">
        <f t="shared" si="91"/>
        <v>21</v>
      </c>
      <c r="BC223" s="14">
        <f t="shared" si="92"/>
        <v>36</v>
      </c>
      <c r="BD223" s="14" t="e">
        <f t="shared" si="96"/>
        <v>#REF!</v>
      </c>
      <c r="BE223" s="14" t="e">
        <f t="shared" si="97"/>
        <v>#REF!</v>
      </c>
      <c r="BF223" s="14" t="e">
        <f t="shared" si="98"/>
        <v>#REF!</v>
      </c>
    </row>
    <row r="224" spans="37:58" ht="16.5" x14ac:dyDescent="0.2">
      <c r="AK224" s="69">
        <v>220</v>
      </c>
      <c r="AL224" s="69">
        <v>16</v>
      </c>
      <c r="AM224" s="69">
        <v>13</v>
      </c>
      <c r="AN224" s="69">
        <f t="shared" si="86"/>
        <v>32</v>
      </c>
      <c r="AO224" s="69">
        <f t="shared" si="87"/>
        <v>106</v>
      </c>
      <c r="AP224" s="69">
        <f t="shared" si="88"/>
        <v>176</v>
      </c>
      <c r="AS224" s="69">
        <v>220</v>
      </c>
      <c r="AT224" s="14">
        <f t="shared" si="89"/>
        <v>21</v>
      </c>
      <c r="AU224" s="14">
        <f t="shared" si="90"/>
        <v>40</v>
      </c>
      <c r="AV224" s="14" t="e">
        <f t="shared" si="93"/>
        <v>#REF!</v>
      </c>
      <c r="AW224" s="14" t="e">
        <f t="shared" si="94"/>
        <v>#REF!</v>
      </c>
      <c r="AX224" s="14" t="e">
        <f t="shared" si="95"/>
        <v>#REF!</v>
      </c>
      <c r="BA224" s="69">
        <v>217</v>
      </c>
      <c r="BB224" s="14">
        <f t="shared" si="91"/>
        <v>21</v>
      </c>
      <c r="BC224" s="14">
        <f t="shared" si="92"/>
        <v>37</v>
      </c>
      <c r="BD224" s="14" t="e">
        <f t="shared" si="96"/>
        <v>#REF!</v>
      </c>
      <c r="BE224" s="14" t="e">
        <f t="shared" si="97"/>
        <v>#REF!</v>
      </c>
      <c r="BF224" s="14" t="e">
        <f t="shared" si="98"/>
        <v>#REF!</v>
      </c>
    </row>
    <row r="225" spans="37:58" ht="16.5" x14ac:dyDescent="0.2">
      <c r="AK225" s="69">
        <v>221</v>
      </c>
      <c r="AL225" s="69">
        <v>16</v>
      </c>
      <c r="AM225" s="69">
        <v>14</v>
      </c>
      <c r="AN225" s="69">
        <f t="shared" si="86"/>
        <v>32</v>
      </c>
      <c r="AO225" s="69">
        <f t="shared" si="87"/>
        <v>108</v>
      </c>
      <c r="AP225" s="69">
        <f t="shared" si="88"/>
        <v>178</v>
      </c>
      <c r="AS225" s="69">
        <v>221</v>
      </c>
      <c r="AT225" s="14">
        <f t="shared" si="89"/>
        <v>21</v>
      </c>
      <c r="AU225" s="14">
        <f t="shared" si="90"/>
        <v>41</v>
      </c>
      <c r="AV225" s="14" t="e">
        <f t="shared" si="93"/>
        <v>#REF!</v>
      </c>
      <c r="AW225" s="14" t="e">
        <f t="shared" si="94"/>
        <v>#REF!</v>
      </c>
      <c r="AX225" s="14" t="e">
        <f t="shared" si="95"/>
        <v>#REF!</v>
      </c>
      <c r="BA225" s="69">
        <v>218</v>
      </c>
      <c r="BB225" s="14">
        <f t="shared" si="91"/>
        <v>21</v>
      </c>
      <c r="BC225" s="14">
        <f t="shared" si="92"/>
        <v>38</v>
      </c>
      <c r="BD225" s="14" t="e">
        <f t="shared" si="96"/>
        <v>#REF!</v>
      </c>
      <c r="BE225" s="14" t="e">
        <f t="shared" si="97"/>
        <v>#REF!</v>
      </c>
      <c r="BF225" s="14" t="e">
        <f t="shared" si="98"/>
        <v>#REF!</v>
      </c>
    </row>
    <row r="226" spans="37:58" ht="16.5" x14ac:dyDescent="0.2">
      <c r="AK226" s="69">
        <v>222</v>
      </c>
      <c r="AL226" s="69">
        <v>16</v>
      </c>
      <c r="AM226" s="69">
        <v>15</v>
      </c>
      <c r="AN226" s="69">
        <f t="shared" si="86"/>
        <v>32</v>
      </c>
      <c r="AO226" s="69">
        <f t="shared" si="87"/>
        <v>110</v>
      </c>
      <c r="AP226" s="69">
        <f t="shared" si="88"/>
        <v>180</v>
      </c>
      <c r="AS226" s="69">
        <v>222</v>
      </c>
      <c r="AT226" s="14">
        <f t="shared" si="89"/>
        <v>21</v>
      </c>
      <c r="AU226" s="14">
        <f t="shared" si="90"/>
        <v>42</v>
      </c>
      <c r="AV226" s="14" t="e">
        <f t="shared" si="93"/>
        <v>#REF!</v>
      </c>
      <c r="AW226" s="14" t="e">
        <f t="shared" si="94"/>
        <v>#REF!</v>
      </c>
      <c r="AX226" s="14" t="e">
        <f t="shared" si="95"/>
        <v>#REF!</v>
      </c>
      <c r="BA226" s="69">
        <v>219</v>
      </c>
      <c r="BB226" s="14">
        <f t="shared" si="91"/>
        <v>21</v>
      </c>
      <c r="BC226" s="14">
        <f t="shared" si="92"/>
        <v>39</v>
      </c>
      <c r="BD226" s="14" t="e">
        <f t="shared" si="96"/>
        <v>#REF!</v>
      </c>
      <c r="BE226" s="14" t="e">
        <f t="shared" si="97"/>
        <v>#REF!</v>
      </c>
      <c r="BF226" s="14" t="e">
        <f t="shared" si="98"/>
        <v>#REF!</v>
      </c>
    </row>
    <row r="227" spans="37:58" ht="16.5" x14ac:dyDescent="0.2">
      <c r="AK227" s="69">
        <v>223</v>
      </c>
      <c r="AL227" s="69">
        <v>17</v>
      </c>
      <c r="AM227" s="69">
        <v>1</v>
      </c>
      <c r="AN227" s="69">
        <f t="shared" ref="AN227:AN241" si="99">INDEX($D$6:$D$25,AL227)</f>
        <v>35</v>
      </c>
      <c r="AO227" s="69">
        <f t="shared" ref="AO227:AO241" si="100">INT(INDEX($F$5:$F$25,AL227)+AM227*INDEX($G$6:$G$25,AL227))</f>
        <v>92</v>
      </c>
      <c r="AP227" s="69">
        <f t="shared" ref="AP227:AP241" si="101">INT(INDEX($I$5:$I$25,AL227)+AM227*INDEX($J$6:$J$25,AL227))</f>
        <v>163</v>
      </c>
      <c r="AS227" s="69">
        <v>223</v>
      </c>
      <c r="AT227" s="14">
        <f t="shared" si="89"/>
        <v>21</v>
      </c>
      <c r="AU227" s="14">
        <f t="shared" si="90"/>
        <v>43</v>
      </c>
      <c r="AV227" s="14" t="e">
        <f t="shared" si="93"/>
        <v>#REF!</v>
      </c>
      <c r="AW227" s="14" t="e">
        <f t="shared" si="94"/>
        <v>#REF!</v>
      </c>
      <c r="AX227" s="14" t="e">
        <f t="shared" si="95"/>
        <v>#REF!</v>
      </c>
      <c r="BA227" s="69">
        <v>220</v>
      </c>
      <c r="BB227" s="14">
        <f t="shared" si="91"/>
        <v>21</v>
      </c>
      <c r="BC227" s="14">
        <f t="shared" si="92"/>
        <v>40</v>
      </c>
      <c r="BD227" s="14" t="e">
        <f t="shared" si="96"/>
        <v>#REF!</v>
      </c>
      <c r="BE227" s="14" t="e">
        <f t="shared" si="97"/>
        <v>#REF!</v>
      </c>
      <c r="BF227" s="14" t="e">
        <f t="shared" si="98"/>
        <v>#REF!</v>
      </c>
    </row>
    <row r="228" spans="37:58" ht="16.5" x14ac:dyDescent="0.2">
      <c r="AK228" s="69">
        <v>224</v>
      </c>
      <c r="AL228" s="69">
        <v>17</v>
      </c>
      <c r="AM228" s="69">
        <v>2</v>
      </c>
      <c r="AN228" s="69">
        <f t="shared" si="99"/>
        <v>35</v>
      </c>
      <c r="AO228" s="69">
        <f t="shared" si="100"/>
        <v>94</v>
      </c>
      <c r="AP228" s="69">
        <f t="shared" si="101"/>
        <v>166</v>
      </c>
      <c r="AS228" s="69">
        <v>224</v>
      </c>
      <c r="AT228" s="14">
        <f t="shared" si="89"/>
        <v>21</v>
      </c>
      <c r="AU228" s="14">
        <f t="shared" si="90"/>
        <v>44</v>
      </c>
      <c r="AV228" s="14" t="e">
        <f t="shared" si="93"/>
        <v>#REF!</v>
      </c>
      <c r="AW228" s="14" t="e">
        <f t="shared" si="94"/>
        <v>#REF!</v>
      </c>
      <c r="AX228" s="14" t="e">
        <f t="shared" si="95"/>
        <v>#REF!</v>
      </c>
      <c r="BA228" s="69">
        <v>221</v>
      </c>
      <c r="BB228" s="14">
        <f t="shared" si="91"/>
        <v>21</v>
      </c>
      <c r="BC228" s="14">
        <f t="shared" si="92"/>
        <v>41</v>
      </c>
      <c r="BD228" s="14" t="e">
        <f t="shared" si="96"/>
        <v>#REF!</v>
      </c>
      <c r="BE228" s="14" t="e">
        <f t="shared" si="97"/>
        <v>#REF!</v>
      </c>
      <c r="BF228" s="14" t="e">
        <f t="shared" si="98"/>
        <v>#REF!</v>
      </c>
    </row>
    <row r="229" spans="37:58" ht="16.5" x14ac:dyDescent="0.2">
      <c r="AK229" s="69">
        <v>225</v>
      </c>
      <c r="AL229" s="69">
        <v>17</v>
      </c>
      <c r="AM229" s="69">
        <v>3</v>
      </c>
      <c r="AN229" s="69">
        <f t="shared" si="99"/>
        <v>35</v>
      </c>
      <c r="AO229" s="69">
        <f t="shared" si="100"/>
        <v>96</v>
      </c>
      <c r="AP229" s="69">
        <f t="shared" si="101"/>
        <v>169</v>
      </c>
      <c r="AS229" s="69">
        <v>225</v>
      </c>
      <c r="AT229" s="14">
        <f t="shared" si="89"/>
        <v>21</v>
      </c>
      <c r="AU229" s="14">
        <f t="shared" si="90"/>
        <v>45</v>
      </c>
      <c r="AV229" s="14" t="e">
        <f t="shared" si="93"/>
        <v>#REF!</v>
      </c>
      <c r="AW229" s="14" t="e">
        <f t="shared" si="94"/>
        <v>#REF!</v>
      </c>
      <c r="AX229" s="14" t="e">
        <f t="shared" si="95"/>
        <v>#REF!</v>
      </c>
      <c r="BA229" s="69">
        <v>222</v>
      </c>
      <c r="BB229" s="14">
        <f t="shared" si="91"/>
        <v>21</v>
      </c>
      <c r="BC229" s="14">
        <f t="shared" si="92"/>
        <v>42</v>
      </c>
      <c r="BD229" s="14" t="e">
        <f t="shared" si="96"/>
        <v>#REF!</v>
      </c>
      <c r="BE229" s="14" t="e">
        <f t="shared" si="97"/>
        <v>#REF!</v>
      </c>
      <c r="BF229" s="14" t="e">
        <f t="shared" si="98"/>
        <v>#REF!</v>
      </c>
    </row>
    <row r="230" spans="37:58" ht="16.5" x14ac:dyDescent="0.2">
      <c r="AK230" s="69">
        <v>226</v>
      </c>
      <c r="AL230" s="69">
        <v>17</v>
      </c>
      <c r="AM230" s="69">
        <v>4</v>
      </c>
      <c r="AN230" s="69">
        <f t="shared" si="99"/>
        <v>35</v>
      </c>
      <c r="AO230" s="69">
        <f t="shared" si="100"/>
        <v>98</v>
      </c>
      <c r="AP230" s="69">
        <f t="shared" si="101"/>
        <v>172</v>
      </c>
      <c r="AS230" s="69">
        <v>226</v>
      </c>
      <c r="AT230" s="14">
        <f t="shared" si="89"/>
        <v>21</v>
      </c>
      <c r="AU230" s="14">
        <f t="shared" si="90"/>
        <v>46</v>
      </c>
      <c r="AV230" s="14" t="e">
        <f t="shared" si="93"/>
        <v>#REF!</v>
      </c>
      <c r="AW230" s="14" t="e">
        <f t="shared" si="94"/>
        <v>#REF!</v>
      </c>
      <c r="AX230" s="14" t="e">
        <f t="shared" si="95"/>
        <v>#REF!</v>
      </c>
      <c r="BA230" s="69">
        <v>223</v>
      </c>
      <c r="BB230" s="14">
        <f t="shared" si="91"/>
        <v>21</v>
      </c>
      <c r="BC230" s="14">
        <f t="shared" si="92"/>
        <v>43</v>
      </c>
      <c r="BD230" s="14" t="e">
        <f t="shared" si="96"/>
        <v>#REF!</v>
      </c>
      <c r="BE230" s="14" t="e">
        <f t="shared" si="97"/>
        <v>#REF!</v>
      </c>
      <c r="BF230" s="14" t="e">
        <f t="shared" si="98"/>
        <v>#REF!</v>
      </c>
    </row>
    <row r="231" spans="37:58" ht="16.5" x14ac:dyDescent="0.2">
      <c r="AK231" s="69">
        <v>227</v>
      </c>
      <c r="AL231" s="69">
        <v>17</v>
      </c>
      <c r="AM231" s="69">
        <v>5</v>
      </c>
      <c r="AN231" s="69">
        <f t="shared" si="99"/>
        <v>35</v>
      </c>
      <c r="AO231" s="69">
        <f t="shared" si="100"/>
        <v>100</v>
      </c>
      <c r="AP231" s="69">
        <f t="shared" si="101"/>
        <v>175</v>
      </c>
      <c r="AS231" s="69">
        <v>227</v>
      </c>
      <c r="AT231" s="14">
        <f t="shared" si="89"/>
        <v>21</v>
      </c>
      <c r="AU231" s="14">
        <f t="shared" si="90"/>
        <v>47</v>
      </c>
      <c r="AV231" s="14" t="e">
        <f t="shared" si="93"/>
        <v>#REF!</v>
      </c>
      <c r="AW231" s="14" t="e">
        <f t="shared" si="94"/>
        <v>#REF!</v>
      </c>
      <c r="AX231" s="14" t="e">
        <f t="shared" si="95"/>
        <v>#REF!</v>
      </c>
      <c r="BA231" s="69">
        <v>224</v>
      </c>
      <c r="BB231" s="14">
        <f t="shared" si="91"/>
        <v>21</v>
      </c>
      <c r="BC231" s="14">
        <f t="shared" si="92"/>
        <v>44</v>
      </c>
      <c r="BD231" s="14" t="e">
        <f t="shared" si="96"/>
        <v>#REF!</v>
      </c>
      <c r="BE231" s="14" t="e">
        <f t="shared" si="97"/>
        <v>#REF!</v>
      </c>
      <c r="BF231" s="14" t="e">
        <f t="shared" si="98"/>
        <v>#REF!</v>
      </c>
    </row>
    <row r="232" spans="37:58" ht="16.5" x14ac:dyDescent="0.2">
      <c r="AK232" s="69">
        <v>228</v>
      </c>
      <c r="AL232" s="69">
        <v>17</v>
      </c>
      <c r="AM232" s="69">
        <v>6</v>
      </c>
      <c r="AN232" s="69">
        <f t="shared" si="99"/>
        <v>35</v>
      </c>
      <c r="AO232" s="69">
        <f t="shared" si="100"/>
        <v>102</v>
      </c>
      <c r="AP232" s="69">
        <f t="shared" si="101"/>
        <v>178</v>
      </c>
      <c r="AS232" s="69">
        <v>228</v>
      </c>
      <c r="AT232" s="14">
        <f t="shared" si="89"/>
        <v>21</v>
      </c>
      <c r="AU232" s="14">
        <f t="shared" si="90"/>
        <v>48</v>
      </c>
      <c r="AV232" s="14" t="e">
        <f t="shared" si="93"/>
        <v>#REF!</v>
      </c>
      <c r="AW232" s="14" t="e">
        <f t="shared" si="94"/>
        <v>#REF!</v>
      </c>
      <c r="AX232" s="14" t="e">
        <f t="shared" si="95"/>
        <v>#REF!</v>
      </c>
      <c r="BA232" s="69">
        <v>225</v>
      </c>
      <c r="BB232" s="14">
        <f t="shared" si="91"/>
        <v>21</v>
      </c>
      <c r="BC232" s="14">
        <f t="shared" si="92"/>
        <v>45</v>
      </c>
      <c r="BD232" s="14" t="e">
        <f t="shared" si="96"/>
        <v>#REF!</v>
      </c>
      <c r="BE232" s="14" t="e">
        <f t="shared" si="97"/>
        <v>#REF!</v>
      </c>
      <c r="BF232" s="14" t="e">
        <f t="shared" si="98"/>
        <v>#REF!</v>
      </c>
    </row>
    <row r="233" spans="37:58" ht="16.5" x14ac:dyDescent="0.2">
      <c r="AK233" s="69">
        <v>229</v>
      </c>
      <c r="AL233" s="69">
        <v>17</v>
      </c>
      <c r="AM233" s="69">
        <v>7</v>
      </c>
      <c r="AN233" s="69">
        <f t="shared" si="99"/>
        <v>35</v>
      </c>
      <c r="AO233" s="69">
        <f t="shared" si="100"/>
        <v>104</v>
      </c>
      <c r="AP233" s="69">
        <f t="shared" si="101"/>
        <v>181</v>
      </c>
      <c r="AS233" s="69">
        <v>229</v>
      </c>
      <c r="AT233" s="14">
        <f t="shared" si="89"/>
        <v>21</v>
      </c>
      <c r="AU233" s="14">
        <f t="shared" si="90"/>
        <v>49</v>
      </c>
      <c r="AV233" s="14" t="e">
        <f t="shared" si="93"/>
        <v>#REF!</v>
      </c>
      <c r="AW233" s="14" t="e">
        <f t="shared" si="94"/>
        <v>#REF!</v>
      </c>
      <c r="AX233" s="14" t="e">
        <f t="shared" si="95"/>
        <v>#REF!</v>
      </c>
      <c r="BA233" s="69">
        <v>226</v>
      </c>
      <c r="BB233" s="14">
        <f t="shared" si="91"/>
        <v>21</v>
      </c>
      <c r="BC233" s="14">
        <f t="shared" si="92"/>
        <v>46</v>
      </c>
      <c r="BD233" s="14" t="e">
        <f t="shared" si="96"/>
        <v>#REF!</v>
      </c>
      <c r="BE233" s="14" t="e">
        <f t="shared" si="97"/>
        <v>#REF!</v>
      </c>
      <c r="BF233" s="14" t="e">
        <f t="shared" si="98"/>
        <v>#REF!</v>
      </c>
    </row>
    <row r="234" spans="37:58" ht="16.5" x14ac:dyDescent="0.2">
      <c r="AK234" s="69">
        <v>230</v>
      </c>
      <c r="AL234" s="69">
        <v>17</v>
      </c>
      <c r="AM234" s="69">
        <v>8</v>
      </c>
      <c r="AN234" s="69">
        <f t="shared" si="99"/>
        <v>35</v>
      </c>
      <c r="AO234" s="69">
        <f t="shared" si="100"/>
        <v>106</v>
      </c>
      <c r="AP234" s="69">
        <f t="shared" si="101"/>
        <v>184</v>
      </c>
      <c r="AS234" s="69">
        <v>230</v>
      </c>
      <c r="AT234" s="14">
        <f t="shared" si="89"/>
        <v>21</v>
      </c>
      <c r="AU234" s="14">
        <f t="shared" si="90"/>
        <v>50</v>
      </c>
      <c r="AV234" s="14" t="e">
        <f t="shared" si="93"/>
        <v>#REF!</v>
      </c>
      <c r="AW234" s="14" t="e">
        <f t="shared" si="94"/>
        <v>#REF!</v>
      </c>
      <c r="AX234" s="14" t="e">
        <f t="shared" si="95"/>
        <v>#REF!</v>
      </c>
      <c r="BA234" s="69">
        <v>227</v>
      </c>
      <c r="BB234" s="14">
        <f t="shared" si="91"/>
        <v>21</v>
      </c>
      <c r="BC234" s="14">
        <f t="shared" si="92"/>
        <v>47</v>
      </c>
      <c r="BD234" s="14" t="e">
        <f t="shared" si="96"/>
        <v>#REF!</v>
      </c>
      <c r="BE234" s="14" t="e">
        <f t="shared" si="97"/>
        <v>#REF!</v>
      </c>
      <c r="BF234" s="14" t="e">
        <f t="shared" si="98"/>
        <v>#REF!</v>
      </c>
    </row>
    <row r="235" spans="37:58" ht="16.5" x14ac:dyDescent="0.2">
      <c r="AK235" s="69">
        <v>231</v>
      </c>
      <c r="AL235" s="69">
        <v>17</v>
      </c>
      <c r="AM235" s="69">
        <v>9</v>
      </c>
      <c r="AN235" s="69">
        <f t="shared" si="99"/>
        <v>35</v>
      </c>
      <c r="AO235" s="69">
        <f t="shared" si="100"/>
        <v>108</v>
      </c>
      <c r="AP235" s="69">
        <f t="shared" si="101"/>
        <v>187</v>
      </c>
      <c r="AS235" s="69">
        <v>231</v>
      </c>
      <c r="AT235" s="14">
        <f t="shared" si="89"/>
        <v>21</v>
      </c>
      <c r="AU235" s="14">
        <f t="shared" si="90"/>
        <v>51</v>
      </c>
      <c r="AV235" s="14" t="e">
        <f t="shared" si="93"/>
        <v>#REF!</v>
      </c>
      <c r="AW235" s="14" t="e">
        <f t="shared" si="94"/>
        <v>#REF!</v>
      </c>
      <c r="AX235" s="14" t="e">
        <f t="shared" si="95"/>
        <v>#REF!</v>
      </c>
      <c r="BA235" s="69">
        <v>228</v>
      </c>
      <c r="BB235" s="14">
        <f t="shared" si="91"/>
        <v>21</v>
      </c>
      <c r="BC235" s="14">
        <f t="shared" si="92"/>
        <v>48</v>
      </c>
      <c r="BD235" s="14" t="e">
        <f t="shared" si="96"/>
        <v>#REF!</v>
      </c>
      <c r="BE235" s="14" t="e">
        <f t="shared" si="97"/>
        <v>#REF!</v>
      </c>
      <c r="BF235" s="14" t="e">
        <f t="shared" si="98"/>
        <v>#REF!</v>
      </c>
    </row>
    <row r="236" spans="37:58" ht="16.5" x14ac:dyDescent="0.2">
      <c r="AK236" s="69">
        <v>232</v>
      </c>
      <c r="AL236" s="69">
        <v>17</v>
      </c>
      <c r="AM236" s="69">
        <v>10</v>
      </c>
      <c r="AN236" s="69">
        <f t="shared" si="99"/>
        <v>35</v>
      </c>
      <c r="AO236" s="69">
        <f t="shared" si="100"/>
        <v>110</v>
      </c>
      <c r="AP236" s="69">
        <f t="shared" si="101"/>
        <v>190</v>
      </c>
      <c r="AS236" s="69">
        <v>232</v>
      </c>
      <c r="AT236" s="14">
        <f t="shared" si="89"/>
        <v>21</v>
      </c>
      <c r="AU236" s="14">
        <f t="shared" si="90"/>
        <v>52</v>
      </c>
      <c r="AV236" s="14" t="e">
        <f t="shared" si="93"/>
        <v>#REF!</v>
      </c>
      <c r="AW236" s="14" t="e">
        <f t="shared" si="94"/>
        <v>#REF!</v>
      </c>
      <c r="AX236" s="14" t="e">
        <f t="shared" si="95"/>
        <v>#REF!</v>
      </c>
      <c r="BA236" s="69">
        <v>229</v>
      </c>
      <c r="BB236" s="14">
        <f t="shared" si="91"/>
        <v>21</v>
      </c>
      <c r="BC236" s="14">
        <f t="shared" si="92"/>
        <v>49</v>
      </c>
      <c r="BD236" s="14" t="e">
        <f t="shared" si="96"/>
        <v>#REF!</v>
      </c>
      <c r="BE236" s="14" t="e">
        <f t="shared" si="97"/>
        <v>#REF!</v>
      </c>
      <c r="BF236" s="14" t="e">
        <f t="shared" si="98"/>
        <v>#REF!</v>
      </c>
    </row>
    <row r="237" spans="37:58" ht="16.5" x14ac:dyDescent="0.2">
      <c r="AK237" s="69">
        <v>233</v>
      </c>
      <c r="AL237" s="69">
        <v>17</v>
      </c>
      <c r="AM237" s="69">
        <v>11</v>
      </c>
      <c r="AN237" s="69">
        <f t="shared" si="99"/>
        <v>35</v>
      </c>
      <c r="AO237" s="69">
        <f t="shared" si="100"/>
        <v>112</v>
      </c>
      <c r="AP237" s="69">
        <f t="shared" si="101"/>
        <v>193</v>
      </c>
      <c r="AS237" s="69">
        <v>233</v>
      </c>
      <c r="AT237" s="14">
        <f t="shared" si="89"/>
        <v>21</v>
      </c>
      <c r="AU237" s="14">
        <f t="shared" si="90"/>
        <v>53</v>
      </c>
      <c r="AV237" s="14" t="e">
        <f t="shared" si="93"/>
        <v>#REF!</v>
      </c>
      <c r="AW237" s="14" t="e">
        <f t="shared" si="94"/>
        <v>#REF!</v>
      </c>
      <c r="AX237" s="14" t="e">
        <f t="shared" si="95"/>
        <v>#REF!</v>
      </c>
      <c r="BA237" s="69">
        <v>230</v>
      </c>
      <c r="BB237" s="14">
        <f t="shared" si="91"/>
        <v>21</v>
      </c>
      <c r="BC237" s="14">
        <f t="shared" si="92"/>
        <v>50</v>
      </c>
      <c r="BD237" s="14" t="e">
        <f t="shared" si="96"/>
        <v>#REF!</v>
      </c>
      <c r="BE237" s="14" t="e">
        <f t="shared" si="97"/>
        <v>#REF!</v>
      </c>
      <c r="BF237" s="14" t="e">
        <f t="shared" si="98"/>
        <v>#REF!</v>
      </c>
    </row>
    <row r="238" spans="37:58" ht="16.5" x14ac:dyDescent="0.2">
      <c r="AK238" s="69">
        <v>234</v>
      </c>
      <c r="AL238" s="69">
        <v>17</v>
      </c>
      <c r="AM238" s="69">
        <v>12</v>
      </c>
      <c r="AN238" s="69">
        <f t="shared" si="99"/>
        <v>35</v>
      </c>
      <c r="AO238" s="69">
        <f t="shared" si="100"/>
        <v>114</v>
      </c>
      <c r="AP238" s="69">
        <f t="shared" si="101"/>
        <v>196</v>
      </c>
      <c r="AS238" s="69">
        <v>234</v>
      </c>
      <c r="AT238" s="14">
        <f t="shared" si="89"/>
        <v>21</v>
      </c>
      <c r="AU238" s="14">
        <f t="shared" si="90"/>
        <v>54</v>
      </c>
      <c r="AV238" s="14" t="e">
        <f t="shared" si="93"/>
        <v>#REF!</v>
      </c>
      <c r="AW238" s="14" t="e">
        <f t="shared" si="94"/>
        <v>#REF!</v>
      </c>
      <c r="AX238" s="14" t="e">
        <f t="shared" si="95"/>
        <v>#REF!</v>
      </c>
      <c r="BA238" s="69">
        <v>231</v>
      </c>
      <c r="BB238" s="14">
        <f t="shared" si="91"/>
        <v>21</v>
      </c>
      <c r="BC238" s="14">
        <f t="shared" si="92"/>
        <v>51</v>
      </c>
      <c r="BD238" s="14" t="e">
        <f t="shared" si="96"/>
        <v>#REF!</v>
      </c>
      <c r="BE238" s="14" t="e">
        <f t="shared" si="97"/>
        <v>#REF!</v>
      </c>
      <c r="BF238" s="14" t="e">
        <f t="shared" si="98"/>
        <v>#REF!</v>
      </c>
    </row>
    <row r="239" spans="37:58" ht="16.5" x14ac:dyDescent="0.2">
      <c r="AK239" s="69">
        <v>235</v>
      </c>
      <c r="AL239" s="69">
        <v>17</v>
      </c>
      <c r="AM239" s="69">
        <v>13</v>
      </c>
      <c r="AN239" s="69">
        <f t="shared" si="99"/>
        <v>35</v>
      </c>
      <c r="AO239" s="69">
        <f t="shared" si="100"/>
        <v>116</v>
      </c>
      <c r="AP239" s="69">
        <f t="shared" si="101"/>
        <v>199</v>
      </c>
      <c r="AS239" s="69">
        <v>235</v>
      </c>
      <c r="AT239" s="14">
        <f t="shared" si="89"/>
        <v>21</v>
      </c>
      <c r="AU239" s="14">
        <f t="shared" si="90"/>
        <v>55</v>
      </c>
      <c r="AV239" s="14" t="e">
        <f t="shared" si="93"/>
        <v>#REF!</v>
      </c>
      <c r="AW239" s="14" t="e">
        <f t="shared" si="94"/>
        <v>#REF!</v>
      </c>
      <c r="AX239" s="14" t="e">
        <f t="shared" si="95"/>
        <v>#REF!</v>
      </c>
      <c r="BA239" s="69">
        <v>232</v>
      </c>
      <c r="BB239" s="14">
        <f t="shared" si="91"/>
        <v>21</v>
      </c>
      <c r="BC239" s="14">
        <f t="shared" si="92"/>
        <v>52</v>
      </c>
      <c r="BD239" s="14" t="e">
        <f t="shared" si="96"/>
        <v>#REF!</v>
      </c>
      <c r="BE239" s="14" t="e">
        <f t="shared" si="97"/>
        <v>#REF!</v>
      </c>
      <c r="BF239" s="14" t="e">
        <f t="shared" si="98"/>
        <v>#REF!</v>
      </c>
    </row>
    <row r="240" spans="37:58" ht="16.5" x14ac:dyDescent="0.2">
      <c r="AK240" s="69">
        <v>236</v>
      </c>
      <c r="AL240" s="69">
        <v>17</v>
      </c>
      <c r="AM240" s="69">
        <v>14</v>
      </c>
      <c r="AN240" s="69">
        <f t="shared" si="99"/>
        <v>35</v>
      </c>
      <c r="AO240" s="69">
        <f t="shared" si="100"/>
        <v>118</v>
      </c>
      <c r="AP240" s="69">
        <f t="shared" si="101"/>
        <v>202</v>
      </c>
      <c r="AS240" s="69">
        <v>236</v>
      </c>
      <c r="AT240" s="14">
        <f t="shared" si="89"/>
        <v>21</v>
      </c>
      <c r="AU240" s="14">
        <f t="shared" si="90"/>
        <v>56</v>
      </c>
      <c r="AV240" s="14" t="e">
        <f t="shared" si="93"/>
        <v>#REF!</v>
      </c>
      <c r="AW240" s="14" t="e">
        <f t="shared" si="94"/>
        <v>#REF!</v>
      </c>
      <c r="AX240" s="14" t="e">
        <f t="shared" si="95"/>
        <v>#REF!</v>
      </c>
      <c r="BA240" s="69">
        <v>233</v>
      </c>
      <c r="BB240" s="14">
        <f t="shared" si="91"/>
        <v>21</v>
      </c>
      <c r="BC240" s="14">
        <f t="shared" si="92"/>
        <v>53</v>
      </c>
      <c r="BD240" s="14" t="e">
        <f t="shared" si="96"/>
        <v>#REF!</v>
      </c>
      <c r="BE240" s="14" t="e">
        <f t="shared" si="97"/>
        <v>#REF!</v>
      </c>
      <c r="BF240" s="14" t="e">
        <f t="shared" si="98"/>
        <v>#REF!</v>
      </c>
    </row>
    <row r="241" spans="37:58" ht="16.5" x14ac:dyDescent="0.2">
      <c r="AK241" s="69">
        <v>237</v>
      </c>
      <c r="AL241" s="69">
        <v>17</v>
      </c>
      <c r="AM241" s="69">
        <v>15</v>
      </c>
      <c r="AN241" s="69">
        <f t="shared" si="99"/>
        <v>35</v>
      </c>
      <c r="AO241" s="69">
        <f t="shared" si="100"/>
        <v>120</v>
      </c>
      <c r="AP241" s="69">
        <f t="shared" si="101"/>
        <v>205</v>
      </c>
      <c r="AS241" s="69">
        <v>237</v>
      </c>
      <c r="AT241" s="14">
        <f t="shared" si="89"/>
        <v>21</v>
      </c>
      <c r="AU241" s="14">
        <f t="shared" si="90"/>
        <v>57</v>
      </c>
      <c r="AV241" s="14" t="e">
        <f t="shared" si="93"/>
        <v>#REF!</v>
      </c>
      <c r="AW241" s="14" t="e">
        <f t="shared" si="94"/>
        <v>#REF!</v>
      </c>
      <c r="AX241" s="14" t="e">
        <f t="shared" si="95"/>
        <v>#REF!</v>
      </c>
      <c r="BA241" s="69">
        <v>234</v>
      </c>
      <c r="BB241" s="14">
        <f t="shared" si="91"/>
        <v>21</v>
      </c>
      <c r="BC241" s="14">
        <f t="shared" si="92"/>
        <v>54</v>
      </c>
      <c r="BD241" s="14" t="e">
        <f t="shared" si="96"/>
        <v>#REF!</v>
      </c>
      <c r="BE241" s="14" t="e">
        <f t="shared" si="97"/>
        <v>#REF!</v>
      </c>
      <c r="BF241" s="14" t="e">
        <f t="shared" si="98"/>
        <v>#REF!</v>
      </c>
    </row>
    <row r="242" spans="37:58" ht="16.5" x14ac:dyDescent="0.2">
      <c r="AK242" s="69">
        <v>238</v>
      </c>
      <c r="AL242" s="69">
        <v>18</v>
      </c>
      <c r="AM242" s="69">
        <v>1</v>
      </c>
      <c r="AN242" s="69">
        <f t="shared" ref="AN242:AN256" si="102">INDEX($D$6:$D$25,AL242)</f>
        <v>37</v>
      </c>
      <c r="AO242" s="69">
        <f t="shared" ref="AO242:AO256" si="103">INT(INDEX($F$5:$F$25,AL242)+AM242*INDEX($G$6:$G$25,AL242))</f>
        <v>102</v>
      </c>
      <c r="AP242" s="69">
        <f t="shared" ref="AP242:AP256" si="104">INT(INDEX($I$5:$I$25,AL242)+AM242*INDEX($J$6:$J$25,AL242))</f>
        <v>177</v>
      </c>
      <c r="AS242" s="69">
        <v>238</v>
      </c>
      <c r="AT242" s="14">
        <f t="shared" si="89"/>
        <v>21</v>
      </c>
      <c r="AU242" s="14">
        <f t="shared" si="90"/>
        <v>58</v>
      </c>
      <c r="AV242" s="14" t="e">
        <f t="shared" si="93"/>
        <v>#REF!</v>
      </c>
      <c r="AW242" s="14" t="e">
        <f t="shared" si="94"/>
        <v>#REF!</v>
      </c>
      <c r="AX242" s="14" t="e">
        <f t="shared" si="95"/>
        <v>#REF!</v>
      </c>
      <c r="BA242" s="69">
        <v>235</v>
      </c>
      <c r="BB242" s="14">
        <f t="shared" si="91"/>
        <v>21</v>
      </c>
      <c r="BC242" s="14">
        <f t="shared" si="92"/>
        <v>55</v>
      </c>
      <c r="BD242" s="14" t="e">
        <f t="shared" si="96"/>
        <v>#REF!</v>
      </c>
      <c r="BE242" s="14" t="e">
        <f t="shared" si="97"/>
        <v>#REF!</v>
      </c>
      <c r="BF242" s="14" t="e">
        <f t="shared" si="98"/>
        <v>#REF!</v>
      </c>
    </row>
    <row r="243" spans="37:58" ht="16.5" x14ac:dyDescent="0.2">
      <c r="AK243" s="69">
        <v>239</v>
      </c>
      <c r="AL243" s="69">
        <v>18</v>
      </c>
      <c r="AM243" s="69">
        <v>2</v>
      </c>
      <c r="AN243" s="69">
        <f t="shared" si="102"/>
        <v>37</v>
      </c>
      <c r="AO243" s="69">
        <f t="shared" si="103"/>
        <v>104</v>
      </c>
      <c r="AP243" s="69">
        <f t="shared" si="104"/>
        <v>179</v>
      </c>
      <c r="AS243" s="69">
        <v>239</v>
      </c>
      <c r="AT243" s="14">
        <f t="shared" si="89"/>
        <v>21</v>
      </c>
      <c r="AU243" s="14">
        <f t="shared" si="90"/>
        <v>59</v>
      </c>
      <c r="AV243" s="14" t="e">
        <f t="shared" si="93"/>
        <v>#REF!</v>
      </c>
      <c r="AW243" s="14" t="e">
        <f t="shared" si="94"/>
        <v>#REF!</v>
      </c>
      <c r="AX243" s="14" t="e">
        <f t="shared" si="95"/>
        <v>#REF!</v>
      </c>
      <c r="BA243" s="69">
        <v>236</v>
      </c>
      <c r="BB243" s="14">
        <f t="shared" si="91"/>
        <v>21</v>
      </c>
      <c r="BC243" s="14">
        <f t="shared" si="92"/>
        <v>56</v>
      </c>
      <c r="BD243" s="14" t="e">
        <f t="shared" si="96"/>
        <v>#REF!</v>
      </c>
      <c r="BE243" s="14" t="e">
        <f t="shared" si="97"/>
        <v>#REF!</v>
      </c>
      <c r="BF243" s="14" t="e">
        <f t="shared" si="98"/>
        <v>#REF!</v>
      </c>
    </row>
    <row r="244" spans="37:58" ht="16.5" x14ac:dyDescent="0.2">
      <c r="AK244" s="69">
        <v>240</v>
      </c>
      <c r="AL244" s="69">
        <v>18</v>
      </c>
      <c r="AM244" s="69">
        <v>3</v>
      </c>
      <c r="AN244" s="69">
        <f t="shared" si="102"/>
        <v>37</v>
      </c>
      <c r="AO244" s="69">
        <f t="shared" si="103"/>
        <v>106</v>
      </c>
      <c r="AP244" s="69">
        <f t="shared" si="104"/>
        <v>181</v>
      </c>
      <c r="AS244" s="69">
        <v>240</v>
      </c>
      <c r="AT244" s="14">
        <f t="shared" si="89"/>
        <v>21</v>
      </c>
      <c r="AU244" s="14">
        <f t="shared" si="90"/>
        <v>60</v>
      </c>
      <c r="AV244" s="14" t="e">
        <f t="shared" si="93"/>
        <v>#REF!</v>
      </c>
      <c r="AW244" s="14" t="e">
        <f t="shared" si="94"/>
        <v>#REF!</v>
      </c>
      <c r="AX244" s="14" t="e">
        <f t="shared" si="95"/>
        <v>#REF!</v>
      </c>
      <c r="BA244" s="69">
        <v>237</v>
      </c>
      <c r="BB244" s="14">
        <f t="shared" si="91"/>
        <v>21</v>
      </c>
      <c r="BC244" s="14">
        <f t="shared" si="92"/>
        <v>57</v>
      </c>
      <c r="BD244" s="14" t="e">
        <f t="shared" si="96"/>
        <v>#REF!</v>
      </c>
      <c r="BE244" s="14" t="e">
        <f t="shared" si="97"/>
        <v>#REF!</v>
      </c>
      <c r="BF244" s="14" t="e">
        <f t="shared" si="98"/>
        <v>#REF!</v>
      </c>
    </row>
    <row r="245" spans="37:58" ht="16.5" x14ac:dyDescent="0.2">
      <c r="AK245" s="69">
        <v>241</v>
      </c>
      <c r="AL245" s="69">
        <v>18</v>
      </c>
      <c r="AM245" s="69">
        <v>4</v>
      </c>
      <c r="AN245" s="69">
        <f t="shared" si="102"/>
        <v>37</v>
      </c>
      <c r="AO245" s="69">
        <f t="shared" si="103"/>
        <v>108</v>
      </c>
      <c r="AP245" s="69">
        <f t="shared" si="104"/>
        <v>183</v>
      </c>
      <c r="AS245" s="69">
        <v>241</v>
      </c>
      <c r="AT245" s="14">
        <f t="shared" si="89"/>
        <v>21</v>
      </c>
      <c r="AU245" s="14">
        <f t="shared" si="90"/>
        <v>61</v>
      </c>
      <c r="AV245" s="14" t="e">
        <f t="shared" si="93"/>
        <v>#REF!</v>
      </c>
      <c r="AW245" s="14" t="e">
        <f t="shared" si="94"/>
        <v>#REF!</v>
      </c>
      <c r="AX245" s="14" t="e">
        <f t="shared" si="95"/>
        <v>#REF!</v>
      </c>
      <c r="BA245" s="69">
        <v>238</v>
      </c>
      <c r="BB245" s="14">
        <f t="shared" si="91"/>
        <v>21</v>
      </c>
      <c r="BC245" s="14">
        <f t="shared" si="92"/>
        <v>58</v>
      </c>
      <c r="BD245" s="14" t="e">
        <f t="shared" si="96"/>
        <v>#REF!</v>
      </c>
      <c r="BE245" s="14" t="e">
        <f t="shared" si="97"/>
        <v>#REF!</v>
      </c>
      <c r="BF245" s="14" t="e">
        <f t="shared" si="98"/>
        <v>#REF!</v>
      </c>
    </row>
    <row r="246" spans="37:58" ht="16.5" x14ac:dyDescent="0.2">
      <c r="AK246" s="69">
        <v>242</v>
      </c>
      <c r="AL246" s="69">
        <v>18</v>
      </c>
      <c r="AM246" s="69">
        <v>5</v>
      </c>
      <c r="AN246" s="69">
        <f t="shared" si="102"/>
        <v>37</v>
      </c>
      <c r="AO246" s="69">
        <f t="shared" si="103"/>
        <v>110</v>
      </c>
      <c r="AP246" s="69">
        <f t="shared" si="104"/>
        <v>185</v>
      </c>
      <c r="AS246" s="69">
        <v>242</v>
      </c>
      <c r="AT246" s="14">
        <f t="shared" si="89"/>
        <v>21</v>
      </c>
      <c r="AU246" s="14">
        <f t="shared" si="90"/>
        <v>62</v>
      </c>
      <c r="AV246" s="14" t="e">
        <f t="shared" si="93"/>
        <v>#REF!</v>
      </c>
      <c r="AW246" s="14" t="e">
        <f t="shared" si="94"/>
        <v>#REF!</v>
      </c>
      <c r="AX246" s="14" t="e">
        <f t="shared" si="95"/>
        <v>#REF!</v>
      </c>
      <c r="BA246" s="69">
        <v>239</v>
      </c>
      <c r="BB246" s="14">
        <f t="shared" si="91"/>
        <v>21</v>
      </c>
      <c r="BC246" s="14">
        <f t="shared" si="92"/>
        <v>59</v>
      </c>
      <c r="BD246" s="14" t="e">
        <f t="shared" si="96"/>
        <v>#REF!</v>
      </c>
      <c r="BE246" s="14" t="e">
        <f t="shared" si="97"/>
        <v>#REF!</v>
      </c>
      <c r="BF246" s="14" t="e">
        <f t="shared" si="98"/>
        <v>#REF!</v>
      </c>
    </row>
    <row r="247" spans="37:58" ht="16.5" x14ac:dyDescent="0.2">
      <c r="AK247" s="69">
        <v>243</v>
      </c>
      <c r="AL247" s="69">
        <v>18</v>
      </c>
      <c r="AM247" s="69">
        <v>6</v>
      </c>
      <c r="AN247" s="69">
        <f t="shared" si="102"/>
        <v>37</v>
      </c>
      <c r="AO247" s="69">
        <f t="shared" si="103"/>
        <v>112</v>
      </c>
      <c r="AP247" s="69">
        <f t="shared" si="104"/>
        <v>187</v>
      </c>
      <c r="AS247" s="69">
        <v>243</v>
      </c>
      <c r="AT247" s="14">
        <f t="shared" si="89"/>
        <v>21</v>
      </c>
      <c r="AU247" s="14">
        <f t="shared" si="90"/>
        <v>63</v>
      </c>
      <c r="AV247" s="14" t="e">
        <f t="shared" si="93"/>
        <v>#REF!</v>
      </c>
      <c r="AW247" s="14" t="e">
        <f t="shared" si="94"/>
        <v>#REF!</v>
      </c>
      <c r="AX247" s="14" t="e">
        <f t="shared" si="95"/>
        <v>#REF!</v>
      </c>
      <c r="BA247" s="69">
        <v>240</v>
      </c>
      <c r="BB247" s="14">
        <f t="shared" si="91"/>
        <v>21</v>
      </c>
      <c r="BC247" s="14">
        <f t="shared" si="92"/>
        <v>60</v>
      </c>
      <c r="BD247" s="14" t="e">
        <f t="shared" si="96"/>
        <v>#REF!</v>
      </c>
      <c r="BE247" s="14" t="e">
        <f t="shared" si="97"/>
        <v>#REF!</v>
      </c>
      <c r="BF247" s="14" t="e">
        <f t="shared" si="98"/>
        <v>#REF!</v>
      </c>
    </row>
    <row r="248" spans="37:58" ht="16.5" x14ac:dyDescent="0.2">
      <c r="AK248" s="69">
        <v>244</v>
      </c>
      <c r="AL248" s="69">
        <v>18</v>
      </c>
      <c r="AM248" s="69">
        <v>7</v>
      </c>
      <c r="AN248" s="69">
        <f t="shared" si="102"/>
        <v>37</v>
      </c>
      <c r="AO248" s="69">
        <f t="shared" si="103"/>
        <v>114</v>
      </c>
      <c r="AP248" s="69">
        <f t="shared" si="104"/>
        <v>189</v>
      </c>
      <c r="AS248" s="69">
        <v>244</v>
      </c>
      <c r="AT248" s="14">
        <f t="shared" si="89"/>
        <v>21</v>
      </c>
      <c r="AU248" s="14">
        <f t="shared" si="90"/>
        <v>64</v>
      </c>
      <c r="AV248" s="14" t="e">
        <f t="shared" si="93"/>
        <v>#REF!</v>
      </c>
      <c r="AW248" s="14" t="e">
        <f t="shared" si="94"/>
        <v>#REF!</v>
      </c>
      <c r="AX248" s="14" t="e">
        <f t="shared" si="95"/>
        <v>#REF!</v>
      </c>
      <c r="BA248" s="69">
        <v>241</v>
      </c>
      <c r="BB248" s="14">
        <f t="shared" si="91"/>
        <v>21</v>
      </c>
      <c r="BC248" s="14">
        <f t="shared" si="92"/>
        <v>61</v>
      </c>
      <c r="BD248" s="14" t="e">
        <f t="shared" si="96"/>
        <v>#REF!</v>
      </c>
      <c r="BE248" s="14" t="e">
        <f t="shared" si="97"/>
        <v>#REF!</v>
      </c>
      <c r="BF248" s="14" t="e">
        <f t="shared" si="98"/>
        <v>#REF!</v>
      </c>
    </row>
    <row r="249" spans="37:58" ht="16.5" x14ac:dyDescent="0.2">
      <c r="AK249" s="69">
        <v>245</v>
      </c>
      <c r="AL249" s="69">
        <v>18</v>
      </c>
      <c r="AM249" s="69">
        <v>8</v>
      </c>
      <c r="AN249" s="69">
        <f t="shared" si="102"/>
        <v>37</v>
      </c>
      <c r="AO249" s="69">
        <f t="shared" si="103"/>
        <v>116</v>
      </c>
      <c r="AP249" s="69">
        <f t="shared" si="104"/>
        <v>191</v>
      </c>
      <c r="AS249" s="69">
        <v>245</v>
      </c>
      <c r="AT249" s="14">
        <f t="shared" si="89"/>
        <v>21</v>
      </c>
      <c r="AU249" s="14">
        <f t="shared" si="90"/>
        <v>65</v>
      </c>
      <c r="AV249" s="14" t="e">
        <f t="shared" si="93"/>
        <v>#REF!</v>
      </c>
      <c r="AW249" s="14" t="e">
        <f t="shared" si="94"/>
        <v>#REF!</v>
      </c>
      <c r="AX249" s="14" t="e">
        <f t="shared" si="95"/>
        <v>#REF!</v>
      </c>
      <c r="BA249" s="69">
        <v>242</v>
      </c>
      <c r="BB249" s="14">
        <f t="shared" si="91"/>
        <v>21</v>
      </c>
      <c r="BC249" s="14">
        <f t="shared" si="92"/>
        <v>62</v>
      </c>
      <c r="BD249" s="14" t="e">
        <f t="shared" si="96"/>
        <v>#REF!</v>
      </c>
      <c r="BE249" s="14" t="e">
        <f t="shared" si="97"/>
        <v>#REF!</v>
      </c>
      <c r="BF249" s="14" t="e">
        <f t="shared" si="98"/>
        <v>#REF!</v>
      </c>
    </row>
    <row r="250" spans="37:58" ht="16.5" x14ac:dyDescent="0.2">
      <c r="AK250" s="69">
        <v>246</v>
      </c>
      <c r="AL250" s="69">
        <v>18</v>
      </c>
      <c r="AM250" s="69">
        <v>9</v>
      </c>
      <c r="AN250" s="69">
        <f t="shared" si="102"/>
        <v>37</v>
      </c>
      <c r="AO250" s="69">
        <f t="shared" si="103"/>
        <v>118</v>
      </c>
      <c r="AP250" s="69">
        <f t="shared" si="104"/>
        <v>193</v>
      </c>
      <c r="AS250" s="69">
        <v>246</v>
      </c>
      <c r="AT250" s="14">
        <f t="shared" si="89"/>
        <v>21</v>
      </c>
      <c r="AU250" s="14">
        <f t="shared" si="90"/>
        <v>66</v>
      </c>
      <c r="AV250" s="14" t="e">
        <f t="shared" si="93"/>
        <v>#REF!</v>
      </c>
      <c r="AW250" s="14" t="e">
        <f t="shared" si="94"/>
        <v>#REF!</v>
      </c>
      <c r="AX250" s="14" t="e">
        <f t="shared" si="95"/>
        <v>#REF!</v>
      </c>
      <c r="BA250" s="69">
        <v>243</v>
      </c>
      <c r="BB250" s="14">
        <f t="shared" si="91"/>
        <v>21</v>
      </c>
      <c r="BC250" s="14">
        <f t="shared" si="92"/>
        <v>63</v>
      </c>
      <c r="BD250" s="14" t="e">
        <f t="shared" si="96"/>
        <v>#REF!</v>
      </c>
      <c r="BE250" s="14" t="e">
        <f t="shared" si="97"/>
        <v>#REF!</v>
      </c>
      <c r="BF250" s="14" t="e">
        <f t="shared" si="98"/>
        <v>#REF!</v>
      </c>
    </row>
    <row r="251" spans="37:58" ht="16.5" x14ac:dyDescent="0.2">
      <c r="AK251" s="69">
        <v>247</v>
      </c>
      <c r="AL251" s="69">
        <v>18</v>
      </c>
      <c r="AM251" s="69">
        <v>10</v>
      </c>
      <c r="AN251" s="69">
        <f t="shared" si="102"/>
        <v>37</v>
      </c>
      <c r="AO251" s="69">
        <f t="shared" si="103"/>
        <v>120</v>
      </c>
      <c r="AP251" s="69">
        <f t="shared" si="104"/>
        <v>195</v>
      </c>
      <c r="AS251" s="69">
        <v>247</v>
      </c>
      <c r="AT251" s="14">
        <f t="shared" si="89"/>
        <v>21</v>
      </c>
      <c r="AU251" s="14">
        <f t="shared" si="90"/>
        <v>67</v>
      </c>
      <c r="AV251" s="14" t="e">
        <f t="shared" si="93"/>
        <v>#REF!</v>
      </c>
      <c r="AW251" s="14" t="e">
        <f t="shared" si="94"/>
        <v>#REF!</v>
      </c>
      <c r="AX251" s="14" t="e">
        <f t="shared" si="95"/>
        <v>#REF!</v>
      </c>
      <c r="BA251" s="69">
        <v>244</v>
      </c>
      <c r="BB251" s="14">
        <f t="shared" si="91"/>
        <v>21</v>
      </c>
      <c r="BC251" s="14">
        <f t="shared" si="92"/>
        <v>64</v>
      </c>
      <c r="BD251" s="14" t="e">
        <f t="shared" si="96"/>
        <v>#REF!</v>
      </c>
      <c r="BE251" s="14" t="e">
        <f t="shared" si="97"/>
        <v>#REF!</v>
      </c>
      <c r="BF251" s="14" t="e">
        <f t="shared" si="98"/>
        <v>#REF!</v>
      </c>
    </row>
    <row r="252" spans="37:58" ht="16.5" x14ac:dyDescent="0.2">
      <c r="AK252" s="69">
        <v>248</v>
      </c>
      <c r="AL252" s="69">
        <v>18</v>
      </c>
      <c r="AM252" s="69">
        <v>11</v>
      </c>
      <c r="AN252" s="69">
        <f t="shared" si="102"/>
        <v>37</v>
      </c>
      <c r="AO252" s="69">
        <f t="shared" si="103"/>
        <v>122</v>
      </c>
      <c r="AP252" s="69">
        <f t="shared" si="104"/>
        <v>197</v>
      </c>
      <c r="AS252" s="69">
        <v>248</v>
      </c>
      <c r="AT252" s="14">
        <f t="shared" si="89"/>
        <v>21</v>
      </c>
      <c r="AU252" s="14">
        <f t="shared" si="90"/>
        <v>68</v>
      </c>
      <c r="AV252" s="14" t="e">
        <f t="shared" si="93"/>
        <v>#REF!</v>
      </c>
      <c r="AW252" s="14" t="e">
        <f t="shared" si="94"/>
        <v>#REF!</v>
      </c>
      <c r="AX252" s="14" t="e">
        <f t="shared" si="95"/>
        <v>#REF!</v>
      </c>
      <c r="BA252" s="69">
        <v>245</v>
      </c>
      <c r="BB252" s="14">
        <f t="shared" si="91"/>
        <v>21</v>
      </c>
      <c r="BC252" s="14">
        <f t="shared" si="92"/>
        <v>65</v>
      </c>
      <c r="BD252" s="14" t="e">
        <f t="shared" si="96"/>
        <v>#REF!</v>
      </c>
      <c r="BE252" s="14" t="e">
        <f t="shared" si="97"/>
        <v>#REF!</v>
      </c>
      <c r="BF252" s="14" t="e">
        <f t="shared" si="98"/>
        <v>#REF!</v>
      </c>
    </row>
    <row r="253" spans="37:58" ht="16.5" x14ac:dyDescent="0.2">
      <c r="AK253" s="69">
        <v>249</v>
      </c>
      <c r="AL253" s="69">
        <v>18</v>
      </c>
      <c r="AM253" s="69">
        <v>12</v>
      </c>
      <c r="AN253" s="69">
        <f t="shared" si="102"/>
        <v>37</v>
      </c>
      <c r="AO253" s="69">
        <f t="shared" si="103"/>
        <v>124</v>
      </c>
      <c r="AP253" s="69">
        <f t="shared" si="104"/>
        <v>199</v>
      </c>
      <c r="AS253" s="69">
        <v>249</v>
      </c>
      <c r="AT253" s="14">
        <f t="shared" si="89"/>
        <v>21</v>
      </c>
      <c r="AU253" s="14">
        <f t="shared" si="90"/>
        <v>69</v>
      </c>
      <c r="AV253" s="14" t="e">
        <f t="shared" si="93"/>
        <v>#REF!</v>
      </c>
      <c r="AW253" s="14" t="e">
        <f t="shared" si="94"/>
        <v>#REF!</v>
      </c>
      <c r="AX253" s="14" t="e">
        <f t="shared" si="95"/>
        <v>#REF!</v>
      </c>
      <c r="BA253" s="69">
        <v>246</v>
      </c>
      <c r="BB253" s="14">
        <f t="shared" si="91"/>
        <v>21</v>
      </c>
      <c r="BC253" s="14">
        <f t="shared" si="92"/>
        <v>66</v>
      </c>
      <c r="BD253" s="14" t="e">
        <f t="shared" si="96"/>
        <v>#REF!</v>
      </c>
      <c r="BE253" s="14" t="e">
        <f t="shared" si="97"/>
        <v>#REF!</v>
      </c>
      <c r="BF253" s="14" t="e">
        <f t="shared" si="98"/>
        <v>#REF!</v>
      </c>
    </row>
    <row r="254" spans="37:58" ht="16.5" x14ac:dyDescent="0.2">
      <c r="AK254" s="69">
        <v>250</v>
      </c>
      <c r="AL254" s="69">
        <v>18</v>
      </c>
      <c r="AM254" s="69">
        <v>13</v>
      </c>
      <c r="AN254" s="69">
        <f t="shared" si="102"/>
        <v>37</v>
      </c>
      <c r="AO254" s="69">
        <f t="shared" si="103"/>
        <v>126</v>
      </c>
      <c r="AP254" s="69">
        <f t="shared" si="104"/>
        <v>201</v>
      </c>
      <c r="AS254" s="69">
        <v>250</v>
      </c>
      <c r="AT254" s="14">
        <f t="shared" si="89"/>
        <v>21</v>
      </c>
      <c r="AU254" s="14">
        <f t="shared" si="90"/>
        <v>70</v>
      </c>
      <c r="AV254" s="14" t="e">
        <f t="shared" si="93"/>
        <v>#REF!</v>
      </c>
      <c r="AW254" s="14" t="e">
        <f t="shared" si="94"/>
        <v>#REF!</v>
      </c>
      <c r="AX254" s="14" t="e">
        <f t="shared" si="95"/>
        <v>#REF!</v>
      </c>
      <c r="BA254" s="69">
        <v>247</v>
      </c>
      <c r="BB254" s="14">
        <f t="shared" si="91"/>
        <v>21</v>
      </c>
      <c r="BC254" s="14">
        <f t="shared" si="92"/>
        <v>67</v>
      </c>
      <c r="BD254" s="14" t="e">
        <f t="shared" si="96"/>
        <v>#REF!</v>
      </c>
      <c r="BE254" s="14" t="e">
        <f t="shared" si="97"/>
        <v>#REF!</v>
      </c>
      <c r="BF254" s="14" t="e">
        <f t="shared" si="98"/>
        <v>#REF!</v>
      </c>
    </row>
    <row r="255" spans="37:58" ht="16.5" x14ac:dyDescent="0.2">
      <c r="AK255" s="69">
        <v>251</v>
      </c>
      <c r="AL255" s="69">
        <v>18</v>
      </c>
      <c r="AM255" s="69">
        <v>14</v>
      </c>
      <c r="AN255" s="69">
        <f t="shared" si="102"/>
        <v>37</v>
      </c>
      <c r="AO255" s="69">
        <f t="shared" si="103"/>
        <v>128</v>
      </c>
      <c r="AP255" s="69">
        <f t="shared" si="104"/>
        <v>203</v>
      </c>
      <c r="AS255" s="69">
        <v>251</v>
      </c>
      <c r="AT255" s="14">
        <f t="shared" si="89"/>
        <v>21</v>
      </c>
      <c r="AU255" s="14">
        <f t="shared" si="90"/>
        <v>71</v>
      </c>
      <c r="AV255" s="14" t="e">
        <f t="shared" si="93"/>
        <v>#REF!</v>
      </c>
      <c r="AW255" s="14" t="e">
        <f t="shared" si="94"/>
        <v>#REF!</v>
      </c>
      <c r="AX255" s="14" t="e">
        <f t="shared" si="95"/>
        <v>#REF!</v>
      </c>
      <c r="BA255" s="69">
        <v>248</v>
      </c>
      <c r="BB255" s="14">
        <f t="shared" si="91"/>
        <v>21</v>
      </c>
      <c r="BC255" s="14">
        <f t="shared" si="92"/>
        <v>68</v>
      </c>
      <c r="BD255" s="14" t="e">
        <f t="shared" si="96"/>
        <v>#REF!</v>
      </c>
      <c r="BE255" s="14" t="e">
        <f t="shared" si="97"/>
        <v>#REF!</v>
      </c>
      <c r="BF255" s="14" t="e">
        <f t="shared" si="98"/>
        <v>#REF!</v>
      </c>
    </row>
    <row r="256" spans="37:58" ht="16.5" x14ac:dyDescent="0.2">
      <c r="AK256" s="69">
        <v>252</v>
      </c>
      <c r="AL256" s="69">
        <v>18</v>
      </c>
      <c r="AM256" s="69">
        <v>15</v>
      </c>
      <c r="AN256" s="69">
        <f t="shared" si="102"/>
        <v>37</v>
      </c>
      <c r="AO256" s="69">
        <f t="shared" si="103"/>
        <v>130</v>
      </c>
      <c r="AP256" s="69">
        <f t="shared" si="104"/>
        <v>205</v>
      </c>
      <c r="AS256" s="69">
        <v>252</v>
      </c>
      <c r="AT256" s="14">
        <f t="shared" si="89"/>
        <v>21</v>
      </c>
      <c r="AU256" s="14">
        <f t="shared" si="90"/>
        <v>72</v>
      </c>
      <c r="AV256" s="14" t="e">
        <f t="shared" si="93"/>
        <v>#REF!</v>
      </c>
      <c r="AW256" s="14" t="e">
        <f t="shared" si="94"/>
        <v>#REF!</v>
      </c>
      <c r="AX256" s="14" t="e">
        <f t="shared" si="95"/>
        <v>#REF!</v>
      </c>
      <c r="BA256" s="69">
        <v>249</v>
      </c>
      <c r="BB256" s="14">
        <f t="shared" si="91"/>
        <v>21</v>
      </c>
      <c r="BC256" s="14">
        <f t="shared" si="92"/>
        <v>69</v>
      </c>
      <c r="BD256" s="14" t="e">
        <f t="shared" si="96"/>
        <v>#REF!</v>
      </c>
      <c r="BE256" s="14" t="e">
        <f t="shared" si="97"/>
        <v>#REF!</v>
      </c>
      <c r="BF256" s="14" t="e">
        <f t="shared" si="98"/>
        <v>#REF!</v>
      </c>
    </row>
    <row r="257" spans="37:58" ht="16.5" x14ac:dyDescent="0.2">
      <c r="AK257" s="69">
        <v>253</v>
      </c>
      <c r="AL257" s="69">
        <v>19</v>
      </c>
      <c r="AM257" s="69">
        <v>1</v>
      </c>
      <c r="AN257" s="69">
        <f t="shared" ref="AN257:AN272" si="105">INDEX($D$6:$D$25,AL257)</f>
        <v>40</v>
      </c>
      <c r="AO257" s="69">
        <f t="shared" ref="AO257:AO272" si="106">INT(INDEX($F$5:$F$25,AL257)+AM257*INDEX($G$6:$G$25,AL257))</f>
        <v>112</v>
      </c>
      <c r="AP257" s="69">
        <f t="shared" ref="AP257:AP272" si="107">INT(INDEX($I$5:$I$25,AL257)+AM257*INDEX($J$6:$J$25,AL257))</f>
        <v>188</v>
      </c>
      <c r="AS257" s="69">
        <v>253</v>
      </c>
      <c r="AT257" s="14">
        <f t="shared" si="89"/>
        <v>21</v>
      </c>
      <c r="AU257" s="14">
        <f t="shared" si="90"/>
        <v>73</v>
      </c>
      <c r="AV257" s="14" t="e">
        <f t="shared" si="93"/>
        <v>#REF!</v>
      </c>
      <c r="AW257" s="14" t="e">
        <f t="shared" si="94"/>
        <v>#REF!</v>
      </c>
      <c r="AX257" s="14" t="e">
        <f t="shared" si="95"/>
        <v>#REF!</v>
      </c>
      <c r="BA257" s="69">
        <v>250</v>
      </c>
      <c r="BB257" s="14">
        <f t="shared" si="91"/>
        <v>21</v>
      </c>
      <c r="BC257" s="14">
        <f t="shared" si="92"/>
        <v>70</v>
      </c>
      <c r="BD257" s="14" t="e">
        <f t="shared" si="96"/>
        <v>#REF!</v>
      </c>
      <c r="BE257" s="14" t="e">
        <f t="shared" si="97"/>
        <v>#REF!</v>
      </c>
      <c r="BF257" s="14" t="e">
        <f t="shared" si="98"/>
        <v>#REF!</v>
      </c>
    </row>
    <row r="258" spans="37:58" ht="16.5" x14ac:dyDescent="0.2">
      <c r="AK258" s="69">
        <v>254</v>
      </c>
      <c r="AL258" s="69">
        <v>19</v>
      </c>
      <c r="AM258" s="69">
        <v>2</v>
      </c>
      <c r="AN258" s="69">
        <f t="shared" si="105"/>
        <v>40</v>
      </c>
      <c r="AO258" s="69">
        <f t="shared" si="106"/>
        <v>114</v>
      </c>
      <c r="AP258" s="69">
        <f t="shared" si="107"/>
        <v>191</v>
      </c>
      <c r="AS258" s="69">
        <v>254</v>
      </c>
      <c r="AT258" s="14">
        <f t="shared" si="89"/>
        <v>21</v>
      </c>
      <c r="AU258" s="14">
        <f t="shared" si="90"/>
        <v>74</v>
      </c>
      <c r="AV258" s="14" t="e">
        <f t="shared" si="93"/>
        <v>#REF!</v>
      </c>
      <c r="AW258" s="14" t="e">
        <f t="shared" si="94"/>
        <v>#REF!</v>
      </c>
      <c r="AX258" s="14" t="e">
        <f t="shared" si="95"/>
        <v>#REF!</v>
      </c>
      <c r="BA258" s="69">
        <v>251</v>
      </c>
      <c r="BB258" s="14">
        <f t="shared" si="91"/>
        <v>21</v>
      </c>
      <c r="BC258" s="14">
        <f t="shared" si="92"/>
        <v>71</v>
      </c>
      <c r="BD258" s="14" t="e">
        <f t="shared" si="96"/>
        <v>#REF!</v>
      </c>
      <c r="BE258" s="14" t="e">
        <f t="shared" si="97"/>
        <v>#REF!</v>
      </c>
      <c r="BF258" s="14" t="e">
        <f t="shared" si="98"/>
        <v>#REF!</v>
      </c>
    </row>
    <row r="259" spans="37:58" ht="16.5" x14ac:dyDescent="0.2">
      <c r="AK259" s="69">
        <v>255</v>
      </c>
      <c r="AL259" s="69">
        <v>19</v>
      </c>
      <c r="AM259" s="69">
        <v>3</v>
      </c>
      <c r="AN259" s="69">
        <f t="shared" si="105"/>
        <v>40</v>
      </c>
      <c r="AO259" s="69">
        <f t="shared" si="106"/>
        <v>116</v>
      </c>
      <c r="AP259" s="69">
        <f t="shared" si="107"/>
        <v>194</v>
      </c>
      <c r="AS259" s="69">
        <v>255</v>
      </c>
      <c r="AT259" s="14">
        <f t="shared" si="89"/>
        <v>21</v>
      </c>
      <c r="AU259" s="14">
        <f t="shared" si="90"/>
        <v>75</v>
      </c>
      <c r="AV259" s="14" t="e">
        <f t="shared" si="93"/>
        <v>#REF!</v>
      </c>
      <c r="AW259" s="14" t="e">
        <f t="shared" si="94"/>
        <v>#REF!</v>
      </c>
      <c r="AX259" s="14" t="e">
        <f t="shared" si="95"/>
        <v>#REF!</v>
      </c>
      <c r="BA259" s="69">
        <v>252</v>
      </c>
      <c r="BB259" s="14">
        <f t="shared" si="91"/>
        <v>21</v>
      </c>
      <c r="BC259" s="14">
        <f t="shared" si="92"/>
        <v>72</v>
      </c>
      <c r="BD259" s="14" t="e">
        <f t="shared" si="96"/>
        <v>#REF!</v>
      </c>
      <c r="BE259" s="14" t="e">
        <f t="shared" si="97"/>
        <v>#REF!</v>
      </c>
      <c r="BF259" s="14" t="e">
        <f t="shared" si="98"/>
        <v>#REF!</v>
      </c>
    </row>
    <row r="260" spans="37:58" ht="16.5" x14ac:dyDescent="0.2">
      <c r="AK260" s="69">
        <v>256</v>
      </c>
      <c r="AL260" s="69">
        <v>19</v>
      </c>
      <c r="AM260" s="69">
        <v>4</v>
      </c>
      <c r="AN260" s="69">
        <f t="shared" si="105"/>
        <v>40</v>
      </c>
      <c r="AO260" s="69">
        <f t="shared" si="106"/>
        <v>118</v>
      </c>
      <c r="AP260" s="69">
        <f t="shared" si="107"/>
        <v>197</v>
      </c>
      <c r="AS260" s="69">
        <v>256</v>
      </c>
      <c r="AT260" s="14">
        <f t="shared" si="89"/>
        <v>21</v>
      </c>
      <c r="AU260" s="14">
        <f t="shared" si="90"/>
        <v>76</v>
      </c>
      <c r="AV260" s="14" t="e">
        <f t="shared" si="93"/>
        <v>#REF!</v>
      </c>
      <c r="AW260" s="14" t="e">
        <f t="shared" si="94"/>
        <v>#REF!</v>
      </c>
      <c r="AX260" s="14" t="e">
        <f t="shared" si="95"/>
        <v>#REF!</v>
      </c>
      <c r="BA260" s="69">
        <v>253</v>
      </c>
      <c r="BB260" s="14">
        <f t="shared" si="91"/>
        <v>21</v>
      </c>
      <c r="BC260" s="14">
        <f t="shared" si="92"/>
        <v>73</v>
      </c>
      <c r="BD260" s="14" t="e">
        <f t="shared" si="96"/>
        <v>#REF!</v>
      </c>
      <c r="BE260" s="14" t="e">
        <f t="shared" si="97"/>
        <v>#REF!</v>
      </c>
      <c r="BF260" s="14" t="e">
        <f t="shared" si="98"/>
        <v>#REF!</v>
      </c>
    </row>
    <row r="261" spans="37:58" ht="16.5" x14ac:dyDescent="0.2">
      <c r="AK261" s="69">
        <v>257</v>
      </c>
      <c r="AL261" s="69">
        <v>19</v>
      </c>
      <c r="AM261" s="69">
        <v>5</v>
      </c>
      <c r="AN261" s="69">
        <f t="shared" si="105"/>
        <v>40</v>
      </c>
      <c r="AO261" s="69">
        <f t="shared" si="106"/>
        <v>120</v>
      </c>
      <c r="AP261" s="69">
        <f t="shared" si="107"/>
        <v>200</v>
      </c>
      <c r="AS261" s="69">
        <v>257</v>
      </c>
      <c r="AT261" s="14">
        <f t="shared" si="89"/>
        <v>21</v>
      </c>
      <c r="AU261" s="14">
        <f t="shared" si="90"/>
        <v>77</v>
      </c>
      <c r="AV261" s="14" t="e">
        <f t="shared" si="93"/>
        <v>#REF!</v>
      </c>
      <c r="AW261" s="14" t="e">
        <f t="shared" si="94"/>
        <v>#REF!</v>
      </c>
      <c r="AX261" s="14" t="e">
        <f t="shared" si="95"/>
        <v>#REF!</v>
      </c>
      <c r="BA261" s="69">
        <v>254</v>
      </c>
      <c r="BB261" s="14">
        <f t="shared" si="91"/>
        <v>21</v>
      </c>
      <c r="BC261" s="14">
        <f t="shared" si="92"/>
        <v>74</v>
      </c>
      <c r="BD261" s="14" t="e">
        <f t="shared" si="96"/>
        <v>#REF!</v>
      </c>
      <c r="BE261" s="14" t="e">
        <f t="shared" si="97"/>
        <v>#REF!</v>
      </c>
      <c r="BF261" s="14" t="e">
        <f t="shared" si="98"/>
        <v>#REF!</v>
      </c>
    </row>
    <row r="262" spans="37:58" ht="16.5" x14ac:dyDescent="0.2">
      <c r="AK262" s="69">
        <v>258</v>
      </c>
      <c r="AL262" s="69">
        <v>19</v>
      </c>
      <c r="AM262" s="69">
        <v>6</v>
      </c>
      <c r="AN262" s="69">
        <f t="shared" si="105"/>
        <v>40</v>
      </c>
      <c r="AO262" s="69">
        <f t="shared" si="106"/>
        <v>122</v>
      </c>
      <c r="AP262" s="69">
        <f t="shared" si="107"/>
        <v>203</v>
      </c>
      <c r="AS262" s="69">
        <v>258</v>
      </c>
      <c r="AT262" s="14">
        <f t="shared" ref="AT262:AT286" si="108">INDEX($L$5:$L$25,MATCH(AS262-1,$N$5:$N$25,1))+1</f>
        <v>21</v>
      </c>
      <c r="AU262" s="14">
        <f t="shared" ref="AU262:AU286" si="109">AS262-INDEX($N$5:$N$25,AT262)</f>
        <v>78</v>
      </c>
      <c r="AV262" s="14" t="e">
        <f t="shared" si="93"/>
        <v>#REF!</v>
      </c>
      <c r="AW262" s="14" t="e">
        <f t="shared" si="94"/>
        <v>#REF!</v>
      </c>
      <c r="AX262" s="14" t="e">
        <f t="shared" si="95"/>
        <v>#REF!</v>
      </c>
      <c r="BA262" s="69">
        <v>255</v>
      </c>
      <c r="BB262" s="14">
        <f t="shared" ref="BB262:BB283" si="110">INDEX($X$5:$X$25,MATCH(BA262-1,$Z$5:$Z$25,1))+1</f>
        <v>21</v>
      </c>
      <c r="BC262" s="14">
        <f t="shared" ref="BC262:BC280" si="111">BA262-INDEX($Z$5:$Z$25,BB262)</f>
        <v>75</v>
      </c>
      <c r="BD262" s="14" t="e">
        <f t="shared" si="96"/>
        <v>#REF!</v>
      </c>
      <c r="BE262" s="14" t="e">
        <f t="shared" si="97"/>
        <v>#REF!</v>
      </c>
      <c r="BF262" s="14" t="e">
        <f t="shared" si="98"/>
        <v>#REF!</v>
      </c>
    </row>
    <row r="263" spans="37:58" ht="16.5" x14ac:dyDescent="0.2">
      <c r="AK263" s="69">
        <v>259</v>
      </c>
      <c r="AL263" s="69">
        <v>19</v>
      </c>
      <c r="AM263" s="69">
        <v>7</v>
      </c>
      <c r="AN263" s="69">
        <f t="shared" si="105"/>
        <v>40</v>
      </c>
      <c r="AO263" s="69">
        <f t="shared" si="106"/>
        <v>124</v>
      </c>
      <c r="AP263" s="69">
        <f t="shared" si="107"/>
        <v>206</v>
      </c>
      <c r="AS263" s="69">
        <v>259</v>
      </c>
      <c r="AT263" s="14">
        <f t="shared" si="108"/>
        <v>21</v>
      </c>
      <c r="AU263" s="14">
        <f t="shared" si="109"/>
        <v>79</v>
      </c>
      <c r="AV263" s="14" t="e">
        <f t="shared" si="93"/>
        <v>#REF!</v>
      </c>
      <c r="AW263" s="14" t="e">
        <f t="shared" si="94"/>
        <v>#REF!</v>
      </c>
      <c r="AX263" s="14" t="e">
        <f t="shared" si="95"/>
        <v>#REF!</v>
      </c>
      <c r="BA263" s="69">
        <v>256</v>
      </c>
      <c r="BB263" s="14">
        <f t="shared" si="110"/>
        <v>21</v>
      </c>
      <c r="BC263" s="14">
        <f t="shared" si="111"/>
        <v>76</v>
      </c>
      <c r="BD263" s="14" t="e">
        <f t="shared" si="96"/>
        <v>#REF!</v>
      </c>
      <c r="BE263" s="14" t="e">
        <f t="shared" si="97"/>
        <v>#REF!</v>
      </c>
      <c r="BF263" s="14" t="e">
        <f t="shared" si="98"/>
        <v>#REF!</v>
      </c>
    </row>
    <row r="264" spans="37:58" ht="16.5" x14ac:dyDescent="0.2">
      <c r="AK264" s="69">
        <v>260</v>
      </c>
      <c r="AL264" s="69">
        <v>19</v>
      </c>
      <c r="AM264" s="69">
        <v>8</v>
      </c>
      <c r="AN264" s="69">
        <f t="shared" si="105"/>
        <v>40</v>
      </c>
      <c r="AO264" s="69">
        <f t="shared" si="106"/>
        <v>126</v>
      </c>
      <c r="AP264" s="69">
        <f t="shared" si="107"/>
        <v>209</v>
      </c>
      <c r="AS264" s="69">
        <v>260</v>
      </c>
      <c r="AT264" s="14">
        <f t="shared" si="108"/>
        <v>21</v>
      </c>
      <c r="AU264" s="14">
        <f t="shared" si="109"/>
        <v>80</v>
      </c>
      <c r="AV264" s="14" t="e">
        <f t="shared" si="93"/>
        <v>#REF!</v>
      </c>
      <c r="AW264" s="14" t="e">
        <f t="shared" si="94"/>
        <v>#REF!</v>
      </c>
      <c r="AX264" s="14" t="e">
        <f t="shared" si="95"/>
        <v>#REF!</v>
      </c>
      <c r="BA264" s="69">
        <v>257</v>
      </c>
      <c r="BB264" s="14">
        <f t="shared" si="110"/>
        <v>21</v>
      </c>
      <c r="BC264" s="14">
        <f t="shared" si="111"/>
        <v>77</v>
      </c>
      <c r="BD264" s="14" t="e">
        <f t="shared" si="96"/>
        <v>#REF!</v>
      </c>
      <c r="BE264" s="14" t="e">
        <f t="shared" si="97"/>
        <v>#REF!</v>
      </c>
      <c r="BF264" s="14" t="e">
        <f t="shared" si="98"/>
        <v>#REF!</v>
      </c>
    </row>
    <row r="265" spans="37:58" ht="16.5" x14ac:dyDescent="0.2">
      <c r="AK265" s="69">
        <v>261</v>
      </c>
      <c r="AL265" s="69">
        <v>19</v>
      </c>
      <c r="AM265" s="69">
        <v>9</v>
      </c>
      <c r="AN265" s="69">
        <f t="shared" si="105"/>
        <v>40</v>
      </c>
      <c r="AO265" s="69">
        <f t="shared" si="106"/>
        <v>128</v>
      </c>
      <c r="AP265" s="69">
        <f t="shared" si="107"/>
        <v>212</v>
      </c>
      <c r="AS265" s="69">
        <v>261</v>
      </c>
      <c r="AT265" s="14">
        <f t="shared" si="108"/>
        <v>21</v>
      </c>
      <c r="AU265" s="14">
        <f t="shared" si="109"/>
        <v>81</v>
      </c>
      <c r="AV265" s="14" t="e">
        <f t="shared" si="93"/>
        <v>#REF!</v>
      </c>
      <c r="AW265" s="14" t="e">
        <f t="shared" si="94"/>
        <v>#REF!</v>
      </c>
      <c r="AX265" s="14" t="e">
        <f t="shared" si="95"/>
        <v>#REF!</v>
      </c>
      <c r="BA265" s="69">
        <v>258</v>
      </c>
      <c r="BB265" s="14">
        <f t="shared" si="110"/>
        <v>21</v>
      </c>
      <c r="BC265" s="14">
        <f t="shared" si="111"/>
        <v>78</v>
      </c>
      <c r="BD265" s="14" t="e">
        <f t="shared" si="96"/>
        <v>#REF!</v>
      </c>
      <c r="BE265" s="14" t="e">
        <f t="shared" si="97"/>
        <v>#REF!</v>
      </c>
      <c r="BF265" s="14" t="e">
        <f t="shared" si="98"/>
        <v>#REF!</v>
      </c>
    </row>
    <row r="266" spans="37:58" ht="16.5" x14ac:dyDescent="0.2">
      <c r="AK266" s="69">
        <v>262</v>
      </c>
      <c r="AL266" s="69">
        <v>19</v>
      </c>
      <c r="AM266" s="69">
        <v>10</v>
      </c>
      <c r="AN266" s="69">
        <f t="shared" si="105"/>
        <v>40</v>
      </c>
      <c r="AO266" s="69">
        <f t="shared" si="106"/>
        <v>130</v>
      </c>
      <c r="AP266" s="69">
        <f t="shared" si="107"/>
        <v>215</v>
      </c>
      <c r="AS266" s="69">
        <v>262</v>
      </c>
      <c r="AT266" s="14">
        <f t="shared" si="108"/>
        <v>21</v>
      </c>
      <c r="AU266" s="14">
        <f t="shared" si="109"/>
        <v>82</v>
      </c>
      <c r="AV266" s="14" t="e">
        <f t="shared" si="93"/>
        <v>#REF!</v>
      </c>
      <c r="AW266" s="14" t="e">
        <f t="shared" si="94"/>
        <v>#REF!</v>
      </c>
      <c r="AX266" s="14" t="e">
        <f t="shared" si="95"/>
        <v>#REF!</v>
      </c>
      <c r="BA266" s="69">
        <v>259</v>
      </c>
      <c r="BB266" s="14">
        <f t="shared" si="110"/>
        <v>21</v>
      </c>
      <c r="BC266" s="14">
        <f t="shared" si="111"/>
        <v>79</v>
      </c>
      <c r="BD266" s="14" t="e">
        <f t="shared" si="96"/>
        <v>#REF!</v>
      </c>
      <c r="BE266" s="14" t="e">
        <f t="shared" si="97"/>
        <v>#REF!</v>
      </c>
      <c r="BF266" s="14" t="e">
        <f t="shared" si="98"/>
        <v>#REF!</v>
      </c>
    </row>
    <row r="267" spans="37:58" ht="16.5" x14ac:dyDescent="0.2">
      <c r="AK267" s="69">
        <v>263</v>
      </c>
      <c r="AL267" s="69">
        <v>19</v>
      </c>
      <c r="AM267" s="69">
        <v>11</v>
      </c>
      <c r="AN267" s="69">
        <f t="shared" si="105"/>
        <v>40</v>
      </c>
      <c r="AO267" s="69">
        <f t="shared" si="106"/>
        <v>132</v>
      </c>
      <c r="AP267" s="69">
        <f t="shared" si="107"/>
        <v>218</v>
      </c>
      <c r="AS267" s="69">
        <v>263</v>
      </c>
      <c r="AT267" s="14">
        <f t="shared" si="108"/>
        <v>21</v>
      </c>
      <c r="AU267" s="14">
        <f t="shared" si="109"/>
        <v>83</v>
      </c>
      <c r="AV267" s="14" t="e">
        <f t="shared" si="93"/>
        <v>#REF!</v>
      </c>
      <c r="AW267" s="14" t="e">
        <f t="shared" si="94"/>
        <v>#REF!</v>
      </c>
      <c r="AX267" s="14" t="e">
        <f t="shared" si="95"/>
        <v>#REF!</v>
      </c>
      <c r="BA267" s="69">
        <v>260</v>
      </c>
      <c r="BB267" s="14">
        <f t="shared" si="110"/>
        <v>21</v>
      </c>
      <c r="BC267" s="14">
        <f t="shared" si="111"/>
        <v>80</v>
      </c>
      <c r="BD267" s="14" t="e">
        <f t="shared" si="96"/>
        <v>#REF!</v>
      </c>
      <c r="BE267" s="14" t="e">
        <f t="shared" si="97"/>
        <v>#REF!</v>
      </c>
      <c r="BF267" s="14" t="e">
        <f t="shared" si="98"/>
        <v>#REF!</v>
      </c>
    </row>
    <row r="268" spans="37:58" ht="16.5" x14ac:dyDescent="0.2">
      <c r="AK268" s="69">
        <v>264</v>
      </c>
      <c r="AL268" s="69">
        <v>19</v>
      </c>
      <c r="AM268" s="69">
        <v>12</v>
      </c>
      <c r="AN268" s="69">
        <f t="shared" si="105"/>
        <v>40</v>
      </c>
      <c r="AO268" s="69">
        <f t="shared" si="106"/>
        <v>134</v>
      </c>
      <c r="AP268" s="69">
        <f t="shared" si="107"/>
        <v>221</v>
      </c>
      <c r="AS268" s="69">
        <v>264</v>
      </c>
      <c r="AT268" s="14">
        <f t="shared" si="108"/>
        <v>21</v>
      </c>
      <c r="AU268" s="14">
        <f t="shared" si="109"/>
        <v>84</v>
      </c>
      <c r="AV268" s="14" t="e">
        <f t="shared" si="93"/>
        <v>#REF!</v>
      </c>
      <c r="AW268" s="14" t="e">
        <f t="shared" si="94"/>
        <v>#REF!</v>
      </c>
      <c r="AX268" s="14" t="e">
        <f t="shared" si="95"/>
        <v>#REF!</v>
      </c>
      <c r="BA268" s="69">
        <v>261</v>
      </c>
      <c r="BB268" s="14">
        <f t="shared" si="110"/>
        <v>21</v>
      </c>
      <c r="BC268" s="14">
        <f t="shared" si="111"/>
        <v>81</v>
      </c>
      <c r="BD268" s="14" t="e">
        <f t="shared" si="96"/>
        <v>#REF!</v>
      </c>
      <c r="BE268" s="14" t="e">
        <f t="shared" si="97"/>
        <v>#REF!</v>
      </c>
      <c r="BF268" s="14" t="e">
        <f t="shared" si="98"/>
        <v>#REF!</v>
      </c>
    </row>
    <row r="269" spans="37:58" ht="16.5" x14ac:dyDescent="0.2">
      <c r="AK269" s="69">
        <v>265</v>
      </c>
      <c r="AL269" s="69">
        <v>19</v>
      </c>
      <c r="AM269" s="69">
        <v>13</v>
      </c>
      <c r="AN269" s="69">
        <f t="shared" si="105"/>
        <v>40</v>
      </c>
      <c r="AO269" s="69">
        <f t="shared" si="106"/>
        <v>136</v>
      </c>
      <c r="AP269" s="69">
        <f t="shared" si="107"/>
        <v>224</v>
      </c>
      <c r="AS269" s="69">
        <v>265</v>
      </c>
      <c r="AT269" s="14">
        <f t="shared" si="108"/>
        <v>21</v>
      </c>
      <c r="AU269" s="14">
        <f t="shared" si="109"/>
        <v>85</v>
      </c>
      <c r="AV269" s="14" t="e">
        <f t="shared" si="93"/>
        <v>#REF!</v>
      </c>
      <c r="AW269" s="14" t="e">
        <f t="shared" si="94"/>
        <v>#REF!</v>
      </c>
      <c r="AX269" s="14" t="e">
        <f t="shared" si="95"/>
        <v>#REF!</v>
      </c>
      <c r="BA269" s="69">
        <v>262</v>
      </c>
      <c r="BB269" s="14">
        <f t="shared" si="110"/>
        <v>21</v>
      </c>
      <c r="BC269" s="14">
        <f t="shared" si="111"/>
        <v>82</v>
      </c>
      <c r="BD269" s="14" t="e">
        <f t="shared" si="96"/>
        <v>#REF!</v>
      </c>
      <c r="BE269" s="14" t="e">
        <f t="shared" si="97"/>
        <v>#REF!</v>
      </c>
      <c r="BF269" s="14" t="e">
        <f t="shared" si="98"/>
        <v>#REF!</v>
      </c>
    </row>
    <row r="270" spans="37:58" ht="16.5" x14ac:dyDescent="0.2">
      <c r="AK270" s="69">
        <v>266</v>
      </c>
      <c r="AL270" s="69">
        <v>19</v>
      </c>
      <c r="AM270" s="69">
        <v>14</v>
      </c>
      <c r="AN270" s="69">
        <f t="shared" si="105"/>
        <v>40</v>
      </c>
      <c r="AO270" s="69">
        <f t="shared" si="106"/>
        <v>138</v>
      </c>
      <c r="AP270" s="69">
        <f t="shared" si="107"/>
        <v>227</v>
      </c>
      <c r="AS270" s="69">
        <v>266</v>
      </c>
      <c r="AT270" s="14">
        <f t="shared" si="108"/>
        <v>21</v>
      </c>
      <c r="AU270" s="14">
        <f t="shared" si="109"/>
        <v>86</v>
      </c>
      <c r="AV270" s="14" t="e">
        <f t="shared" ref="AV270:AV280" si="112">INDEX($P$6:$P$25,AT270)</f>
        <v>#REF!</v>
      </c>
      <c r="AW270" s="14" t="e">
        <f t="shared" ref="AW270:AW280" si="113">INDEX($R$6:$R$25,AT270)</f>
        <v>#REF!</v>
      </c>
      <c r="AX270" s="14" t="e">
        <f t="shared" ref="AX270:AX280" si="114">INDEX($T$6:$T$25,AT270)</f>
        <v>#REF!</v>
      </c>
      <c r="BA270" s="69">
        <v>263</v>
      </c>
      <c r="BB270" s="14">
        <f t="shared" si="110"/>
        <v>21</v>
      </c>
      <c r="BC270" s="14">
        <f t="shared" si="111"/>
        <v>83</v>
      </c>
      <c r="BD270" s="14" t="e">
        <f t="shared" ref="BD270:BD280" si="115">INDEX($AB$6:$AB$25,BB270)</f>
        <v>#REF!</v>
      </c>
      <c r="BE270" s="14" t="e">
        <f t="shared" ref="BE270:BE280" si="116">INDEX($AD$6:$AD$25,BB270)</f>
        <v>#REF!</v>
      </c>
      <c r="BF270" s="14" t="e">
        <f t="shared" ref="BF270:BF280" si="117">INDEX($AF$6:$AF$25,BB270)</f>
        <v>#REF!</v>
      </c>
    </row>
    <row r="271" spans="37:58" ht="16.5" x14ac:dyDescent="0.2">
      <c r="AK271" s="69">
        <v>267</v>
      </c>
      <c r="AL271" s="69">
        <v>19</v>
      </c>
      <c r="AM271" s="69">
        <v>15</v>
      </c>
      <c r="AN271" s="69">
        <f t="shared" si="105"/>
        <v>40</v>
      </c>
      <c r="AO271" s="69">
        <f t="shared" si="106"/>
        <v>140</v>
      </c>
      <c r="AP271" s="69">
        <f t="shared" si="107"/>
        <v>230</v>
      </c>
      <c r="AS271" s="69">
        <v>267</v>
      </c>
      <c r="AT271" s="14">
        <f t="shared" si="108"/>
        <v>21</v>
      </c>
      <c r="AU271" s="14">
        <f t="shared" si="109"/>
        <v>87</v>
      </c>
      <c r="AV271" s="14" t="e">
        <f t="shared" si="112"/>
        <v>#REF!</v>
      </c>
      <c r="AW271" s="14" t="e">
        <f t="shared" si="113"/>
        <v>#REF!</v>
      </c>
      <c r="AX271" s="14" t="e">
        <f t="shared" si="114"/>
        <v>#REF!</v>
      </c>
      <c r="BA271" s="69">
        <v>264</v>
      </c>
      <c r="BB271" s="14">
        <f t="shared" si="110"/>
        <v>21</v>
      </c>
      <c r="BC271" s="14">
        <f t="shared" si="111"/>
        <v>84</v>
      </c>
      <c r="BD271" s="14" t="e">
        <f t="shared" si="115"/>
        <v>#REF!</v>
      </c>
      <c r="BE271" s="14" t="e">
        <f t="shared" si="116"/>
        <v>#REF!</v>
      </c>
      <c r="BF271" s="14" t="e">
        <f t="shared" si="117"/>
        <v>#REF!</v>
      </c>
    </row>
    <row r="272" spans="37:58" ht="16.5" x14ac:dyDescent="0.2">
      <c r="AK272" s="69">
        <v>268</v>
      </c>
      <c r="AL272" s="69">
        <v>20</v>
      </c>
      <c r="AM272" s="69">
        <v>1</v>
      </c>
      <c r="AN272" s="69">
        <f t="shared" si="105"/>
        <v>42</v>
      </c>
      <c r="AO272" s="69">
        <f t="shared" si="106"/>
        <v>122</v>
      </c>
      <c r="AP272" s="69">
        <f t="shared" si="107"/>
        <v>202</v>
      </c>
      <c r="AS272" s="69">
        <v>268</v>
      </c>
      <c r="AT272" s="14">
        <f t="shared" si="108"/>
        <v>21</v>
      </c>
      <c r="AU272" s="14">
        <f t="shared" si="109"/>
        <v>88</v>
      </c>
      <c r="AV272" s="14" t="e">
        <f t="shared" si="112"/>
        <v>#REF!</v>
      </c>
      <c r="AW272" s="14" t="e">
        <f t="shared" si="113"/>
        <v>#REF!</v>
      </c>
      <c r="AX272" s="14" t="e">
        <f t="shared" si="114"/>
        <v>#REF!</v>
      </c>
      <c r="BA272" s="69">
        <v>265</v>
      </c>
      <c r="BB272" s="14">
        <f t="shared" si="110"/>
        <v>21</v>
      </c>
      <c r="BC272" s="14">
        <f t="shared" si="111"/>
        <v>85</v>
      </c>
      <c r="BD272" s="14" t="e">
        <f t="shared" si="115"/>
        <v>#REF!</v>
      </c>
      <c r="BE272" s="14" t="e">
        <f t="shared" si="116"/>
        <v>#REF!</v>
      </c>
      <c r="BF272" s="14" t="e">
        <f t="shared" si="117"/>
        <v>#REF!</v>
      </c>
    </row>
    <row r="273" spans="37:58" ht="16.5" x14ac:dyDescent="0.2">
      <c r="AK273" s="69">
        <v>269</v>
      </c>
      <c r="AL273" s="69">
        <v>20</v>
      </c>
      <c r="AM273" s="69">
        <v>2</v>
      </c>
      <c r="AN273" s="69">
        <f t="shared" ref="AN273:AN286" si="118">INDEX($D$6:$D$25,AL273)</f>
        <v>42</v>
      </c>
      <c r="AO273" s="69">
        <f t="shared" ref="AO273:AO286" si="119">INT(INDEX($F$5:$F$25,AL273)+AM273*INDEX($G$6:$G$25,AL273))</f>
        <v>124</v>
      </c>
      <c r="AP273" s="69">
        <f t="shared" ref="AP273:AP286" si="120">INT(INDEX($I$5:$I$25,AL273)+AM273*INDEX($J$6:$J$25,AL273))</f>
        <v>204</v>
      </c>
      <c r="AS273" s="69">
        <v>269</v>
      </c>
      <c r="AT273" s="14">
        <f t="shared" si="108"/>
        <v>21</v>
      </c>
      <c r="AU273" s="14">
        <f t="shared" si="109"/>
        <v>89</v>
      </c>
      <c r="AV273" s="14" t="e">
        <f t="shared" si="112"/>
        <v>#REF!</v>
      </c>
      <c r="AW273" s="14" t="e">
        <f t="shared" si="113"/>
        <v>#REF!</v>
      </c>
      <c r="AX273" s="14" t="e">
        <f t="shared" si="114"/>
        <v>#REF!</v>
      </c>
      <c r="BA273" s="69">
        <v>266</v>
      </c>
      <c r="BB273" s="14">
        <f t="shared" si="110"/>
        <v>21</v>
      </c>
      <c r="BC273" s="14">
        <f t="shared" si="111"/>
        <v>86</v>
      </c>
      <c r="BD273" s="14" t="e">
        <f t="shared" si="115"/>
        <v>#REF!</v>
      </c>
      <c r="BE273" s="14" t="e">
        <f t="shared" si="116"/>
        <v>#REF!</v>
      </c>
      <c r="BF273" s="14" t="e">
        <f t="shared" si="117"/>
        <v>#REF!</v>
      </c>
    </row>
    <row r="274" spans="37:58" ht="16.5" x14ac:dyDescent="0.2">
      <c r="AK274" s="69">
        <v>270</v>
      </c>
      <c r="AL274" s="69">
        <v>20</v>
      </c>
      <c r="AM274" s="69">
        <v>3</v>
      </c>
      <c r="AN274" s="69">
        <f t="shared" si="118"/>
        <v>42</v>
      </c>
      <c r="AO274" s="69">
        <f t="shared" si="119"/>
        <v>126</v>
      </c>
      <c r="AP274" s="69">
        <f t="shared" si="120"/>
        <v>206</v>
      </c>
      <c r="AS274" s="69">
        <v>270</v>
      </c>
      <c r="AT274" s="14">
        <f t="shared" si="108"/>
        <v>21</v>
      </c>
      <c r="AU274" s="14">
        <f t="shared" si="109"/>
        <v>90</v>
      </c>
      <c r="AV274" s="14" t="e">
        <f t="shared" si="112"/>
        <v>#REF!</v>
      </c>
      <c r="AW274" s="14" t="e">
        <f t="shared" si="113"/>
        <v>#REF!</v>
      </c>
      <c r="AX274" s="14" t="e">
        <f t="shared" si="114"/>
        <v>#REF!</v>
      </c>
      <c r="BA274" s="69">
        <v>267</v>
      </c>
      <c r="BB274" s="14">
        <f t="shared" si="110"/>
        <v>21</v>
      </c>
      <c r="BC274" s="14">
        <f t="shared" si="111"/>
        <v>87</v>
      </c>
      <c r="BD274" s="14" t="e">
        <f t="shared" si="115"/>
        <v>#REF!</v>
      </c>
      <c r="BE274" s="14" t="e">
        <f t="shared" si="116"/>
        <v>#REF!</v>
      </c>
      <c r="BF274" s="14" t="e">
        <f t="shared" si="117"/>
        <v>#REF!</v>
      </c>
    </row>
    <row r="275" spans="37:58" ht="16.5" x14ac:dyDescent="0.2">
      <c r="AK275" s="69">
        <v>271</v>
      </c>
      <c r="AL275" s="69">
        <v>20</v>
      </c>
      <c r="AM275" s="69">
        <v>4</v>
      </c>
      <c r="AN275" s="69">
        <f t="shared" si="118"/>
        <v>42</v>
      </c>
      <c r="AO275" s="69">
        <f t="shared" si="119"/>
        <v>128</v>
      </c>
      <c r="AP275" s="69">
        <f t="shared" si="120"/>
        <v>208</v>
      </c>
      <c r="AS275" s="69">
        <v>271</v>
      </c>
      <c r="AT275" s="14">
        <f t="shared" si="108"/>
        <v>21</v>
      </c>
      <c r="AU275" s="14">
        <f t="shared" si="109"/>
        <v>91</v>
      </c>
      <c r="AV275" s="14" t="e">
        <f t="shared" si="112"/>
        <v>#REF!</v>
      </c>
      <c r="AW275" s="14" t="e">
        <f t="shared" si="113"/>
        <v>#REF!</v>
      </c>
      <c r="AX275" s="14" t="e">
        <f t="shared" si="114"/>
        <v>#REF!</v>
      </c>
      <c r="BA275" s="69">
        <v>268</v>
      </c>
      <c r="BB275" s="14">
        <f t="shared" si="110"/>
        <v>21</v>
      </c>
      <c r="BC275" s="14">
        <f t="shared" si="111"/>
        <v>88</v>
      </c>
      <c r="BD275" s="14" t="e">
        <f t="shared" si="115"/>
        <v>#REF!</v>
      </c>
      <c r="BE275" s="14" t="e">
        <f t="shared" si="116"/>
        <v>#REF!</v>
      </c>
      <c r="BF275" s="14" t="e">
        <f t="shared" si="117"/>
        <v>#REF!</v>
      </c>
    </row>
    <row r="276" spans="37:58" ht="16.5" x14ac:dyDescent="0.2">
      <c r="AK276" s="69">
        <v>272</v>
      </c>
      <c r="AL276" s="69">
        <v>20</v>
      </c>
      <c r="AM276" s="69">
        <v>5</v>
      </c>
      <c r="AN276" s="69">
        <f t="shared" si="118"/>
        <v>42</v>
      </c>
      <c r="AO276" s="69">
        <f t="shared" si="119"/>
        <v>130</v>
      </c>
      <c r="AP276" s="69">
        <f t="shared" si="120"/>
        <v>210</v>
      </c>
      <c r="AS276" s="69">
        <v>272</v>
      </c>
      <c r="AT276" s="14">
        <f t="shared" si="108"/>
        <v>21</v>
      </c>
      <c r="AU276" s="14">
        <f t="shared" si="109"/>
        <v>92</v>
      </c>
      <c r="AV276" s="14" t="e">
        <f t="shared" si="112"/>
        <v>#REF!</v>
      </c>
      <c r="AW276" s="14" t="e">
        <f t="shared" si="113"/>
        <v>#REF!</v>
      </c>
      <c r="AX276" s="14" t="e">
        <f t="shared" si="114"/>
        <v>#REF!</v>
      </c>
      <c r="BA276" s="69">
        <v>269</v>
      </c>
      <c r="BB276" s="14">
        <f t="shared" si="110"/>
        <v>21</v>
      </c>
      <c r="BC276" s="14">
        <f t="shared" si="111"/>
        <v>89</v>
      </c>
      <c r="BD276" s="14" t="e">
        <f t="shared" si="115"/>
        <v>#REF!</v>
      </c>
      <c r="BE276" s="14" t="e">
        <f t="shared" si="116"/>
        <v>#REF!</v>
      </c>
      <c r="BF276" s="14" t="e">
        <f t="shared" si="117"/>
        <v>#REF!</v>
      </c>
    </row>
    <row r="277" spans="37:58" ht="16.5" x14ac:dyDescent="0.2">
      <c r="AK277" s="69">
        <v>273</v>
      </c>
      <c r="AL277" s="69">
        <v>20</v>
      </c>
      <c r="AM277" s="69">
        <v>6</v>
      </c>
      <c r="AN277" s="69">
        <f t="shared" si="118"/>
        <v>42</v>
      </c>
      <c r="AO277" s="69">
        <f t="shared" si="119"/>
        <v>132</v>
      </c>
      <c r="AP277" s="69">
        <f t="shared" si="120"/>
        <v>212</v>
      </c>
      <c r="AS277" s="69">
        <v>273</v>
      </c>
      <c r="AT277" s="14">
        <f t="shared" si="108"/>
        <v>21</v>
      </c>
      <c r="AU277" s="14">
        <f t="shared" si="109"/>
        <v>93</v>
      </c>
      <c r="AV277" s="14" t="e">
        <f t="shared" si="112"/>
        <v>#REF!</v>
      </c>
      <c r="AW277" s="14" t="e">
        <f t="shared" si="113"/>
        <v>#REF!</v>
      </c>
      <c r="AX277" s="14" t="e">
        <f t="shared" si="114"/>
        <v>#REF!</v>
      </c>
      <c r="BA277" s="69">
        <v>270</v>
      </c>
      <c r="BB277" s="14">
        <f t="shared" si="110"/>
        <v>21</v>
      </c>
      <c r="BC277" s="14">
        <f t="shared" si="111"/>
        <v>90</v>
      </c>
      <c r="BD277" s="14" t="e">
        <f t="shared" si="115"/>
        <v>#REF!</v>
      </c>
      <c r="BE277" s="14" t="e">
        <f t="shared" si="116"/>
        <v>#REF!</v>
      </c>
      <c r="BF277" s="14" t="e">
        <f t="shared" si="117"/>
        <v>#REF!</v>
      </c>
    </row>
    <row r="278" spans="37:58" ht="16.5" x14ac:dyDescent="0.2">
      <c r="AK278" s="69">
        <v>274</v>
      </c>
      <c r="AL278" s="69">
        <v>20</v>
      </c>
      <c r="AM278" s="69">
        <v>7</v>
      </c>
      <c r="AN278" s="69">
        <f t="shared" si="118"/>
        <v>42</v>
      </c>
      <c r="AO278" s="69">
        <f t="shared" si="119"/>
        <v>134</v>
      </c>
      <c r="AP278" s="69">
        <f t="shared" si="120"/>
        <v>214</v>
      </c>
      <c r="AS278" s="69">
        <v>274</v>
      </c>
      <c r="AT278" s="14">
        <f t="shared" si="108"/>
        <v>21</v>
      </c>
      <c r="AU278" s="14">
        <f t="shared" si="109"/>
        <v>94</v>
      </c>
      <c r="AV278" s="14" t="e">
        <f t="shared" si="112"/>
        <v>#REF!</v>
      </c>
      <c r="AW278" s="14" t="e">
        <f t="shared" si="113"/>
        <v>#REF!</v>
      </c>
      <c r="AX278" s="14" t="e">
        <f t="shared" si="114"/>
        <v>#REF!</v>
      </c>
      <c r="BA278" s="69">
        <v>271</v>
      </c>
      <c r="BB278" s="14">
        <f t="shared" si="110"/>
        <v>21</v>
      </c>
      <c r="BC278" s="14">
        <f t="shared" si="111"/>
        <v>91</v>
      </c>
      <c r="BD278" s="14" t="e">
        <f t="shared" si="115"/>
        <v>#REF!</v>
      </c>
      <c r="BE278" s="14" t="e">
        <f t="shared" si="116"/>
        <v>#REF!</v>
      </c>
      <c r="BF278" s="14" t="e">
        <f t="shared" si="117"/>
        <v>#REF!</v>
      </c>
    </row>
    <row r="279" spans="37:58" ht="16.5" x14ac:dyDescent="0.2">
      <c r="AK279" s="69">
        <v>275</v>
      </c>
      <c r="AL279" s="69">
        <v>20</v>
      </c>
      <c r="AM279" s="69">
        <v>8</v>
      </c>
      <c r="AN279" s="69">
        <f t="shared" si="118"/>
        <v>42</v>
      </c>
      <c r="AO279" s="69">
        <f t="shared" si="119"/>
        <v>136</v>
      </c>
      <c r="AP279" s="69">
        <f t="shared" si="120"/>
        <v>216</v>
      </c>
      <c r="AS279" s="69">
        <v>275</v>
      </c>
      <c r="AT279" s="14">
        <f t="shared" si="108"/>
        <v>21</v>
      </c>
      <c r="AU279" s="14">
        <f t="shared" si="109"/>
        <v>95</v>
      </c>
      <c r="AV279" s="14" t="e">
        <f t="shared" si="112"/>
        <v>#REF!</v>
      </c>
      <c r="AW279" s="14" t="e">
        <f t="shared" si="113"/>
        <v>#REF!</v>
      </c>
      <c r="AX279" s="14" t="e">
        <f t="shared" si="114"/>
        <v>#REF!</v>
      </c>
      <c r="BA279" s="69">
        <v>272</v>
      </c>
      <c r="BB279" s="14">
        <f t="shared" si="110"/>
        <v>21</v>
      </c>
      <c r="BC279" s="14">
        <f t="shared" si="111"/>
        <v>92</v>
      </c>
      <c r="BD279" s="14" t="e">
        <f t="shared" si="115"/>
        <v>#REF!</v>
      </c>
      <c r="BE279" s="14" t="e">
        <f t="shared" si="116"/>
        <v>#REF!</v>
      </c>
      <c r="BF279" s="14" t="e">
        <f t="shared" si="117"/>
        <v>#REF!</v>
      </c>
    </row>
    <row r="280" spans="37:58" ht="16.5" x14ac:dyDescent="0.2">
      <c r="AK280" s="69">
        <v>276</v>
      </c>
      <c r="AL280" s="69">
        <v>20</v>
      </c>
      <c r="AM280" s="69">
        <v>9</v>
      </c>
      <c r="AN280" s="69">
        <f t="shared" si="118"/>
        <v>42</v>
      </c>
      <c r="AO280" s="69">
        <f t="shared" si="119"/>
        <v>138</v>
      </c>
      <c r="AP280" s="69">
        <f t="shared" si="120"/>
        <v>218</v>
      </c>
      <c r="AS280" s="69">
        <v>276</v>
      </c>
      <c r="AT280" s="14">
        <f t="shared" si="108"/>
        <v>21</v>
      </c>
      <c r="AU280" s="14">
        <f t="shared" si="109"/>
        <v>96</v>
      </c>
      <c r="AV280" s="14" t="e">
        <f t="shared" si="112"/>
        <v>#REF!</v>
      </c>
      <c r="AW280" s="14" t="e">
        <f t="shared" si="113"/>
        <v>#REF!</v>
      </c>
      <c r="AX280" s="14" t="e">
        <f t="shared" si="114"/>
        <v>#REF!</v>
      </c>
      <c r="BA280" s="69">
        <v>273</v>
      </c>
      <c r="BB280" s="14">
        <f t="shared" si="110"/>
        <v>21</v>
      </c>
      <c r="BC280" s="14">
        <f t="shared" si="111"/>
        <v>93</v>
      </c>
      <c r="BD280" s="14" t="e">
        <f t="shared" si="115"/>
        <v>#REF!</v>
      </c>
      <c r="BE280" s="14" t="e">
        <f t="shared" si="116"/>
        <v>#REF!</v>
      </c>
      <c r="BF280" s="14" t="e">
        <f t="shared" si="117"/>
        <v>#REF!</v>
      </c>
    </row>
    <row r="281" spans="37:58" ht="16.5" x14ac:dyDescent="0.2">
      <c r="AK281" s="69">
        <v>277</v>
      </c>
      <c r="AL281" s="69">
        <v>20</v>
      </c>
      <c r="AM281" s="69">
        <v>10</v>
      </c>
      <c r="AN281" s="69">
        <f t="shared" si="118"/>
        <v>42</v>
      </c>
      <c r="AO281" s="69">
        <f t="shared" si="119"/>
        <v>140</v>
      </c>
      <c r="AP281" s="69">
        <f t="shared" si="120"/>
        <v>220</v>
      </c>
      <c r="AS281" s="76">
        <v>277</v>
      </c>
      <c r="AT281" s="14">
        <f t="shared" si="108"/>
        <v>21</v>
      </c>
      <c r="AU281" s="14">
        <f t="shared" si="109"/>
        <v>97</v>
      </c>
      <c r="AV281" s="14" t="e">
        <f t="shared" ref="AV281:AV286" si="121">INDEX($P$6:$P$25,AT281)</f>
        <v>#REF!</v>
      </c>
      <c r="AW281" s="14" t="e">
        <f t="shared" ref="AW281:AW286" si="122">INDEX($R$6:$R$25,AT281)</f>
        <v>#REF!</v>
      </c>
      <c r="AX281" s="14" t="e">
        <f t="shared" ref="AX281:AX286" si="123">INDEX($T$6:$T$25,AT281)</f>
        <v>#REF!</v>
      </c>
      <c r="BA281" s="76">
        <v>274</v>
      </c>
      <c r="BB281" s="14">
        <f t="shared" si="110"/>
        <v>21</v>
      </c>
      <c r="BC281" s="14">
        <f>BA281-INDEX($Z$5:$Z$25,BB281)</f>
        <v>94</v>
      </c>
      <c r="BD281" s="14" t="e">
        <f>INDEX($AB$6:$AB$25,BB281)</f>
        <v>#REF!</v>
      </c>
      <c r="BE281" s="14" t="e">
        <f>INDEX($AD$6:$AD$25,BB281)</f>
        <v>#REF!</v>
      </c>
      <c r="BF281" s="14" t="e">
        <f>INDEX($AF$6:$AF$25,BB281)</f>
        <v>#REF!</v>
      </c>
    </row>
    <row r="282" spans="37:58" ht="16.5" x14ac:dyDescent="0.2">
      <c r="AK282" s="69">
        <v>278</v>
      </c>
      <c r="AL282" s="69">
        <v>20</v>
      </c>
      <c r="AM282" s="69">
        <v>11</v>
      </c>
      <c r="AN282" s="69">
        <f t="shared" si="118"/>
        <v>42</v>
      </c>
      <c r="AO282" s="69">
        <f t="shared" si="119"/>
        <v>142</v>
      </c>
      <c r="AP282" s="69">
        <f t="shared" si="120"/>
        <v>222</v>
      </c>
      <c r="AS282" s="76">
        <v>278</v>
      </c>
      <c r="AT282" s="14">
        <f t="shared" si="108"/>
        <v>21</v>
      </c>
      <c r="AU282" s="14">
        <f t="shared" si="109"/>
        <v>98</v>
      </c>
      <c r="AV282" s="14" t="e">
        <f t="shared" si="121"/>
        <v>#REF!</v>
      </c>
      <c r="AW282" s="14" t="e">
        <f t="shared" si="122"/>
        <v>#REF!</v>
      </c>
      <c r="AX282" s="14" t="e">
        <f t="shared" si="123"/>
        <v>#REF!</v>
      </c>
      <c r="BA282" s="76">
        <v>275</v>
      </c>
      <c r="BB282" s="14">
        <f t="shared" si="110"/>
        <v>21</v>
      </c>
      <c r="BC282" s="14">
        <f>BA282-INDEX($Z$5:$Z$25,BB282)</f>
        <v>95</v>
      </c>
      <c r="BD282" s="14" t="e">
        <f>INDEX($AB$6:$AB$25,BB282)</f>
        <v>#REF!</v>
      </c>
      <c r="BE282" s="14" t="e">
        <f>INDEX($AD$6:$AD$25,BB282)</f>
        <v>#REF!</v>
      </c>
      <c r="BF282" s="14" t="e">
        <f>INDEX($AF$6:$AF$25,BB282)</f>
        <v>#REF!</v>
      </c>
    </row>
    <row r="283" spans="37:58" ht="16.5" x14ac:dyDescent="0.2">
      <c r="AK283" s="69">
        <v>279</v>
      </c>
      <c r="AL283" s="69">
        <v>20</v>
      </c>
      <c r="AM283" s="69">
        <v>12</v>
      </c>
      <c r="AN283" s="69">
        <f t="shared" si="118"/>
        <v>42</v>
      </c>
      <c r="AO283" s="69">
        <f t="shared" si="119"/>
        <v>144</v>
      </c>
      <c r="AP283" s="69">
        <f t="shared" si="120"/>
        <v>224</v>
      </c>
      <c r="AS283" s="76">
        <v>279</v>
      </c>
      <c r="AT283" s="14">
        <f t="shared" si="108"/>
        <v>21</v>
      </c>
      <c r="AU283" s="14">
        <f t="shared" si="109"/>
        <v>99</v>
      </c>
      <c r="AV283" s="14" t="e">
        <f t="shared" si="121"/>
        <v>#REF!</v>
      </c>
      <c r="AW283" s="14" t="e">
        <f t="shared" si="122"/>
        <v>#REF!</v>
      </c>
      <c r="AX283" s="14" t="e">
        <f t="shared" si="123"/>
        <v>#REF!</v>
      </c>
      <c r="BA283" s="76">
        <v>276</v>
      </c>
      <c r="BB283" s="14">
        <f t="shared" si="110"/>
        <v>21</v>
      </c>
      <c r="BC283" s="14">
        <f>BA283-INDEX($Z$5:$Z$25,BB283)</f>
        <v>96</v>
      </c>
      <c r="BD283" s="14" t="e">
        <f>INDEX($AB$6:$AB$25,BB283)</f>
        <v>#REF!</v>
      </c>
      <c r="BE283" s="14" t="e">
        <f>INDEX($AD$6:$AD$25,BB283)</f>
        <v>#REF!</v>
      </c>
      <c r="BF283" s="14" t="e">
        <f>INDEX($AF$6:$AF$25,BB283)</f>
        <v>#REF!</v>
      </c>
    </row>
    <row r="284" spans="37:58" ht="16.5" x14ac:dyDescent="0.2">
      <c r="AK284" s="69">
        <v>280</v>
      </c>
      <c r="AL284" s="69">
        <v>20</v>
      </c>
      <c r="AM284" s="69">
        <v>13</v>
      </c>
      <c r="AN284" s="69">
        <f t="shared" si="118"/>
        <v>42</v>
      </c>
      <c r="AO284" s="69">
        <f t="shared" si="119"/>
        <v>146</v>
      </c>
      <c r="AP284" s="69">
        <f t="shared" si="120"/>
        <v>226</v>
      </c>
      <c r="AS284" s="76">
        <v>280</v>
      </c>
      <c r="AT284" s="14">
        <f t="shared" si="108"/>
        <v>21</v>
      </c>
      <c r="AU284" s="14">
        <f t="shared" si="109"/>
        <v>100</v>
      </c>
      <c r="AV284" s="14" t="e">
        <f t="shared" si="121"/>
        <v>#REF!</v>
      </c>
      <c r="AW284" s="14" t="e">
        <f t="shared" si="122"/>
        <v>#REF!</v>
      </c>
      <c r="AX284" s="14" t="e">
        <f t="shared" si="123"/>
        <v>#REF!</v>
      </c>
    </row>
    <row r="285" spans="37:58" ht="16.5" x14ac:dyDescent="0.2">
      <c r="AK285" s="69">
        <v>281</v>
      </c>
      <c r="AL285" s="69">
        <v>20</v>
      </c>
      <c r="AM285" s="69">
        <v>14</v>
      </c>
      <c r="AN285" s="69">
        <f t="shared" si="118"/>
        <v>42</v>
      </c>
      <c r="AO285" s="69">
        <f t="shared" si="119"/>
        <v>148</v>
      </c>
      <c r="AP285" s="69">
        <f t="shared" si="120"/>
        <v>228</v>
      </c>
      <c r="AS285" s="76">
        <v>281</v>
      </c>
      <c r="AT285" s="14">
        <f t="shared" si="108"/>
        <v>21</v>
      </c>
      <c r="AU285" s="14">
        <f t="shared" si="109"/>
        <v>101</v>
      </c>
      <c r="AV285" s="14" t="e">
        <f t="shared" si="121"/>
        <v>#REF!</v>
      </c>
      <c r="AW285" s="14" t="e">
        <f t="shared" si="122"/>
        <v>#REF!</v>
      </c>
      <c r="AX285" s="14" t="e">
        <f t="shared" si="123"/>
        <v>#REF!</v>
      </c>
    </row>
    <row r="286" spans="37:58" ht="16.5" x14ac:dyDescent="0.2">
      <c r="AK286" s="69">
        <v>282</v>
      </c>
      <c r="AL286" s="69">
        <v>20</v>
      </c>
      <c r="AM286" s="69">
        <v>15</v>
      </c>
      <c r="AN286" s="69">
        <f t="shared" si="118"/>
        <v>42</v>
      </c>
      <c r="AO286" s="69">
        <f t="shared" si="119"/>
        <v>150</v>
      </c>
      <c r="AP286" s="69">
        <f t="shared" si="120"/>
        <v>230</v>
      </c>
      <c r="AS286" s="76">
        <v>282</v>
      </c>
      <c r="AT286" s="14">
        <f t="shared" si="108"/>
        <v>21</v>
      </c>
      <c r="AU286" s="14">
        <f t="shared" si="109"/>
        <v>102</v>
      </c>
      <c r="AV286" s="14" t="e">
        <f t="shared" si="121"/>
        <v>#REF!</v>
      </c>
      <c r="AW286" s="14" t="e">
        <f t="shared" si="122"/>
        <v>#REF!</v>
      </c>
      <c r="AX286" s="14" t="e">
        <f t="shared" si="123"/>
        <v>#REF!</v>
      </c>
    </row>
    <row r="293" spans="45:58" x14ac:dyDescent="0.2">
      <c r="BA293" s="15"/>
      <c r="BB293" s="15"/>
      <c r="BC293" s="15"/>
      <c r="BD293" s="15"/>
      <c r="BE293" s="15"/>
      <c r="BF293" s="15"/>
    </row>
    <row r="294" spans="45:58" x14ac:dyDescent="0.2">
      <c r="BA294" s="15"/>
      <c r="BB294" s="15"/>
      <c r="BC294" s="15"/>
      <c r="BD294" s="15"/>
      <c r="BE294" s="15"/>
      <c r="BF294" s="15"/>
    </row>
    <row r="295" spans="45:58" x14ac:dyDescent="0.2">
      <c r="BA295" s="15"/>
      <c r="BB295" s="15"/>
      <c r="BC295" s="15"/>
      <c r="BD295" s="15"/>
      <c r="BE295" s="15"/>
      <c r="BF295" s="15"/>
    </row>
    <row r="296" spans="45:58" x14ac:dyDescent="0.2">
      <c r="AS296" s="15"/>
      <c r="AT296" s="15"/>
    </row>
    <row r="297" spans="45:58" x14ac:dyDescent="0.2">
      <c r="AS297" s="15"/>
      <c r="AT297" s="15"/>
    </row>
    <row r="298" spans="45:58" x14ac:dyDescent="0.2">
      <c r="AS298" s="15"/>
      <c r="AT298" s="15"/>
    </row>
    <row r="299" spans="45:58" x14ac:dyDescent="0.2">
      <c r="AS299" s="15"/>
      <c r="AT299" s="15"/>
    </row>
    <row r="300" spans="45:58" x14ac:dyDescent="0.2">
      <c r="AS300" s="15"/>
      <c r="AT300" s="15"/>
    </row>
    <row r="301" spans="45:58" x14ac:dyDescent="0.2">
      <c r="AS301" s="15"/>
      <c r="AT301" s="15"/>
    </row>
    <row r="302" spans="45:58" x14ac:dyDescent="0.2">
      <c r="AS302" s="15"/>
      <c r="AT302" s="15"/>
    </row>
  </sheetData>
  <mergeCells count="8">
    <mergeCell ref="A37:L37"/>
    <mergeCell ref="N37:V37"/>
    <mergeCell ref="BA3:BF3"/>
    <mergeCell ref="AK3:AP3"/>
    <mergeCell ref="A3:J3"/>
    <mergeCell ref="AS3:AX3"/>
    <mergeCell ref="X3:AH3"/>
    <mergeCell ref="L3:V3"/>
  </mergeCells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74"/>
  <sheetViews>
    <sheetView zoomScaleNormal="100" workbookViewId="0">
      <selection activeCell="K18" sqref="K18"/>
    </sheetView>
  </sheetViews>
  <sheetFormatPr defaultRowHeight="14.25" x14ac:dyDescent="0.2"/>
  <cols>
    <col min="1" max="3" width="10.625" customWidth="1"/>
    <col min="13" max="13" width="11" customWidth="1"/>
    <col min="14" max="14" width="10.375" customWidth="1"/>
    <col min="15" max="16" width="10" customWidth="1"/>
    <col min="19" max="19" width="12.875" customWidth="1"/>
    <col min="20" max="20" width="11.125" customWidth="1"/>
    <col min="25" max="25" width="11.5" customWidth="1"/>
  </cols>
  <sheetData>
    <row r="2" spans="1:31" ht="20.25" x14ac:dyDescent="0.2">
      <c r="A2" s="140" t="s">
        <v>64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</row>
    <row r="3" spans="1:31" x14ac:dyDescent="0.2">
      <c r="R3">
        <f>SUM(R5:R13)</f>
        <v>22</v>
      </c>
    </row>
    <row r="4" spans="1:31" ht="17.25" x14ac:dyDescent="0.2">
      <c r="A4" s="12" t="s">
        <v>37</v>
      </c>
      <c r="B4" s="12" t="s">
        <v>38</v>
      </c>
      <c r="M4" s="77" t="s">
        <v>118</v>
      </c>
      <c r="N4" s="76">
        <v>1</v>
      </c>
      <c r="O4" s="77" t="s">
        <v>118</v>
      </c>
      <c r="P4" s="76">
        <v>0</v>
      </c>
      <c r="R4" s="12" t="s">
        <v>46</v>
      </c>
      <c r="S4" s="12" t="s">
        <v>44</v>
      </c>
      <c r="T4" s="12" t="s">
        <v>45</v>
      </c>
      <c r="Y4" s="12" t="s">
        <v>508</v>
      </c>
      <c r="Z4" s="12" t="s">
        <v>509</v>
      </c>
      <c r="AA4" s="12" t="s">
        <v>504</v>
      </c>
      <c r="AB4" s="12" t="s">
        <v>503</v>
      </c>
      <c r="AC4" s="12" t="s">
        <v>505</v>
      </c>
      <c r="AD4" s="12" t="s">
        <v>506</v>
      </c>
      <c r="AE4" s="12" t="s">
        <v>507</v>
      </c>
    </row>
    <row r="5" spans="1:31" ht="16.5" customHeight="1" x14ac:dyDescent="0.2">
      <c r="A5" s="17">
        <v>1</v>
      </c>
      <c r="B5" s="17">
        <v>75</v>
      </c>
      <c r="D5" s="142" t="s">
        <v>527</v>
      </c>
      <c r="E5" s="142"/>
      <c r="F5" s="142"/>
      <c r="G5" s="142"/>
      <c r="M5" s="77" t="s">
        <v>81</v>
      </c>
      <c r="N5" s="14">
        <f>SUMIFS(章节关卡!$AV$5:$AV$286,章节关卡!$AT$5:$AT$286,"="&amp;经验计算!N4)</f>
        <v>475</v>
      </c>
      <c r="O5" s="77" t="s">
        <v>123</v>
      </c>
      <c r="P5" s="14">
        <f>SUMIFS(章节关卡!$BD$5:$BD$283,章节关卡!$BB$5:$BB$283,"="&amp;经验计算!P4)</f>
        <v>0</v>
      </c>
      <c r="R5" s="17">
        <v>1</v>
      </c>
      <c r="S5" s="20">
        <f>R5/R$3</f>
        <v>4.5454545454545456E-2</v>
      </c>
      <c r="T5" s="14">
        <f>INT($N$13*S5/5)*5</f>
        <v>75</v>
      </c>
      <c r="Y5" s="76">
        <v>4</v>
      </c>
      <c r="Z5" s="76">
        <v>0.05</v>
      </c>
      <c r="AA5" s="76">
        <v>1</v>
      </c>
      <c r="AB5" s="76">
        <v>0</v>
      </c>
      <c r="AC5" s="76"/>
      <c r="AD5" s="76"/>
      <c r="AE5" s="76"/>
    </row>
    <row r="6" spans="1:31" ht="16.5" x14ac:dyDescent="0.2">
      <c r="A6" s="17">
        <v>2</v>
      </c>
      <c r="B6" s="17">
        <v>95</v>
      </c>
      <c r="D6" s="142"/>
      <c r="E6" s="142"/>
      <c r="F6" s="142"/>
      <c r="G6" s="142"/>
      <c r="M6" s="77" t="s">
        <v>119</v>
      </c>
      <c r="N6" s="14">
        <f>SUMIFS(芦花古楼!$E$5:$E$104,芦花古楼!$A$5:$A$104,"&gt;"&amp;经验计算!O6,芦花古楼!$A$5:$A$104,"&lt;="&amp;经验计算!P6)</f>
        <v>0</v>
      </c>
      <c r="O6" s="76">
        <v>0</v>
      </c>
      <c r="P6" s="76">
        <v>0</v>
      </c>
      <c r="R6" s="17">
        <v>1.25</v>
      </c>
      <c r="S6" s="20">
        <f t="shared" ref="S6:S13" si="0">R6/R$3</f>
        <v>5.6818181818181816E-2</v>
      </c>
      <c r="T6" s="14">
        <f t="shared" ref="T6:T13" si="1">INT($N$13*S6/5)*5</f>
        <v>95</v>
      </c>
      <c r="Y6" s="76">
        <v>12</v>
      </c>
      <c r="Z6" s="76">
        <v>0.25</v>
      </c>
      <c r="AA6" s="76">
        <v>2</v>
      </c>
      <c r="AB6" s="76">
        <v>0</v>
      </c>
      <c r="AC6" s="76"/>
      <c r="AD6" s="76"/>
      <c r="AE6" s="76"/>
    </row>
    <row r="7" spans="1:31" ht="16.5" x14ac:dyDescent="0.2">
      <c r="A7" s="17">
        <v>3</v>
      </c>
      <c r="B7" s="17">
        <v>110</v>
      </c>
      <c r="D7" s="142"/>
      <c r="E7" s="142"/>
      <c r="F7" s="142"/>
      <c r="G7" s="142"/>
      <c r="M7" s="77" t="s">
        <v>121</v>
      </c>
      <c r="N7" s="14">
        <f>SUMIFS(芦花古楼!$P$5:$P$104,芦花古楼!$L$5:$L$104,"&gt;"&amp;经验计算!O7,芦花古楼!$L$5:$L$104,"&lt;="&amp;经验计算!P7)</f>
        <v>0</v>
      </c>
      <c r="O7" s="76">
        <v>0</v>
      </c>
      <c r="P7" s="78">
        <v>0</v>
      </c>
      <c r="R7" s="17">
        <v>1.5</v>
      </c>
      <c r="S7" s="20">
        <f t="shared" si="0"/>
        <v>6.8181818181818177E-2</v>
      </c>
      <c r="T7" s="14">
        <f t="shared" si="1"/>
        <v>110</v>
      </c>
      <c r="Y7" s="76">
        <v>20</v>
      </c>
      <c r="Z7" s="76">
        <v>0.6</v>
      </c>
      <c r="AA7" s="76">
        <v>3</v>
      </c>
      <c r="AB7" s="76">
        <v>5</v>
      </c>
      <c r="AC7" s="76"/>
      <c r="AD7" s="76"/>
      <c r="AE7" s="76"/>
    </row>
    <row r="8" spans="1:31" ht="16.5" x14ac:dyDescent="0.2">
      <c r="A8" s="17">
        <v>4</v>
      </c>
      <c r="B8" s="17">
        <v>130</v>
      </c>
      <c r="D8" s="142"/>
      <c r="E8" s="142"/>
      <c r="F8" s="142"/>
      <c r="G8" s="142"/>
      <c r="M8" s="77" t="s">
        <v>120</v>
      </c>
      <c r="N8" s="14">
        <f>SUMIFS(芦花古楼!$AA$5:$AA$104,芦花古楼!$W$5:$W$104,"&gt;"&amp;经验计算!O8,芦花古楼!$W$5:$W$104,"&lt;="&amp;经验计算!P8)</f>
        <v>0</v>
      </c>
      <c r="O8" s="76">
        <v>0</v>
      </c>
      <c r="P8" s="78">
        <v>0</v>
      </c>
      <c r="R8" s="17">
        <v>1.75</v>
      </c>
      <c r="S8" s="20">
        <f t="shared" si="0"/>
        <v>7.9545454545454544E-2</v>
      </c>
      <c r="T8" s="14">
        <f t="shared" si="1"/>
        <v>130</v>
      </c>
      <c r="Y8" s="76">
        <v>28</v>
      </c>
      <c r="Z8" s="76">
        <v>1</v>
      </c>
      <c r="AA8" s="76">
        <v>4</v>
      </c>
      <c r="AB8" s="76">
        <v>10</v>
      </c>
      <c r="AC8" s="76">
        <v>5</v>
      </c>
      <c r="AD8" s="76"/>
      <c r="AE8" s="76"/>
    </row>
    <row r="9" spans="1:31" ht="16.5" x14ac:dyDescent="0.2">
      <c r="A9" s="17">
        <v>5</v>
      </c>
      <c r="B9" s="17">
        <v>150</v>
      </c>
      <c r="D9" s="142"/>
      <c r="E9" s="142"/>
      <c r="F9" s="142"/>
      <c r="G9" s="142"/>
      <c r="M9" s="77" t="s">
        <v>122</v>
      </c>
      <c r="N9" s="14">
        <f>SUMIFS(芦花古楼!$AL$5:$AL$104,芦花古楼!$AH$5:$AH$104,"&gt;"&amp;经验计算!O9,芦花古楼!$AH$5:$AH$104,"&lt;="&amp;经验计算!P9)</f>
        <v>0</v>
      </c>
      <c r="O9" s="76">
        <v>0</v>
      </c>
      <c r="P9" s="78">
        <v>0</v>
      </c>
      <c r="R9" s="17">
        <v>2</v>
      </c>
      <c r="S9" s="20">
        <f t="shared" si="0"/>
        <v>9.0909090909090912E-2</v>
      </c>
      <c r="T9" s="14">
        <f t="shared" si="1"/>
        <v>150</v>
      </c>
      <c r="Y9" s="76">
        <v>30</v>
      </c>
      <c r="Z9" s="76">
        <v>1.45</v>
      </c>
      <c r="AA9" s="76">
        <v>5</v>
      </c>
      <c r="AB9" s="76">
        <v>20</v>
      </c>
      <c r="AC9" s="76">
        <v>10</v>
      </c>
      <c r="AD9" s="76">
        <v>5</v>
      </c>
      <c r="AE9" s="76"/>
    </row>
    <row r="10" spans="1:31" ht="16.5" x14ac:dyDescent="0.2">
      <c r="A10" s="17">
        <v>6</v>
      </c>
      <c r="B10" s="17">
        <v>190</v>
      </c>
      <c r="D10" s="142"/>
      <c r="E10" s="142"/>
      <c r="F10" s="142"/>
      <c r="G10" s="142"/>
      <c r="M10" s="77" t="s">
        <v>50</v>
      </c>
      <c r="N10" s="14"/>
      <c r="O10" s="14">
        <f>日常任务!$D$2*经验计算!N10</f>
        <v>0</v>
      </c>
      <c r="R10" s="17">
        <v>2.5</v>
      </c>
      <c r="S10" s="20">
        <f t="shared" si="0"/>
        <v>0.11363636363636363</v>
      </c>
      <c r="T10" s="14">
        <f t="shared" si="1"/>
        <v>190</v>
      </c>
      <c r="Y10" s="76">
        <v>34</v>
      </c>
      <c r="Z10" s="76">
        <v>2</v>
      </c>
      <c r="AA10" s="76">
        <v>6</v>
      </c>
      <c r="AB10" s="76">
        <v>30</v>
      </c>
      <c r="AC10" s="76">
        <v>15</v>
      </c>
      <c r="AD10" s="76">
        <v>10</v>
      </c>
      <c r="AE10" s="76">
        <v>5</v>
      </c>
    </row>
    <row r="11" spans="1:31" ht="16.5" x14ac:dyDescent="0.2">
      <c r="A11" s="17">
        <v>7</v>
      </c>
      <c r="B11" s="17">
        <v>225</v>
      </c>
      <c r="D11" s="142"/>
      <c r="E11" s="142"/>
      <c r="F11" s="142"/>
      <c r="G11" s="142"/>
      <c r="M11" s="77" t="s">
        <v>47</v>
      </c>
      <c r="N11" s="14">
        <f>INDEX(节奏总表!$L$4:$L$23,经验计算!N4)*60</f>
        <v>240</v>
      </c>
      <c r="O11" s="14">
        <f>INDEX(章节关卡!$D$6:$D$25,经验计算!N4)*经验计算!N11</f>
        <v>1200</v>
      </c>
      <c r="R11" s="17">
        <v>3</v>
      </c>
      <c r="S11" s="20">
        <f t="shared" si="0"/>
        <v>0.13636363636363635</v>
      </c>
      <c r="T11" s="14">
        <f t="shared" si="1"/>
        <v>225</v>
      </c>
      <c r="Y11" s="76">
        <v>36</v>
      </c>
      <c r="Z11" s="76">
        <v>2.6</v>
      </c>
      <c r="AA11" s="76">
        <v>7</v>
      </c>
      <c r="AB11" s="76">
        <v>40</v>
      </c>
      <c r="AC11" s="76">
        <v>20</v>
      </c>
      <c r="AD11" s="76">
        <v>15</v>
      </c>
      <c r="AE11" s="76">
        <v>10</v>
      </c>
    </row>
    <row r="12" spans="1:31" ht="16.5" x14ac:dyDescent="0.2">
      <c r="A12" s="17">
        <v>8</v>
      </c>
      <c r="B12" s="17">
        <v>300</v>
      </c>
      <c r="D12" s="142"/>
      <c r="E12" s="142"/>
      <c r="F12" s="142"/>
      <c r="G12" s="142"/>
      <c r="M12" s="77" t="s">
        <v>43</v>
      </c>
      <c r="N12" s="19">
        <v>0</v>
      </c>
      <c r="O12" s="14">
        <f>N13*N12</f>
        <v>0</v>
      </c>
      <c r="R12" s="17">
        <v>4</v>
      </c>
      <c r="S12" s="20">
        <f t="shared" si="0"/>
        <v>0.18181818181818182</v>
      </c>
      <c r="T12" s="14">
        <f t="shared" si="1"/>
        <v>300</v>
      </c>
      <c r="Y12" s="76">
        <v>40</v>
      </c>
      <c r="Z12" s="76">
        <v>3.3</v>
      </c>
      <c r="AA12" s="76">
        <v>8</v>
      </c>
      <c r="AB12" s="76">
        <v>50</v>
      </c>
      <c r="AC12" s="76">
        <v>30</v>
      </c>
      <c r="AD12" s="76">
        <v>20</v>
      </c>
      <c r="AE12" s="76">
        <v>15</v>
      </c>
    </row>
    <row r="13" spans="1:31" ht="16.5" x14ac:dyDescent="0.2">
      <c r="A13" s="17">
        <v>9</v>
      </c>
      <c r="B13" s="17">
        <v>380</v>
      </c>
      <c r="D13" s="142"/>
      <c r="E13" s="142"/>
      <c r="F13" s="142"/>
      <c r="G13" s="142"/>
      <c r="M13" s="77" t="s">
        <v>42</v>
      </c>
      <c r="N13" s="14">
        <f>(N5+N6+N8+N7+N9+O10+O11+P5)/(1-N12)</f>
        <v>1675</v>
      </c>
      <c r="O13" s="15"/>
      <c r="R13" s="17">
        <v>5</v>
      </c>
      <c r="S13" s="20">
        <f t="shared" si="0"/>
        <v>0.22727272727272727</v>
      </c>
      <c r="T13" s="14">
        <f t="shared" si="1"/>
        <v>380</v>
      </c>
      <c r="Y13" s="76">
        <v>44</v>
      </c>
      <c r="Z13" s="76">
        <v>4.0999999999999996</v>
      </c>
      <c r="AA13" s="76">
        <v>9</v>
      </c>
      <c r="AB13" s="76">
        <v>60</v>
      </c>
      <c r="AC13" s="76">
        <v>40</v>
      </c>
      <c r="AD13" s="76">
        <v>25</v>
      </c>
      <c r="AE13" s="76">
        <v>20</v>
      </c>
    </row>
    <row r="14" spans="1:31" ht="16.5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Q14" s="15"/>
      <c r="R14" s="15"/>
      <c r="S14" s="15"/>
      <c r="T14" s="15"/>
      <c r="Y14" s="76">
        <v>48</v>
      </c>
      <c r="Z14" s="76">
        <v>5</v>
      </c>
      <c r="AA14" s="76">
        <v>10</v>
      </c>
      <c r="AB14" s="76">
        <v>70</v>
      </c>
      <c r="AC14" s="76">
        <v>50</v>
      </c>
      <c r="AD14" s="76">
        <v>30</v>
      </c>
      <c r="AE14" s="76">
        <v>25</v>
      </c>
    </row>
    <row r="15" spans="1:31" ht="16.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Q15" s="15"/>
      <c r="S15" s="15"/>
      <c r="T15" s="15"/>
      <c r="Y15" s="76">
        <v>65</v>
      </c>
      <c r="Z15" s="76">
        <v>6.33</v>
      </c>
      <c r="AA15" s="76">
        <v>11</v>
      </c>
      <c r="AB15" s="76">
        <v>80</v>
      </c>
      <c r="AC15" s="76">
        <v>60</v>
      </c>
      <c r="AD15" s="76">
        <v>40</v>
      </c>
      <c r="AE15" s="76">
        <v>30</v>
      </c>
    </row>
    <row r="16" spans="1:31" ht="16.5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Q16" s="15"/>
      <c r="R16" s="15">
        <f>SUM(R18:R27)</f>
        <v>19.5</v>
      </c>
      <c r="S16" s="15"/>
      <c r="T16" s="15"/>
      <c r="Y16" s="76">
        <v>80</v>
      </c>
      <c r="Z16" s="76">
        <v>8.0299999999999994</v>
      </c>
      <c r="AA16" s="76">
        <v>12</v>
      </c>
      <c r="AB16" s="76">
        <v>90</v>
      </c>
      <c r="AC16" s="76">
        <v>70</v>
      </c>
      <c r="AD16" s="76">
        <v>50</v>
      </c>
      <c r="AE16" s="76">
        <v>40</v>
      </c>
    </row>
    <row r="17" spans="1:31" ht="17.25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77" t="s">
        <v>118</v>
      </c>
      <c r="N17" s="76">
        <v>2</v>
      </c>
      <c r="O17" s="77" t="s">
        <v>118</v>
      </c>
      <c r="P17" s="76">
        <v>1</v>
      </c>
      <c r="Q17" s="15"/>
      <c r="R17" s="12" t="s">
        <v>46</v>
      </c>
      <c r="S17" s="12" t="s">
        <v>44</v>
      </c>
      <c r="T17" s="12" t="s">
        <v>45</v>
      </c>
      <c r="Y17" s="76">
        <v>125</v>
      </c>
      <c r="Z17" s="76">
        <v>10.85</v>
      </c>
      <c r="AA17" s="76">
        <v>13</v>
      </c>
      <c r="AB17" s="76">
        <v>100</v>
      </c>
      <c r="AC17" s="76">
        <v>80</v>
      </c>
      <c r="AD17" s="76">
        <v>60</v>
      </c>
      <c r="AE17" s="76">
        <v>50</v>
      </c>
    </row>
    <row r="18" spans="1:31" ht="16.5" x14ac:dyDescent="0.2">
      <c r="A18" s="17">
        <v>10</v>
      </c>
      <c r="B18" s="17">
        <v>320</v>
      </c>
      <c r="D18" s="143" t="s">
        <v>526</v>
      </c>
      <c r="E18" s="144"/>
      <c r="F18" s="144"/>
      <c r="G18" s="145"/>
      <c r="M18" s="77" t="s">
        <v>81</v>
      </c>
      <c r="N18" s="14">
        <f>SUMIFS(章节关卡!$AV$5:$AV$286,章节关卡!$AT$5:$AT$286,"="&amp;经验计算!N17)</f>
        <v>1080</v>
      </c>
      <c r="O18" s="77" t="s">
        <v>123</v>
      </c>
      <c r="P18" s="14">
        <f>SUMIFS(章节关卡!$BD$5:$BD$283,章节关卡!$BB$5:$BB$283,"="&amp;经验计算!P17)</f>
        <v>1650</v>
      </c>
      <c r="R18" s="17">
        <v>1</v>
      </c>
      <c r="S18" s="21">
        <f t="shared" ref="S18:S27" si="2">R18/$R$16</f>
        <v>5.128205128205128E-2</v>
      </c>
      <c r="T18" s="14">
        <f>INT($N$26*S18/5)*5</f>
        <v>250</v>
      </c>
      <c r="Y18" s="76">
        <v>170</v>
      </c>
      <c r="Z18" s="76">
        <v>14.8</v>
      </c>
      <c r="AA18" s="76">
        <v>14</v>
      </c>
      <c r="AB18" s="76"/>
      <c r="AC18" s="76">
        <v>90</v>
      </c>
      <c r="AD18" s="76">
        <v>70</v>
      </c>
      <c r="AE18" s="76">
        <v>60</v>
      </c>
    </row>
    <row r="19" spans="1:31" ht="16.5" x14ac:dyDescent="0.2">
      <c r="A19" s="17">
        <v>11</v>
      </c>
      <c r="B19" s="17">
        <v>385</v>
      </c>
      <c r="D19" s="146"/>
      <c r="E19" s="147"/>
      <c r="F19" s="147"/>
      <c r="G19" s="148"/>
      <c r="M19" s="77" t="s">
        <v>119</v>
      </c>
      <c r="N19" s="14">
        <f>SUMIFS(芦花古楼!$E$5:$E$104,芦花古楼!$A$5:$A$104,"&gt;"&amp;经验计算!O19,芦花古楼!$A$5:$A$104,"&lt;="&amp;经验计算!P19)</f>
        <v>0</v>
      </c>
      <c r="O19" s="76">
        <v>0</v>
      </c>
      <c r="P19" s="76">
        <v>0</v>
      </c>
      <c r="R19" s="17">
        <v>1.2</v>
      </c>
      <c r="S19" s="21">
        <f t="shared" si="2"/>
        <v>6.1538461538461535E-2</v>
      </c>
      <c r="T19" s="14">
        <f t="shared" ref="T19:T27" si="3">INT($N$26*S19/5)*5</f>
        <v>300</v>
      </c>
      <c r="Y19" s="76">
        <v>220</v>
      </c>
      <c r="Z19" s="76">
        <v>20</v>
      </c>
      <c r="AA19" s="76">
        <v>15</v>
      </c>
      <c r="AB19" s="76"/>
      <c r="AC19" s="76">
        <v>100</v>
      </c>
      <c r="AD19" s="76">
        <v>80</v>
      </c>
      <c r="AE19" s="76">
        <v>70</v>
      </c>
    </row>
    <row r="20" spans="1:31" ht="16.5" x14ac:dyDescent="0.2">
      <c r="A20" s="17">
        <v>12</v>
      </c>
      <c r="B20" s="17">
        <v>450</v>
      </c>
      <c r="D20" s="146"/>
      <c r="E20" s="147"/>
      <c r="F20" s="147"/>
      <c r="G20" s="148"/>
      <c r="M20" s="77" t="s">
        <v>121</v>
      </c>
      <c r="N20" s="14">
        <f>SUMIFS(芦花古楼!$P$5:$P$104,芦花古楼!$L$5:$L$104,"&gt;"&amp;经验计算!O20,芦花古楼!$L$5:$L$104,"&lt;="&amp;经验计算!P20)</f>
        <v>0</v>
      </c>
      <c r="O20" s="78">
        <v>0</v>
      </c>
      <c r="P20" s="78">
        <v>0</v>
      </c>
      <c r="R20" s="58">
        <v>1.4</v>
      </c>
      <c r="S20" s="21">
        <f t="shared" si="2"/>
        <v>7.179487179487179E-2</v>
      </c>
      <c r="T20" s="14">
        <f t="shared" si="3"/>
        <v>350</v>
      </c>
      <c r="Y20" s="76">
        <v>300</v>
      </c>
      <c r="Z20" s="76">
        <v>27.2</v>
      </c>
      <c r="AA20" s="76">
        <v>16</v>
      </c>
      <c r="AB20" s="76"/>
      <c r="AC20" s="76"/>
      <c r="AD20" s="76">
        <v>90</v>
      </c>
      <c r="AE20" s="76">
        <v>80</v>
      </c>
    </row>
    <row r="21" spans="1:31" ht="16.5" x14ac:dyDescent="0.2">
      <c r="A21" s="17">
        <v>13</v>
      </c>
      <c r="B21" s="17">
        <v>515</v>
      </c>
      <c r="D21" s="146"/>
      <c r="E21" s="147"/>
      <c r="F21" s="147"/>
      <c r="G21" s="148"/>
      <c r="M21" s="77" t="s">
        <v>120</v>
      </c>
      <c r="N21" s="14">
        <f>SUMIFS(芦花古楼!$AA$5:$AA$104,芦花古楼!$W$5:$W$104,"&gt;"&amp;经验计算!O21,芦花古楼!$W$5:$W$104,"&lt;="&amp;经验计算!P21)</f>
        <v>0</v>
      </c>
      <c r="O21" s="78">
        <v>0</v>
      </c>
      <c r="P21" s="78">
        <v>0</v>
      </c>
      <c r="R21" s="58">
        <v>1.6</v>
      </c>
      <c r="S21" s="21">
        <f t="shared" si="2"/>
        <v>8.2051282051282051E-2</v>
      </c>
      <c r="T21" s="14">
        <f t="shared" si="3"/>
        <v>400</v>
      </c>
      <c r="Y21" s="76">
        <v>400</v>
      </c>
      <c r="Z21" s="76">
        <v>36.9</v>
      </c>
      <c r="AA21" s="76">
        <v>17</v>
      </c>
      <c r="AB21" s="76"/>
      <c r="AC21" s="76"/>
      <c r="AD21" s="76">
        <v>100</v>
      </c>
      <c r="AE21" s="76">
        <v>90</v>
      </c>
    </row>
    <row r="22" spans="1:31" ht="16.5" x14ac:dyDescent="0.2">
      <c r="A22" s="17">
        <v>14</v>
      </c>
      <c r="B22" s="17">
        <v>580</v>
      </c>
      <c r="D22" s="146"/>
      <c r="E22" s="147"/>
      <c r="F22" s="147"/>
      <c r="G22" s="148"/>
      <c r="M22" s="77" t="s">
        <v>122</v>
      </c>
      <c r="N22" s="14">
        <f>SUMIFS(芦花古楼!$AL$5:$AL$104,芦花古楼!$AH$5:$AH$104,"&gt;"&amp;经验计算!O22,芦花古楼!$AH$5:$AH$104,"&lt;="&amp;经验计算!P22)</f>
        <v>0</v>
      </c>
      <c r="O22" s="78">
        <v>0</v>
      </c>
      <c r="P22" s="78">
        <v>0</v>
      </c>
      <c r="R22" s="58">
        <v>1.8</v>
      </c>
      <c r="S22" s="21">
        <f t="shared" si="2"/>
        <v>9.2307692307692313E-2</v>
      </c>
      <c r="T22" s="14">
        <f t="shared" si="3"/>
        <v>450</v>
      </c>
      <c r="Y22" s="76">
        <v>550</v>
      </c>
      <c r="Z22" s="76">
        <v>50.35</v>
      </c>
      <c r="AA22" s="76">
        <v>18</v>
      </c>
      <c r="AB22" s="76"/>
      <c r="AC22" s="76"/>
      <c r="AD22" s="76"/>
      <c r="AE22" s="76">
        <v>100</v>
      </c>
    </row>
    <row r="23" spans="1:31" ht="16.5" x14ac:dyDescent="0.2">
      <c r="A23" s="17">
        <v>15</v>
      </c>
      <c r="B23" s="17">
        <v>645</v>
      </c>
      <c r="D23" s="146"/>
      <c r="E23" s="147"/>
      <c r="F23" s="147"/>
      <c r="G23" s="148"/>
      <c r="M23" s="77" t="s">
        <v>50</v>
      </c>
      <c r="N23" s="14"/>
      <c r="O23" s="14">
        <f>日常任务!$D$2*经验计算!N23</f>
        <v>0</v>
      </c>
      <c r="R23" s="58">
        <v>2</v>
      </c>
      <c r="S23" s="21">
        <f t="shared" si="2"/>
        <v>0.10256410256410256</v>
      </c>
      <c r="T23" s="14">
        <f t="shared" si="3"/>
        <v>500</v>
      </c>
      <c r="Y23" s="76">
        <v>700</v>
      </c>
      <c r="Z23" s="76">
        <v>67.55</v>
      </c>
      <c r="AA23" s="76">
        <v>19</v>
      </c>
      <c r="AB23" s="76"/>
      <c r="AC23" s="76"/>
      <c r="AD23" s="76"/>
      <c r="AE23" s="76"/>
    </row>
    <row r="24" spans="1:31" ht="16.5" x14ac:dyDescent="0.2">
      <c r="A24" s="17">
        <v>16</v>
      </c>
      <c r="B24" s="17">
        <v>725</v>
      </c>
      <c r="D24" s="146"/>
      <c r="E24" s="147"/>
      <c r="F24" s="147"/>
      <c r="G24" s="148"/>
      <c r="M24" s="77" t="s">
        <v>47</v>
      </c>
      <c r="N24" s="14">
        <f>INDEX(节奏总表!$L$4:$L$23,经验计算!N17)*60</f>
        <v>360</v>
      </c>
      <c r="O24" s="14">
        <f>INDEX(章节关卡!$D$6:$D$25,经验计算!N17)*经验计算!N24</f>
        <v>2160</v>
      </c>
      <c r="R24" s="58">
        <v>2.25</v>
      </c>
      <c r="S24" s="21">
        <f t="shared" si="2"/>
        <v>0.11538461538461539</v>
      </c>
      <c r="T24" s="14">
        <f t="shared" si="3"/>
        <v>560</v>
      </c>
      <c r="Y24" s="76">
        <v>910</v>
      </c>
      <c r="Z24" s="76">
        <v>90</v>
      </c>
      <c r="AA24" s="76">
        <v>20</v>
      </c>
      <c r="AB24" s="76"/>
      <c r="AC24" s="76"/>
      <c r="AD24" s="76"/>
      <c r="AE24" s="76"/>
    </row>
    <row r="25" spans="1:31" ht="16.5" x14ac:dyDescent="0.2">
      <c r="A25" s="17">
        <v>17</v>
      </c>
      <c r="B25" s="17">
        <v>805</v>
      </c>
      <c r="D25" s="146"/>
      <c r="E25" s="147"/>
      <c r="F25" s="147"/>
      <c r="G25" s="148"/>
      <c r="M25" s="77" t="s">
        <v>43</v>
      </c>
      <c r="N25" s="19">
        <v>0</v>
      </c>
      <c r="O25" s="14">
        <f>N26*N25</f>
        <v>0</v>
      </c>
      <c r="R25" s="58">
        <v>2.5</v>
      </c>
      <c r="S25" s="21">
        <f t="shared" si="2"/>
        <v>0.12820512820512819</v>
      </c>
      <c r="T25" s="14">
        <f t="shared" si="3"/>
        <v>625</v>
      </c>
    </row>
    <row r="26" spans="1:31" ht="16.5" x14ac:dyDescent="0.2">
      <c r="A26" s="17">
        <v>18</v>
      </c>
      <c r="B26" s="17">
        <v>885</v>
      </c>
      <c r="D26" s="146"/>
      <c r="E26" s="147"/>
      <c r="F26" s="147"/>
      <c r="G26" s="148"/>
      <c r="M26" s="77" t="s">
        <v>42</v>
      </c>
      <c r="N26" s="14">
        <f>(N18+N19+N21+N20+N22+O23+O24+P18)/(1-N25)</f>
        <v>4890</v>
      </c>
      <c r="O26" s="15"/>
      <c r="R26" s="58">
        <v>2.75</v>
      </c>
      <c r="S26" s="21">
        <f t="shared" si="2"/>
        <v>0.14102564102564102</v>
      </c>
      <c r="T26" s="14">
        <f t="shared" si="3"/>
        <v>685</v>
      </c>
    </row>
    <row r="27" spans="1:31" ht="16.5" x14ac:dyDescent="0.2">
      <c r="A27" s="17">
        <v>19</v>
      </c>
      <c r="B27" s="17">
        <v>965</v>
      </c>
      <c r="D27" s="149"/>
      <c r="E27" s="150"/>
      <c r="F27" s="150"/>
      <c r="G27" s="151"/>
      <c r="R27" s="58">
        <v>3</v>
      </c>
      <c r="S27" s="21">
        <f t="shared" si="2"/>
        <v>0.15384615384615385</v>
      </c>
      <c r="T27" s="14">
        <f t="shared" si="3"/>
        <v>750</v>
      </c>
    </row>
    <row r="28" spans="1:31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Q28" s="15"/>
      <c r="R28" s="15"/>
      <c r="S28" s="15"/>
      <c r="T28" s="15"/>
    </row>
    <row r="29" spans="1:31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Q29" s="15"/>
      <c r="R29" s="15">
        <f>SUM(R31:R40)</f>
        <v>14.6</v>
      </c>
      <c r="S29" s="15"/>
      <c r="T29" s="15"/>
    </row>
    <row r="30" spans="1:31" ht="17.2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77" t="s">
        <v>118</v>
      </c>
      <c r="N30" s="76">
        <v>3</v>
      </c>
      <c r="O30" s="77" t="s">
        <v>118</v>
      </c>
      <c r="P30" s="76">
        <v>2</v>
      </c>
      <c r="Q30" s="15"/>
      <c r="R30" s="12" t="s">
        <v>46</v>
      </c>
      <c r="S30" s="12" t="s">
        <v>44</v>
      </c>
      <c r="T30" s="12" t="s">
        <v>45</v>
      </c>
    </row>
    <row r="31" spans="1:31" ht="17.25" customHeight="1" x14ac:dyDescent="0.2">
      <c r="A31" s="17">
        <v>20</v>
      </c>
      <c r="B31" s="17">
        <v>1235</v>
      </c>
      <c r="D31" s="143" t="s">
        <v>529</v>
      </c>
      <c r="E31" s="144"/>
      <c r="F31" s="144"/>
      <c r="G31" s="145"/>
      <c r="M31" s="77" t="s">
        <v>81</v>
      </c>
      <c r="N31" s="14">
        <f>SUMIFS(章节关卡!$AV$5:$AV$286,章节关卡!$AT$5:$AT$286,"="&amp;经验计算!N30)</f>
        <v>1260</v>
      </c>
      <c r="O31" s="77" t="s">
        <v>123</v>
      </c>
      <c r="P31" s="14">
        <f>SUMIFS(章节关卡!$BD$5:$BD$283,章节关卡!$BB$5:$BB$283,"="&amp;经验计算!P30)</f>
        <v>2160</v>
      </c>
      <c r="R31" s="17">
        <v>1</v>
      </c>
      <c r="S31" s="21">
        <f>R31/R$29</f>
        <v>6.8493150684931503E-2</v>
      </c>
      <c r="T31" s="14">
        <f>INT($N$39*S31/5)*5</f>
        <v>635</v>
      </c>
    </row>
    <row r="32" spans="1:31" ht="16.5" x14ac:dyDescent="0.2">
      <c r="A32" s="17">
        <v>21</v>
      </c>
      <c r="B32" s="17">
        <v>1360</v>
      </c>
      <c r="D32" s="146"/>
      <c r="E32" s="147"/>
      <c r="F32" s="147"/>
      <c r="G32" s="148"/>
      <c r="M32" s="77" t="s">
        <v>119</v>
      </c>
      <c r="N32" s="14">
        <f>SUMIFS(芦花古楼!$E$5:$E$104,芦花古楼!$A$5:$A$104,"&gt;"&amp;经验计算!O32,芦花古楼!$A$5:$A$104,"&lt;="&amp;经验计算!P32)</f>
        <v>870</v>
      </c>
      <c r="O32" s="76">
        <v>0</v>
      </c>
      <c r="P32" s="76">
        <v>5</v>
      </c>
      <c r="R32" s="17">
        <v>1.1000000000000001</v>
      </c>
      <c r="S32" s="21">
        <f t="shared" ref="S32:S40" si="4">R32/R$29</f>
        <v>7.5342465753424667E-2</v>
      </c>
      <c r="T32" s="14">
        <f t="shared" ref="T32:T40" si="5">INT($N$39*S32/5)*5</f>
        <v>700</v>
      </c>
    </row>
    <row r="33" spans="1:20" ht="16.5" x14ac:dyDescent="0.2">
      <c r="A33" s="17">
        <v>22</v>
      </c>
      <c r="B33" s="17">
        <v>1485</v>
      </c>
      <c r="D33" s="146"/>
      <c r="E33" s="147"/>
      <c r="F33" s="147"/>
      <c r="G33" s="148"/>
      <c r="M33" s="77" t="s">
        <v>121</v>
      </c>
      <c r="N33" s="14">
        <f>SUMIFS(芦花古楼!$P$5:$P$104,芦花古楼!$L$5:$L$104,"&gt;"&amp;经验计算!O33,芦花古楼!$L$5:$L$104,"&lt;="&amp;经验计算!P33)</f>
        <v>0</v>
      </c>
      <c r="O33" s="76">
        <v>0</v>
      </c>
      <c r="P33" s="76">
        <v>0</v>
      </c>
      <c r="R33" s="17">
        <v>1.2</v>
      </c>
      <c r="S33" s="21">
        <f t="shared" si="4"/>
        <v>8.2191780821917804E-2</v>
      </c>
      <c r="T33" s="14">
        <f t="shared" si="5"/>
        <v>765</v>
      </c>
    </row>
    <row r="34" spans="1:20" ht="16.5" x14ac:dyDescent="0.2">
      <c r="A34" s="17">
        <v>23</v>
      </c>
      <c r="B34" s="17">
        <v>1610</v>
      </c>
      <c r="D34" s="146"/>
      <c r="E34" s="147"/>
      <c r="F34" s="147"/>
      <c r="G34" s="148"/>
      <c r="M34" s="77" t="s">
        <v>120</v>
      </c>
      <c r="N34" s="14">
        <f>SUMIFS(芦花古楼!$AA$5:$AA$104,芦花古楼!$W$5:$W$104,"&gt;"&amp;经验计算!O34,芦花古楼!$W$5:$W$104,"&lt;="&amp;经验计算!P34)</f>
        <v>0</v>
      </c>
      <c r="O34" s="76">
        <v>0</v>
      </c>
      <c r="P34" s="78">
        <v>0</v>
      </c>
      <c r="R34" s="17">
        <v>1.3</v>
      </c>
      <c r="S34" s="21">
        <f t="shared" si="4"/>
        <v>8.9041095890410968E-2</v>
      </c>
      <c r="T34" s="14">
        <f t="shared" si="5"/>
        <v>830</v>
      </c>
    </row>
    <row r="35" spans="1:20" ht="16.5" x14ac:dyDescent="0.2">
      <c r="A35" s="17">
        <v>24</v>
      </c>
      <c r="B35" s="17">
        <v>1730</v>
      </c>
      <c r="D35" s="146"/>
      <c r="E35" s="147"/>
      <c r="F35" s="147"/>
      <c r="G35" s="148"/>
      <c r="M35" s="77" t="s">
        <v>122</v>
      </c>
      <c r="N35" s="14">
        <f>SUMIFS(芦花古楼!$AL$5:$AL$104,芦花古楼!$AH$5:$AH$104,"&gt;"&amp;经验计算!O35,芦花古楼!$AH$5:$AH$104,"&lt;="&amp;经验计算!P35)</f>
        <v>0</v>
      </c>
      <c r="O35" s="76">
        <v>0</v>
      </c>
      <c r="P35" s="78">
        <v>0</v>
      </c>
      <c r="R35" s="17">
        <v>1.4</v>
      </c>
      <c r="S35" s="21">
        <f t="shared" si="4"/>
        <v>9.5890410958904104E-2</v>
      </c>
      <c r="T35" s="14">
        <f t="shared" si="5"/>
        <v>890</v>
      </c>
    </row>
    <row r="36" spans="1:20" ht="16.5" x14ac:dyDescent="0.2">
      <c r="A36" s="17">
        <v>25</v>
      </c>
      <c r="B36" s="17">
        <v>1855</v>
      </c>
      <c r="D36" s="146"/>
      <c r="E36" s="147"/>
      <c r="F36" s="147"/>
      <c r="G36" s="148"/>
      <c r="M36" s="77" t="s">
        <v>50</v>
      </c>
      <c r="N36" s="14"/>
      <c r="O36" s="14">
        <f>日常任务!$D$2*经验计算!N36</f>
        <v>0</v>
      </c>
      <c r="R36" s="17">
        <v>1.5</v>
      </c>
      <c r="S36" s="21">
        <f t="shared" si="4"/>
        <v>0.10273972602739727</v>
      </c>
      <c r="T36" s="14">
        <f t="shared" si="5"/>
        <v>955</v>
      </c>
    </row>
    <row r="37" spans="1:20" ht="16.5" x14ac:dyDescent="0.2">
      <c r="A37" s="17">
        <v>26</v>
      </c>
      <c r="B37" s="17">
        <v>1980</v>
      </c>
      <c r="D37" s="146"/>
      <c r="E37" s="147"/>
      <c r="F37" s="147"/>
      <c r="G37" s="148"/>
      <c r="M37" s="77" t="s">
        <v>47</v>
      </c>
      <c r="N37" s="14">
        <f>INDEX(节奏总表!$L$4:$L$23,经验计算!N30)*60</f>
        <v>720</v>
      </c>
      <c r="O37" s="14">
        <f>INDEX(章节关卡!$D$6:$D$25,经验计算!N30)*经验计算!N37</f>
        <v>5040</v>
      </c>
      <c r="R37" s="17">
        <v>1.6</v>
      </c>
      <c r="S37" s="21">
        <f t="shared" si="4"/>
        <v>0.10958904109589042</v>
      </c>
      <c r="T37" s="14">
        <f t="shared" si="5"/>
        <v>1020</v>
      </c>
    </row>
    <row r="38" spans="1:20" ht="16.5" x14ac:dyDescent="0.2">
      <c r="A38" s="17">
        <v>27</v>
      </c>
      <c r="B38" s="17">
        <v>2105</v>
      </c>
      <c r="D38" s="146"/>
      <c r="E38" s="147"/>
      <c r="F38" s="147"/>
      <c r="G38" s="148"/>
      <c r="M38" s="77" t="s">
        <v>43</v>
      </c>
      <c r="N38" s="19">
        <v>0</v>
      </c>
      <c r="O38" s="14">
        <f>N39*N38</f>
        <v>0</v>
      </c>
      <c r="R38" s="17">
        <v>1.7</v>
      </c>
      <c r="S38" s="21">
        <f t="shared" si="4"/>
        <v>0.11643835616438356</v>
      </c>
      <c r="T38" s="14">
        <f t="shared" si="5"/>
        <v>1085</v>
      </c>
    </row>
    <row r="39" spans="1:20" ht="16.5" x14ac:dyDescent="0.2">
      <c r="A39" s="17">
        <v>28</v>
      </c>
      <c r="B39" s="17">
        <v>2230</v>
      </c>
      <c r="D39" s="146"/>
      <c r="E39" s="147"/>
      <c r="F39" s="147"/>
      <c r="G39" s="148"/>
      <c r="M39" s="77" t="s">
        <v>42</v>
      </c>
      <c r="N39" s="14">
        <f>(N31+N32+N34+N33+N35+O36+O37+P31)/(1-N38)</f>
        <v>9330</v>
      </c>
      <c r="O39" s="15"/>
      <c r="R39" s="17">
        <v>1.8</v>
      </c>
      <c r="S39" s="21">
        <f t="shared" si="4"/>
        <v>0.12328767123287672</v>
      </c>
      <c r="T39" s="14">
        <f t="shared" si="5"/>
        <v>1150</v>
      </c>
    </row>
    <row r="40" spans="1:20" ht="16.5" x14ac:dyDescent="0.2">
      <c r="A40" s="17">
        <v>29</v>
      </c>
      <c r="B40" s="17">
        <v>2475</v>
      </c>
      <c r="D40" s="149"/>
      <c r="E40" s="150"/>
      <c r="F40" s="150"/>
      <c r="G40" s="151"/>
      <c r="R40" s="17">
        <v>2</v>
      </c>
      <c r="S40" s="21">
        <f t="shared" si="4"/>
        <v>0.13698630136986301</v>
      </c>
      <c r="T40" s="14">
        <f t="shared" si="5"/>
        <v>1275</v>
      </c>
    </row>
    <row r="41" spans="1:20" x14ac:dyDescent="0.2">
      <c r="A41" s="15"/>
      <c r="B41" s="15"/>
      <c r="C41" s="15"/>
      <c r="D41" s="15"/>
      <c r="E41" s="15"/>
      <c r="F41" s="15"/>
      <c r="G41" s="15"/>
      <c r="H41" s="15"/>
      <c r="I41" s="152" t="s">
        <v>530</v>
      </c>
      <c r="J41" s="153"/>
      <c r="K41" s="153"/>
      <c r="L41" s="15"/>
      <c r="M41" s="15"/>
      <c r="N41" s="15"/>
      <c r="O41" s="15"/>
      <c r="Q41" s="15"/>
      <c r="R41" s="15"/>
      <c r="S41" s="15"/>
      <c r="T41" s="15"/>
    </row>
    <row r="42" spans="1:20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Q42" s="15"/>
      <c r="R42" s="15">
        <f>SUM(R44:R53)</f>
        <v>19.2</v>
      </c>
      <c r="S42" s="15"/>
      <c r="T42" s="15"/>
    </row>
    <row r="43" spans="1:20" ht="17.2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77" t="s">
        <v>118</v>
      </c>
      <c r="N43" s="76">
        <v>4</v>
      </c>
      <c r="O43" s="77" t="s">
        <v>118</v>
      </c>
      <c r="P43" s="76">
        <v>3</v>
      </c>
      <c r="Q43" s="15"/>
      <c r="R43" s="12" t="s">
        <v>46</v>
      </c>
      <c r="S43" s="12" t="s">
        <v>44</v>
      </c>
      <c r="T43" s="12" t="s">
        <v>45</v>
      </c>
    </row>
    <row r="44" spans="1:20" ht="16.5" x14ac:dyDescent="0.2">
      <c r="A44" s="17">
        <v>30</v>
      </c>
      <c r="B44" s="17">
        <v>2095</v>
      </c>
      <c r="D44" s="143" t="s">
        <v>528</v>
      </c>
      <c r="E44" s="144"/>
      <c r="F44" s="144"/>
      <c r="G44" s="145"/>
      <c r="M44" s="77" t="s">
        <v>81</v>
      </c>
      <c r="N44" s="14">
        <f>SUMIFS(章节关卡!$AV$5:$AV$286,章节关卡!$AT$5:$AT$286,"="&amp;经验计算!N43)</f>
        <v>1440</v>
      </c>
      <c r="O44" s="77" t="s">
        <v>123</v>
      </c>
      <c r="P44" s="14">
        <f>SUMIFS(章节关卡!$BD$5:$BD$283,章节关卡!$BB$5:$BB$283,"="&amp;经验计算!P43)</f>
        <v>2520</v>
      </c>
      <c r="R44" s="17">
        <v>1</v>
      </c>
      <c r="S44" s="21">
        <f>R44/R$42</f>
        <v>5.2083333333333336E-2</v>
      </c>
      <c r="T44" s="17">
        <f>INT($N$52*S44/5)*5</f>
        <v>890</v>
      </c>
    </row>
    <row r="45" spans="1:20" ht="16.5" x14ac:dyDescent="0.2">
      <c r="A45" s="17">
        <v>31</v>
      </c>
      <c r="B45" s="17">
        <v>2515</v>
      </c>
      <c r="D45" s="146"/>
      <c r="E45" s="147"/>
      <c r="F45" s="147"/>
      <c r="G45" s="148"/>
      <c r="M45" s="77" t="s">
        <v>119</v>
      </c>
      <c r="N45" s="14">
        <f>SUMIFS(芦花古楼!$E$5:$E$104,芦花古楼!$A$5:$A$104,"&gt;"&amp;经验计算!O45,芦花古楼!$A$5:$A$104,"&lt;="&amp;经验计算!P45)</f>
        <v>1140</v>
      </c>
      <c r="O45" s="76">
        <v>5</v>
      </c>
      <c r="P45" s="76">
        <v>10</v>
      </c>
      <c r="R45" s="17">
        <v>1.2</v>
      </c>
      <c r="S45" s="21">
        <f t="shared" ref="S45:S53" si="6">R45/R$42</f>
        <v>6.25E-2</v>
      </c>
      <c r="T45" s="78">
        <f t="shared" ref="T45:T53" si="7">INT($N$52*S45/5)*5</f>
        <v>1065</v>
      </c>
    </row>
    <row r="46" spans="1:20" ht="16.5" x14ac:dyDescent="0.2">
      <c r="A46" s="17">
        <v>32</v>
      </c>
      <c r="B46" s="17">
        <v>2935</v>
      </c>
      <c r="D46" s="146"/>
      <c r="E46" s="147"/>
      <c r="F46" s="147"/>
      <c r="G46" s="148"/>
      <c r="M46" s="77" t="s">
        <v>121</v>
      </c>
      <c r="N46" s="14">
        <f>SUMIFS(芦花古楼!$P$5:$P$104,芦花古楼!$L$5:$L$104,"&gt;"&amp;经验计算!O46,芦花古楼!$L$5:$L$104,"&lt;="&amp;经验计算!P46)</f>
        <v>2400</v>
      </c>
      <c r="O46" s="76">
        <v>0</v>
      </c>
      <c r="P46" s="76">
        <v>5</v>
      </c>
      <c r="R46" s="17">
        <v>1.4</v>
      </c>
      <c r="S46" s="21">
        <f t="shared" si="6"/>
        <v>7.2916666666666671E-2</v>
      </c>
      <c r="T46" s="78">
        <f t="shared" si="7"/>
        <v>1245</v>
      </c>
    </row>
    <row r="47" spans="1:20" ht="16.5" x14ac:dyDescent="0.2">
      <c r="A47" s="17">
        <v>33</v>
      </c>
      <c r="B47" s="17">
        <v>3355</v>
      </c>
      <c r="D47" s="146"/>
      <c r="E47" s="147"/>
      <c r="F47" s="147"/>
      <c r="G47" s="148"/>
      <c r="M47" s="77" t="s">
        <v>120</v>
      </c>
      <c r="N47" s="14">
        <f>SUMIFS(芦花古楼!$AA$5:$AA$104,芦花古楼!$W$5:$W$104,"&gt;"&amp;经验计算!O47,芦花古楼!$W$5:$W$104,"&lt;="&amp;经验计算!P47)</f>
        <v>0</v>
      </c>
      <c r="O47" s="76">
        <v>0</v>
      </c>
      <c r="P47" s="78">
        <v>0</v>
      </c>
      <c r="R47" s="17">
        <v>1.6</v>
      </c>
      <c r="S47" s="21">
        <f t="shared" si="6"/>
        <v>8.3333333333333343E-2</v>
      </c>
      <c r="T47" s="78">
        <f t="shared" si="7"/>
        <v>1425</v>
      </c>
    </row>
    <row r="48" spans="1:20" ht="16.5" x14ac:dyDescent="0.2">
      <c r="A48" s="17">
        <v>34</v>
      </c>
      <c r="B48" s="17">
        <v>3770</v>
      </c>
      <c r="D48" s="146"/>
      <c r="E48" s="147"/>
      <c r="F48" s="147"/>
      <c r="G48" s="148"/>
      <c r="M48" s="77" t="s">
        <v>122</v>
      </c>
      <c r="N48" s="14">
        <f>SUMIFS(芦花古楼!$AL$5:$AL$104,芦花古楼!$AH$5:$AH$104,"&gt;"&amp;经验计算!O48,芦花古楼!$AH$5:$AH$104,"&lt;="&amp;经验计算!P48)</f>
        <v>0</v>
      </c>
      <c r="O48" s="76">
        <v>0</v>
      </c>
      <c r="P48" s="78">
        <v>0</v>
      </c>
      <c r="R48" s="17">
        <v>1.8</v>
      </c>
      <c r="S48" s="21">
        <f t="shared" si="6"/>
        <v>9.375E-2</v>
      </c>
      <c r="T48" s="78">
        <f t="shared" si="7"/>
        <v>1600</v>
      </c>
    </row>
    <row r="49" spans="1:23" ht="16.5" x14ac:dyDescent="0.2">
      <c r="A49" s="17">
        <v>35</v>
      </c>
      <c r="B49" s="17">
        <v>4190</v>
      </c>
      <c r="D49" s="146"/>
      <c r="E49" s="147"/>
      <c r="F49" s="147"/>
      <c r="G49" s="148"/>
      <c r="M49" s="77" t="s">
        <v>50</v>
      </c>
      <c r="N49" s="14"/>
      <c r="O49" s="14">
        <f>日常任务!$D$2*经验计算!N49</f>
        <v>0</v>
      </c>
      <c r="R49" s="17">
        <v>2</v>
      </c>
      <c r="S49" s="21">
        <f t="shared" si="6"/>
        <v>0.10416666666666667</v>
      </c>
      <c r="T49" s="78">
        <f t="shared" si="7"/>
        <v>1780</v>
      </c>
    </row>
    <row r="50" spans="1:23" ht="16.5" x14ac:dyDescent="0.2">
      <c r="A50" s="17">
        <v>36</v>
      </c>
      <c r="B50" s="17">
        <v>4610</v>
      </c>
      <c r="D50" s="146"/>
      <c r="E50" s="147"/>
      <c r="F50" s="147"/>
      <c r="G50" s="148"/>
      <c r="M50" s="77" t="s">
        <v>47</v>
      </c>
      <c r="N50" s="14">
        <f>INDEX(节奏总表!$L$4:$L$23,经验计算!N43)*60</f>
        <v>1200</v>
      </c>
      <c r="O50" s="14">
        <f>INDEX(章节关卡!$D$6:$D$25,经验计算!N43)*经验计算!N50</f>
        <v>9600</v>
      </c>
      <c r="R50" s="17">
        <v>2.2000000000000002</v>
      </c>
      <c r="S50" s="21">
        <f t="shared" si="6"/>
        <v>0.11458333333333334</v>
      </c>
      <c r="T50" s="78">
        <f t="shared" si="7"/>
        <v>1955</v>
      </c>
    </row>
    <row r="51" spans="1:23" ht="16.5" x14ac:dyDescent="0.2">
      <c r="A51" s="17">
        <v>37</v>
      </c>
      <c r="B51" s="17">
        <v>5030</v>
      </c>
      <c r="D51" s="146"/>
      <c r="E51" s="147"/>
      <c r="F51" s="147"/>
      <c r="G51" s="148"/>
      <c r="M51" s="77" t="s">
        <v>43</v>
      </c>
      <c r="N51" s="19">
        <v>0</v>
      </c>
      <c r="O51" s="14">
        <f>N52*N51</f>
        <v>0</v>
      </c>
      <c r="R51" s="17">
        <v>2.4</v>
      </c>
      <c r="S51" s="21">
        <f t="shared" si="6"/>
        <v>0.125</v>
      </c>
      <c r="T51" s="78">
        <f t="shared" si="7"/>
        <v>2135</v>
      </c>
    </row>
    <row r="52" spans="1:23" ht="16.5" x14ac:dyDescent="0.2">
      <c r="A52" s="17">
        <v>38</v>
      </c>
      <c r="B52" s="17">
        <v>5450</v>
      </c>
      <c r="D52" s="146"/>
      <c r="E52" s="147"/>
      <c r="F52" s="147"/>
      <c r="G52" s="148"/>
      <c r="M52" s="77" t="s">
        <v>42</v>
      </c>
      <c r="N52" s="14">
        <f>(N44+N45+N47+N46+N48+O49+O50+P44)/(1-N51)</f>
        <v>17100</v>
      </c>
      <c r="O52" s="15"/>
      <c r="R52" s="17">
        <v>2.6</v>
      </c>
      <c r="S52" s="21">
        <f t="shared" si="6"/>
        <v>0.13541666666666669</v>
      </c>
      <c r="T52" s="78">
        <f t="shared" si="7"/>
        <v>2315</v>
      </c>
    </row>
    <row r="53" spans="1:23" ht="16.5" x14ac:dyDescent="0.2">
      <c r="A53" s="17">
        <v>39</v>
      </c>
      <c r="B53" s="17">
        <v>6290</v>
      </c>
      <c r="D53" s="149"/>
      <c r="E53" s="150"/>
      <c r="F53" s="150"/>
      <c r="G53" s="151"/>
      <c r="R53" s="17">
        <v>3</v>
      </c>
      <c r="S53" s="21">
        <f t="shared" si="6"/>
        <v>0.15625</v>
      </c>
      <c r="T53" s="78">
        <f t="shared" si="7"/>
        <v>2670</v>
      </c>
    </row>
    <row r="54" spans="1:23" x14ac:dyDescent="0.2">
      <c r="A54" s="15"/>
      <c r="B54" s="15"/>
      <c r="C54" s="15"/>
      <c r="D54" s="15"/>
      <c r="E54" s="15"/>
      <c r="F54" s="15"/>
      <c r="G54" s="15"/>
      <c r="H54" s="15"/>
      <c r="I54" s="152" t="s">
        <v>534</v>
      </c>
      <c r="J54" s="153"/>
      <c r="K54" s="153"/>
      <c r="L54" s="15"/>
      <c r="M54" s="15"/>
      <c r="N54" s="15"/>
      <c r="O54" s="15"/>
      <c r="Q54" s="15"/>
      <c r="R54" s="15"/>
      <c r="S54" s="15"/>
      <c r="T54" s="15"/>
      <c r="U54" s="15"/>
      <c r="V54" s="15"/>
      <c r="W54" s="15"/>
    </row>
    <row r="55" spans="1:23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Q55" s="15"/>
      <c r="R55" s="15">
        <f>SUM(R57:R66)</f>
        <v>14.6</v>
      </c>
      <c r="S55" s="15"/>
      <c r="T55" s="15"/>
      <c r="U55" s="15"/>
      <c r="V55" s="15"/>
      <c r="W55" s="15"/>
    </row>
    <row r="56" spans="1:23" ht="17.2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26" t="s">
        <v>118</v>
      </c>
      <c r="N56" s="25">
        <v>5</v>
      </c>
      <c r="O56" s="75" t="s">
        <v>118</v>
      </c>
      <c r="P56" s="74">
        <v>4</v>
      </c>
      <c r="Q56" s="15"/>
      <c r="R56" s="12" t="s">
        <v>46</v>
      </c>
      <c r="S56" s="12" t="s">
        <v>44</v>
      </c>
      <c r="T56" s="12" t="s">
        <v>45</v>
      </c>
      <c r="U56" s="15"/>
      <c r="V56" s="15"/>
      <c r="W56" s="15"/>
    </row>
    <row r="57" spans="1:23" ht="16.5" customHeight="1" x14ac:dyDescent="0.2">
      <c r="A57" s="17">
        <v>40</v>
      </c>
      <c r="B57" s="17">
        <v>3770</v>
      </c>
      <c r="D57" s="143" t="s">
        <v>532</v>
      </c>
      <c r="E57" s="144"/>
      <c r="F57" s="144"/>
      <c r="G57" s="145"/>
      <c r="M57" s="24" t="s">
        <v>81</v>
      </c>
      <c r="N57" s="14">
        <f>SUMIFS(章节关卡!$AV$5:$AV$286,章节关卡!$AT$5:$AT$286,"="&amp;经验计算!N56)</f>
        <v>1620</v>
      </c>
      <c r="O57" s="75" t="s">
        <v>123</v>
      </c>
      <c r="P57" s="14">
        <f>SUMIFS(章节关卡!$BD$5:$BD$283,章节关卡!$BB$5:$BB$283,"="&amp;经验计算!P56)</f>
        <v>2880</v>
      </c>
      <c r="R57" s="25">
        <v>1</v>
      </c>
      <c r="S57" s="21">
        <f>R57/$R$55</f>
        <v>6.8493150684931503E-2</v>
      </c>
      <c r="T57" s="25">
        <f t="shared" ref="T57:T66" si="8">INT($N$65*S57/5)*5</f>
        <v>1820</v>
      </c>
    </row>
    <row r="58" spans="1:23" ht="16.5" x14ac:dyDescent="0.2">
      <c r="A58" s="17">
        <v>41</v>
      </c>
      <c r="B58" s="17">
        <v>4145</v>
      </c>
      <c r="D58" s="146"/>
      <c r="E58" s="147"/>
      <c r="F58" s="147"/>
      <c r="G58" s="148"/>
      <c r="M58" s="26" t="s">
        <v>119</v>
      </c>
      <c r="N58" s="14">
        <f>SUMIFS(芦花古楼!$E$5:$E$104,芦花古楼!$A$5:$A$104,"&gt;"&amp;经验计算!O58,芦花古楼!$A$5:$A$104,"&lt;="&amp;经验计算!P58)</f>
        <v>2850</v>
      </c>
      <c r="O58" s="76">
        <v>10</v>
      </c>
      <c r="P58" s="76">
        <v>20</v>
      </c>
      <c r="R58" s="25">
        <v>1.1000000000000001</v>
      </c>
      <c r="S58" s="21">
        <f t="shared" ref="S58:S66" si="9">R58/$R$55</f>
        <v>7.5342465753424667E-2</v>
      </c>
      <c r="T58" s="25">
        <f t="shared" si="8"/>
        <v>2000</v>
      </c>
    </row>
    <row r="59" spans="1:23" ht="16.5" x14ac:dyDescent="0.2">
      <c r="A59" s="17">
        <v>42</v>
      </c>
      <c r="B59" s="17">
        <v>4525</v>
      </c>
      <c r="D59" s="146"/>
      <c r="E59" s="147"/>
      <c r="F59" s="147"/>
      <c r="G59" s="148"/>
      <c r="M59" s="26" t="s">
        <v>121</v>
      </c>
      <c r="N59" s="14">
        <f>SUMIFS(芦花古楼!$P$5:$P$104,芦花古楼!$L$5:$L$104,"&gt;"&amp;经验计算!O59,芦花古楼!$L$5:$L$104,"&lt;="&amp;经验计算!P59)</f>
        <v>2700</v>
      </c>
      <c r="O59" s="78">
        <v>5</v>
      </c>
      <c r="P59" s="78">
        <v>10</v>
      </c>
      <c r="R59" s="25">
        <v>1.2</v>
      </c>
      <c r="S59" s="21">
        <f t="shared" si="9"/>
        <v>8.2191780821917804E-2</v>
      </c>
      <c r="T59" s="25">
        <f t="shared" si="8"/>
        <v>2185</v>
      </c>
    </row>
    <row r="60" spans="1:23" ht="16.5" x14ac:dyDescent="0.2">
      <c r="A60" s="17">
        <v>43</v>
      </c>
      <c r="B60" s="17">
        <v>4900</v>
      </c>
      <c r="D60" s="146"/>
      <c r="E60" s="147"/>
      <c r="F60" s="147"/>
      <c r="G60" s="148"/>
      <c r="M60" s="26" t="s">
        <v>120</v>
      </c>
      <c r="N60" s="14">
        <f>SUMIFS(芦花古楼!$AA$5:$AA$104,芦花古楼!$W$5:$W$104,"&gt;"&amp;经验计算!O60,芦花古楼!$W$5:$W$104,"&lt;="&amp;经验计算!P60)</f>
        <v>3600</v>
      </c>
      <c r="O60" s="78">
        <v>0</v>
      </c>
      <c r="P60" s="78">
        <v>5</v>
      </c>
      <c r="R60" s="25">
        <v>1.3</v>
      </c>
      <c r="S60" s="21">
        <f t="shared" si="9"/>
        <v>8.9041095890410968E-2</v>
      </c>
      <c r="T60" s="25">
        <f t="shared" si="8"/>
        <v>2365</v>
      </c>
    </row>
    <row r="61" spans="1:23" ht="16.5" x14ac:dyDescent="0.2">
      <c r="A61" s="17">
        <v>44</v>
      </c>
      <c r="B61" s="17">
        <v>5280</v>
      </c>
      <c r="D61" s="146"/>
      <c r="E61" s="147"/>
      <c r="F61" s="147"/>
      <c r="G61" s="148"/>
      <c r="M61" s="26" t="s">
        <v>122</v>
      </c>
      <c r="N61" s="14">
        <f>SUMIFS(芦花古楼!$AL$5:$AL$104,芦花古楼!$AH$5:$AH$104,"&gt;"&amp;经验计算!O61,芦花古楼!$AH$5:$AH$104,"&lt;="&amp;经验计算!P61)</f>
        <v>0</v>
      </c>
      <c r="O61" s="78">
        <v>0</v>
      </c>
      <c r="P61" s="78">
        <v>0</v>
      </c>
      <c r="R61" s="25">
        <v>1.4</v>
      </c>
      <c r="S61" s="21">
        <f t="shared" si="9"/>
        <v>9.5890410958904104E-2</v>
      </c>
      <c r="T61" s="25">
        <f t="shared" si="8"/>
        <v>2550</v>
      </c>
    </row>
    <row r="62" spans="1:23" ht="16.5" x14ac:dyDescent="0.2">
      <c r="A62" s="17">
        <v>45</v>
      </c>
      <c r="B62" s="17">
        <v>5655</v>
      </c>
      <c r="D62" s="146"/>
      <c r="E62" s="147"/>
      <c r="F62" s="147"/>
      <c r="G62" s="148"/>
      <c r="M62" s="26" t="s">
        <v>50</v>
      </c>
      <c r="N62" s="14"/>
      <c r="O62" s="14">
        <f>日常任务!$D$2*经验计算!N62</f>
        <v>0</v>
      </c>
      <c r="R62" s="25">
        <v>1.5</v>
      </c>
      <c r="S62" s="21">
        <f t="shared" si="9"/>
        <v>0.10273972602739727</v>
      </c>
      <c r="T62" s="25">
        <f t="shared" si="8"/>
        <v>2730</v>
      </c>
    </row>
    <row r="63" spans="1:23" ht="16.5" x14ac:dyDescent="0.2">
      <c r="A63" s="17">
        <v>46</v>
      </c>
      <c r="B63" s="17">
        <v>6035</v>
      </c>
      <c r="C63" s="15"/>
      <c r="D63" s="146"/>
      <c r="E63" s="147"/>
      <c r="F63" s="147"/>
      <c r="G63" s="148"/>
      <c r="H63" s="15"/>
      <c r="I63" s="15"/>
      <c r="J63" s="15"/>
      <c r="K63" s="15"/>
      <c r="L63" s="15"/>
      <c r="M63" s="26" t="s">
        <v>47</v>
      </c>
      <c r="N63" s="14">
        <f>INDEX(节奏总表!$L$4:$L$23,经验计算!N56)*60</f>
        <v>1440</v>
      </c>
      <c r="O63" s="14">
        <f>INDEX(章节关卡!$D$6:$D$25,经验计算!N56)*经验计算!N63</f>
        <v>12960</v>
      </c>
      <c r="Q63" s="15"/>
      <c r="R63" s="25">
        <v>1.6</v>
      </c>
      <c r="S63" s="21">
        <f t="shared" si="9"/>
        <v>0.10958904109589042</v>
      </c>
      <c r="T63" s="25">
        <f t="shared" si="8"/>
        <v>2915</v>
      </c>
      <c r="U63" s="15"/>
      <c r="V63" s="15"/>
      <c r="W63" s="15"/>
    </row>
    <row r="64" spans="1:23" ht="16.5" x14ac:dyDescent="0.2">
      <c r="A64" s="17">
        <v>47</v>
      </c>
      <c r="B64" s="17">
        <v>6410</v>
      </c>
      <c r="C64" s="15"/>
      <c r="D64" s="146"/>
      <c r="E64" s="147"/>
      <c r="F64" s="147"/>
      <c r="G64" s="148"/>
      <c r="H64" s="15"/>
      <c r="I64" s="15"/>
      <c r="J64" s="15"/>
      <c r="K64" s="15"/>
      <c r="L64" s="15"/>
      <c r="M64" s="26" t="s">
        <v>43</v>
      </c>
      <c r="N64" s="19">
        <v>0</v>
      </c>
      <c r="O64" s="14">
        <f>N65*N64</f>
        <v>0</v>
      </c>
      <c r="Q64" s="15"/>
      <c r="R64" s="25">
        <v>1.7</v>
      </c>
      <c r="S64" s="21">
        <f t="shared" si="9"/>
        <v>0.11643835616438356</v>
      </c>
      <c r="T64" s="25">
        <f t="shared" si="8"/>
        <v>3095</v>
      </c>
      <c r="U64" s="15"/>
      <c r="V64" s="15"/>
      <c r="W64" s="15"/>
    </row>
    <row r="65" spans="1:23" ht="16.5" x14ac:dyDescent="0.2">
      <c r="A65" s="17">
        <v>48</v>
      </c>
      <c r="B65" s="17">
        <v>6790</v>
      </c>
      <c r="C65" s="15"/>
      <c r="D65" s="146"/>
      <c r="E65" s="147"/>
      <c r="F65" s="147"/>
      <c r="G65" s="148"/>
      <c r="H65" s="15"/>
      <c r="I65" s="15"/>
      <c r="J65" s="15"/>
      <c r="K65" s="15"/>
      <c r="L65" s="15"/>
      <c r="M65" s="26" t="s">
        <v>42</v>
      </c>
      <c r="N65" s="14">
        <f>(N57+N58+N60+N59+N61+O62+O63+P57)/(1-N64)</f>
        <v>26610</v>
      </c>
      <c r="O65" s="15"/>
      <c r="Q65" s="15"/>
      <c r="R65" s="25">
        <v>1.8</v>
      </c>
      <c r="S65" s="21">
        <f t="shared" si="9"/>
        <v>0.12328767123287672</v>
      </c>
      <c r="T65" s="25">
        <f t="shared" si="8"/>
        <v>3280</v>
      </c>
      <c r="U65" s="15"/>
      <c r="V65" s="15"/>
      <c r="W65" s="15"/>
    </row>
    <row r="66" spans="1:23" ht="16.5" x14ac:dyDescent="0.2">
      <c r="A66" s="17">
        <v>49</v>
      </c>
      <c r="B66" s="17">
        <v>7545</v>
      </c>
      <c r="D66" s="149"/>
      <c r="E66" s="150"/>
      <c r="F66" s="150"/>
      <c r="G66" s="151"/>
      <c r="H66" s="15"/>
      <c r="I66" s="15"/>
      <c r="J66" s="15"/>
      <c r="K66" s="15"/>
      <c r="L66" s="15"/>
      <c r="R66" s="25">
        <v>2</v>
      </c>
      <c r="S66" s="21">
        <f t="shared" si="9"/>
        <v>0.13698630136986301</v>
      </c>
      <c r="T66" s="25">
        <f t="shared" si="8"/>
        <v>3645</v>
      </c>
    </row>
    <row r="67" spans="1:23" x14ac:dyDescent="0.2">
      <c r="D67" s="15"/>
      <c r="E67" s="15"/>
      <c r="F67" s="15"/>
      <c r="G67" s="15"/>
      <c r="H67" s="15"/>
      <c r="I67" s="15"/>
      <c r="J67" s="15"/>
      <c r="K67" s="15"/>
      <c r="L67" s="15"/>
    </row>
    <row r="68" spans="1:23" x14ac:dyDescent="0.2">
      <c r="D68" s="15"/>
      <c r="E68" s="15"/>
      <c r="F68" s="15"/>
      <c r="G68" s="15"/>
      <c r="H68" s="15"/>
      <c r="I68" s="15"/>
      <c r="J68" s="15"/>
      <c r="K68" s="15"/>
      <c r="L68" s="15"/>
    </row>
    <row r="69" spans="1:23" x14ac:dyDescent="0.2">
      <c r="D69" s="15"/>
      <c r="E69" s="15"/>
      <c r="F69" s="15"/>
      <c r="G69" s="15"/>
      <c r="H69" s="15"/>
      <c r="I69" s="15"/>
      <c r="J69" s="15"/>
      <c r="K69" s="15"/>
      <c r="L69" s="15"/>
      <c r="R69" s="15">
        <f>SUM(R71:R80)</f>
        <v>14.6</v>
      </c>
      <c r="S69" s="15"/>
      <c r="T69" s="15"/>
    </row>
    <row r="70" spans="1:23" ht="17.25" x14ac:dyDescent="0.2">
      <c r="A70" s="15"/>
      <c r="B70" s="15"/>
      <c r="D70" s="15"/>
      <c r="E70" s="15"/>
      <c r="F70" s="15"/>
      <c r="G70" s="15"/>
      <c r="H70" s="15"/>
      <c r="I70" s="15"/>
      <c r="J70" s="15"/>
      <c r="K70" s="15"/>
      <c r="L70" s="15"/>
      <c r="M70" s="77" t="s">
        <v>118</v>
      </c>
      <c r="N70" s="76">
        <v>6</v>
      </c>
      <c r="O70" s="77" t="s">
        <v>118</v>
      </c>
      <c r="P70" s="76">
        <v>5</v>
      </c>
      <c r="R70" s="12" t="s">
        <v>46</v>
      </c>
      <c r="S70" s="12" t="s">
        <v>44</v>
      </c>
      <c r="T70" s="12" t="s">
        <v>45</v>
      </c>
    </row>
    <row r="71" spans="1:23" ht="16.5" x14ac:dyDescent="0.2">
      <c r="A71" s="17">
        <v>50</v>
      </c>
      <c r="B71" s="17">
        <v>5790</v>
      </c>
      <c r="D71" s="142" t="s">
        <v>533</v>
      </c>
      <c r="E71" s="142"/>
      <c r="F71" s="142"/>
      <c r="G71" s="142"/>
      <c r="M71" s="77" t="s">
        <v>81</v>
      </c>
      <c r="N71" s="14">
        <f>SUMIFS(章节关卡!$AV$5:$AV$286,章节关卡!$AT$5:$AT$286,"="&amp;经验计算!N70)</f>
        <v>1800</v>
      </c>
      <c r="O71" s="77" t="s">
        <v>123</v>
      </c>
      <c r="P71" s="14">
        <f>SUMIFS(章节关卡!$BD$5:$BD$283,章节关卡!$BB$5:$BB$283,"="&amp;经验计算!P70)</f>
        <v>3240</v>
      </c>
      <c r="R71" s="25">
        <v>1</v>
      </c>
      <c r="S71" s="21">
        <f>R71/$R$69</f>
        <v>6.8493150684931503E-2</v>
      </c>
      <c r="T71" s="25">
        <f>INT($N$79*S71/5)*5</f>
        <v>2570</v>
      </c>
    </row>
    <row r="72" spans="1:23" ht="16.5" x14ac:dyDescent="0.2">
      <c r="A72" s="17">
        <v>51</v>
      </c>
      <c r="B72" s="17">
        <v>6370</v>
      </c>
      <c r="D72" s="142"/>
      <c r="E72" s="142"/>
      <c r="F72" s="142"/>
      <c r="G72" s="142"/>
      <c r="M72" s="77" t="s">
        <v>119</v>
      </c>
      <c r="N72" s="14">
        <f>SUMIFS(芦花古楼!$E$5:$E$104,芦花古楼!$A$5:$A$104,"&gt;"&amp;经验计算!O72,芦花古楼!$A$5:$A$104,"&lt;="&amp;经验计算!P72)</f>
        <v>3900</v>
      </c>
      <c r="O72" s="76">
        <v>20</v>
      </c>
      <c r="P72" s="76">
        <v>30</v>
      </c>
      <c r="R72" s="25">
        <v>1.1000000000000001</v>
      </c>
      <c r="S72" s="21">
        <f t="shared" ref="S72:S80" si="10">R72/$R$69</f>
        <v>7.5342465753424667E-2</v>
      </c>
      <c r="T72" s="76">
        <f t="shared" ref="T72:T80" si="11">INT($N$79*S72/5)*5</f>
        <v>2830</v>
      </c>
    </row>
    <row r="73" spans="1:23" ht="16.5" x14ac:dyDescent="0.2">
      <c r="A73" s="17">
        <v>52</v>
      </c>
      <c r="B73" s="17">
        <v>6950</v>
      </c>
      <c r="D73" s="142"/>
      <c r="E73" s="142"/>
      <c r="F73" s="142"/>
      <c r="G73" s="142"/>
      <c r="M73" s="77" t="s">
        <v>121</v>
      </c>
      <c r="N73" s="14">
        <f>SUMIFS(芦花古楼!$P$5:$P$104,芦花古楼!$L$5:$L$104,"&gt;"&amp;经验计算!O73,芦花古楼!$L$5:$L$104,"&lt;="&amp;经验计算!P73)</f>
        <v>3000</v>
      </c>
      <c r="O73" s="76">
        <v>10</v>
      </c>
      <c r="P73" s="76">
        <v>15</v>
      </c>
      <c r="R73" s="25">
        <v>1.2</v>
      </c>
      <c r="S73" s="21">
        <f t="shared" si="10"/>
        <v>8.2191780821917804E-2</v>
      </c>
      <c r="T73" s="76">
        <f t="shared" si="11"/>
        <v>3085</v>
      </c>
    </row>
    <row r="74" spans="1:23" ht="16.5" x14ac:dyDescent="0.2">
      <c r="A74" s="17">
        <v>53</v>
      </c>
      <c r="B74" s="17">
        <v>7530</v>
      </c>
      <c r="D74" s="142"/>
      <c r="E74" s="142"/>
      <c r="F74" s="142"/>
      <c r="G74" s="142"/>
      <c r="M74" s="77" t="s">
        <v>120</v>
      </c>
      <c r="N74" s="14">
        <f>SUMIFS(芦花古楼!$AA$5:$AA$104,芦花古楼!$W$5:$W$104,"&gt;"&amp;经验计算!O74,芦花古楼!$W$5:$W$104,"&lt;="&amp;经验计算!P74)</f>
        <v>4050</v>
      </c>
      <c r="O74" s="76">
        <v>5</v>
      </c>
      <c r="P74" s="76">
        <v>10</v>
      </c>
      <c r="R74" s="25">
        <v>1.3</v>
      </c>
      <c r="S74" s="21">
        <f t="shared" si="10"/>
        <v>8.9041095890410968E-2</v>
      </c>
      <c r="T74" s="76">
        <f t="shared" si="11"/>
        <v>3345</v>
      </c>
    </row>
    <row r="75" spans="1:23" ht="16.5" x14ac:dyDescent="0.2">
      <c r="A75" s="17">
        <v>54</v>
      </c>
      <c r="B75" s="17">
        <v>8110</v>
      </c>
      <c r="D75" s="142"/>
      <c r="E75" s="142"/>
      <c r="F75" s="142"/>
      <c r="G75" s="142"/>
      <c r="M75" s="77" t="s">
        <v>122</v>
      </c>
      <c r="N75" s="14">
        <f>SUMIFS(芦花古楼!$AL$5:$AL$104,芦花古楼!$AH$5:$AH$104,"&gt;"&amp;经验计算!O75,芦花古楼!$AH$5:$AH$104,"&lt;="&amp;经验计算!P75)</f>
        <v>3600</v>
      </c>
      <c r="O75" s="76">
        <v>0</v>
      </c>
      <c r="P75" s="76">
        <v>5</v>
      </c>
      <c r="R75" s="25">
        <v>1.4</v>
      </c>
      <c r="S75" s="21">
        <f t="shared" si="10"/>
        <v>9.5890410958904104E-2</v>
      </c>
      <c r="T75" s="76">
        <f t="shared" si="11"/>
        <v>3600</v>
      </c>
    </row>
    <row r="76" spans="1:23" ht="16.5" x14ac:dyDescent="0.2">
      <c r="A76" s="17">
        <v>55</v>
      </c>
      <c r="B76" s="17">
        <v>8690</v>
      </c>
      <c r="D76" s="142"/>
      <c r="E76" s="142"/>
      <c r="F76" s="142"/>
      <c r="G76" s="142"/>
      <c r="M76" s="77" t="s">
        <v>50</v>
      </c>
      <c r="N76" s="14"/>
      <c r="O76" s="14">
        <f>日常任务!D16*经验计算!N76</f>
        <v>0</v>
      </c>
      <c r="R76" s="25">
        <v>1.5</v>
      </c>
      <c r="S76" s="21">
        <f t="shared" si="10"/>
        <v>0.10273972602739727</v>
      </c>
      <c r="T76" s="76">
        <f t="shared" si="11"/>
        <v>3860</v>
      </c>
    </row>
    <row r="77" spans="1:23" ht="16.5" x14ac:dyDescent="0.2">
      <c r="A77" s="17">
        <v>56</v>
      </c>
      <c r="B77" s="17">
        <v>9270</v>
      </c>
      <c r="D77" s="142"/>
      <c r="E77" s="142"/>
      <c r="F77" s="142"/>
      <c r="G77" s="142"/>
      <c r="M77" s="77" t="s">
        <v>47</v>
      </c>
      <c r="N77" s="14">
        <f>INDEX(节奏总表!$L$4:$L$23,经验计算!N70)*60</f>
        <v>1800</v>
      </c>
      <c r="O77" s="14">
        <f>INDEX(章节关卡!$D$6:$D$25,经验计算!N70)*经验计算!N77</f>
        <v>18000</v>
      </c>
      <c r="R77" s="25">
        <v>1.6</v>
      </c>
      <c r="S77" s="21">
        <f t="shared" si="10"/>
        <v>0.10958904109589042</v>
      </c>
      <c r="T77" s="76">
        <f t="shared" si="11"/>
        <v>4115</v>
      </c>
    </row>
    <row r="78" spans="1:23" ht="16.5" x14ac:dyDescent="0.2">
      <c r="A78" s="17">
        <v>57</v>
      </c>
      <c r="B78" s="17">
        <v>9850</v>
      </c>
      <c r="D78" s="142"/>
      <c r="E78" s="142"/>
      <c r="F78" s="142"/>
      <c r="G78" s="142"/>
      <c r="M78" s="77" t="s">
        <v>43</v>
      </c>
      <c r="N78" s="19">
        <v>0</v>
      </c>
      <c r="O78" s="14">
        <f>N79*N78</f>
        <v>0</v>
      </c>
      <c r="R78" s="25">
        <v>1.7</v>
      </c>
      <c r="S78" s="21">
        <f t="shared" si="10"/>
        <v>0.11643835616438356</v>
      </c>
      <c r="T78" s="76">
        <f t="shared" si="11"/>
        <v>4375</v>
      </c>
    </row>
    <row r="79" spans="1:23" ht="16.5" x14ac:dyDescent="0.2">
      <c r="A79" s="17">
        <v>58</v>
      </c>
      <c r="B79" s="17">
        <v>10430</v>
      </c>
      <c r="D79" s="142"/>
      <c r="E79" s="142"/>
      <c r="F79" s="142"/>
      <c r="G79" s="142"/>
      <c r="M79" s="77" t="s">
        <v>42</v>
      </c>
      <c r="N79" s="14">
        <f>(N71+N72+N74+N73+N75+O76+O77+P71)/(1-N78)</f>
        <v>37590</v>
      </c>
      <c r="O79" s="15"/>
      <c r="R79" s="25">
        <v>1.8</v>
      </c>
      <c r="S79" s="21">
        <f t="shared" si="10"/>
        <v>0.12328767123287672</v>
      </c>
      <c r="T79" s="76">
        <f t="shared" si="11"/>
        <v>4630</v>
      </c>
    </row>
    <row r="80" spans="1:23" ht="16.5" x14ac:dyDescent="0.2">
      <c r="A80" s="17">
        <v>59</v>
      </c>
      <c r="B80" s="17">
        <v>11585</v>
      </c>
      <c r="D80" s="142"/>
      <c r="E80" s="142"/>
      <c r="F80" s="142"/>
      <c r="G80" s="142"/>
      <c r="R80" s="25">
        <v>2</v>
      </c>
      <c r="S80" s="21">
        <f t="shared" si="10"/>
        <v>0.13698630136986301</v>
      </c>
      <c r="T80" s="76">
        <f t="shared" si="11"/>
        <v>5145</v>
      </c>
    </row>
    <row r="81" spans="1:23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>
        <f>SUM(R85:R94)</f>
        <v>14.6</v>
      </c>
      <c r="S83" s="15"/>
      <c r="T83" s="15"/>
      <c r="U83" s="15"/>
      <c r="V83" s="15"/>
      <c r="W83" s="15"/>
    </row>
    <row r="84" spans="1:23" ht="17.2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77" t="s">
        <v>118</v>
      </c>
      <c r="N84" s="76">
        <v>7</v>
      </c>
      <c r="O84" s="77" t="s">
        <v>118</v>
      </c>
      <c r="P84" s="76">
        <v>6</v>
      </c>
      <c r="Q84" s="15"/>
      <c r="R84" s="12" t="s">
        <v>46</v>
      </c>
      <c r="S84" s="12" t="s">
        <v>44</v>
      </c>
      <c r="T84" s="12" t="s">
        <v>45</v>
      </c>
      <c r="U84" s="15"/>
      <c r="V84" s="15"/>
      <c r="W84" s="15"/>
    </row>
    <row r="85" spans="1:23" ht="16.5" x14ac:dyDescent="0.2">
      <c r="A85" s="17">
        <v>60</v>
      </c>
      <c r="B85" s="17">
        <v>7325</v>
      </c>
      <c r="D85" s="142" t="s">
        <v>531</v>
      </c>
      <c r="E85" s="142"/>
      <c r="F85" s="142"/>
      <c r="G85" s="142"/>
      <c r="M85" s="77" t="s">
        <v>81</v>
      </c>
      <c r="N85" s="14">
        <f>SUMIFS(章节关卡!$AV$5:$AV$286,章节关卡!$AT$5:$AT$286,"="&amp;经验计算!N84)</f>
        <v>2160</v>
      </c>
      <c r="O85" s="77" t="s">
        <v>123</v>
      </c>
      <c r="P85" s="14">
        <f>SUMIFS(章节关卡!$BD$5:$BD$283,章节关卡!$BB$5:$BB$283,"="&amp;经验计算!P84)</f>
        <v>3600</v>
      </c>
      <c r="R85" s="25">
        <v>1</v>
      </c>
      <c r="S85" s="21">
        <f>R85/$R$83</f>
        <v>6.8493150684931503E-2</v>
      </c>
      <c r="T85" s="25">
        <f>INT($N$93*S85/5)*5</f>
        <v>3350</v>
      </c>
    </row>
    <row r="86" spans="1:23" ht="16.5" x14ac:dyDescent="0.2">
      <c r="A86" s="17">
        <v>61</v>
      </c>
      <c r="B86" s="17">
        <v>8055</v>
      </c>
      <c r="D86" s="142"/>
      <c r="E86" s="142"/>
      <c r="F86" s="142"/>
      <c r="G86" s="142"/>
      <c r="M86" s="77" t="s">
        <v>119</v>
      </c>
      <c r="N86" s="14">
        <f>SUMIFS(芦花古楼!$E$5:$E$104,芦花古楼!$A$5:$A$104,"&gt;"&amp;经验计算!O86,芦花古楼!$A$5:$A$104,"&lt;="&amp;经验计算!P86)</f>
        <v>5100</v>
      </c>
      <c r="O86" s="76">
        <v>30</v>
      </c>
      <c r="P86" s="76">
        <v>40</v>
      </c>
      <c r="R86" s="25">
        <v>1.1000000000000001</v>
      </c>
      <c r="S86" s="21">
        <f t="shared" ref="S86:S94" si="12">R86/$R$83</f>
        <v>7.5342465753424667E-2</v>
      </c>
      <c r="T86" s="78">
        <f t="shared" ref="T86:T94" si="13">INT($N$93*S86/5)*5</f>
        <v>3685</v>
      </c>
    </row>
    <row r="87" spans="1:23" ht="16.5" x14ac:dyDescent="0.2">
      <c r="A87" s="17">
        <v>62</v>
      </c>
      <c r="B87" s="17">
        <v>8790</v>
      </c>
      <c r="D87" s="142"/>
      <c r="E87" s="142"/>
      <c r="F87" s="142"/>
      <c r="G87" s="142"/>
      <c r="M87" s="77" t="s">
        <v>121</v>
      </c>
      <c r="N87" s="14">
        <f>SUMIFS(芦花古楼!$P$5:$P$104,芦花古楼!$L$5:$L$104,"&gt;"&amp;经验计算!O87,芦花古楼!$L$5:$L$104,"&lt;="&amp;经验计算!P87)</f>
        <v>3600</v>
      </c>
      <c r="O87" s="76">
        <v>15</v>
      </c>
      <c r="P87" s="76">
        <v>20</v>
      </c>
      <c r="R87" s="25">
        <v>1.2</v>
      </c>
      <c r="S87" s="21">
        <f t="shared" si="12"/>
        <v>8.2191780821917804E-2</v>
      </c>
      <c r="T87" s="78">
        <f t="shared" si="13"/>
        <v>4020</v>
      </c>
    </row>
    <row r="88" spans="1:23" ht="16.5" x14ac:dyDescent="0.2">
      <c r="A88" s="17">
        <v>63</v>
      </c>
      <c r="B88" s="17">
        <v>9520</v>
      </c>
      <c r="D88" s="142"/>
      <c r="E88" s="142"/>
      <c r="F88" s="142"/>
      <c r="G88" s="142"/>
      <c r="M88" s="77" t="s">
        <v>120</v>
      </c>
      <c r="N88" s="14">
        <f>SUMIFS(芦花古楼!$AA$5:$AA$104,芦花古楼!$W$5:$W$104,"&gt;"&amp;经验计算!O88,芦花古楼!$W$5:$W$104,"&lt;="&amp;经验计算!P88)</f>
        <v>4500</v>
      </c>
      <c r="O88" s="76">
        <v>10</v>
      </c>
      <c r="P88" s="76">
        <v>15</v>
      </c>
      <c r="R88" s="25">
        <v>1.3</v>
      </c>
      <c r="S88" s="21">
        <f t="shared" si="12"/>
        <v>8.9041095890410968E-2</v>
      </c>
      <c r="T88" s="78">
        <f t="shared" si="13"/>
        <v>4355</v>
      </c>
    </row>
    <row r="89" spans="1:23" ht="16.5" x14ac:dyDescent="0.2">
      <c r="A89" s="17">
        <v>64</v>
      </c>
      <c r="B89" s="17">
        <v>10255</v>
      </c>
      <c r="D89" s="142"/>
      <c r="E89" s="142"/>
      <c r="F89" s="142"/>
      <c r="G89" s="142"/>
      <c r="M89" s="77" t="s">
        <v>122</v>
      </c>
      <c r="N89" s="14">
        <f>SUMIFS(芦花古楼!$AL$5:$AL$104,芦花古楼!$AH$5:$AH$104,"&gt;"&amp;经验计算!O89,芦花古楼!$AH$5:$AH$104,"&lt;="&amp;经验计算!P89)</f>
        <v>4050</v>
      </c>
      <c r="O89" s="76">
        <v>5</v>
      </c>
      <c r="P89" s="76">
        <v>10</v>
      </c>
      <c r="R89" s="25">
        <v>1.4</v>
      </c>
      <c r="S89" s="21">
        <f t="shared" si="12"/>
        <v>9.5890410958904104E-2</v>
      </c>
      <c r="T89" s="78">
        <f t="shared" si="13"/>
        <v>4690</v>
      </c>
    </row>
    <row r="90" spans="1:23" ht="16.5" x14ac:dyDescent="0.2">
      <c r="A90" s="17">
        <v>65</v>
      </c>
      <c r="B90" s="17">
        <v>10985</v>
      </c>
      <c r="D90" s="142"/>
      <c r="E90" s="142"/>
      <c r="F90" s="142"/>
      <c r="G90" s="142"/>
      <c r="M90" s="77" t="s">
        <v>50</v>
      </c>
      <c r="N90" s="14"/>
      <c r="O90" s="14">
        <f>日常任务!D30*经验计算!N90</f>
        <v>0</v>
      </c>
      <c r="R90" s="25">
        <v>1.5</v>
      </c>
      <c r="S90" s="21">
        <f t="shared" si="12"/>
        <v>0.10273972602739727</v>
      </c>
      <c r="T90" s="78">
        <f t="shared" si="13"/>
        <v>5025</v>
      </c>
    </row>
    <row r="91" spans="1:23" ht="16.5" x14ac:dyDescent="0.2">
      <c r="A91" s="17">
        <v>66</v>
      </c>
      <c r="B91" s="17">
        <v>11720</v>
      </c>
      <c r="D91" s="142"/>
      <c r="E91" s="142"/>
      <c r="F91" s="142"/>
      <c r="G91" s="142"/>
      <c r="M91" s="77" t="s">
        <v>47</v>
      </c>
      <c r="N91" s="14">
        <f>INDEX(节奏总表!$L$4:$L$23,经验计算!N84)*60</f>
        <v>2160</v>
      </c>
      <c r="O91" s="14">
        <f>INDEX(章节关卡!$D$6:$D$25,经验计算!N84)*经验计算!N91</f>
        <v>25920</v>
      </c>
      <c r="R91" s="25">
        <v>1.6</v>
      </c>
      <c r="S91" s="21">
        <f t="shared" si="12"/>
        <v>0.10958904109589042</v>
      </c>
      <c r="T91" s="78">
        <f t="shared" si="13"/>
        <v>5360</v>
      </c>
    </row>
    <row r="92" spans="1:23" ht="16.5" x14ac:dyDescent="0.2">
      <c r="A92" s="17">
        <v>67</v>
      </c>
      <c r="B92" s="17">
        <v>12450</v>
      </c>
      <c r="D92" s="142"/>
      <c r="E92" s="142"/>
      <c r="F92" s="142"/>
      <c r="G92" s="142"/>
      <c r="M92" s="77" t="s">
        <v>43</v>
      </c>
      <c r="N92" s="19">
        <v>0</v>
      </c>
      <c r="O92" s="14">
        <f>N93*N92</f>
        <v>0</v>
      </c>
      <c r="R92" s="25">
        <v>1.7</v>
      </c>
      <c r="S92" s="21">
        <f t="shared" si="12"/>
        <v>0.11643835616438356</v>
      </c>
      <c r="T92" s="78">
        <f t="shared" si="13"/>
        <v>5695</v>
      </c>
    </row>
    <row r="93" spans="1:23" ht="16.5" x14ac:dyDescent="0.2">
      <c r="A93" s="17">
        <v>68</v>
      </c>
      <c r="B93" s="17">
        <v>13185</v>
      </c>
      <c r="D93" s="142"/>
      <c r="E93" s="142"/>
      <c r="F93" s="142"/>
      <c r="G93" s="142"/>
      <c r="M93" s="77" t="s">
        <v>42</v>
      </c>
      <c r="N93" s="14">
        <f>(N85+N86+N88+N87+N89+O90+O91+P85)/(1-N92)</f>
        <v>48930</v>
      </c>
      <c r="O93" s="15"/>
      <c r="R93" s="25">
        <v>1.8</v>
      </c>
      <c r="S93" s="21">
        <f t="shared" si="12"/>
        <v>0.12328767123287672</v>
      </c>
      <c r="T93" s="78">
        <f t="shared" si="13"/>
        <v>6030</v>
      </c>
    </row>
    <row r="94" spans="1:23" ht="16.5" x14ac:dyDescent="0.2">
      <c r="A94" s="17">
        <v>69</v>
      </c>
      <c r="B94" s="17">
        <v>14650</v>
      </c>
      <c r="D94" s="142"/>
      <c r="E94" s="142"/>
      <c r="F94" s="142"/>
      <c r="G94" s="142"/>
      <c r="R94" s="25">
        <v>2</v>
      </c>
      <c r="S94" s="21">
        <f t="shared" si="12"/>
        <v>0.13698630136986301</v>
      </c>
      <c r="T94" s="78">
        <f t="shared" si="13"/>
        <v>6700</v>
      </c>
    </row>
    <row r="95" spans="1:23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</row>
    <row r="96" spans="1:23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>
        <f>SUM(R98:R107)</f>
        <v>14.6</v>
      </c>
      <c r="S96" s="15"/>
      <c r="T96" s="15"/>
    </row>
    <row r="97" spans="1:20" ht="17.2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77" t="s">
        <v>118</v>
      </c>
      <c r="N97" s="76">
        <v>8</v>
      </c>
      <c r="O97" s="77" t="s">
        <v>118</v>
      </c>
      <c r="P97" s="76">
        <v>7</v>
      </c>
      <c r="Q97" s="15"/>
      <c r="R97" s="12" t="s">
        <v>46</v>
      </c>
      <c r="S97" s="12" t="s">
        <v>44</v>
      </c>
      <c r="T97" s="12" t="s">
        <v>45</v>
      </c>
    </row>
    <row r="98" spans="1:20" ht="16.5" x14ac:dyDescent="0.2">
      <c r="A98" s="17">
        <v>70</v>
      </c>
      <c r="B98" s="17">
        <v>9875</v>
      </c>
      <c r="D98" s="142"/>
      <c r="E98" s="142"/>
      <c r="F98" s="142"/>
      <c r="G98" s="142"/>
      <c r="M98" s="77" t="s">
        <v>81</v>
      </c>
      <c r="N98" s="14">
        <f>SUMIFS(章节关卡!$AV$5:$AV$286,章节关卡!$AT$5:$AT$286,"="&amp;经验计算!N97)</f>
        <v>2520</v>
      </c>
      <c r="O98" s="77" t="s">
        <v>123</v>
      </c>
      <c r="P98" s="14">
        <f>SUMIFS(章节关卡!$BD$5:$BD$283,章节关卡!$BB$5:$BB$283,"="&amp;经验计算!P97)</f>
        <v>4320</v>
      </c>
      <c r="R98" s="25">
        <v>1</v>
      </c>
      <c r="S98" s="21">
        <f>R98/$R$96</f>
        <v>6.8493150684931503E-2</v>
      </c>
      <c r="T98" s="25">
        <f>INT($N$106*S98/5)*5</f>
        <v>4495</v>
      </c>
    </row>
    <row r="99" spans="1:20" ht="16.5" x14ac:dyDescent="0.2">
      <c r="A99" s="17">
        <v>71</v>
      </c>
      <c r="B99" s="17">
        <v>10865</v>
      </c>
      <c r="D99" s="142"/>
      <c r="E99" s="142"/>
      <c r="F99" s="142"/>
      <c r="G99" s="142"/>
      <c r="M99" s="77" t="s">
        <v>119</v>
      </c>
      <c r="N99" s="14">
        <f>SUMIFS(芦花古楼!$E$5:$E$104,芦花古楼!$A$5:$A$104,"&gt;"&amp;经验计算!O99,芦花古楼!$A$5:$A$104,"&lt;="&amp;经验计算!P99)</f>
        <v>6300</v>
      </c>
      <c r="O99" s="76">
        <v>40</v>
      </c>
      <c r="P99" s="76">
        <v>50</v>
      </c>
      <c r="R99" s="25">
        <v>1.1000000000000001</v>
      </c>
      <c r="S99" s="21">
        <f t="shared" ref="S99:S107" si="14">R99/$R$96</f>
        <v>7.5342465753424667E-2</v>
      </c>
      <c r="T99" s="78">
        <f t="shared" ref="T99:T107" si="15">INT($N$106*S99/5)*5</f>
        <v>4945</v>
      </c>
    </row>
    <row r="100" spans="1:20" ht="16.5" x14ac:dyDescent="0.2">
      <c r="A100" s="17">
        <v>72</v>
      </c>
      <c r="B100" s="17">
        <v>11855</v>
      </c>
      <c r="D100" s="142"/>
      <c r="E100" s="142"/>
      <c r="F100" s="142"/>
      <c r="G100" s="142"/>
      <c r="M100" s="77" t="s">
        <v>121</v>
      </c>
      <c r="N100" s="14">
        <f>SUMIFS(芦花古楼!$P$5:$P$104,芦花古楼!$L$5:$L$104,"&gt;"&amp;经验计算!O100,芦花古楼!$L$5:$L$104,"&lt;="&amp;经验计算!P100)</f>
        <v>9000</v>
      </c>
      <c r="O100" s="76">
        <v>20</v>
      </c>
      <c r="P100" s="76">
        <v>30</v>
      </c>
      <c r="R100" s="25">
        <v>1.2</v>
      </c>
      <c r="S100" s="21">
        <f t="shared" si="14"/>
        <v>8.2191780821917804E-2</v>
      </c>
      <c r="T100" s="78">
        <f t="shared" si="15"/>
        <v>5395</v>
      </c>
    </row>
    <row r="101" spans="1:20" ht="16.5" x14ac:dyDescent="0.2">
      <c r="A101" s="17">
        <v>73</v>
      </c>
      <c r="B101" s="17">
        <v>12840</v>
      </c>
      <c r="D101" s="142"/>
      <c r="E101" s="142"/>
      <c r="F101" s="142"/>
      <c r="G101" s="142"/>
      <c r="M101" s="77" t="s">
        <v>120</v>
      </c>
      <c r="N101" s="14">
        <f>SUMIFS(芦花古楼!$AA$5:$AA$104,芦花古楼!$W$5:$W$104,"&gt;"&amp;经验计算!O101,芦花古楼!$W$5:$W$104,"&lt;="&amp;经验计算!P101)</f>
        <v>5400</v>
      </c>
      <c r="O101" s="76">
        <v>15</v>
      </c>
      <c r="P101" s="76">
        <v>20</v>
      </c>
      <c r="R101" s="25">
        <v>1.3</v>
      </c>
      <c r="S101" s="21">
        <f t="shared" si="14"/>
        <v>8.9041095890410968E-2</v>
      </c>
      <c r="T101" s="78">
        <f t="shared" si="15"/>
        <v>5840</v>
      </c>
    </row>
    <row r="102" spans="1:20" ht="16.5" x14ac:dyDescent="0.2">
      <c r="A102" s="17">
        <v>74</v>
      </c>
      <c r="B102" s="17">
        <v>13830</v>
      </c>
      <c r="D102" s="142"/>
      <c r="E102" s="142"/>
      <c r="F102" s="142"/>
      <c r="G102" s="142"/>
      <c r="M102" s="77" t="s">
        <v>122</v>
      </c>
      <c r="N102" s="14">
        <f>SUMIFS(芦花古楼!$AL$5:$AL$104,芦花古楼!$AH$5:$AH$104,"&gt;"&amp;经验计算!O102,芦花古楼!$AH$5:$AH$104,"&lt;="&amp;经验计算!P102)</f>
        <v>4500</v>
      </c>
      <c r="O102" s="76">
        <v>10</v>
      </c>
      <c r="P102" s="76">
        <v>15</v>
      </c>
      <c r="R102" s="25">
        <v>1.4</v>
      </c>
      <c r="S102" s="21">
        <f t="shared" si="14"/>
        <v>9.5890410958904104E-2</v>
      </c>
      <c r="T102" s="78">
        <f t="shared" si="15"/>
        <v>6290</v>
      </c>
    </row>
    <row r="103" spans="1:20" ht="16.5" x14ac:dyDescent="0.2">
      <c r="A103" s="17">
        <v>75</v>
      </c>
      <c r="B103" s="17">
        <v>14815</v>
      </c>
      <c r="D103" s="142"/>
      <c r="E103" s="142"/>
      <c r="F103" s="142"/>
      <c r="G103" s="142"/>
      <c r="M103" s="77" t="s">
        <v>50</v>
      </c>
      <c r="N103" s="14"/>
      <c r="O103" s="14">
        <f>日常任务!D43*经验计算!N103</f>
        <v>0</v>
      </c>
      <c r="R103" s="25">
        <v>1.5</v>
      </c>
      <c r="S103" s="21">
        <f t="shared" si="14"/>
        <v>0.10273972602739727</v>
      </c>
      <c r="T103" s="78">
        <f t="shared" si="15"/>
        <v>6740</v>
      </c>
    </row>
    <row r="104" spans="1:20" ht="16.5" x14ac:dyDescent="0.2">
      <c r="A104" s="17">
        <v>76</v>
      </c>
      <c r="B104" s="17">
        <v>15805</v>
      </c>
      <c r="D104" s="142"/>
      <c r="E104" s="142"/>
      <c r="F104" s="142"/>
      <c r="G104" s="142"/>
      <c r="M104" s="77" t="s">
        <v>47</v>
      </c>
      <c r="N104" s="14">
        <f>INDEX(节奏总表!$L$4:$L$23,经验计算!N97)*60</f>
        <v>2400</v>
      </c>
      <c r="O104" s="14">
        <f>INDEX(章节关卡!$D$6:$D$25,经验计算!N97)*经验计算!N104</f>
        <v>33600</v>
      </c>
      <c r="R104" s="25">
        <v>1.6</v>
      </c>
      <c r="S104" s="21">
        <f t="shared" si="14"/>
        <v>0.10958904109589042</v>
      </c>
      <c r="T104" s="78">
        <f t="shared" si="15"/>
        <v>7190</v>
      </c>
    </row>
    <row r="105" spans="1:20" ht="16.5" x14ac:dyDescent="0.2">
      <c r="A105" s="17">
        <v>77</v>
      </c>
      <c r="B105" s="17">
        <v>16795</v>
      </c>
      <c r="D105" s="142"/>
      <c r="E105" s="142"/>
      <c r="F105" s="142"/>
      <c r="G105" s="142"/>
      <c r="M105" s="77" t="s">
        <v>43</v>
      </c>
      <c r="N105" s="19">
        <v>0</v>
      </c>
      <c r="O105" s="14">
        <f>N106*N105</f>
        <v>0</v>
      </c>
      <c r="R105" s="25">
        <v>1.7</v>
      </c>
      <c r="S105" s="21">
        <f t="shared" si="14"/>
        <v>0.11643835616438356</v>
      </c>
      <c r="T105" s="78">
        <f t="shared" si="15"/>
        <v>7640</v>
      </c>
    </row>
    <row r="106" spans="1:20" ht="16.5" x14ac:dyDescent="0.2">
      <c r="A106" s="17">
        <v>78</v>
      </c>
      <c r="B106" s="17">
        <v>17780</v>
      </c>
      <c r="D106" s="142"/>
      <c r="E106" s="142"/>
      <c r="F106" s="142"/>
      <c r="G106" s="142"/>
      <c r="M106" s="77" t="s">
        <v>42</v>
      </c>
      <c r="N106" s="14">
        <f>(N98+N99+N101+N100+N102+O103+O104+P98)/(1-N105)</f>
        <v>65640</v>
      </c>
      <c r="O106" s="15"/>
      <c r="R106" s="25">
        <v>1.8</v>
      </c>
      <c r="S106" s="21">
        <f t="shared" si="14"/>
        <v>0.12328767123287672</v>
      </c>
      <c r="T106" s="78">
        <f t="shared" si="15"/>
        <v>8090</v>
      </c>
    </row>
    <row r="107" spans="1:20" ht="16.5" x14ac:dyDescent="0.2">
      <c r="A107" s="17">
        <v>79</v>
      </c>
      <c r="B107" s="17">
        <v>19755</v>
      </c>
      <c r="D107" s="142"/>
      <c r="E107" s="142"/>
      <c r="F107" s="142"/>
      <c r="G107" s="142"/>
      <c r="R107" s="25">
        <v>2</v>
      </c>
      <c r="S107" s="21">
        <f t="shared" si="14"/>
        <v>0.13698630136986301</v>
      </c>
      <c r="T107" s="78">
        <f t="shared" si="15"/>
        <v>8990</v>
      </c>
    </row>
    <row r="108" spans="1:20" s="15" customFormat="1" x14ac:dyDescent="0.2"/>
    <row r="109" spans="1:20" s="15" customFormat="1" x14ac:dyDescent="0.2">
      <c r="R109" s="15">
        <f>SUM(R111:R120)</f>
        <v>14.6</v>
      </c>
    </row>
    <row r="110" spans="1:20" s="15" customFormat="1" ht="17.25" x14ac:dyDescent="0.2">
      <c r="M110" s="77" t="s">
        <v>118</v>
      </c>
      <c r="N110" s="76">
        <v>9</v>
      </c>
      <c r="O110" s="77" t="s">
        <v>118</v>
      </c>
      <c r="P110" s="76">
        <v>8</v>
      </c>
      <c r="R110" s="12" t="s">
        <v>46</v>
      </c>
      <c r="S110" s="12" t="s">
        <v>44</v>
      </c>
      <c r="T110" s="12" t="s">
        <v>45</v>
      </c>
    </row>
    <row r="111" spans="1:20" ht="15.75" customHeight="1" x14ac:dyDescent="0.2">
      <c r="A111" s="17">
        <v>80</v>
      </c>
      <c r="B111" s="17">
        <v>12425</v>
      </c>
      <c r="D111" s="142"/>
      <c r="E111" s="142"/>
      <c r="F111" s="142"/>
      <c r="G111" s="142"/>
      <c r="M111" s="77" t="s">
        <v>81</v>
      </c>
      <c r="N111" s="14">
        <f>SUMIFS(章节关卡!$AV$5:$AV$286,章节关卡!$AT$5:$AT$286,"="&amp;经验计算!N110)</f>
        <v>2880</v>
      </c>
      <c r="O111" s="77" t="s">
        <v>123</v>
      </c>
      <c r="P111" s="14">
        <f>SUMIFS(章节关卡!$BD$5:$BD$283,章节关卡!$BB$5:$BB$283,"="&amp;经验计算!P110)</f>
        <v>5040</v>
      </c>
      <c r="R111" s="25">
        <v>1</v>
      </c>
      <c r="S111" s="21">
        <f>R111/$R$109</f>
        <v>6.8493150684931503E-2</v>
      </c>
      <c r="T111" s="25">
        <f>INT($N$119*S111/5)*5</f>
        <v>5420</v>
      </c>
    </row>
    <row r="112" spans="1:20" ht="16.5" x14ac:dyDescent="0.2">
      <c r="A112" s="17">
        <v>81</v>
      </c>
      <c r="B112" s="17">
        <v>13670</v>
      </c>
      <c r="D112" s="142"/>
      <c r="E112" s="142"/>
      <c r="F112" s="142"/>
      <c r="G112" s="142"/>
      <c r="M112" s="77" t="s">
        <v>119</v>
      </c>
      <c r="N112" s="14">
        <f>SUMIFS(芦花古楼!$E$5:$E$104,芦花古楼!$A$5:$A$104,"&gt;"&amp;经验计算!O112,芦花古楼!$A$5:$A$104,"&lt;="&amp;经验计算!P112)</f>
        <v>7800</v>
      </c>
      <c r="O112" s="76">
        <v>50</v>
      </c>
      <c r="P112" s="76">
        <v>60</v>
      </c>
      <c r="R112" s="25">
        <v>1.1000000000000001</v>
      </c>
      <c r="S112" s="21">
        <f t="shared" ref="S112:S120" si="16">R112/$R$109</f>
        <v>7.5342465753424667E-2</v>
      </c>
      <c r="T112" s="78">
        <f t="shared" ref="T112:T120" si="17">INT($N$119*S112/5)*5</f>
        <v>5960</v>
      </c>
    </row>
    <row r="113" spans="1:23" ht="16.5" x14ac:dyDescent="0.2">
      <c r="A113" s="17">
        <v>82</v>
      </c>
      <c r="B113" s="17">
        <v>14910</v>
      </c>
      <c r="D113" s="142"/>
      <c r="E113" s="142"/>
      <c r="F113" s="142"/>
      <c r="G113" s="142"/>
      <c r="M113" s="77" t="s">
        <v>121</v>
      </c>
      <c r="N113" s="14">
        <f>SUMIFS(芦花古楼!$P$5:$P$104,芦花古楼!$L$5:$L$104,"&gt;"&amp;经验计算!O113,芦花古楼!$L$5:$L$104,"&lt;="&amp;经验计算!P113)</f>
        <v>11400</v>
      </c>
      <c r="O113" s="76">
        <v>30</v>
      </c>
      <c r="P113" s="76">
        <v>40</v>
      </c>
      <c r="R113" s="25">
        <v>1.2</v>
      </c>
      <c r="S113" s="21">
        <f t="shared" si="16"/>
        <v>8.2191780821917804E-2</v>
      </c>
      <c r="T113" s="78">
        <f t="shared" si="17"/>
        <v>6500</v>
      </c>
    </row>
    <row r="114" spans="1:23" ht="16.5" x14ac:dyDescent="0.2">
      <c r="A114" s="17">
        <v>83</v>
      </c>
      <c r="B114" s="17">
        <v>16155</v>
      </c>
      <c r="D114" s="142"/>
      <c r="E114" s="142"/>
      <c r="F114" s="142"/>
      <c r="G114" s="142"/>
      <c r="M114" s="77" t="s">
        <v>120</v>
      </c>
      <c r="N114" s="14">
        <f>SUMIFS(芦花古楼!$AA$5:$AA$104,芦花古楼!$W$5:$W$104,"&gt;"&amp;经验计算!O114,芦花古楼!$W$5:$W$104,"&lt;="&amp;经验计算!P114)</f>
        <v>6300</v>
      </c>
      <c r="O114" s="76">
        <v>20</v>
      </c>
      <c r="P114" s="76">
        <v>25</v>
      </c>
      <c r="R114" s="25">
        <v>1.3</v>
      </c>
      <c r="S114" s="21">
        <f t="shared" si="16"/>
        <v>8.9041095890410968E-2</v>
      </c>
      <c r="T114" s="78">
        <f t="shared" si="17"/>
        <v>7045</v>
      </c>
    </row>
    <row r="115" spans="1:23" ht="16.5" x14ac:dyDescent="0.2">
      <c r="A115" s="17">
        <v>84</v>
      </c>
      <c r="B115" s="17">
        <v>17395</v>
      </c>
      <c r="D115" s="142"/>
      <c r="E115" s="142"/>
      <c r="F115" s="142"/>
      <c r="G115" s="142"/>
      <c r="M115" s="77" t="s">
        <v>122</v>
      </c>
      <c r="N115" s="14">
        <f>SUMIFS(芦花古楼!$AL$5:$AL$104,芦花古楼!$AH$5:$AH$104,"&gt;"&amp;经验计算!O115,芦花古楼!$AH$5:$AH$104,"&lt;="&amp;经验计算!P115)</f>
        <v>5400</v>
      </c>
      <c r="O115" s="76">
        <v>15</v>
      </c>
      <c r="P115" s="76">
        <v>20</v>
      </c>
      <c r="R115" s="25">
        <v>1.4</v>
      </c>
      <c r="S115" s="21">
        <f t="shared" si="16"/>
        <v>9.5890410958904104E-2</v>
      </c>
      <c r="T115" s="78">
        <f t="shared" si="17"/>
        <v>7585</v>
      </c>
    </row>
    <row r="116" spans="1:23" ht="16.5" x14ac:dyDescent="0.2">
      <c r="A116" s="17">
        <v>85</v>
      </c>
      <c r="B116" s="17">
        <v>18640</v>
      </c>
      <c r="D116" s="142"/>
      <c r="E116" s="142"/>
      <c r="F116" s="142"/>
      <c r="G116" s="142"/>
      <c r="M116" s="77" t="s">
        <v>50</v>
      </c>
      <c r="N116" s="14"/>
      <c r="O116" s="14">
        <f>日常任务!D56*经验计算!N116</f>
        <v>0</v>
      </c>
      <c r="R116" s="25">
        <v>1.5</v>
      </c>
      <c r="S116" s="21">
        <f t="shared" si="16"/>
        <v>0.10273972602739727</v>
      </c>
      <c r="T116" s="78">
        <f t="shared" si="17"/>
        <v>8130</v>
      </c>
    </row>
    <row r="117" spans="1:23" ht="16.5" x14ac:dyDescent="0.2">
      <c r="A117" s="17">
        <v>86</v>
      </c>
      <c r="B117" s="17">
        <v>19880</v>
      </c>
      <c r="D117" s="142"/>
      <c r="E117" s="142"/>
      <c r="F117" s="142"/>
      <c r="G117" s="142"/>
      <c r="M117" s="77" t="s">
        <v>47</v>
      </c>
      <c r="N117" s="14">
        <f>INDEX(节奏总表!$L$4:$L$23,经验计算!N110)*60</f>
        <v>2520</v>
      </c>
      <c r="O117" s="14">
        <f>INDEX(章节关卡!$D$6:$D$25,经验计算!N110)*经验计算!N117</f>
        <v>40320</v>
      </c>
      <c r="R117" s="25">
        <v>1.6</v>
      </c>
      <c r="S117" s="21">
        <f t="shared" si="16"/>
        <v>0.10958904109589042</v>
      </c>
      <c r="T117" s="78">
        <f t="shared" si="17"/>
        <v>8670</v>
      </c>
    </row>
    <row r="118" spans="1:23" ht="16.5" x14ac:dyDescent="0.2">
      <c r="A118" s="17">
        <v>87</v>
      </c>
      <c r="B118" s="17">
        <v>21125</v>
      </c>
      <c r="D118" s="142"/>
      <c r="E118" s="142"/>
      <c r="F118" s="142"/>
      <c r="G118" s="142"/>
      <c r="M118" s="77" t="s">
        <v>43</v>
      </c>
      <c r="N118" s="19">
        <v>0</v>
      </c>
      <c r="O118" s="14">
        <f>N119*N118</f>
        <v>0</v>
      </c>
      <c r="R118" s="25">
        <v>1.7</v>
      </c>
      <c r="S118" s="21">
        <f t="shared" si="16"/>
        <v>0.11643835616438356</v>
      </c>
      <c r="T118" s="78">
        <f t="shared" si="17"/>
        <v>9210</v>
      </c>
    </row>
    <row r="119" spans="1:23" ht="16.5" x14ac:dyDescent="0.2">
      <c r="A119" s="17">
        <v>88</v>
      </c>
      <c r="B119" s="17">
        <v>22365</v>
      </c>
      <c r="D119" s="142"/>
      <c r="E119" s="142"/>
      <c r="F119" s="142"/>
      <c r="G119" s="142"/>
      <c r="M119" s="77" t="s">
        <v>42</v>
      </c>
      <c r="N119" s="14">
        <f>(N111+N112+N114+N113+N115+O116+O117+P111)/(1-N118)</f>
        <v>79140</v>
      </c>
      <c r="O119" s="15"/>
      <c r="R119" s="25">
        <v>1.8</v>
      </c>
      <c r="S119" s="21">
        <f t="shared" si="16"/>
        <v>0.12328767123287672</v>
      </c>
      <c r="T119" s="78">
        <f t="shared" si="17"/>
        <v>9755</v>
      </c>
    </row>
    <row r="120" spans="1:23" ht="16.5" x14ac:dyDescent="0.2">
      <c r="A120" s="17">
        <v>89</v>
      </c>
      <c r="B120" s="17">
        <v>24850</v>
      </c>
      <c r="D120" s="142"/>
      <c r="E120" s="142"/>
      <c r="F120" s="142"/>
      <c r="G120" s="142"/>
      <c r="R120" s="25">
        <v>2</v>
      </c>
      <c r="S120" s="21">
        <f t="shared" si="16"/>
        <v>0.13698630136986301</v>
      </c>
      <c r="T120" s="78">
        <f t="shared" si="17"/>
        <v>10840</v>
      </c>
    </row>
    <row r="121" spans="1:23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>
        <f>SUM(R124:R133)</f>
        <v>14.6</v>
      </c>
      <c r="S122" s="15"/>
      <c r="T122" s="15"/>
      <c r="U122" s="15"/>
      <c r="V122" s="15"/>
      <c r="W122" s="15"/>
    </row>
    <row r="123" spans="1:23" ht="17.2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77" t="s">
        <v>118</v>
      </c>
      <c r="N123" s="76">
        <v>10</v>
      </c>
      <c r="O123" s="77" t="s">
        <v>118</v>
      </c>
      <c r="P123" s="76">
        <v>9</v>
      </c>
      <c r="Q123" s="15"/>
      <c r="R123" s="12" t="s">
        <v>46</v>
      </c>
      <c r="S123" s="12" t="s">
        <v>44</v>
      </c>
      <c r="T123" s="12" t="s">
        <v>45</v>
      </c>
      <c r="U123" s="15"/>
      <c r="V123" s="15"/>
      <c r="W123" s="15"/>
    </row>
    <row r="124" spans="1:23" ht="16.5" x14ac:dyDescent="0.2">
      <c r="A124" s="17">
        <v>90</v>
      </c>
      <c r="B124" s="17">
        <v>15050</v>
      </c>
      <c r="D124" s="142"/>
      <c r="E124" s="142"/>
      <c r="F124" s="142"/>
      <c r="G124" s="142"/>
      <c r="M124" s="77" t="s">
        <v>81</v>
      </c>
      <c r="N124" s="14">
        <f>SUMIFS(章节关卡!$AV$5:$AV$286,章节关卡!$AT$5:$AT$286,"="&amp;经验计算!N123)</f>
        <v>3240</v>
      </c>
      <c r="O124" s="77" t="s">
        <v>123</v>
      </c>
      <c r="P124" s="14">
        <f>SUMIFS(章节关卡!$BD$5:$BD$283,章节关卡!$BB$5:$BB$283,"="&amp;经验计算!P123)</f>
        <v>5760</v>
      </c>
      <c r="R124" s="25">
        <v>1</v>
      </c>
      <c r="S124" s="21">
        <f>R124/$R$122</f>
        <v>6.8493150684931503E-2</v>
      </c>
      <c r="T124" s="25">
        <f>INT($N$132*S124/5)*5</f>
        <v>6395</v>
      </c>
    </row>
    <row r="125" spans="1:23" ht="16.5" x14ac:dyDescent="0.2">
      <c r="A125" s="17">
        <v>91</v>
      </c>
      <c r="B125" s="17">
        <v>16555</v>
      </c>
      <c r="D125" s="142"/>
      <c r="E125" s="142"/>
      <c r="F125" s="142"/>
      <c r="G125" s="142"/>
      <c r="M125" s="77" t="s">
        <v>119</v>
      </c>
      <c r="N125" s="14">
        <f>SUMIFS(芦花古楼!$E$5:$E$104,芦花古楼!$A$5:$A$104,"&gt;"&amp;经验计算!O125,芦花古楼!$A$5:$A$104,"&lt;="&amp;经验计算!P125)</f>
        <v>9300</v>
      </c>
      <c r="O125" s="76">
        <v>60</v>
      </c>
      <c r="P125" s="76">
        <v>70</v>
      </c>
      <c r="R125" s="25">
        <v>1.1000000000000001</v>
      </c>
      <c r="S125" s="21">
        <f t="shared" ref="S125:S133" si="18">R125/$R$122</f>
        <v>7.5342465753424667E-2</v>
      </c>
      <c r="T125" s="78">
        <f t="shared" ref="T125:T133" si="19">INT($N$132*S125/5)*5</f>
        <v>7035</v>
      </c>
    </row>
    <row r="126" spans="1:23" ht="16.5" x14ac:dyDescent="0.2">
      <c r="A126" s="17">
        <v>92</v>
      </c>
      <c r="B126" s="17">
        <v>18060</v>
      </c>
      <c r="D126" s="142"/>
      <c r="E126" s="142"/>
      <c r="F126" s="142"/>
      <c r="G126" s="142"/>
      <c r="M126" s="77" t="s">
        <v>121</v>
      </c>
      <c r="N126" s="14">
        <f>SUMIFS(芦花古楼!$P$5:$P$104,芦花古楼!$L$5:$L$104,"&gt;"&amp;经验计算!O126,芦花古楼!$L$5:$L$104,"&lt;="&amp;经验计算!P126)</f>
        <v>14100</v>
      </c>
      <c r="O126" s="76">
        <v>40</v>
      </c>
      <c r="P126" s="76">
        <v>50</v>
      </c>
      <c r="R126" s="25">
        <v>1.2</v>
      </c>
      <c r="S126" s="21">
        <f t="shared" si="18"/>
        <v>8.2191780821917804E-2</v>
      </c>
      <c r="T126" s="78">
        <f t="shared" si="19"/>
        <v>7675</v>
      </c>
    </row>
    <row r="127" spans="1:23" ht="16.5" x14ac:dyDescent="0.2">
      <c r="A127" s="17">
        <v>93</v>
      </c>
      <c r="B127" s="17">
        <v>19565</v>
      </c>
      <c r="D127" s="142"/>
      <c r="E127" s="142"/>
      <c r="F127" s="142"/>
      <c r="G127" s="142"/>
      <c r="M127" s="77" t="s">
        <v>120</v>
      </c>
      <c r="N127" s="14">
        <f>SUMIFS(芦花古楼!$AA$5:$AA$104,芦花古楼!$W$5:$W$104,"&gt;"&amp;经验计算!O127,芦花古楼!$W$5:$W$104,"&lt;="&amp;经验计算!P127)</f>
        <v>7200</v>
      </c>
      <c r="O127" s="76">
        <v>25</v>
      </c>
      <c r="P127" s="76">
        <v>30</v>
      </c>
      <c r="R127" s="25">
        <v>1.3</v>
      </c>
      <c r="S127" s="21">
        <f t="shared" si="18"/>
        <v>8.9041095890410968E-2</v>
      </c>
      <c r="T127" s="78">
        <f t="shared" si="19"/>
        <v>8315</v>
      </c>
    </row>
    <row r="128" spans="1:23" ht="16.5" x14ac:dyDescent="0.2">
      <c r="A128" s="17">
        <v>94</v>
      </c>
      <c r="B128" s="17">
        <v>21070</v>
      </c>
      <c r="D128" s="142"/>
      <c r="E128" s="142"/>
      <c r="F128" s="142"/>
      <c r="G128" s="142"/>
      <c r="M128" s="77" t="s">
        <v>122</v>
      </c>
      <c r="N128" s="14">
        <f>SUMIFS(芦花古楼!$AL$5:$AL$104,芦花古楼!$AH$5:$AH$104,"&gt;"&amp;经验计算!O128,芦花古楼!$AH$5:$AH$104,"&lt;="&amp;经验计算!P128)</f>
        <v>6300</v>
      </c>
      <c r="O128" s="76">
        <v>20</v>
      </c>
      <c r="P128" s="76">
        <v>25</v>
      </c>
      <c r="R128" s="25">
        <v>1.4</v>
      </c>
      <c r="S128" s="21">
        <f t="shared" si="18"/>
        <v>9.5890410958904104E-2</v>
      </c>
      <c r="T128" s="78">
        <f t="shared" si="19"/>
        <v>8955</v>
      </c>
    </row>
    <row r="129" spans="1:23" ht="16.5" x14ac:dyDescent="0.2">
      <c r="A129" s="17">
        <v>95</v>
      </c>
      <c r="B129" s="17">
        <v>22580</v>
      </c>
      <c r="D129" s="142"/>
      <c r="E129" s="142"/>
      <c r="F129" s="142"/>
      <c r="G129" s="142"/>
      <c r="M129" s="77" t="s">
        <v>50</v>
      </c>
      <c r="N129" s="14"/>
      <c r="O129" s="14">
        <f>日常任务!D69*经验计算!N129</f>
        <v>0</v>
      </c>
      <c r="R129" s="25">
        <v>1.5</v>
      </c>
      <c r="S129" s="21">
        <f t="shared" si="18"/>
        <v>0.10273972602739727</v>
      </c>
      <c r="T129" s="78">
        <f t="shared" si="19"/>
        <v>9595</v>
      </c>
    </row>
    <row r="130" spans="1:23" ht="16.5" x14ac:dyDescent="0.2">
      <c r="A130" s="17">
        <v>96</v>
      </c>
      <c r="B130" s="17">
        <v>24085</v>
      </c>
      <c r="D130" s="142"/>
      <c r="E130" s="142"/>
      <c r="F130" s="142"/>
      <c r="G130" s="142"/>
      <c r="M130" s="77" t="s">
        <v>47</v>
      </c>
      <c r="N130" s="14">
        <f>INDEX(节奏总表!$L$4:$L$23,经验计算!N123)*60</f>
        <v>2640</v>
      </c>
      <c r="O130" s="14">
        <f>INDEX(章节关卡!$D$6:$D$25,经验计算!N123)*经验计算!N130</f>
        <v>47520</v>
      </c>
      <c r="R130" s="25">
        <v>1.6</v>
      </c>
      <c r="S130" s="21">
        <f t="shared" si="18"/>
        <v>0.10958904109589042</v>
      </c>
      <c r="T130" s="78">
        <f t="shared" si="19"/>
        <v>10235</v>
      </c>
    </row>
    <row r="131" spans="1:23" ht="16.5" x14ac:dyDescent="0.2">
      <c r="A131" s="17">
        <v>97</v>
      </c>
      <c r="B131" s="17">
        <v>25590</v>
      </c>
      <c r="D131" s="142"/>
      <c r="E131" s="142"/>
      <c r="F131" s="142"/>
      <c r="G131" s="142"/>
      <c r="M131" s="77" t="s">
        <v>43</v>
      </c>
      <c r="N131" s="19">
        <v>0</v>
      </c>
      <c r="O131" s="14">
        <f>N132*N131</f>
        <v>0</v>
      </c>
      <c r="R131" s="25">
        <v>1.7</v>
      </c>
      <c r="S131" s="21">
        <f t="shared" si="18"/>
        <v>0.11643835616438356</v>
      </c>
      <c r="T131" s="78">
        <f t="shared" si="19"/>
        <v>10875</v>
      </c>
    </row>
    <row r="132" spans="1:23" ht="16.5" x14ac:dyDescent="0.2">
      <c r="A132" s="17">
        <v>98</v>
      </c>
      <c r="B132" s="17">
        <v>27095</v>
      </c>
      <c r="D132" s="142"/>
      <c r="E132" s="142"/>
      <c r="F132" s="142"/>
      <c r="G132" s="142"/>
      <c r="M132" s="77" t="s">
        <v>42</v>
      </c>
      <c r="N132" s="14">
        <f>(N124+N125+N127+N126+N128+O129+O130+P124)/(1-N131)</f>
        <v>93420</v>
      </c>
      <c r="O132" s="15"/>
      <c r="R132" s="25">
        <v>1.8</v>
      </c>
      <c r="S132" s="21">
        <f t="shared" si="18"/>
        <v>0.12328767123287672</v>
      </c>
      <c r="T132" s="78">
        <f t="shared" si="19"/>
        <v>11515</v>
      </c>
    </row>
    <row r="133" spans="1:23" ht="16.5" x14ac:dyDescent="0.2">
      <c r="A133" s="17">
        <v>99</v>
      </c>
      <c r="B133" s="17">
        <v>30105</v>
      </c>
      <c r="D133" s="142"/>
      <c r="E133" s="142"/>
      <c r="F133" s="142"/>
      <c r="G133" s="142"/>
      <c r="R133" s="25">
        <v>2</v>
      </c>
      <c r="S133" s="21">
        <f t="shared" si="18"/>
        <v>0.13698630136986301</v>
      </c>
      <c r="T133" s="78">
        <f t="shared" si="19"/>
        <v>12795</v>
      </c>
    </row>
    <row r="134" spans="1:23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23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23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>
        <f>SUM(R138:R147)</f>
        <v>14.6</v>
      </c>
      <c r="S136" s="15"/>
      <c r="T136" s="15"/>
      <c r="U136" s="15"/>
      <c r="V136" s="15"/>
      <c r="W136" s="15"/>
    </row>
    <row r="137" spans="1:23" ht="17.25" x14ac:dyDescent="0.2">
      <c r="A137" s="17">
        <v>100</v>
      </c>
      <c r="B137" s="17">
        <v>22220</v>
      </c>
      <c r="D137" s="142"/>
      <c r="E137" s="142"/>
      <c r="F137" s="142"/>
      <c r="G137" s="142"/>
      <c r="M137" s="77" t="s">
        <v>118</v>
      </c>
      <c r="N137" s="76">
        <v>11</v>
      </c>
      <c r="O137" s="77" t="s">
        <v>118</v>
      </c>
      <c r="P137" s="76">
        <v>10</v>
      </c>
      <c r="Q137" s="15"/>
      <c r="R137" s="12" t="s">
        <v>46</v>
      </c>
      <c r="S137" s="12" t="s">
        <v>44</v>
      </c>
      <c r="T137" s="12" t="s">
        <v>45</v>
      </c>
    </row>
    <row r="138" spans="1:23" ht="16.5" x14ac:dyDescent="0.2">
      <c r="A138" s="17">
        <v>101</v>
      </c>
      <c r="B138" s="17">
        <v>24445</v>
      </c>
      <c r="D138" s="142"/>
      <c r="E138" s="142"/>
      <c r="F138" s="142"/>
      <c r="G138" s="142"/>
      <c r="M138" s="77" t="s">
        <v>81</v>
      </c>
      <c r="N138" s="14">
        <f>SUMIFS(章节关卡!$AV$5:$AV$286,章节关卡!$AT$5:$AT$286,"="&amp;经验计算!N137)</f>
        <v>3600</v>
      </c>
      <c r="O138" s="77" t="s">
        <v>123</v>
      </c>
      <c r="P138" s="14">
        <f>SUMIFS(章节关卡!$BD$5:$BD$283,章节关卡!$BB$5:$BB$283,"="&amp;经验计算!P137)</f>
        <v>6480</v>
      </c>
      <c r="R138" s="44">
        <v>1</v>
      </c>
      <c r="S138" s="21">
        <f>R138/$R$122</f>
        <v>6.8493150684931503E-2</v>
      </c>
      <c r="T138" s="44">
        <f>INT($N$146*S138/5)*5</f>
        <v>8535</v>
      </c>
    </row>
    <row r="139" spans="1:23" ht="16.5" x14ac:dyDescent="0.2">
      <c r="A139" s="17">
        <v>102</v>
      </c>
      <c r="B139" s="17">
        <v>26665</v>
      </c>
      <c r="D139" s="142"/>
      <c r="E139" s="142"/>
      <c r="F139" s="142"/>
      <c r="G139" s="142"/>
      <c r="M139" s="77" t="s">
        <v>119</v>
      </c>
      <c r="N139" s="14">
        <f>SUMIFS(芦花古楼!$E$5:$E$104,芦花古楼!$A$5:$A$104,"&gt;"&amp;经验计算!O139,芦花古楼!$A$5:$A$104,"&lt;="&amp;经验计算!P139)</f>
        <v>10800</v>
      </c>
      <c r="O139" s="76">
        <v>70</v>
      </c>
      <c r="P139" s="76">
        <v>80</v>
      </c>
      <c r="R139" s="44">
        <v>1.1000000000000001</v>
      </c>
      <c r="S139" s="21">
        <f t="shared" ref="S139:S147" si="20">R139/$R$122</f>
        <v>7.5342465753424667E-2</v>
      </c>
      <c r="T139" s="78">
        <f t="shared" ref="T139:T147" si="21">INT($N$146*S139/5)*5</f>
        <v>9390</v>
      </c>
    </row>
    <row r="140" spans="1:23" ht="16.5" x14ac:dyDescent="0.2">
      <c r="A140" s="17">
        <v>103</v>
      </c>
      <c r="B140" s="17">
        <v>28890</v>
      </c>
      <c r="D140" s="142"/>
      <c r="E140" s="142"/>
      <c r="F140" s="142"/>
      <c r="G140" s="142"/>
      <c r="M140" s="77" t="s">
        <v>121</v>
      </c>
      <c r="N140" s="14">
        <f>SUMIFS(芦花古楼!$P$5:$P$104,芦花古楼!$L$5:$L$104,"&gt;"&amp;经验计算!O140,芦花古楼!$L$5:$L$104,"&lt;="&amp;经验计算!P140)</f>
        <v>17100</v>
      </c>
      <c r="O140" s="76">
        <v>50</v>
      </c>
      <c r="P140" s="76">
        <v>60</v>
      </c>
      <c r="R140" s="44">
        <v>1.2</v>
      </c>
      <c r="S140" s="21">
        <f t="shared" si="20"/>
        <v>8.2191780821917804E-2</v>
      </c>
      <c r="T140" s="78">
        <f t="shared" si="21"/>
        <v>10245</v>
      </c>
    </row>
    <row r="141" spans="1:23" ht="16.5" x14ac:dyDescent="0.2">
      <c r="A141" s="17">
        <v>104</v>
      </c>
      <c r="B141" s="17">
        <v>31110</v>
      </c>
      <c r="D141" s="142"/>
      <c r="E141" s="142"/>
      <c r="F141" s="142"/>
      <c r="G141" s="142"/>
      <c r="M141" s="77" t="s">
        <v>120</v>
      </c>
      <c r="N141" s="14">
        <f>SUMIFS(芦花古楼!$AA$5:$AA$104,芦花古楼!$W$5:$W$104,"&gt;"&amp;经验计算!O141,芦花古楼!$W$5:$W$104,"&lt;="&amp;经验计算!P141)</f>
        <v>17100</v>
      </c>
      <c r="O141" s="76">
        <v>30</v>
      </c>
      <c r="P141" s="76">
        <v>40</v>
      </c>
      <c r="R141" s="44">
        <v>1.3</v>
      </c>
      <c r="S141" s="21">
        <f t="shared" si="20"/>
        <v>8.9041095890410968E-2</v>
      </c>
      <c r="T141" s="78">
        <f t="shared" si="21"/>
        <v>11100</v>
      </c>
    </row>
    <row r="142" spans="1:23" ht="16.5" x14ac:dyDescent="0.2">
      <c r="A142" s="17">
        <v>105</v>
      </c>
      <c r="B142" s="17">
        <v>33335</v>
      </c>
      <c r="D142" s="142"/>
      <c r="E142" s="142"/>
      <c r="F142" s="142"/>
      <c r="G142" s="142"/>
      <c r="M142" s="77" t="s">
        <v>122</v>
      </c>
      <c r="N142" s="14">
        <f>SUMIFS(芦花古楼!$AL$5:$AL$104,芦花古楼!$AH$5:$AH$104,"&gt;"&amp;经验计算!O142,芦花古楼!$AH$5:$AH$104,"&lt;="&amp;经验计算!P142)</f>
        <v>7200</v>
      </c>
      <c r="O142" s="76">
        <v>25</v>
      </c>
      <c r="P142" s="76">
        <v>30</v>
      </c>
      <c r="R142" s="44">
        <v>1.4</v>
      </c>
      <c r="S142" s="21">
        <f t="shared" si="20"/>
        <v>9.5890410958904104E-2</v>
      </c>
      <c r="T142" s="78">
        <f t="shared" si="21"/>
        <v>11955</v>
      </c>
    </row>
    <row r="143" spans="1:23" ht="16.5" x14ac:dyDescent="0.2">
      <c r="A143" s="17">
        <v>106</v>
      </c>
      <c r="B143" s="17">
        <v>35555</v>
      </c>
      <c r="D143" s="142"/>
      <c r="E143" s="142"/>
      <c r="F143" s="142"/>
      <c r="G143" s="142"/>
      <c r="M143" s="77" t="s">
        <v>50</v>
      </c>
      <c r="N143" s="14"/>
      <c r="O143" s="14">
        <f>日常任务!D83*经验计算!N143</f>
        <v>0</v>
      </c>
      <c r="R143" s="44">
        <v>1.5</v>
      </c>
      <c r="S143" s="21">
        <f t="shared" si="20"/>
        <v>0.10273972602739727</v>
      </c>
      <c r="T143" s="78">
        <f t="shared" si="21"/>
        <v>12805</v>
      </c>
    </row>
    <row r="144" spans="1:23" ht="16.5" x14ac:dyDescent="0.2">
      <c r="A144" s="17">
        <v>107</v>
      </c>
      <c r="B144" s="17">
        <v>37780</v>
      </c>
      <c r="D144" s="142"/>
      <c r="E144" s="142"/>
      <c r="F144" s="142"/>
      <c r="G144" s="142"/>
      <c r="M144" s="77" t="s">
        <v>47</v>
      </c>
      <c r="N144" s="14">
        <f>INDEX(节奏总表!$L$4:$L$23,经验计算!N137)*60</f>
        <v>3120</v>
      </c>
      <c r="O144" s="14">
        <f>INDEX(章节关卡!$D$6:$D$25,经验计算!N137)*经验计算!N144</f>
        <v>62400</v>
      </c>
      <c r="R144" s="44">
        <v>1.6</v>
      </c>
      <c r="S144" s="21">
        <f t="shared" si="20"/>
        <v>0.10958904109589042</v>
      </c>
      <c r="T144" s="78">
        <f t="shared" si="21"/>
        <v>13660</v>
      </c>
    </row>
    <row r="145" spans="1:20" ht="16.5" x14ac:dyDescent="0.2">
      <c r="A145" s="17">
        <v>108</v>
      </c>
      <c r="B145" s="17">
        <v>40000</v>
      </c>
      <c r="D145" s="142"/>
      <c r="E145" s="142"/>
      <c r="F145" s="142"/>
      <c r="G145" s="142"/>
      <c r="M145" s="77" t="s">
        <v>43</v>
      </c>
      <c r="N145" s="19">
        <v>0</v>
      </c>
      <c r="O145" s="14">
        <f>N146*N145</f>
        <v>0</v>
      </c>
      <c r="R145" s="44">
        <v>1.7</v>
      </c>
      <c r="S145" s="21">
        <f t="shared" si="20"/>
        <v>0.11643835616438356</v>
      </c>
      <c r="T145" s="78">
        <f t="shared" si="21"/>
        <v>14515</v>
      </c>
    </row>
    <row r="146" spans="1:20" ht="16.5" x14ac:dyDescent="0.2">
      <c r="A146" s="17">
        <v>109</v>
      </c>
      <c r="B146" s="17">
        <v>44445</v>
      </c>
      <c r="D146" s="142"/>
      <c r="E146" s="142"/>
      <c r="F146" s="142"/>
      <c r="G146" s="142"/>
      <c r="M146" s="77" t="s">
        <v>42</v>
      </c>
      <c r="N146" s="14">
        <f>(N138+N139+N141+N140+N142+O143+O144+P138)/(1-N145)</f>
        <v>124680</v>
      </c>
      <c r="O146" s="15"/>
      <c r="R146" s="44">
        <v>1.8</v>
      </c>
      <c r="S146" s="21">
        <f t="shared" si="20"/>
        <v>0.12328767123287672</v>
      </c>
      <c r="T146" s="78">
        <f t="shared" si="21"/>
        <v>15370</v>
      </c>
    </row>
    <row r="147" spans="1:20" s="15" customFormat="1" ht="16.5" x14ac:dyDescent="0.2">
      <c r="M147"/>
      <c r="N147"/>
      <c r="O147"/>
      <c r="P147"/>
      <c r="Q147"/>
      <c r="R147" s="44">
        <v>2</v>
      </c>
      <c r="S147" s="21">
        <f t="shared" si="20"/>
        <v>0.13698630136986301</v>
      </c>
      <c r="T147" s="78">
        <f t="shared" si="21"/>
        <v>17075</v>
      </c>
    </row>
    <row r="148" spans="1:20" s="15" customFormat="1" x14ac:dyDescent="0.2"/>
    <row r="149" spans="1:20" s="15" customFormat="1" x14ac:dyDescent="0.2"/>
    <row r="150" spans="1:20" s="15" customFormat="1" x14ac:dyDescent="0.2">
      <c r="R150" s="15">
        <f>SUM(R152:R161)</f>
        <v>14.6</v>
      </c>
    </row>
    <row r="151" spans="1:20" ht="17.25" x14ac:dyDescent="0.2">
      <c r="A151" s="17">
        <v>110</v>
      </c>
      <c r="B151" s="17">
        <v>30410</v>
      </c>
      <c r="D151" s="142"/>
      <c r="E151" s="142"/>
      <c r="F151" s="142"/>
      <c r="G151" s="142"/>
      <c r="M151" s="77" t="s">
        <v>118</v>
      </c>
      <c r="N151" s="76">
        <v>12</v>
      </c>
      <c r="O151" s="77" t="s">
        <v>118</v>
      </c>
      <c r="P151" s="76">
        <v>11</v>
      </c>
      <c r="Q151" s="15"/>
      <c r="R151" s="12" t="s">
        <v>46</v>
      </c>
      <c r="S151" s="12" t="s">
        <v>44</v>
      </c>
      <c r="T151" s="12" t="s">
        <v>45</v>
      </c>
    </row>
    <row r="152" spans="1:20" ht="16.5" x14ac:dyDescent="0.2">
      <c r="A152" s="17">
        <v>111</v>
      </c>
      <c r="B152" s="17">
        <v>33450</v>
      </c>
      <c r="D152" s="142"/>
      <c r="E152" s="142"/>
      <c r="F152" s="142"/>
      <c r="G152" s="142"/>
      <c r="M152" s="77" t="s">
        <v>81</v>
      </c>
      <c r="N152" s="14">
        <f>SUMIFS(章节关卡!$AV$5:$AV$286,章节关卡!$AT$5:$AT$286,"="&amp;经验计算!N151)</f>
        <v>3960</v>
      </c>
      <c r="O152" s="77" t="s">
        <v>123</v>
      </c>
      <c r="P152" s="14">
        <f>SUMIFS(章节关卡!$BD$5:$BD$283,章节关卡!$BB$5:$BB$283,"="&amp;经验计算!P151)</f>
        <v>7200</v>
      </c>
      <c r="R152" s="44">
        <v>1</v>
      </c>
      <c r="S152" s="21">
        <f>R152/$R$122</f>
        <v>6.8493150684931503E-2</v>
      </c>
      <c r="T152" s="44">
        <f>INT($N$160*S152/5)*5</f>
        <v>11025</v>
      </c>
    </row>
    <row r="153" spans="1:20" ht="16.5" x14ac:dyDescent="0.2">
      <c r="A153" s="17">
        <v>112</v>
      </c>
      <c r="B153" s="17">
        <v>36490</v>
      </c>
      <c r="D153" s="142"/>
      <c r="E153" s="142"/>
      <c r="F153" s="142"/>
      <c r="G153" s="142"/>
      <c r="M153" s="77" t="s">
        <v>119</v>
      </c>
      <c r="N153" s="14">
        <f>SUMIFS(芦花古楼!$E$5:$E$104,芦花古楼!$A$5:$A$104,"&gt;"&amp;经验计算!O153,芦花古楼!$A$5:$A$104,"&lt;="&amp;经验计算!P153)</f>
        <v>12300</v>
      </c>
      <c r="O153" s="76">
        <v>80</v>
      </c>
      <c r="P153" s="76">
        <v>90</v>
      </c>
      <c r="R153" s="44">
        <v>1.1000000000000001</v>
      </c>
      <c r="S153" s="21">
        <f t="shared" ref="S153:S161" si="22">R153/$R$122</f>
        <v>7.5342465753424667E-2</v>
      </c>
      <c r="T153" s="78">
        <f t="shared" ref="T153:T161" si="23">INT($N$160*S153/5)*5</f>
        <v>12130</v>
      </c>
    </row>
    <row r="154" spans="1:20" ht="16.5" x14ac:dyDescent="0.2">
      <c r="A154" s="17">
        <v>113</v>
      </c>
      <c r="B154" s="17">
        <v>39530</v>
      </c>
      <c r="D154" s="142"/>
      <c r="E154" s="142"/>
      <c r="F154" s="142"/>
      <c r="G154" s="142"/>
      <c r="M154" s="77" t="s">
        <v>121</v>
      </c>
      <c r="N154" s="14">
        <f>SUMIFS(芦花古楼!$P$5:$P$104,芦花古楼!$L$5:$L$104,"&gt;"&amp;经验计算!O154,芦花古楼!$L$5:$L$104,"&lt;="&amp;经验计算!P154)</f>
        <v>20100</v>
      </c>
      <c r="O154" s="76">
        <v>60</v>
      </c>
      <c r="P154" s="76">
        <v>70</v>
      </c>
      <c r="R154" s="44">
        <v>1.2</v>
      </c>
      <c r="S154" s="21">
        <f t="shared" si="22"/>
        <v>8.2191780821917804E-2</v>
      </c>
      <c r="T154" s="78">
        <f t="shared" si="23"/>
        <v>13230</v>
      </c>
    </row>
    <row r="155" spans="1:20" ht="16.5" x14ac:dyDescent="0.2">
      <c r="A155" s="17">
        <v>114</v>
      </c>
      <c r="B155" s="17">
        <v>42575</v>
      </c>
      <c r="D155" s="142"/>
      <c r="E155" s="142"/>
      <c r="F155" s="142"/>
      <c r="G155" s="142"/>
      <c r="M155" s="77" t="s">
        <v>120</v>
      </c>
      <c r="N155" s="14">
        <f>SUMIFS(芦花古楼!$AA$5:$AA$104,芦花古楼!$W$5:$W$104,"&gt;"&amp;经验计算!O155,芦花古楼!$W$5:$W$104,"&lt;="&amp;经验计算!P155)</f>
        <v>21150</v>
      </c>
      <c r="O155" s="76">
        <v>40</v>
      </c>
      <c r="P155" s="76">
        <v>50</v>
      </c>
      <c r="R155" s="44">
        <v>1.3</v>
      </c>
      <c r="S155" s="21">
        <f t="shared" si="22"/>
        <v>8.9041095890410968E-2</v>
      </c>
      <c r="T155" s="78">
        <f t="shared" si="23"/>
        <v>14335</v>
      </c>
    </row>
    <row r="156" spans="1:20" ht="16.5" x14ac:dyDescent="0.2">
      <c r="A156" s="17">
        <v>115</v>
      </c>
      <c r="B156" s="17">
        <v>45615</v>
      </c>
      <c r="D156" s="142"/>
      <c r="E156" s="142"/>
      <c r="F156" s="142"/>
      <c r="G156" s="142"/>
      <c r="M156" s="77" t="s">
        <v>122</v>
      </c>
      <c r="N156" s="14">
        <f>SUMIFS(芦花古楼!$AL$5:$AL$104,芦花古楼!$AH$5:$AH$104,"&gt;"&amp;经验计算!O156,芦花古楼!$AH$5:$AH$104,"&lt;="&amp;经验计算!P156)</f>
        <v>17100</v>
      </c>
      <c r="O156" s="76">
        <v>30</v>
      </c>
      <c r="P156" s="76">
        <v>40</v>
      </c>
      <c r="R156" s="44">
        <v>1.4</v>
      </c>
      <c r="S156" s="21">
        <f t="shared" si="22"/>
        <v>9.5890410958904104E-2</v>
      </c>
      <c r="T156" s="78">
        <f t="shared" si="23"/>
        <v>15435</v>
      </c>
    </row>
    <row r="157" spans="1:20" ht="16.5" x14ac:dyDescent="0.2">
      <c r="A157" s="17">
        <v>116</v>
      </c>
      <c r="B157" s="17">
        <v>48655</v>
      </c>
      <c r="D157" s="142"/>
      <c r="E157" s="142"/>
      <c r="F157" s="142"/>
      <c r="G157" s="142"/>
      <c r="M157" s="77" t="s">
        <v>50</v>
      </c>
      <c r="N157" s="14"/>
      <c r="O157" s="14">
        <f>日常任务!D97*经验计算!N157</f>
        <v>0</v>
      </c>
      <c r="R157" s="44">
        <v>1.5</v>
      </c>
      <c r="S157" s="21">
        <f t="shared" si="22"/>
        <v>0.10273972602739727</v>
      </c>
      <c r="T157" s="78">
        <f t="shared" si="23"/>
        <v>16540</v>
      </c>
    </row>
    <row r="158" spans="1:20" ht="16.5" x14ac:dyDescent="0.2">
      <c r="A158" s="17">
        <v>117</v>
      </c>
      <c r="B158" s="17">
        <v>51695</v>
      </c>
      <c r="D158" s="142"/>
      <c r="E158" s="142"/>
      <c r="F158" s="142"/>
      <c r="G158" s="142"/>
      <c r="M158" s="77" t="s">
        <v>47</v>
      </c>
      <c r="N158" s="14">
        <f>INDEX(节奏总表!$L$4:$L$23,经验计算!N151)*60</f>
        <v>3600</v>
      </c>
      <c r="O158" s="14">
        <f>INDEX(章节关卡!$D$6:$D$25,经验计算!N151)*经验计算!N158</f>
        <v>79200</v>
      </c>
      <c r="R158" s="44">
        <v>1.6</v>
      </c>
      <c r="S158" s="21">
        <f t="shared" si="22"/>
        <v>0.10958904109589042</v>
      </c>
      <c r="T158" s="78">
        <f t="shared" si="23"/>
        <v>17640</v>
      </c>
    </row>
    <row r="159" spans="1:20" ht="16.5" x14ac:dyDescent="0.2">
      <c r="A159" s="17">
        <v>118</v>
      </c>
      <c r="B159" s="17">
        <v>54735</v>
      </c>
      <c r="D159" s="142"/>
      <c r="E159" s="142"/>
      <c r="F159" s="142"/>
      <c r="G159" s="142"/>
      <c r="M159" s="77" t="s">
        <v>43</v>
      </c>
      <c r="N159" s="19">
        <v>0</v>
      </c>
      <c r="O159" s="14">
        <f>N160*N159</f>
        <v>0</v>
      </c>
      <c r="R159" s="44">
        <v>1.7</v>
      </c>
      <c r="S159" s="21">
        <f t="shared" si="22"/>
        <v>0.11643835616438356</v>
      </c>
      <c r="T159" s="78">
        <f t="shared" si="23"/>
        <v>18745</v>
      </c>
    </row>
    <row r="160" spans="1:20" ht="16.5" x14ac:dyDescent="0.2">
      <c r="A160" s="17">
        <v>119</v>
      </c>
      <c r="B160" s="17">
        <v>60820</v>
      </c>
      <c r="D160" s="142"/>
      <c r="E160" s="142"/>
      <c r="F160" s="142"/>
      <c r="G160" s="142"/>
      <c r="M160" s="77" t="s">
        <v>42</v>
      </c>
      <c r="N160" s="14">
        <f>(N152+N153+N155+N154+N156+O157+O158+P152)/(1-N159)</f>
        <v>161010</v>
      </c>
      <c r="O160" s="15"/>
      <c r="R160" s="44">
        <v>1.8</v>
      </c>
      <c r="S160" s="21">
        <f t="shared" si="22"/>
        <v>0.12328767123287672</v>
      </c>
      <c r="T160" s="78">
        <f t="shared" si="23"/>
        <v>19850</v>
      </c>
    </row>
    <row r="161" spans="1:20" s="15" customFormat="1" ht="16.5" x14ac:dyDescent="0.2">
      <c r="M161"/>
      <c r="N161"/>
      <c r="O161"/>
      <c r="P161"/>
      <c r="Q161"/>
      <c r="R161" s="44">
        <v>2</v>
      </c>
      <c r="S161" s="21">
        <f t="shared" si="22"/>
        <v>0.13698630136986301</v>
      </c>
      <c r="T161" s="78">
        <f t="shared" si="23"/>
        <v>22055</v>
      </c>
    </row>
    <row r="162" spans="1:20" s="15" customFormat="1" x14ac:dyDescent="0.2"/>
    <row r="163" spans="1:20" s="15" customFormat="1" x14ac:dyDescent="0.2"/>
    <row r="164" spans="1:20" s="15" customFormat="1" x14ac:dyDescent="0.2">
      <c r="R164" s="15">
        <f>SUM(R166:R175)</f>
        <v>14.6</v>
      </c>
    </row>
    <row r="165" spans="1:20" ht="17.25" x14ac:dyDescent="0.2">
      <c r="A165" s="17">
        <v>120</v>
      </c>
      <c r="B165" s="17">
        <v>48795</v>
      </c>
      <c r="D165" s="142"/>
      <c r="E165" s="142"/>
      <c r="F165" s="142"/>
      <c r="G165" s="142"/>
      <c r="M165" s="77" t="s">
        <v>118</v>
      </c>
      <c r="N165" s="76">
        <v>13</v>
      </c>
      <c r="O165" s="77" t="s">
        <v>118</v>
      </c>
      <c r="P165" s="76">
        <v>12</v>
      </c>
      <c r="Q165" s="15"/>
      <c r="R165" s="12" t="s">
        <v>46</v>
      </c>
      <c r="S165" s="12" t="s">
        <v>44</v>
      </c>
      <c r="T165" s="12" t="s">
        <v>45</v>
      </c>
    </row>
    <row r="166" spans="1:20" ht="16.5" x14ac:dyDescent="0.2">
      <c r="A166" s="17">
        <v>121</v>
      </c>
      <c r="B166" s="17">
        <v>53675</v>
      </c>
      <c r="D166" s="142"/>
      <c r="E166" s="142"/>
      <c r="F166" s="142"/>
      <c r="G166" s="142"/>
      <c r="M166" s="77" t="s">
        <v>81</v>
      </c>
      <c r="N166" s="14">
        <f>SUMIFS(章节关卡!$AV$5:$AV$286,章节关卡!$AT$5:$AT$286,"="&amp;经验计算!N165)</f>
        <v>4500</v>
      </c>
      <c r="O166" s="77" t="s">
        <v>123</v>
      </c>
      <c r="P166" s="14">
        <f>SUMIFS(章节关卡!$BD$5:$BD$283,章节关卡!$BB$5:$BB$283,"="&amp;经验计算!P165)</f>
        <v>7920</v>
      </c>
      <c r="R166" s="44">
        <v>1</v>
      </c>
      <c r="S166" s="21">
        <f>R166/$R$122</f>
        <v>6.8493150684931503E-2</v>
      </c>
      <c r="T166" s="44">
        <f>INT($N$174*S166/5)*5</f>
        <v>13565</v>
      </c>
    </row>
    <row r="167" spans="1:20" ht="16.5" x14ac:dyDescent="0.2">
      <c r="A167" s="17">
        <v>122</v>
      </c>
      <c r="B167" s="17">
        <v>58555</v>
      </c>
      <c r="D167" s="142"/>
      <c r="E167" s="142"/>
      <c r="F167" s="142"/>
      <c r="G167" s="142"/>
      <c r="M167" s="77" t="s">
        <v>119</v>
      </c>
      <c r="N167" s="14">
        <f>SUMIFS(芦花古楼!$E$5:$E$104,芦花古楼!$A$5:$A$104,"&gt;"&amp;经验计算!O167,芦花古楼!$A$5:$A$104,"&lt;="&amp;经验计算!P167)</f>
        <v>13800</v>
      </c>
      <c r="O167" s="76">
        <v>90</v>
      </c>
      <c r="P167" s="76">
        <v>100</v>
      </c>
      <c r="R167" s="44">
        <v>1.1000000000000001</v>
      </c>
      <c r="S167" s="21">
        <f t="shared" ref="S167:S175" si="24">R167/$R$122</f>
        <v>7.5342465753424667E-2</v>
      </c>
      <c r="T167" s="78">
        <f t="shared" ref="T167:T175" si="25">INT($N$174*S167/5)*5</f>
        <v>14925</v>
      </c>
    </row>
    <row r="168" spans="1:20" ht="16.5" x14ac:dyDescent="0.2">
      <c r="A168" s="17">
        <v>123</v>
      </c>
      <c r="B168" s="17">
        <v>63435</v>
      </c>
      <c r="D168" s="142"/>
      <c r="E168" s="142"/>
      <c r="F168" s="142"/>
      <c r="G168" s="142"/>
      <c r="M168" s="77" t="s">
        <v>121</v>
      </c>
      <c r="N168" s="14">
        <f>SUMIFS(芦花古楼!$P$5:$P$104,芦花古楼!$L$5:$L$104,"&gt;"&amp;经验计算!O168,芦花古楼!$L$5:$L$104,"&lt;="&amp;经验计算!P168)</f>
        <v>23100</v>
      </c>
      <c r="O168" s="76">
        <v>70</v>
      </c>
      <c r="P168" s="76">
        <v>80</v>
      </c>
      <c r="R168" s="44">
        <v>1.2</v>
      </c>
      <c r="S168" s="21">
        <f t="shared" si="24"/>
        <v>8.2191780821917804E-2</v>
      </c>
      <c r="T168" s="78">
        <f t="shared" si="25"/>
        <v>16280</v>
      </c>
    </row>
    <row r="169" spans="1:20" ht="16.5" x14ac:dyDescent="0.2">
      <c r="A169" s="17">
        <v>124</v>
      </c>
      <c r="B169" s="17">
        <v>68315</v>
      </c>
      <c r="D169" s="142"/>
      <c r="E169" s="142"/>
      <c r="F169" s="142"/>
      <c r="G169" s="142"/>
      <c r="M169" s="77" t="s">
        <v>120</v>
      </c>
      <c r="N169" s="14">
        <f>SUMIFS(芦花古楼!$AA$5:$AA$104,芦花古楼!$W$5:$W$104,"&gt;"&amp;经验计算!O169,芦花古楼!$W$5:$W$104,"&lt;="&amp;经验计算!P169)</f>
        <v>25650</v>
      </c>
      <c r="O169" s="76">
        <v>50</v>
      </c>
      <c r="P169" s="76">
        <v>60</v>
      </c>
      <c r="R169" s="44">
        <v>1.3</v>
      </c>
      <c r="S169" s="21">
        <f t="shared" si="24"/>
        <v>8.9041095890410968E-2</v>
      </c>
      <c r="T169" s="78">
        <f t="shared" si="25"/>
        <v>17640</v>
      </c>
    </row>
    <row r="170" spans="1:20" ht="16.5" x14ac:dyDescent="0.2">
      <c r="A170" s="17">
        <v>125</v>
      </c>
      <c r="B170" s="17">
        <v>73195</v>
      </c>
      <c r="D170" s="142"/>
      <c r="E170" s="142"/>
      <c r="F170" s="142"/>
      <c r="G170" s="142"/>
      <c r="M170" s="77" t="s">
        <v>122</v>
      </c>
      <c r="N170" s="14">
        <f>SUMIFS(芦花古楼!$AL$5:$AL$104,芦花古楼!$AH$5:$AH$104,"&gt;"&amp;经验计算!O170,芦花古楼!$AH$5:$AH$104,"&lt;="&amp;经验计算!P170)</f>
        <v>21150</v>
      </c>
      <c r="O170" s="76">
        <v>40</v>
      </c>
      <c r="P170" s="76">
        <v>50</v>
      </c>
      <c r="R170" s="44">
        <v>1.4</v>
      </c>
      <c r="S170" s="21">
        <f t="shared" si="24"/>
        <v>9.5890410958904104E-2</v>
      </c>
      <c r="T170" s="78">
        <f t="shared" si="25"/>
        <v>18995</v>
      </c>
    </row>
    <row r="171" spans="1:20" ht="16.5" x14ac:dyDescent="0.2">
      <c r="A171" s="17">
        <v>126</v>
      </c>
      <c r="B171" s="17">
        <v>78075</v>
      </c>
      <c r="D171" s="142"/>
      <c r="E171" s="142"/>
      <c r="F171" s="142"/>
      <c r="G171" s="142"/>
      <c r="M171" s="77" t="s">
        <v>50</v>
      </c>
      <c r="N171" s="14"/>
      <c r="O171" s="14">
        <f>日常任务!D111*经验计算!N171</f>
        <v>0</v>
      </c>
      <c r="R171" s="44">
        <v>1.5</v>
      </c>
      <c r="S171" s="21">
        <f t="shared" si="24"/>
        <v>0.10273972602739727</v>
      </c>
      <c r="T171" s="78">
        <f t="shared" si="25"/>
        <v>20350</v>
      </c>
    </row>
    <row r="172" spans="1:20" ht="16.5" x14ac:dyDescent="0.2">
      <c r="A172" s="17">
        <v>127</v>
      </c>
      <c r="B172" s="17">
        <v>82955</v>
      </c>
      <c r="D172" s="142"/>
      <c r="E172" s="142"/>
      <c r="F172" s="142"/>
      <c r="G172" s="142"/>
      <c r="M172" s="77" t="s">
        <v>47</v>
      </c>
      <c r="N172" s="14">
        <f>INDEX(节奏总表!$L$4:$L$23,经验计算!N165)*60</f>
        <v>4080</v>
      </c>
      <c r="O172" s="14">
        <f>INDEX(章节关卡!$D$6:$D$25,经验计算!N165)*经验计算!N172</f>
        <v>102000</v>
      </c>
      <c r="R172" s="44">
        <v>1.6</v>
      </c>
      <c r="S172" s="21">
        <f t="shared" si="24"/>
        <v>0.10958904109589042</v>
      </c>
      <c r="T172" s="78">
        <f t="shared" si="25"/>
        <v>21710</v>
      </c>
    </row>
    <row r="173" spans="1:20" ht="16.5" x14ac:dyDescent="0.2">
      <c r="A173" s="17">
        <v>128</v>
      </c>
      <c r="B173" s="17">
        <v>87835</v>
      </c>
      <c r="D173" s="142"/>
      <c r="E173" s="142"/>
      <c r="F173" s="142"/>
      <c r="G173" s="142"/>
      <c r="M173" s="77" t="s">
        <v>43</v>
      </c>
      <c r="N173" s="19">
        <v>0</v>
      </c>
      <c r="O173" s="14">
        <f>N174*N173</f>
        <v>0</v>
      </c>
      <c r="R173" s="44">
        <v>1.7</v>
      </c>
      <c r="S173" s="21">
        <f t="shared" si="24"/>
        <v>0.11643835616438356</v>
      </c>
      <c r="T173" s="78">
        <f t="shared" si="25"/>
        <v>23065</v>
      </c>
    </row>
    <row r="174" spans="1:20" ht="16.5" x14ac:dyDescent="0.2">
      <c r="A174" s="17">
        <v>129</v>
      </c>
      <c r="B174" s="17">
        <v>97590</v>
      </c>
      <c r="D174" s="142"/>
      <c r="E174" s="142"/>
      <c r="F174" s="142"/>
      <c r="G174" s="142"/>
      <c r="M174" s="77" t="s">
        <v>42</v>
      </c>
      <c r="N174" s="14">
        <f>(N166+N167+N169+N168+N170+O171+O172+P166)/(1-N173)</f>
        <v>198120</v>
      </c>
      <c r="O174" s="15"/>
      <c r="R174" s="44">
        <v>1.8</v>
      </c>
      <c r="S174" s="21">
        <f t="shared" si="24"/>
        <v>0.12328767123287672</v>
      </c>
      <c r="T174" s="78">
        <f t="shared" si="25"/>
        <v>24425</v>
      </c>
    </row>
    <row r="175" spans="1:20" s="15" customFormat="1" ht="16.5" x14ac:dyDescent="0.2">
      <c r="M175"/>
      <c r="N175"/>
      <c r="O175"/>
      <c r="P175"/>
      <c r="Q175"/>
      <c r="R175" s="44">
        <v>2</v>
      </c>
      <c r="S175" s="21">
        <f t="shared" si="24"/>
        <v>0.13698630136986301</v>
      </c>
      <c r="T175" s="78">
        <f t="shared" si="25"/>
        <v>27135</v>
      </c>
    </row>
    <row r="176" spans="1:20" s="15" customFormat="1" x14ac:dyDescent="0.2"/>
    <row r="177" spans="1:20" s="15" customFormat="1" x14ac:dyDescent="0.2"/>
    <row r="178" spans="1:20" s="15" customFormat="1" x14ac:dyDescent="0.2">
      <c r="R178" s="15">
        <f>SUM(R180:R189)</f>
        <v>14.6</v>
      </c>
    </row>
    <row r="179" spans="1:20" ht="17.25" x14ac:dyDescent="0.2">
      <c r="A179" s="17">
        <v>130</v>
      </c>
      <c r="B179" s="17">
        <v>72965</v>
      </c>
      <c r="D179" s="142"/>
      <c r="E179" s="142"/>
      <c r="F179" s="142"/>
      <c r="G179" s="142"/>
      <c r="M179" s="77" t="s">
        <v>118</v>
      </c>
      <c r="N179" s="76">
        <v>14</v>
      </c>
      <c r="O179" s="77" t="s">
        <v>118</v>
      </c>
      <c r="P179" s="76">
        <v>13</v>
      </c>
      <c r="Q179" s="15"/>
      <c r="R179" s="12" t="s">
        <v>46</v>
      </c>
      <c r="S179" s="12" t="s">
        <v>44</v>
      </c>
      <c r="T179" s="12" t="s">
        <v>45</v>
      </c>
    </row>
    <row r="180" spans="1:20" ht="16.5" x14ac:dyDescent="0.2">
      <c r="A180" s="17">
        <v>131</v>
      </c>
      <c r="B180" s="17">
        <v>80260</v>
      </c>
      <c r="D180" s="142"/>
      <c r="E180" s="142"/>
      <c r="F180" s="142"/>
      <c r="G180" s="142"/>
      <c r="M180" s="77" t="s">
        <v>81</v>
      </c>
      <c r="N180" s="14">
        <f>SUMIFS(章节关卡!$AV$5:$AV$286,章节关卡!$AT$5:$AT$286,"="&amp;经验计算!N179)</f>
        <v>4860</v>
      </c>
      <c r="O180" s="77" t="s">
        <v>123</v>
      </c>
      <c r="P180" s="14">
        <f>SUMIFS(章节关卡!$BD$5:$BD$283,章节关卡!$BB$5:$BB$283,"="&amp;经验计算!P179)</f>
        <v>9000</v>
      </c>
      <c r="R180" s="44">
        <v>1</v>
      </c>
      <c r="S180" s="21">
        <f>R180/$R$122</f>
        <v>6.8493150684931503E-2</v>
      </c>
      <c r="T180" s="44">
        <f>INT($N$188*S180/5)*5</f>
        <v>15210</v>
      </c>
    </row>
    <row r="181" spans="1:20" ht="16.5" x14ac:dyDescent="0.2">
      <c r="A181" s="17">
        <v>132</v>
      </c>
      <c r="B181" s="17">
        <v>87555</v>
      </c>
      <c r="D181" s="142"/>
      <c r="E181" s="142"/>
      <c r="F181" s="142"/>
      <c r="G181" s="142"/>
      <c r="M181" s="77" t="s">
        <v>119</v>
      </c>
      <c r="N181" s="14">
        <f>SUMIFS(芦花古楼!$E$5:$E$104,芦花古楼!$A$5:$A$104,"&gt;"&amp;经验计算!O181,芦花古楼!$A$5:$A$104,"&lt;="&amp;经验计算!P181)</f>
        <v>0</v>
      </c>
      <c r="O181" s="76">
        <v>100</v>
      </c>
      <c r="P181" s="76">
        <v>100</v>
      </c>
      <c r="R181" s="44">
        <v>1.1000000000000001</v>
      </c>
      <c r="S181" s="21">
        <f t="shared" ref="S181:S189" si="26">R181/$R$122</f>
        <v>7.5342465753424667E-2</v>
      </c>
      <c r="T181" s="78">
        <f t="shared" ref="T181:T189" si="27">INT($N$188*S181/5)*5</f>
        <v>16735</v>
      </c>
    </row>
    <row r="182" spans="1:20" ht="16.5" x14ac:dyDescent="0.2">
      <c r="A182" s="17">
        <v>133</v>
      </c>
      <c r="B182" s="17">
        <v>94855</v>
      </c>
      <c r="D182" s="142"/>
      <c r="E182" s="142"/>
      <c r="F182" s="142"/>
      <c r="G182" s="142"/>
      <c r="M182" s="77" t="s">
        <v>121</v>
      </c>
      <c r="N182" s="14">
        <f>SUMIFS(芦花古楼!$P$5:$P$104,芦花古楼!$L$5:$L$104,"&gt;"&amp;经验计算!O182,芦花古楼!$L$5:$L$104,"&lt;="&amp;经验计算!P182)</f>
        <v>26100</v>
      </c>
      <c r="O182" s="76">
        <v>80</v>
      </c>
      <c r="P182" s="76">
        <v>90</v>
      </c>
      <c r="R182" s="44">
        <v>1.2</v>
      </c>
      <c r="S182" s="21">
        <f t="shared" si="26"/>
        <v>8.2191780821917804E-2</v>
      </c>
      <c r="T182" s="78">
        <f t="shared" si="27"/>
        <v>18255</v>
      </c>
    </row>
    <row r="183" spans="1:20" ht="16.5" x14ac:dyDescent="0.2">
      <c r="A183" s="17">
        <v>134</v>
      </c>
      <c r="B183" s="17">
        <v>102150</v>
      </c>
      <c r="D183" s="142"/>
      <c r="E183" s="142"/>
      <c r="F183" s="142"/>
      <c r="G183" s="142"/>
      <c r="M183" s="77" t="s">
        <v>120</v>
      </c>
      <c r="N183" s="14">
        <f>SUMIFS(芦花古楼!$AA$5:$AA$104,芦花古楼!$W$5:$W$104,"&gt;"&amp;经验计算!O183,芦花古楼!$W$5:$W$104,"&lt;="&amp;经验计算!P183)</f>
        <v>30150</v>
      </c>
      <c r="O183" s="76">
        <v>60</v>
      </c>
      <c r="P183" s="76">
        <v>70</v>
      </c>
      <c r="R183" s="44">
        <v>1.3</v>
      </c>
      <c r="S183" s="21">
        <f t="shared" si="26"/>
        <v>8.9041095890410968E-2</v>
      </c>
      <c r="T183" s="78">
        <f t="shared" si="27"/>
        <v>19775</v>
      </c>
    </row>
    <row r="184" spans="1:20" ht="16.5" x14ac:dyDescent="0.2">
      <c r="A184" s="17">
        <v>135</v>
      </c>
      <c r="B184" s="17">
        <v>109445</v>
      </c>
      <c r="D184" s="142"/>
      <c r="E184" s="142"/>
      <c r="F184" s="142"/>
      <c r="G184" s="142"/>
      <c r="M184" s="77" t="s">
        <v>122</v>
      </c>
      <c r="N184" s="14">
        <f>SUMIFS(芦花古楼!$AL$5:$AL$104,芦花古楼!$AH$5:$AH$104,"&gt;"&amp;经验计算!O184,芦花古楼!$AH$5:$AH$104,"&lt;="&amp;经验计算!P184)</f>
        <v>25650</v>
      </c>
      <c r="O184" s="76">
        <v>50</v>
      </c>
      <c r="P184" s="76">
        <v>60</v>
      </c>
      <c r="R184" s="44">
        <v>1.4</v>
      </c>
      <c r="S184" s="21">
        <f t="shared" si="26"/>
        <v>9.5890410958904104E-2</v>
      </c>
      <c r="T184" s="78">
        <f t="shared" si="27"/>
        <v>21295</v>
      </c>
    </row>
    <row r="185" spans="1:20" ht="16.5" x14ac:dyDescent="0.2">
      <c r="A185" s="17">
        <v>136</v>
      </c>
      <c r="B185" s="17">
        <v>116745</v>
      </c>
      <c r="D185" s="142"/>
      <c r="E185" s="142"/>
      <c r="F185" s="142"/>
      <c r="G185" s="142"/>
      <c r="M185" s="77" t="s">
        <v>50</v>
      </c>
      <c r="N185" s="14"/>
      <c r="O185" s="14">
        <f>日常任务!D125*经验计算!N185</f>
        <v>0</v>
      </c>
      <c r="R185" s="44">
        <v>1.5</v>
      </c>
      <c r="S185" s="21">
        <f t="shared" si="26"/>
        <v>0.10273972602739727</v>
      </c>
      <c r="T185" s="78">
        <f t="shared" si="27"/>
        <v>22820</v>
      </c>
    </row>
    <row r="186" spans="1:20" ht="16.5" x14ac:dyDescent="0.2">
      <c r="A186" s="17">
        <v>137</v>
      </c>
      <c r="B186" s="17">
        <v>124040</v>
      </c>
      <c r="D186" s="142"/>
      <c r="E186" s="142"/>
      <c r="F186" s="142"/>
      <c r="G186" s="142"/>
      <c r="M186" s="77" t="s">
        <v>47</v>
      </c>
      <c r="N186" s="14">
        <f>INDEX(节奏总表!$L$4:$L$23,经验计算!N179)*60</f>
        <v>4680</v>
      </c>
      <c r="O186" s="14">
        <f>INDEX(章节关卡!$D$6:$D$25,经验计算!N179)*经验计算!N186</f>
        <v>126360</v>
      </c>
      <c r="R186" s="44">
        <v>1.6</v>
      </c>
      <c r="S186" s="21">
        <f t="shared" si="26"/>
        <v>0.10958904109589042</v>
      </c>
      <c r="T186" s="78">
        <f t="shared" si="27"/>
        <v>24340</v>
      </c>
    </row>
    <row r="187" spans="1:20" ht="16.5" x14ac:dyDescent="0.2">
      <c r="A187" s="17">
        <v>138</v>
      </c>
      <c r="B187" s="17">
        <v>131335</v>
      </c>
      <c r="D187" s="142"/>
      <c r="E187" s="142"/>
      <c r="F187" s="142"/>
      <c r="G187" s="142"/>
      <c r="M187" s="77" t="s">
        <v>43</v>
      </c>
      <c r="N187" s="19">
        <v>0</v>
      </c>
      <c r="O187" s="14">
        <f>N188*N187</f>
        <v>0</v>
      </c>
      <c r="R187" s="44">
        <v>1.7</v>
      </c>
      <c r="S187" s="21">
        <f t="shared" si="26"/>
        <v>0.11643835616438356</v>
      </c>
      <c r="T187" s="78">
        <f t="shared" si="27"/>
        <v>25860</v>
      </c>
    </row>
    <row r="188" spans="1:20" ht="16.5" x14ac:dyDescent="0.2">
      <c r="A188" s="17">
        <v>139</v>
      </c>
      <c r="B188" s="17">
        <v>145930</v>
      </c>
      <c r="D188" s="142"/>
      <c r="E188" s="142"/>
      <c r="F188" s="142"/>
      <c r="G188" s="142"/>
      <c r="M188" s="77" t="s">
        <v>42</v>
      </c>
      <c r="N188" s="14">
        <f>(N180+N181+N183+N182+N184+O185+O186+P180)/(1-N187)</f>
        <v>222120</v>
      </c>
      <c r="O188" s="15"/>
      <c r="R188" s="44">
        <v>1.8</v>
      </c>
      <c r="S188" s="21">
        <f t="shared" si="26"/>
        <v>0.12328767123287672</v>
      </c>
      <c r="T188" s="78">
        <f t="shared" si="27"/>
        <v>27380</v>
      </c>
    </row>
    <row r="189" spans="1:20" s="15" customFormat="1" ht="16.5" x14ac:dyDescent="0.2">
      <c r="M189"/>
      <c r="N189"/>
      <c r="O189"/>
      <c r="P189"/>
      <c r="Q189"/>
      <c r="R189" s="44">
        <v>2</v>
      </c>
      <c r="S189" s="21">
        <f t="shared" si="26"/>
        <v>0.13698630136986301</v>
      </c>
      <c r="T189" s="78">
        <f t="shared" si="27"/>
        <v>30425</v>
      </c>
    </row>
    <row r="190" spans="1:20" s="15" customFormat="1" x14ac:dyDescent="0.2"/>
    <row r="191" spans="1:20" s="15" customFormat="1" x14ac:dyDescent="0.2"/>
    <row r="192" spans="1:20" s="15" customFormat="1" x14ac:dyDescent="0.2">
      <c r="R192" s="15">
        <f>SUM(R194:R203)</f>
        <v>14.6</v>
      </c>
    </row>
    <row r="193" spans="1:20" ht="17.25" x14ac:dyDescent="0.2">
      <c r="A193" s="17">
        <v>140</v>
      </c>
      <c r="B193" s="17">
        <v>105615</v>
      </c>
      <c r="D193" s="142"/>
      <c r="E193" s="142"/>
      <c r="F193" s="142"/>
      <c r="G193" s="142"/>
      <c r="M193" s="77" t="s">
        <v>118</v>
      </c>
      <c r="N193" s="76">
        <v>15</v>
      </c>
      <c r="O193" s="77" t="s">
        <v>118</v>
      </c>
      <c r="P193" s="76">
        <v>14</v>
      </c>
      <c r="Q193" s="15"/>
      <c r="R193" s="12" t="s">
        <v>46</v>
      </c>
      <c r="S193" s="12" t="s">
        <v>44</v>
      </c>
      <c r="T193" s="12" t="s">
        <v>45</v>
      </c>
    </row>
    <row r="194" spans="1:20" ht="16.5" x14ac:dyDescent="0.2">
      <c r="A194" s="17">
        <v>141</v>
      </c>
      <c r="B194" s="17">
        <v>116175</v>
      </c>
      <c r="D194" s="142"/>
      <c r="E194" s="142"/>
      <c r="F194" s="142"/>
      <c r="G194" s="142"/>
      <c r="M194" s="77" t="s">
        <v>81</v>
      </c>
      <c r="N194" s="14">
        <f>SUMIFS(章节关卡!$AV$5:$AV$286,章节关卡!$AT$5:$AT$286,"="&amp;经验计算!N193)</f>
        <v>5400</v>
      </c>
      <c r="O194" s="77" t="s">
        <v>123</v>
      </c>
      <c r="P194" s="14">
        <f>SUMIFS(章节关卡!$BD$5:$BD$283,章节关卡!$BB$5:$BB$283,"="&amp;经验计算!P193)</f>
        <v>9720</v>
      </c>
      <c r="R194" s="44">
        <v>1</v>
      </c>
      <c r="S194" s="21">
        <f>R194/$R$122</f>
        <v>6.8493150684931503E-2</v>
      </c>
      <c r="T194" s="44">
        <f>INT($N$202*S194/5)*5</f>
        <v>18560</v>
      </c>
    </row>
    <row r="195" spans="1:20" ht="16.5" x14ac:dyDescent="0.2">
      <c r="A195" s="17">
        <v>142</v>
      </c>
      <c r="B195" s="17">
        <v>126735</v>
      </c>
      <c r="D195" s="142"/>
      <c r="E195" s="142"/>
      <c r="F195" s="142"/>
      <c r="G195" s="142"/>
      <c r="M195" s="77" t="s">
        <v>119</v>
      </c>
      <c r="N195" s="14">
        <f>SUMIFS(芦花古楼!$E$5:$E$104,芦花古楼!$A$5:$A$104,"&gt;"&amp;经验计算!O195,芦花古楼!$A$5:$A$104,"&lt;="&amp;经验计算!P195)</f>
        <v>0</v>
      </c>
      <c r="O195" s="76">
        <v>100</v>
      </c>
      <c r="P195" s="76">
        <v>100</v>
      </c>
      <c r="R195" s="44">
        <v>1.1000000000000001</v>
      </c>
      <c r="S195" s="21">
        <f t="shared" ref="S195:S203" si="28">R195/$R$122</f>
        <v>7.5342465753424667E-2</v>
      </c>
      <c r="T195" s="78">
        <f t="shared" ref="T195:T203" si="29">INT($N$202*S195/5)*5</f>
        <v>20415</v>
      </c>
    </row>
    <row r="196" spans="1:20" ht="16.5" x14ac:dyDescent="0.2">
      <c r="A196" s="17">
        <v>143</v>
      </c>
      <c r="B196" s="17">
        <v>137300</v>
      </c>
      <c r="D196" s="142"/>
      <c r="E196" s="142"/>
      <c r="F196" s="142"/>
      <c r="G196" s="142"/>
      <c r="M196" s="77" t="s">
        <v>121</v>
      </c>
      <c r="N196" s="14">
        <f>SUMIFS(芦花古楼!$P$5:$P$104,芦花古楼!$L$5:$L$104,"&gt;"&amp;经验计算!O196,芦花古楼!$L$5:$L$104,"&lt;="&amp;经验计算!P196)</f>
        <v>29100</v>
      </c>
      <c r="O196" s="76">
        <v>90</v>
      </c>
      <c r="P196" s="76">
        <v>100</v>
      </c>
      <c r="R196" s="44">
        <v>1.2</v>
      </c>
      <c r="S196" s="21">
        <f t="shared" si="28"/>
        <v>8.2191780821917804E-2</v>
      </c>
      <c r="T196" s="78">
        <f t="shared" si="29"/>
        <v>22275</v>
      </c>
    </row>
    <row r="197" spans="1:20" ht="16.5" x14ac:dyDescent="0.2">
      <c r="A197" s="17">
        <v>144</v>
      </c>
      <c r="B197" s="17">
        <v>147860</v>
      </c>
      <c r="D197" s="142"/>
      <c r="E197" s="142"/>
      <c r="F197" s="142"/>
      <c r="G197" s="142"/>
      <c r="M197" s="77" t="s">
        <v>120</v>
      </c>
      <c r="N197" s="14">
        <f>SUMIFS(芦花古楼!$AA$5:$AA$104,芦花古楼!$W$5:$W$104,"&gt;"&amp;经验计算!O197,芦花古楼!$W$5:$W$104,"&lt;="&amp;经验计算!P197)</f>
        <v>34650</v>
      </c>
      <c r="O197" s="76">
        <v>70</v>
      </c>
      <c r="P197" s="76">
        <v>80</v>
      </c>
      <c r="R197" s="44">
        <v>1.3</v>
      </c>
      <c r="S197" s="21">
        <f t="shared" si="28"/>
        <v>8.9041095890410968E-2</v>
      </c>
      <c r="T197" s="78">
        <f t="shared" si="29"/>
        <v>24130</v>
      </c>
    </row>
    <row r="198" spans="1:20" ht="16.5" x14ac:dyDescent="0.2">
      <c r="A198" s="17">
        <v>145</v>
      </c>
      <c r="B198" s="17">
        <v>158420</v>
      </c>
      <c r="D198" s="142"/>
      <c r="E198" s="142"/>
      <c r="F198" s="142"/>
      <c r="G198" s="142"/>
      <c r="M198" s="77" t="s">
        <v>122</v>
      </c>
      <c r="N198" s="14">
        <f>SUMIFS(芦花古楼!$AL$5:$AL$104,芦花古楼!$AH$5:$AH$104,"&gt;"&amp;经验计算!O198,芦花古楼!$AH$5:$AH$104,"&lt;="&amp;经验计算!P198)</f>
        <v>30150</v>
      </c>
      <c r="O198" s="76">
        <v>60</v>
      </c>
      <c r="P198" s="76">
        <v>70</v>
      </c>
      <c r="R198" s="44">
        <v>1.4</v>
      </c>
      <c r="S198" s="21">
        <f t="shared" si="28"/>
        <v>9.5890410958904104E-2</v>
      </c>
      <c r="T198" s="78">
        <f t="shared" si="29"/>
        <v>25985</v>
      </c>
    </row>
    <row r="199" spans="1:20" ht="16.5" x14ac:dyDescent="0.2">
      <c r="A199" s="17">
        <v>146</v>
      </c>
      <c r="B199" s="17">
        <v>168985</v>
      </c>
      <c r="D199" s="142"/>
      <c r="E199" s="142"/>
      <c r="F199" s="142"/>
      <c r="G199" s="142"/>
      <c r="M199" s="77" t="s">
        <v>50</v>
      </c>
      <c r="N199" s="14"/>
      <c r="O199" s="14">
        <f>日常任务!D139*经验计算!N199</f>
        <v>0</v>
      </c>
      <c r="R199" s="44">
        <v>1.5</v>
      </c>
      <c r="S199" s="21">
        <f t="shared" si="28"/>
        <v>0.10273972602739727</v>
      </c>
      <c r="T199" s="78">
        <f t="shared" si="29"/>
        <v>27840</v>
      </c>
    </row>
    <row r="200" spans="1:20" ht="16.5" x14ac:dyDescent="0.2">
      <c r="A200" s="17">
        <v>147</v>
      </c>
      <c r="B200" s="17">
        <v>179545</v>
      </c>
      <c r="D200" s="142"/>
      <c r="E200" s="142"/>
      <c r="F200" s="142"/>
      <c r="G200" s="142"/>
      <c r="M200" s="77" t="s">
        <v>47</v>
      </c>
      <c r="N200" s="14">
        <f>INDEX(节奏总表!$L$4:$L$23,经验计算!N193)*60</f>
        <v>5400</v>
      </c>
      <c r="O200" s="14">
        <f>INDEX(章节关卡!$D$6:$D$25,经验计算!N193)*经验计算!N200</f>
        <v>162000</v>
      </c>
      <c r="R200" s="44">
        <v>1.6</v>
      </c>
      <c r="S200" s="21">
        <f t="shared" si="28"/>
        <v>0.10958904109589042</v>
      </c>
      <c r="T200" s="78">
        <f t="shared" si="29"/>
        <v>29700</v>
      </c>
    </row>
    <row r="201" spans="1:20" ht="16.5" x14ac:dyDescent="0.2">
      <c r="A201" s="17">
        <v>148</v>
      </c>
      <c r="B201" s="17">
        <v>190105</v>
      </c>
      <c r="D201" s="142"/>
      <c r="E201" s="142"/>
      <c r="F201" s="142"/>
      <c r="G201" s="142"/>
      <c r="M201" s="77" t="s">
        <v>43</v>
      </c>
      <c r="N201" s="19">
        <v>0</v>
      </c>
      <c r="O201" s="14">
        <f>N202*N201</f>
        <v>0</v>
      </c>
      <c r="R201" s="44">
        <v>1.7</v>
      </c>
      <c r="S201" s="21">
        <f t="shared" si="28"/>
        <v>0.11643835616438356</v>
      </c>
      <c r="T201" s="78">
        <f t="shared" si="29"/>
        <v>31555</v>
      </c>
    </row>
    <row r="202" spans="1:20" ht="16.5" x14ac:dyDescent="0.2">
      <c r="A202" s="17">
        <v>149</v>
      </c>
      <c r="B202" s="17">
        <v>211230</v>
      </c>
      <c r="D202" s="142"/>
      <c r="E202" s="142"/>
      <c r="F202" s="142"/>
      <c r="G202" s="142"/>
      <c r="M202" s="77" t="s">
        <v>42</v>
      </c>
      <c r="N202" s="14">
        <f>(N194+N195+N197+N196+N198+O199+O200+P194)/(1-N201)</f>
        <v>271020</v>
      </c>
      <c r="O202" s="15"/>
      <c r="R202" s="44">
        <v>1.8</v>
      </c>
      <c r="S202" s="21">
        <f t="shared" si="28"/>
        <v>0.12328767123287672</v>
      </c>
      <c r="T202" s="78">
        <f t="shared" si="29"/>
        <v>33410</v>
      </c>
    </row>
    <row r="203" spans="1:20" ht="16.5" x14ac:dyDescent="0.2">
      <c r="A203" s="15"/>
      <c r="B203" s="15"/>
      <c r="R203" s="44">
        <v>2</v>
      </c>
      <c r="S203" s="21">
        <f t="shared" si="28"/>
        <v>0.13698630136986301</v>
      </c>
      <c r="T203" s="78">
        <f t="shared" si="29"/>
        <v>37125</v>
      </c>
    </row>
    <row r="207" spans="1:20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>
        <f>SUM(R209:R218)</f>
        <v>14.6</v>
      </c>
      <c r="S207" s="15"/>
      <c r="T207" s="15"/>
    </row>
    <row r="208" spans="1:20" ht="17.25" x14ac:dyDescent="0.2">
      <c r="A208" s="76">
        <v>151</v>
      </c>
      <c r="B208" s="76">
        <v>162575</v>
      </c>
      <c r="D208" s="142"/>
      <c r="E208" s="142"/>
      <c r="F208" s="142"/>
      <c r="G208" s="142"/>
      <c r="M208" s="77" t="s">
        <v>118</v>
      </c>
      <c r="N208" s="76">
        <v>16</v>
      </c>
      <c r="O208" s="77" t="s">
        <v>118</v>
      </c>
      <c r="P208" s="76">
        <v>15</v>
      </c>
      <c r="Q208" s="15"/>
      <c r="R208" s="12" t="s">
        <v>46</v>
      </c>
      <c r="S208" s="12" t="s">
        <v>44</v>
      </c>
      <c r="T208" s="12" t="s">
        <v>45</v>
      </c>
    </row>
    <row r="209" spans="1:20" ht="16.5" x14ac:dyDescent="0.2">
      <c r="A209" s="76">
        <v>152</v>
      </c>
      <c r="B209" s="76">
        <v>178835</v>
      </c>
      <c r="D209" s="142"/>
      <c r="E209" s="142"/>
      <c r="F209" s="142"/>
      <c r="G209" s="142"/>
      <c r="M209" s="77" t="s">
        <v>81</v>
      </c>
      <c r="N209" s="14">
        <f>SUMIFS(章节关卡!$AV$5:$AV$286,章节关卡!$AT$5:$AT$286,"="&amp;经验计算!N208)</f>
        <v>5760</v>
      </c>
      <c r="O209" s="77" t="s">
        <v>123</v>
      </c>
      <c r="P209" s="14">
        <f>SUMIFS(章节关卡!$BD$5:$BD$283,章节关卡!$BB$5:$BB$283,"="&amp;经验计算!P208)</f>
        <v>10800</v>
      </c>
      <c r="R209" s="76">
        <v>1</v>
      </c>
      <c r="S209" s="21">
        <f>R209/$R$122</f>
        <v>6.8493150684931503E-2</v>
      </c>
      <c r="T209" s="76">
        <f>INT($N$217*S209/5)*5</f>
        <v>20650</v>
      </c>
    </row>
    <row r="210" spans="1:20" ht="16.5" x14ac:dyDescent="0.2">
      <c r="A210" s="78">
        <v>153</v>
      </c>
      <c r="B210" s="76">
        <v>195090</v>
      </c>
      <c r="D210" s="142"/>
      <c r="E210" s="142"/>
      <c r="F210" s="142"/>
      <c r="G210" s="142"/>
      <c r="M210" s="77" t="s">
        <v>119</v>
      </c>
      <c r="N210" s="14">
        <f>SUMIFS(芦花古楼!$E$5:$E$104,芦花古楼!$A$5:$A$104,"&gt;"&amp;经验计算!O210,芦花古楼!$A$5:$A$104,"&lt;="&amp;经验计算!P210)</f>
        <v>0</v>
      </c>
      <c r="O210" s="76">
        <v>100</v>
      </c>
      <c r="P210" s="76">
        <v>100</v>
      </c>
      <c r="R210" s="76">
        <v>1.1000000000000001</v>
      </c>
      <c r="S210" s="21">
        <f t="shared" ref="S210:S218" si="30">R210/$R$122</f>
        <v>7.5342465753424667E-2</v>
      </c>
      <c r="T210" s="78">
        <f t="shared" ref="T210:T218" si="31">INT($N$217*S210/5)*5</f>
        <v>22720</v>
      </c>
    </row>
    <row r="211" spans="1:20" ht="16.5" x14ac:dyDescent="0.2">
      <c r="A211" s="78">
        <v>154</v>
      </c>
      <c r="B211" s="76">
        <v>211350</v>
      </c>
      <c r="D211" s="142"/>
      <c r="E211" s="142"/>
      <c r="F211" s="142"/>
      <c r="G211" s="142"/>
      <c r="M211" s="77" t="s">
        <v>121</v>
      </c>
      <c r="N211" s="14">
        <f>SUMIFS(芦花古楼!$P$5:$P$104,芦花古楼!$L$5:$L$104,"&gt;"&amp;经验计算!O211,芦花古楼!$L$5:$L$104,"&lt;="&amp;经验计算!P211)</f>
        <v>0</v>
      </c>
      <c r="O211" s="76">
        <v>100</v>
      </c>
      <c r="P211" s="76">
        <v>100</v>
      </c>
      <c r="R211" s="76">
        <v>1.2</v>
      </c>
      <c r="S211" s="21">
        <f t="shared" si="30"/>
        <v>8.2191780821917804E-2</v>
      </c>
      <c r="T211" s="78">
        <f t="shared" si="31"/>
        <v>24785</v>
      </c>
    </row>
    <row r="212" spans="1:20" ht="16.5" x14ac:dyDescent="0.2">
      <c r="A212" s="78">
        <v>155</v>
      </c>
      <c r="B212" s="76">
        <v>227605</v>
      </c>
      <c r="D212" s="142"/>
      <c r="E212" s="142"/>
      <c r="F212" s="142"/>
      <c r="G212" s="142"/>
      <c r="M212" s="77" t="s">
        <v>120</v>
      </c>
      <c r="N212" s="14">
        <f>SUMIFS(芦花古楼!$AA$5:$AA$104,芦花古楼!$W$5:$W$104,"&gt;"&amp;经验计算!O212,芦花古楼!$W$5:$W$104,"&lt;="&amp;经验计算!P212)</f>
        <v>39150</v>
      </c>
      <c r="O212" s="76">
        <v>80</v>
      </c>
      <c r="P212" s="76">
        <v>90</v>
      </c>
      <c r="R212" s="76">
        <v>1.3</v>
      </c>
      <c r="S212" s="21">
        <f t="shared" si="30"/>
        <v>8.9041095890410968E-2</v>
      </c>
      <c r="T212" s="78">
        <f t="shared" si="31"/>
        <v>26850</v>
      </c>
    </row>
    <row r="213" spans="1:20" ht="16.5" x14ac:dyDescent="0.2">
      <c r="A213" s="78">
        <v>156</v>
      </c>
      <c r="B213" s="76">
        <v>243865</v>
      </c>
      <c r="D213" s="142"/>
      <c r="E213" s="142"/>
      <c r="F213" s="142"/>
      <c r="G213" s="142"/>
      <c r="M213" s="77" t="s">
        <v>122</v>
      </c>
      <c r="N213" s="14">
        <f>SUMIFS(芦花古楼!$AL$5:$AL$104,芦花古楼!$AH$5:$AH$104,"&gt;"&amp;经验计算!O213,芦花古楼!$AH$5:$AH$104,"&lt;="&amp;经验计算!P213)</f>
        <v>34650</v>
      </c>
      <c r="O213" s="76">
        <v>70</v>
      </c>
      <c r="P213" s="76">
        <v>80</v>
      </c>
      <c r="R213" s="76">
        <v>1.4</v>
      </c>
      <c r="S213" s="21">
        <f t="shared" si="30"/>
        <v>9.5890410958904104E-2</v>
      </c>
      <c r="T213" s="78">
        <f t="shared" si="31"/>
        <v>28915</v>
      </c>
    </row>
    <row r="214" spans="1:20" ht="16.5" x14ac:dyDescent="0.2">
      <c r="A214" s="78">
        <v>157</v>
      </c>
      <c r="B214" s="76">
        <v>260120</v>
      </c>
      <c r="D214" s="142"/>
      <c r="E214" s="142"/>
      <c r="F214" s="142"/>
      <c r="G214" s="142"/>
      <c r="M214" s="77" t="s">
        <v>50</v>
      </c>
      <c r="N214" s="14"/>
      <c r="O214" s="14">
        <f>日常任务!D154*经验计算!N214</f>
        <v>0</v>
      </c>
      <c r="R214" s="76">
        <v>1.5</v>
      </c>
      <c r="S214" s="21">
        <f t="shared" si="30"/>
        <v>0.10273972602739727</v>
      </c>
      <c r="T214" s="78">
        <f t="shared" si="31"/>
        <v>30980</v>
      </c>
    </row>
    <row r="215" spans="1:20" ht="16.5" x14ac:dyDescent="0.2">
      <c r="A215" s="78">
        <v>158</v>
      </c>
      <c r="B215" s="76">
        <v>276380</v>
      </c>
      <c r="D215" s="142"/>
      <c r="E215" s="142"/>
      <c r="F215" s="142"/>
      <c r="G215" s="142"/>
      <c r="M215" s="77" t="s">
        <v>47</v>
      </c>
      <c r="N215" s="14">
        <f>INDEX(节奏总表!$L$4:$L$23,经验计算!N208)*60</f>
        <v>6600</v>
      </c>
      <c r="O215" s="14">
        <f>INDEX(章节关卡!$D$6:$D$25,经验计算!N208)*经验计算!N215</f>
        <v>211200</v>
      </c>
      <c r="R215" s="76">
        <v>1.6</v>
      </c>
      <c r="S215" s="21">
        <f t="shared" si="30"/>
        <v>0.10958904109589042</v>
      </c>
      <c r="T215" s="78">
        <f t="shared" si="31"/>
        <v>33045</v>
      </c>
    </row>
    <row r="216" spans="1:20" ht="16.5" x14ac:dyDescent="0.2">
      <c r="A216" s="78">
        <v>159</v>
      </c>
      <c r="B216" s="76">
        <v>292635</v>
      </c>
      <c r="D216" s="142"/>
      <c r="E216" s="142"/>
      <c r="F216" s="142"/>
      <c r="G216" s="142"/>
      <c r="M216" s="77" t="s">
        <v>43</v>
      </c>
      <c r="N216" s="19">
        <v>0</v>
      </c>
      <c r="O216" s="14">
        <f>N217*N216</f>
        <v>0</v>
      </c>
      <c r="R216" s="76">
        <v>1.7</v>
      </c>
      <c r="S216" s="21">
        <f t="shared" si="30"/>
        <v>0.11643835616438356</v>
      </c>
      <c r="T216" s="78">
        <f t="shared" si="31"/>
        <v>35110</v>
      </c>
    </row>
    <row r="217" spans="1:20" ht="16.5" x14ac:dyDescent="0.2">
      <c r="A217" s="78">
        <v>160</v>
      </c>
      <c r="B217" s="76">
        <v>325150</v>
      </c>
      <c r="D217" s="142"/>
      <c r="E217" s="142"/>
      <c r="F217" s="142"/>
      <c r="G217" s="142"/>
      <c r="M217" s="77" t="s">
        <v>42</v>
      </c>
      <c r="N217" s="14">
        <f>(N209+N210+N212+N211+N213+O214+O215+P209)/(1-N216)</f>
        <v>301560</v>
      </c>
      <c r="O217" s="15"/>
      <c r="R217" s="76">
        <v>1.8</v>
      </c>
      <c r="S217" s="21">
        <f t="shared" si="30"/>
        <v>0.12328767123287672</v>
      </c>
      <c r="T217" s="78">
        <f t="shared" si="31"/>
        <v>37175</v>
      </c>
    </row>
    <row r="218" spans="1:20" ht="16.5" x14ac:dyDescent="0.2">
      <c r="A218" s="76"/>
      <c r="B218" s="76"/>
      <c r="R218" s="76">
        <v>2</v>
      </c>
      <c r="S218" s="21">
        <f t="shared" si="30"/>
        <v>0.13698630136986301</v>
      </c>
      <c r="T218" s="78">
        <f t="shared" si="31"/>
        <v>41305</v>
      </c>
    </row>
    <row r="221" spans="1:20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>
        <f>SUM(R223:R232)</f>
        <v>14.6</v>
      </c>
      <c r="S221" s="15"/>
      <c r="T221" s="15"/>
    </row>
    <row r="222" spans="1:20" ht="17.25" x14ac:dyDescent="0.2">
      <c r="A222" s="76">
        <v>161</v>
      </c>
      <c r="B222" s="76">
        <v>248050</v>
      </c>
      <c r="D222" s="142"/>
      <c r="E222" s="142"/>
      <c r="F222" s="142"/>
      <c r="G222" s="142"/>
      <c r="M222" s="77" t="s">
        <v>118</v>
      </c>
      <c r="N222" s="76">
        <v>17</v>
      </c>
      <c r="O222" s="77" t="s">
        <v>118</v>
      </c>
      <c r="P222" s="76">
        <v>16</v>
      </c>
      <c r="Q222" s="15"/>
      <c r="R222" s="12" t="s">
        <v>46</v>
      </c>
      <c r="S222" s="12" t="s">
        <v>44</v>
      </c>
      <c r="T222" s="12" t="s">
        <v>45</v>
      </c>
    </row>
    <row r="223" spans="1:20" ht="16.5" x14ac:dyDescent="0.2">
      <c r="A223" s="76">
        <v>162</v>
      </c>
      <c r="B223" s="76">
        <v>272860</v>
      </c>
      <c r="D223" s="142"/>
      <c r="E223" s="142"/>
      <c r="F223" s="142"/>
      <c r="G223" s="142"/>
      <c r="M223" s="77" t="s">
        <v>81</v>
      </c>
      <c r="N223" s="14">
        <f>SUMIFS(章节关卡!$AV$5:$AV$286,章节关卡!$AT$5:$AT$286,"="&amp;经验计算!N222)</f>
        <v>6300</v>
      </c>
      <c r="O223" s="77" t="s">
        <v>123</v>
      </c>
      <c r="P223" s="14">
        <f>SUMIFS(章节关卡!$BD$5:$BD$283,章节关卡!$BB$5:$BB$283,"="&amp;经验计算!P222)</f>
        <v>11520</v>
      </c>
      <c r="R223" s="76">
        <v>1</v>
      </c>
      <c r="S223" s="21">
        <f>R223/$R$122</f>
        <v>6.8493150684931503E-2</v>
      </c>
      <c r="T223" s="76">
        <f>INT($N$231*S223/5)*5</f>
        <v>24725</v>
      </c>
    </row>
    <row r="224" spans="1:20" ht="16.5" x14ac:dyDescent="0.2">
      <c r="A224" s="78">
        <v>163</v>
      </c>
      <c r="B224" s="76">
        <v>297665</v>
      </c>
      <c r="D224" s="142"/>
      <c r="E224" s="142"/>
      <c r="F224" s="142"/>
      <c r="G224" s="142"/>
      <c r="M224" s="77" t="s">
        <v>119</v>
      </c>
      <c r="N224" s="14">
        <f>SUMIFS(芦花古楼!$E$5:$E$104,芦花古楼!$A$5:$A$104,"&gt;"&amp;经验计算!O224,芦花古楼!$A$5:$A$104,"&lt;="&amp;经验计算!P224)</f>
        <v>0</v>
      </c>
      <c r="O224" s="76">
        <v>100</v>
      </c>
      <c r="P224" s="76">
        <v>100</v>
      </c>
      <c r="R224" s="76">
        <v>1.1000000000000001</v>
      </c>
      <c r="S224" s="21">
        <f t="shared" ref="S224:S232" si="32">R224/$R$122</f>
        <v>7.5342465753424667E-2</v>
      </c>
      <c r="T224" s="78">
        <f t="shared" ref="T224:T232" si="33">INT($N$231*S224/5)*5</f>
        <v>27200</v>
      </c>
    </row>
    <row r="225" spans="1:20" ht="16.5" x14ac:dyDescent="0.2">
      <c r="A225" s="78">
        <v>164</v>
      </c>
      <c r="B225" s="76">
        <v>322470</v>
      </c>
      <c r="D225" s="142"/>
      <c r="E225" s="142"/>
      <c r="F225" s="142"/>
      <c r="G225" s="142"/>
      <c r="M225" s="77" t="s">
        <v>121</v>
      </c>
      <c r="N225" s="14">
        <f>SUMIFS(芦花古楼!$P$5:$P$104,芦花古楼!$L$5:$L$104,"&gt;"&amp;经验计算!O225,芦花古楼!$L$5:$L$104,"&lt;="&amp;经验计算!P225)</f>
        <v>0</v>
      </c>
      <c r="O225" s="78">
        <v>100</v>
      </c>
      <c r="P225" s="78">
        <v>100</v>
      </c>
      <c r="R225" s="76">
        <v>1.2</v>
      </c>
      <c r="S225" s="21">
        <f t="shared" si="32"/>
        <v>8.2191780821917804E-2</v>
      </c>
      <c r="T225" s="78">
        <f t="shared" si="33"/>
        <v>29670</v>
      </c>
    </row>
    <row r="226" spans="1:20" ht="16.5" x14ac:dyDescent="0.2">
      <c r="A226" s="78">
        <v>165</v>
      </c>
      <c r="B226" s="76">
        <v>347275</v>
      </c>
      <c r="D226" s="142"/>
      <c r="E226" s="142"/>
      <c r="F226" s="142"/>
      <c r="G226" s="142"/>
      <c r="M226" s="77" t="s">
        <v>120</v>
      </c>
      <c r="N226" s="14">
        <f>SUMIFS(芦花古楼!$AA$5:$AA$104,芦花古楼!$W$5:$W$104,"&gt;"&amp;经验计算!O226,芦花古楼!$W$5:$W$104,"&lt;="&amp;经验计算!P226)</f>
        <v>43650</v>
      </c>
      <c r="O226" s="76">
        <v>90</v>
      </c>
      <c r="P226" s="76">
        <v>100</v>
      </c>
      <c r="R226" s="76">
        <v>1.3</v>
      </c>
      <c r="S226" s="21">
        <f t="shared" si="32"/>
        <v>8.9041095890410968E-2</v>
      </c>
      <c r="T226" s="78">
        <f t="shared" si="33"/>
        <v>32145</v>
      </c>
    </row>
    <row r="227" spans="1:20" ht="16.5" x14ac:dyDescent="0.2">
      <c r="A227" s="78">
        <v>166</v>
      </c>
      <c r="B227" s="76">
        <v>372080</v>
      </c>
      <c r="D227" s="142"/>
      <c r="E227" s="142"/>
      <c r="F227" s="142"/>
      <c r="G227" s="142"/>
      <c r="M227" s="77" t="s">
        <v>122</v>
      </c>
      <c r="N227" s="14">
        <f>SUMIFS(芦花古楼!$AL$5:$AL$104,芦花古楼!$AH$5:$AH$104,"&gt;"&amp;经验计算!O227,芦花古楼!$AH$5:$AH$104,"&lt;="&amp;经验计算!P227)</f>
        <v>39150</v>
      </c>
      <c r="O227" s="76">
        <v>80</v>
      </c>
      <c r="P227" s="76">
        <v>90</v>
      </c>
      <c r="R227" s="76">
        <v>1.4</v>
      </c>
      <c r="S227" s="21">
        <f t="shared" si="32"/>
        <v>9.5890410958904104E-2</v>
      </c>
      <c r="T227" s="78">
        <f t="shared" si="33"/>
        <v>34615</v>
      </c>
    </row>
    <row r="228" spans="1:20" ht="16.5" x14ac:dyDescent="0.2">
      <c r="A228" s="78">
        <v>167</v>
      </c>
      <c r="B228" s="76">
        <v>396885</v>
      </c>
      <c r="D228" s="142"/>
      <c r="E228" s="142"/>
      <c r="F228" s="142"/>
      <c r="G228" s="142"/>
      <c r="M228" s="77" t="s">
        <v>50</v>
      </c>
      <c r="N228" s="14"/>
      <c r="O228" s="14">
        <f>日常任务!D169*经验计算!N228</f>
        <v>0</v>
      </c>
      <c r="R228" s="76">
        <v>1.5</v>
      </c>
      <c r="S228" s="21">
        <f t="shared" si="32"/>
        <v>0.10273972602739727</v>
      </c>
      <c r="T228" s="78">
        <f t="shared" si="33"/>
        <v>37090</v>
      </c>
    </row>
    <row r="229" spans="1:20" ht="16.5" x14ac:dyDescent="0.2">
      <c r="A229" s="78">
        <v>168</v>
      </c>
      <c r="B229" s="76">
        <v>421690</v>
      </c>
      <c r="D229" s="142"/>
      <c r="E229" s="142"/>
      <c r="F229" s="142"/>
      <c r="G229" s="142"/>
      <c r="M229" s="77" t="s">
        <v>47</v>
      </c>
      <c r="N229" s="14">
        <f>INDEX(节奏总表!$L$4:$L$23,经验计算!N222)*60</f>
        <v>7440</v>
      </c>
      <c r="O229" s="14">
        <f>INDEX(章节关卡!$D$6:$D$25,经验计算!N222)*经验计算!N229</f>
        <v>260400</v>
      </c>
      <c r="R229" s="76">
        <v>1.6</v>
      </c>
      <c r="S229" s="21">
        <f t="shared" si="32"/>
        <v>0.10958904109589042</v>
      </c>
      <c r="T229" s="78">
        <f t="shared" si="33"/>
        <v>39560</v>
      </c>
    </row>
    <row r="230" spans="1:20" ht="16.5" x14ac:dyDescent="0.2">
      <c r="A230" s="78">
        <v>169</v>
      </c>
      <c r="B230" s="76">
        <v>446495</v>
      </c>
      <c r="D230" s="142"/>
      <c r="E230" s="142"/>
      <c r="F230" s="142"/>
      <c r="G230" s="142"/>
      <c r="M230" s="77" t="s">
        <v>43</v>
      </c>
      <c r="N230" s="19">
        <v>0</v>
      </c>
      <c r="O230" s="14">
        <f>N231*N230</f>
        <v>0</v>
      </c>
      <c r="R230" s="76">
        <v>1.7</v>
      </c>
      <c r="S230" s="21">
        <f t="shared" si="32"/>
        <v>0.11643835616438356</v>
      </c>
      <c r="T230" s="78">
        <f t="shared" si="33"/>
        <v>42035</v>
      </c>
    </row>
    <row r="231" spans="1:20" ht="16.5" x14ac:dyDescent="0.2">
      <c r="A231" s="78">
        <v>170</v>
      </c>
      <c r="B231" s="76">
        <v>496105</v>
      </c>
      <c r="D231" s="142"/>
      <c r="E231" s="142"/>
      <c r="F231" s="142"/>
      <c r="G231" s="142"/>
      <c r="M231" s="77" t="s">
        <v>42</v>
      </c>
      <c r="N231" s="14">
        <f>(N223+N224+N226+N225+N227+O228+O229+P223)/(1-N230)</f>
        <v>361020</v>
      </c>
      <c r="O231" s="15"/>
      <c r="R231" s="76">
        <v>1.8</v>
      </c>
      <c r="S231" s="21">
        <f t="shared" si="32"/>
        <v>0.12328767123287672</v>
      </c>
      <c r="T231" s="78">
        <f t="shared" si="33"/>
        <v>44505</v>
      </c>
    </row>
    <row r="232" spans="1:20" ht="16.5" x14ac:dyDescent="0.2">
      <c r="A232" s="76"/>
      <c r="B232" s="76"/>
      <c r="R232" s="76">
        <v>2</v>
      </c>
      <c r="S232" s="21">
        <f t="shared" si="32"/>
        <v>0.13698630136986301</v>
      </c>
      <c r="T232" s="78">
        <f t="shared" si="33"/>
        <v>49450</v>
      </c>
    </row>
    <row r="235" spans="1:20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>
        <f>SUM(R237:R246)</f>
        <v>14.6</v>
      </c>
      <c r="S235" s="15"/>
      <c r="T235" s="15"/>
    </row>
    <row r="236" spans="1:20" ht="17.25" x14ac:dyDescent="0.2">
      <c r="A236" s="76">
        <v>171</v>
      </c>
      <c r="B236" s="76">
        <v>376385</v>
      </c>
      <c r="D236" s="142"/>
      <c r="E236" s="142"/>
      <c r="F236" s="142"/>
      <c r="G236" s="142"/>
      <c r="M236" s="77" t="s">
        <v>118</v>
      </c>
      <c r="N236" s="76">
        <v>18</v>
      </c>
      <c r="O236" s="77" t="s">
        <v>118</v>
      </c>
      <c r="P236" s="76">
        <v>17</v>
      </c>
      <c r="Q236" s="15"/>
      <c r="R236" s="12" t="s">
        <v>46</v>
      </c>
      <c r="S236" s="12" t="s">
        <v>44</v>
      </c>
      <c r="T236" s="12" t="s">
        <v>45</v>
      </c>
    </row>
    <row r="237" spans="1:20" ht="16.5" x14ac:dyDescent="0.2">
      <c r="A237" s="76">
        <v>172</v>
      </c>
      <c r="B237" s="76">
        <v>414025</v>
      </c>
      <c r="D237" s="142"/>
      <c r="E237" s="142"/>
      <c r="F237" s="142"/>
      <c r="G237" s="142"/>
      <c r="M237" s="77" t="s">
        <v>81</v>
      </c>
      <c r="N237" s="14">
        <f>SUMIFS(章节关卡!$AV$5:$AV$286,章节关卡!$AT$5:$AT$286,"="&amp;经验计算!N236)</f>
        <v>6660</v>
      </c>
      <c r="O237" s="77" t="s">
        <v>123</v>
      </c>
      <c r="P237" s="14">
        <f>SUMIFS(章节关卡!$BD$5:$BD$283,章节关卡!$BB$5:$BB$283,"="&amp;经验计算!P236)</f>
        <v>12600</v>
      </c>
      <c r="R237" s="76">
        <v>1</v>
      </c>
      <c r="S237" s="21">
        <f>R237/$R$122</f>
        <v>6.8493150684931503E-2</v>
      </c>
      <c r="T237" s="76">
        <f>INT($N$245*S237/5)*5</f>
        <v>24075</v>
      </c>
    </row>
    <row r="238" spans="1:20" ht="16.5" x14ac:dyDescent="0.2">
      <c r="A238" s="78">
        <v>173</v>
      </c>
      <c r="B238" s="76">
        <v>451660</v>
      </c>
      <c r="D238" s="142"/>
      <c r="E238" s="142"/>
      <c r="F238" s="142"/>
      <c r="G238" s="142"/>
      <c r="M238" s="77" t="s">
        <v>119</v>
      </c>
      <c r="N238" s="14">
        <f>SUMIFS(芦花古楼!$E$5:$E$104,芦花古楼!$A$5:$A$104,"&gt;"&amp;经验计算!O238,芦花古楼!$A$5:$A$104,"&lt;="&amp;经验计算!P238)</f>
        <v>0</v>
      </c>
      <c r="O238" s="76">
        <v>100</v>
      </c>
      <c r="P238" s="76">
        <v>100</v>
      </c>
      <c r="R238" s="76">
        <v>1.1000000000000001</v>
      </c>
      <c r="S238" s="21">
        <f t="shared" ref="S238:S246" si="34">R238/$R$122</f>
        <v>7.5342465753424667E-2</v>
      </c>
      <c r="T238" s="78">
        <f t="shared" ref="T238:T246" si="35">INT($N$245*S238/5)*5</f>
        <v>26480</v>
      </c>
    </row>
    <row r="239" spans="1:20" ht="16.5" x14ac:dyDescent="0.2">
      <c r="A239" s="78">
        <v>174</v>
      </c>
      <c r="B239" s="76">
        <v>489300</v>
      </c>
      <c r="D239" s="142"/>
      <c r="E239" s="142"/>
      <c r="F239" s="142"/>
      <c r="G239" s="142"/>
      <c r="M239" s="77" t="s">
        <v>121</v>
      </c>
      <c r="N239" s="14">
        <f>SUMIFS(芦花古楼!$P$5:$P$104,芦花古楼!$L$5:$L$104,"&gt;"&amp;经验计算!O239,芦花古楼!$L$5:$L$104,"&lt;="&amp;经验计算!P239)</f>
        <v>0</v>
      </c>
      <c r="O239" s="78">
        <v>100</v>
      </c>
      <c r="P239" s="78">
        <v>100</v>
      </c>
      <c r="R239" s="76">
        <v>1.2</v>
      </c>
      <c r="S239" s="21">
        <f t="shared" si="34"/>
        <v>8.2191780821917804E-2</v>
      </c>
      <c r="T239" s="78">
        <f t="shared" si="35"/>
        <v>28890</v>
      </c>
    </row>
    <row r="240" spans="1:20" ht="16.5" x14ac:dyDescent="0.2">
      <c r="A240" s="78">
        <v>175</v>
      </c>
      <c r="B240" s="76">
        <v>526940</v>
      </c>
      <c r="D240" s="142"/>
      <c r="E240" s="142"/>
      <c r="F240" s="142"/>
      <c r="G240" s="142"/>
      <c r="M240" s="77" t="s">
        <v>120</v>
      </c>
      <c r="N240" s="14">
        <f>SUMIFS(芦花古楼!$AA$5:$AA$104,芦花古楼!$W$5:$W$104,"&gt;"&amp;经验计算!O240,芦花古楼!$W$5:$W$104,"&lt;="&amp;经验计算!P240)</f>
        <v>0</v>
      </c>
      <c r="O240" s="76">
        <v>100</v>
      </c>
      <c r="P240" s="76">
        <v>100</v>
      </c>
      <c r="R240" s="76">
        <v>1.3</v>
      </c>
      <c r="S240" s="21">
        <f t="shared" si="34"/>
        <v>8.9041095890410968E-2</v>
      </c>
      <c r="T240" s="78">
        <f t="shared" si="35"/>
        <v>31295</v>
      </c>
    </row>
    <row r="241" spans="1:20" ht="16.5" x14ac:dyDescent="0.2">
      <c r="A241" s="78">
        <v>176</v>
      </c>
      <c r="B241" s="76">
        <v>564580</v>
      </c>
      <c r="D241" s="142"/>
      <c r="E241" s="142"/>
      <c r="F241" s="142"/>
      <c r="G241" s="142"/>
      <c r="M241" s="77" t="s">
        <v>122</v>
      </c>
      <c r="N241" s="14">
        <f>SUMIFS(芦花古楼!$AL$5:$AL$104,芦花古楼!$AH$5:$AH$104,"&gt;"&amp;经验计算!O241,芦花古楼!$AH$5:$AH$104,"&lt;="&amp;经验计算!P241)</f>
        <v>43650</v>
      </c>
      <c r="O241" s="76">
        <v>90</v>
      </c>
      <c r="P241" s="76">
        <v>100</v>
      </c>
      <c r="R241" s="76">
        <v>1.4</v>
      </c>
      <c r="S241" s="21">
        <f t="shared" si="34"/>
        <v>9.5890410958904104E-2</v>
      </c>
      <c r="T241" s="78">
        <f t="shared" si="35"/>
        <v>33705</v>
      </c>
    </row>
    <row r="242" spans="1:20" ht="16.5" x14ac:dyDescent="0.2">
      <c r="A242" s="78">
        <v>177</v>
      </c>
      <c r="B242" s="76">
        <v>602215</v>
      </c>
      <c r="D242" s="142"/>
      <c r="E242" s="142"/>
      <c r="F242" s="142"/>
      <c r="G242" s="142"/>
      <c r="M242" s="77" t="s">
        <v>50</v>
      </c>
      <c r="N242" s="14"/>
      <c r="O242" s="14">
        <f>日常任务!D183*经验计算!N242</f>
        <v>0</v>
      </c>
      <c r="R242" s="76">
        <v>1.5</v>
      </c>
      <c r="S242" s="21">
        <f t="shared" si="34"/>
        <v>0.10273972602739727</v>
      </c>
      <c r="T242" s="78">
        <f t="shared" si="35"/>
        <v>36110</v>
      </c>
    </row>
    <row r="243" spans="1:20" ht="16.5" x14ac:dyDescent="0.2">
      <c r="A243" s="78">
        <v>178</v>
      </c>
      <c r="B243" s="76">
        <v>639855</v>
      </c>
      <c r="D243" s="142"/>
      <c r="E243" s="142"/>
      <c r="F243" s="142"/>
      <c r="G243" s="142"/>
      <c r="M243" s="77" t="s">
        <v>47</v>
      </c>
      <c r="N243" s="14">
        <f>INDEX(节奏总表!$L$4:$L$23,经验计算!N236)*60</f>
        <v>7800</v>
      </c>
      <c r="O243" s="14">
        <f>INDEX(章节关卡!$D$6:$D$25,经验计算!N236)*经验计算!N243</f>
        <v>288600</v>
      </c>
      <c r="R243" s="76">
        <v>1.6</v>
      </c>
      <c r="S243" s="21">
        <f t="shared" si="34"/>
        <v>0.10958904109589042</v>
      </c>
      <c r="T243" s="78">
        <f t="shared" si="35"/>
        <v>38520</v>
      </c>
    </row>
    <row r="244" spans="1:20" ht="16.5" x14ac:dyDescent="0.2">
      <c r="A244" s="78">
        <v>179</v>
      </c>
      <c r="B244" s="76">
        <v>677495</v>
      </c>
      <c r="D244" s="142"/>
      <c r="E244" s="142"/>
      <c r="F244" s="142"/>
      <c r="G244" s="142"/>
      <c r="M244" s="77" t="s">
        <v>43</v>
      </c>
      <c r="N244" s="19">
        <v>0</v>
      </c>
      <c r="O244" s="14">
        <f>N245*N244</f>
        <v>0</v>
      </c>
      <c r="R244" s="76">
        <v>1.7</v>
      </c>
      <c r="S244" s="21">
        <f t="shared" si="34"/>
        <v>0.11643835616438356</v>
      </c>
      <c r="T244" s="78">
        <f t="shared" si="35"/>
        <v>40925</v>
      </c>
    </row>
    <row r="245" spans="1:20" ht="16.5" x14ac:dyDescent="0.2">
      <c r="A245" s="78">
        <v>180</v>
      </c>
      <c r="B245" s="76">
        <v>752770</v>
      </c>
      <c r="D245" s="142"/>
      <c r="E245" s="142"/>
      <c r="F245" s="142"/>
      <c r="G245" s="142"/>
      <c r="M245" s="77" t="s">
        <v>42</v>
      </c>
      <c r="N245" s="14">
        <f>(N237+N238+N240+N239+N241+O242+O243+P237)/(1-N244)</f>
        <v>351510</v>
      </c>
      <c r="O245" s="15"/>
      <c r="R245" s="76">
        <v>1.8</v>
      </c>
      <c r="S245" s="21">
        <f t="shared" si="34"/>
        <v>0.12328767123287672</v>
      </c>
      <c r="T245" s="78">
        <f t="shared" si="35"/>
        <v>43335</v>
      </c>
    </row>
    <row r="246" spans="1:20" ht="16.5" x14ac:dyDescent="0.2">
      <c r="A246" s="76"/>
      <c r="B246" s="76"/>
      <c r="R246" s="76">
        <v>2</v>
      </c>
      <c r="S246" s="21">
        <f t="shared" si="34"/>
        <v>0.13698630136986301</v>
      </c>
      <c r="T246" s="78">
        <f t="shared" si="35"/>
        <v>48150</v>
      </c>
    </row>
    <row r="249" spans="1:20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>
        <f>SUM(R251:R260)</f>
        <v>14.6</v>
      </c>
      <c r="S249" s="15"/>
      <c r="T249" s="15"/>
    </row>
    <row r="250" spans="1:20" ht="17.25" x14ac:dyDescent="0.2">
      <c r="A250" s="76">
        <v>181</v>
      </c>
      <c r="B250" s="76">
        <v>528080</v>
      </c>
      <c r="D250" s="142"/>
      <c r="E250" s="142"/>
      <c r="F250" s="142"/>
      <c r="G250" s="142"/>
      <c r="M250" s="77" t="s">
        <v>118</v>
      </c>
      <c r="N250" s="76">
        <v>19</v>
      </c>
      <c r="O250" s="77" t="s">
        <v>118</v>
      </c>
      <c r="P250" s="76">
        <v>18</v>
      </c>
      <c r="Q250" s="15"/>
      <c r="R250" s="12" t="s">
        <v>46</v>
      </c>
      <c r="S250" s="12" t="s">
        <v>44</v>
      </c>
      <c r="T250" s="12" t="s">
        <v>45</v>
      </c>
    </row>
    <row r="251" spans="1:20" ht="16.5" x14ac:dyDescent="0.2">
      <c r="A251" s="76">
        <v>182</v>
      </c>
      <c r="B251" s="76">
        <v>580890</v>
      </c>
      <c r="D251" s="142"/>
      <c r="E251" s="142"/>
      <c r="F251" s="142"/>
      <c r="G251" s="142"/>
      <c r="M251" s="77" t="s">
        <v>81</v>
      </c>
      <c r="N251" s="14">
        <f>SUMIFS(章节关卡!$AV$5:$AV$286,章节关卡!$AT$5:$AT$286,"="&amp;经验计算!N250)</f>
        <v>7200</v>
      </c>
      <c r="O251" s="77" t="s">
        <v>123</v>
      </c>
      <c r="P251" s="14">
        <f>SUMIFS(章节关卡!$BD$5:$BD$283,章节关卡!$BB$5:$BB$283,"="&amp;经验计算!P250)</f>
        <v>13320</v>
      </c>
      <c r="R251" s="76">
        <v>1</v>
      </c>
      <c r="S251" s="21">
        <f>R251/$R$122</f>
        <v>6.8493150684931503E-2</v>
      </c>
      <c r="T251" s="76">
        <f>INT($N$259*S251/5)*5</f>
        <v>24090</v>
      </c>
    </row>
    <row r="252" spans="1:20" ht="16.5" x14ac:dyDescent="0.2">
      <c r="A252" s="78">
        <v>183</v>
      </c>
      <c r="B252" s="76">
        <v>633695</v>
      </c>
      <c r="D252" s="142"/>
      <c r="E252" s="142"/>
      <c r="F252" s="142"/>
      <c r="G252" s="142"/>
      <c r="M252" s="77" t="s">
        <v>119</v>
      </c>
      <c r="N252" s="14">
        <f>SUMIFS(芦花古楼!$E$5:$E$104,芦花古楼!$A$5:$A$104,"&gt;"&amp;经验计算!O252,芦花古楼!$A$5:$A$104,"&lt;="&amp;经验计算!P252)</f>
        <v>0</v>
      </c>
      <c r="O252" s="76">
        <v>100</v>
      </c>
      <c r="P252" s="76">
        <v>100</v>
      </c>
      <c r="R252" s="76">
        <v>1.1000000000000001</v>
      </c>
      <c r="S252" s="21">
        <f t="shared" ref="S252:S260" si="36">R252/$R$122</f>
        <v>7.5342465753424667E-2</v>
      </c>
      <c r="T252" s="78">
        <f t="shared" ref="T252:T260" si="37">INT($N$259*S252/5)*5</f>
        <v>26495</v>
      </c>
    </row>
    <row r="253" spans="1:20" ht="16.5" x14ac:dyDescent="0.2">
      <c r="A253" s="78">
        <v>184</v>
      </c>
      <c r="B253" s="76">
        <v>686505</v>
      </c>
      <c r="D253" s="142"/>
      <c r="E253" s="142"/>
      <c r="F253" s="142"/>
      <c r="G253" s="142"/>
      <c r="M253" s="77" t="s">
        <v>121</v>
      </c>
      <c r="N253" s="14">
        <f>SUMIFS(芦花古楼!$P$5:$P$104,芦花古楼!$L$5:$L$104,"&gt;"&amp;经验计算!O253,芦花古楼!$L$5:$L$104,"&lt;="&amp;经验计算!P253)</f>
        <v>0</v>
      </c>
      <c r="O253" s="78">
        <v>100</v>
      </c>
      <c r="P253" s="78">
        <v>100</v>
      </c>
      <c r="R253" s="76">
        <v>1.2</v>
      </c>
      <c r="S253" s="21">
        <f t="shared" si="36"/>
        <v>8.2191780821917804E-2</v>
      </c>
      <c r="T253" s="78">
        <f t="shared" si="37"/>
        <v>28905</v>
      </c>
    </row>
    <row r="254" spans="1:20" ht="16.5" x14ac:dyDescent="0.2">
      <c r="A254" s="78">
        <v>185</v>
      </c>
      <c r="B254" s="76">
        <v>739315</v>
      </c>
      <c r="D254" s="142"/>
      <c r="E254" s="142"/>
      <c r="F254" s="142"/>
      <c r="G254" s="142"/>
      <c r="M254" s="77" t="s">
        <v>120</v>
      </c>
      <c r="N254" s="14">
        <f>SUMIFS(芦花古楼!$AA$5:$AA$104,芦花古楼!$W$5:$W$104,"&gt;"&amp;经验计算!O254,芦花古楼!$W$5:$W$104,"&lt;="&amp;经验计算!P254)</f>
        <v>0</v>
      </c>
      <c r="O254" s="76">
        <v>100</v>
      </c>
      <c r="P254" s="76">
        <v>100</v>
      </c>
      <c r="R254" s="76">
        <v>1.3</v>
      </c>
      <c r="S254" s="21">
        <f t="shared" si="36"/>
        <v>8.9041095890410968E-2</v>
      </c>
      <c r="T254" s="78">
        <f t="shared" si="37"/>
        <v>31315</v>
      </c>
    </row>
    <row r="255" spans="1:20" ht="16.5" x14ac:dyDescent="0.2">
      <c r="A255" s="78">
        <v>186</v>
      </c>
      <c r="B255" s="76">
        <v>792120</v>
      </c>
      <c r="D255" s="142"/>
      <c r="E255" s="142"/>
      <c r="F255" s="142"/>
      <c r="G255" s="142"/>
      <c r="M255" s="77" t="s">
        <v>122</v>
      </c>
      <c r="N255" s="14">
        <f>SUMIFS(芦花古楼!$AL$5:$AL$104,芦花古楼!$AH$5:$AH$104,"&gt;"&amp;经验计算!O255,芦花古楼!$AH$5:$AH$104,"&lt;="&amp;经验计算!P255)</f>
        <v>0</v>
      </c>
      <c r="O255" s="76">
        <v>100</v>
      </c>
      <c r="P255" s="76">
        <v>100</v>
      </c>
      <c r="R255" s="76">
        <v>1.4</v>
      </c>
      <c r="S255" s="21">
        <f t="shared" si="36"/>
        <v>9.5890410958904104E-2</v>
      </c>
      <c r="T255" s="78">
        <f t="shared" si="37"/>
        <v>33725</v>
      </c>
    </row>
    <row r="256" spans="1:20" ht="16.5" x14ac:dyDescent="0.2">
      <c r="A256" s="78">
        <v>187</v>
      </c>
      <c r="B256" s="76">
        <v>844930</v>
      </c>
      <c r="D256" s="142"/>
      <c r="E256" s="142"/>
      <c r="F256" s="142"/>
      <c r="G256" s="142"/>
      <c r="M256" s="77" t="s">
        <v>50</v>
      </c>
      <c r="N256" s="14"/>
      <c r="O256" s="14">
        <f>日常任务!D197*经验计算!N256</f>
        <v>0</v>
      </c>
      <c r="R256" s="76">
        <v>1.5</v>
      </c>
      <c r="S256" s="21">
        <f t="shared" si="36"/>
        <v>0.10273972602739727</v>
      </c>
      <c r="T256" s="78">
        <f t="shared" si="37"/>
        <v>36135</v>
      </c>
    </row>
    <row r="257" spans="1:20" ht="16.5" x14ac:dyDescent="0.2">
      <c r="A257" s="78">
        <v>188</v>
      </c>
      <c r="B257" s="76">
        <v>897735</v>
      </c>
      <c r="D257" s="142"/>
      <c r="E257" s="142"/>
      <c r="F257" s="142"/>
      <c r="G257" s="142"/>
      <c r="M257" s="77" t="s">
        <v>47</v>
      </c>
      <c r="N257" s="14">
        <f>INDEX(节奏总表!$L$4:$L$23,经验计算!N250)*60</f>
        <v>8280</v>
      </c>
      <c r="O257" s="14">
        <f>INDEX(章节关卡!$D$6:$D$25,经验计算!N250)*经验计算!N257</f>
        <v>331200</v>
      </c>
      <c r="R257" s="76">
        <v>1.6</v>
      </c>
      <c r="S257" s="21">
        <f t="shared" si="36"/>
        <v>0.10958904109589042</v>
      </c>
      <c r="T257" s="78">
        <f t="shared" si="37"/>
        <v>38540</v>
      </c>
    </row>
    <row r="258" spans="1:20" ht="16.5" x14ac:dyDescent="0.2">
      <c r="A258" s="78">
        <v>189</v>
      </c>
      <c r="B258" s="76">
        <v>950545</v>
      </c>
      <c r="D258" s="142"/>
      <c r="E258" s="142"/>
      <c r="F258" s="142"/>
      <c r="G258" s="142"/>
      <c r="M258" s="77" t="s">
        <v>43</v>
      </c>
      <c r="N258" s="19">
        <v>0</v>
      </c>
      <c r="O258" s="14">
        <f>N259*N258</f>
        <v>0</v>
      </c>
      <c r="R258" s="76">
        <v>1.7</v>
      </c>
      <c r="S258" s="21">
        <f t="shared" si="36"/>
        <v>0.11643835616438356</v>
      </c>
      <c r="T258" s="78">
        <f t="shared" si="37"/>
        <v>40950</v>
      </c>
    </row>
    <row r="259" spans="1:20" ht="16.5" x14ac:dyDescent="0.2">
      <c r="A259" s="78">
        <v>190</v>
      </c>
      <c r="B259" s="76">
        <v>1056160</v>
      </c>
      <c r="D259" s="142"/>
      <c r="E259" s="142"/>
      <c r="F259" s="142"/>
      <c r="G259" s="142"/>
      <c r="M259" s="77" t="s">
        <v>42</v>
      </c>
      <c r="N259" s="14">
        <f>(N251+N252+N254+N253+N255+O256+O257+P251)/(1-N258)</f>
        <v>351720</v>
      </c>
      <c r="O259" s="15"/>
      <c r="R259" s="76">
        <v>1.8</v>
      </c>
      <c r="S259" s="21">
        <f t="shared" si="36"/>
        <v>0.12328767123287672</v>
      </c>
      <c r="T259" s="78">
        <f t="shared" si="37"/>
        <v>43360</v>
      </c>
    </row>
    <row r="260" spans="1:20" ht="16.5" x14ac:dyDescent="0.2">
      <c r="A260" s="76"/>
      <c r="B260" s="76"/>
      <c r="R260" s="76">
        <v>2</v>
      </c>
      <c r="S260" s="21">
        <f t="shared" si="36"/>
        <v>0.13698630136986301</v>
      </c>
      <c r="T260" s="78">
        <f t="shared" si="37"/>
        <v>48180</v>
      </c>
    </row>
    <row r="263" spans="1:20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>
        <f>SUM(R265:R274)</f>
        <v>14.6</v>
      </c>
      <c r="S263" s="15"/>
      <c r="T263" s="15"/>
    </row>
    <row r="264" spans="1:20" ht="17.25" x14ac:dyDescent="0.2">
      <c r="A264" s="76">
        <v>191</v>
      </c>
      <c r="B264" s="76">
        <v>760270</v>
      </c>
      <c r="D264" s="142"/>
      <c r="E264" s="142"/>
      <c r="F264" s="142"/>
      <c r="G264" s="142"/>
      <c r="M264" s="77" t="s">
        <v>118</v>
      </c>
      <c r="N264" s="76">
        <v>20</v>
      </c>
      <c r="O264" s="77" t="s">
        <v>118</v>
      </c>
      <c r="P264" s="76">
        <v>20</v>
      </c>
      <c r="Q264" s="15"/>
      <c r="R264" s="12" t="s">
        <v>46</v>
      </c>
      <c r="S264" s="12" t="s">
        <v>44</v>
      </c>
      <c r="T264" s="12" t="s">
        <v>45</v>
      </c>
    </row>
    <row r="265" spans="1:20" ht="16.5" x14ac:dyDescent="0.2">
      <c r="A265" s="76">
        <v>192</v>
      </c>
      <c r="B265" s="76">
        <v>836300</v>
      </c>
      <c r="D265" s="142"/>
      <c r="E265" s="142"/>
      <c r="F265" s="142"/>
      <c r="G265" s="142"/>
      <c r="M265" s="77" t="s">
        <v>81</v>
      </c>
      <c r="N265" s="14">
        <f>SUMIFS(章节关卡!$AV$5:$AV$286,章节关卡!$AT$5:$AT$286,"="&amp;经验计算!N264)</f>
        <v>7560</v>
      </c>
      <c r="O265" s="77" t="s">
        <v>123</v>
      </c>
      <c r="P265" s="14">
        <f>SUMIFS(章节关卡!$BD$5:$BD$283,章节关卡!$BB$5:$BB$283,"="&amp;经验计算!P264)</f>
        <v>15120</v>
      </c>
      <c r="R265" s="76">
        <v>1</v>
      </c>
      <c r="S265" s="21">
        <f>R265/$R$122</f>
        <v>6.8493150684931503E-2</v>
      </c>
      <c r="T265" s="76">
        <f>INT($N$273*S265/5)*5</f>
        <v>26750</v>
      </c>
    </row>
    <row r="266" spans="1:20" ht="16.5" x14ac:dyDescent="0.2">
      <c r="A266" s="78">
        <v>193</v>
      </c>
      <c r="B266" s="76">
        <v>912325</v>
      </c>
      <c r="D266" s="142"/>
      <c r="E266" s="142"/>
      <c r="F266" s="142"/>
      <c r="G266" s="142"/>
      <c r="M266" s="77" t="s">
        <v>119</v>
      </c>
      <c r="N266" s="14">
        <f>SUMIFS(芦花古楼!$E$5:$E$104,芦花古楼!$A$5:$A$104,"&gt;"&amp;经验计算!O266,芦花古楼!$A$5:$A$104,"&lt;="&amp;经验计算!P266)</f>
        <v>0</v>
      </c>
      <c r="O266" s="76">
        <v>100</v>
      </c>
      <c r="P266" s="76">
        <v>100</v>
      </c>
      <c r="R266" s="76">
        <v>1.1000000000000001</v>
      </c>
      <c r="S266" s="21">
        <f t="shared" ref="S266:S274" si="38">R266/$R$122</f>
        <v>7.5342465753424667E-2</v>
      </c>
      <c r="T266" s="78">
        <f t="shared" ref="T266:T274" si="39">INT($N$273*S266/5)*5</f>
        <v>29425</v>
      </c>
    </row>
    <row r="267" spans="1:20" ht="16.5" x14ac:dyDescent="0.2">
      <c r="A267" s="78">
        <v>194</v>
      </c>
      <c r="B267" s="76">
        <v>988355</v>
      </c>
      <c r="D267" s="142"/>
      <c r="E267" s="142"/>
      <c r="F267" s="142"/>
      <c r="G267" s="142"/>
      <c r="M267" s="77" t="s">
        <v>121</v>
      </c>
      <c r="N267" s="14">
        <f>SUMIFS(芦花古楼!$P$5:$P$104,芦花古楼!$L$5:$L$104,"&gt;"&amp;经验计算!O267,芦花古楼!$L$5:$L$104,"&lt;="&amp;经验计算!P267)</f>
        <v>0</v>
      </c>
      <c r="O267" s="78">
        <v>100</v>
      </c>
      <c r="P267" s="78">
        <v>100</v>
      </c>
      <c r="R267" s="76">
        <v>1.2</v>
      </c>
      <c r="S267" s="21">
        <f t="shared" si="38"/>
        <v>8.2191780821917804E-2</v>
      </c>
      <c r="T267" s="78">
        <f t="shared" si="39"/>
        <v>32100</v>
      </c>
    </row>
    <row r="268" spans="1:20" ht="16.5" x14ac:dyDescent="0.2">
      <c r="A268" s="78">
        <v>195</v>
      </c>
      <c r="B268" s="76">
        <v>1064380</v>
      </c>
      <c r="D268" s="142"/>
      <c r="E268" s="142"/>
      <c r="F268" s="142"/>
      <c r="G268" s="142"/>
      <c r="M268" s="77" t="s">
        <v>120</v>
      </c>
      <c r="N268" s="14">
        <f>SUMIFS(芦花古楼!$AA$5:$AA$104,芦花古楼!$W$5:$W$104,"&gt;"&amp;经验计算!O268,芦花古楼!$W$5:$W$104,"&lt;="&amp;经验计算!P268)</f>
        <v>0</v>
      </c>
      <c r="O268" s="76">
        <v>100</v>
      </c>
      <c r="P268" s="76">
        <v>100</v>
      </c>
      <c r="R268" s="76">
        <v>1.3</v>
      </c>
      <c r="S268" s="21">
        <f t="shared" si="38"/>
        <v>8.9041095890410968E-2</v>
      </c>
      <c r="T268" s="78">
        <f t="shared" si="39"/>
        <v>34775</v>
      </c>
    </row>
    <row r="269" spans="1:20" ht="16.5" x14ac:dyDescent="0.2">
      <c r="A269" s="78">
        <v>196</v>
      </c>
      <c r="B269" s="76">
        <v>1140410</v>
      </c>
      <c r="D269" s="142"/>
      <c r="E269" s="142"/>
      <c r="F269" s="142"/>
      <c r="G269" s="142"/>
      <c r="M269" s="77" t="s">
        <v>122</v>
      </c>
      <c r="N269" s="14">
        <f>SUMIFS(芦花古楼!$AL$5:$AL$104,芦花古楼!$AH$5:$AH$104,"&gt;"&amp;经验计算!O269,芦花古楼!$AH$5:$AH$104,"&lt;="&amp;经验计算!P269)</f>
        <v>0</v>
      </c>
      <c r="O269" s="76">
        <v>100</v>
      </c>
      <c r="P269" s="76">
        <v>100</v>
      </c>
      <c r="R269" s="76">
        <v>1.4</v>
      </c>
      <c r="S269" s="21">
        <f t="shared" si="38"/>
        <v>9.5890410958904104E-2</v>
      </c>
      <c r="T269" s="78">
        <f t="shared" si="39"/>
        <v>37450</v>
      </c>
    </row>
    <row r="270" spans="1:20" ht="16.5" x14ac:dyDescent="0.2">
      <c r="A270" s="78">
        <v>197</v>
      </c>
      <c r="B270" s="76">
        <v>1216435</v>
      </c>
      <c r="D270" s="142"/>
      <c r="E270" s="142"/>
      <c r="F270" s="142"/>
      <c r="G270" s="142"/>
      <c r="M270" s="77" t="s">
        <v>50</v>
      </c>
      <c r="N270" s="14"/>
      <c r="O270" s="14">
        <f>日常任务!D211*经验计算!N270</f>
        <v>0</v>
      </c>
      <c r="R270" s="76">
        <v>1.5</v>
      </c>
      <c r="S270" s="21">
        <f t="shared" si="38"/>
        <v>0.10273972602739727</v>
      </c>
      <c r="T270" s="78">
        <f t="shared" si="39"/>
        <v>40130</v>
      </c>
    </row>
    <row r="271" spans="1:20" ht="16.5" x14ac:dyDescent="0.2">
      <c r="A271" s="78">
        <v>198</v>
      </c>
      <c r="B271" s="76">
        <v>1292465</v>
      </c>
      <c r="D271" s="142"/>
      <c r="E271" s="142"/>
      <c r="F271" s="142"/>
      <c r="G271" s="142"/>
      <c r="M271" s="77" t="s">
        <v>47</v>
      </c>
      <c r="N271" s="14">
        <f>INDEX(节奏总表!$L$4:$L$23,经验计算!N264)*60</f>
        <v>8760</v>
      </c>
      <c r="O271" s="14">
        <f>INDEX(章节关卡!$D$6:$D$25,经验计算!N264)*经验计算!N271</f>
        <v>367920</v>
      </c>
      <c r="R271" s="76">
        <v>1.6</v>
      </c>
      <c r="S271" s="21">
        <f t="shared" si="38"/>
        <v>0.10958904109589042</v>
      </c>
      <c r="T271" s="78">
        <f t="shared" si="39"/>
        <v>42805</v>
      </c>
    </row>
    <row r="272" spans="1:20" ht="16.5" x14ac:dyDescent="0.2">
      <c r="A272" s="78">
        <v>199</v>
      </c>
      <c r="B272" s="76">
        <v>1368490</v>
      </c>
      <c r="D272" s="142"/>
      <c r="E272" s="142"/>
      <c r="F272" s="142"/>
      <c r="G272" s="142"/>
      <c r="M272" s="77" t="s">
        <v>43</v>
      </c>
      <c r="N272" s="19">
        <v>0</v>
      </c>
      <c r="O272" s="14">
        <f>N273*N272</f>
        <v>0</v>
      </c>
      <c r="R272" s="76">
        <v>1.7</v>
      </c>
      <c r="S272" s="21">
        <f t="shared" si="38"/>
        <v>0.11643835616438356</v>
      </c>
      <c r="T272" s="78">
        <f t="shared" si="39"/>
        <v>45480</v>
      </c>
    </row>
    <row r="273" spans="1:20" ht="16.5" x14ac:dyDescent="0.2">
      <c r="A273" s="78">
        <v>200</v>
      </c>
      <c r="B273" s="76">
        <v>1520545</v>
      </c>
      <c r="D273" s="142"/>
      <c r="E273" s="142"/>
      <c r="F273" s="142"/>
      <c r="G273" s="142"/>
      <c r="M273" s="77" t="s">
        <v>42</v>
      </c>
      <c r="N273" s="14">
        <f>(N265+N266+N268+N267+N269+O270+O271+P265)/(1-N272)</f>
        <v>390600</v>
      </c>
      <c r="O273" s="15"/>
      <c r="R273" s="76">
        <v>1.8</v>
      </c>
      <c r="S273" s="21">
        <f t="shared" si="38"/>
        <v>0.12328767123287672</v>
      </c>
      <c r="T273" s="78">
        <f t="shared" si="39"/>
        <v>48155</v>
      </c>
    </row>
    <row r="274" spans="1:20" ht="16.5" x14ac:dyDescent="0.2">
      <c r="A274" s="76"/>
      <c r="B274" s="76"/>
      <c r="R274" s="76">
        <v>2</v>
      </c>
      <c r="S274" s="21">
        <f t="shared" si="38"/>
        <v>0.13698630136986301</v>
      </c>
      <c r="T274" s="78">
        <f t="shared" si="39"/>
        <v>53505</v>
      </c>
    </row>
  </sheetData>
  <mergeCells count="23">
    <mergeCell ref="I54:K54"/>
    <mergeCell ref="D137:G146"/>
    <mergeCell ref="D151:G160"/>
    <mergeCell ref="D165:G174"/>
    <mergeCell ref="D179:G188"/>
    <mergeCell ref="D193:G202"/>
    <mergeCell ref="D111:G120"/>
    <mergeCell ref="D124:G133"/>
    <mergeCell ref="D57:G66"/>
    <mergeCell ref="D71:G80"/>
    <mergeCell ref="D85:G94"/>
    <mergeCell ref="D98:G107"/>
    <mergeCell ref="A2:T2"/>
    <mergeCell ref="D5:G13"/>
    <mergeCell ref="D18:G27"/>
    <mergeCell ref="D31:G40"/>
    <mergeCell ref="D44:G53"/>
    <mergeCell ref="I41:K41"/>
    <mergeCell ref="D208:G217"/>
    <mergeCell ref="D222:G231"/>
    <mergeCell ref="D236:G245"/>
    <mergeCell ref="D250:G259"/>
    <mergeCell ref="D264:G27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H505"/>
  <sheetViews>
    <sheetView zoomScaleNormal="100" workbookViewId="0">
      <selection activeCell="AF9" sqref="AF9"/>
    </sheetView>
  </sheetViews>
  <sheetFormatPr defaultRowHeight="14.25" x14ac:dyDescent="0.2"/>
  <cols>
    <col min="59" max="59" width="9.625" bestFit="1" customWidth="1"/>
    <col min="63" max="64" width="10" customWidth="1"/>
    <col min="72" max="72" width="9" customWidth="1"/>
    <col min="83" max="83" width="10.5" customWidth="1"/>
    <col min="99" max="99" width="16.5" customWidth="1"/>
  </cols>
  <sheetData>
    <row r="3" spans="1:112" ht="16.5" customHeight="1" x14ac:dyDescent="0.2">
      <c r="A3" s="141" t="s">
        <v>65</v>
      </c>
      <c r="B3" s="141"/>
      <c r="C3" s="141"/>
      <c r="D3" s="141"/>
      <c r="E3" s="141"/>
      <c r="F3" s="141"/>
      <c r="G3" s="141"/>
      <c r="H3" s="141"/>
      <c r="I3" s="141"/>
      <c r="L3" s="141" t="s">
        <v>66</v>
      </c>
      <c r="M3" s="141"/>
      <c r="N3" s="141"/>
      <c r="O3" s="141"/>
      <c r="P3" s="141"/>
      <c r="Q3" s="141"/>
      <c r="R3" s="141"/>
      <c r="S3" s="141"/>
      <c r="T3" s="141"/>
      <c r="W3" s="141" t="s">
        <v>67</v>
      </c>
      <c r="X3" s="141"/>
      <c r="Y3" s="141"/>
      <c r="Z3" s="141"/>
      <c r="AA3" s="141"/>
      <c r="AB3" s="141"/>
      <c r="AC3" s="141"/>
      <c r="AD3" s="141"/>
      <c r="AE3" s="141"/>
      <c r="AH3" s="141" t="s">
        <v>68</v>
      </c>
      <c r="AI3" s="141"/>
      <c r="AJ3" s="141"/>
      <c r="AK3" s="141"/>
      <c r="AL3" s="141"/>
      <c r="AM3" s="141"/>
      <c r="AN3" s="141"/>
      <c r="AO3" s="141"/>
      <c r="AP3" s="141"/>
      <c r="AS3" s="155" t="s">
        <v>65</v>
      </c>
      <c r="AT3" s="156"/>
      <c r="AV3" s="155" t="s">
        <v>66</v>
      </c>
      <c r="AW3" s="156"/>
      <c r="AY3" s="155" t="s">
        <v>71</v>
      </c>
      <c r="AZ3" s="156"/>
      <c r="BB3" s="155" t="s">
        <v>72</v>
      </c>
      <c r="BC3" s="156"/>
      <c r="BL3">
        <v>2</v>
      </c>
      <c r="BQ3" s="154" t="s">
        <v>80</v>
      </c>
      <c r="BR3" s="154"/>
      <c r="BS3" s="14">
        <f>SUM(BG6:BH105)</f>
        <v>64405</v>
      </c>
    </row>
    <row r="4" spans="1:112" ht="30" x14ac:dyDescent="0.2">
      <c r="A4" s="12" t="s">
        <v>48</v>
      </c>
      <c r="B4" s="12" t="s">
        <v>115</v>
      </c>
      <c r="C4" s="12" t="s">
        <v>116</v>
      </c>
      <c r="D4" s="12" t="s">
        <v>826</v>
      </c>
      <c r="E4" s="12" t="s">
        <v>49</v>
      </c>
      <c r="F4" s="12" t="s">
        <v>69</v>
      </c>
      <c r="G4" s="12" t="s">
        <v>69</v>
      </c>
      <c r="H4" s="12" t="s">
        <v>70</v>
      </c>
      <c r="I4" s="12" t="s">
        <v>312</v>
      </c>
      <c r="L4" s="12" t="s">
        <v>48</v>
      </c>
      <c r="M4" s="12" t="s">
        <v>117</v>
      </c>
      <c r="N4" s="12" t="s">
        <v>101</v>
      </c>
      <c r="O4" s="12" t="s">
        <v>826</v>
      </c>
      <c r="P4" s="12" t="s">
        <v>49</v>
      </c>
      <c r="Q4" s="12" t="s">
        <v>69</v>
      </c>
      <c r="R4" s="12" t="s">
        <v>69</v>
      </c>
      <c r="S4" s="12" t="s">
        <v>70</v>
      </c>
      <c r="T4" s="12" t="s">
        <v>312</v>
      </c>
      <c r="W4" s="12" t="s">
        <v>48</v>
      </c>
      <c r="X4" s="12" t="s">
        <v>117</v>
      </c>
      <c r="Y4" s="12" t="s">
        <v>101</v>
      </c>
      <c r="Z4" s="12" t="s">
        <v>826</v>
      </c>
      <c r="AA4" s="12" t="s">
        <v>49</v>
      </c>
      <c r="AB4" s="12" t="s">
        <v>69</v>
      </c>
      <c r="AC4" s="12" t="s">
        <v>69</v>
      </c>
      <c r="AD4" s="12" t="s">
        <v>70</v>
      </c>
      <c r="AE4" s="12" t="s">
        <v>312</v>
      </c>
      <c r="AH4" s="12" t="s">
        <v>48</v>
      </c>
      <c r="AI4" s="12" t="s">
        <v>117</v>
      </c>
      <c r="AJ4" s="12" t="s">
        <v>101</v>
      </c>
      <c r="AK4" s="12" t="s">
        <v>826</v>
      </c>
      <c r="AL4" s="12" t="s">
        <v>49</v>
      </c>
      <c r="AM4" s="12" t="s">
        <v>69</v>
      </c>
      <c r="AN4" s="12" t="s">
        <v>69</v>
      </c>
      <c r="AO4" s="12" t="s">
        <v>70</v>
      </c>
      <c r="AP4" s="12" t="s">
        <v>312</v>
      </c>
      <c r="AS4" s="12" t="s">
        <v>73</v>
      </c>
      <c r="AT4" s="12" t="s">
        <v>74</v>
      </c>
      <c r="AV4" s="12" t="s">
        <v>73</v>
      </c>
      <c r="AW4" s="12" t="s">
        <v>74</v>
      </c>
      <c r="AY4" s="12" t="s">
        <v>73</v>
      </c>
      <c r="AZ4" s="12" t="s">
        <v>74</v>
      </c>
      <c r="BB4" s="12" t="s">
        <v>73</v>
      </c>
      <c r="BC4" s="12" t="s">
        <v>74</v>
      </c>
      <c r="BF4" s="12" t="s">
        <v>75</v>
      </c>
      <c r="BG4" s="12" t="s">
        <v>421</v>
      </c>
      <c r="BH4" s="12" t="s">
        <v>78</v>
      </c>
      <c r="BI4" s="12" t="s">
        <v>79</v>
      </c>
      <c r="BJ4" s="12" t="s">
        <v>423</v>
      </c>
      <c r="BK4" s="12" t="s">
        <v>422</v>
      </c>
      <c r="BL4" s="12" t="s">
        <v>424</v>
      </c>
      <c r="BN4" s="23" t="s">
        <v>76</v>
      </c>
      <c r="BO4" s="23" t="s">
        <v>77</v>
      </c>
      <c r="BU4" s="23" t="s">
        <v>357</v>
      </c>
      <c r="BV4" s="23" t="s">
        <v>359</v>
      </c>
      <c r="BW4" s="23" t="s">
        <v>360</v>
      </c>
      <c r="BX4" s="23" t="s">
        <v>361</v>
      </c>
      <c r="BY4" s="23" t="s">
        <v>362</v>
      </c>
      <c r="BZ4" s="23" t="s">
        <v>363</v>
      </c>
      <c r="CA4" s="23" t="s">
        <v>364</v>
      </c>
      <c r="CC4" s="23" t="s">
        <v>356</v>
      </c>
      <c r="CD4" s="23" t="s">
        <v>358</v>
      </c>
      <c r="CE4" s="23" t="s">
        <v>414</v>
      </c>
      <c r="CF4" s="23" t="s">
        <v>415</v>
      </c>
      <c r="CJ4" s="42" t="s">
        <v>253</v>
      </c>
      <c r="CK4" s="42" t="s">
        <v>254</v>
      </c>
      <c r="CL4" s="42" t="s">
        <v>255</v>
      </c>
      <c r="CM4" s="42" t="s">
        <v>256</v>
      </c>
      <c r="CN4" s="42" t="s">
        <v>275</v>
      </c>
      <c r="CO4" s="42" t="s">
        <v>276</v>
      </c>
      <c r="CP4" s="42" t="s">
        <v>277</v>
      </c>
      <c r="CQ4" s="42" t="s">
        <v>257</v>
      </c>
      <c r="CR4" s="42" t="s">
        <v>258</v>
      </c>
      <c r="CS4" s="42" t="s">
        <v>259</v>
      </c>
      <c r="CT4" s="42" t="s">
        <v>260</v>
      </c>
      <c r="CU4" s="42" t="s">
        <v>261</v>
      </c>
      <c r="CV4" s="42" t="s">
        <v>262</v>
      </c>
      <c r="CW4" s="42" t="s">
        <v>263</v>
      </c>
      <c r="CX4" s="42" t="s">
        <v>264</v>
      </c>
      <c r="CY4" s="42" t="s">
        <v>265</v>
      </c>
      <c r="CZ4" s="42" t="s">
        <v>266</v>
      </c>
      <c r="DA4" s="42" t="s">
        <v>267</v>
      </c>
      <c r="DB4" s="42" t="s">
        <v>268</v>
      </c>
      <c r="DC4" s="42" t="s">
        <v>269</v>
      </c>
      <c r="DD4" s="42" t="s">
        <v>270</v>
      </c>
      <c r="DE4" s="42" t="s">
        <v>271</v>
      </c>
      <c r="DF4" s="42" t="s">
        <v>272</v>
      </c>
      <c r="DG4" s="42" t="s">
        <v>273</v>
      </c>
      <c r="DH4" s="42" t="s">
        <v>274</v>
      </c>
    </row>
    <row r="5" spans="1:112" ht="16.5" x14ac:dyDescent="0.2">
      <c r="A5" s="17">
        <v>1</v>
      </c>
      <c r="B5" s="25">
        <v>1</v>
      </c>
      <c r="C5" s="25">
        <v>30</v>
      </c>
      <c r="D5" s="101"/>
      <c r="E5" s="17">
        <f>INDEX(章节关卡!$D$6:$D$34,芦花古楼!B5)*芦花古楼!C5</f>
        <v>150</v>
      </c>
      <c r="F5" s="22">
        <f t="shared" ref="F5:F36" si="0">INT((A5-1)/5+1)*5</f>
        <v>5</v>
      </c>
      <c r="G5" s="18">
        <f t="shared" ref="G5:G36" si="1">INT(A5/5)*5+20</f>
        <v>20</v>
      </c>
      <c r="H5" s="14">
        <f>INDEX(章节关卡!$F$6:$F$34,芦花古楼!B5)*芦花古楼!C5</f>
        <v>300</v>
      </c>
      <c r="I5" s="14">
        <v>50</v>
      </c>
      <c r="L5" s="17">
        <v>1</v>
      </c>
      <c r="M5" s="25">
        <f>INT((L5-1)/5)+4</f>
        <v>4</v>
      </c>
      <c r="N5" s="25">
        <v>60</v>
      </c>
      <c r="O5" s="101"/>
      <c r="P5" s="25">
        <f>INDEX(章节关卡!$D$6:$D$34,芦花古楼!M5)*芦花古楼!N5</f>
        <v>480</v>
      </c>
      <c r="Q5" s="22">
        <f>INT((L5-1)/5+2)*5</f>
        <v>10</v>
      </c>
      <c r="R5" s="22">
        <f>INT(L5/5)*5+20</f>
        <v>20</v>
      </c>
      <c r="S5" s="14">
        <f>INDEX(章节关卡!$F$6:$F$34,芦花古楼!M5)*芦花古楼!N5</f>
        <v>1500</v>
      </c>
      <c r="T5" s="14">
        <v>50</v>
      </c>
      <c r="W5" s="17">
        <v>1</v>
      </c>
      <c r="X5" s="25">
        <v>4</v>
      </c>
      <c r="Y5" s="25">
        <v>90</v>
      </c>
      <c r="Z5" s="101"/>
      <c r="AA5" s="25">
        <f>INDEX(章节关卡!$D$6:$D$34,芦花古楼!X5)*芦花古楼!Y5</f>
        <v>720</v>
      </c>
      <c r="AB5" s="22">
        <f t="shared" ref="AB5:AB36" si="2">INT((W5-1)/5+3)*5</f>
        <v>15</v>
      </c>
      <c r="AC5" s="22">
        <f t="shared" ref="AC5:AC36" si="3">INT(W5/5)*5+20</f>
        <v>20</v>
      </c>
      <c r="AD5" s="14">
        <f>INDEX(章节关卡!$F$6:$F$34,芦花古楼!X5)*芦花古楼!Y5</f>
        <v>2250</v>
      </c>
      <c r="AE5" s="14">
        <v>50</v>
      </c>
      <c r="AH5" s="17">
        <v>1</v>
      </c>
      <c r="AI5" s="48">
        <v>4</v>
      </c>
      <c r="AJ5" s="25">
        <v>90</v>
      </c>
      <c r="AK5" s="101"/>
      <c r="AL5" s="25">
        <f>INDEX(章节关卡!$D$6:$D$34,芦花古楼!AI5)*芦花古楼!AJ5</f>
        <v>720</v>
      </c>
      <c r="AM5" s="22">
        <f>INT((AH5-1)/5+4)*5</f>
        <v>20</v>
      </c>
      <c r="AN5" s="22">
        <f>INT(AH5/5)*5+20</f>
        <v>20</v>
      </c>
      <c r="AO5" s="14">
        <f>INDEX(章节关卡!$F$6:$F$34,芦花古楼!AI5)*芦花古楼!AJ5</f>
        <v>2250</v>
      </c>
      <c r="AP5" s="14">
        <v>50</v>
      </c>
      <c r="AS5" s="18">
        <v>0</v>
      </c>
      <c r="AT5" s="18">
        <v>0</v>
      </c>
      <c r="AV5" s="18">
        <v>0</v>
      </c>
      <c r="AW5" s="18">
        <v>0</v>
      </c>
      <c r="AY5" s="18">
        <v>0</v>
      </c>
      <c r="AZ5" s="18">
        <v>0</v>
      </c>
      <c r="BB5" s="18">
        <v>0</v>
      </c>
      <c r="BC5" s="18">
        <v>0</v>
      </c>
      <c r="BF5" s="18">
        <v>0</v>
      </c>
      <c r="BG5" s="18"/>
      <c r="BN5" s="18">
        <v>1</v>
      </c>
      <c r="BO5" s="18">
        <v>1</v>
      </c>
      <c r="BU5" s="55">
        <v>0</v>
      </c>
      <c r="BV5" s="55">
        <v>0</v>
      </c>
      <c r="BW5" s="55">
        <v>0</v>
      </c>
      <c r="BX5" s="55">
        <v>0</v>
      </c>
      <c r="BY5" s="55">
        <v>0</v>
      </c>
      <c r="BZ5" s="55">
        <v>0</v>
      </c>
      <c r="CA5" s="55">
        <v>0</v>
      </c>
      <c r="CC5" s="55">
        <v>1</v>
      </c>
      <c r="CD5" s="55">
        <v>101</v>
      </c>
      <c r="CE5" s="55" t="s">
        <v>407</v>
      </c>
      <c r="CF5" s="55">
        <v>1</v>
      </c>
      <c r="CJ5" s="41">
        <v>1</v>
      </c>
      <c r="CK5" s="41">
        <v>1</v>
      </c>
      <c r="CL5" s="43" t="s">
        <v>278</v>
      </c>
      <c r="CM5" s="41">
        <v>1</v>
      </c>
      <c r="CN5" s="41"/>
      <c r="CO5" s="41"/>
      <c r="CP5" s="41"/>
      <c r="CQ5" s="41" t="s">
        <v>416</v>
      </c>
      <c r="CR5" s="41">
        <v>600</v>
      </c>
      <c r="CS5" s="41" t="s">
        <v>417</v>
      </c>
      <c r="CT5" s="41">
        <v>5</v>
      </c>
      <c r="CU5" s="41"/>
      <c r="CV5" s="41"/>
      <c r="CW5" s="41" t="s">
        <v>417</v>
      </c>
      <c r="CX5" s="41">
        <v>20</v>
      </c>
      <c r="CY5" s="41"/>
      <c r="CZ5" s="41"/>
      <c r="DA5" s="41"/>
      <c r="DB5" s="41"/>
      <c r="DC5" s="41"/>
      <c r="DD5" s="41"/>
      <c r="DE5" s="41"/>
      <c r="DF5" s="41"/>
      <c r="DG5" s="41"/>
      <c r="DH5" s="41"/>
    </row>
    <row r="6" spans="1:112" ht="16.5" x14ac:dyDescent="0.2">
      <c r="A6" s="17">
        <v>2</v>
      </c>
      <c r="B6" s="25">
        <v>1</v>
      </c>
      <c r="C6" s="79">
        <v>30</v>
      </c>
      <c r="D6" s="101"/>
      <c r="E6" s="92">
        <f>INDEX(章节关卡!$D$6:$D$34,芦花古楼!B6)*芦花古楼!C6</f>
        <v>150</v>
      </c>
      <c r="F6" s="22">
        <f t="shared" si="0"/>
        <v>5</v>
      </c>
      <c r="G6" s="22">
        <f t="shared" si="1"/>
        <v>20</v>
      </c>
      <c r="H6" s="14">
        <f>INDEX(章节关卡!$F$6:$F$34,芦花古楼!B6)*芦花古楼!C6</f>
        <v>300</v>
      </c>
      <c r="I6" s="14">
        <v>50</v>
      </c>
      <c r="L6" s="17">
        <v>2</v>
      </c>
      <c r="M6" s="92">
        <f t="shared" ref="M6:M69" si="4">INT((L6-1)/5)+4</f>
        <v>4</v>
      </c>
      <c r="N6" s="79">
        <v>60</v>
      </c>
      <c r="O6" s="101"/>
      <c r="P6" s="92">
        <f>INDEX(章节关卡!$D$6:$D$34,芦花古楼!M6)*芦花古楼!N6</f>
        <v>480</v>
      </c>
      <c r="Q6" s="22">
        <f t="shared" ref="Q6:Q69" si="5">INT((L6-1)/5+2)*5</f>
        <v>10</v>
      </c>
      <c r="R6" s="22">
        <f t="shared" ref="R6:R69" si="6">INT(L6/5)*5+20</f>
        <v>20</v>
      </c>
      <c r="S6" s="14">
        <f>INDEX(章节关卡!$F$6:$F$34,芦花古楼!M6)*芦花古楼!N6</f>
        <v>1500</v>
      </c>
      <c r="T6" s="14">
        <v>50</v>
      </c>
      <c r="W6" s="17">
        <v>2</v>
      </c>
      <c r="X6" s="25">
        <v>4</v>
      </c>
      <c r="Y6" s="79">
        <v>90</v>
      </c>
      <c r="Z6" s="101"/>
      <c r="AA6" s="101">
        <f>INDEX(章节关卡!$D$6:$D$34,芦花古楼!X6)*芦花古楼!Y6</f>
        <v>720</v>
      </c>
      <c r="AB6" s="22">
        <f t="shared" si="2"/>
        <v>15</v>
      </c>
      <c r="AC6" s="22">
        <f t="shared" si="3"/>
        <v>20</v>
      </c>
      <c r="AD6" s="14">
        <f>INDEX(章节关卡!$F$6:$F$34,芦花古楼!X6)*芦花古楼!Y6</f>
        <v>2250</v>
      </c>
      <c r="AE6" s="14">
        <v>50</v>
      </c>
      <c r="AH6" s="17">
        <v>2</v>
      </c>
      <c r="AI6" s="48">
        <v>4</v>
      </c>
      <c r="AJ6" s="79">
        <v>90</v>
      </c>
      <c r="AK6" s="101"/>
      <c r="AL6" s="101">
        <f>INDEX(章节关卡!$D$6:$D$34,芦花古楼!AI6)*芦花古楼!AJ6</f>
        <v>720</v>
      </c>
      <c r="AM6" s="22">
        <f t="shared" ref="AM6:AM69" si="7">INT((AH6-1)/5+4)*5</f>
        <v>20</v>
      </c>
      <c r="AN6" s="22">
        <f t="shared" ref="AN6:AN69" si="8">INT(AH6/5)*5+20</f>
        <v>20</v>
      </c>
      <c r="AO6" s="14">
        <f>INDEX(章节关卡!$F$6:$F$34,芦花古楼!AI6)*芦花古楼!AJ6</f>
        <v>2250</v>
      </c>
      <c r="AP6" s="14">
        <v>50</v>
      </c>
      <c r="AS6" s="18">
        <v>1</v>
      </c>
      <c r="AT6" s="18">
        <v>3</v>
      </c>
      <c r="AV6" s="18">
        <v>1</v>
      </c>
      <c r="AW6" s="18">
        <v>4</v>
      </c>
      <c r="AY6" s="18">
        <v>1</v>
      </c>
      <c r="AZ6" s="18">
        <v>4</v>
      </c>
      <c r="BB6" s="18">
        <v>1</v>
      </c>
      <c r="BC6" s="18">
        <v>4</v>
      </c>
      <c r="BF6" s="18">
        <v>1</v>
      </c>
      <c r="BG6" s="14">
        <f t="shared" ref="BG6:BG37" si="9">SUMIFS($F$5:$F$104,$AT$6:$AT$105,"="&amp;BF6)+SUMIFS($Q$5:$Q$104,$AW$6:$AW$105,"="&amp;BF6)+SUMIFS($AB$5:$AB$104,$AZ$6:$AZ$105,"="&amp;BF6)+SUMIFS($AM$5:$AM$104,$BC$6:$BC$105,"="&amp;BF6)</f>
        <v>0</v>
      </c>
      <c r="BH6" s="14">
        <f t="shared" ref="BH6:BH37" si="10">INDEX($G$5:$G$104,MATCH(BF6,$AT$5:$AT$105,1)-1)+INDEX($R$5:$R$104,MATCH(BF6,$AW$5:$AW$105,1)-1)+INDEX($AC$5:$AC$104,MATCH(BF6,$AZ$5:$AZ$105,1)-1)+INDEX($AN$5:$AN$104,MATCH(BF6,$BC$5:$BC$105,1)-1)</f>
        <v>80</v>
      </c>
      <c r="BI6" s="14">
        <f t="shared" ref="BI6:BI37" si="11">SUMIFS($H$5:$H$104,$AT$6:$AT$105,"="&amp;BF6)+SUMIFS($S$5:$S$104,$AW$6:$AW$105,"="&amp;BF6)+SUMIFS($AD$5:$AD$104,$AZ$6:$AZ$105,"="&amp;BF6)+SUMIFS($AO$5:$AO$104,$BC$6:$BC$105,"="&amp;BF6)</f>
        <v>0</v>
      </c>
      <c r="BJ6" s="14">
        <f>INDEX($I$5:$I$104,MATCH(BF6,$AT$5:$AT$105,1)-1)+INDEX($T$5:$T$104,MATCH(BF6,$AW$5:$AW$105,1)-1)+INDEX($AE$5:$AE$104,MATCH(BF6,$AZ$5:$AZ$105,1)-1)+INDEX($AP$5:$AP$104,MATCH(BF6,$BC$5:$BC$105,1)-1)</f>
        <v>200</v>
      </c>
      <c r="BK6" s="14">
        <f>BG6+BH5</f>
        <v>0</v>
      </c>
      <c r="BL6" s="14">
        <f>BK6*BL$3</f>
        <v>0</v>
      </c>
      <c r="BN6" s="18">
        <v>2</v>
      </c>
      <c r="BO6" s="18">
        <v>1</v>
      </c>
      <c r="BU6" s="55">
        <v>1</v>
      </c>
      <c r="BV6" s="55">
        <v>101</v>
      </c>
      <c r="BW6" s="55">
        <v>1606003</v>
      </c>
      <c r="BX6" s="55" t="s">
        <v>365</v>
      </c>
      <c r="BY6" s="55">
        <v>1</v>
      </c>
      <c r="BZ6" s="55">
        <v>15</v>
      </c>
      <c r="CA6" s="55">
        <f>SUM(BZ$5:BZ6)</f>
        <v>15</v>
      </c>
      <c r="CC6" s="55">
        <v>2</v>
      </c>
      <c r="CD6" s="55">
        <v>102</v>
      </c>
      <c r="CE6" s="55" t="s">
        <v>408</v>
      </c>
      <c r="CF6" s="55">
        <v>1</v>
      </c>
      <c r="CJ6" s="55">
        <v>2</v>
      </c>
      <c r="CK6" s="55">
        <v>1</v>
      </c>
      <c r="CL6" s="55" t="s">
        <v>278</v>
      </c>
      <c r="CM6" s="55">
        <v>2</v>
      </c>
      <c r="CN6" s="55"/>
      <c r="CO6" s="55"/>
      <c r="CP6" s="55"/>
      <c r="CQ6" s="55" t="s">
        <v>416</v>
      </c>
      <c r="CR6" s="55">
        <v>600</v>
      </c>
      <c r="CS6" s="55" t="s">
        <v>417</v>
      </c>
      <c r="CT6" s="55">
        <v>5</v>
      </c>
      <c r="CU6" s="55" t="s">
        <v>418</v>
      </c>
      <c r="CV6" s="55">
        <v>1</v>
      </c>
      <c r="CW6" s="55" t="s">
        <v>417</v>
      </c>
      <c r="CX6" s="55">
        <v>20</v>
      </c>
      <c r="CY6" s="55"/>
      <c r="CZ6" s="55"/>
      <c r="DA6" s="55"/>
      <c r="DB6" s="55"/>
      <c r="DC6" s="55"/>
      <c r="DD6" s="55"/>
      <c r="DE6" s="55"/>
      <c r="DF6" s="55"/>
      <c r="DG6" s="55"/>
      <c r="DH6" s="55"/>
    </row>
    <row r="7" spans="1:112" ht="16.5" x14ac:dyDescent="0.2">
      <c r="A7" s="17">
        <v>3</v>
      </c>
      <c r="B7" s="25">
        <v>2</v>
      </c>
      <c r="C7" s="79">
        <v>30</v>
      </c>
      <c r="D7" s="101"/>
      <c r="E7" s="92">
        <f>INDEX(章节关卡!$D$6:$D$34,芦花古楼!B7)*芦花古楼!C7</f>
        <v>180</v>
      </c>
      <c r="F7" s="22">
        <f t="shared" si="0"/>
        <v>5</v>
      </c>
      <c r="G7" s="22">
        <f t="shared" si="1"/>
        <v>20</v>
      </c>
      <c r="H7" s="14">
        <f>INDEX(章节关卡!$F$6:$F$34,芦花古楼!B7)*芦花古楼!C7</f>
        <v>450</v>
      </c>
      <c r="I7" s="14">
        <v>50</v>
      </c>
      <c r="L7" s="17">
        <v>3</v>
      </c>
      <c r="M7" s="92">
        <f t="shared" si="4"/>
        <v>4</v>
      </c>
      <c r="N7" s="79">
        <v>60</v>
      </c>
      <c r="O7" s="101"/>
      <c r="P7" s="92">
        <f>INDEX(章节关卡!$D$6:$D$34,芦花古楼!M7)*芦花古楼!N7</f>
        <v>480</v>
      </c>
      <c r="Q7" s="22">
        <f t="shared" si="5"/>
        <v>10</v>
      </c>
      <c r="R7" s="22">
        <f t="shared" si="6"/>
        <v>20</v>
      </c>
      <c r="S7" s="14">
        <f>INDEX(章节关卡!$F$6:$F$34,芦花古楼!M7)*芦花古楼!N7</f>
        <v>1500</v>
      </c>
      <c r="T7" s="14">
        <v>50</v>
      </c>
      <c r="W7" s="17">
        <v>3</v>
      </c>
      <c r="X7" s="25">
        <v>4</v>
      </c>
      <c r="Y7" s="79">
        <v>90</v>
      </c>
      <c r="Z7" s="101"/>
      <c r="AA7" s="101">
        <f>INDEX(章节关卡!$D$6:$D$34,芦花古楼!X7)*芦花古楼!Y7</f>
        <v>720</v>
      </c>
      <c r="AB7" s="22">
        <f t="shared" si="2"/>
        <v>15</v>
      </c>
      <c r="AC7" s="22">
        <f t="shared" si="3"/>
        <v>20</v>
      </c>
      <c r="AD7" s="14">
        <f>INDEX(章节关卡!$F$6:$F$34,芦花古楼!X7)*芦花古楼!Y7</f>
        <v>2250</v>
      </c>
      <c r="AE7" s="14">
        <v>50</v>
      </c>
      <c r="AH7" s="17">
        <v>3</v>
      </c>
      <c r="AI7" s="48">
        <v>4</v>
      </c>
      <c r="AJ7" s="79">
        <v>90</v>
      </c>
      <c r="AK7" s="101"/>
      <c r="AL7" s="101">
        <f>INDEX(章节关卡!$D$6:$D$34,芦花古楼!AI7)*芦花古楼!AJ7</f>
        <v>720</v>
      </c>
      <c r="AM7" s="22">
        <f t="shared" si="7"/>
        <v>20</v>
      </c>
      <c r="AN7" s="22">
        <f t="shared" si="8"/>
        <v>20</v>
      </c>
      <c r="AO7" s="14">
        <f>INDEX(章节关卡!$F$6:$F$34,芦花古楼!AI7)*芦花古楼!AJ7</f>
        <v>2250</v>
      </c>
      <c r="AP7" s="14">
        <v>50</v>
      </c>
      <c r="AS7" s="18">
        <v>2</v>
      </c>
      <c r="AT7" s="101">
        <v>3</v>
      </c>
      <c r="AV7" s="18">
        <v>2</v>
      </c>
      <c r="AW7" s="101">
        <v>4</v>
      </c>
      <c r="AY7" s="18">
        <v>2</v>
      </c>
      <c r="AZ7" s="18">
        <v>4</v>
      </c>
      <c r="BB7" s="18">
        <v>2</v>
      </c>
      <c r="BC7" s="18">
        <v>4</v>
      </c>
      <c r="BF7" s="18">
        <v>2</v>
      </c>
      <c r="BG7" s="14">
        <f t="shared" si="9"/>
        <v>0</v>
      </c>
      <c r="BH7" s="14">
        <f t="shared" si="10"/>
        <v>80</v>
      </c>
      <c r="BI7" s="14">
        <f t="shared" si="11"/>
        <v>0</v>
      </c>
      <c r="BJ7" s="14">
        <f t="shared" ref="BJ7:BJ70" si="12">INDEX($I$5:$I$104,MATCH(BF7,$AT$5:$AT$105,1)-1)+INDEX($T$5:$T$104,MATCH(BF7,$AW$5:$AW$105,1)-1)+INDEX($AE$5:$AE$104,MATCH(BF7,$AZ$5:$AZ$105,1)-1)+INDEX($AP$5:$AP$104,MATCH(BF7,$BC$5:$BC$105,1)-1)</f>
        <v>200</v>
      </c>
      <c r="BK7" s="14">
        <f t="shared" ref="BK7:BK70" si="13">BG7+BH6</f>
        <v>80</v>
      </c>
      <c r="BL7" s="14">
        <f t="shared" ref="BL7:BL70" si="14">BK7*BL$3</f>
        <v>160</v>
      </c>
      <c r="BN7" s="18">
        <v>3</v>
      </c>
      <c r="BO7" s="18">
        <v>2</v>
      </c>
      <c r="BU7" s="55">
        <v>2</v>
      </c>
      <c r="BV7" s="55">
        <v>101</v>
      </c>
      <c r="BW7" s="55">
        <v>1606004</v>
      </c>
      <c r="BX7" s="55" t="s">
        <v>366</v>
      </c>
      <c r="BY7" s="55">
        <v>1</v>
      </c>
      <c r="BZ7" s="55">
        <v>15</v>
      </c>
      <c r="CA7" s="55">
        <f>SUM(BZ$5:BZ7)</f>
        <v>30</v>
      </c>
      <c r="CC7" s="55">
        <v>3</v>
      </c>
      <c r="CD7" s="55">
        <v>201</v>
      </c>
      <c r="CE7" s="55" t="s">
        <v>409</v>
      </c>
      <c r="CF7" s="55">
        <v>2</v>
      </c>
      <c r="CJ7" s="55">
        <v>3</v>
      </c>
      <c r="CK7" s="55">
        <v>1</v>
      </c>
      <c r="CL7" s="55" t="s">
        <v>278</v>
      </c>
      <c r="CM7" s="55">
        <v>3</v>
      </c>
      <c r="CN7" s="55"/>
      <c r="CO7" s="55"/>
      <c r="CP7" s="55"/>
      <c r="CQ7" s="55" t="s">
        <v>416</v>
      </c>
      <c r="CR7" s="55">
        <v>900</v>
      </c>
      <c r="CS7" s="55" t="s">
        <v>417</v>
      </c>
      <c r="CT7" s="55">
        <v>5</v>
      </c>
      <c r="CU7" s="55"/>
      <c r="CV7" s="55"/>
      <c r="CW7" s="55" t="s">
        <v>417</v>
      </c>
      <c r="CX7" s="55">
        <v>20</v>
      </c>
      <c r="CY7" s="55"/>
      <c r="CZ7" s="55"/>
      <c r="DA7" s="55"/>
      <c r="DB7" s="55"/>
      <c r="DC7" s="55"/>
      <c r="DD7" s="55"/>
      <c r="DE7" s="55"/>
      <c r="DF7" s="55"/>
      <c r="DG7" s="55"/>
      <c r="DH7" s="55"/>
    </row>
    <row r="8" spans="1:112" ht="16.5" x14ac:dyDescent="0.2">
      <c r="A8" s="17">
        <v>4</v>
      </c>
      <c r="B8" s="25">
        <v>2</v>
      </c>
      <c r="C8" s="79">
        <v>30</v>
      </c>
      <c r="D8" s="101"/>
      <c r="E8" s="92">
        <f>INDEX(章节关卡!$D$6:$D$34,芦花古楼!B8)*芦花古楼!C8</f>
        <v>180</v>
      </c>
      <c r="F8" s="22">
        <f t="shared" si="0"/>
        <v>5</v>
      </c>
      <c r="G8" s="22">
        <f t="shared" si="1"/>
        <v>20</v>
      </c>
      <c r="H8" s="14">
        <f>INDEX(章节关卡!$F$6:$F$34,芦花古楼!B8)*芦花古楼!C8</f>
        <v>450</v>
      </c>
      <c r="I8" s="14">
        <v>50</v>
      </c>
      <c r="L8" s="17">
        <v>4</v>
      </c>
      <c r="M8" s="92">
        <f t="shared" si="4"/>
        <v>4</v>
      </c>
      <c r="N8" s="79">
        <v>60</v>
      </c>
      <c r="O8" s="101"/>
      <c r="P8" s="92">
        <f>INDEX(章节关卡!$D$6:$D$34,芦花古楼!M8)*芦花古楼!N8</f>
        <v>480</v>
      </c>
      <c r="Q8" s="22">
        <f t="shared" si="5"/>
        <v>10</v>
      </c>
      <c r="R8" s="22">
        <f t="shared" si="6"/>
        <v>20</v>
      </c>
      <c r="S8" s="14">
        <f>INDEX(章节关卡!$F$6:$F$34,芦花古楼!M8)*芦花古楼!N8</f>
        <v>1500</v>
      </c>
      <c r="T8" s="14">
        <v>50</v>
      </c>
      <c r="W8" s="17">
        <v>4</v>
      </c>
      <c r="X8" s="25">
        <v>4</v>
      </c>
      <c r="Y8" s="79">
        <v>90</v>
      </c>
      <c r="Z8" s="101"/>
      <c r="AA8" s="101">
        <f>INDEX(章节关卡!$D$6:$D$34,芦花古楼!X8)*芦花古楼!Y8</f>
        <v>720</v>
      </c>
      <c r="AB8" s="22">
        <f t="shared" si="2"/>
        <v>15</v>
      </c>
      <c r="AC8" s="22">
        <f t="shared" si="3"/>
        <v>20</v>
      </c>
      <c r="AD8" s="14">
        <f>INDEX(章节关卡!$F$6:$F$34,芦花古楼!X8)*芦花古楼!Y8</f>
        <v>2250</v>
      </c>
      <c r="AE8" s="14">
        <v>50</v>
      </c>
      <c r="AH8" s="17">
        <v>4</v>
      </c>
      <c r="AI8" s="48">
        <v>4</v>
      </c>
      <c r="AJ8" s="79">
        <v>90</v>
      </c>
      <c r="AK8" s="101"/>
      <c r="AL8" s="101">
        <f>INDEX(章节关卡!$D$6:$D$34,芦花古楼!AI8)*芦花古楼!AJ8</f>
        <v>720</v>
      </c>
      <c r="AM8" s="22">
        <f t="shared" si="7"/>
        <v>20</v>
      </c>
      <c r="AN8" s="22">
        <f t="shared" si="8"/>
        <v>20</v>
      </c>
      <c r="AO8" s="14">
        <f>INDEX(章节关卡!$F$6:$F$34,芦花古楼!AI8)*芦花古楼!AJ8</f>
        <v>2250</v>
      </c>
      <c r="AP8" s="14">
        <v>50</v>
      </c>
      <c r="AS8" s="18">
        <v>3</v>
      </c>
      <c r="AT8" s="101">
        <v>3</v>
      </c>
      <c r="AV8" s="18">
        <v>3</v>
      </c>
      <c r="AW8" s="101">
        <v>4</v>
      </c>
      <c r="AY8" s="18">
        <v>3</v>
      </c>
      <c r="AZ8" s="18">
        <v>4</v>
      </c>
      <c r="BB8" s="18">
        <v>3</v>
      </c>
      <c r="BC8" s="18">
        <v>4</v>
      </c>
      <c r="BF8" s="18">
        <v>3</v>
      </c>
      <c r="BG8" s="14">
        <f t="shared" si="9"/>
        <v>75</v>
      </c>
      <c r="BH8" s="14">
        <f t="shared" si="10"/>
        <v>90</v>
      </c>
      <c r="BI8" s="14">
        <f t="shared" si="11"/>
        <v>5550</v>
      </c>
      <c r="BJ8" s="14">
        <f t="shared" si="12"/>
        <v>200</v>
      </c>
      <c r="BK8" s="14">
        <f t="shared" si="13"/>
        <v>155</v>
      </c>
      <c r="BL8" s="14">
        <f t="shared" si="14"/>
        <v>310</v>
      </c>
      <c r="BN8" s="18">
        <v>4</v>
      </c>
      <c r="BO8" s="18">
        <v>3</v>
      </c>
      <c r="BU8" s="55">
        <v>3</v>
      </c>
      <c r="BV8" s="55">
        <v>101</v>
      </c>
      <c r="BW8" s="55">
        <v>1606005</v>
      </c>
      <c r="BX8" s="55" t="s">
        <v>367</v>
      </c>
      <c r="BY8" s="55">
        <v>2</v>
      </c>
      <c r="BZ8" s="55">
        <v>15</v>
      </c>
      <c r="CA8" s="55">
        <f>SUM(BZ$5:BZ8)</f>
        <v>45</v>
      </c>
      <c r="CC8" s="55">
        <v>4</v>
      </c>
      <c r="CD8" s="55">
        <v>202</v>
      </c>
      <c r="CE8" s="55" t="s">
        <v>410</v>
      </c>
      <c r="CF8" s="55">
        <v>2</v>
      </c>
      <c r="CJ8" s="55">
        <v>4</v>
      </c>
      <c r="CK8" s="55">
        <v>1</v>
      </c>
      <c r="CL8" s="55" t="s">
        <v>278</v>
      </c>
      <c r="CM8" s="55">
        <v>4</v>
      </c>
      <c r="CN8" s="55"/>
      <c r="CO8" s="55"/>
      <c r="CP8" s="55"/>
      <c r="CQ8" s="55" t="s">
        <v>416</v>
      </c>
      <c r="CR8" s="55">
        <v>900</v>
      </c>
      <c r="CS8" s="55" t="s">
        <v>417</v>
      </c>
      <c r="CT8" s="55">
        <v>5</v>
      </c>
      <c r="CU8" s="55" t="s">
        <v>301</v>
      </c>
      <c r="CV8" s="55">
        <v>1</v>
      </c>
      <c r="CW8" s="55" t="s">
        <v>417</v>
      </c>
      <c r="CX8" s="55">
        <v>20</v>
      </c>
      <c r="CY8" s="55"/>
      <c r="CZ8" s="55"/>
      <c r="DA8" s="55"/>
      <c r="DB8" s="55"/>
      <c r="DC8" s="55"/>
      <c r="DD8" s="55"/>
      <c r="DE8" s="55"/>
      <c r="DF8" s="55"/>
      <c r="DG8" s="55"/>
      <c r="DH8" s="55"/>
    </row>
    <row r="9" spans="1:112" ht="16.5" x14ac:dyDescent="0.2">
      <c r="A9" s="17">
        <v>5</v>
      </c>
      <c r="B9" s="25">
        <v>3</v>
      </c>
      <c r="C9" s="79">
        <v>30</v>
      </c>
      <c r="D9" s="101"/>
      <c r="E9" s="92">
        <f>INDEX(章节关卡!$D$6:$D$34,芦花古楼!B9)*芦花古楼!C9</f>
        <v>210</v>
      </c>
      <c r="F9" s="22">
        <f t="shared" si="0"/>
        <v>5</v>
      </c>
      <c r="G9" s="22">
        <f t="shared" si="1"/>
        <v>25</v>
      </c>
      <c r="H9" s="14">
        <f>INDEX(章节关卡!$F$6:$F$34,芦花古楼!B9)*芦花古楼!C9</f>
        <v>600</v>
      </c>
      <c r="I9" s="14">
        <v>50</v>
      </c>
      <c r="L9" s="17">
        <v>5</v>
      </c>
      <c r="M9" s="92">
        <f t="shared" si="4"/>
        <v>4</v>
      </c>
      <c r="N9" s="79">
        <v>60</v>
      </c>
      <c r="O9" s="101"/>
      <c r="P9" s="92">
        <f>INDEX(章节关卡!$D$6:$D$34,芦花古楼!M9)*芦花古楼!N9</f>
        <v>480</v>
      </c>
      <c r="Q9" s="22">
        <f t="shared" si="5"/>
        <v>10</v>
      </c>
      <c r="R9" s="22">
        <f t="shared" si="6"/>
        <v>25</v>
      </c>
      <c r="S9" s="14">
        <f>INDEX(章节关卡!$F$6:$F$34,芦花古楼!M9)*芦花古楼!N9</f>
        <v>1500</v>
      </c>
      <c r="T9" s="14">
        <v>50</v>
      </c>
      <c r="W9" s="17">
        <v>5</v>
      </c>
      <c r="X9" s="48">
        <v>4</v>
      </c>
      <c r="Y9" s="79">
        <v>90</v>
      </c>
      <c r="Z9" s="101"/>
      <c r="AA9" s="101">
        <f>INDEX(章节关卡!$D$6:$D$34,芦花古楼!X9)*芦花古楼!Y9</f>
        <v>720</v>
      </c>
      <c r="AB9" s="22">
        <f t="shared" si="2"/>
        <v>15</v>
      </c>
      <c r="AC9" s="22">
        <f t="shared" si="3"/>
        <v>25</v>
      </c>
      <c r="AD9" s="14">
        <f>INDEX(章节关卡!$F$6:$F$34,芦花古楼!X9)*芦花古楼!Y9</f>
        <v>2250</v>
      </c>
      <c r="AE9" s="14">
        <v>50</v>
      </c>
      <c r="AH9" s="17">
        <v>5</v>
      </c>
      <c r="AI9" s="48">
        <v>4</v>
      </c>
      <c r="AJ9" s="79">
        <v>90</v>
      </c>
      <c r="AK9" s="101"/>
      <c r="AL9" s="101">
        <f>INDEX(章节关卡!$D$6:$D$34,芦花古楼!AI9)*芦花古楼!AJ9</f>
        <v>720</v>
      </c>
      <c r="AM9" s="22">
        <f t="shared" si="7"/>
        <v>20</v>
      </c>
      <c r="AN9" s="22">
        <f t="shared" si="8"/>
        <v>25</v>
      </c>
      <c r="AO9" s="14">
        <f>INDEX(章节关卡!$F$6:$F$34,芦花古楼!AI9)*芦花古楼!AJ9</f>
        <v>2250</v>
      </c>
      <c r="AP9" s="14">
        <v>50</v>
      </c>
      <c r="AS9" s="18">
        <v>4</v>
      </c>
      <c r="AT9" s="101">
        <v>3</v>
      </c>
      <c r="AV9" s="18">
        <v>4</v>
      </c>
      <c r="AW9" s="101">
        <v>4</v>
      </c>
      <c r="AY9" s="18">
        <v>4</v>
      </c>
      <c r="AZ9" s="18">
        <v>4</v>
      </c>
      <c r="BB9" s="18">
        <v>4</v>
      </c>
      <c r="BC9" s="18">
        <v>4</v>
      </c>
      <c r="BF9" s="18">
        <v>4</v>
      </c>
      <c r="BG9" s="14">
        <f t="shared" si="9"/>
        <v>300</v>
      </c>
      <c r="BH9" s="14">
        <f t="shared" si="10"/>
        <v>110</v>
      </c>
      <c r="BI9" s="14">
        <f t="shared" si="11"/>
        <v>34500</v>
      </c>
      <c r="BJ9" s="14">
        <f t="shared" si="12"/>
        <v>200</v>
      </c>
      <c r="BK9" s="14">
        <f t="shared" si="13"/>
        <v>390</v>
      </c>
      <c r="BL9" s="14">
        <f t="shared" si="14"/>
        <v>780</v>
      </c>
      <c r="BN9" s="18">
        <v>5</v>
      </c>
      <c r="BO9" s="18">
        <v>3</v>
      </c>
      <c r="BU9" s="55">
        <v>4</v>
      </c>
      <c r="BV9" s="55">
        <v>102</v>
      </c>
      <c r="BW9" s="55">
        <v>1606006</v>
      </c>
      <c r="BX9" s="55" t="s">
        <v>368</v>
      </c>
      <c r="BY9" s="55">
        <v>1</v>
      </c>
      <c r="BZ9" s="55">
        <v>15</v>
      </c>
      <c r="CA9" s="55">
        <f>SUM(BZ$5:BZ9)</f>
        <v>60</v>
      </c>
      <c r="CC9" s="55">
        <v>5</v>
      </c>
      <c r="CD9" s="55">
        <v>301</v>
      </c>
      <c r="CE9" s="55" t="s">
        <v>411</v>
      </c>
      <c r="CF9" s="55">
        <v>3</v>
      </c>
      <c r="CJ9" s="55">
        <v>5</v>
      </c>
      <c r="CK9" s="55">
        <v>1</v>
      </c>
      <c r="CL9" s="55" t="s">
        <v>278</v>
      </c>
      <c r="CM9" s="55">
        <v>5</v>
      </c>
      <c r="CN9" s="55"/>
      <c r="CO9" s="55"/>
      <c r="CP9" s="55"/>
      <c r="CQ9" s="55" t="s">
        <v>416</v>
      </c>
      <c r="CR9" s="55">
        <v>1200</v>
      </c>
      <c r="CS9" s="55" t="s">
        <v>417</v>
      </c>
      <c r="CT9" s="55">
        <v>5</v>
      </c>
      <c r="CU9" s="55"/>
      <c r="CV9" s="55"/>
      <c r="CW9" s="55" t="s">
        <v>417</v>
      </c>
      <c r="CX9" s="55">
        <v>25</v>
      </c>
      <c r="CY9" s="55"/>
      <c r="CZ9" s="55"/>
      <c r="DA9" s="55"/>
      <c r="DB9" s="55"/>
      <c r="DC9" s="55"/>
      <c r="DD9" s="55"/>
      <c r="DE9" s="55"/>
      <c r="DF9" s="55"/>
      <c r="DG9" s="55"/>
      <c r="DH9" s="55"/>
    </row>
    <row r="10" spans="1:112" ht="16.5" x14ac:dyDescent="0.2">
      <c r="A10" s="17">
        <v>6</v>
      </c>
      <c r="B10" s="25">
        <v>3</v>
      </c>
      <c r="C10" s="79">
        <v>30</v>
      </c>
      <c r="D10" s="101"/>
      <c r="E10" s="92">
        <f>INDEX(章节关卡!$D$6:$D$34,芦花古楼!B10)*芦花古楼!C10</f>
        <v>210</v>
      </c>
      <c r="F10" s="22">
        <f t="shared" si="0"/>
        <v>10</v>
      </c>
      <c r="G10" s="22">
        <f t="shared" si="1"/>
        <v>25</v>
      </c>
      <c r="H10" s="14">
        <f>INDEX(章节关卡!$F$6:$F$34,芦花古楼!B10)*芦花古楼!C10</f>
        <v>600</v>
      </c>
      <c r="I10" s="14">
        <v>50</v>
      </c>
      <c r="L10" s="17">
        <v>6</v>
      </c>
      <c r="M10" s="92">
        <f t="shared" si="4"/>
        <v>5</v>
      </c>
      <c r="N10" s="79">
        <v>60</v>
      </c>
      <c r="O10" s="101"/>
      <c r="P10" s="92">
        <f>INDEX(章节关卡!$D$6:$D$34,芦花古楼!M10)*芦花古楼!N10</f>
        <v>540</v>
      </c>
      <c r="Q10" s="22">
        <f t="shared" si="5"/>
        <v>15</v>
      </c>
      <c r="R10" s="22">
        <f t="shared" si="6"/>
        <v>25</v>
      </c>
      <c r="S10" s="14">
        <f>INDEX(章节关卡!$F$6:$F$34,芦花古楼!M10)*芦花古楼!N10</f>
        <v>1800</v>
      </c>
      <c r="T10" s="14">
        <v>50</v>
      </c>
      <c r="W10" s="17">
        <v>6</v>
      </c>
      <c r="X10" s="25">
        <v>5</v>
      </c>
      <c r="Y10" s="79">
        <v>90</v>
      </c>
      <c r="Z10" s="101"/>
      <c r="AA10" s="101">
        <f>INDEX(章节关卡!$D$6:$D$34,芦花古楼!X10)*芦花古楼!Y10</f>
        <v>810</v>
      </c>
      <c r="AB10" s="22">
        <f t="shared" si="2"/>
        <v>20</v>
      </c>
      <c r="AC10" s="22">
        <f t="shared" si="3"/>
        <v>25</v>
      </c>
      <c r="AD10" s="14">
        <f>INDEX(章节关卡!$F$6:$F$34,芦花古楼!X10)*芦花古楼!Y10</f>
        <v>2700</v>
      </c>
      <c r="AE10" s="14">
        <v>50</v>
      </c>
      <c r="AH10" s="17">
        <v>6</v>
      </c>
      <c r="AI10" s="48">
        <v>5</v>
      </c>
      <c r="AJ10" s="79">
        <v>90</v>
      </c>
      <c r="AK10" s="101"/>
      <c r="AL10" s="101">
        <f>INDEX(章节关卡!$D$6:$D$34,芦花古楼!AI10)*芦花古楼!AJ10</f>
        <v>810</v>
      </c>
      <c r="AM10" s="22">
        <f t="shared" si="7"/>
        <v>25</v>
      </c>
      <c r="AN10" s="22">
        <f t="shared" si="8"/>
        <v>25</v>
      </c>
      <c r="AO10" s="14">
        <f>INDEX(章节关卡!$F$6:$F$34,芦花古楼!AI10)*芦花古楼!AJ10</f>
        <v>2700</v>
      </c>
      <c r="AP10" s="14">
        <v>50</v>
      </c>
      <c r="AS10" s="18">
        <v>5</v>
      </c>
      <c r="AT10" s="101">
        <v>3</v>
      </c>
      <c r="AV10" s="18">
        <v>5</v>
      </c>
      <c r="AW10" s="101">
        <v>4</v>
      </c>
      <c r="AY10" s="18">
        <v>5</v>
      </c>
      <c r="AZ10" s="18">
        <v>4</v>
      </c>
      <c r="BB10" s="18">
        <v>5</v>
      </c>
      <c r="BC10" s="18">
        <v>4</v>
      </c>
      <c r="BF10" s="18">
        <v>5</v>
      </c>
      <c r="BG10" s="14">
        <f t="shared" si="9"/>
        <v>400</v>
      </c>
      <c r="BH10" s="14">
        <f t="shared" si="10"/>
        <v>130</v>
      </c>
      <c r="BI10" s="14">
        <f t="shared" si="11"/>
        <v>41250</v>
      </c>
      <c r="BJ10" s="14">
        <f t="shared" si="12"/>
        <v>250</v>
      </c>
      <c r="BK10" s="14">
        <f t="shared" si="13"/>
        <v>510</v>
      </c>
      <c r="BL10" s="14">
        <f t="shared" si="14"/>
        <v>1020</v>
      </c>
      <c r="BN10" s="18">
        <v>6</v>
      </c>
      <c r="BO10" s="22">
        <v>4</v>
      </c>
      <c r="BU10" s="55">
        <v>5</v>
      </c>
      <c r="BV10" s="55">
        <v>102</v>
      </c>
      <c r="BW10" s="55">
        <v>1606007</v>
      </c>
      <c r="BX10" s="55" t="s">
        <v>369</v>
      </c>
      <c r="BY10" s="55">
        <v>1</v>
      </c>
      <c r="BZ10" s="55">
        <v>15</v>
      </c>
      <c r="CA10" s="55">
        <f>SUM(BZ$5:BZ10)</f>
        <v>75</v>
      </c>
      <c r="CC10" s="55">
        <v>6</v>
      </c>
      <c r="CD10" s="55">
        <v>302</v>
      </c>
      <c r="CE10" s="55" t="s">
        <v>412</v>
      </c>
      <c r="CF10" s="55">
        <v>3</v>
      </c>
      <c r="CJ10" s="55">
        <v>6</v>
      </c>
      <c r="CK10" s="55">
        <v>1</v>
      </c>
      <c r="CL10" s="55" t="s">
        <v>278</v>
      </c>
      <c r="CM10" s="55">
        <v>6</v>
      </c>
      <c r="CN10" s="55"/>
      <c r="CO10" s="55"/>
      <c r="CP10" s="55"/>
      <c r="CQ10" s="55" t="s">
        <v>416</v>
      </c>
      <c r="CR10" s="55">
        <v>1200</v>
      </c>
      <c r="CS10" s="55" t="s">
        <v>417</v>
      </c>
      <c r="CT10" s="55">
        <v>10</v>
      </c>
      <c r="CU10" s="55"/>
      <c r="CV10" s="55"/>
      <c r="CW10" s="55" t="s">
        <v>417</v>
      </c>
      <c r="CX10" s="55">
        <v>25</v>
      </c>
      <c r="CY10" s="55"/>
      <c r="CZ10" s="55"/>
      <c r="DA10" s="55"/>
      <c r="DB10" s="55"/>
      <c r="DC10" s="55"/>
      <c r="DD10" s="55"/>
      <c r="DE10" s="55"/>
      <c r="DF10" s="55"/>
      <c r="DG10" s="55"/>
      <c r="DH10" s="55"/>
    </row>
    <row r="11" spans="1:112" ht="16.5" x14ac:dyDescent="0.2">
      <c r="A11" s="17">
        <v>7</v>
      </c>
      <c r="B11" s="25">
        <v>3</v>
      </c>
      <c r="C11" s="79">
        <v>30</v>
      </c>
      <c r="D11" s="101"/>
      <c r="E11" s="92">
        <f>INDEX(章节关卡!$D$6:$D$34,芦花古楼!B11)*芦花古楼!C11</f>
        <v>210</v>
      </c>
      <c r="F11" s="22">
        <f t="shared" si="0"/>
        <v>10</v>
      </c>
      <c r="G11" s="22">
        <f t="shared" si="1"/>
        <v>25</v>
      </c>
      <c r="H11" s="14">
        <f>INDEX(章节关卡!$F$6:$F$34,芦花古楼!B11)*芦花古楼!C11</f>
        <v>600</v>
      </c>
      <c r="I11" s="14">
        <v>50</v>
      </c>
      <c r="L11" s="17">
        <v>7</v>
      </c>
      <c r="M11" s="92">
        <f t="shared" si="4"/>
        <v>5</v>
      </c>
      <c r="N11" s="79">
        <v>60</v>
      </c>
      <c r="O11" s="101"/>
      <c r="P11" s="92">
        <f>INDEX(章节关卡!$D$6:$D$34,芦花古楼!M11)*芦花古楼!N11</f>
        <v>540</v>
      </c>
      <c r="Q11" s="22">
        <f t="shared" si="5"/>
        <v>15</v>
      </c>
      <c r="R11" s="22">
        <f t="shared" si="6"/>
        <v>25</v>
      </c>
      <c r="S11" s="14">
        <f>INDEX(章节关卡!$F$6:$F$34,芦花古楼!M11)*芦花古楼!N11</f>
        <v>1800</v>
      </c>
      <c r="T11" s="14">
        <v>50</v>
      </c>
      <c r="W11" s="17">
        <v>7</v>
      </c>
      <c r="X11" s="48">
        <v>5</v>
      </c>
      <c r="Y11" s="79">
        <v>90</v>
      </c>
      <c r="Z11" s="101"/>
      <c r="AA11" s="101">
        <f>INDEX(章节关卡!$D$6:$D$34,芦花古楼!X11)*芦花古楼!Y11</f>
        <v>810</v>
      </c>
      <c r="AB11" s="22">
        <f t="shared" si="2"/>
        <v>20</v>
      </c>
      <c r="AC11" s="22">
        <f t="shared" si="3"/>
        <v>25</v>
      </c>
      <c r="AD11" s="14">
        <f>INDEX(章节关卡!$F$6:$F$34,芦花古楼!X11)*芦花古楼!Y11</f>
        <v>2700</v>
      </c>
      <c r="AE11" s="14">
        <v>50</v>
      </c>
      <c r="AH11" s="17">
        <v>7</v>
      </c>
      <c r="AI11" s="48">
        <v>5</v>
      </c>
      <c r="AJ11" s="79">
        <v>90</v>
      </c>
      <c r="AK11" s="101"/>
      <c r="AL11" s="101">
        <f>INDEX(章节关卡!$D$6:$D$34,芦花古楼!AI11)*芦花古楼!AJ11</f>
        <v>810</v>
      </c>
      <c r="AM11" s="22">
        <f t="shared" si="7"/>
        <v>25</v>
      </c>
      <c r="AN11" s="22">
        <f t="shared" si="8"/>
        <v>25</v>
      </c>
      <c r="AO11" s="14">
        <f>INDEX(章节关卡!$F$6:$F$34,芦花古楼!AI11)*芦花古楼!AJ11</f>
        <v>2700</v>
      </c>
      <c r="AP11" s="14">
        <v>50</v>
      </c>
      <c r="AS11" s="18">
        <v>6</v>
      </c>
      <c r="AT11" s="101">
        <v>3</v>
      </c>
      <c r="AV11" s="18">
        <v>6</v>
      </c>
      <c r="AW11" s="18">
        <v>5</v>
      </c>
      <c r="AY11" s="18">
        <v>6</v>
      </c>
      <c r="AZ11" s="18">
        <v>5</v>
      </c>
      <c r="BB11" s="18">
        <v>6</v>
      </c>
      <c r="BC11" s="18">
        <v>5</v>
      </c>
      <c r="BF11" s="18">
        <v>6</v>
      </c>
      <c r="BG11" s="14">
        <f t="shared" si="9"/>
        <v>500</v>
      </c>
      <c r="BH11" s="14">
        <f t="shared" si="10"/>
        <v>150</v>
      </c>
      <c r="BI11" s="14">
        <f t="shared" si="11"/>
        <v>48000</v>
      </c>
      <c r="BJ11" s="14">
        <f t="shared" si="12"/>
        <v>250</v>
      </c>
      <c r="BK11" s="14">
        <f t="shared" si="13"/>
        <v>630</v>
      </c>
      <c r="BL11" s="14">
        <f t="shared" si="14"/>
        <v>1260</v>
      </c>
      <c r="BN11" s="18">
        <v>7</v>
      </c>
      <c r="BO11" s="22">
        <v>4</v>
      </c>
      <c r="BU11" s="55">
        <v>6</v>
      </c>
      <c r="BV11" s="55">
        <v>102</v>
      </c>
      <c r="BW11" s="55">
        <v>1606008</v>
      </c>
      <c r="BX11" s="55" t="s">
        <v>370</v>
      </c>
      <c r="BY11" s="55">
        <v>1</v>
      </c>
      <c r="BZ11" s="55">
        <v>15</v>
      </c>
      <c r="CA11" s="55">
        <f>SUM(BZ$5:BZ11)</f>
        <v>90</v>
      </c>
      <c r="CC11" s="55">
        <v>7</v>
      </c>
      <c r="CD11" s="55">
        <v>303</v>
      </c>
      <c r="CE11" s="55" t="s">
        <v>413</v>
      </c>
      <c r="CF11" s="55">
        <v>3</v>
      </c>
      <c r="CJ11" s="55">
        <v>7</v>
      </c>
      <c r="CK11" s="55">
        <v>1</v>
      </c>
      <c r="CL11" s="55" t="s">
        <v>278</v>
      </c>
      <c r="CM11" s="55">
        <v>7</v>
      </c>
      <c r="CN11" s="55"/>
      <c r="CO11" s="55"/>
      <c r="CP11" s="55"/>
      <c r="CQ11" s="55" t="s">
        <v>416</v>
      </c>
      <c r="CR11" s="55">
        <v>1200</v>
      </c>
      <c r="CS11" s="55" t="s">
        <v>417</v>
      </c>
      <c r="CT11" s="55">
        <v>10</v>
      </c>
      <c r="CU11" s="55" t="s">
        <v>418</v>
      </c>
      <c r="CV11" s="55">
        <v>1</v>
      </c>
      <c r="CW11" s="55" t="s">
        <v>417</v>
      </c>
      <c r="CX11" s="55">
        <v>25</v>
      </c>
      <c r="CY11" s="55"/>
      <c r="CZ11" s="55"/>
      <c r="DA11" s="55"/>
      <c r="DB11" s="55"/>
      <c r="DC11" s="55"/>
      <c r="DD11" s="55"/>
      <c r="DE11" s="55"/>
      <c r="DF11" s="55"/>
      <c r="DG11" s="55"/>
      <c r="DH11" s="55"/>
    </row>
    <row r="12" spans="1:112" ht="16.5" x14ac:dyDescent="0.2">
      <c r="A12" s="17">
        <v>8</v>
      </c>
      <c r="B12" s="25">
        <v>4</v>
      </c>
      <c r="C12" s="79">
        <v>30</v>
      </c>
      <c r="D12" s="101"/>
      <c r="E12" s="92">
        <f>INDEX(章节关卡!$D$6:$D$34,芦花古楼!B12)*芦花古楼!C12</f>
        <v>240</v>
      </c>
      <c r="F12" s="22">
        <f t="shared" si="0"/>
        <v>10</v>
      </c>
      <c r="G12" s="22">
        <f t="shared" si="1"/>
        <v>25</v>
      </c>
      <c r="H12" s="14">
        <f>INDEX(章节关卡!$F$6:$F$34,芦花古楼!B12)*芦花古楼!C12</f>
        <v>750</v>
      </c>
      <c r="I12" s="14">
        <v>50</v>
      </c>
      <c r="L12" s="17">
        <v>8</v>
      </c>
      <c r="M12" s="92">
        <f t="shared" si="4"/>
        <v>5</v>
      </c>
      <c r="N12" s="79">
        <v>60</v>
      </c>
      <c r="O12" s="101"/>
      <c r="P12" s="92">
        <f>INDEX(章节关卡!$D$6:$D$34,芦花古楼!M12)*芦花古楼!N12</f>
        <v>540</v>
      </c>
      <c r="Q12" s="22">
        <f t="shared" si="5"/>
        <v>15</v>
      </c>
      <c r="R12" s="22">
        <f t="shared" si="6"/>
        <v>25</v>
      </c>
      <c r="S12" s="14">
        <f>INDEX(章节关卡!$F$6:$F$34,芦花古楼!M12)*芦花古楼!N12</f>
        <v>1800</v>
      </c>
      <c r="T12" s="14">
        <v>50</v>
      </c>
      <c r="W12" s="17">
        <v>8</v>
      </c>
      <c r="X12" s="48">
        <v>5</v>
      </c>
      <c r="Y12" s="79">
        <v>90</v>
      </c>
      <c r="Z12" s="101"/>
      <c r="AA12" s="101">
        <f>INDEX(章节关卡!$D$6:$D$34,芦花古楼!X12)*芦花古楼!Y12</f>
        <v>810</v>
      </c>
      <c r="AB12" s="22">
        <f t="shared" si="2"/>
        <v>20</v>
      </c>
      <c r="AC12" s="22">
        <f t="shared" si="3"/>
        <v>25</v>
      </c>
      <c r="AD12" s="14">
        <f>INDEX(章节关卡!$F$6:$F$34,芦花古楼!X12)*芦花古楼!Y12</f>
        <v>2700</v>
      </c>
      <c r="AE12" s="14">
        <v>50</v>
      </c>
      <c r="AH12" s="17">
        <v>8</v>
      </c>
      <c r="AI12" s="48">
        <v>5</v>
      </c>
      <c r="AJ12" s="79">
        <v>90</v>
      </c>
      <c r="AK12" s="101"/>
      <c r="AL12" s="101">
        <f>INDEX(章节关卡!$D$6:$D$34,芦花古楼!AI12)*芦花古楼!AJ12</f>
        <v>810</v>
      </c>
      <c r="AM12" s="22">
        <f t="shared" si="7"/>
        <v>25</v>
      </c>
      <c r="AN12" s="22">
        <f t="shared" si="8"/>
        <v>25</v>
      </c>
      <c r="AO12" s="14">
        <f>INDEX(章节关卡!$F$6:$F$34,芦花古楼!AI12)*芦花古楼!AJ12</f>
        <v>2700</v>
      </c>
      <c r="AP12" s="14">
        <v>50</v>
      </c>
      <c r="AS12" s="18">
        <v>7</v>
      </c>
      <c r="AT12" s="101">
        <v>3</v>
      </c>
      <c r="AV12" s="18">
        <v>7</v>
      </c>
      <c r="AW12" s="101">
        <v>5</v>
      </c>
      <c r="AY12" s="18">
        <v>7</v>
      </c>
      <c r="AZ12" s="18">
        <v>5</v>
      </c>
      <c r="BB12" s="18">
        <v>7</v>
      </c>
      <c r="BC12" s="18">
        <v>5</v>
      </c>
      <c r="BF12" s="18">
        <v>7</v>
      </c>
      <c r="BG12" s="14">
        <f t="shared" si="9"/>
        <v>600</v>
      </c>
      <c r="BH12" s="14">
        <f t="shared" si="10"/>
        <v>170</v>
      </c>
      <c r="BI12" s="14">
        <f t="shared" si="11"/>
        <v>54750</v>
      </c>
      <c r="BJ12" s="14">
        <f t="shared" si="12"/>
        <v>400</v>
      </c>
      <c r="BK12" s="14">
        <f t="shared" si="13"/>
        <v>750</v>
      </c>
      <c r="BL12" s="14">
        <f t="shared" si="14"/>
        <v>1500</v>
      </c>
      <c r="BN12" s="18">
        <v>8</v>
      </c>
      <c r="BO12" s="22">
        <v>4</v>
      </c>
      <c r="BU12" s="55">
        <v>7</v>
      </c>
      <c r="BV12" s="55">
        <v>102</v>
      </c>
      <c r="BW12" s="55">
        <v>1606009</v>
      </c>
      <c r="BX12" s="55" t="s">
        <v>371</v>
      </c>
      <c r="BY12" s="55">
        <v>2</v>
      </c>
      <c r="BZ12" s="55">
        <v>15</v>
      </c>
      <c r="CA12" s="55">
        <f>SUM(BZ$5:BZ12)</f>
        <v>105</v>
      </c>
      <c r="CJ12" s="55">
        <v>8</v>
      </c>
      <c r="CK12" s="55">
        <v>1</v>
      </c>
      <c r="CL12" s="55" t="s">
        <v>278</v>
      </c>
      <c r="CM12" s="55">
        <v>8</v>
      </c>
      <c r="CN12" s="55"/>
      <c r="CO12" s="55"/>
      <c r="CP12" s="55"/>
      <c r="CQ12" s="55" t="s">
        <v>416</v>
      </c>
      <c r="CR12" s="55">
        <v>1500</v>
      </c>
      <c r="CS12" s="55" t="s">
        <v>417</v>
      </c>
      <c r="CT12" s="55">
        <v>10</v>
      </c>
      <c r="CU12" s="55"/>
      <c r="CV12" s="55"/>
      <c r="CW12" s="55" t="s">
        <v>417</v>
      </c>
      <c r="CX12" s="55">
        <v>25</v>
      </c>
      <c r="CY12" s="55"/>
      <c r="CZ12" s="55"/>
      <c r="DA12" s="55"/>
      <c r="DB12" s="55"/>
      <c r="DC12" s="55"/>
      <c r="DD12" s="55"/>
      <c r="DE12" s="55"/>
      <c r="DF12" s="55"/>
      <c r="DG12" s="55"/>
      <c r="DH12" s="55"/>
    </row>
    <row r="13" spans="1:112" ht="16.5" x14ac:dyDescent="0.2">
      <c r="A13" s="17">
        <v>9</v>
      </c>
      <c r="B13" s="25">
        <v>4</v>
      </c>
      <c r="C13" s="79">
        <v>30</v>
      </c>
      <c r="D13" s="101"/>
      <c r="E13" s="92">
        <f>INDEX(章节关卡!$D$6:$D$34,芦花古楼!B13)*芦花古楼!C13</f>
        <v>240</v>
      </c>
      <c r="F13" s="22">
        <f t="shared" si="0"/>
        <v>10</v>
      </c>
      <c r="G13" s="22">
        <f t="shared" si="1"/>
        <v>25</v>
      </c>
      <c r="H13" s="14">
        <f>INDEX(章节关卡!$F$6:$F$34,芦花古楼!B13)*芦花古楼!C13</f>
        <v>750</v>
      </c>
      <c r="I13" s="14">
        <v>50</v>
      </c>
      <c r="L13" s="17">
        <v>9</v>
      </c>
      <c r="M13" s="92">
        <f t="shared" si="4"/>
        <v>5</v>
      </c>
      <c r="N13" s="79">
        <v>60</v>
      </c>
      <c r="O13" s="101"/>
      <c r="P13" s="92">
        <f>INDEX(章节关卡!$D$6:$D$34,芦花古楼!M13)*芦花古楼!N13</f>
        <v>540</v>
      </c>
      <c r="Q13" s="22">
        <f t="shared" si="5"/>
        <v>15</v>
      </c>
      <c r="R13" s="22">
        <f t="shared" si="6"/>
        <v>25</v>
      </c>
      <c r="S13" s="14">
        <f>INDEX(章节关卡!$F$6:$F$34,芦花古楼!M13)*芦花古楼!N13</f>
        <v>1800</v>
      </c>
      <c r="T13" s="14">
        <v>50</v>
      </c>
      <c r="W13" s="17">
        <v>9</v>
      </c>
      <c r="X13" s="48">
        <v>5</v>
      </c>
      <c r="Y13" s="79">
        <v>90</v>
      </c>
      <c r="Z13" s="101"/>
      <c r="AA13" s="101">
        <f>INDEX(章节关卡!$D$6:$D$34,芦花古楼!X13)*芦花古楼!Y13</f>
        <v>810</v>
      </c>
      <c r="AB13" s="22">
        <f t="shared" si="2"/>
        <v>20</v>
      </c>
      <c r="AC13" s="22">
        <f t="shared" si="3"/>
        <v>25</v>
      </c>
      <c r="AD13" s="14">
        <f>INDEX(章节关卡!$F$6:$F$34,芦花古楼!X13)*芦花古楼!Y13</f>
        <v>2700</v>
      </c>
      <c r="AE13" s="14">
        <v>50</v>
      </c>
      <c r="AH13" s="17">
        <v>9</v>
      </c>
      <c r="AI13" s="48">
        <v>5</v>
      </c>
      <c r="AJ13" s="79">
        <v>90</v>
      </c>
      <c r="AK13" s="101"/>
      <c r="AL13" s="101">
        <f>INDEX(章节关卡!$D$6:$D$34,芦花古楼!AI13)*芦花古楼!AJ13</f>
        <v>810</v>
      </c>
      <c r="AM13" s="22">
        <f t="shared" si="7"/>
        <v>25</v>
      </c>
      <c r="AN13" s="22">
        <f t="shared" si="8"/>
        <v>25</v>
      </c>
      <c r="AO13" s="14">
        <f>INDEX(章节关卡!$F$6:$F$34,芦花古楼!AI13)*芦花古楼!AJ13</f>
        <v>2700</v>
      </c>
      <c r="AP13" s="14">
        <v>50</v>
      </c>
      <c r="AS13" s="18">
        <v>8</v>
      </c>
      <c r="AT13" s="101">
        <v>3</v>
      </c>
      <c r="AV13" s="18">
        <v>8</v>
      </c>
      <c r="AW13" s="101">
        <v>5</v>
      </c>
      <c r="AY13" s="18">
        <v>8</v>
      </c>
      <c r="AZ13" s="18">
        <v>5</v>
      </c>
      <c r="BB13" s="18">
        <v>8</v>
      </c>
      <c r="BC13" s="18">
        <v>5</v>
      </c>
      <c r="BF13" s="18">
        <v>8</v>
      </c>
      <c r="BG13" s="14">
        <f t="shared" si="9"/>
        <v>630</v>
      </c>
      <c r="BH13" s="14">
        <f t="shared" si="10"/>
        <v>185</v>
      </c>
      <c r="BI13" s="14">
        <f t="shared" si="11"/>
        <v>58500</v>
      </c>
      <c r="BJ13" s="14">
        <f t="shared" si="12"/>
        <v>400</v>
      </c>
      <c r="BK13" s="14">
        <f t="shared" si="13"/>
        <v>800</v>
      </c>
      <c r="BL13" s="14">
        <f t="shared" si="14"/>
        <v>1600</v>
      </c>
      <c r="BN13" s="18">
        <v>9</v>
      </c>
      <c r="BO13" s="22">
        <v>4</v>
      </c>
      <c r="BU13" s="55">
        <v>8</v>
      </c>
      <c r="BV13" s="55">
        <v>102</v>
      </c>
      <c r="BW13" s="55">
        <v>1606010</v>
      </c>
      <c r="BX13" s="55" t="s">
        <v>372</v>
      </c>
      <c r="BY13" s="55">
        <v>3</v>
      </c>
      <c r="BZ13" s="55">
        <v>15</v>
      </c>
      <c r="CA13" s="55">
        <f>SUM(BZ$5:BZ13)</f>
        <v>120</v>
      </c>
      <c r="CJ13" s="55">
        <v>9</v>
      </c>
      <c r="CK13" s="55">
        <v>1</v>
      </c>
      <c r="CL13" s="55" t="s">
        <v>278</v>
      </c>
      <c r="CM13" s="55">
        <v>9</v>
      </c>
      <c r="CN13" s="55"/>
      <c r="CO13" s="55"/>
      <c r="CP13" s="55"/>
      <c r="CQ13" s="55" t="s">
        <v>416</v>
      </c>
      <c r="CR13" s="55">
        <v>1500</v>
      </c>
      <c r="CS13" s="55" t="s">
        <v>417</v>
      </c>
      <c r="CT13" s="55">
        <v>10</v>
      </c>
      <c r="CU13" s="55"/>
      <c r="CV13" s="55"/>
      <c r="CW13" s="55" t="s">
        <v>417</v>
      </c>
      <c r="CX13" s="55">
        <v>25</v>
      </c>
      <c r="CY13" s="55"/>
      <c r="CZ13" s="55"/>
      <c r="DA13" s="55"/>
      <c r="DB13" s="55"/>
      <c r="DC13" s="55"/>
      <c r="DD13" s="55"/>
      <c r="DE13" s="55"/>
      <c r="DF13" s="55"/>
      <c r="DG13" s="55"/>
      <c r="DH13" s="55"/>
    </row>
    <row r="14" spans="1:112" ht="16.5" x14ac:dyDescent="0.2">
      <c r="A14" s="17">
        <v>10</v>
      </c>
      <c r="B14" s="25">
        <v>4</v>
      </c>
      <c r="C14" s="79">
        <v>30</v>
      </c>
      <c r="D14" s="101"/>
      <c r="E14" s="92">
        <f>INDEX(章节关卡!$D$6:$D$34,芦花古楼!B14)*芦花古楼!C14</f>
        <v>240</v>
      </c>
      <c r="F14" s="22">
        <f t="shared" si="0"/>
        <v>10</v>
      </c>
      <c r="G14" s="22">
        <f t="shared" si="1"/>
        <v>30</v>
      </c>
      <c r="H14" s="14">
        <f>INDEX(章节关卡!$F$6:$F$34,芦花古楼!B14)*芦花古楼!C14</f>
        <v>750</v>
      </c>
      <c r="I14" s="14">
        <v>50</v>
      </c>
      <c r="L14" s="17">
        <v>10</v>
      </c>
      <c r="M14" s="92">
        <f t="shared" si="4"/>
        <v>5</v>
      </c>
      <c r="N14" s="79">
        <v>60</v>
      </c>
      <c r="O14" s="101"/>
      <c r="P14" s="92">
        <f>INDEX(章节关卡!$D$6:$D$34,芦花古楼!M14)*芦花古楼!N14</f>
        <v>540</v>
      </c>
      <c r="Q14" s="22">
        <f t="shared" si="5"/>
        <v>15</v>
      </c>
      <c r="R14" s="22">
        <f t="shared" si="6"/>
        <v>30</v>
      </c>
      <c r="S14" s="14">
        <f>INDEX(章节关卡!$F$6:$F$34,芦花古楼!M14)*芦花古楼!N14</f>
        <v>1800</v>
      </c>
      <c r="T14" s="14">
        <v>50</v>
      </c>
      <c r="W14" s="17">
        <v>10</v>
      </c>
      <c r="X14" s="48">
        <v>5</v>
      </c>
      <c r="Y14" s="79">
        <v>90</v>
      </c>
      <c r="Z14" s="101"/>
      <c r="AA14" s="101">
        <f>INDEX(章节关卡!$D$6:$D$34,芦花古楼!X14)*芦花古楼!Y14</f>
        <v>810</v>
      </c>
      <c r="AB14" s="22">
        <f t="shared" si="2"/>
        <v>20</v>
      </c>
      <c r="AC14" s="22">
        <f t="shared" si="3"/>
        <v>30</v>
      </c>
      <c r="AD14" s="14">
        <f>INDEX(章节关卡!$F$6:$F$34,芦花古楼!X14)*芦花古楼!Y14</f>
        <v>2700</v>
      </c>
      <c r="AE14" s="14">
        <v>50</v>
      </c>
      <c r="AH14" s="17">
        <v>10</v>
      </c>
      <c r="AI14" s="48">
        <v>5</v>
      </c>
      <c r="AJ14" s="79">
        <v>90</v>
      </c>
      <c r="AK14" s="101"/>
      <c r="AL14" s="101">
        <f>INDEX(章节关卡!$D$6:$D$34,芦花古楼!AI14)*芦花古楼!AJ14</f>
        <v>810</v>
      </c>
      <c r="AM14" s="22">
        <f t="shared" si="7"/>
        <v>25</v>
      </c>
      <c r="AN14" s="22">
        <f t="shared" si="8"/>
        <v>30</v>
      </c>
      <c r="AO14" s="14">
        <f>INDEX(章节关卡!$F$6:$F$34,芦花古楼!AI14)*芦花古楼!AJ14</f>
        <v>2700</v>
      </c>
      <c r="AP14" s="14">
        <v>50</v>
      </c>
      <c r="AS14" s="18">
        <v>9</v>
      </c>
      <c r="AT14" s="101">
        <v>3</v>
      </c>
      <c r="AV14" s="18">
        <v>9</v>
      </c>
      <c r="AW14" s="101">
        <v>5</v>
      </c>
      <c r="AY14" s="18">
        <v>9</v>
      </c>
      <c r="AZ14" s="18">
        <v>5</v>
      </c>
      <c r="BB14" s="18">
        <v>9</v>
      </c>
      <c r="BC14" s="18">
        <v>5</v>
      </c>
      <c r="BF14" s="18">
        <v>9</v>
      </c>
      <c r="BG14" s="14">
        <f t="shared" si="9"/>
        <v>710</v>
      </c>
      <c r="BH14" s="14">
        <f t="shared" si="10"/>
        <v>205</v>
      </c>
      <c r="BI14" s="14">
        <f t="shared" si="11"/>
        <v>64650</v>
      </c>
      <c r="BJ14" s="14">
        <f t="shared" si="12"/>
        <v>400</v>
      </c>
      <c r="BK14" s="14">
        <f t="shared" si="13"/>
        <v>895</v>
      </c>
      <c r="BL14" s="14">
        <f t="shared" si="14"/>
        <v>1790</v>
      </c>
      <c r="BN14" s="18">
        <v>10</v>
      </c>
      <c r="BO14" s="18">
        <v>7</v>
      </c>
      <c r="BU14" s="55">
        <v>9</v>
      </c>
      <c r="BV14" s="55">
        <v>103</v>
      </c>
      <c r="BW14" s="55">
        <v>1606011</v>
      </c>
      <c r="BX14" s="55" t="s">
        <v>373</v>
      </c>
      <c r="BY14" s="55">
        <v>1</v>
      </c>
      <c r="BZ14" s="55">
        <v>21</v>
      </c>
      <c r="CA14" s="55">
        <f>SUM(BZ$5:BZ14)</f>
        <v>141</v>
      </c>
      <c r="CJ14" s="55">
        <v>10</v>
      </c>
      <c r="CK14" s="55">
        <v>1</v>
      </c>
      <c r="CL14" s="55" t="s">
        <v>278</v>
      </c>
      <c r="CM14" s="55">
        <v>10</v>
      </c>
      <c r="CN14" s="55"/>
      <c r="CO14" s="55"/>
      <c r="CP14" s="55"/>
      <c r="CQ14" s="55" t="s">
        <v>416</v>
      </c>
      <c r="CR14" s="55">
        <v>1500</v>
      </c>
      <c r="CS14" s="55" t="s">
        <v>417</v>
      </c>
      <c r="CT14" s="55">
        <v>10</v>
      </c>
      <c r="CU14" s="55" t="s">
        <v>301</v>
      </c>
      <c r="CV14" s="55">
        <v>1</v>
      </c>
      <c r="CW14" s="55" t="s">
        <v>417</v>
      </c>
      <c r="CX14" s="55">
        <v>30</v>
      </c>
      <c r="CY14" s="55"/>
      <c r="CZ14" s="55"/>
      <c r="DA14" s="55"/>
      <c r="DB14" s="55"/>
      <c r="DC14" s="55"/>
      <c r="DD14" s="55"/>
      <c r="DE14" s="55"/>
      <c r="DF14" s="55"/>
      <c r="DG14" s="55"/>
      <c r="DH14" s="55"/>
    </row>
    <row r="15" spans="1:112" ht="16.5" x14ac:dyDescent="0.2">
      <c r="A15" s="17">
        <v>11</v>
      </c>
      <c r="B15" s="25">
        <v>5</v>
      </c>
      <c r="C15" s="79">
        <v>30</v>
      </c>
      <c r="D15" s="101"/>
      <c r="E15" s="92">
        <f>INDEX(章节关卡!$D$6:$D$34,芦花古楼!B15)*芦花古楼!C15</f>
        <v>270</v>
      </c>
      <c r="F15" s="22">
        <f t="shared" si="0"/>
        <v>15</v>
      </c>
      <c r="G15" s="22">
        <f t="shared" si="1"/>
        <v>30</v>
      </c>
      <c r="H15" s="14">
        <f>INDEX(章节关卡!$F$6:$F$34,芦花古楼!B15)*芦花古楼!C15</f>
        <v>900</v>
      </c>
      <c r="I15" s="14">
        <v>50</v>
      </c>
      <c r="L15" s="17">
        <v>11</v>
      </c>
      <c r="M15" s="92">
        <f t="shared" si="4"/>
        <v>6</v>
      </c>
      <c r="N15" s="79">
        <v>60</v>
      </c>
      <c r="O15" s="101"/>
      <c r="P15" s="92">
        <f>INDEX(章节关卡!$D$6:$D$34,芦花古楼!M15)*芦花古楼!N15</f>
        <v>600</v>
      </c>
      <c r="Q15" s="22">
        <f t="shared" si="5"/>
        <v>20</v>
      </c>
      <c r="R15" s="22">
        <f t="shared" si="6"/>
        <v>30</v>
      </c>
      <c r="S15" s="14">
        <f>INDEX(章节关卡!$F$6:$F$34,芦花古楼!M15)*芦花古楼!N15</f>
        <v>2100</v>
      </c>
      <c r="T15" s="14">
        <v>50</v>
      </c>
      <c r="W15" s="17">
        <v>11</v>
      </c>
      <c r="X15" s="25">
        <v>6</v>
      </c>
      <c r="Y15" s="79">
        <v>90</v>
      </c>
      <c r="Z15" s="101"/>
      <c r="AA15" s="101">
        <f>INDEX(章节关卡!$D$6:$D$34,芦花古楼!X15)*芦花古楼!Y15</f>
        <v>900</v>
      </c>
      <c r="AB15" s="22">
        <f t="shared" si="2"/>
        <v>25</v>
      </c>
      <c r="AC15" s="22">
        <f t="shared" si="3"/>
        <v>30</v>
      </c>
      <c r="AD15" s="14">
        <f>INDEX(章节关卡!$F$6:$F$34,芦花古楼!X15)*芦花古楼!Y15</f>
        <v>3150</v>
      </c>
      <c r="AE15" s="14">
        <v>50</v>
      </c>
      <c r="AH15" s="17">
        <v>11</v>
      </c>
      <c r="AI15" s="48">
        <v>6</v>
      </c>
      <c r="AJ15" s="79">
        <v>90</v>
      </c>
      <c r="AK15" s="101"/>
      <c r="AL15" s="101">
        <f>INDEX(章节关卡!$D$6:$D$34,芦花古楼!AI15)*芦花古楼!AJ15</f>
        <v>900</v>
      </c>
      <c r="AM15" s="22">
        <f t="shared" si="7"/>
        <v>30</v>
      </c>
      <c r="AN15" s="22">
        <f t="shared" si="8"/>
        <v>30</v>
      </c>
      <c r="AO15" s="14">
        <f>INDEX(章节关卡!$F$6:$F$34,芦花古楼!AI15)*芦花古楼!AJ15</f>
        <v>3150</v>
      </c>
      <c r="AP15" s="14">
        <v>50</v>
      </c>
      <c r="AS15" s="18">
        <v>10</v>
      </c>
      <c r="AT15" s="101">
        <v>3</v>
      </c>
      <c r="AV15" s="18">
        <v>10</v>
      </c>
      <c r="AW15" s="101">
        <v>5</v>
      </c>
      <c r="AY15" s="18">
        <v>10</v>
      </c>
      <c r="AZ15" s="18">
        <v>5</v>
      </c>
      <c r="BB15" s="18">
        <v>10</v>
      </c>
      <c r="BC15" s="18">
        <v>5</v>
      </c>
      <c r="BF15" s="18">
        <v>10</v>
      </c>
      <c r="BG15" s="14">
        <f t="shared" si="9"/>
        <v>525</v>
      </c>
      <c r="BH15" s="14">
        <f t="shared" si="10"/>
        <v>205</v>
      </c>
      <c r="BI15" s="14">
        <f t="shared" si="11"/>
        <v>44550</v>
      </c>
      <c r="BJ15" s="14">
        <f t="shared" si="12"/>
        <v>400</v>
      </c>
      <c r="BK15" s="14">
        <f t="shared" si="13"/>
        <v>730</v>
      </c>
      <c r="BL15" s="14">
        <f t="shared" si="14"/>
        <v>1460</v>
      </c>
      <c r="BN15" s="18">
        <v>11</v>
      </c>
      <c r="BO15" s="22">
        <v>7</v>
      </c>
      <c r="BU15" s="55">
        <v>10</v>
      </c>
      <c r="BV15" s="55">
        <v>103</v>
      </c>
      <c r="BW15" s="55">
        <v>1606012</v>
      </c>
      <c r="BX15" s="55" t="s">
        <v>374</v>
      </c>
      <c r="BY15" s="55">
        <v>2</v>
      </c>
      <c r="BZ15" s="55">
        <v>21</v>
      </c>
      <c r="CA15" s="55">
        <f>SUM(BZ$5:BZ15)</f>
        <v>162</v>
      </c>
      <c r="CJ15" s="55">
        <v>11</v>
      </c>
      <c r="CK15" s="55">
        <v>1</v>
      </c>
      <c r="CL15" s="55" t="s">
        <v>278</v>
      </c>
      <c r="CM15" s="55">
        <v>11</v>
      </c>
      <c r="CN15" s="55"/>
      <c r="CO15" s="55"/>
      <c r="CP15" s="55"/>
      <c r="CQ15" s="55" t="s">
        <v>416</v>
      </c>
      <c r="CR15" s="55">
        <v>1920</v>
      </c>
      <c r="CS15" s="55" t="s">
        <v>417</v>
      </c>
      <c r="CT15" s="55">
        <v>15</v>
      </c>
      <c r="CU15" s="55"/>
      <c r="CV15" s="55"/>
      <c r="CW15" s="55" t="s">
        <v>417</v>
      </c>
      <c r="CX15" s="55">
        <v>30</v>
      </c>
      <c r="CY15" s="55"/>
      <c r="CZ15" s="55"/>
      <c r="DA15" s="55"/>
      <c r="DB15" s="55"/>
      <c r="DC15" s="55"/>
      <c r="DD15" s="55"/>
      <c r="DE15" s="55"/>
      <c r="DF15" s="55"/>
      <c r="DG15" s="55"/>
      <c r="DH15" s="55"/>
    </row>
    <row r="16" spans="1:112" ht="16.5" x14ac:dyDescent="0.2">
      <c r="A16" s="17">
        <v>12</v>
      </c>
      <c r="B16" s="25">
        <v>5</v>
      </c>
      <c r="C16" s="79">
        <v>30</v>
      </c>
      <c r="D16" s="101"/>
      <c r="E16" s="92">
        <f>INDEX(章节关卡!$D$6:$D$34,芦花古楼!B16)*芦花古楼!C16</f>
        <v>270</v>
      </c>
      <c r="F16" s="22">
        <f t="shared" si="0"/>
        <v>15</v>
      </c>
      <c r="G16" s="22">
        <f t="shared" si="1"/>
        <v>30</v>
      </c>
      <c r="H16" s="14">
        <f>INDEX(章节关卡!$F$6:$F$34,芦花古楼!B16)*芦花古楼!C16</f>
        <v>900</v>
      </c>
      <c r="I16" s="14">
        <v>50</v>
      </c>
      <c r="L16" s="17">
        <v>12</v>
      </c>
      <c r="M16" s="92">
        <f t="shared" si="4"/>
        <v>6</v>
      </c>
      <c r="N16" s="79">
        <v>60</v>
      </c>
      <c r="O16" s="101"/>
      <c r="P16" s="92">
        <f>INDEX(章节关卡!$D$6:$D$34,芦花古楼!M16)*芦花古楼!N16</f>
        <v>600</v>
      </c>
      <c r="Q16" s="22">
        <f t="shared" si="5"/>
        <v>20</v>
      </c>
      <c r="R16" s="22">
        <f t="shared" si="6"/>
        <v>30</v>
      </c>
      <c r="S16" s="14">
        <f>INDEX(章节关卡!$F$6:$F$34,芦花古楼!M16)*芦花古楼!N16</f>
        <v>2100</v>
      </c>
      <c r="T16" s="14">
        <v>50</v>
      </c>
      <c r="W16" s="17">
        <v>12</v>
      </c>
      <c r="X16" s="25">
        <v>6</v>
      </c>
      <c r="Y16" s="79">
        <v>90</v>
      </c>
      <c r="Z16" s="101"/>
      <c r="AA16" s="101">
        <f>INDEX(章节关卡!$D$6:$D$34,芦花古楼!X16)*芦花古楼!Y16</f>
        <v>900</v>
      </c>
      <c r="AB16" s="22">
        <f t="shared" si="2"/>
        <v>25</v>
      </c>
      <c r="AC16" s="22">
        <f t="shared" si="3"/>
        <v>30</v>
      </c>
      <c r="AD16" s="14">
        <f>INDEX(章节关卡!$F$6:$F$34,芦花古楼!X16)*芦花古楼!Y16</f>
        <v>3150</v>
      </c>
      <c r="AE16" s="14">
        <v>50</v>
      </c>
      <c r="AH16" s="17">
        <v>12</v>
      </c>
      <c r="AI16" s="48">
        <v>6</v>
      </c>
      <c r="AJ16" s="79">
        <v>90</v>
      </c>
      <c r="AK16" s="101"/>
      <c r="AL16" s="101">
        <f>INDEX(章节关卡!$D$6:$D$34,芦花古楼!AI16)*芦花古楼!AJ16</f>
        <v>900</v>
      </c>
      <c r="AM16" s="22">
        <f t="shared" si="7"/>
        <v>30</v>
      </c>
      <c r="AN16" s="22">
        <f t="shared" si="8"/>
        <v>30</v>
      </c>
      <c r="AO16" s="14">
        <f>INDEX(章节关卡!$F$6:$F$34,芦花古楼!AI16)*芦花古楼!AJ16</f>
        <v>3150</v>
      </c>
      <c r="AP16" s="14">
        <v>50</v>
      </c>
      <c r="AS16" s="18">
        <v>11</v>
      </c>
      <c r="AT16" s="18">
        <v>4</v>
      </c>
      <c r="AV16" s="18">
        <v>11</v>
      </c>
      <c r="AW16" s="18">
        <v>6</v>
      </c>
      <c r="AY16" s="18">
        <v>11</v>
      </c>
      <c r="AZ16" s="18">
        <v>6</v>
      </c>
      <c r="BB16" s="18">
        <v>11</v>
      </c>
      <c r="BC16" s="18">
        <v>6</v>
      </c>
      <c r="BF16" s="18">
        <v>11</v>
      </c>
      <c r="BG16" s="14">
        <f t="shared" si="9"/>
        <v>550</v>
      </c>
      <c r="BH16" s="14">
        <f t="shared" si="10"/>
        <v>225</v>
      </c>
      <c r="BI16" s="14">
        <f t="shared" si="11"/>
        <v>46050</v>
      </c>
      <c r="BJ16" s="14">
        <f t="shared" si="12"/>
        <v>450</v>
      </c>
      <c r="BK16" s="14">
        <f t="shared" si="13"/>
        <v>755</v>
      </c>
      <c r="BL16" s="14">
        <f t="shared" si="14"/>
        <v>1510</v>
      </c>
      <c r="BN16" s="18">
        <v>12</v>
      </c>
      <c r="BO16" s="22">
        <v>7</v>
      </c>
      <c r="BU16" s="55">
        <v>11</v>
      </c>
      <c r="BV16" s="55">
        <v>103</v>
      </c>
      <c r="BW16" s="55">
        <v>1606013</v>
      </c>
      <c r="BX16" s="55" t="s">
        <v>375</v>
      </c>
      <c r="BY16" s="55">
        <v>2</v>
      </c>
      <c r="BZ16" s="55">
        <v>21</v>
      </c>
      <c r="CA16" s="55">
        <f>SUM(BZ$5:BZ16)</f>
        <v>183</v>
      </c>
      <c r="CJ16" s="55">
        <v>12</v>
      </c>
      <c r="CK16" s="55">
        <v>1</v>
      </c>
      <c r="CL16" s="55" t="s">
        <v>278</v>
      </c>
      <c r="CM16" s="55">
        <v>12</v>
      </c>
      <c r="CN16" s="55"/>
      <c r="CO16" s="55"/>
      <c r="CP16" s="55"/>
      <c r="CQ16" s="55" t="s">
        <v>416</v>
      </c>
      <c r="CR16" s="55">
        <v>1920</v>
      </c>
      <c r="CS16" s="55" t="s">
        <v>417</v>
      </c>
      <c r="CT16" s="55">
        <v>15</v>
      </c>
      <c r="CU16" s="55"/>
      <c r="CV16" s="55"/>
      <c r="CW16" s="55" t="s">
        <v>417</v>
      </c>
      <c r="CX16" s="55">
        <v>30</v>
      </c>
      <c r="CY16" s="55"/>
      <c r="CZ16" s="55"/>
      <c r="DA16" s="55"/>
      <c r="DB16" s="55"/>
      <c r="DC16" s="55"/>
      <c r="DD16" s="55"/>
      <c r="DE16" s="55"/>
      <c r="DF16" s="55"/>
      <c r="DG16" s="55"/>
      <c r="DH16" s="55"/>
    </row>
    <row r="17" spans="1:112" ht="16.5" x14ac:dyDescent="0.2">
      <c r="A17" s="17">
        <v>13</v>
      </c>
      <c r="B17" s="25">
        <v>5</v>
      </c>
      <c r="C17" s="79">
        <v>30</v>
      </c>
      <c r="D17" s="101"/>
      <c r="E17" s="92">
        <f>INDEX(章节关卡!$D$6:$D$34,芦花古楼!B17)*芦花古楼!C17</f>
        <v>270</v>
      </c>
      <c r="F17" s="22">
        <f t="shared" si="0"/>
        <v>15</v>
      </c>
      <c r="G17" s="22">
        <f t="shared" si="1"/>
        <v>30</v>
      </c>
      <c r="H17" s="14">
        <f>INDEX(章节关卡!$F$6:$F$34,芦花古楼!B17)*芦花古楼!C17</f>
        <v>900</v>
      </c>
      <c r="I17" s="14">
        <v>50</v>
      </c>
      <c r="L17" s="17">
        <v>13</v>
      </c>
      <c r="M17" s="92">
        <f t="shared" si="4"/>
        <v>6</v>
      </c>
      <c r="N17" s="79">
        <v>60</v>
      </c>
      <c r="O17" s="101"/>
      <c r="P17" s="92">
        <f>INDEX(章节关卡!$D$6:$D$34,芦花古楼!M17)*芦花古楼!N17</f>
        <v>600</v>
      </c>
      <c r="Q17" s="22">
        <f t="shared" si="5"/>
        <v>20</v>
      </c>
      <c r="R17" s="22">
        <f t="shared" si="6"/>
        <v>30</v>
      </c>
      <c r="S17" s="14">
        <f>INDEX(章节关卡!$F$6:$F$34,芦花古楼!M17)*芦花古楼!N17</f>
        <v>2100</v>
      </c>
      <c r="T17" s="14">
        <v>50</v>
      </c>
      <c r="W17" s="17">
        <v>13</v>
      </c>
      <c r="X17" s="25">
        <v>6</v>
      </c>
      <c r="Y17" s="79">
        <v>90</v>
      </c>
      <c r="Z17" s="101"/>
      <c r="AA17" s="101">
        <f>INDEX(章节关卡!$D$6:$D$34,芦花古楼!X17)*芦花古楼!Y17</f>
        <v>900</v>
      </c>
      <c r="AB17" s="22">
        <f t="shared" si="2"/>
        <v>25</v>
      </c>
      <c r="AC17" s="22">
        <f t="shared" si="3"/>
        <v>30</v>
      </c>
      <c r="AD17" s="14">
        <f>INDEX(章节关卡!$F$6:$F$34,芦花古楼!X17)*芦花古楼!Y17</f>
        <v>3150</v>
      </c>
      <c r="AE17" s="14">
        <v>50</v>
      </c>
      <c r="AH17" s="17">
        <v>13</v>
      </c>
      <c r="AI17" s="48">
        <v>6</v>
      </c>
      <c r="AJ17" s="79">
        <v>90</v>
      </c>
      <c r="AK17" s="101"/>
      <c r="AL17" s="101">
        <f>INDEX(章节关卡!$D$6:$D$34,芦花古楼!AI17)*芦花古楼!AJ17</f>
        <v>900</v>
      </c>
      <c r="AM17" s="22">
        <f t="shared" si="7"/>
        <v>30</v>
      </c>
      <c r="AN17" s="22">
        <f t="shared" si="8"/>
        <v>30</v>
      </c>
      <c r="AO17" s="14">
        <f>INDEX(章节关卡!$F$6:$F$34,芦花古楼!AI17)*芦花古楼!AJ17</f>
        <v>3150</v>
      </c>
      <c r="AP17" s="14">
        <v>50</v>
      </c>
      <c r="AS17" s="18">
        <v>12</v>
      </c>
      <c r="AT17" s="101">
        <v>4</v>
      </c>
      <c r="AV17" s="18">
        <v>12</v>
      </c>
      <c r="AW17" s="101">
        <v>6</v>
      </c>
      <c r="AY17" s="18">
        <v>12</v>
      </c>
      <c r="AZ17" s="18">
        <v>6</v>
      </c>
      <c r="BB17" s="18">
        <v>12</v>
      </c>
      <c r="BC17" s="18">
        <v>6</v>
      </c>
      <c r="BF17" s="18">
        <v>12</v>
      </c>
      <c r="BG17" s="14">
        <f t="shared" si="9"/>
        <v>585</v>
      </c>
      <c r="BH17" s="14">
        <f t="shared" si="10"/>
        <v>230</v>
      </c>
      <c r="BI17" s="14">
        <f t="shared" si="11"/>
        <v>48600</v>
      </c>
      <c r="BJ17" s="14">
        <f t="shared" si="12"/>
        <v>450</v>
      </c>
      <c r="BK17" s="14">
        <f t="shared" si="13"/>
        <v>810</v>
      </c>
      <c r="BL17" s="14">
        <f t="shared" si="14"/>
        <v>1620</v>
      </c>
      <c r="BN17" s="18">
        <v>13</v>
      </c>
      <c r="BO17" s="22">
        <v>7</v>
      </c>
      <c r="BU17" s="55">
        <v>12</v>
      </c>
      <c r="BV17" s="55">
        <v>103</v>
      </c>
      <c r="BW17" s="55">
        <v>1606014</v>
      </c>
      <c r="BX17" s="55" t="s">
        <v>376</v>
      </c>
      <c r="BY17" s="55">
        <v>3</v>
      </c>
      <c r="BZ17" s="55">
        <v>21</v>
      </c>
      <c r="CA17" s="55">
        <f>SUM(BZ$5:BZ17)</f>
        <v>204</v>
      </c>
      <c r="CJ17" s="55">
        <v>13</v>
      </c>
      <c r="CK17" s="55">
        <v>1</v>
      </c>
      <c r="CL17" s="55" t="s">
        <v>278</v>
      </c>
      <c r="CM17" s="55">
        <v>13</v>
      </c>
      <c r="CN17" s="55"/>
      <c r="CO17" s="55"/>
      <c r="CP17" s="55"/>
      <c r="CQ17" s="55" t="s">
        <v>416</v>
      </c>
      <c r="CR17" s="55">
        <v>1920</v>
      </c>
      <c r="CS17" s="55" t="s">
        <v>417</v>
      </c>
      <c r="CT17" s="55">
        <v>15</v>
      </c>
      <c r="CU17" s="55"/>
      <c r="CV17" s="55"/>
      <c r="CW17" s="55" t="s">
        <v>417</v>
      </c>
      <c r="CX17" s="55">
        <v>30</v>
      </c>
      <c r="CY17" s="55"/>
      <c r="CZ17" s="55"/>
      <c r="DA17" s="55"/>
      <c r="DB17" s="55"/>
      <c r="DC17" s="55"/>
      <c r="DD17" s="55"/>
      <c r="DE17" s="55"/>
      <c r="DF17" s="55"/>
      <c r="DG17" s="55"/>
      <c r="DH17" s="55"/>
    </row>
    <row r="18" spans="1:112" ht="16.5" x14ac:dyDescent="0.2">
      <c r="A18" s="17">
        <v>14</v>
      </c>
      <c r="B18" s="25">
        <v>5</v>
      </c>
      <c r="C18" s="79">
        <v>30</v>
      </c>
      <c r="D18" s="101"/>
      <c r="E18" s="92">
        <f>INDEX(章节关卡!$D$6:$D$34,芦花古楼!B18)*芦花古楼!C18</f>
        <v>270</v>
      </c>
      <c r="F18" s="22">
        <f t="shared" si="0"/>
        <v>15</v>
      </c>
      <c r="G18" s="22">
        <f t="shared" si="1"/>
        <v>30</v>
      </c>
      <c r="H18" s="14">
        <f>INDEX(章节关卡!$F$6:$F$34,芦花古楼!B18)*芦花古楼!C18</f>
        <v>900</v>
      </c>
      <c r="I18" s="14">
        <v>50</v>
      </c>
      <c r="L18" s="17">
        <v>14</v>
      </c>
      <c r="M18" s="92">
        <f t="shared" si="4"/>
        <v>6</v>
      </c>
      <c r="N18" s="79">
        <v>60</v>
      </c>
      <c r="O18" s="101"/>
      <c r="P18" s="92">
        <f>INDEX(章节关卡!$D$6:$D$34,芦花古楼!M18)*芦花古楼!N18</f>
        <v>600</v>
      </c>
      <c r="Q18" s="22">
        <f t="shared" si="5"/>
        <v>20</v>
      </c>
      <c r="R18" s="22">
        <f t="shared" si="6"/>
        <v>30</v>
      </c>
      <c r="S18" s="14">
        <f>INDEX(章节关卡!$F$6:$F$34,芦花古楼!M18)*芦花古楼!N18</f>
        <v>2100</v>
      </c>
      <c r="T18" s="14">
        <v>50</v>
      </c>
      <c r="W18" s="17">
        <v>14</v>
      </c>
      <c r="X18" s="25">
        <v>6</v>
      </c>
      <c r="Y18" s="79">
        <v>90</v>
      </c>
      <c r="Z18" s="101"/>
      <c r="AA18" s="101">
        <f>INDEX(章节关卡!$D$6:$D$34,芦花古楼!X18)*芦花古楼!Y18</f>
        <v>900</v>
      </c>
      <c r="AB18" s="22">
        <f t="shared" si="2"/>
        <v>25</v>
      </c>
      <c r="AC18" s="22">
        <f t="shared" si="3"/>
        <v>30</v>
      </c>
      <c r="AD18" s="14">
        <f>INDEX(章节关卡!$F$6:$F$34,芦花古楼!X18)*芦花古楼!Y18</f>
        <v>3150</v>
      </c>
      <c r="AE18" s="14">
        <v>50</v>
      </c>
      <c r="AH18" s="17">
        <v>14</v>
      </c>
      <c r="AI18" s="48">
        <v>6</v>
      </c>
      <c r="AJ18" s="79">
        <v>90</v>
      </c>
      <c r="AK18" s="101"/>
      <c r="AL18" s="101">
        <f>INDEX(章节关卡!$D$6:$D$34,芦花古楼!AI18)*芦花古楼!AJ18</f>
        <v>900</v>
      </c>
      <c r="AM18" s="22">
        <f t="shared" si="7"/>
        <v>30</v>
      </c>
      <c r="AN18" s="22">
        <f t="shared" si="8"/>
        <v>30</v>
      </c>
      <c r="AO18" s="14">
        <f>INDEX(章节关卡!$F$6:$F$34,芦花古楼!AI18)*芦花古楼!AJ18</f>
        <v>3150</v>
      </c>
      <c r="AP18" s="14">
        <v>50</v>
      </c>
      <c r="AS18" s="18">
        <v>13</v>
      </c>
      <c r="AT18" s="101">
        <v>4</v>
      </c>
      <c r="AV18" s="18">
        <v>13</v>
      </c>
      <c r="AW18" s="101">
        <v>6</v>
      </c>
      <c r="AY18" s="18">
        <v>13</v>
      </c>
      <c r="AZ18" s="18">
        <v>6</v>
      </c>
      <c r="BB18" s="18">
        <v>13</v>
      </c>
      <c r="BC18" s="18">
        <v>6</v>
      </c>
      <c r="BF18" s="18">
        <v>13</v>
      </c>
      <c r="BG18" s="14">
        <f t="shared" si="9"/>
        <v>630</v>
      </c>
      <c r="BH18" s="14">
        <f t="shared" si="10"/>
        <v>245</v>
      </c>
      <c r="BI18" s="14">
        <f t="shared" si="11"/>
        <v>51450</v>
      </c>
      <c r="BJ18" s="14">
        <f t="shared" si="12"/>
        <v>600</v>
      </c>
      <c r="BK18" s="14">
        <f t="shared" si="13"/>
        <v>860</v>
      </c>
      <c r="BL18" s="14">
        <f t="shared" si="14"/>
        <v>1720</v>
      </c>
      <c r="BN18" s="18">
        <v>14</v>
      </c>
      <c r="BO18" s="22">
        <v>7</v>
      </c>
      <c r="BU18" s="55">
        <v>13</v>
      </c>
      <c r="BV18" s="55">
        <v>103</v>
      </c>
      <c r="BW18" s="55">
        <v>1606015</v>
      </c>
      <c r="BX18" s="55" t="s">
        <v>377</v>
      </c>
      <c r="BY18" s="55">
        <v>3</v>
      </c>
      <c r="BZ18" s="55">
        <v>21</v>
      </c>
      <c r="CA18" s="55">
        <f>SUM(BZ$5:BZ18)</f>
        <v>225</v>
      </c>
      <c r="CJ18" s="55">
        <v>14</v>
      </c>
      <c r="CK18" s="55">
        <v>1</v>
      </c>
      <c r="CL18" s="55" t="s">
        <v>278</v>
      </c>
      <c r="CM18" s="55">
        <v>14</v>
      </c>
      <c r="CN18" s="55"/>
      <c r="CO18" s="55"/>
      <c r="CP18" s="55"/>
      <c r="CQ18" s="55" t="s">
        <v>416</v>
      </c>
      <c r="CR18" s="55">
        <v>1920</v>
      </c>
      <c r="CS18" s="55" t="s">
        <v>417</v>
      </c>
      <c r="CT18" s="55">
        <v>15</v>
      </c>
      <c r="CU18" s="55"/>
      <c r="CV18" s="55"/>
      <c r="CW18" s="55" t="s">
        <v>417</v>
      </c>
      <c r="CX18" s="55">
        <v>30</v>
      </c>
      <c r="CY18" s="55"/>
      <c r="CZ18" s="55"/>
      <c r="DA18" s="55"/>
      <c r="DB18" s="55"/>
      <c r="DC18" s="55"/>
      <c r="DD18" s="55"/>
      <c r="DE18" s="55"/>
      <c r="DF18" s="55"/>
      <c r="DG18" s="55"/>
      <c r="DH18" s="55"/>
    </row>
    <row r="19" spans="1:112" ht="16.5" x14ac:dyDescent="0.2">
      <c r="A19" s="17">
        <v>15</v>
      </c>
      <c r="B19" s="25">
        <v>5</v>
      </c>
      <c r="C19" s="79">
        <v>30</v>
      </c>
      <c r="D19" s="101"/>
      <c r="E19" s="92">
        <f>INDEX(章节关卡!$D$6:$D$34,芦花古楼!B19)*芦花古楼!C19</f>
        <v>270</v>
      </c>
      <c r="F19" s="22">
        <f t="shared" si="0"/>
        <v>15</v>
      </c>
      <c r="G19" s="22">
        <f t="shared" si="1"/>
        <v>35</v>
      </c>
      <c r="H19" s="14">
        <f>INDEX(章节关卡!$F$6:$F$34,芦花古楼!B19)*芦花古楼!C19</f>
        <v>900</v>
      </c>
      <c r="I19" s="14">
        <v>50</v>
      </c>
      <c r="L19" s="17">
        <v>15</v>
      </c>
      <c r="M19" s="92">
        <f t="shared" si="4"/>
        <v>6</v>
      </c>
      <c r="N19" s="79">
        <v>60</v>
      </c>
      <c r="O19" s="101"/>
      <c r="P19" s="92">
        <f>INDEX(章节关卡!$D$6:$D$34,芦花古楼!M19)*芦花古楼!N19</f>
        <v>600</v>
      </c>
      <c r="Q19" s="22">
        <f t="shared" si="5"/>
        <v>20</v>
      </c>
      <c r="R19" s="22">
        <f t="shared" si="6"/>
        <v>35</v>
      </c>
      <c r="S19" s="14">
        <f>INDEX(章节关卡!$F$6:$F$34,芦花古楼!M19)*芦花古楼!N19</f>
        <v>2100</v>
      </c>
      <c r="T19" s="14">
        <v>50</v>
      </c>
      <c r="W19" s="17">
        <v>15</v>
      </c>
      <c r="X19" s="25">
        <v>6</v>
      </c>
      <c r="Y19" s="79">
        <v>90</v>
      </c>
      <c r="Z19" s="101"/>
      <c r="AA19" s="101">
        <f>INDEX(章节关卡!$D$6:$D$34,芦花古楼!X19)*芦花古楼!Y19</f>
        <v>900</v>
      </c>
      <c r="AB19" s="22">
        <f t="shared" si="2"/>
        <v>25</v>
      </c>
      <c r="AC19" s="22">
        <f t="shared" si="3"/>
        <v>35</v>
      </c>
      <c r="AD19" s="14">
        <f>INDEX(章节关卡!$F$6:$F$34,芦花古楼!X19)*芦花古楼!Y19</f>
        <v>3150</v>
      </c>
      <c r="AE19" s="14">
        <v>50</v>
      </c>
      <c r="AH19" s="17">
        <v>15</v>
      </c>
      <c r="AI19" s="48">
        <v>6</v>
      </c>
      <c r="AJ19" s="79">
        <v>90</v>
      </c>
      <c r="AK19" s="101"/>
      <c r="AL19" s="101">
        <f>INDEX(章节关卡!$D$6:$D$34,芦花古楼!AI19)*芦花古楼!AJ19</f>
        <v>900</v>
      </c>
      <c r="AM19" s="22">
        <f t="shared" si="7"/>
        <v>30</v>
      </c>
      <c r="AN19" s="22">
        <f t="shared" si="8"/>
        <v>35</v>
      </c>
      <c r="AO19" s="14">
        <f>INDEX(章节关卡!$F$6:$F$34,芦花古楼!AI19)*芦花古楼!AJ19</f>
        <v>3150</v>
      </c>
      <c r="AP19" s="14">
        <v>50</v>
      </c>
      <c r="AS19" s="18">
        <v>14</v>
      </c>
      <c r="AT19" s="101">
        <v>4</v>
      </c>
      <c r="AV19" s="18">
        <v>14</v>
      </c>
      <c r="AW19" s="101">
        <v>6</v>
      </c>
      <c r="AY19" s="18">
        <v>14</v>
      </c>
      <c r="AZ19" s="18">
        <v>6</v>
      </c>
      <c r="BB19" s="18">
        <v>14</v>
      </c>
      <c r="BC19" s="18">
        <v>6</v>
      </c>
      <c r="BF19" s="18">
        <v>14</v>
      </c>
      <c r="BG19" s="14">
        <f t="shared" si="9"/>
        <v>650</v>
      </c>
      <c r="BH19" s="14">
        <f t="shared" si="10"/>
        <v>265</v>
      </c>
      <c r="BI19" s="14">
        <f t="shared" si="11"/>
        <v>52800</v>
      </c>
      <c r="BJ19" s="14">
        <f t="shared" si="12"/>
        <v>600</v>
      </c>
      <c r="BK19" s="14">
        <f t="shared" si="13"/>
        <v>895</v>
      </c>
      <c r="BL19" s="14">
        <f t="shared" si="14"/>
        <v>1790</v>
      </c>
      <c r="BN19" s="18">
        <v>15</v>
      </c>
      <c r="BO19" s="18">
        <v>10</v>
      </c>
      <c r="BU19" s="55">
        <v>14</v>
      </c>
      <c r="BV19" s="55">
        <v>103</v>
      </c>
      <c r="BW19" s="55">
        <v>1606016</v>
      </c>
      <c r="BX19" s="55" t="s">
        <v>378</v>
      </c>
      <c r="BY19" s="55">
        <v>4</v>
      </c>
      <c r="BZ19" s="55">
        <v>21</v>
      </c>
      <c r="CA19" s="55">
        <f>SUM(BZ$5:BZ19)</f>
        <v>246</v>
      </c>
      <c r="CJ19" s="55">
        <v>15</v>
      </c>
      <c r="CK19" s="55">
        <v>1</v>
      </c>
      <c r="CL19" s="55" t="s">
        <v>278</v>
      </c>
      <c r="CM19" s="55">
        <v>15</v>
      </c>
      <c r="CN19" s="55"/>
      <c r="CO19" s="55"/>
      <c r="CP19" s="55"/>
      <c r="CQ19" s="55" t="s">
        <v>416</v>
      </c>
      <c r="CR19" s="55">
        <v>1920</v>
      </c>
      <c r="CS19" s="55" t="s">
        <v>417</v>
      </c>
      <c r="CT19" s="55">
        <v>15</v>
      </c>
      <c r="CU19" s="55" t="s">
        <v>418</v>
      </c>
      <c r="CV19" s="55">
        <v>2</v>
      </c>
      <c r="CW19" s="55" t="s">
        <v>417</v>
      </c>
      <c r="CX19" s="55">
        <v>35</v>
      </c>
      <c r="CY19" s="55"/>
      <c r="CZ19" s="55"/>
      <c r="DA19" s="55"/>
      <c r="DB19" s="55"/>
      <c r="DC19" s="55"/>
      <c r="DD19" s="55"/>
      <c r="DE19" s="55"/>
      <c r="DF19" s="55"/>
      <c r="DG19" s="55"/>
      <c r="DH19" s="55"/>
    </row>
    <row r="20" spans="1:112" ht="16.5" x14ac:dyDescent="0.2">
      <c r="A20" s="17">
        <v>16</v>
      </c>
      <c r="B20" s="48">
        <v>6</v>
      </c>
      <c r="C20" s="79">
        <v>30</v>
      </c>
      <c r="D20" s="101"/>
      <c r="E20" s="92">
        <f>INDEX(章节关卡!$D$6:$D$34,芦花古楼!B20)*芦花古楼!C20</f>
        <v>300</v>
      </c>
      <c r="F20" s="22">
        <f t="shared" si="0"/>
        <v>20</v>
      </c>
      <c r="G20" s="22">
        <f t="shared" si="1"/>
        <v>35</v>
      </c>
      <c r="H20" s="14">
        <f>INDEX(章节关卡!$F$6:$F$34,芦花古楼!B20)*芦花古楼!C20</f>
        <v>1050</v>
      </c>
      <c r="I20" s="14">
        <v>50</v>
      </c>
      <c r="L20" s="17">
        <v>16</v>
      </c>
      <c r="M20" s="92">
        <f t="shared" si="4"/>
        <v>7</v>
      </c>
      <c r="N20" s="79">
        <v>60</v>
      </c>
      <c r="O20" s="101"/>
      <c r="P20" s="92">
        <f>INDEX(章节关卡!$D$6:$D$34,芦花古楼!M20)*芦花古楼!N20</f>
        <v>720</v>
      </c>
      <c r="Q20" s="22">
        <f t="shared" si="5"/>
        <v>25</v>
      </c>
      <c r="R20" s="22">
        <f t="shared" si="6"/>
        <v>35</v>
      </c>
      <c r="S20" s="14">
        <f>INDEX(章节关卡!$F$6:$F$34,芦花古楼!M20)*芦花古楼!N20</f>
        <v>2400</v>
      </c>
      <c r="T20" s="14">
        <v>50</v>
      </c>
      <c r="W20" s="17">
        <v>16</v>
      </c>
      <c r="X20" s="25">
        <v>7</v>
      </c>
      <c r="Y20" s="79">
        <v>90</v>
      </c>
      <c r="Z20" s="101"/>
      <c r="AA20" s="101">
        <f>INDEX(章节关卡!$D$6:$D$34,芦花古楼!X20)*芦花古楼!Y20</f>
        <v>1080</v>
      </c>
      <c r="AB20" s="22">
        <f t="shared" si="2"/>
        <v>30</v>
      </c>
      <c r="AC20" s="22">
        <f t="shared" si="3"/>
        <v>35</v>
      </c>
      <c r="AD20" s="14">
        <f>INDEX(章节关卡!$F$6:$F$34,芦花古楼!X20)*芦花古楼!Y20</f>
        <v>3600</v>
      </c>
      <c r="AE20" s="14">
        <v>50</v>
      </c>
      <c r="AH20" s="17">
        <v>16</v>
      </c>
      <c r="AI20" s="48">
        <v>7</v>
      </c>
      <c r="AJ20" s="79">
        <v>90</v>
      </c>
      <c r="AK20" s="101"/>
      <c r="AL20" s="101">
        <f>INDEX(章节关卡!$D$6:$D$34,芦花古楼!AI20)*芦花古楼!AJ20</f>
        <v>1080</v>
      </c>
      <c r="AM20" s="22">
        <f t="shared" si="7"/>
        <v>35</v>
      </c>
      <c r="AN20" s="22">
        <f t="shared" si="8"/>
        <v>35</v>
      </c>
      <c r="AO20" s="14">
        <f>INDEX(章节关卡!$F$6:$F$34,芦花古楼!AI20)*芦花古楼!AJ20</f>
        <v>3600</v>
      </c>
      <c r="AP20" s="14">
        <v>50</v>
      </c>
      <c r="AS20" s="18">
        <v>15</v>
      </c>
      <c r="AT20" s="101">
        <v>4</v>
      </c>
      <c r="AV20" s="18">
        <v>15</v>
      </c>
      <c r="AW20" s="101">
        <v>6</v>
      </c>
      <c r="AY20" s="18">
        <v>15</v>
      </c>
      <c r="AZ20" s="18">
        <v>6</v>
      </c>
      <c r="BB20" s="18">
        <v>15</v>
      </c>
      <c r="BC20" s="18">
        <v>6</v>
      </c>
      <c r="BF20" s="18">
        <v>15</v>
      </c>
      <c r="BG20" s="14">
        <f t="shared" si="9"/>
        <v>705</v>
      </c>
      <c r="BH20" s="14">
        <f t="shared" si="10"/>
        <v>265</v>
      </c>
      <c r="BI20" s="14">
        <f t="shared" si="11"/>
        <v>56700</v>
      </c>
      <c r="BJ20" s="14">
        <f t="shared" si="12"/>
        <v>600</v>
      </c>
      <c r="BK20" s="14">
        <f t="shared" si="13"/>
        <v>970</v>
      </c>
      <c r="BL20" s="14">
        <f t="shared" si="14"/>
        <v>1940</v>
      </c>
      <c r="BN20" s="18">
        <v>16</v>
      </c>
      <c r="BO20" s="22">
        <v>10</v>
      </c>
      <c r="BU20" s="55">
        <v>15</v>
      </c>
      <c r="BV20" s="55">
        <v>104</v>
      </c>
      <c r="BW20" s="55">
        <v>1606017</v>
      </c>
      <c r="BX20" s="55" t="s">
        <v>379</v>
      </c>
      <c r="BY20" s="55">
        <v>1</v>
      </c>
      <c r="BZ20" s="55">
        <v>21</v>
      </c>
      <c r="CA20" s="55">
        <f>SUM(BZ$5:BZ20)</f>
        <v>267</v>
      </c>
      <c r="CJ20" s="55">
        <v>16</v>
      </c>
      <c r="CK20" s="55">
        <v>1</v>
      </c>
      <c r="CL20" s="55" t="s">
        <v>278</v>
      </c>
      <c r="CM20" s="55">
        <v>16</v>
      </c>
      <c r="CN20" s="55"/>
      <c r="CO20" s="55"/>
      <c r="CP20" s="55"/>
      <c r="CQ20" s="55" t="s">
        <v>416</v>
      </c>
      <c r="CR20" s="55">
        <v>1920</v>
      </c>
      <c r="CS20" s="55" t="s">
        <v>417</v>
      </c>
      <c r="CT20" s="55">
        <v>20</v>
      </c>
      <c r="CU20" s="55"/>
      <c r="CV20" s="55"/>
      <c r="CW20" s="55" t="s">
        <v>417</v>
      </c>
      <c r="CX20" s="55">
        <v>35</v>
      </c>
      <c r="CY20" s="55"/>
      <c r="CZ20" s="55"/>
      <c r="DA20" s="55"/>
      <c r="DB20" s="55"/>
      <c r="DC20" s="55"/>
      <c r="DD20" s="55"/>
      <c r="DE20" s="55"/>
      <c r="DF20" s="55"/>
      <c r="DG20" s="55"/>
      <c r="DH20" s="55"/>
    </row>
    <row r="21" spans="1:112" ht="16.5" x14ac:dyDescent="0.2">
      <c r="A21" s="17">
        <v>17</v>
      </c>
      <c r="B21" s="92">
        <v>6</v>
      </c>
      <c r="C21" s="79">
        <v>30</v>
      </c>
      <c r="D21" s="101"/>
      <c r="E21" s="92">
        <f>INDEX(章节关卡!$D$6:$D$34,芦花古楼!B21)*芦花古楼!C21</f>
        <v>300</v>
      </c>
      <c r="F21" s="22">
        <f t="shared" si="0"/>
        <v>20</v>
      </c>
      <c r="G21" s="22">
        <f t="shared" si="1"/>
        <v>35</v>
      </c>
      <c r="H21" s="14">
        <f>INDEX(章节关卡!$F$6:$F$34,芦花古楼!B21)*芦花古楼!C21</f>
        <v>1050</v>
      </c>
      <c r="I21" s="14">
        <v>50</v>
      </c>
      <c r="L21" s="17">
        <v>17</v>
      </c>
      <c r="M21" s="92">
        <f t="shared" si="4"/>
        <v>7</v>
      </c>
      <c r="N21" s="79">
        <v>60</v>
      </c>
      <c r="O21" s="101"/>
      <c r="P21" s="92">
        <f>INDEX(章节关卡!$D$6:$D$34,芦花古楼!M21)*芦花古楼!N21</f>
        <v>720</v>
      </c>
      <c r="Q21" s="22">
        <f t="shared" si="5"/>
        <v>25</v>
      </c>
      <c r="R21" s="22">
        <f t="shared" si="6"/>
        <v>35</v>
      </c>
      <c r="S21" s="14">
        <f>INDEX(章节关卡!$F$6:$F$34,芦花古楼!M21)*芦花古楼!N21</f>
        <v>2400</v>
      </c>
      <c r="T21" s="14">
        <v>50</v>
      </c>
      <c r="W21" s="17">
        <v>17</v>
      </c>
      <c r="X21" s="48">
        <v>7</v>
      </c>
      <c r="Y21" s="79">
        <v>90</v>
      </c>
      <c r="Z21" s="101"/>
      <c r="AA21" s="101">
        <f>INDEX(章节关卡!$D$6:$D$34,芦花古楼!X21)*芦花古楼!Y21</f>
        <v>1080</v>
      </c>
      <c r="AB21" s="22">
        <f t="shared" si="2"/>
        <v>30</v>
      </c>
      <c r="AC21" s="22">
        <f t="shared" si="3"/>
        <v>35</v>
      </c>
      <c r="AD21" s="14">
        <f>INDEX(章节关卡!$F$6:$F$34,芦花古楼!X21)*芦花古楼!Y21</f>
        <v>3600</v>
      </c>
      <c r="AE21" s="14">
        <v>50</v>
      </c>
      <c r="AH21" s="17">
        <v>17</v>
      </c>
      <c r="AI21" s="48">
        <v>7</v>
      </c>
      <c r="AJ21" s="79">
        <v>90</v>
      </c>
      <c r="AK21" s="101"/>
      <c r="AL21" s="101">
        <f>INDEX(章节关卡!$D$6:$D$34,芦花古楼!AI21)*芦花古楼!AJ21</f>
        <v>1080</v>
      </c>
      <c r="AM21" s="22">
        <f t="shared" si="7"/>
        <v>35</v>
      </c>
      <c r="AN21" s="22">
        <f t="shared" si="8"/>
        <v>35</v>
      </c>
      <c r="AO21" s="14">
        <f>INDEX(章节关卡!$F$6:$F$34,芦花古楼!AI21)*芦花古楼!AJ21</f>
        <v>3600</v>
      </c>
      <c r="AP21" s="14">
        <v>50</v>
      </c>
      <c r="AS21" s="18">
        <v>16</v>
      </c>
      <c r="AT21" s="18">
        <v>5</v>
      </c>
      <c r="AV21" s="18">
        <v>16</v>
      </c>
      <c r="AW21" s="101">
        <v>7</v>
      </c>
      <c r="AY21" s="18">
        <v>16</v>
      </c>
      <c r="AZ21" s="18">
        <v>7</v>
      </c>
      <c r="BB21" s="18">
        <v>16</v>
      </c>
      <c r="BC21" s="18">
        <v>7</v>
      </c>
      <c r="BF21" s="18">
        <v>16</v>
      </c>
      <c r="BG21" s="14">
        <f t="shared" si="9"/>
        <v>475</v>
      </c>
      <c r="BH21" s="14">
        <f t="shared" si="10"/>
        <v>285</v>
      </c>
      <c r="BI21" s="14">
        <f t="shared" si="11"/>
        <v>37950</v>
      </c>
      <c r="BJ21" s="14">
        <f t="shared" si="12"/>
        <v>600</v>
      </c>
      <c r="BK21" s="14">
        <f t="shared" si="13"/>
        <v>740</v>
      </c>
      <c r="BL21" s="14">
        <f t="shared" si="14"/>
        <v>1480</v>
      </c>
      <c r="BN21" s="18">
        <v>17</v>
      </c>
      <c r="BO21" s="22">
        <v>10</v>
      </c>
      <c r="BU21" s="55">
        <v>16</v>
      </c>
      <c r="BV21" s="55">
        <v>104</v>
      </c>
      <c r="BW21" s="55">
        <v>1606018</v>
      </c>
      <c r="BX21" s="55" t="s">
        <v>380</v>
      </c>
      <c r="BY21" s="55">
        <v>1</v>
      </c>
      <c r="BZ21" s="55">
        <v>21</v>
      </c>
      <c r="CA21" s="55">
        <f>SUM(BZ$5:BZ21)</f>
        <v>288</v>
      </c>
      <c r="CJ21" s="55">
        <v>17</v>
      </c>
      <c r="CK21" s="55">
        <v>1</v>
      </c>
      <c r="CL21" s="55" t="s">
        <v>278</v>
      </c>
      <c r="CM21" s="55">
        <v>17</v>
      </c>
      <c r="CN21" s="55"/>
      <c r="CO21" s="55"/>
      <c r="CP21" s="55"/>
      <c r="CQ21" s="55" t="s">
        <v>416</v>
      </c>
      <c r="CR21" s="55">
        <v>1920</v>
      </c>
      <c r="CS21" s="55" t="s">
        <v>417</v>
      </c>
      <c r="CT21" s="55">
        <v>20</v>
      </c>
      <c r="CU21" s="55"/>
      <c r="CV21" s="55"/>
      <c r="CW21" s="55" t="s">
        <v>417</v>
      </c>
      <c r="CX21" s="55">
        <v>35</v>
      </c>
      <c r="CY21" s="55"/>
      <c r="CZ21" s="55"/>
      <c r="DA21" s="55"/>
      <c r="DB21" s="55"/>
      <c r="DC21" s="55"/>
      <c r="DD21" s="55"/>
      <c r="DE21" s="55"/>
      <c r="DF21" s="55"/>
      <c r="DG21" s="55"/>
      <c r="DH21" s="55"/>
    </row>
    <row r="22" spans="1:112" ht="16.5" x14ac:dyDescent="0.2">
      <c r="A22" s="17">
        <v>18</v>
      </c>
      <c r="B22" s="92">
        <v>6</v>
      </c>
      <c r="C22" s="79">
        <v>30</v>
      </c>
      <c r="D22" s="101"/>
      <c r="E22" s="92">
        <f>INDEX(章节关卡!$D$6:$D$34,芦花古楼!B22)*芦花古楼!C22</f>
        <v>300</v>
      </c>
      <c r="F22" s="22">
        <f t="shared" si="0"/>
        <v>20</v>
      </c>
      <c r="G22" s="22">
        <f t="shared" si="1"/>
        <v>35</v>
      </c>
      <c r="H22" s="14">
        <f>INDEX(章节关卡!$F$6:$F$34,芦花古楼!B22)*芦花古楼!C22</f>
        <v>1050</v>
      </c>
      <c r="I22" s="14">
        <v>50</v>
      </c>
      <c r="L22" s="17">
        <v>18</v>
      </c>
      <c r="M22" s="92">
        <f t="shared" si="4"/>
        <v>7</v>
      </c>
      <c r="N22" s="79">
        <v>60</v>
      </c>
      <c r="O22" s="101"/>
      <c r="P22" s="92">
        <f>INDEX(章节关卡!$D$6:$D$34,芦花古楼!M22)*芦花古楼!N22</f>
        <v>720</v>
      </c>
      <c r="Q22" s="22">
        <f t="shared" si="5"/>
        <v>25</v>
      </c>
      <c r="R22" s="22">
        <f t="shared" si="6"/>
        <v>35</v>
      </c>
      <c r="S22" s="14">
        <f>INDEX(章节关卡!$F$6:$F$34,芦花古楼!M22)*芦花古楼!N22</f>
        <v>2400</v>
      </c>
      <c r="T22" s="14">
        <v>50</v>
      </c>
      <c r="W22" s="17">
        <v>18</v>
      </c>
      <c r="X22" s="48">
        <v>7</v>
      </c>
      <c r="Y22" s="79">
        <v>90</v>
      </c>
      <c r="Z22" s="101"/>
      <c r="AA22" s="101">
        <f>INDEX(章节关卡!$D$6:$D$34,芦花古楼!X22)*芦花古楼!Y22</f>
        <v>1080</v>
      </c>
      <c r="AB22" s="22">
        <f t="shared" si="2"/>
        <v>30</v>
      </c>
      <c r="AC22" s="22">
        <f t="shared" si="3"/>
        <v>35</v>
      </c>
      <c r="AD22" s="14">
        <f>INDEX(章节关卡!$F$6:$F$34,芦花古楼!X22)*芦花古楼!Y22</f>
        <v>3600</v>
      </c>
      <c r="AE22" s="14">
        <v>50</v>
      </c>
      <c r="AH22" s="17">
        <v>18</v>
      </c>
      <c r="AI22" s="48">
        <v>7</v>
      </c>
      <c r="AJ22" s="79">
        <v>90</v>
      </c>
      <c r="AK22" s="101"/>
      <c r="AL22" s="101">
        <f>INDEX(章节关卡!$D$6:$D$34,芦花古楼!AI22)*芦花古楼!AJ22</f>
        <v>1080</v>
      </c>
      <c r="AM22" s="22">
        <f t="shared" si="7"/>
        <v>35</v>
      </c>
      <c r="AN22" s="22">
        <f t="shared" si="8"/>
        <v>35</v>
      </c>
      <c r="AO22" s="14">
        <f>INDEX(章节关卡!$F$6:$F$34,芦花古楼!AI22)*芦花古楼!AJ22</f>
        <v>3600</v>
      </c>
      <c r="AP22" s="14">
        <v>50</v>
      </c>
      <c r="AS22" s="18">
        <v>17</v>
      </c>
      <c r="AT22" s="101">
        <v>5</v>
      </c>
      <c r="AV22" s="18">
        <v>17</v>
      </c>
      <c r="AW22" s="101">
        <v>7</v>
      </c>
      <c r="AY22" s="18">
        <v>17</v>
      </c>
      <c r="AZ22" s="18">
        <v>7</v>
      </c>
      <c r="BB22" s="18">
        <v>17</v>
      </c>
      <c r="BC22" s="18">
        <v>7</v>
      </c>
      <c r="BF22" s="18">
        <v>17</v>
      </c>
      <c r="BG22" s="14">
        <f t="shared" si="9"/>
        <v>510</v>
      </c>
      <c r="BH22" s="14">
        <f t="shared" si="10"/>
        <v>285</v>
      </c>
      <c r="BI22" s="14">
        <f t="shared" si="11"/>
        <v>40500</v>
      </c>
      <c r="BJ22" s="14">
        <f t="shared" si="12"/>
        <v>600</v>
      </c>
      <c r="BK22" s="14">
        <f t="shared" si="13"/>
        <v>795</v>
      </c>
      <c r="BL22" s="14">
        <f t="shared" si="14"/>
        <v>1590</v>
      </c>
      <c r="BN22" s="18">
        <v>18</v>
      </c>
      <c r="BO22" s="22">
        <v>10</v>
      </c>
      <c r="BU22" s="55">
        <v>17</v>
      </c>
      <c r="BV22" s="55">
        <v>104</v>
      </c>
      <c r="BW22" s="55">
        <v>1606019</v>
      </c>
      <c r="BX22" s="55" t="s">
        <v>381</v>
      </c>
      <c r="BY22" s="55">
        <v>2</v>
      </c>
      <c r="BZ22" s="55">
        <v>21</v>
      </c>
      <c r="CA22" s="55">
        <f>SUM(BZ$5:BZ22)</f>
        <v>309</v>
      </c>
      <c r="CJ22" s="55">
        <v>18</v>
      </c>
      <c r="CK22" s="55">
        <v>1</v>
      </c>
      <c r="CL22" s="55" t="s">
        <v>278</v>
      </c>
      <c r="CM22" s="55">
        <v>18</v>
      </c>
      <c r="CN22" s="55"/>
      <c r="CO22" s="55"/>
      <c r="CP22" s="55"/>
      <c r="CQ22" s="55" t="s">
        <v>416</v>
      </c>
      <c r="CR22" s="55">
        <v>1920</v>
      </c>
      <c r="CS22" s="55" t="s">
        <v>417</v>
      </c>
      <c r="CT22" s="55">
        <v>20</v>
      </c>
      <c r="CU22" s="55"/>
      <c r="CV22" s="55"/>
      <c r="CW22" s="55" t="s">
        <v>417</v>
      </c>
      <c r="CX22" s="55">
        <v>35</v>
      </c>
      <c r="CY22" s="55"/>
      <c r="CZ22" s="55"/>
      <c r="DA22" s="55"/>
      <c r="DB22" s="55"/>
      <c r="DC22" s="55"/>
      <c r="DD22" s="55"/>
      <c r="DE22" s="55"/>
      <c r="DF22" s="55"/>
      <c r="DG22" s="55"/>
      <c r="DH22" s="55"/>
    </row>
    <row r="23" spans="1:112" ht="16.5" x14ac:dyDescent="0.2">
      <c r="A23" s="17">
        <v>19</v>
      </c>
      <c r="B23" s="92">
        <v>6</v>
      </c>
      <c r="C23" s="79">
        <v>30</v>
      </c>
      <c r="D23" s="101"/>
      <c r="E23" s="92">
        <f>INDEX(章节关卡!$D$6:$D$34,芦花古楼!B23)*芦花古楼!C23</f>
        <v>300</v>
      </c>
      <c r="F23" s="22">
        <f t="shared" si="0"/>
        <v>20</v>
      </c>
      <c r="G23" s="22">
        <f t="shared" si="1"/>
        <v>35</v>
      </c>
      <c r="H23" s="14">
        <f>INDEX(章节关卡!$F$6:$F$34,芦花古楼!B23)*芦花古楼!C23</f>
        <v>1050</v>
      </c>
      <c r="I23" s="14">
        <v>50</v>
      </c>
      <c r="L23" s="17">
        <v>19</v>
      </c>
      <c r="M23" s="92">
        <f t="shared" si="4"/>
        <v>7</v>
      </c>
      <c r="N23" s="79">
        <v>60</v>
      </c>
      <c r="O23" s="101"/>
      <c r="P23" s="92">
        <f>INDEX(章节关卡!$D$6:$D$34,芦花古楼!M23)*芦花古楼!N23</f>
        <v>720</v>
      </c>
      <c r="Q23" s="22">
        <f t="shared" si="5"/>
        <v>25</v>
      </c>
      <c r="R23" s="22">
        <f t="shared" si="6"/>
        <v>35</v>
      </c>
      <c r="S23" s="14">
        <f>INDEX(章节关卡!$F$6:$F$34,芦花古楼!M23)*芦花古楼!N23</f>
        <v>2400</v>
      </c>
      <c r="T23" s="14">
        <v>50</v>
      </c>
      <c r="W23" s="17">
        <v>19</v>
      </c>
      <c r="X23" s="48">
        <v>7</v>
      </c>
      <c r="Y23" s="79">
        <v>90</v>
      </c>
      <c r="Z23" s="101"/>
      <c r="AA23" s="101">
        <f>INDEX(章节关卡!$D$6:$D$34,芦花古楼!X23)*芦花古楼!Y23</f>
        <v>1080</v>
      </c>
      <c r="AB23" s="22">
        <f t="shared" si="2"/>
        <v>30</v>
      </c>
      <c r="AC23" s="22">
        <f t="shared" si="3"/>
        <v>35</v>
      </c>
      <c r="AD23" s="14">
        <f>INDEX(章节关卡!$F$6:$F$34,芦花古楼!X23)*芦花古楼!Y23</f>
        <v>3600</v>
      </c>
      <c r="AE23" s="14">
        <v>50</v>
      </c>
      <c r="AH23" s="17">
        <v>19</v>
      </c>
      <c r="AI23" s="48">
        <v>7</v>
      </c>
      <c r="AJ23" s="79">
        <v>90</v>
      </c>
      <c r="AK23" s="101"/>
      <c r="AL23" s="101">
        <f>INDEX(章节关卡!$D$6:$D$34,芦花古楼!AI23)*芦花古楼!AJ23</f>
        <v>1080</v>
      </c>
      <c r="AM23" s="22">
        <f t="shared" si="7"/>
        <v>35</v>
      </c>
      <c r="AN23" s="22">
        <f t="shared" si="8"/>
        <v>35</v>
      </c>
      <c r="AO23" s="14">
        <f>INDEX(章节关卡!$F$6:$F$34,芦花古楼!AI23)*芦花古楼!AJ23</f>
        <v>3600</v>
      </c>
      <c r="AP23" s="14">
        <v>50</v>
      </c>
      <c r="AS23" s="18">
        <v>18</v>
      </c>
      <c r="AT23" s="101">
        <v>5</v>
      </c>
      <c r="AV23" s="18">
        <v>18</v>
      </c>
      <c r="AW23" s="101">
        <v>7</v>
      </c>
      <c r="AY23" s="18">
        <v>18</v>
      </c>
      <c r="AZ23" s="18">
        <v>7</v>
      </c>
      <c r="BB23" s="18">
        <v>18</v>
      </c>
      <c r="BC23" s="18">
        <v>7</v>
      </c>
      <c r="BF23" s="18">
        <v>18</v>
      </c>
      <c r="BG23" s="14">
        <f t="shared" si="9"/>
        <v>510</v>
      </c>
      <c r="BH23" s="14">
        <f t="shared" si="10"/>
        <v>290</v>
      </c>
      <c r="BI23" s="14">
        <f t="shared" si="11"/>
        <v>40500</v>
      </c>
      <c r="BJ23" s="14">
        <f t="shared" si="12"/>
        <v>650</v>
      </c>
      <c r="BK23" s="14">
        <f t="shared" si="13"/>
        <v>795</v>
      </c>
      <c r="BL23" s="14">
        <f t="shared" si="14"/>
        <v>1590</v>
      </c>
      <c r="BN23" s="18">
        <v>19</v>
      </c>
      <c r="BO23" s="22">
        <v>10</v>
      </c>
      <c r="BU23" s="55">
        <v>18</v>
      </c>
      <c r="BV23" s="55">
        <v>104</v>
      </c>
      <c r="BW23" s="55">
        <v>1606020</v>
      </c>
      <c r="BX23" s="55" t="s">
        <v>382</v>
      </c>
      <c r="BY23" s="55">
        <v>2</v>
      </c>
      <c r="BZ23" s="55">
        <v>21</v>
      </c>
      <c r="CA23" s="55">
        <f>SUM(BZ$5:BZ23)</f>
        <v>330</v>
      </c>
      <c r="CJ23" s="55">
        <v>19</v>
      </c>
      <c r="CK23" s="55">
        <v>1</v>
      </c>
      <c r="CL23" s="55" t="s">
        <v>278</v>
      </c>
      <c r="CM23" s="55">
        <v>19</v>
      </c>
      <c r="CN23" s="55"/>
      <c r="CO23" s="55"/>
      <c r="CP23" s="55"/>
      <c r="CQ23" s="55" t="s">
        <v>416</v>
      </c>
      <c r="CR23" s="55">
        <v>1920</v>
      </c>
      <c r="CS23" s="55" t="s">
        <v>417</v>
      </c>
      <c r="CT23" s="55">
        <v>20</v>
      </c>
      <c r="CU23" s="55"/>
      <c r="CV23" s="55"/>
      <c r="CW23" s="55" t="s">
        <v>417</v>
      </c>
      <c r="CX23" s="55">
        <v>35</v>
      </c>
      <c r="CY23" s="55"/>
      <c r="CZ23" s="55"/>
      <c r="DA23" s="55"/>
      <c r="DB23" s="55"/>
      <c r="DC23" s="55"/>
      <c r="DD23" s="55"/>
      <c r="DE23" s="55"/>
      <c r="DF23" s="55"/>
      <c r="DG23" s="55"/>
      <c r="DH23" s="55"/>
    </row>
    <row r="24" spans="1:112" ht="16.5" x14ac:dyDescent="0.2">
      <c r="A24" s="17">
        <v>20</v>
      </c>
      <c r="B24" s="92">
        <v>6</v>
      </c>
      <c r="C24" s="79">
        <v>30</v>
      </c>
      <c r="D24" s="101"/>
      <c r="E24" s="92">
        <f>INDEX(章节关卡!$D$6:$D$34,芦花古楼!B24)*芦花古楼!C24</f>
        <v>300</v>
      </c>
      <c r="F24" s="22">
        <f t="shared" si="0"/>
        <v>20</v>
      </c>
      <c r="G24" s="22">
        <f t="shared" si="1"/>
        <v>40</v>
      </c>
      <c r="H24" s="14">
        <f>INDEX(章节关卡!$F$6:$F$34,芦花古楼!B24)*芦花古楼!C24</f>
        <v>1050</v>
      </c>
      <c r="I24" s="14">
        <v>100</v>
      </c>
      <c r="L24" s="17">
        <v>20</v>
      </c>
      <c r="M24" s="92">
        <f t="shared" si="4"/>
        <v>7</v>
      </c>
      <c r="N24" s="79">
        <v>60</v>
      </c>
      <c r="O24" s="101"/>
      <c r="P24" s="92">
        <f>INDEX(章节关卡!$D$6:$D$34,芦花古楼!M24)*芦花古楼!N24</f>
        <v>720</v>
      </c>
      <c r="Q24" s="22">
        <f t="shared" si="5"/>
        <v>25</v>
      </c>
      <c r="R24" s="22">
        <f t="shared" si="6"/>
        <v>40</v>
      </c>
      <c r="S24" s="14">
        <f>INDEX(章节关卡!$F$6:$F$34,芦花古楼!M24)*芦花古楼!N24</f>
        <v>2400</v>
      </c>
      <c r="T24" s="14">
        <v>100</v>
      </c>
      <c r="W24" s="17">
        <v>20</v>
      </c>
      <c r="X24" s="25">
        <v>7</v>
      </c>
      <c r="Y24" s="79">
        <v>90</v>
      </c>
      <c r="Z24" s="101"/>
      <c r="AA24" s="101">
        <f>INDEX(章节关卡!$D$6:$D$34,芦花古楼!X24)*芦花古楼!Y24</f>
        <v>1080</v>
      </c>
      <c r="AB24" s="22">
        <f t="shared" si="2"/>
        <v>30</v>
      </c>
      <c r="AC24" s="22">
        <f t="shared" si="3"/>
        <v>40</v>
      </c>
      <c r="AD24" s="14">
        <f>INDEX(章节关卡!$F$6:$F$34,芦花古楼!X24)*芦花古楼!Y24</f>
        <v>3600</v>
      </c>
      <c r="AE24" s="14">
        <v>100</v>
      </c>
      <c r="AH24" s="17">
        <v>20</v>
      </c>
      <c r="AI24" s="48">
        <v>7</v>
      </c>
      <c r="AJ24" s="79">
        <v>90</v>
      </c>
      <c r="AK24" s="101"/>
      <c r="AL24" s="101">
        <f>INDEX(章节关卡!$D$6:$D$34,芦花古楼!AI24)*芦花古楼!AJ24</f>
        <v>1080</v>
      </c>
      <c r="AM24" s="22">
        <f t="shared" si="7"/>
        <v>35</v>
      </c>
      <c r="AN24" s="22">
        <f t="shared" si="8"/>
        <v>40</v>
      </c>
      <c r="AO24" s="14">
        <f>INDEX(章节关卡!$F$6:$F$34,芦花古楼!AI24)*芦花古楼!AJ24</f>
        <v>3600</v>
      </c>
      <c r="AP24" s="14">
        <v>100</v>
      </c>
      <c r="AS24" s="18">
        <v>19</v>
      </c>
      <c r="AT24" s="101">
        <v>5</v>
      </c>
      <c r="AV24" s="18">
        <v>19</v>
      </c>
      <c r="AW24" s="101">
        <v>7</v>
      </c>
      <c r="AY24" s="18">
        <v>19</v>
      </c>
      <c r="AZ24" s="18">
        <v>7</v>
      </c>
      <c r="BB24" s="18">
        <v>19</v>
      </c>
      <c r="BC24" s="18">
        <v>7</v>
      </c>
      <c r="BF24" s="18">
        <v>19</v>
      </c>
      <c r="BG24" s="14">
        <f t="shared" si="9"/>
        <v>535</v>
      </c>
      <c r="BH24" s="14">
        <f t="shared" si="10"/>
        <v>305</v>
      </c>
      <c r="BI24" s="14">
        <f t="shared" si="11"/>
        <v>42000</v>
      </c>
      <c r="BJ24" s="14">
        <f t="shared" si="12"/>
        <v>650</v>
      </c>
      <c r="BK24" s="14">
        <f t="shared" si="13"/>
        <v>825</v>
      </c>
      <c r="BL24" s="14">
        <f t="shared" si="14"/>
        <v>1650</v>
      </c>
      <c r="BN24" s="18">
        <v>20</v>
      </c>
      <c r="BO24" s="22">
        <v>20</v>
      </c>
      <c r="BU24" s="55">
        <v>19</v>
      </c>
      <c r="BV24" s="55">
        <v>104</v>
      </c>
      <c r="BW24" s="55">
        <v>1606021</v>
      </c>
      <c r="BX24" s="55" t="s">
        <v>383</v>
      </c>
      <c r="BY24" s="55">
        <v>2</v>
      </c>
      <c r="BZ24" s="55">
        <v>21</v>
      </c>
      <c r="CA24" s="55">
        <f>SUM(BZ$5:BZ24)</f>
        <v>351</v>
      </c>
      <c r="CJ24" s="55">
        <v>20</v>
      </c>
      <c r="CK24" s="55">
        <v>1</v>
      </c>
      <c r="CL24" s="55" t="s">
        <v>278</v>
      </c>
      <c r="CM24" s="55">
        <v>20</v>
      </c>
      <c r="CN24" s="55"/>
      <c r="CO24" s="55"/>
      <c r="CP24" s="55"/>
      <c r="CQ24" s="55" t="s">
        <v>416</v>
      </c>
      <c r="CR24" s="55">
        <v>1920</v>
      </c>
      <c r="CS24" s="55" t="s">
        <v>417</v>
      </c>
      <c r="CT24" s="55">
        <v>20</v>
      </c>
      <c r="CU24" s="55" t="s">
        <v>301</v>
      </c>
      <c r="CV24" s="55">
        <v>2</v>
      </c>
      <c r="CW24" s="55" t="s">
        <v>417</v>
      </c>
      <c r="CX24" s="55">
        <v>40</v>
      </c>
      <c r="CY24" s="55"/>
      <c r="CZ24" s="55"/>
      <c r="DA24" s="55"/>
      <c r="DB24" s="55"/>
      <c r="DC24" s="55"/>
      <c r="DD24" s="55"/>
      <c r="DE24" s="55"/>
      <c r="DF24" s="55"/>
      <c r="DG24" s="55"/>
      <c r="DH24" s="55"/>
    </row>
    <row r="25" spans="1:112" ht="16.5" x14ac:dyDescent="0.2">
      <c r="A25" s="17">
        <v>21</v>
      </c>
      <c r="B25" s="25">
        <v>7</v>
      </c>
      <c r="C25" s="79">
        <v>30</v>
      </c>
      <c r="D25" s="101"/>
      <c r="E25" s="92">
        <f>INDEX(章节关卡!$D$6:$D$34,芦花古楼!B25)*芦花古楼!C25</f>
        <v>360</v>
      </c>
      <c r="F25" s="22">
        <f t="shared" si="0"/>
        <v>25</v>
      </c>
      <c r="G25" s="22">
        <f t="shared" si="1"/>
        <v>40</v>
      </c>
      <c r="H25" s="14">
        <f>INDEX(章节关卡!$F$6:$F$34,芦花古楼!B25)*芦花古楼!C25</f>
        <v>1200</v>
      </c>
      <c r="I25" s="14">
        <v>100</v>
      </c>
      <c r="L25" s="17">
        <v>21</v>
      </c>
      <c r="M25" s="92">
        <f t="shared" si="4"/>
        <v>8</v>
      </c>
      <c r="N25" s="79">
        <v>60</v>
      </c>
      <c r="O25" s="101"/>
      <c r="P25" s="92">
        <f>INDEX(章节关卡!$D$6:$D$34,芦花古楼!M25)*芦花古楼!N25</f>
        <v>840</v>
      </c>
      <c r="Q25" s="22">
        <f t="shared" si="5"/>
        <v>30</v>
      </c>
      <c r="R25" s="22">
        <f t="shared" si="6"/>
        <v>40</v>
      </c>
      <c r="S25" s="14">
        <f>INDEX(章节关卡!$F$6:$F$34,芦花古楼!M25)*芦花古楼!N25</f>
        <v>2700</v>
      </c>
      <c r="T25" s="14">
        <v>100</v>
      </c>
      <c r="W25" s="17">
        <v>21</v>
      </c>
      <c r="X25" s="48">
        <v>8</v>
      </c>
      <c r="Y25" s="79">
        <v>90</v>
      </c>
      <c r="Z25" s="101"/>
      <c r="AA25" s="101">
        <f>INDEX(章节关卡!$D$6:$D$34,芦花古楼!X25)*芦花古楼!Y25</f>
        <v>1260</v>
      </c>
      <c r="AB25" s="22">
        <f t="shared" si="2"/>
        <v>35</v>
      </c>
      <c r="AC25" s="22">
        <f t="shared" si="3"/>
        <v>40</v>
      </c>
      <c r="AD25" s="14">
        <f>INDEX(章节关卡!$F$6:$F$34,芦花古楼!X25)*芦花古楼!Y25</f>
        <v>4050</v>
      </c>
      <c r="AE25" s="14">
        <v>100</v>
      </c>
      <c r="AH25" s="17">
        <v>21</v>
      </c>
      <c r="AI25" s="48">
        <v>8</v>
      </c>
      <c r="AJ25" s="79">
        <v>90</v>
      </c>
      <c r="AK25" s="101"/>
      <c r="AL25" s="101">
        <f>INDEX(章节关卡!$D$6:$D$34,芦花古楼!AI25)*芦花古楼!AJ25</f>
        <v>1260</v>
      </c>
      <c r="AM25" s="22">
        <f t="shared" si="7"/>
        <v>40</v>
      </c>
      <c r="AN25" s="22">
        <f t="shared" si="8"/>
        <v>40</v>
      </c>
      <c r="AO25" s="14">
        <f>INDEX(章节关卡!$F$6:$F$34,芦花古楼!AI25)*芦花古楼!AJ25</f>
        <v>4050</v>
      </c>
      <c r="AP25" s="14">
        <v>100</v>
      </c>
      <c r="AS25" s="18">
        <v>20</v>
      </c>
      <c r="AT25" s="101">
        <v>5</v>
      </c>
      <c r="AV25" s="18">
        <v>20</v>
      </c>
      <c r="AW25" s="101">
        <v>7</v>
      </c>
      <c r="AY25" s="18">
        <v>20</v>
      </c>
      <c r="AZ25" s="18">
        <v>7</v>
      </c>
      <c r="BB25" s="18">
        <v>20</v>
      </c>
      <c r="BC25" s="18">
        <v>7</v>
      </c>
      <c r="BF25" s="18">
        <v>20</v>
      </c>
      <c r="BG25" s="14">
        <f t="shared" si="9"/>
        <v>550</v>
      </c>
      <c r="BH25" s="14">
        <f t="shared" si="10"/>
        <v>305</v>
      </c>
      <c r="BI25" s="14">
        <f t="shared" si="11"/>
        <v>43200</v>
      </c>
      <c r="BJ25" s="14">
        <f t="shared" si="12"/>
        <v>650</v>
      </c>
      <c r="BK25" s="14">
        <f t="shared" si="13"/>
        <v>855</v>
      </c>
      <c r="BL25" s="14">
        <f t="shared" si="14"/>
        <v>1710</v>
      </c>
      <c r="BN25" s="18">
        <v>21</v>
      </c>
      <c r="BO25" s="22">
        <v>20</v>
      </c>
      <c r="BU25" s="55">
        <v>20</v>
      </c>
      <c r="BV25" s="55">
        <v>104</v>
      </c>
      <c r="BW25" s="55">
        <v>1606022</v>
      </c>
      <c r="BX25" s="55" t="s">
        <v>384</v>
      </c>
      <c r="BY25" s="55">
        <v>3</v>
      </c>
      <c r="BZ25" s="55">
        <v>21</v>
      </c>
      <c r="CA25" s="55">
        <f>SUM(BZ$5:BZ25)</f>
        <v>372</v>
      </c>
      <c r="CJ25" s="55">
        <v>21</v>
      </c>
      <c r="CK25" s="55">
        <v>1</v>
      </c>
      <c r="CL25" s="55" t="s">
        <v>278</v>
      </c>
      <c r="CM25" s="55">
        <v>21</v>
      </c>
      <c r="CN25" s="55"/>
      <c r="CO25" s="55"/>
      <c r="CP25" s="55"/>
      <c r="CQ25" s="55" t="s">
        <v>416</v>
      </c>
      <c r="CR25" s="55">
        <v>2400</v>
      </c>
      <c r="CS25" s="55" t="s">
        <v>417</v>
      </c>
      <c r="CT25" s="55">
        <v>25</v>
      </c>
      <c r="CU25" s="55"/>
      <c r="CV25" s="55"/>
      <c r="CW25" s="55" t="s">
        <v>417</v>
      </c>
      <c r="CX25" s="55">
        <v>40</v>
      </c>
      <c r="CY25" s="55"/>
      <c r="CZ25" s="55"/>
      <c r="DA25" s="55"/>
      <c r="DB25" s="55"/>
      <c r="DC25" s="55"/>
      <c r="DD25" s="55"/>
      <c r="DE25" s="55"/>
      <c r="DF25" s="55"/>
      <c r="DG25" s="55"/>
      <c r="DH25" s="55"/>
    </row>
    <row r="26" spans="1:112" ht="16.5" x14ac:dyDescent="0.2">
      <c r="A26" s="17">
        <v>22</v>
      </c>
      <c r="B26" s="92">
        <v>7</v>
      </c>
      <c r="C26" s="79">
        <v>30</v>
      </c>
      <c r="D26" s="101"/>
      <c r="E26" s="92">
        <f>INDEX(章节关卡!$D$6:$D$34,芦花古楼!B26)*芦花古楼!C26</f>
        <v>360</v>
      </c>
      <c r="F26" s="22">
        <f t="shared" si="0"/>
        <v>25</v>
      </c>
      <c r="G26" s="22">
        <f t="shared" si="1"/>
        <v>40</v>
      </c>
      <c r="H26" s="14">
        <f>INDEX(章节关卡!$F$6:$F$34,芦花古楼!B26)*芦花古楼!C26</f>
        <v>1200</v>
      </c>
      <c r="I26" s="14">
        <v>100</v>
      </c>
      <c r="L26" s="17">
        <v>22</v>
      </c>
      <c r="M26" s="92">
        <f t="shared" si="4"/>
        <v>8</v>
      </c>
      <c r="N26" s="79">
        <v>60</v>
      </c>
      <c r="O26" s="101"/>
      <c r="P26" s="92">
        <f>INDEX(章节关卡!$D$6:$D$34,芦花古楼!M26)*芦花古楼!N26</f>
        <v>840</v>
      </c>
      <c r="Q26" s="22">
        <f t="shared" si="5"/>
        <v>30</v>
      </c>
      <c r="R26" s="22">
        <f t="shared" si="6"/>
        <v>40</v>
      </c>
      <c r="S26" s="14">
        <f>INDEX(章节关卡!$F$6:$F$34,芦花古楼!M26)*芦花古楼!N26</f>
        <v>2700</v>
      </c>
      <c r="T26" s="14">
        <v>100</v>
      </c>
      <c r="W26" s="17">
        <v>22</v>
      </c>
      <c r="X26" s="48">
        <v>8</v>
      </c>
      <c r="Y26" s="79">
        <v>90</v>
      </c>
      <c r="Z26" s="101"/>
      <c r="AA26" s="101">
        <f>INDEX(章节关卡!$D$6:$D$34,芦花古楼!X26)*芦花古楼!Y26</f>
        <v>1260</v>
      </c>
      <c r="AB26" s="22">
        <f t="shared" si="2"/>
        <v>35</v>
      </c>
      <c r="AC26" s="22">
        <f t="shared" si="3"/>
        <v>40</v>
      </c>
      <c r="AD26" s="14">
        <f>INDEX(章节关卡!$F$6:$F$34,芦花古楼!X26)*芦花古楼!Y26</f>
        <v>4050</v>
      </c>
      <c r="AE26" s="14">
        <v>100</v>
      </c>
      <c r="AH26" s="17">
        <v>22</v>
      </c>
      <c r="AI26" s="48">
        <v>8</v>
      </c>
      <c r="AJ26" s="79">
        <v>90</v>
      </c>
      <c r="AK26" s="101"/>
      <c r="AL26" s="101">
        <f>INDEX(章节关卡!$D$6:$D$34,芦花古楼!AI26)*芦花古楼!AJ26</f>
        <v>1260</v>
      </c>
      <c r="AM26" s="22">
        <f t="shared" si="7"/>
        <v>40</v>
      </c>
      <c r="AN26" s="22">
        <f t="shared" si="8"/>
        <v>40</v>
      </c>
      <c r="AO26" s="14">
        <f>INDEX(章节关卡!$F$6:$F$34,芦花古楼!AI26)*芦花古楼!AJ26</f>
        <v>4050</v>
      </c>
      <c r="AP26" s="14">
        <v>100</v>
      </c>
      <c r="AS26" s="18">
        <v>21</v>
      </c>
      <c r="AT26" s="18">
        <v>6</v>
      </c>
      <c r="AV26" s="18">
        <v>21</v>
      </c>
      <c r="AW26" s="101">
        <v>8</v>
      </c>
      <c r="AY26" s="18">
        <v>21</v>
      </c>
      <c r="AZ26" s="18">
        <v>8</v>
      </c>
      <c r="BB26" s="18">
        <v>21</v>
      </c>
      <c r="BC26" s="18">
        <v>8</v>
      </c>
      <c r="BF26" s="18">
        <v>21</v>
      </c>
      <c r="BG26" s="14">
        <f t="shared" si="9"/>
        <v>555</v>
      </c>
      <c r="BH26" s="14">
        <f t="shared" si="10"/>
        <v>325</v>
      </c>
      <c r="BI26" s="14">
        <f t="shared" si="11"/>
        <v>43500</v>
      </c>
      <c r="BJ26" s="14">
        <f t="shared" si="12"/>
        <v>800</v>
      </c>
      <c r="BK26" s="14">
        <f t="shared" si="13"/>
        <v>860</v>
      </c>
      <c r="BL26" s="14">
        <f t="shared" si="14"/>
        <v>1720</v>
      </c>
      <c r="BN26" s="18">
        <v>22</v>
      </c>
      <c r="BO26" s="22">
        <v>20</v>
      </c>
      <c r="BU26" s="55">
        <v>21</v>
      </c>
      <c r="BV26" s="55">
        <v>105</v>
      </c>
      <c r="BW26" s="55">
        <v>1606023</v>
      </c>
      <c r="BX26" s="55" t="s">
        <v>385</v>
      </c>
      <c r="BY26" s="55">
        <v>1</v>
      </c>
      <c r="BZ26" s="55">
        <v>21</v>
      </c>
      <c r="CA26" s="55">
        <f>SUM(BZ$5:BZ26)</f>
        <v>393</v>
      </c>
      <c r="CJ26" s="55">
        <v>22</v>
      </c>
      <c r="CK26" s="55">
        <v>1</v>
      </c>
      <c r="CL26" s="55" t="s">
        <v>278</v>
      </c>
      <c r="CM26" s="55">
        <v>22</v>
      </c>
      <c r="CN26" s="55"/>
      <c r="CO26" s="55"/>
      <c r="CP26" s="55"/>
      <c r="CQ26" s="55" t="s">
        <v>416</v>
      </c>
      <c r="CR26" s="55">
        <v>2400</v>
      </c>
      <c r="CS26" s="55" t="s">
        <v>417</v>
      </c>
      <c r="CT26" s="55">
        <v>25</v>
      </c>
      <c r="CU26" s="55"/>
      <c r="CV26" s="55"/>
      <c r="CW26" s="55" t="s">
        <v>417</v>
      </c>
      <c r="CX26" s="55">
        <v>40</v>
      </c>
      <c r="CY26" s="55"/>
      <c r="CZ26" s="55"/>
      <c r="DA26" s="55"/>
      <c r="DB26" s="55"/>
      <c r="DC26" s="55"/>
      <c r="DD26" s="55"/>
      <c r="DE26" s="55"/>
      <c r="DF26" s="55"/>
      <c r="DG26" s="55"/>
      <c r="DH26" s="55"/>
    </row>
    <row r="27" spans="1:112" ht="16.5" x14ac:dyDescent="0.2">
      <c r="A27" s="17">
        <v>23</v>
      </c>
      <c r="B27" s="92">
        <v>7</v>
      </c>
      <c r="C27" s="79">
        <v>30</v>
      </c>
      <c r="D27" s="101"/>
      <c r="E27" s="92">
        <f>INDEX(章节关卡!$D$6:$D$34,芦花古楼!B27)*芦花古楼!C27</f>
        <v>360</v>
      </c>
      <c r="F27" s="22">
        <f t="shared" si="0"/>
        <v>25</v>
      </c>
      <c r="G27" s="22">
        <f t="shared" si="1"/>
        <v>40</v>
      </c>
      <c r="H27" s="14">
        <f>INDEX(章节关卡!$F$6:$F$34,芦花古楼!B27)*芦花古楼!C27</f>
        <v>1200</v>
      </c>
      <c r="I27" s="14">
        <v>100</v>
      </c>
      <c r="L27" s="17">
        <v>23</v>
      </c>
      <c r="M27" s="92">
        <f t="shared" si="4"/>
        <v>8</v>
      </c>
      <c r="N27" s="79">
        <v>60</v>
      </c>
      <c r="O27" s="101"/>
      <c r="P27" s="92">
        <f>INDEX(章节关卡!$D$6:$D$34,芦花古楼!M27)*芦花古楼!N27</f>
        <v>840</v>
      </c>
      <c r="Q27" s="22">
        <f t="shared" si="5"/>
        <v>30</v>
      </c>
      <c r="R27" s="22">
        <f t="shared" si="6"/>
        <v>40</v>
      </c>
      <c r="S27" s="14">
        <f>INDEX(章节关卡!$F$6:$F$34,芦花古楼!M27)*芦花古楼!N27</f>
        <v>2700</v>
      </c>
      <c r="T27" s="14">
        <v>100</v>
      </c>
      <c r="W27" s="17">
        <v>23</v>
      </c>
      <c r="X27" s="48">
        <v>8</v>
      </c>
      <c r="Y27" s="79">
        <v>90</v>
      </c>
      <c r="Z27" s="101"/>
      <c r="AA27" s="101">
        <f>INDEX(章节关卡!$D$6:$D$34,芦花古楼!X27)*芦花古楼!Y27</f>
        <v>1260</v>
      </c>
      <c r="AB27" s="22">
        <f t="shared" si="2"/>
        <v>35</v>
      </c>
      <c r="AC27" s="22">
        <f t="shared" si="3"/>
        <v>40</v>
      </c>
      <c r="AD27" s="14">
        <f>INDEX(章节关卡!$F$6:$F$34,芦花古楼!X27)*芦花古楼!Y27</f>
        <v>4050</v>
      </c>
      <c r="AE27" s="14">
        <v>100</v>
      </c>
      <c r="AH27" s="17">
        <v>23</v>
      </c>
      <c r="AI27" s="48">
        <v>8</v>
      </c>
      <c r="AJ27" s="79">
        <v>90</v>
      </c>
      <c r="AK27" s="101"/>
      <c r="AL27" s="101">
        <f>INDEX(章节关卡!$D$6:$D$34,芦花古楼!AI27)*芦花古楼!AJ27</f>
        <v>1260</v>
      </c>
      <c r="AM27" s="22">
        <f t="shared" si="7"/>
        <v>40</v>
      </c>
      <c r="AN27" s="22">
        <f t="shared" si="8"/>
        <v>40</v>
      </c>
      <c r="AO27" s="14">
        <f>INDEX(章节关卡!$F$6:$F$34,芦花古楼!AI27)*芦花古楼!AJ27</f>
        <v>4050</v>
      </c>
      <c r="AP27" s="14">
        <v>100</v>
      </c>
      <c r="AS27" s="18">
        <v>22</v>
      </c>
      <c r="AT27" s="101">
        <v>6</v>
      </c>
      <c r="AV27" s="18">
        <v>22</v>
      </c>
      <c r="AW27" s="101">
        <v>8</v>
      </c>
      <c r="AY27" s="18">
        <v>22</v>
      </c>
      <c r="AZ27" s="18">
        <v>8</v>
      </c>
      <c r="BB27" s="18">
        <v>22</v>
      </c>
      <c r="BC27" s="18">
        <v>8</v>
      </c>
      <c r="BF27" s="18">
        <v>22</v>
      </c>
      <c r="BG27" s="14">
        <f t="shared" si="9"/>
        <v>590</v>
      </c>
      <c r="BH27" s="14">
        <f t="shared" si="10"/>
        <v>325</v>
      </c>
      <c r="BI27" s="14">
        <f t="shared" si="11"/>
        <v>48600</v>
      </c>
      <c r="BJ27" s="14">
        <f t="shared" si="12"/>
        <v>800</v>
      </c>
      <c r="BK27" s="14">
        <f t="shared" si="13"/>
        <v>915</v>
      </c>
      <c r="BL27" s="14">
        <f t="shared" si="14"/>
        <v>1830</v>
      </c>
      <c r="BN27" s="18">
        <v>23</v>
      </c>
      <c r="BO27" s="22">
        <v>20</v>
      </c>
      <c r="BU27" s="55">
        <v>22</v>
      </c>
      <c r="BV27" s="55">
        <v>105</v>
      </c>
      <c r="BW27" s="55">
        <v>1606024</v>
      </c>
      <c r="BX27" s="55" t="s">
        <v>386</v>
      </c>
      <c r="BY27" s="55">
        <v>1</v>
      </c>
      <c r="BZ27" s="55">
        <v>21</v>
      </c>
      <c r="CA27" s="55">
        <f>SUM(BZ$5:BZ27)</f>
        <v>414</v>
      </c>
      <c r="CJ27" s="55">
        <v>23</v>
      </c>
      <c r="CK27" s="55">
        <v>1</v>
      </c>
      <c r="CL27" s="55" t="s">
        <v>278</v>
      </c>
      <c r="CM27" s="55">
        <v>23</v>
      </c>
      <c r="CN27" s="55"/>
      <c r="CO27" s="55"/>
      <c r="CP27" s="55"/>
      <c r="CQ27" s="55" t="s">
        <v>416</v>
      </c>
      <c r="CR27" s="55">
        <v>2400</v>
      </c>
      <c r="CS27" s="55" t="s">
        <v>417</v>
      </c>
      <c r="CT27" s="55">
        <v>25</v>
      </c>
      <c r="CU27" s="55"/>
      <c r="CV27" s="55"/>
      <c r="CW27" s="55" t="s">
        <v>417</v>
      </c>
      <c r="CX27" s="55">
        <v>40</v>
      </c>
      <c r="CY27" s="55"/>
      <c r="CZ27" s="55"/>
      <c r="DA27" s="55"/>
      <c r="DB27" s="55"/>
      <c r="DC27" s="55"/>
      <c r="DD27" s="55"/>
      <c r="DE27" s="55"/>
      <c r="DF27" s="55"/>
      <c r="DG27" s="55"/>
      <c r="DH27" s="55"/>
    </row>
    <row r="28" spans="1:112" ht="16.5" x14ac:dyDescent="0.2">
      <c r="A28" s="17">
        <v>24</v>
      </c>
      <c r="B28" s="92">
        <v>7</v>
      </c>
      <c r="C28" s="79">
        <v>30</v>
      </c>
      <c r="D28" s="101"/>
      <c r="E28" s="92">
        <f>INDEX(章节关卡!$D$6:$D$34,芦花古楼!B28)*芦花古楼!C28</f>
        <v>360</v>
      </c>
      <c r="F28" s="22">
        <f t="shared" si="0"/>
        <v>25</v>
      </c>
      <c r="G28" s="22">
        <f t="shared" si="1"/>
        <v>40</v>
      </c>
      <c r="H28" s="14">
        <f>INDEX(章节关卡!$F$6:$F$34,芦花古楼!B28)*芦花古楼!C28</f>
        <v>1200</v>
      </c>
      <c r="I28" s="14">
        <v>100</v>
      </c>
      <c r="L28" s="17">
        <v>24</v>
      </c>
      <c r="M28" s="92">
        <f t="shared" si="4"/>
        <v>8</v>
      </c>
      <c r="N28" s="79">
        <v>60</v>
      </c>
      <c r="O28" s="101"/>
      <c r="P28" s="92">
        <f>INDEX(章节关卡!$D$6:$D$34,芦花古楼!M28)*芦花古楼!N28</f>
        <v>840</v>
      </c>
      <c r="Q28" s="22">
        <f t="shared" si="5"/>
        <v>30</v>
      </c>
      <c r="R28" s="22">
        <f t="shared" si="6"/>
        <v>40</v>
      </c>
      <c r="S28" s="14">
        <f>INDEX(章节关卡!$F$6:$F$34,芦花古楼!M28)*芦花古楼!N28</f>
        <v>2700</v>
      </c>
      <c r="T28" s="14">
        <v>100</v>
      </c>
      <c r="W28" s="17">
        <v>24</v>
      </c>
      <c r="X28" s="48">
        <v>8</v>
      </c>
      <c r="Y28" s="79">
        <v>90</v>
      </c>
      <c r="Z28" s="101"/>
      <c r="AA28" s="101">
        <f>INDEX(章节关卡!$D$6:$D$34,芦花古楼!X28)*芦花古楼!Y28</f>
        <v>1260</v>
      </c>
      <c r="AB28" s="22">
        <f t="shared" si="2"/>
        <v>35</v>
      </c>
      <c r="AC28" s="22">
        <f t="shared" si="3"/>
        <v>40</v>
      </c>
      <c r="AD28" s="14">
        <f>INDEX(章节关卡!$F$6:$F$34,芦花古楼!X28)*芦花古楼!Y28</f>
        <v>4050</v>
      </c>
      <c r="AE28" s="14">
        <v>100</v>
      </c>
      <c r="AH28" s="17">
        <v>24</v>
      </c>
      <c r="AI28" s="48">
        <v>8</v>
      </c>
      <c r="AJ28" s="79">
        <v>90</v>
      </c>
      <c r="AK28" s="101"/>
      <c r="AL28" s="101">
        <f>INDEX(章节关卡!$D$6:$D$34,芦花古楼!AI28)*芦花古楼!AJ28</f>
        <v>1260</v>
      </c>
      <c r="AM28" s="22">
        <f t="shared" si="7"/>
        <v>40</v>
      </c>
      <c r="AN28" s="22">
        <f t="shared" si="8"/>
        <v>40</v>
      </c>
      <c r="AO28" s="14">
        <f>INDEX(章节关卡!$F$6:$F$34,芦花古楼!AI28)*芦花古楼!AJ28</f>
        <v>4050</v>
      </c>
      <c r="AP28" s="14">
        <v>100</v>
      </c>
      <c r="AS28" s="18">
        <v>23</v>
      </c>
      <c r="AT28" s="101">
        <v>6</v>
      </c>
      <c r="AV28" s="18">
        <v>23</v>
      </c>
      <c r="AW28" s="101">
        <v>8</v>
      </c>
      <c r="AY28" s="18">
        <v>23</v>
      </c>
      <c r="AZ28" s="18">
        <v>8</v>
      </c>
      <c r="BB28" s="18">
        <v>23</v>
      </c>
      <c r="BC28" s="18">
        <v>8</v>
      </c>
      <c r="BF28" s="18">
        <v>23</v>
      </c>
      <c r="BG28" s="14">
        <f t="shared" si="9"/>
        <v>590</v>
      </c>
      <c r="BH28" s="14">
        <f t="shared" si="10"/>
        <v>330</v>
      </c>
      <c r="BI28" s="14">
        <f t="shared" si="11"/>
        <v>48600</v>
      </c>
      <c r="BJ28" s="14">
        <f t="shared" si="12"/>
        <v>800</v>
      </c>
      <c r="BK28" s="14">
        <f t="shared" si="13"/>
        <v>915</v>
      </c>
      <c r="BL28" s="14">
        <f t="shared" si="14"/>
        <v>1830</v>
      </c>
      <c r="BN28" s="18">
        <v>24</v>
      </c>
      <c r="BO28" s="22">
        <v>20</v>
      </c>
      <c r="BU28" s="55">
        <v>23</v>
      </c>
      <c r="BV28" s="55">
        <v>105</v>
      </c>
      <c r="BW28" s="55">
        <v>1606025</v>
      </c>
      <c r="BX28" s="55" t="s">
        <v>387</v>
      </c>
      <c r="BY28" s="55">
        <v>2</v>
      </c>
      <c r="BZ28" s="55">
        <v>21</v>
      </c>
      <c r="CA28" s="55">
        <f>SUM(BZ$5:BZ28)</f>
        <v>435</v>
      </c>
      <c r="CJ28" s="55">
        <v>24</v>
      </c>
      <c r="CK28" s="55">
        <v>1</v>
      </c>
      <c r="CL28" s="55" t="s">
        <v>278</v>
      </c>
      <c r="CM28" s="55">
        <v>24</v>
      </c>
      <c r="CN28" s="55"/>
      <c r="CO28" s="55"/>
      <c r="CP28" s="55"/>
      <c r="CQ28" s="55" t="s">
        <v>416</v>
      </c>
      <c r="CR28" s="55">
        <v>2400</v>
      </c>
      <c r="CS28" s="55" t="s">
        <v>417</v>
      </c>
      <c r="CT28" s="55">
        <v>25</v>
      </c>
      <c r="CU28" s="55"/>
      <c r="CV28" s="55"/>
      <c r="CW28" s="55" t="s">
        <v>417</v>
      </c>
      <c r="CX28" s="55">
        <v>40</v>
      </c>
      <c r="CY28" s="55"/>
      <c r="CZ28" s="55"/>
      <c r="DA28" s="55"/>
      <c r="DB28" s="55"/>
      <c r="DC28" s="55"/>
      <c r="DD28" s="55"/>
      <c r="DE28" s="55"/>
      <c r="DF28" s="55"/>
      <c r="DG28" s="55"/>
      <c r="DH28" s="55"/>
    </row>
    <row r="29" spans="1:112" ht="16.5" x14ac:dyDescent="0.2">
      <c r="A29" s="17">
        <v>25</v>
      </c>
      <c r="B29" s="92">
        <v>7</v>
      </c>
      <c r="C29" s="79">
        <v>30</v>
      </c>
      <c r="D29" s="101"/>
      <c r="E29" s="92">
        <f>INDEX(章节关卡!$D$6:$D$34,芦花古楼!B29)*芦花古楼!C29</f>
        <v>360</v>
      </c>
      <c r="F29" s="22">
        <f t="shared" si="0"/>
        <v>25</v>
      </c>
      <c r="G29" s="22">
        <f t="shared" si="1"/>
        <v>45</v>
      </c>
      <c r="H29" s="14">
        <f>INDEX(章节关卡!$F$6:$F$34,芦花古楼!B29)*芦花古楼!C29</f>
        <v>1200</v>
      </c>
      <c r="I29" s="14">
        <v>100</v>
      </c>
      <c r="L29" s="17">
        <v>25</v>
      </c>
      <c r="M29" s="92">
        <f t="shared" si="4"/>
        <v>8</v>
      </c>
      <c r="N29" s="79">
        <v>60</v>
      </c>
      <c r="O29" s="101"/>
      <c r="P29" s="92">
        <f>INDEX(章节关卡!$D$6:$D$34,芦花古楼!M29)*芦花古楼!N29</f>
        <v>840</v>
      </c>
      <c r="Q29" s="22">
        <f t="shared" si="5"/>
        <v>30</v>
      </c>
      <c r="R29" s="22">
        <f t="shared" si="6"/>
        <v>45</v>
      </c>
      <c r="S29" s="14">
        <f>INDEX(章节关卡!$F$6:$F$34,芦花古楼!M29)*芦花古楼!N29</f>
        <v>2700</v>
      </c>
      <c r="T29" s="14">
        <v>100</v>
      </c>
      <c r="W29" s="17">
        <v>25</v>
      </c>
      <c r="X29" s="48">
        <v>8</v>
      </c>
      <c r="Y29" s="79">
        <v>90</v>
      </c>
      <c r="Z29" s="101"/>
      <c r="AA29" s="101">
        <f>INDEX(章节关卡!$D$6:$D$34,芦花古楼!X29)*芦花古楼!Y29</f>
        <v>1260</v>
      </c>
      <c r="AB29" s="22">
        <f t="shared" si="2"/>
        <v>35</v>
      </c>
      <c r="AC29" s="22">
        <f t="shared" si="3"/>
        <v>45</v>
      </c>
      <c r="AD29" s="14">
        <f>INDEX(章节关卡!$F$6:$F$34,芦花古楼!X29)*芦花古楼!Y29</f>
        <v>4050</v>
      </c>
      <c r="AE29" s="14">
        <v>100</v>
      </c>
      <c r="AH29" s="17">
        <v>25</v>
      </c>
      <c r="AI29" s="48">
        <v>8</v>
      </c>
      <c r="AJ29" s="79">
        <v>90</v>
      </c>
      <c r="AK29" s="101"/>
      <c r="AL29" s="101">
        <f>INDEX(章节关卡!$D$6:$D$34,芦花古楼!AI29)*芦花古楼!AJ29</f>
        <v>1260</v>
      </c>
      <c r="AM29" s="22">
        <f t="shared" si="7"/>
        <v>40</v>
      </c>
      <c r="AN29" s="22">
        <f t="shared" si="8"/>
        <v>45</v>
      </c>
      <c r="AO29" s="14">
        <f>INDEX(章节关卡!$F$6:$F$34,芦花古楼!AI29)*芦花古楼!AJ29</f>
        <v>4050</v>
      </c>
      <c r="AP29" s="14">
        <v>100</v>
      </c>
      <c r="AS29" s="18">
        <v>24</v>
      </c>
      <c r="AT29" s="101">
        <v>6</v>
      </c>
      <c r="AV29" s="18">
        <v>24</v>
      </c>
      <c r="AW29" s="101">
        <v>8</v>
      </c>
      <c r="AY29" s="18">
        <v>24</v>
      </c>
      <c r="AZ29" s="18">
        <v>8</v>
      </c>
      <c r="BB29" s="18">
        <v>24</v>
      </c>
      <c r="BC29" s="18">
        <v>8</v>
      </c>
      <c r="BF29" s="18">
        <v>24</v>
      </c>
      <c r="BG29" s="14">
        <f t="shared" si="9"/>
        <v>615</v>
      </c>
      <c r="BH29" s="14">
        <f t="shared" si="10"/>
        <v>345</v>
      </c>
      <c r="BI29" s="14">
        <f t="shared" si="11"/>
        <v>51600</v>
      </c>
      <c r="BJ29" s="14">
        <f t="shared" si="12"/>
        <v>800</v>
      </c>
      <c r="BK29" s="14">
        <f t="shared" si="13"/>
        <v>945</v>
      </c>
      <c r="BL29" s="14">
        <f t="shared" si="14"/>
        <v>1890</v>
      </c>
      <c r="BN29" s="18">
        <v>25</v>
      </c>
      <c r="BO29" s="22">
        <v>20</v>
      </c>
      <c r="BU29" s="55">
        <v>24</v>
      </c>
      <c r="BV29" s="55">
        <v>105</v>
      </c>
      <c r="BW29" s="55">
        <v>1606026</v>
      </c>
      <c r="BX29" s="55" t="s">
        <v>388</v>
      </c>
      <c r="BY29" s="55">
        <v>2</v>
      </c>
      <c r="BZ29" s="55">
        <v>21</v>
      </c>
      <c r="CA29" s="55">
        <f>SUM(BZ$5:BZ29)</f>
        <v>456</v>
      </c>
      <c r="CJ29" s="55">
        <v>25</v>
      </c>
      <c r="CK29" s="55">
        <v>1</v>
      </c>
      <c r="CL29" s="55" t="s">
        <v>278</v>
      </c>
      <c r="CM29" s="55">
        <v>25</v>
      </c>
      <c r="CN29" s="55"/>
      <c r="CO29" s="55"/>
      <c r="CP29" s="55"/>
      <c r="CQ29" s="55" t="s">
        <v>416</v>
      </c>
      <c r="CR29" s="55">
        <v>2400</v>
      </c>
      <c r="CS29" s="55" t="s">
        <v>417</v>
      </c>
      <c r="CT29" s="55">
        <v>25</v>
      </c>
      <c r="CU29" s="55" t="s">
        <v>418</v>
      </c>
      <c r="CV29" s="55">
        <v>2</v>
      </c>
      <c r="CW29" s="55" t="s">
        <v>417</v>
      </c>
      <c r="CX29" s="55">
        <v>45</v>
      </c>
      <c r="CY29" s="55"/>
      <c r="CZ29" s="55"/>
      <c r="DA29" s="55"/>
      <c r="DB29" s="55"/>
      <c r="DC29" s="55"/>
      <c r="DD29" s="55"/>
      <c r="DE29" s="55"/>
      <c r="DF29" s="55"/>
      <c r="DG29" s="55"/>
      <c r="DH29" s="55"/>
    </row>
    <row r="30" spans="1:112" ht="16.5" x14ac:dyDescent="0.2">
      <c r="A30" s="17">
        <v>26</v>
      </c>
      <c r="B30" s="48">
        <v>8</v>
      </c>
      <c r="C30" s="79">
        <v>30</v>
      </c>
      <c r="D30" s="101"/>
      <c r="E30" s="92">
        <f>INDEX(章节关卡!$D$6:$D$34,芦花古楼!B30)*芦花古楼!C30</f>
        <v>420</v>
      </c>
      <c r="F30" s="22">
        <f t="shared" si="0"/>
        <v>30</v>
      </c>
      <c r="G30" s="22">
        <f t="shared" si="1"/>
        <v>45</v>
      </c>
      <c r="H30" s="14">
        <f>INDEX(章节关卡!$F$6:$F$34,芦花古楼!B30)*芦花古楼!C30</f>
        <v>1350</v>
      </c>
      <c r="I30" s="14">
        <v>100</v>
      </c>
      <c r="L30" s="17">
        <v>26</v>
      </c>
      <c r="M30" s="92">
        <f t="shared" si="4"/>
        <v>9</v>
      </c>
      <c r="N30" s="79">
        <v>60</v>
      </c>
      <c r="O30" s="101"/>
      <c r="P30" s="92">
        <f>INDEX(章节关卡!$D$6:$D$34,芦花古楼!M30)*芦花古楼!N30</f>
        <v>960</v>
      </c>
      <c r="Q30" s="22">
        <f t="shared" si="5"/>
        <v>35</v>
      </c>
      <c r="R30" s="22">
        <f t="shared" si="6"/>
        <v>45</v>
      </c>
      <c r="S30" s="14">
        <f>INDEX(章节关卡!$F$6:$F$34,芦花古楼!M30)*芦花古楼!N30</f>
        <v>3000</v>
      </c>
      <c r="T30" s="14">
        <v>100</v>
      </c>
      <c r="W30" s="17">
        <v>26</v>
      </c>
      <c r="X30" s="48">
        <v>9</v>
      </c>
      <c r="Y30" s="79">
        <v>90</v>
      </c>
      <c r="Z30" s="101"/>
      <c r="AA30" s="101">
        <f>INDEX(章节关卡!$D$6:$D$34,芦花古楼!X30)*芦花古楼!Y30</f>
        <v>1440</v>
      </c>
      <c r="AB30" s="22">
        <f t="shared" si="2"/>
        <v>40</v>
      </c>
      <c r="AC30" s="22">
        <f t="shared" si="3"/>
        <v>45</v>
      </c>
      <c r="AD30" s="14">
        <f>INDEX(章节关卡!$F$6:$F$34,芦花古楼!X30)*芦花古楼!Y30</f>
        <v>4500</v>
      </c>
      <c r="AE30" s="14">
        <v>100</v>
      </c>
      <c r="AH30" s="17">
        <v>26</v>
      </c>
      <c r="AI30" s="48">
        <v>9</v>
      </c>
      <c r="AJ30" s="79">
        <v>90</v>
      </c>
      <c r="AK30" s="101"/>
      <c r="AL30" s="101">
        <f>INDEX(章节关卡!$D$6:$D$34,芦花古楼!AI30)*芦花古楼!AJ30</f>
        <v>1440</v>
      </c>
      <c r="AM30" s="22">
        <f t="shared" si="7"/>
        <v>45</v>
      </c>
      <c r="AN30" s="22">
        <f t="shared" si="8"/>
        <v>45</v>
      </c>
      <c r="AO30" s="14">
        <f>INDEX(章节关卡!$F$6:$F$34,芦花古楼!AI30)*芦花古楼!AJ30</f>
        <v>4500</v>
      </c>
      <c r="AP30" s="14">
        <v>100</v>
      </c>
      <c r="AS30" s="18">
        <v>25</v>
      </c>
      <c r="AT30" s="101">
        <v>6</v>
      </c>
      <c r="AV30" s="18">
        <v>25</v>
      </c>
      <c r="AW30" s="101">
        <v>8</v>
      </c>
      <c r="AY30" s="18">
        <v>25</v>
      </c>
      <c r="AZ30" s="18">
        <v>8</v>
      </c>
      <c r="BB30" s="18">
        <v>25</v>
      </c>
      <c r="BC30" s="18">
        <v>8</v>
      </c>
      <c r="BF30" s="18">
        <v>25</v>
      </c>
      <c r="BG30" s="14">
        <f t="shared" si="9"/>
        <v>630</v>
      </c>
      <c r="BH30" s="14">
        <f t="shared" si="10"/>
        <v>345</v>
      </c>
      <c r="BI30" s="14">
        <f t="shared" si="11"/>
        <v>54000</v>
      </c>
      <c r="BJ30" s="14">
        <f t="shared" si="12"/>
        <v>800</v>
      </c>
      <c r="BK30" s="14">
        <f t="shared" si="13"/>
        <v>975</v>
      </c>
      <c r="BL30" s="14">
        <f t="shared" si="14"/>
        <v>1950</v>
      </c>
      <c r="BN30" s="18">
        <v>26</v>
      </c>
      <c r="BO30" s="22">
        <v>20</v>
      </c>
      <c r="BU30" s="55">
        <v>25</v>
      </c>
      <c r="BV30" s="55">
        <v>105</v>
      </c>
      <c r="BW30" s="55">
        <v>1606027</v>
      </c>
      <c r="BX30" s="55" t="s">
        <v>389</v>
      </c>
      <c r="BY30" s="55">
        <v>2</v>
      </c>
      <c r="BZ30" s="55">
        <v>21</v>
      </c>
      <c r="CA30" s="55">
        <f>SUM(BZ$5:BZ30)</f>
        <v>477</v>
      </c>
      <c r="CJ30" s="55">
        <v>26</v>
      </c>
      <c r="CK30" s="55">
        <v>1</v>
      </c>
      <c r="CL30" s="55" t="s">
        <v>278</v>
      </c>
      <c r="CM30" s="55">
        <v>26</v>
      </c>
      <c r="CN30" s="55"/>
      <c r="CO30" s="55"/>
      <c r="CP30" s="55"/>
      <c r="CQ30" s="55" t="s">
        <v>416</v>
      </c>
      <c r="CR30" s="55">
        <v>2400</v>
      </c>
      <c r="CS30" s="55" t="s">
        <v>417</v>
      </c>
      <c r="CT30" s="55">
        <v>30</v>
      </c>
      <c r="CU30" s="55"/>
      <c r="CV30" s="55"/>
      <c r="CW30" s="55" t="s">
        <v>417</v>
      </c>
      <c r="CX30" s="55">
        <v>45</v>
      </c>
      <c r="CY30" s="55"/>
      <c r="CZ30" s="55"/>
      <c r="DA30" s="55"/>
      <c r="DB30" s="55"/>
      <c r="DC30" s="55"/>
      <c r="DD30" s="55"/>
      <c r="DE30" s="55"/>
      <c r="DF30" s="55"/>
      <c r="DG30" s="55"/>
      <c r="DH30" s="55"/>
    </row>
    <row r="31" spans="1:112" ht="16.5" x14ac:dyDescent="0.2">
      <c r="A31" s="17">
        <v>27</v>
      </c>
      <c r="B31" s="92">
        <v>8</v>
      </c>
      <c r="C31" s="79">
        <v>30</v>
      </c>
      <c r="D31" s="101"/>
      <c r="E31" s="92">
        <f>INDEX(章节关卡!$D$6:$D$34,芦花古楼!B31)*芦花古楼!C31</f>
        <v>420</v>
      </c>
      <c r="F31" s="22">
        <f t="shared" si="0"/>
        <v>30</v>
      </c>
      <c r="G31" s="22">
        <f t="shared" si="1"/>
        <v>45</v>
      </c>
      <c r="H31" s="14">
        <f>INDEX(章节关卡!$F$6:$F$34,芦花古楼!B31)*芦花古楼!C31</f>
        <v>1350</v>
      </c>
      <c r="I31" s="14">
        <v>100</v>
      </c>
      <c r="L31" s="17">
        <v>27</v>
      </c>
      <c r="M31" s="92">
        <f t="shared" si="4"/>
        <v>9</v>
      </c>
      <c r="N31" s="79">
        <v>60</v>
      </c>
      <c r="O31" s="101"/>
      <c r="P31" s="92">
        <f>INDEX(章节关卡!$D$6:$D$34,芦花古楼!M31)*芦花古楼!N31</f>
        <v>960</v>
      </c>
      <c r="Q31" s="22">
        <f t="shared" si="5"/>
        <v>35</v>
      </c>
      <c r="R31" s="22">
        <f t="shared" si="6"/>
        <v>45</v>
      </c>
      <c r="S31" s="14">
        <f>INDEX(章节关卡!$F$6:$F$34,芦花古楼!M31)*芦花古楼!N31</f>
        <v>3000</v>
      </c>
      <c r="T31" s="14">
        <v>100</v>
      </c>
      <c r="W31" s="17">
        <v>27</v>
      </c>
      <c r="X31" s="48">
        <v>9</v>
      </c>
      <c r="Y31" s="79">
        <v>90</v>
      </c>
      <c r="Z31" s="101"/>
      <c r="AA31" s="101">
        <f>INDEX(章节关卡!$D$6:$D$34,芦花古楼!X31)*芦花古楼!Y31</f>
        <v>1440</v>
      </c>
      <c r="AB31" s="22">
        <f t="shared" si="2"/>
        <v>40</v>
      </c>
      <c r="AC31" s="22">
        <f t="shared" si="3"/>
        <v>45</v>
      </c>
      <c r="AD31" s="14">
        <f>INDEX(章节关卡!$F$6:$F$34,芦花古楼!X31)*芦花古楼!Y31</f>
        <v>4500</v>
      </c>
      <c r="AE31" s="14">
        <v>100</v>
      </c>
      <c r="AH31" s="17">
        <v>27</v>
      </c>
      <c r="AI31" s="48">
        <v>9</v>
      </c>
      <c r="AJ31" s="79">
        <v>90</v>
      </c>
      <c r="AK31" s="101"/>
      <c r="AL31" s="101">
        <f>INDEX(章节关卡!$D$6:$D$34,芦花古楼!AI31)*芦花古楼!AJ31</f>
        <v>1440</v>
      </c>
      <c r="AM31" s="22">
        <f t="shared" si="7"/>
        <v>45</v>
      </c>
      <c r="AN31" s="22">
        <f t="shared" si="8"/>
        <v>45</v>
      </c>
      <c r="AO31" s="14">
        <f>INDEX(章节关卡!$F$6:$F$34,芦花古楼!AI31)*芦花古楼!AJ31</f>
        <v>4500</v>
      </c>
      <c r="AP31" s="14">
        <v>100</v>
      </c>
      <c r="AS31" s="18">
        <v>26</v>
      </c>
      <c r="AT31" s="18">
        <v>7</v>
      </c>
      <c r="AV31" s="18">
        <v>26</v>
      </c>
      <c r="AW31" s="101">
        <v>9</v>
      </c>
      <c r="AY31" s="18">
        <v>26</v>
      </c>
      <c r="AZ31" s="18">
        <v>9</v>
      </c>
      <c r="BB31" s="18">
        <v>26</v>
      </c>
      <c r="BC31" s="18">
        <v>9</v>
      </c>
      <c r="BF31" s="18">
        <v>26</v>
      </c>
      <c r="BG31" s="14">
        <f t="shared" si="9"/>
        <v>635</v>
      </c>
      <c r="BH31" s="14">
        <f t="shared" si="10"/>
        <v>365</v>
      </c>
      <c r="BI31" s="14">
        <f t="shared" si="11"/>
        <v>54300</v>
      </c>
      <c r="BJ31" s="14">
        <f t="shared" si="12"/>
        <v>800</v>
      </c>
      <c r="BK31" s="14">
        <f t="shared" si="13"/>
        <v>980</v>
      </c>
      <c r="BL31" s="14">
        <f t="shared" si="14"/>
        <v>1960</v>
      </c>
      <c r="BN31" s="18">
        <v>27</v>
      </c>
      <c r="BO31" s="22">
        <v>20</v>
      </c>
      <c r="BU31" s="55">
        <v>26</v>
      </c>
      <c r="BV31" s="55">
        <v>105</v>
      </c>
      <c r="BW31" s="55">
        <v>1606028</v>
      </c>
      <c r="BX31" s="55" t="s">
        <v>390</v>
      </c>
      <c r="BY31" s="55">
        <v>3</v>
      </c>
      <c r="BZ31" s="55">
        <v>21</v>
      </c>
      <c r="CA31" s="55">
        <f>SUM(BZ$5:BZ31)</f>
        <v>498</v>
      </c>
      <c r="CJ31" s="55">
        <v>27</v>
      </c>
      <c r="CK31" s="55">
        <v>1</v>
      </c>
      <c r="CL31" s="55" t="s">
        <v>278</v>
      </c>
      <c r="CM31" s="55">
        <v>27</v>
      </c>
      <c r="CN31" s="55"/>
      <c r="CO31" s="55"/>
      <c r="CP31" s="55"/>
      <c r="CQ31" s="55" t="s">
        <v>416</v>
      </c>
      <c r="CR31" s="55">
        <v>2400</v>
      </c>
      <c r="CS31" s="55" t="s">
        <v>417</v>
      </c>
      <c r="CT31" s="55">
        <v>30</v>
      </c>
      <c r="CU31" s="55"/>
      <c r="CV31" s="55"/>
      <c r="CW31" s="55" t="s">
        <v>417</v>
      </c>
      <c r="CX31" s="55">
        <v>45</v>
      </c>
      <c r="CY31" s="55"/>
      <c r="CZ31" s="55"/>
      <c r="DA31" s="55"/>
      <c r="DB31" s="55"/>
      <c r="DC31" s="55"/>
      <c r="DD31" s="55"/>
      <c r="DE31" s="55"/>
      <c r="DF31" s="55"/>
      <c r="DG31" s="55"/>
      <c r="DH31" s="55"/>
    </row>
    <row r="32" spans="1:112" ht="16.5" x14ac:dyDescent="0.2">
      <c r="A32" s="17">
        <v>28</v>
      </c>
      <c r="B32" s="92">
        <v>8</v>
      </c>
      <c r="C32" s="79">
        <v>30</v>
      </c>
      <c r="D32" s="101"/>
      <c r="E32" s="92">
        <f>INDEX(章节关卡!$D$6:$D$34,芦花古楼!B32)*芦花古楼!C32</f>
        <v>420</v>
      </c>
      <c r="F32" s="22">
        <f t="shared" si="0"/>
        <v>30</v>
      </c>
      <c r="G32" s="22">
        <f t="shared" si="1"/>
        <v>45</v>
      </c>
      <c r="H32" s="14">
        <f>INDEX(章节关卡!$F$6:$F$34,芦花古楼!B32)*芦花古楼!C32</f>
        <v>1350</v>
      </c>
      <c r="I32" s="14">
        <v>100</v>
      </c>
      <c r="L32" s="17">
        <v>28</v>
      </c>
      <c r="M32" s="92">
        <f t="shared" si="4"/>
        <v>9</v>
      </c>
      <c r="N32" s="79">
        <v>60</v>
      </c>
      <c r="O32" s="101"/>
      <c r="P32" s="92">
        <f>INDEX(章节关卡!$D$6:$D$34,芦花古楼!M32)*芦花古楼!N32</f>
        <v>960</v>
      </c>
      <c r="Q32" s="22">
        <f t="shared" si="5"/>
        <v>35</v>
      </c>
      <c r="R32" s="22">
        <f t="shared" si="6"/>
        <v>45</v>
      </c>
      <c r="S32" s="14">
        <f>INDEX(章节关卡!$F$6:$F$34,芦花古楼!M32)*芦花古楼!N32</f>
        <v>3000</v>
      </c>
      <c r="T32" s="14">
        <v>100</v>
      </c>
      <c r="W32" s="17">
        <v>28</v>
      </c>
      <c r="X32" s="48">
        <v>9</v>
      </c>
      <c r="Y32" s="79">
        <v>90</v>
      </c>
      <c r="Z32" s="101"/>
      <c r="AA32" s="101">
        <f>INDEX(章节关卡!$D$6:$D$34,芦花古楼!X32)*芦花古楼!Y32</f>
        <v>1440</v>
      </c>
      <c r="AB32" s="22">
        <f t="shared" si="2"/>
        <v>40</v>
      </c>
      <c r="AC32" s="22">
        <f t="shared" si="3"/>
        <v>45</v>
      </c>
      <c r="AD32" s="14">
        <f>INDEX(章节关卡!$F$6:$F$34,芦花古楼!X32)*芦花古楼!Y32</f>
        <v>4500</v>
      </c>
      <c r="AE32" s="14">
        <v>100</v>
      </c>
      <c r="AH32" s="17">
        <v>28</v>
      </c>
      <c r="AI32" s="48">
        <v>9</v>
      </c>
      <c r="AJ32" s="79">
        <v>90</v>
      </c>
      <c r="AK32" s="101"/>
      <c r="AL32" s="101">
        <f>INDEX(章节关卡!$D$6:$D$34,芦花古楼!AI32)*芦花古楼!AJ32</f>
        <v>1440</v>
      </c>
      <c r="AM32" s="22">
        <f t="shared" si="7"/>
        <v>45</v>
      </c>
      <c r="AN32" s="22">
        <f t="shared" si="8"/>
        <v>45</v>
      </c>
      <c r="AO32" s="14">
        <f>INDEX(章节关卡!$F$6:$F$34,芦花古楼!AI32)*芦花古楼!AJ32</f>
        <v>4500</v>
      </c>
      <c r="AP32" s="14">
        <v>100</v>
      </c>
      <c r="AS32" s="18">
        <v>27</v>
      </c>
      <c r="AT32" s="101">
        <v>7</v>
      </c>
      <c r="AV32" s="18">
        <v>27</v>
      </c>
      <c r="AW32" s="101">
        <v>9</v>
      </c>
      <c r="AY32" s="18">
        <v>27</v>
      </c>
      <c r="AZ32" s="18">
        <v>9</v>
      </c>
      <c r="BB32" s="18">
        <v>27</v>
      </c>
      <c r="BC32" s="18">
        <v>9</v>
      </c>
      <c r="BF32" s="18">
        <v>27</v>
      </c>
      <c r="BG32" s="14">
        <f t="shared" si="9"/>
        <v>670</v>
      </c>
      <c r="BH32" s="14">
        <f t="shared" si="10"/>
        <v>365</v>
      </c>
      <c r="BI32" s="14">
        <f t="shared" si="11"/>
        <v>59400</v>
      </c>
      <c r="BJ32" s="14">
        <f t="shared" si="12"/>
        <v>800</v>
      </c>
      <c r="BK32" s="14">
        <f t="shared" si="13"/>
        <v>1035</v>
      </c>
      <c r="BL32" s="14">
        <f t="shared" si="14"/>
        <v>2070</v>
      </c>
      <c r="BN32" s="18">
        <v>28</v>
      </c>
      <c r="BO32" s="22">
        <v>20</v>
      </c>
      <c r="BU32" s="55">
        <v>27</v>
      </c>
      <c r="BV32" s="55">
        <v>106</v>
      </c>
      <c r="BW32" s="55">
        <v>1606029</v>
      </c>
      <c r="BX32" s="55" t="s">
        <v>391</v>
      </c>
      <c r="BY32" s="55">
        <v>2</v>
      </c>
      <c r="BZ32" s="55">
        <v>21</v>
      </c>
      <c r="CA32" s="55">
        <f>SUM(BZ$5:BZ32)</f>
        <v>519</v>
      </c>
      <c r="CJ32" s="55">
        <v>28</v>
      </c>
      <c r="CK32" s="55">
        <v>1</v>
      </c>
      <c r="CL32" s="55" t="s">
        <v>278</v>
      </c>
      <c r="CM32" s="55">
        <v>28</v>
      </c>
      <c r="CN32" s="55"/>
      <c r="CO32" s="55"/>
      <c r="CP32" s="55"/>
      <c r="CQ32" s="55" t="s">
        <v>416</v>
      </c>
      <c r="CR32" s="55">
        <v>2400</v>
      </c>
      <c r="CS32" s="55" t="s">
        <v>417</v>
      </c>
      <c r="CT32" s="55">
        <v>30</v>
      </c>
      <c r="CU32" s="55"/>
      <c r="CV32" s="55"/>
      <c r="CW32" s="55" t="s">
        <v>417</v>
      </c>
      <c r="CX32" s="55">
        <v>45</v>
      </c>
      <c r="CY32" s="55"/>
      <c r="CZ32" s="55"/>
      <c r="DA32" s="55"/>
      <c r="DB32" s="55"/>
      <c r="DC32" s="55"/>
      <c r="DD32" s="55"/>
      <c r="DE32" s="55"/>
      <c r="DF32" s="55"/>
      <c r="DG32" s="55"/>
      <c r="DH32" s="55"/>
    </row>
    <row r="33" spans="1:112" ht="16.5" x14ac:dyDescent="0.2">
      <c r="A33" s="17">
        <v>29</v>
      </c>
      <c r="B33" s="92">
        <v>8</v>
      </c>
      <c r="C33" s="79">
        <v>30</v>
      </c>
      <c r="D33" s="101"/>
      <c r="E33" s="92">
        <f>INDEX(章节关卡!$D$6:$D$34,芦花古楼!B33)*芦花古楼!C33</f>
        <v>420</v>
      </c>
      <c r="F33" s="22">
        <f t="shared" si="0"/>
        <v>30</v>
      </c>
      <c r="G33" s="22">
        <f t="shared" si="1"/>
        <v>45</v>
      </c>
      <c r="H33" s="14">
        <f>INDEX(章节关卡!$F$6:$F$34,芦花古楼!B33)*芦花古楼!C33</f>
        <v>1350</v>
      </c>
      <c r="I33" s="14">
        <v>100</v>
      </c>
      <c r="L33" s="17">
        <v>29</v>
      </c>
      <c r="M33" s="92">
        <f t="shared" si="4"/>
        <v>9</v>
      </c>
      <c r="N33" s="79">
        <v>60</v>
      </c>
      <c r="O33" s="101"/>
      <c r="P33" s="92">
        <f>INDEX(章节关卡!$D$6:$D$34,芦花古楼!M33)*芦花古楼!N33</f>
        <v>960</v>
      </c>
      <c r="Q33" s="22">
        <f t="shared" si="5"/>
        <v>35</v>
      </c>
      <c r="R33" s="22">
        <f t="shared" si="6"/>
        <v>45</v>
      </c>
      <c r="S33" s="14">
        <f>INDEX(章节关卡!$F$6:$F$34,芦花古楼!M33)*芦花古楼!N33</f>
        <v>3000</v>
      </c>
      <c r="T33" s="14">
        <v>100</v>
      </c>
      <c r="W33" s="17">
        <v>29</v>
      </c>
      <c r="X33" s="48">
        <v>9</v>
      </c>
      <c r="Y33" s="79">
        <v>90</v>
      </c>
      <c r="Z33" s="101"/>
      <c r="AA33" s="101">
        <f>INDEX(章节关卡!$D$6:$D$34,芦花古楼!X33)*芦花古楼!Y33</f>
        <v>1440</v>
      </c>
      <c r="AB33" s="22">
        <f t="shared" si="2"/>
        <v>40</v>
      </c>
      <c r="AC33" s="22">
        <f t="shared" si="3"/>
        <v>45</v>
      </c>
      <c r="AD33" s="14">
        <f>INDEX(章节关卡!$F$6:$F$34,芦花古楼!X33)*芦花古楼!Y33</f>
        <v>4500</v>
      </c>
      <c r="AE33" s="14">
        <v>100</v>
      </c>
      <c r="AH33" s="17">
        <v>29</v>
      </c>
      <c r="AI33" s="48">
        <v>9</v>
      </c>
      <c r="AJ33" s="79">
        <v>90</v>
      </c>
      <c r="AK33" s="101"/>
      <c r="AL33" s="101">
        <f>INDEX(章节关卡!$D$6:$D$34,芦花古楼!AI33)*芦花古楼!AJ33</f>
        <v>1440</v>
      </c>
      <c r="AM33" s="22">
        <f t="shared" si="7"/>
        <v>45</v>
      </c>
      <c r="AN33" s="22">
        <f t="shared" si="8"/>
        <v>45</v>
      </c>
      <c r="AO33" s="14">
        <f>INDEX(章节关卡!$F$6:$F$34,芦花古楼!AI33)*芦花古楼!AJ33</f>
        <v>4500</v>
      </c>
      <c r="AP33" s="14">
        <v>100</v>
      </c>
      <c r="AS33" s="18">
        <v>28</v>
      </c>
      <c r="AT33" s="101">
        <v>7</v>
      </c>
      <c r="AV33" s="18">
        <v>28</v>
      </c>
      <c r="AW33" s="101">
        <v>9</v>
      </c>
      <c r="AY33" s="18">
        <v>28</v>
      </c>
      <c r="AZ33" s="18">
        <v>9</v>
      </c>
      <c r="BB33" s="18">
        <v>28</v>
      </c>
      <c r="BC33" s="18">
        <v>9</v>
      </c>
      <c r="BF33" s="18">
        <v>28</v>
      </c>
      <c r="BG33" s="14">
        <f t="shared" si="9"/>
        <v>670</v>
      </c>
      <c r="BH33" s="14">
        <f t="shared" si="10"/>
        <v>370</v>
      </c>
      <c r="BI33" s="14">
        <f t="shared" si="11"/>
        <v>59400</v>
      </c>
      <c r="BJ33" s="14">
        <f t="shared" si="12"/>
        <v>850</v>
      </c>
      <c r="BK33" s="14">
        <f t="shared" si="13"/>
        <v>1035</v>
      </c>
      <c r="BL33" s="14">
        <f t="shared" si="14"/>
        <v>2070</v>
      </c>
      <c r="BN33" s="18">
        <v>29</v>
      </c>
      <c r="BO33" s="22">
        <v>20</v>
      </c>
      <c r="BU33" s="55">
        <v>28</v>
      </c>
      <c r="BV33" s="55">
        <v>106</v>
      </c>
      <c r="BW33" s="55">
        <v>1606030</v>
      </c>
      <c r="BX33" s="55" t="s">
        <v>392</v>
      </c>
      <c r="BY33" s="55">
        <v>2</v>
      </c>
      <c r="BZ33" s="55">
        <v>21</v>
      </c>
      <c r="CA33" s="55">
        <f>SUM(BZ$5:BZ33)</f>
        <v>540</v>
      </c>
      <c r="CJ33" s="55">
        <v>29</v>
      </c>
      <c r="CK33" s="55">
        <v>1</v>
      </c>
      <c r="CL33" s="55" t="s">
        <v>278</v>
      </c>
      <c r="CM33" s="55">
        <v>29</v>
      </c>
      <c r="CN33" s="55"/>
      <c r="CO33" s="55"/>
      <c r="CP33" s="55"/>
      <c r="CQ33" s="55" t="s">
        <v>416</v>
      </c>
      <c r="CR33" s="55">
        <v>2400</v>
      </c>
      <c r="CS33" s="55" t="s">
        <v>417</v>
      </c>
      <c r="CT33" s="55">
        <v>30</v>
      </c>
      <c r="CU33" s="55"/>
      <c r="CV33" s="55"/>
      <c r="CW33" s="55" t="s">
        <v>417</v>
      </c>
      <c r="CX33" s="55">
        <v>45</v>
      </c>
      <c r="CY33" s="55"/>
      <c r="CZ33" s="55"/>
      <c r="DA33" s="55"/>
      <c r="DB33" s="55"/>
      <c r="DC33" s="55"/>
      <c r="DD33" s="55"/>
      <c r="DE33" s="55"/>
      <c r="DF33" s="55"/>
      <c r="DG33" s="55"/>
      <c r="DH33" s="55"/>
    </row>
    <row r="34" spans="1:112" ht="16.5" x14ac:dyDescent="0.2">
      <c r="A34" s="17">
        <v>30</v>
      </c>
      <c r="B34" s="92">
        <v>8</v>
      </c>
      <c r="C34" s="79">
        <v>30</v>
      </c>
      <c r="D34" s="101"/>
      <c r="E34" s="92">
        <f>INDEX(章节关卡!$D$6:$D$34,芦花古楼!B34)*芦花古楼!C34</f>
        <v>420</v>
      </c>
      <c r="F34" s="22">
        <f t="shared" si="0"/>
        <v>30</v>
      </c>
      <c r="G34" s="22">
        <f t="shared" si="1"/>
        <v>50</v>
      </c>
      <c r="H34" s="14">
        <f>INDEX(章节关卡!$F$6:$F$34,芦花古楼!B34)*芦花古楼!C34</f>
        <v>1350</v>
      </c>
      <c r="I34" s="14">
        <v>100</v>
      </c>
      <c r="L34" s="17">
        <v>30</v>
      </c>
      <c r="M34" s="92">
        <f t="shared" si="4"/>
        <v>9</v>
      </c>
      <c r="N34" s="79">
        <v>60</v>
      </c>
      <c r="O34" s="101"/>
      <c r="P34" s="92">
        <f>INDEX(章节关卡!$D$6:$D$34,芦花古楼!M34)*芦花古楼!N34</f>
        <v>960</v>
      </c>
      <c r="Q34" s="22">
        <f t="shared" si="5"/>
        <v>35</v>
      </c>
      <c r="R34" s="22">
        <f t="shared" si="6"/>
        <v>50</v>
      </c>
      <c r="S34" s="14">
        <f>INDEX(章节关卡!$F$6:$F$34,芦花古楼!M34)*芦花古楼!N34</f>
        <v>3000</v>
      </c>
      <c r="T34" s="14">
        <v>100</v>
      </c>
      <c r="W34" s="17">
        <v>30</v>
      </c>
      <c r="X34" s="25">
        <v>9</v>
      </c>
      <c r="Y34" s="79">
        <v>90</v>
      </c>
      <c r="Z34" s="101"/>
      <c r="AA34" s="101">
        <f>INDEX(章节关卡!$D$6:$D$34,芦花古楼!X34)*芦花古楼!Y34</f>
        <v>1440</v>
      </c>
      <c r="AB34" s="22">
        <f t="shared" si="2"/>
        <v>40</v>
      </c>
      <c r="AC34" s="22">
        <f t="shared" si="3"/>
        <v>50</v>
      </c>
      <c r="AD34" s="14">
        <f>INDEX(章节关卡!$F$6:$F$34,芦花古楼!X34)*芦花古楼!Y34</f>
        <v>4500</v>
      </c>
      <c r="AE34" s="14">
        <v>100</v>
      </c>
      <c r="AH34" s="17">
        <v>30</v>
      </c>
      <c r="AI34" s="48">
        <v>9</v>
      </c>
      <c r="AJ34" s="79">
        <v>90</v>
      </c>
      <c r="AK34" s="101"/>
      <c r="AL34" s="101">
        <f>INDEX(章节关卡!$D$6:$D$34,芦花古楼!AI34)*芦花古楼!AJ34</f>
        <v>1440</v>
      </c>
      <c r="AM34" s="22">
        <f t="shared" si="7"/>
        <v>45</v>
      </c>
      <c r="AN34" s="22">
        <f t="shared" si="8"/>
        <v>50</v>
      </c>
      <c r="AO34" s="14">
        <f>INDEX(章节关卡!$F$6:$F$34,芦花古楼!AI34)*芦花古楼!AJ34</f>
        <v>4500</v>
      </c>
      <c r="AP34" s="14">
        <v>100</v>
      </c>
      <c r="AS34" s="18">
        <v>29</v>
      </c>
      <c r="AT34" s="101">
        <v>7</v>
      </c>
      <c r="AV34" s="18">
        <v>29</v>
      </c>
      <c r="AW34" s="101">
        <v>9</v>
      </c>
      <c r="AY34" s="18">
        <v>29</v>
      </c>
      <c r="AZ34" s="18">
        <v>9</v>
      </c>
      <c r="BB34" s="18">
        <v>29</v>
      </c>
      <c r="BC34" s="18">
        <v>9</v>
      </c>
      <c r="BF34" s="18">
        <v>29</v>
      </c>
      <c r="BG34" s="14">
        <f t="shared" si="9"/>
        <v>695</v>
      </c>
      <c r="BH34" s="14">
        <f t="shared" si="10"/>
        <v>385</v>
      </c>
      <c r="BI34" s="14">
        <f t="shared" si="11"/>
        <v>62400</v>
      </c>
      <c r="BJ34" s="14">
        <f t="shared" si="12"/>
        <v>850</v>
      </c>
      <c r="BK34" s="14">
        <f t="shared" si="13"/>
        <v>1065</v>
      </c>
      <c r="BL34" s="14">
        <f t="shared" si="14"/>
        <v>2130</v>
      </c>
      <c r="BN34" s="18">
        <v>30</v>
      </c>
      <c r="BO34" s="18">
        <v>30</v>
      </c>
      <c r="BU34" s="55">
        <v>29</v>
      </c>
      <c r="BV34" s="55">
        <v>106</v>
      </c>
      <c r="BW34" s="55">
        <v>1606031</v>
      </c>
      <c r="BX34" s="55" t="s">
        <v>393</v>
      </c>
      <c r="BY34" s="55">
        <v>2</v>
      </c>
      <c r="BZ34" s="55">
        <v>21</v>
      </c>
      <c r="CA34" s="55">
        <f>SUM(BZ$5:BZ34)</f>
        <v>561</v>
      </c>
      <c r="CJ34" s="55">
        <v>30</v>
      </c>
      <c r="CK34" s="55">
        <v>1</v>
      </c>
      <c r="CL34" s="55" t="s">
        <v>278</v>
      </c>
      <c r="CM34" s="55">
        <v>30</v>
      </c>
      <c r="CN34" s="55"/>
      <c r="CO34" s="55"/>
      <c r="CP34" s="55"/>
      <c r="CQ34" s="55" t="s">
        <v>416</v>
      </c>
      <c r="CR34" s="55">
        <v>2400</v>
      </c>
      <c r="CS34" s="55" t="s">
        <v>417</v>
      </c>
      <c r="CT34" s="55">
        <v>30</v>
      </c>
      <c r="CU34" s="55" t="s">
        <v>301</v>
      </c>
      <c r="CV34" s="55">
        <v>2</v>
      </c>
      <c r="CW34" s="55" t="s">
        <v>417</v>
      </c>
      <c r="CX34" s="55">
        <v>50</v>
      </c>
      <c r="CY34" s="55"/>
      <c r="CZ34" s="55"/>
      <c r="DA34" s="55"/>
      <c r="DB34" s="55"/>
      <c r="DC34" s="55"/>
      <c r="DD34" s="55"/>
      <c r="DE34" s="55"/>
      <c r="DF34" s="55"/>
      <c r="DG34" s="55"/>
      <c r="DH34" s="55"/>
    </row>
    <row r="35" spans="1:112" ht="16.5" x14ac:dyDescent="0.2">
      <c r="A35" s="17">
        <v>31</v>
      </c>
      <c r="B35" s="48">
        <v>9</v>
      </c>
      <c r="C35" s="79">
        <v>30</v>
      </c>
      <c r="D35" s="101"/>
      <c r="E35" s="92">
        <f>INDEX(章节关卡!$D$6:$D$34,芦花古楼!B35)*芦花古楼!C35</f>
        <v>480</v>
      </c>
      <c r="F35" s="22">
        <f t="shared" si="0"/>
        <v>35</v>
      </c>
      <c r="G35" s="22">
        <f t="shared" si="1"/>
        <v>50</v>
      </c>
      <c r="H35" s="14">
        <f>INDEX(章节关卡!$F$6:$F$34,芦花古楼!B35)*芦花古楼!C35</f>
        <v>1500</v>
      </c>
      <c r="I35" s="14">
        <v>100</v>
      </c>
      <c r="L35" s="17">
        <v>31</v>
      </c>
      <c r="M35" s="92">
        <f t="shared" si="4"/>
        <v>10</v>
      </c>
      <c r="N35" s="79">
        <v>60</v>
      </c>
      <c r="O35" s="101"/>
      <c r="P35" s="92">
        <f>INDEX(章节关卡!$D$6:$D$34,芦花古楼!M35)*芦花古楼!N35</f>
        <v>1080</v>
      </c>
      <c r="Q35" s="22">
        <f t="shared" si="5"/>
        <v>40</v>
      </c>
      <c r="R35" s="22">
        <f t="shared" si="6"/>
        <v>50</v>
      </c>
      <c r="S35" s="14">
        <f>INDEX(章节关卡!$F$6:$F$34,芦花古楼!M35)*芦花古楼!N35</f>
        <v>3300</v>
      </c>
      <c r="T35" s="14">
        <v>100</v>
      </c>
      <c r="W35" s="17">
        <v>31</v>
      </c>
      <c r="X35" s="48">
        <v>10</v>
      </c>
      <c r="Y35" s="79">
        <v>90</v>
      </c>
      <c r="Z35" s="101"/>
      <c r="AA35" s="101">
        <f>INDEX(章节关卡!$D$6:$D$34,芦花古楼!X35)*芦花古楼!Y35</f>
        <v>1620</v>
      </c>
      <c r="AB35" s="22">
        <f t="shared" si="2"/>
        <v>45</v>
      </c>
      <c r="AC35" s="22">
        <f t="shared" si="3"/>
        <v>50</v>
      </c>
      <c r="AD35" s="14">
        <f>INDEX(章节关卡!$F$6:$F$34,芦花古楼!X35)*芦花古楼!Y35</f>
        <v>4950</v>
      </c>
      <c r="AE35" s="14">
        <v>100</v>
      </c>
      <c r="AH35" s="17">
        <v>31</v>
      </c>
      <c r="AI35" s="48">
        <v>10</v>
      </c>
      <c r="AJ35" s="79">
        <v>90</v>
      </c>
      <c r="AK35" s="101"/>
      <c r="AL35" s="101">
        <f>INDEX(章节关卡!$D$6:$D$34,芦花古楼!AI35)*芦花古楼!AJ35</f>
        <v>1620</v>
      </c>
      <c r="AM35" s="22">
        <f t="shared" si="7"/>
        <v>50</v>
      </c>
      <c r="AN35" s="22">
        <f t="shared" si="8"/>
        <v>50</v>
      </c>
      <c r="AO35" s="14">
        <f>INDEX(章节关卡!$F$6:$F$34,芦花古楼!AI35)*芦花古楼!AJ35</f>
        <v>4950</v>
      </c>
      <c r="AP35" s="14">
        <v>100</v>
      </c>
      <c r="AS35" s="18">
        <v>30</v>
      </c>
      <c r="AT35" s="101">
        <v>7</v>
      </c>
      <c r="AV35" s="18">
        <v>30</v>
      </c>
      <c r="AW35" s="101">
        <v>9</v>
      </c>
      <c r="AY35" s="18">
        <v>30</v>
      </c>
      <c r="AZ35" s="18">
        <v>9</v>
      </c>
      <c r="BB35" s="18">
        <v>30</v>
      </c>
      <c r="BC35" s="18">
        <v>9</v>
      </c>
      <c r="BF35" s="18">
        <v>30</v>
      </c>
      <c r="BG35" s="14">
        <f t="shared" si="9"/>
        <v>710</v>
      </c>
      <c r="BH35" s="14">
        <f t="shared" si="10"/>
        <v>385</v>
      </c>
      <c r="BI35" s="14">
        <f t="shared" si="11"/>
        <v>64800</v>
      </c>
      <c r="BJ35" s="14">
        <f t="shared" si="12"/>
        <v>850</v>
      </c>
      <c r="BK35" s="14">
        <f t="shared" si="13"/>
        <v>1095</v>
      </c>
      <c r="BL35" s="14">
        <f t="shared" si="14"/>
        <v>2190</v>
      </c>
      <c r="BN35" s="18">
        <v>31</v>
      </c>
      <c r="BO35" s="22">
        <v>30</v>
      </c>
      <c r="BU35" s="55">
        <v>30</v>
      </c>
      <c r="BV35" s="55">
        <v>106</v>
      </c>
      <c r="BW35" s="55">
        <v>1606032</v>
      </c>
      <c r="BX35" s="55" t="s">
        <v>394</v>
      </c>
      <c r="BY35" s="55">
        <v>3</v>
      </c>
      <c r="BZ35" s="55">
        <v>21</v>
      </c>
      <c r="CA35" s="55">
        <f>SUM(BZ$5:BZ35)</f>
        <v>582</v>
      </c>
      <c r="CJ35" s="55">
        <v>31</v>
      </c>
      <c r="CK35" s="55">
        <v>1</v>
      </c>
      <c r="CL35" s="55" t="s">
        <v>278</v>
      </c>
      <c r="CM35" s="55">
        <v>31</v>
      </c>
      <c r="CN35" s="55"/>
      <c r="CO35" s="55"/>
      <c r="CP35" s="55"/>
      <c r="CQ35" s="55" t="s">
        <v>416</v>
      </c>
      <c r="CR35" s="55">
        <v>2400</v>
      </c>
      <c r="CS35" s="55" t="s">
        <v>417</v>
      </c>
      <c r="CT35" s="55">
        <v>35</v>
      </c>
      <c r="CU35" s="55"/>
      <c r="CV35" s="55"/>
      <c r="CW35" s="55" t="s">
        <v>417</v>
      </c>
      <c r="CX35" s="55">
        <v>50</v>
      </c>
      <c r="CY35" s="55"/>
      <c r="CZ35" s="55"/>
      <c r="DA35" s="55"/>
      <c r="DB35" s="55"/>
      <c r="DC35" s="55"/>
      <c r="DD35" s="55"/>
      <c r="DE35" s="55"/>
      <c r="DF35" s="55"/>
      <c r="DG35" s="55"/>
      <c r="DH35" s="55"/>
    </row>
    <row r="36" spans="1:112" ht="16.5" x14ac:dyDescent="0.2">
      <c r="A36" s="17">
        <v>32</v>
      </c>
      <c r="B36" s="92">
        <v>9</v>
      </c>
      <c r="C36" s="79">
        <v>30</v>
      </c>
      <c r="D36" s="101"/>
      <c r="E36" s="92">
        <f>INDEX(章节关卡!$D$6:$D$34,芦花古楼!B36)*芦花古楼!C36</f>
        <v>480</v>
      </c>
      <c r="F36" s="22">
        <f t="shared" si="0"/>
        <v>35</v>
      </c>
      <c r="G36" s="22">
        <f t="shared" si="1"/>
        <v>50</v>
      </c>
      <c r="H36" s="14">
        <f>INDEX(章节关卡!$F$6:$F$34,芦花古楼!B36)*芦花古楼!C36</f>
        <v>1500</v>
      </c>
      <c r="I36" s="14">
        <v>100</v>
      </c>
      <c r="L36" s="17">
        <v>32</v>
      </c>
      <c r="M36" s="92">
        <f t="shared" si="4"/>
        <v>10</v>
      </c>
      <c r="N36" s="79">
        <v>60</v>
      </c>
      <c r="O36" s="101"/>
      <c r="P36" s="92">
        <f>INDEX(章节关卡!$D$6:$D$34,芦花古楼!M36)*芦花古楼!N36</f>
        <v>1080</v>
      </c>
      <c r="Q36" s="22">
        <f t="shared" si="5"/>
        <v>40</v>
      </c>
      <c r="R36" s="22">
        <f t="shared" si="6"/>
        <v>50</v>
      </c>
      <c r="S36" s="14">
        <f>INDEX(章节关卡!$F$6:$F$34,芦花古楼!M36)*芦花古楼!N36</f>
        <v>3300</v>
      </c>
      <c r="T36" s="14">
        <v>100</v>
      </c>
      <c r="W36" s="17">
        <v>32</v>
      </c>
      <c r="X36" s="48">
        <v>10</v>
      </c>
      <c r="Y36" s="79">
        <v>90</v>
      </c>
      <c r="Z36" s="101"/>
      <c r="AA36" s="101">
        <f>INDEX(章节关卡!$D$6:$D$34,芦花古楼!X36)*芦花古楼!Y36</f>
        <v>1620</v>
      </c>
      <c r="AB36" s="22">
        <f t="shared" si="2"/>
        <v>45</v>
      </c>
      <c r="AC36" s="22">
        <f t="shared" si="3"/>
        <v>50</v>
      </c>
      <c r="AD36" s="14">
        <f>INDEX(章节关卡!$F$6:$F$34,芦花古楼!X36)*芦花古楼!Y36</f>
        <v>4950</v>
      </c>
      <c r="AE36" s="14">
        <v>100</v>
      </c>
      <c r="AH36" s="17">
        <v>32</v>
      </c>
      <c r="AI36" s="48">
        <v>10</v>
      </c>
      <c r="AJ36" s="79">
        <v>90</v>
      </c>
      <c r="AK36" s="101"/>
      <c r="AL36" s="101">
        <f>INDEX(章节关卡!$D$6:$D$34,芦花古楼!AI36)*芦花古楼!AJ36</f>
        <v>1620</v>
      </c>
      <c r="AM36" s="22">
        <f t="shared" si="7"/>
        <v>50</v>
      </c>
      <c r="AN36" s="22">
        <f t="shared" si="8"/>
        <v>50</v>
      </c>
      <c r="AO36" s="14">
        <f>INDEX(章节关卡!$F$6:$F$34,芦花古楼!AI36)*芦花古楼!AJ36</f>
        <v>4950</v>
      </c>
      <c r="AP36" s="14">
        <v>100</v>
      </c>
      <c r="AS36" s="18">
        <v>31</v>
      </c>
      <c r="AT36" s="18">
        <v>8</v>
      </c>
      <c r="AV36" s="18">
        <v>31</v>
      </c>
      <c r="AW36" s="101">
        <v>10</v>
      </c>
      <c r="AY36" s="18">
        <v>31</v>
      </c>
      <c r="AZ36" s="18">
        <v>10</v>
      </c>
      <c r="BB36" s="18">
        <v>31</v>
      </c>
      <c r="BC36" s="18">
        <v>10</v>
      </c>
      <c r="BF36" s="18">
        <v>31</v>
      </c>
      <c r="BG36" s="14">
        <f t="shared" si="9"/>
        <v>625</v>
      </c>
      <c r="BH36" s="14">
        <f t="shared" si="10"/>
        <v>405</v>
      </c>
      <c r="BI36" s="14">
        <f t="shared" si="11"/>
        <v>61200</v>
      </c>
      <c r="BJ36" s="14">
        <f t="shared" si="12"/>
        <v>1000</v>
      </c>
      <c r="BK36" s="14">
        <f t="shared" si="13"/>
        <v>1010</v>
      </c>
      <c r="BL36" s="14">
        <f t="shared" si="14"/>
        <v>2020</v>
      </c>
      <c r="BN36" s="18">
        <v>32</v>
      </c>
      <c r="BO36" s="22">
        <v>30</v>
      </c>
      <c r="BU36" s="55">
        <v>31</v>
      </c>
      <c r="BV36" s="55">
        <v>106</v>
      </c>
      <c r="BW36" s="55">
        <v>1606033</v>
      </c>
      <c r="BX36" s="55" t="s">
        <v>395</v>
      </c>
      <c r="BY36" s="55">
        <v>3</v>
      </c>
      <c r="BZ36" s="55">
        <v>21</v>
      </c>
      <c r="CA36" s="55">
        <f>SUM(BZ$5:BZ36)</f>
        <v>603</v>
      </c>
      <c r="CJ36" s="55">
        <v>32</v>
      </c>
      <c r="CK36" s="55">
        <v>1</v>
      </c>
      <c r="CL36" s="55" t="s">
        <v>278</v>
      </c>
      <c r="CM36" s="55">
        <v>32</v>
      </c>
      <c r="CN36" s="55"/>
      <c r="CO36" s="55"/>
      <c r="CP36" s="55"/>
      <c r="CQ36" s="55" t="s">
        <v>416</v>
      </c>
      <c r="CR36" s="55">
        <v>2400</v>
      </c>
      <c r="CS36" s="55" t="s">
        <v>417</v>
      </c>
      <c r="CT36" s="55">
        <v>35</v>
      </c>
      <c r="CU36" s="55"/>
      <c r="CV36" s="55"/>
      <c r="CW36" s="55" t="s">
        <v>417</v>
      </c>
      <c r="CX36" s="55">
        <v>50</v>
      </c>
      <c r="CY36" s="55"/>
      <c r="CZ36" s="55"/>
      <c r="DA36" s="55"/>
      <c r="DB36" s="55"/>
      <c r="DC36" s="55"/>
      <c r="DD36" s="55"/>
      <c r="DE36" s="55"/>
      <c r="DF36" s="55"/>
      <c r="DG36" s="55"/>
      <c r="DH36" s="55"/>
    </row>
    <row r="37" spans="1:112" ht="16.5" x14ac:dyDescent="0.2">
      <c r="A37" s="17">
        <v>33</v>
      </c>
      <c r="B37" s="92">
        <v>9</v>
      </c>
      <c r="C37" s="79">
        <v>30</v>
      </c>
      <c r="D37" s="101"/>
      <c r="E37" s="92">
        <f>INDEX(章节关卡!$D$6:$D$34,芦花古楼!B37)*芦花古楼!C37</f>
        <v>480</v>
      </c>
      <c r="F37" s="22">
        <f t="shared" ref="F37:F68" si="15">INT((A37-1)/5+1)*5</f>
        <v>35</v>
      </c>
      <c r="G37" s="22">
        <f t="shared" ref="G37:G68" si="16">INT(A37/5)*5+20</f>
        <v>50</v>
      </c>
      <c r="H37" s="14">
        <f>INDEX(章节关卡!$F$6:$F$34,芦花古楼!B37)*芦花古楼!C37</f>
        <v>1500</v>
      </c>
      <c r="I37" s="14">
        <v>100</v>
      </c>
      <c r="L37" s="17">
        <v>33</v>
      </c>
      <c r="M37" s="92">
        <f t="shared" si="4"/>
        <v>10</v>
      </c>
      <c r="N37" s="79">
        <v>60</v>
      </c>
      <c r="O37" s="101"/>
      <c r="P37" s="92">
        <f>INDEX(章节关卡!$D$6:$D$34,芦花古楼!M37)*芦花古楼!N37</f>
        <v>1080</v>
      </c>
      <c r="Q37" s="22">
        <f t="shared" si="5"/>
        <v>40</v>
      </c>
      <c r="R37" s="22">
        <f t="shared" si="6"/>
        <v>50</v>
      </c>
      <c r="S37" s="14">
        <f>INDEX(章节关卡!$F$6:$F$34,芦花古楼!M37)*芦花古楼!N37</f>
        <v>3300</v>
      </c>
      <c r="T37" s="14">
        <v>100</v>
      </c>
      <c r="W37" s="17">
        <v>33</v>
      </c>
      <c r="X37" s="48">
        <v>10</v>
      </c>
      <c r="Y37" s="79">
        <v>90</v>
      </c>
      <c r="Z37" s="101"/>
      <c r="AA37" s="101">
        <f>INDEX(章节关卡!$D$6:$D$34,芦花古楼!X37)*芦花古楼!Y37</f>
        <v>1620</v>
      </c>
      <c r="AB37" s="22">
        <f t="shared" ref="AB37:AB68" si="17">INT((W37-1)/5+3)*5</f>
        <v>45</v>
      </c>
      <c r="AC37" s="22">
        <f t="shared" ref="AC37:AC68" si="18">INT(W37/5)*5+20</f>
        <v>50</v>
      </c>
      <c r="AD37" s="14">
        <f>INDEX(章节关卡!$F$6:$F$34,芦花古楼!X37)*芦花古楼!Y37</f>
        <v>4950</v>
      </c>
      <c r="AE37" s="14">
        <v>100</v>
      </c>
      <c r="AH37" s="17">
        <v>33</v>
      </c>
      <c r="AI37" s="48">
        <v>10</v>
      </c>
      <c r="AJ37" s="79">
        <v>90</v>
      </c>
      <c r="AK37" s="101"/>
      <c r="AL37" s="101">
        <f>INDEX(章节关卡!$D$6:$D$34,芦花古楼!AI37)*芦花古楼!AJ37</f>
        <v>1620</v>
      </c>
      <c r="AM37" s="22">
        <f t="shared" si="7"/>
        <v>50</v>
      </c>
      <c r="AN37" s="22">
        <f t="shared" si="8"/>
        <v>50</v>
      </c>
      <c r="AO37" s="14">
        <f>INDEX(章节关卡!$F$6:$F$34,芦花古楼!AI37)*芦花古楼!AJ37</f>
        <v>4950</v>
      </c>
      <c r="AP37" s="14">
        <v>100</v>
      </c>
      <c r="AS37" s="18">
        <v>32</v>
      </c>
      <c r="AT37" s="101">
        <v>8</v>
      </c>
      <c r="AV37" s="18">
        <v>32</v>
      </c>
      <c r="AW37" s="101">
        <v>10</v>
      </c>
      <c r="AY37" s="18">
        <v>32</v>
      </c>
      <c r="AZ37" s="18">
        <v>10</v>
      </c>
      <c r="BB37" s="18">
        <v>32</v>
      </c>
      <c r="BC37" s="18">
        <v>10</v>
      </c>
      <c r="BF37" s="18">
        <v>32</v>
      </c>
      <c r="BG37" s="14">
        <f t="shared" si="9"/>
        <v>660</v>
      </c>
      <c r="BH37" s="14">
        <f t="shared" si="10"/>
        <v>405</v>
      </c>
      <c r="BI37" s="14">
        <f t="shared" si="11"/>
        <v>66300</v>
      </c>
      <c r="BJ37" s="14">
        <f t="shared" si="12"/>
        <v>1000</v>
      </c>
      <c r="BK37" s="14">
        <f t="shared" si="13"/>
        <v>1065</v>
      </c>
      <c r="BL37" s="14">
        <f t="shared" si="14"/>
        <v>2130</v>
      </c>
      <c r="BN37" s="18">
        <v>33</v>
      </c>
      <c r="BO37" s="22">
        <v>30</v>
      </c>
      <c r="BU37" s="55">
        <v>32</v>
      </c>
      <c r="BV37" s="55">
        <v>106</v>
      </c>
      <c r="BW37" s="55">
        <v>1606034</v>
      </c>
      <c r="BX37" s="55" t="s">
        <v>396</v>
      </c>
      <c r="BY37" s="55">
        <v>3</v>
      </c>
      <c r="BZ37" s="55">
        <v>21</v>
      </c>
      <c r="CA37" s="55">
        <f>SUM(BZ$5:BZ37)</f>
        <v>624</v>
      </c>
      <c r="CJ37" s="55">
        <v>33</v>
      </c>
      <c r="CK37" s="55">
        <v>1</v>
      </c>
      <c r="CL37" s="55" t="s">
        <v>278</v>
      </c>
      <c r="CM37" s="55">
        <v>33</v>
      </c>
      <c r="CN37" s="55"/>
      <c r="CO37" s="55"/>
      <c r="CP37" s="55"/>
      <c r="CQ37" s="55" t="s">
        <v>416</v>
      </c>
      <c r="CR37" s="55">
        <v>2400</v>
      </c>
      <c r="CS37" s="55" t="s">
        <v>417</v>
      </c>
      <c r="CT37" s="55">
        <v>35</v>
      </c>
      <c r="CU37" s="55"/>
      <c r="CV37" s="55"/>
      <c r="CW37" s="55" t="s">
        <v>417</v>
      </c>
      <c r="CX37" s="55">
        <v>50</v>
      </c>
      <c r="CY37" s="55"/>
      <c r="CZ37" s="55"/>
      <c r="DA37" s="55"/>
      <c r="DB37" s="55"/>
      <c r="DC37" s="55"/>
      <c r="DD37" s="55"/>
      <c r="DE37" s="55"/>
      <c r="DF37" s="55"/>
      <c r="DG37" s="55"/>
      <c r="DH37" s="55"/>
    </row>
    <row r="38" spans="1:112" ht="16.5" x14ac:dyDescent="0.2">
      <c r="A38" s="17">
        <v>34</v>
      </c>
      <c r="B38" s="92">
        <v>9</v>
      </c>
      <c r="C38" s="79">
        <v>30</v>
      </c>
      <c r="D38" s="101"/>
      <c r="E38" s="92">
        <f>INDEX(章节关卡!$D$6:$D$34,芦花古楼!B38)*芦花古楼!C38</f>
        <v>480</v>
      </c>
      <c r="F38" s="22">
        <f t="shared" si="15"/>
        <v>35</v>
      </c>
      <c r="G38" s="22">
        <f t="shared" si="16"/>
        <v>50</v>
      </c>
      <c r="H38" s="14">
        <f>INDEX(章节关卡!$F$6:$F$34,芦花古楼!B38)*芦花古楼!C38</f>
        <v>1500</v>
      </c>
      <c r="I38" s="14">
        <v>100</v>
      </c>
      <c r="L38" s="17">
        <v>34</v>
      </c>
      <c r="M38" s="92">
        <f t="shared" si="4"/>
        <v>10</v>
      </c>
      <c r="N38" s="79">
        <v>60</v>
      </c>
      <c r="O38" s="101"/>
      <c r="P38" s="92">
        <f>INDEX(章节关卡!$D$6:$D$34,芦花古楼!M38)*芦花古楼!N38</f>
        <v>1080</v>
      </c>
      <c r="Q38" s="22">
        <f t="shared" si="5"/>
        <v>40</v>
      </c>
      <c r="R38" s="22">
        <f t="shared" si="6"/>
        <v>50</v>
      </c>
      <c r="S38" s="14">
        <f>INDEX(章节关卡!$F$6:$F$34,芦花古楼!M38)*芦花古楼!N38</f>
        <v>3300</v>
      </c>
      <c r="T38" s="14">
        <v>100</v>
      </c>
      <c r="W38" s="17">
        <v>34</v>
      </c>
      <c r="X38" s="48">
        <v>10</v>
      </c>
      <c r="Y38" s="79">
        <v>90</v>
      </c>
      <c r="Z38" s="101"/>
      <c r="AA38" s="101">
        <f>INDEX(章节关卡!$D$6:$D$34,芦花古楼!X38)*芦花古楼!Y38</f>
        <v>1620</v>
      </c>
      <c r="AB38" s="22">
        <f t="shared" si="17"/>
        <v>45</v>
      </c>
      <c r="AC38" s="22">
        <f t="shared" si="18"/>
        <v>50</v>
      </c>
      <c r="AD38" s="14">
        <f>INDEX(章节关卡!$F$6:$F$34,芦花古楼!X38)*芦花古楼!Y38</f>
        <v>4950</v>
      </c>
      <c r="AE38" s="14">
        <v>100</v>
      </c>
      <c r="AH38" s="17">
        <v>34</v>
      </c>
      <c r="AI38" s="48">
        <v>10</v>
      </c>
      <c r="AJ38" s="79">
        <v>90</v>
      </c>
      <c r="AK38" s="101"/>
      <c r="AL38" s="101">
        <f>INDEX(章节关卡!$D$6:$D$34,芦花古楼!AI38)*芦花古楼!AJ38</f>
        <v>1620</v>
      </c>
      <c r="AM38" s="22">
        <f t="shared" si="7"/>
        <v>50</v>
      </c>
      <c r="AN38" s="22">
        <f t="shared" si="8"/>
        <v>50</v>
      </c>
      <c r="AO38" s="14">
        <f>INDEX(章节关卡!$F$6:$F$34,芦花古楼!AI38)*芦花古楼!AJ38</f>
        <v>4950</v>
      </c>
      <c r="AP38" s="14">
        <v>100</v>
      </c>
      <c r="AS38" s="18">
        <v>33</v>
      </c>
      <c r="AT38" s="101">
        <v>8</v>
      </c>
      <c r="AV38" s="18">
        <v>33</v>
      </c>
      <c r="AW38" s="101">
        <v>10</v>
      </c>
      <c r="AY38" s="18">
        <v>33</v>
      </c>
      <c r="AZ38" s="18">
        <v>10</v>
      </c>
      <c r="BB38" s="18">
        <v>33</v>
      </c>
      <c r="BC38" s="18">
        <v>10</v>
      </c>
      <c r="BF38" s="18">
        <v>33</v>
      </c>
      <c r="BG38" s="14">
        <f t="shared" ref="BG38:BG69" si="19">SUMIFS($F$5:$F$104,$AT$6:$AT$105,"="&amp;BF38)+SUMIFS($Q$5:$Q$104,$AW$6:$AW$105,"="&amp;BF38)+SUMIFS($AB$5:$AB$104,$AZ$6:$AZ$105,"="&amp;BF38)+SUMIFS($AM$5:$AM$104,$BC$6:$BC$105,"="&amp;BF38)</f>
        <v>375</v>
      </c>
      <c r="BH38" s="14">
        <f t="shared" ref="BH38:BH69" si="20">INDEX($G$5:$G$104,MATCH(BF38,$AT$5:$AT$105,1)-1)+INDEX($R$5:$R$104,MATCH(BF38,$AW$5:$AW$105,1)-1)+INDEX($AC$5:$AC$104,MATCH(BF38,$AZ$5:$AZ$105,1)-1)+INDEX($AN$5:$AN$104,MATCH(BF38,$BC$5:$BC$105,1)-1)</f>
        <v>405</v>
      </c>
      <c r="BI38" s="14">
        <f t="shared" ref="BI38:BI69" si="21">SUMIFS($H$5:$H$104,$AT$6:$AT$105,"="&amp;BF38)+SUMIFS($S$5:$S$104,$AW$6:$AW$105,"="&amp;BF38)+SUMIFS($AD$5:$AD$104,$AZ$6:$AZ$105,"="&amp;BF38)+SUMIFS($AO$5:$AO$104,$BC$6:$BC$105,"="&amp;BF38)</f>
        <v>35100</v>
      </c>
      <c r="BJ38" s="14">
        <f t="shared" si="12"/>
        <v>1000</v>
      </c>
      <c r="BK38" s="14">
        <f t="shared" si="13"/>
        <v>780</v>
      </c>
      <c r="BL38" s="14">
        <f t="shared" si="14"/>
        <v>1560</v>
      </c>
      <c r="BN38" s="18">
        <v>34</v>
      </c>
      <c r="BO38" s="22">
        <v>30</v>
      </c>
      <c r="BU38" s="55">
        <v>33</v>
      </c>
      <c r="BV38" s="55">
        <v>106</v>
      </c>
      <c r="BW38" s="55">
        <v>1606035</v>
      </c>
      <c r="BX38" s="55" t="s">
        <v>397</v>
      </c>
      <c r="BY38" s="55">
        <v>4</v>
      </c>
      <c r="BZ38" s="55">
        <v>21</v>
      </c>
      <c r="CA38" s="55">
        <f>SUM(BZ$5:BZ38)</f>
        <v>645</v>
      </c>
      <c r="CJ38" s="55">
        <v>34</v>
      </c>
      <c r="CK38" s="55">
        <v>1</v>
      </c>
      <c r="CL38" s="55" t="s">
        <v>278</v>
      </c>
      <c r="CM38" s="55">
        <v>34</v>
      </c>
      <c r="CN38" s="55"/>
      <c r="CO38" s="55"/>
      <c r="CP38" s="55"/>
      <c r="CQ38" s="55" t="s">
        <v>416</v>
      </c>
      <c r="CR38" s="55">
        <v>2400</v>
      </c>
      <c r="CS38" s="55" t="s">
        <v>417</v>
      </c>
      <c r="CT38" s="55">
        <v>35</v>
      </c>
      <c r="CU38" s="55"/>
      <c r="CV38" s="55"/>
      <c r="CW38" s="55" t="s">
        <v>417</v>
      </c>
      <c r="CX38" s="55">
        <v>50</v>
      </c>
      <c r="CY38" s="55"/>
      <c r="CZ38" s="55"/>
      <c r="DA38" s="55"/>
      <c r="DB38" s="55"/>
      <c r="DC38" s="55"/>
      <c r="DD38" s="55"/>
      <c r="DE38" s="55"/>
      <c r="DF38" s="55"/>
      <c r="DG38" s="55"/>
      <c r="DH38" s="55"/>
    </row>
    <row r="39" spans="1:112" ht="16.5" x14ac:dyDescent="0.2">
      <c r="A39" s="17">
        <v>35</v>
      </c>
      <c r="B39" s="92">
        <v>9</v>
      </c>
      <c r="C39" s="79">
        <v>30</v>
      </c>
      <c r="D39" s="101"/>
      <c r="E39" s="92">
        <f>INDEX(章节关卡!$D$6:$D$34,芦花古楼!B39)*芦花古楼!C39</f>
        <v>480</v>
      </c>
      <c r="F39" s="22">
        <f t="shared" si="15"/>
        <v>35</v>
      </c>
      <c r="G39" s="22">
        <f t="shared" si="16"/>
        <v>55</v>
      </c>
      <c r="H39" s="14">
        <f>INDEX(章节关卡!$F$6:$F$34,芦花古楼!B39)*芦花古楼!C39</f>
        <v>1500</v>
      </c>
      <c r="I39" s="14">
        <v>100</v>
      </c>
      <c r="L39" s="17">
        <v>35</v>
      </c>
      <c r="M39" s="92">
        <f t="shared" si="4"/>
        <v>10</v>
      </c>
      <c r="N39" s="79">
        <v>60</v>
      </c>
      <c r="O39" s="101"/>
      <c r="P39" s="92">
        <f>INDEX(章节关卡!$D$6:$D$34,芦花古楼!M39)*芦花古楼!N39</f>
        <v>1080</v>
      </c>
      <c r="Q39" s="22">
        <f t="shared" si="5"/>
        <v>40</v>
      </c>
      <c r="R39" s="22">
        <f t="shared" si="6"/>
        <v>55</v>
      </c>
      <c r="S39" s="14">
        <f>INDEX(章节关卡!$F$6:$F$34,芦花古楼!M39)*芦花古楼!N39</f>
        <v>3300</v>
      </c>
      <c r="T39" s="14">
        <v>100</v>
      </c>
      <c r="W39" s="17">
        <v>35</v>
      </c>
      <c r="X39" s="48">
        <v>10</v>
      </c>
      <c r="Y39" s="79">
        <v>90</v>
      </c>
      <c r="Z39" s="101"/>
      <c r="AA39" s="101">
        <f>INDEX(章节关卡!$D$6:$D$34,芦花古楼!X39)*芦花古楼!Y39</f>
        <v>1620</v>
      </c>
      <c r="AB39" s="22">
        <f t="shared" si="17"/>
        <v>45</v>
      </c>
      <c r="AC39" s="22">
        <f t="shared" si="18"/>
        <v>55</v>
      </c>
      <c r="AD39" s="14">
        <f>INDEX(章节关卡!$F$6:$F$34,芦花古楼!X39)*芦花古楼!Y39</f>
        <v>4950</v>
      </c>
      <c r="AE39" s="14">
        <v>100</v>
      </c>
      <c r="AH39" s="17">
        <v>35</v>
      </c>
      <c r="AI39" s="48">
        <v>10</v>
      </c>
      <c r="AJ39" s="79">
        <v>90</v>
      </c>
      <c r="AK39" s="101"/>
      <c r="AL39" s="101">
        <f>INDEX(章节关卡!$D$6:$D$34,芦花古楼!AI39)*芦花古楼!AJ39</f>
        <v>1620</v>
      </c>
      <c r="AM39" s="22">
        <f t="shared" si="7"/>
        <v>50</v>
      </c>
      <c r="AN39" s="22">
        <f t="shared" si="8"/>
        <v>55</v>
      </c>
      <c r="AO39" s="14">
        <f>INDEX(章节关卡!$F$6:$F$34,芦花古楼!AI39)*芦花古楼!AJ39</f>
        <v>4950</v>
      </c>
      <c r="AP39" s="14">
        <v>100</v>
      </c>
      <c r="AS39" s="18">
        <v>34</v>
      </c>
      <c r="AT39" s="101">
        <v>9</v>
      </c>
      <c r="AV39" s="18">
        <v>34</v>
      </c>
      <c r="AW39" s="101">
        <v>11</v>
      </c>
      <c r="AY39" s="18">
        <v>34</v>
      </c>
      <c r="AZ39" s="18">
        <v>11</v>
      </c>
      <c r="BB39" s="18">
        <v>34</v>
      </c>
      <c r="BC39" s="18">
        <v>11</v>
      </c>
      <c r="BF39" s="18">
        <v>34</v>
      </c>
      <c r="BG39" s="14">
        <f t="shared" si="19"/>
        <v>375</v>
      </c>
      <c r="BH39" s="14">
        <f t="shared" si="20"/>
        <v>405</v>
      </c>
      <c r="BI39" s="14">
        <f t="shared" si="21"/>
        <v>35100</v>
      </c>
      <c r="BJ39" s="14">
        <f t="shared" si="12"/>
        <v>1000</v>
      </c>
      <c r="BK39" s="14">
        <f t="shared" si="13"/>
        <v>780</v>
      </c>
      <c r="BL39" s="14">
        <f t="shared" si="14"/>
        <v>1560</v>
      </c>
      <c r="BN39" s="18">
        <v>35</v>
      </c>
      <c r="BO39" s="22">
        <v>30</v>
      </c>
      <c r="BU39" s="55">
        <v>34</v>
      </c>
      <c r="BV39" s="55">
        <v>106</v>
      </c>
      <c r="BW39" s="55">
        <v>1606036</v>
      </c>
      <c r="BX39" s="55" t="s">
        <v>398</v>
      </c>
      <c r="BY39" s="55">
        <v>4</v>
      </c>
      <c r="BZ39" s="55">
        <v>21</v>
      </c>
      <c r="CA39" s="55">
        <f>SUM(BZ$5:BZ39)</f>
        <v>666</v>
      </c>
      <c r="CJ39" s="55">
        <v>35</v>
      </c>
      <c r="CK39" s="55">
        <v>1</v>
      </c>
      <c r="CL39" s="55" t="s">
        <v>278</v>
      </c>
      <c r="CM39" s="55">
        <v>35</v>
      </c>
      <c r="CN39" s="55"/>
      <c r="CO39" s="55"/>
      <c r="CP39" s="55"/>
      <c r="CQ39" s="55" t="s">
        <v>416</v>
      </c>
      <c r="CR39" s="55">
        <v>3000</v>
      </c>
      <c r="CS39" s="55" t="s">
        <v>417</v>
      </c>
      <c r="CT39" s="55">
        <v>35</v>
      </c>
      <c r="CU39" s="55" t="s">
        <v>418</v>
      </c>
      <c r="CV39" s="55">
        <v>2</v>
      </c>
      <c r="CW39" s="55" t="s">
        <v>417</v>
      </c>
      <c r="CX39" s="55">
        <v>55</v>
      </c>
      <c r="CY39" s="55"/>
      <c r="CZ39" s="55"/>
      <c r="DA39" s="55"/>
      <c r="DB39" s="55"/>
      <c r="DC39" s="55"/>
      <c r="DD39" s="55"/>
      <c r="DE39" s="55"/>
      <c r="DF39" s="55"/>
      <c r="DG39" s="55"/>
      <c r="DH39" s="55"/>
    </row>
    <row r="40" spans="1:112" ht="16.5" x14ac:dyDescent="0.2">
      <c r="A40" s="17">
        <v>36</v>
      </c>
      <c r="B40" s="25">
        <v>10</v>
      </c>
      <c r="C40" s="79">
        <v>30</v>
      </c>
      <c r="D40" s="101"/>
      <c r="E40" s="92">
        <f>INDEX(章节关卡!$D$6:$D$34,芦花古楼!B40)*芦花古楼!C40</f>
        <v>540</v>
      </c>
      <c r="F40" s="22">
        <f t="shared" si="15"/>
        <v>40</v>
      </c>
      <c r="G40" s="22">
        <f t="shared" si="16"/>
        <v>55</v>
      </c>
      <c r="H40" s="14">
        <f>INDEX(章节关卡!$F$6:$F$34,芦花古楼!B40)*芦花古楼!C40</f>
        <v>1650</v>
      </c>
      <c r="I40" s="14">
        <v>100</v>
      </c>
      <c r="L40" s="17">
        <v>36</v>
      </c>
      <c r="M40" s="92">
        <f t="shared" si="4"/>
        <v>11</v>
      </c>
      <c r="N40" s="79">
        <v>60</v>
      </c>
      <c r="O40" s="101"/>
      <c r="P40" s="92">
        <f>INDEX(章节关卡!$D$6:$D$34,芦花古楼!M40)*芦花古楼!N40</f>
        <v>1200</v>
      </c>
      <c r="Q40" s="22">
        <f t="shared" si="5"/>
        <v>45</v>
      </c>
      <c r="R40" s="22">
        <f t="shared" si="6"/>
        <v>55</v>
      </c>
      <c r="S40" s="14">
        <f>INDEX(章节关卡!$F$6:$F$34,芦花古楼!M40)*芦花古楼!N40</f>
        <v>3600</v>
      </c>
      <c r="T40" s="14">
        <v>100</v>
      </c>
      <c r="W40" s="17">
        <v>36</v>
      </c>
      <c r="X40" s="48">
        <v>11</v>
      </c>
      <c r="Y40" s="79">
        <v>90</v>
      </c>
      <c r="Z40" s="101"/>
      <c r="AA40" s="101">
        <f>INDEX(章节关卡!$D$6:$D$34,芦花古楼!X40)*芦花古楼!Y40</f>
        <v>1800</v>
      </c>
      <c r="AB40" s="22">
        <f t="shared" si="17"/>
        <v>50</v>
      </c>
      <c r="AC40" s="22">
        <f t="shared" si="18"/>
        <v>55</v>
      </c>
      <c r="AD40" s="14">
        <f>INDEX(章节关卡!$F$6:$F$34,芦花古楼!X40)*芦花古楼!Y40</f>
        <v>5400</v>
      </c>
      <c r="AE40" s="14">
        <v>100</v>
      </c>
      <c r="AH40" s="17">
        <v>36</v>
      </c>
      <c r="AI40" s="48">
        <v>11</v>
      </c>
      <c r="AJ40" s="79">
        <v>90</v>
      </c>
      <c r="AK40" s="101"/>
      <c r="AL40" s="101">
        <f>INDEX(章节关卡!$D$6:$D$34,芦花古楼!AI40)*芦花古楼!AJ40</f>
        <v>1800</v>
      </c>
      <c r="AM40" s="22">
        <f t="shared" si="7"/>
        <v>55</v>
      </c>
      <c r="AN40" s="22">
        <f t="shared" si="8"/>
        <v>55</v>
      </c>
      <c r="AO40" s="14">
        <f>INDEX(章节关卡!$F$6:$F$34,芦花古楼!AI40)*芦花古楼!AJ40</f>
        <v>5400</v>
      </c>
      <c r="AP40" s="14">
        <v>100</v>
      </c>
      <c r="AS40" s="18">
        <v>35</v>
      </c>
      <c r="AT40" s="101">
        <v>9</v>
      </c>
      <c r="AV40" s="18">
        <v>35</v>
      </c>
      <c r="AW40" s="101">
        <v>11</v>
      </c>
      <c r="AY40" s="18">
        <v>35</v>
      </c>
      <c r="AZ40" s="18">
        <v>11</v>
      </c>
      <c r="BB40" s="18">
        <v>35</v>
      </c>
      <c r="BC40" s="18">
        <v>11</v>
      </c>
      <c r="BF40" s="18">
        <v>35</v>
      </c>
      <c r="BG40" s="14">
        <f t="shared" si="19"/>
        <v>375</v>
      </c>
      <c r="BH40" s="14">
        <f t="shared" si="20"/>
        <v>420</v>
      </c>
      <c r="BI40" s="14">
        <f t="shared" si="21"/>
        <v>35100</v>
      </c>
      <c r="BJ40" s="14">
        <f t="shared" si="12"/>
        <v>1000</v>
      </c>
      <c r="BK40" s="14">
        <f t="shared" si="13"/>
        <v>780</v>
      </c>
      <c r="BL40" s="14">
        <f t="shared" si="14"/>
        <v>1560</v>
      </c>
      <c r="BN40" s="18">
        <v>36</v>
      </c>
      <c r="BO40" s="22">
        <v>30</v>
      </c>
      <c r="BU40" s="55">
        <v>35</v>
      </c>
      <c r="BV40" s="55">
        <v>107</v>
      </c>
      <c r="BW40" s="55">
        <v>1606037</v>
      </c>
      <c r="BX40" s="55" t="s">
        <v>399</v>
      </c>
      <c r="BY40" s="55">
        <v>2</v>
      </c>
      <c r="BZ40" s="55">
        <v>21</v>
      </c>
      <c r="CA40" s="55">
        <f>SUM(BZ$5:BZ40)</f>
        <v>687</v>
      </c>
      <c r="CJ40" s="55">
        <v>36</v>
      </c>
      <c r="CK40" s="55">
        <v>1</v>
      </c>
      <c r="CL40" s="55" t="s">
        <v>278</v>
      </c>
      <c r="CM40" s="55">
        <v>36</v>
      </c>
      <c r="CN40" s="55"/>
      <c r="CO40" s="55"/>
      <c r="CP40" s="55"/>
      <c r="CQ40" s="55" t="s">
        <v>416</v>
      </c>
      <c r="CR40" s="55">
        <v>3000</v>
      </c>
      <c r="CS40" s="55" t="s">
        <v>417</v>
      </c>
      <c r="CT40" s="55">
        <v>40</v>
      </c>
      <c r="CU40" s="55"/>
      <c r="CV40" s="55"/>
      <c r="CW40" s="55" t="s">
        <v>417</v>
      </c>
      <c r="CX40" s="55">
        <v>55</v>
      </c>
      <c r="CY40" s="55"/>
      <c r="CZ40" s="55"/>
      <c r="DA40" s="55"/>
      <c r="DB40" s="55"/>
      <c r="DC40" s="55"/>
      <c r="DD40" s="55"/>
      <c r="DE40" s="55"/>
      <c r="DF40" s="55"/>
      <c r="DG40" s="55"/>
      <c r="DH40" s="55"/>
    </row>
    <row r="41" spans="1:112" ht="16.5" x14ac:dyDescent="0.2">
      <c r="A41" s="17">
        <v>37</v>
      </c>
      <c r="B41" s="92">
        <v>10</v>
      </c>
      <c r="C41" s="79">
        <v>30</v>
      </c>
      <c r="D41" s="101"/>
      <c r="E41" s="92">
        <f>INDEX(章节关卡!$D$6:$D$34,芦花古楼!B41)*芦花古楼!C41</f>
        <v>540</v>
      </c>
      <c r="F41" s="22">
        <f t="shared" si="15"/>
        <v>40</v>
      </c>
      <c r="G41" s="22">
        <f t="shared" si="16"/>
        <v>55</v>
      </c>
      <c r="H41" s="14">
        <f>INDEX(章节关卡!$F$6:$F$34,芦花古楼!B41)*芦花古楼!C41</f>
        <v>1650</v>
      </c>
      <c r="I41" s="14">
        <v>100</v>
      </c>
      <c r="L41" s="17">
        <v>37</v>
      </c>
      <c r="M41" s="92">
        <f t="shared" si="4"/>
        <v>11</v>
      </c>
      <c r="N41" s="79">
        <v>60</v>
      </c>
      <c r="O41" s="101"/>
      <c r="P41" s="92">
        <f>INDEX(章节关卡!$D$6:$D$34,芦花古楼!M41)*芦花古楼!N41</f>
        <v>1200</v>
      </c>
      <c r="Q41" s="22">
        <f t="shared" si="5"/>
        <v>45</v>
      </c>
      <c r="R41" s="22">
        <f t="shared" si="6"/>
        <v>55</v>
      </c>
      <c r="S41" s="14">
        <f>INDEX(章节关卡!$F$6:$F$34,芦花古楼!M41)*芦花古楼!N41</f>
        <v>3600</v>
      </c>
      <c r="T41" s="14">
        <v>100</v>
      </c>
      <c r="W41" s="17">
        <v>37</v>
      </c>
      <c r="X41" s="48">
        <v>11</v>
      </c>
      <c r="Y41" s="79">
        <v>90</v>
      </c>
      <c r="Z41" s="101"/>
      <c r="AA41" s="101">
        <f>INDEX(章节关卡!$D$6:$D$34,芦花古楼!X41)*芦花古楼!Y41</f>
        <v>1800</v>
      </c>
      <c r="AB41" s="22">
        <f t="shared" si="17"/>
        <v>50</v>
      </c>
      <c r="AC41" s="22">
        <f t="shared" si="18"/>
        <v>55</v>
      </c>
      <c r="AD41" s="14">
        <f>INDEX(章节关卡!$F$6:$F$34,芦花古楼!X41)*芦花古楼!Y41</f>
        <v>5400</v>
      </c>
      <c r="AE41" s="14">
        <v>100</v>
      </c>
      <c r="AH41" s="17">
        <v>37</v>
      </c>
      <c r="AI41" s="48">
        <v>11</v>
      </c>
      <c r="AJ41" s="79">
        <v>90</v>
      </c>
      <c r="AK41" s="101"/>
      <c r="AL41" s="101">
        <f>INDEX(章节关卡!$D$6:$D$34,芦花古楼!AI41)*芦花古楼!AJ41</f>
        <v>1800</v>
      </c>
      <c r="AM41" s="22">
        <f t="shared" si="7"/>
        <v>55</v>
      </c>
      <c r="AN41" s="22">
        <f t="shared" si="8"/>
        <v>55</v>
      </c>
      <c r="AO41" s="14">
        <f>INDEX(章节关卡!$F$6:$F$34,芦花古楼!AI41)*芦花古楼!AJ41</f>
        <v>5400</v>
      </c>
      <c r="AP41" s="14">
        <v>100</v>
      </c>
      <c r="AS41" s="18">
        <v>36</v>
      </c>
      <c r="AT41" s="101">
        <v>9</v>
      </c>
      <c r="AV41" s="18">
        <v>36</v>
      </c>
      <c r="AW41" s="101">
        <v>11</v>
      </c>
      <c r="AY41" s="18">
        <v>36</v>
      </c>
      <c r="AZ41" s="18">
        <v>11</v>
      </c>
      <c r="BB41" s="18">
        <v>36</v>
      </c>
      <c r="BC41" s="18">
        <v>11</v>
      </c>
      <c r="BF41" s="18">
        <v>36</v>
      </c>
      <c r="BG41" s="14">
        <f t="shared" si="19"/>
        <v>390</v>
      </c>
      <c r="BH41" s="14">
        <f t="shared" si="20"/>
        <v>425</v>
      </c>
      <c r="BI41" s="14">
        <f t="shared" si="21"/>
        <v>37500</v>
      </c>
      <c r="BJ41" s="14">
        <f t="shared" si="12"/>
        <v>1050</v>
      </c>
      <c r="BK41" s="14">
        <f t="shared" si="13"/>
        <v>810</v>
      </c>
      <c r="BL41" s="14">
        <f t="shared" si="14"/>
        <v>1620</v>
      </c>
      <c r="BN41" s="18">
        <v>37</v>
      </c>
      <c r="BO41" s="22">
        <v>30</v>
      </c>
      <c r="BU41" s="55">
        <v>36</v>
      </c>
      <c r="BV41" s="55">
        <v>107</v>
      </c>
      <c r="BW41" s="55">
        <v>1606038</v>
      </c>
      <c r="BX41" s="55" t="s">
        <v>400</v>
      </c>
      <c r="BY41" s="55">
        <v>2</v>
      </c>
      <c r="BZ41" s="55">
        <v>21</v>
      </c>
      <c r="CA41" s="55">
        <f>SUM(BZ$5:BZ41)</f>
        <v>708</v>
      </c>
      <c r="CJ41" s="55">
        <v>37</v>
      </c>
      <c r="CK41" s="55">
        <v>1</v>
      </c>
      <c r="CL41" s="55" t="s">
        <v>278</v>
      </c>
      <c r="CM41" s="55">
        <v>37</v>
      </c>
      <c r="CN41" s="55"/>
      <c r="CO41" s="55"/>
      <c r="CP41" s="55"/>
      <c r="CQ41" s="55" t="s">
        <v>416</v>
      </c>
      <c r="CR41" s="55">
        <v>3000</v>
      </c>
      <c r="CS41" s="55" t="s">
        <v>417</v>
      </c>
      <c r="CT41" s="55">
        <v>40</v>
      </c>
      <c r="CU41" s="55"/>
      <c r="CV41" s="55"/>
      <c r="CW41" s="55" t="s">
        <v>417</v>
      </c>
      <c r="CX41" s="55">
        <v>55</v>
      </c>
      <c r="CY41" s="55"/>
      <c r="CZ41" s="55"/>
      <c r="DA41" s="55"/>
      <c r="DB41" s="55"/>
      <c r="DC41" s="55"/>
      <c r="DD41" s="55"/>
      <c r="DE41" s="55"/>
      <c r="DF41" s="55"/>
      <c r="DG41" s="55"/>
      <c r="DH41" s="55"/>
    </row>
    <row r="42" spans="1:112" ht="16.5" x14ac:dyDescent="0.2">
      <c r="A42" s="17">
        <v>38</v>
      </c>
      <c r="B42" s="92">
        <v>10</v>
      </c>
      <c r="C42" s="79">
        <v>30</v>
      </c>
      <c r="D42" s="101"/>
      <c r="E42" s="92">
        <f>INDEX(章节关卡!$D$6:$D$34,芦花古楼!B42)*芦花古楼!C42</f>
        <v>540</v>
      </c>
      <c r="F42" s="22">
        <f t="shared" si="15"/>
        <v>40</v>
      </c>
      <c r="G42" s="22">
        <f t="shared" si="16"/>
        <v>55</v>
      </c>
      <c r="H42" s="14">
        <f>INDEX(章节关卡!$F$6:$F$34,芦花古楼!B42)*芦花古楼!C42</f>
        <v>1650</v>
      </c>
      <c r="I42" s="14">
        <v>100</v>
      </c>
      <c r="L42" s="17">
        <v>38</v>
      </c>
      <c r="M42" s="92">
        <f t="shared" si="4"/>
        <v>11</v>
      </c>
      <c r="N42" s="79">
        <v>60</v>
      </c>
      <c r="O42" s="101"/>
      <c r="P42" s="92">
        <f>INDEX(章节关卡!$D$6:$D$34,芦花古楼!M42)*芦花古楼!N42</f>
        <v>1200</v>
      </c>
      <c r="Q42" s="22">
        <f t="shared" si="5"/>
        <v>45</v>
      </c>
      <c r="R42" s="22">
        <f t="shared" si="6"/>
        <v>55</v>
      </c>
      <c r="S42" s="14">
        <f>INDEX(章节关卡!$F$6:$F$34,芦花古楼!M42)*芦花古楼!N42</f>
        <v>3600</v>
      </c>
      <c r="T42" s="14">
        <v>100</v>
      </c>
      <c r="W42" s="17">
        <v>38</v>
      </c>
      <c r="X42" s="48">
        <v>11</v>
      </c>
      <c r="Y42" s="79">
        <v>90</v>
      </c>
      <c r="Z42" s="101"/>
      <c r="AA42" s="101">
        <f>INDEX(章节关卡!$D$6:$D$34,芦花古楼!X42)*芦花古楼!Y42</f>
        <v>1800</v>
      </c>
      <c r="AB42" s="22">
        <f t="shared" si="17"/>
        <v>50</v>
      </c>
      <c r="AC42" s="22">
        <f t="shared" si="18"/>
        <v>55</v>
      </c>
      <c r="AD42" s="14">
        <f>INDEX(章节关卡!$F$6:$F$34,芦花古楼!X42)*芦花古楼!Y42</f>
        <v>5400</v>
      </c>
      <c r="AE42" s="14">
        <v>100</v>
      </c>
      <c r="AH42" s="17">
        <v>38</v>
      </c>
      <c r="AI42" s="48">
        <v>11</v>
      </c>
      <c r="AJ42" s="79">
        <v>90</v>
      </c>
      <c r="AK42" s="101"/>
      <c r="AL42" s="101">
        <f>INDEX(章节关卡!$D$6:$D$34,芦花古楼!AI42)*芦花古楼!AJ42</f>
        <v>1800</v>
      </c>
      <c r="AM42" s="22">
        <f t="shared" si="7"/>
        <v>55</v>
      </c>
      <c r="AN42" s="22">
        <f t="shared" si="8"/>
        <v>55</v>
      </c>
      <c r="AO42" s="14">
        <f>INDEX(章节关卡!$F$6:$F$34,芦花古楼!AI42)*芦花古楼!AJ42</f>
        <v>5400</v>
      </c>
      <c r="AP42" s="14">
        <v>100</v>
      </c>
      <c r="AS42" s="18">
        <v>37</v>
      </c>
      <c r="AT42" s="101">
        <v>10</v>
      </c>
      <c r="AV42" s="18">
        <v>37</v>
      </c>
      <c r="AW42" s="101">
        <v>12</v>
      </c>
      <c r="AY42" s="18">
        <v>37</v>
      </c>
      <c r="AZ42" s="18">
        <v>12</v>
      </c>
      <c r="BB42" s="18">
        <v>37</v>
      </c>
      <c r="BC42" s="18">
        <v>12</v>
      </c>
      <c r="BF42" s="18">
        <v>37</v>
      </c>
      <c r="BG42" s="14">
        <f t="shared" si="19"/>
        <v>395</v>
      </c>
      <c r="BH42" s="14">
        <f t="shared" si="20"/>
        <v>425</v>
      </c>
      <c r="BI42" s="14">
        <f t="shared" si="21"/>
        <v>37800</v>
      </c>
      <c r="BJ42" s="14">
        <f t="shared" si="12"/>
        <v>1050</v>
      </c>
      <c r="BK42" s="14">
        <f t="shared" si="13"/>
        <v>820</v>
      </c>
      <c r="BL42" s="14">
        <f t="shared" si="14"/>
        <v>1640</v>
      </c>
      <c r="BN42" s="18">
        <v>38</v>
      </c>
      <c r="BO42" s="22">
        <v>30</v>
      </c>
      <c r="BU42" s="55">
        <v>37</v>
      </c>
      <c r="BV42" s="55">
        <v>107</v>
      </c>
      <c r="BW42" s="55">
        <v>1606039</v>
      </c>
      <c r="BX42" s="55" t="s">
        <v>401</v>
      </c>
      <c r="BY42" s="55">
        <v>2</v>
      </c>
      <c r="BZ42" s="55">
        <v>21</v>
      </c>
      <c r="CA42" s="55">
        <f>SUM(BZ$5:BZ42)</f>
        <v>729</v>
      </c>
      <c r="CJ42" s="55">
        <v>38</v>
      </c>
      <c r="CK42" s="55">
        <v>1</v>
      </c>
      <c r="CL42" s="55" t="s">
        <v>278</v>
      </c>
      <c r="CM42" s="55">
        <v>38</v>
      </c>
      <c r="CN42" s="55"/>
      <c r="CO42" s="55"/>
      <c r="CP42" s="55"/>
      <c r="CQ42" s="55" t="s">
        <v>416</v>
      </c>
      <c r="CR42" s="55">
        <v>3000</v>
      </c>
      <c r="CS42" s="55" t="s">
        <v>417</v>
      </c>
      <c r="CT42" s="55">
        <v>40</v>
      </c>
      <c r="CU42" s="55"/>
      <c r="CV42" s="55"/>
      <c r="CW42" s="55" t="s">
        <v>417</v>
      </c>
      <c r="CX42" s="55">
        <v>55</v>
      </c>
      <c r="CY42" s="55"/>
      <c r="CZ42" s="55"/>
      <c r="DA42" s="55"/>
      <c r="DB42" s="55"/>
      <c r="DC42" s="55"/>
      <c r="DD42" s="55"/>
      <c r="DE42" s="55"/>
      <c r="DF42" s="55"/>
      <c r="DG42" s="55"/>
      <c r="DH42" s="55"/>
    </row>
    <row r="43" spans="1:112" ht="16.5" x14ac:dyDescent="0.2">
      <c r="A43" s="17">
        <v>39</v>
      </c>
      <c r="B43" s="92">
        <v>10</v>
      </c>
      <c r="C43" s="79">
        <v>30</v>
      </c>
      <c r="D43" s="101"/>
      <c r="E43" s="92">
        <f>INDEX(章节关卡!$D$6:$D$34,芦花古楼!B43)*芦花古楼!C43</f>
        <v>540</v>
      </c>
      <c r="F43" s="22">
        <f t="shared" si="15"/>
        <v>40</v>
      </c>
      <c r="G43" s="22">
        <f t="shared" si="16"/>
        <v>55</v>
      </c>
      <c r="H43" s="14">
        <f>INDEX(章节关卡!$F$6:$F$34,芦花古楼!B43)*芦花古楼!C43</f>
        <v>1650</v>
      </c>
      <c r="I43" s="14">
        <v>100</v>
      </c>
      <c r="L43" s="17">
        <v>39</v>
      </c>
      <c r="M43" s="92">
        <f t="shared" si="4"/>
        <v>11</v>
      </c>
      <c r="N43" s="79">
        <v>60</v>
      </c>
      <c r="O43" s="101"/>
      <c r="P43" s="92">
        <f>INDEX(章节关卡!$D$6:$D$34,芦花古楼!M43)*芦花古楼!N43</f>
        <v>1200</v>
      </c>
      <c r="Q43" s="22">
        <f t="shared" si="5"/>
        <v>45</v>
      </c>
      <c r="R43" s="22">
        <f t="shared" si="6"/>
        <v>55</v>
      </c>
      <c r="S43" s="14">
        <f>INDEX(章节关卡!$F$6:$F$34,芦花古楼!M43)*芦花古楼!N43</f>
        <v>3600</v>
      </c>
      <c r="T43" s="14">
        <v>100</v>
      </c>
      <c r="W43" s="17">
        <v>39</v>
      </c>
      <c r="X43" s="48">
        <v>11</v>
      </c>
      <c r="Y43" s="79">
        <v>90</v>
      </c>
      <c r="Z43" s="101"/>
      <c r="AA43" s="101">
        <f>INDEX(章节关卡!$D$6:$D$34,芦花古楼!X43)*芦花古楼!Y43</f>
        <v>1800</v>
      </c>
      <c r="AB43" s="22">
        <f t="shared" si="17"/>
        <v>50</v>
      </c>
      <c r="AC43" s="22">
        <f t="shared" si="18"/>
        <v>55</v>
      </c>
      <c r="AD43" s="14">
        <f>INDEX(章节关卡!$F$6:$F$34,芦花古楼!X43)*芦花古楼!Y43</f>
        <v>5400</v>
      </c>
      <c r="AE43" s="14">
        <v>100</v>
      </c>
      <c r="AH43" s="17">
        <v>39</v>
      </c>
      <c r="AI43" s="48">
        <v>11</v>
      </c>
      <c r="AJ43" s="79">
        <v>90</v>
      </c>
      <c r="AK43" s="101"/>
      <c r="AL43" s="101">
        <f>INDEX(章节关卡!$D$6:$D$34,芦花古楼!AI43)*芦花古楼!AJ43</f>
        <v>1800</v>
      </c>
      <c r="AM43" s="22">
        <f t="shared" si="7"/>
        <v>55</v>
      </c>
      <c r="AN43" s="22">
        <f t="shared" si="8"/>
        <v>55</v>
      </c>
      <c r="AO43" s="14">
        <f>INDEX(章节关卡!$F$6:$F$34,芦花古楼!AI43)*芦花古楼!AJ43</f>
        <v>5400</v>
      </c>
      <c r="AP43" s="14">
        <v>100</v>
      </c>
      <c r="AS43" s="18">
        <v>38</v>
      </c>
      <c r="AT43" s="101">
        <v>10</v>
      </c>
      <c r="AV43" s="18">
        <v>38</v>
      </c>
      <c r="AW43" s="101">
        <v>12</v>
      </c>
      <c r="AY43" s="18">
        <v>38</v>
      </c>
      <c r="AZ43" s="18">
        <v>12</v>
      </c>
      <c r="BB43" s="18">
        <v>38</v>
      </c>
      <c r="BC43" s="18">
        <v>12</v>
      </c>
      <c r="BF43" s="18">
        <v>38</v>
      </c>
      <c r="BG43" s="14">
        <f t="shared" si="19"/>
        <v>395</v>
      </c>
      <c r="BH43" s="14">
        <f t="shared" si="20"/>
        <v>425</v>
      </c>
      <c r="BI43" s="14">
        <f t="shared" si="21"/>
        <v>37800</v>
      </c>
      <c r="BJ43" s="14">
        <f t="shared" si="12"/>
        <v>1050</v>
      </c>
      <c r="BK43" s="14">
        <f t="shared" si="13"/>
        <v>820</v>
      </c>
      <c r="BL43" s="14">
        <f t="shared" si="14"/>
        <v>1640</v>
      </c>
      <c r="BN43" s="18">
        <v>39</v>
      </c>
      <c r="BO43" s="22">
        <v>30</v>
      </c>
      <c r="BU43" s="55">
        <v>38</v>
      </c>
      <c r="BV43" s="55">
        <v>107</v>
      </c>
      <c r="BW43" s="55">
        <v>1606040</v>
      </c>
      <c r="BX43" s="55" t="s">
        <v>402</v>
      </c>
      <c r="BY43" s="55">
        <v>3</v>
      </c>
      <c r="BZ43" s="55">
        <v>21</v>
      </c>
      <c r="CA43" s="55">
        <f>SUM(BZ$5:BZ43)</f>
        <v>750</v>
      </c>
      <c r="CJ43" s="55">
        <v>39</v>
      </c>
      <c r="CK43" s="55">
        <v>1</v>
      </c>
      <c r="CL43" s="55" t="s">
        <v>278</v>
      </c>
      <c r="CM43" s="55">
        <v>39</v>
      </c>
      <c r="CN43" s="55"/>
      <c r="CO43" s="55"/>
      <c r="CP43" s="55"/>
      <c r="CQ43" s="55" t="s">
        <v>416</v>
      </c>
      <c r="CR43" s="55">
        <v>3000</v>
      </c>
      <c r="CS43" s="55" t="s">
        <v>417</v>
      </c>
      <c r="CT43" s="55">
        <v>40</v>
      </c>
      <c r="CU43" s="55"/>
      <c r="CV43" s="55"/>
      <c r="CW43" s="55" t="s">
        <v>417</v>
      </c>
      <c r="CX43" s="55">
        <v>55</v>
      </c>
      <c r="CY43" s="55"/>
      <c r="CZ43" s="55"/>
      <c r="DA43" s="55"/>
      <c r="DB43" s="55"/>
      <c r="DC43" s="55"/>
      <c r="DD43" s="55"/>
      <c r="DE43" s="55"/>
      <c r="DF43" s="55"/>
      <c r="DG43" s="55"/>
      <c r="DH43" s="55"/>
    </row>
    <row r="44" spans="1:112" ht="16.5" x14ac:dyDescent="0.2">
      <c r="A44" s="17">
        <v>40</v>
      </c>
      <c r="B44" s="92">
        <v>10</v>
      </c>
      <c r="C44" s="79">
        <v>30</v>
      </c>
      <c r="D44" s="101"/>
      <c r="E44" s="92">
        <f>INDEX(章节关卡!$D$6:$D$34,芦花古楼!B44)*芦花古楼!C44</f>
        <v>540</v>
      </c>
      <c r="F44" s="22">
        <f t="shared" si="15"/>
        <v>40</v>
      </c>
      <c r="G44" s="22">
        <f t="shared" si="16"/>
        <v>60</v>
      </c>
      <c r="H44" s="14">
        <f>INDEX(章节关卡!$F$6:$F$34,芦花古楼!B44)*芦花古楼!C44</f>
        <v>1650</v>
      </c>
      <c r="I44" s="14">
        <v>150</v>
      </c>
      <c r="L44" s="17">
        <v>40</v>
      </c>
      <c r="M44" s="92">
        <f t="shared" si="4"/>
        <v>11</v>
      </c>
      <c r="N44" s="79">
        <v>60</v>
      </c>
      <c r="O44" s="101"/>
      <c r="P44" s="92">
        <f>INDEX(章节关卡!$D$6:$D$34,芦花古楼!M44)*芦花古楼!N44</f>
        <v>1200</v>
      </c>
      <c r="Q44" s="22">
        <f t="shared" si="5"/>
        <v>45</v>
      </c>
      <c r="R44" s="22">
        <f t="shared" si="6"/>
        <v>60</v>
      </c>
      <c r="S44" s="14">
        <f>INDEX(章节关卡!$F$6:$F$34,芦花古楼!M44)*芦花古楼!N44</f>
        <v>3600</v>
      </c>
      <c r="T44" s="14">
        <v>150</v>
      </c>
      <c r="W44" s="17">
        <v>40</v>
      </c>
      <c r="X44" s="25">
        <v>11</v>
      </c>
      <c r="Y44" s="79">
        <v>90</v>
      </c>
      <c r="Z44" s="101"/>
      <c r="AA44" s="101">
        <f>INDEX(章节关卡!$D$6:$D$34,芦花古楼!X44)*芦花古楼!Y44</f>
        <v>1800</v>
      </c>
      <c r="AB44" s="22">
        <f t="shared" si="17"/>
        <v>50</v>
      </c>
      <c r="AC44" s="22">
        <f t="shared" si="18"/>
        <v>60</v>
      </c>
      <c r="AD44" s="14">
        <f>INDEX(章节关卡!$F$6:$F$34,芦花古楼!X44)*芦花古楼!Y44</f>
        <v>5400</v>
      </c>
      <c r="AE44" s="14">
        <v>150</v>
      </c>
      <c r="AH44" s="17">
        <v>40</v>
      </c>
      <c r="AI44" s="48">
        <v>11</v>
      </c>
      <c r="AJ44" s="79">
        <v>90</v>
      </c>
      <c r="AK44" s="101"/>
      <c r="AL44" s="101">
        <f>INDEX(章节关卡!$D$6:$D$34,芦花古楼!AI44)*芦花古楼!AJ44</f>
        <v>1800</v>
      </c>
      <c r="AM44" s="22">
        <f t="shared" si="7"/>
        <v>55</v>
      </c>
      <c r="AN44" s="22">
        <f t="shared" si="8"/>
        <v>60</v>
      </c>
      <c r="AO44" s="14">
        <f>INDEX(章节关卡!$F$6:$F$34,芦花古楼!AI44)*芦花古楼!AJ44</f>
        <v>5400</v>
      </c>
      <c r="AP44" s="14">
        <v>150</v>
      </c>
      <c r="AS44" s="18">
        <v>39</v>
      </c>
      <c r="AT44" s="101">
        <v>10</v>
      </c>
      <c r="AV44" s="18">
        <v>39</v>
      </c>
      <c r="AW44" s="101">
        <v>12</v>
      </c>
      <c r="AY44" s="18">
        <v>39</v>
      </c>
      <c r="AZ44" s="18">
        <v>12</v>
      </c>
      <c r="BB44" s="18">
        <v>39</v>
      </c>
      <c r="BC44" s="18">
        <v>12</v>
      </c>
      <c r="BF44" s="18">
        <v>39</v>
      </c>
      <c r="BG44" s="14">
        <f t="shared" si="19"/>
        <v>395</v>
      </c>
      <c r="BH44" s="14">
        <f t="shared" si="20"/>
        <v>425</v>
      </c>
      <c r="BI44" s="14">
        <f t="shared" si="21"/>
        <v>37800</v>
      </c>
      <c r="BJ44" s="14">
        <f t="shared" si="12"/>
        <v>1050</v>
      </c>
      <c r="BK44" s="14">
        <f t="shared" si="13"/>
        <v>820</v>
      </c>
      <c r="BL44" s="14">
        <f t="shared" si="14"/>
        <v>1640</v>
      </c>
      <c r="BN44" s="18">
        <v>40</v>
      </c>
      <c r="BO44" s="18">
        <v>50</v>
      </c>
      <c r="BU44" s="55">
        <v>39</v>
      </c>
      <c r="BV44" s="55">
        <v>107</v>
      </c>
      <c r="BW44" s="55">
        <v>1606041</v>
      </c>
      <c r="BX44" s="55" t="s">
        <v>403</v>
      </c>
      <c r="BY44" s="55">
        <v>3</v>
      </c>
      <c r="BZ44" s="55">
        <v>21</v>
      </c>
      <c r="CA44" s="55">
        <f>SUM(BZ$5:BZ44)</f>
        <v>771</v>
      </c>
      <c r="CJ44" s="55">
        <v>40</v>
      </c>
      <c r="CK44" s="55">
        <v>1</v>
      </c>
      <c r="CL44" s="55" t="s">
        <v>278</v>
      </c>
      <c r="CM44" s="55">
        <v>40</v>
      </c>
      <c r="CN44" s="55"/>
      <c r="CO44" s="55"/>
      <c r="CP44" s="55"/>
      <c r="CQ44" s="55" t="s">
        <v>416</v>
      </c>
      <c r="CR44" s="55">
        <v>3000</v>
      </c>
      <c r="CS44" s="55" t="s">
        <v>417</v>
      </c>
      <c r="CT44" s="55">
        <v>40</v>
      </c>
      <c r="CU44" s="55" t="s">
        <v>301</v>
      </c>
      <c r="CV44" s="55">
        <v>2</v>
      </c>
      <c r="CW44" s="55" t="s">
        <v>417</v>
      </c>
      <c r="CX44" s="55">
        <v>60</v>
      </c>
      <c r="CY44" s="55"/>
      <c r="CZ44" s="55"/>
      <c r="DA44" s="55"/>
      <c r="DB44" s="55"/>
      <c r="DC44" s="55"/>
      <c r="DD44" s="55"/>
      <c r="DE44" s="55"/>
      <c r="DF44" s="55"/>
      <c r="DG44" s="55"/>
      <c r="DH44" s="55"/>
    </row>
    <row r="45" spans="1:112" ht="16.5" x14ac:dyDescent="0.2">
      <c r="A45" s="17">
        <v>41</v>
      </c>
      <c r="B45" s="48">
        <v>11</v>
      </c>
      <c r="C45" s="79">
        <v>30</v>
      </c>
      <c r="D45" s="101"/>
      <c r="E45" s="92">
        <f>INDEX(章节关卡!$D$6:$D$34,芦花古楼!B45)*芦花古楼!C45</f>
        <v>600</v>
      </c>
      <c r="F45" s="22">
        <f t="shared" si="15"/>
        <v>45</v>
      </c>
      <c r="G45" s="22">
        <f t="shared" si="16"/>
        <v>60</v>
      </c>
      <c r="H45" s="14">
        <f>INDEX(章节关卡!$F$6:$F$34,芦花古楼!B45)*芦花古楼!C45</f>
        <v>1800</v>
      </c>
      <c r="I45" s="14">
        <v>150</v>
      </c>
      <c r="L45" s="17">
        <v>41</v>
      </c>
      <c r="M45" s="92">
        <f t="shared" si="4"/>
        <v>12</v>
      </c>
      <c r="N45" s="79">
        <v>60</v>
      </c>
      <c r="O45" s="101"/>
      <c r="P45" s="92">
        <f>INDEX(章节关卡!$D$6:$D$34,芦花古楼!M45)*芦花古楼!N45</f>
        <v>1320</v>
      </c>
      <c r="Q45" s="22">
        <f t="shared" si="5"/>
        <v>50</v>
      </c>
      <c r="R45" s="22">
        <f t="shared" si="6"/>
        <v>60</v>
      </c>
      <c r="S45" s="14">
        <f>INDEX(章节关卡!$F$6:$F$34,芦花古楼!M45)*芦花古楼!N45</f>
        <v>3900</v>
      </c>
      <c r="T45" s="14">
        <v>150</v>
      </c>
      <c r="W45" s="17">
        <v>41</v>
      </c>
      <c r="X45" s="25">
        <v>12</v>
      </c>
      <c r="Y45" s="79">
        <v>90</v>
      </c>
      <c r="Z45" s="101"/>
      <c r="AA45" s="101">
        <f>INDEX(章节关卡!$D$6:$D$34,芦花古楼!X45)*芦花古楼!Y45</f>
        <v>1980</v>
      </c>
      <c r="AB45" s="22">
        <f t="shared" si="17"/>
        <v>55</v>
      </c>
      <c r="AC45" s="22">
        <f t="shared" si="18"/>
        <v>60</v>
      </c>
      <c r="AD45" s="14">
        <f>INDEX(章节关卡!$F$6:$F$34,芦花古楼!X45)*芦花古楼!Y45</f>
        <v>5850</v>
      </c>
      <c r="AE45" s="14">
        <v>150</v>
      </c>
      <c r="AH45" s="17">
        <v>41</v>
      </c>
      <c r="AI45" s="48">
        <v>12</v>
      </c>
      <c r="AJ45" s="79">
        <v>90</v>
      </c>
      <c r="AK45" s="101"/>
      <c r="AL45" s="101">
        <f>INDEX(章节关卡!$D$6:$D$34,芦花古楼!AI45)*芦花古楼!AJ45</f>
        <v>1980</v>
      </c>
      <c r="AM45" s="22">
        <f t="shared" si="7"/>
        <v>60</v>
      </c>
      <c r="AN45" s="22">
        <f t="shared" si="8"/>
        <v>60</v>
      </c>
      <c r="AO45" s="14">
        <f>INDEX(章节关卡!$F$6:$F$34,芦花古楼!AI45)*芦花古楼!AJ45</f>
        <v>5850</v>
      </c>
      <c r="AP45" s="14">
        <v>150</v>
      </c>
      <c r="AS45" s="18">
        <v>40</v>
      </c>
      <c r="AT45" s="101">
        <v>11</v>
      </c>
      <c r="AV45" s="18">
        <v>40</v>
      </c>
      <c r="AW45" s="101">
        <v>13</v>
      </c>
      <c r="AY45" s="18">
        <v>40</v>
      </c>
      <c r="AZ45" s="18">
        <v>13</v>
      </c>
      <c r="BB45" s="18">
        <v>40</v>
      </c>
      <c r="BC45" s="18">
        <v>13</v>
      </c>
      <c r="BF45" s="18">
        <v>40</v>
      </c>
      <c r="BG45" s="14">
        <f t="shared" si="19"/>
        <v>395</v>
      </c>
      <c r="BH45" s="14">
        <f t="shared" si="20"/>
        <v>440</v>
      </c>
      <c r="BI45" s="14">
        <f t="shared" si="21"/>
        <v>37800</v>
      </c>
      <c r="BJ45" s="14">
        <f t="shared" si="12"/>
        <v>1200</v>
      </c>
      <c r="BK45" s="14">
        <f t="shared" si="13"/>
        <v>820</v>
      </c>
      <c r="BL45" s="14">
        <f t="shared" si="14"/>
        <v>1640</v>
      </c>
      <c r="BU45" s="55">
        <v>40</v>
      </c>
      <c r="BV45" s="55">
        <v>107</v>
      </c>
      <c r="BW45" s="55">
        <v>1606042</v>
      </c>
      <c r="BX45" s="55" t="s">
        <v>404</v>
      </c>
      <c r="BY45" s="55">
        <v>3</v>
      </c>
      <c r="BZ45" s="55">
        <v>21</v>
      </c>
      <c r="CA45" s="55">
        <f>SUM(BZ$5:BZ45)</f>
        <v>792</v>
      </c>
      <c r="CJ45" s="55">
        <v>41</v>
      </c>
      <c r="CK45" s="55">
        <v>1</v>
      </c>
      <c r="CL45" s="55" t="s">
        <v>278</v>
      </c>
      <c r="CM45" s="55">
        <v>41</v>
      </c>
      <c r="CN45" s="55"/>
      <c r="CO45" s="55"/>
      <c r="CP45" s="55"/>
      <c r="CQ45" s="55" t="s">
        <v>416</v>
      </c>
      <c r="CR45" s="55">
        <v>3000</v>
      </c>
      <c r="CS45" s="55" t="s">
        <v>417</v>
      </c>
      <c r="CT45" s="55">
        <v>45</v>
      </c>
      <c r="CU45" s="55"/>
      <c r="CV45" s="55"/>
      <c r="CW45" s="55" t="s">
        <v>417</v>
      </c>
      <c r="CX45" s="55">
        <v>60</v>
      </c>
      <c r="CY45" s="55"/>
      <c r="CZ45" s="55"/>
      <c r="DA45" s="55"/>
      <c r="DB45" s="55"/>
      <c r="DC45" s="55"/>
      <c r="DD45" s="55"/>
      <c r="DE45" s="55"/>
      <c r="DF45" s="55"/>
      <c r="DG45" s="55"/>
      <c r="DH45" s="55"/>
    </row>
    <row r="46" spans="1:112" ht="16.5" x14ac:dyDescent="0.2">
      <c r="A46" s="17">
        <v>42</v>
      </c>
      <c r="B46" s="92">
        <v>11</v>
      </c>
      <c r="C46" s="79">
        <v>30</v>
      </c>
      <c r="D46" s="101"/>
      <c r="E46" s="92">
        <f>INDEX(章节关卡!$D$6:$D$34,芦花古楼!B46)*芦花古楼!C46</f>
        <v>600</v>
      </c>
      <c r="F46" s="22">
        <f t="shared" si="15"/>
        <v>45</v>
      </c>
      <c r="G46" s="22">
        <f t="shared" si="16"/>
        <v>60</v>
      </c>
      <c r="H46" s="14">
        <f>INDEX(章节关卡!$F$6:$F$34,芦花古楼!B46)*芦花古楼!C46</f>
        <v>1800</v>
      </c>
      <c r="I46" s="14">
        <v>150</v>
      </c>
      <c r="L46" s="17">
        <v>42</v>
      </c>
      <c r="M46" s="92">
        <f t="shared" si="4"/>
        <v>12</v>
      </c>
      <c r="N46" s="79">
        <v>60</v>
      </c>
      <c r="O46" s="101"/>
      <c r="P46" s="92">
        <f>INDEX(章节关卡!$D$6:$D$34,芦花古楼!M46)*芦花古楼!N46</f>
        <v>1320</v>
      </c>
      <c r="Q46" s="22">
        <f t="shared" si="5"/>
        <v>50</v>
      </c>
      <c r="R46" s="22">
        <f t="shared" si="6"/>
        <v>60</v>
      </c>
      <c r="S46" s="14">
        <f>INDEX(章节关卡!$F$6:$F$34,芦花古楼!M46)*芦花古楼!N46</f>
        <v>3900</v>
      </c>
      <c r="T46" s="14">
        <v>150</v>
      </c>
      <c r="W46" s="17">
        <v>42</v>
      </c>
      <c r="X46" s="25">
        <v>12</v>
      </c>
      <c r="Y46" s="79">
        <v>90</v>
      </c>
      <c r="Z46" s="101"/>
      <c r="AA46" s="101">
        <f>INDEX(章节关卡!$D$6:$D$34,芦花古楼!X46)*芦花古楼!Y46</f>
        <v>1980</v>
      </c>
      <c r="AB46" s="22">
        <f t="shared" si="17"/>
        <v>55</v>
      </c>
      <c r="AC46" s="22">
        <f t="shared" si="18"/>
        <v>60</v>
      </c>
      <c r="AD46" s="14">
        <f>INDEX(章节关卡!$F$6:$F$34,芦花古楼!X46)*芦花古楼!Y46</f>
        <v>5850</v>
      </c>
      <c r="AE46" s="14">
        <v>150</v>
      </c>
      <c r="AH46" s="17">
        <v>42</v>
      </c>
      <c r="AI46" s="48">
        <v>12</v>
      </c>
      <c r="AJ46" s="79">
        <v>90</v>
      </c>
      <c r="AK46" s="101"/>
      <c r="AL46" s="101">
        <f>INDEX(章节关卡!$D$6:$D$34,芦花古楼!AI46)*芦花古楼!AJ46</f>
        <v>1980</v>
      </c>
      <c r="AM46" s="22">
        <f t="shared" si="7"/>
        <v>60</v>
      </c>
      <c r="AN46" s="22">
        <f t="shared" si="8"/>
        <v>60</v>
      </c>
      <c r="AO46" s="14">
        <f>INDEX(章节关卡!$F$6:$F$34,芦花古楼!AI46)*芦花古楼!AJ46</f>
        <v>5850</v>
      </c>
      <c r="AP46" s="14">
        <v>150</v>
      </c>
      <c r="AS46" s="18">
        <v>41</v>
      </c>
      <c r="AT46" s="101">
        <v>11</v>
      </c>
      <c r="AV46" s="18">
        <v>41</v>
      </c>
      <c r="AW46" s="101">
        <v>13</v>
      </c>
      <c r="AY46" s="18">
        <v>41</v>
      </c>
      <c r="AZ46" s="18">
        <v>13</v>
      </c>
      <c r="BB46" s="18">
        <v>41</v>
      </c>
      <c r="BC46" s="18">
        <v>13</v>
      </c>
      <c r="BF46" s="18">
        <v>41</v>
      </c>
      <c r="BG46" s="14">
        <f t="shared" si="19"/>
        <v>410</v>
      </c>
      <c r="BH46" s="14">
        <f t="shared" si="20"/>
        <v>445</v>
      </c>
      <c r="BI46" s="14">
        <f t="shared" si="21"/>
        <v>40200</v>
      </c>
      <c r="BJ46" s="14">
        <f t="shared" si="12"/>
        <v>1200</v>
      </c>
      <c r="BK46" s="14">
        <f t="shared" si="13"/>
        <v>850</v>
      </c>
      <c r="BL46" s="14">
        <f t="shared" si="14"/>
        <v>1700</v>
      </c>
      <c r="BU46" s="55">
        <v>41</v>
      </c>
      <c r="BV46" s="55">
        <v>107</v>
      </c>
      <c r="BW46" s="55">
        <v>1606043</v>
      </c>
      <c r="BX46" s="55" t="s">
        <v>405</v>
      </c>
      <c r="BY46" s="55">
        <v>4</v>
      </c>
      <c r="BZ46" s="55">
        <v>21</v>
      </c>
      <c r="CA46" s="55">
        <f>SUM(BZ$5:BZ46)</f>
        <v>813</v>
      </c>
      <c r="CJ46" s="55">
        <v>42</v>
      </c>
      <c r="CK46" s="55">
        <v>1</v>
      </c>
      <c r="CL46" s="55" t="s">
        <v>278</v>
      </c>
      <c r="CM46" s="55">
        <v>42</v>
      </c>
      <c r="CN46" s="55"/>
      <c r="CO46" s="55"/>
      <c r="CP46" s="55"/>
      <c r="CQ46" s="55" t="s">
        <v>416</v>
      </c>
      <c r="CR46" s="55">
        <v>3000</v>
      </c>
      <c r="CS46" s="55" t="s">
        <v>417</v>
      </c>
      <c r="CT46" s="55">
        <v>45</v>
      </c>
      <c r="CU46" s="55"/>
      <c r="CV46" s="55"/>
      <c r="CW46" s="55" t="s">
        <v>417</v>
      </c>
      <c r="CX46" s="55">
        <v>60</v>
      </c>
      <c r="CY46" s="55"/>
      <c r="CZ46" s="55"/>
      <c r="DA46" s="55"/>
      <c r="DB46" s="55"/>
      <c r="DC46" s="55"/>
      <c r="DD46" s="55"/>
      <c r="DE46" s="55"/>
      <c r="DF46" s="55"/>
      <c r="DG46" s="55"/>
      <c r="DH46" s="55"/>
    </row>
    <row r="47" spans="1:112" ht="16.5" x14ac:dyDescent="0.2">
      <c r="A47" s="17">
        <v>43</v>
      </c>
      <c r="B47" s="92">
        <v>11</v>
      </c>
      <c r="C47" s="79">
        <v>30</v>
      </c>
      <c r="D47" s="101"/>
      <c r="E47" s="92">
        <f>INDEX(章节关卡!$D$6:$D$34,芦花古楼!B47)*芦花古楼!C47</f>
        <v>600</v>
      </c>
      <c r="F47" s="22">
        <f t="shared" si="15"/>
        <v>45</v>
      </c>
      <c r="G47" s="22">
        <f t="shared" si="16"/>
        <v>60</v>
      </c>
      <c r="H47" s="14">
        <f>INDEX(章节关卡!$F$6:$F$34,芦花古楼!B47)*芦花古楼!C47</f>
        <v>1800</v>
      </c>
      <c r="I47" s="14">
        <v>150</v>
      </c>
      <c r="L47" s="17">
        <v>43</v>
      </c>
      <c r="M47" s="92">
        <f t="shared" si="4"/>
        <v>12</v>
      </c>
      <c r="N47" s="79">
        <v>60</v>
      </c>
      <c r="O47" s="101"/>
      <c r="P47" s="92">
        <f>INDEX(章节关卡!$D$6:$D$34,芦花古楼!M47)*芦花古楼!N47</f>
        <v>1320</v>
      </c>
      <c r="Q47" s="22">
        <f t="shared" si="5"/>
        <v>50</v>
      </c>
      <c r="R47" s="22">
        <f t="shared" si="6"/>
        <v>60</v>
      </c>
      <c r="S47" s="14">
        <f>INDEX(章节关卡!$F$6:$F$34,芦花古楼!M47)*芦花古楼!N47</f>
        <v>3900</v>
      </c>
      <c r="T47" s="14">
        <v>150</v>
      </c>
      <c r="W47" s="17">
        <v>43</v>
      </c>
      <c r="X47" s="25">
        <v>12</v>
      </c>
      <c r="Y47" s="79">
        <v>90</v>
      </c>
      <c r="Z47" s="101"/>
      <c r="AA47" s="101">
        <f>INDEX(章节关卡!$D$6:$D$34,芦花古楼!X47)*芦花古楼!Y47</f>
        <v>1980</v>
      </c>
      <c r="AB47" s="22">
        <f t="shared" si="17"/>
        <v>55</v>
      </c>
      <c r="AC47" s="22">
        <f t="shared" si="18"/>
        <v>60</v>
      </c>
      <c r="AD47" s="14">
        <f>INDEX(章节关卡!$F$6:$F$34,芦花古楼!X47)*芦花古楼!Y47</f>
        <v>5850</v>
      </c>
      <c r="AE47" s="14">
        <v>150</v>
      </c>
      <c r="AH47" s="17">
        <v>43</v>
      </c>
      <c r="AI47" s="48">
        <v>12</v>
      </c>
      <c r="AJ47" s="79">
        <v>90</v>
      </c>
      <c r="AK47" s="101"/>
      <c r="AL47" s="101">
        <f>INDEX(章节关卡!$D$6:$D$34,芦花古楼!AI47)*芦花古楼!AJ47</f>
        <v>1980</v>
      </c>
      <c r="AM47" s="22">
        <f t="shared" si="7"/>
        <v>60</v>
      </c>
      <c r="AN47" s="22">
        <f t="shared" si="8"/>
        <v>60</v>
      </c>
      <c r="AO47" s="14">
        <f>INDEX(章节关卡!$F$6:$F$34,芦花古楼!AI47)*芦花古楼!AJ47</f>
        <v>5850</v>
      </c>
      <c r="AP47" s="14">
        <v>150</v>
      </c>
      <c r="AS47" s="18">
        <v>42</v>
      </c>
      <c r="AT47" s="101">
        <v>11</v>
      </c>
      <c r="AV47" s="18">
        <v>42</v>
      </c>
      <c r="AW47" s="101">
        <v>13</v>
      </c>
      <c r="AY47" s="18">
        <v>42</v>
      </c>
      <c r="AZ47" s="18">
        <v>13</v>
      </c>
      <c r="BB47" s="18">
        <v>42</v>
      </c>
      <c r="BC47" s="18">
        <v>13</v>
      </c>
      <c r="BF47" s="18">
        <v>42</v>
      </c>
      <c r="BG47" s="14">
        <f t="shared" si="19"/>
        <v>415</v>
      </c>
      <c r="BH47" s="14">
        <f t="shared" si="20"/>
        <v>445</v>
      </c>
      <c r="BI47" s="14">
        <f t="shared" si="21"/>
        <v>40500</v>
      </c>
      <c r="BJ47" s="14">
        <f t="shared" si="12"/>
        <v>1200</v>
      </c>
      <c r="BK47" s="14">
        <f t="shared" si="13"/>
        <v>860</v>
      </c>
      <c r="BL47" s="14">
        <f t="shared" si="14"/>
        <v>1720</v>
      </c>
      <c r="BU47" s="55">
        <v>42</v>
      </c>
      <c r="BV47" s="55">
        <v>107</v>
      </c>
      <c r="BW47" s="55">
        <v>1606044</v>
      </c>
      <c r="BX47" s="55" t="s">
        <v>406</v>
      </c>
      <c r="BY47" s="55">
        <v>4</v>
      </c>
      <c r="BZ47" s="55">
        <v>21</v>
      </c>
      <c r="CA47" s="55">
        <f>SUM(BZ$5:BZ47)</f>
        <v>834</v>
      </c>
      <c r="CJ47" s="55">
        <v>43</v>
      </c>
      <c r="CK47" s="55">
        <v>1</v>
      </c>
      <c r="CL47" s="55" t="s">
        <v>278</v>
      </c>
      <c r="CM47" s="55">
        <v>43</v>
      </c>
      <c r="CN47" s="55"/>
      <c r="CO47" s="55"/>
      <c r="CP47" s="55"/>
      <c r="CQ47" s="55" t="s">
        <v>416</v>
      </c>
      <c r="CR47" s="55">
        <v>3000</v>
      </c>
      <c r="CS47" s="55" t="s">
        <v>417</v>
      </c>
      <c r="CT47" s="55">
        <v>45</v>
      </c>
      <c r="CU47" s="55"/>
      <c r="CV47" s="55"/>
      <c r="CW47" s="55" t="s">
        <v>417</v>
      </c>
      <c r="CX47" s="55">
        <v>60</v>
      </c>
      <c r="CY47" s="55"/>
      <c r="CZ47" s="55"/>
      <c r="DA47" s="55"/>
      <c r="DB47" s="55"/>
      <c r="DC47" s="55"/>
      <c r="DD47" s="55"/>
      <c r="DE47" s="55"/>
      <c r="DF47" s="55"/>
      <c r="DG47" s="55"/>
      <c r="DH47" s="55"/>
    </row>
    <row r="48" spans="1:112" ht="16.5" x14ac:dyDescent="0.2">
      <c r="A48" s="17">
        <v>44</v>
      </c>
      <c r="B48" s="92">
        <v>11</v>
      </c>
      <c r="C48" s="79">
        <v>30</v>
      </c>
      <c r="D48" s="101"/>
      <c r="E48" s="92">
        <f>INDEX(章节关卡!$D$6:$D$34,芦花古楼!B48)*芦花古楼!C48</f>
        <v>600</v>
      </c>
      <c r="F48" s="22">
        <f t="shared" si="15"/>
        <v>45</v>
      </c>
      <c r="G48" s="22">
        <f t="shared" si="16"/>
        <v>60</v>
      </c>
      <c r="H48" s="14">
        <f>INDEX(章节关卡!$F$6:$F$34,芦花古楼!B48)*芦花古楼!C48</f>
        <v>1800</v>
      </c>
      <c r="I48" s="14">
        <v>150</v>
      </c>
      <c r="L48" s="17">
        <v>44</v>
      </c>
      <c r="M48" s="92">
        <f t="shared" si="4"/>
        <v>12</v>
      </c>
      <c r="N48" s="79">
        <v>60</v>
      </c>
      <c r="O48" s="101"/>
      <c r="P48" s="92">
        <f>INDEX(章节关卡!$D$6:$D$34,芦花古楼!M48)*芦花古楼!N48</f>
        <v>1320</v>
      </c>
      <c r="Q48" s="22">
        <f t="shared" si="5"/>
        <v>50</v>
      </c>
      <c r="R48" s="22">
        <f t="shared" si="6"/>
        <v>60</v>
      </c>
      <c r="S48" s="14">
        <f>INDEX(章节关卡!$F$6:$F$34,芦花古楼!M48)*芦花古楼!N48</f>
        <v>3900</v>
      </c>
      <c r="T48" s="14">
        <v>150</v>
      </c>
      <c r="W48" s="17">
        <v>44</v>
      </c>
      <c r="X48" s="25">
        <v>12</v>
      </c>
      <c r="Y48" s="79">
        <v>90</v>
      </c>
      <c r="Z48" s="101"/>
      <c r="AA48" s="101">
        <f>INDEX(章节关卡!$D$6:$D$34,芦花古楼!X48)*芦花古楼!Y48</f>
        <v>1980</v>
      </c>
      <c r="AB48" s="22">
        <f t="shared" si="17"/>
        <v>55</v>
      </c>
      <c r="AC48" s="22">
        <f t="shared" si="18"/>
        <v>60</v>
      </c>
      <c r="AD48" s="14">
        <f>INDEX(章节关卡!$F$6:$F$34,芦花古楼!X48)*芦花古楼!Y48</f>
        <v>5850</v>
      </c>
      <c r="AE48" s="14">
        <v>150</v>
      </c>
      <c r="AH48" s="17">
        <v>44</v>
      </c>
      <c r="AI48" s="48">
        <v>12</v>
      </c>
      <c r="AJ48" s="79">
        <v>90</v>
      </c>
      <c r="AK48" s="101"/>
      <c r="AL48" s="101">
        <f>INDEX(章节关卡!$D$6:$D$34,芦花古楼!AI48)*芦花古楼!AJ48</f>
        <v>1980</v>
      </c>
      <c r="AM48" s="22">
        <f t="shared" si="7"/>
        <v>60</v>
      </c>
      <c r="AN48" s="22">
        <f t="shared" si="8"/>
        <v>60</v>
      </c>
      <c r="AO48" s="14">
        <f>INDEX(章节关卡!$F$6:$F$34,芦花古楼!AI48)*芦花古楼!AJ48</f>
        <v>5850</v>
      </c>
      <c r="AP48" s="14">
        <v>150</v>
      </c>
      <c r="AS48" s="18">
        <v>43</v>
      </c>
      <c r="AT48" s="101">
        <v>12</v>
      </c>
      <c r="AV48" s="18">
        <v>43</v>
      </c>
      <c r="AW48" s="101">
        <v>14</v>
      </c>
      <c r="AY48" s="18">
        <v>43</v>
      </c>
      <c r="AZ48" s="18">
        <v>14</v>
      </c>
      <c r="BB48" s="18">
        <v>43</v>
      </c>
      <c r="BC48" s="18">
        <v>14</v>
      </c>
      <c r="BF48" s="18">
        <v>43</v>
      </c>
      <c r="BG48" s="14">
        <f t="shared" si="19"/>
        <v>415</v>
      </c>
      <c r="BH48" s="14">
        <f t="shared" si="20"/>
        <v>445</v>
      </c>
      <c r="BI48" s="14">
        <f t="shared" si="21"/>
        <v>40500</v>
      </c>
      <c r="BJ48" s="14">
        <f t="shared" si="12"/>
        <v>1200</v>
      </c>
      <c r="BK48" s="14">
        <f t="shared" si="13"/>
        <v>860</v>
      </c>
      <c r="BL48" s="14">
        <f t="shared" si="14"/>
        <v>1720</v>
      </c>
      <c r="CJ48" s="55">
        <v>44</v>
      </c>
      <c r="CK48" s="55">
        <v>1</v>
      </c>
      <c r="CL48" s="55" t="s">
        <v>278</v>
      </c>
      <c r="CM48" s="55">
        <v>44</v>
      </c>
      <c r="CN48" s="55"/>
      <c r="CO48" s="55"/>
      <c r="CP48" s="55"/>
      <c r="CQ48" s="55" t="s">
        <v>416</v>
      </c>
      <c r="CR48" s="55">
        <v>3000</v>
      </c>
      <c r="CS48" s="55" t="s">
        <v>417</v>
      </c>
      <c r="CT48" s="55">
        <v>45</v>
      </c>
      <c r="CU48" s="55"/>
      <c r="CV48" s="55"/>
      <c r="CW48" s="55" t="s">
        <v>417</v>
      </c>
      <c r="CX48" s="55">
        <v>60</v>
      </c>
      <c r="CY48" s="55"/>
      <c r="CZ48" s="55"/>
      <c r="DA48" s="55"/>
      <c r="DB48" s="55"/>
      <c r="DC48" s="55"/>
      <c r="DD48" s="55"/>
      <c r="DE48" s="55"/>
      <c r="DF48" s="55"/>
      <c r="DG48" s="55"/>
      <c r="DH48" s="55"/>
    </row>
    <row r="49" spans="1:112" ht="16.5" x14ac:dyDescent="0.2">
      <c r="A49" s="17">
        <v>45</v>
      </c>
      <c r="B49" s="92">
        <v>11</v>
      </c>
      <c r="C49" s="79">
        <v>30</v>
      </c>
      <c r="D49" s="101"/>
      <c r="E49" s="92">
        <f>INDEX(章节关卡!$D$6:$D$34,芦花古楼!B49)*芦花古楼!C49</f>
        <v>600</v>
      </c>
      <c r="F49" s="22">
        <f t="shared" si="15"/>
        <v>45</v>
      </c>
      <c r="G49" s="22">
        <f t="shared" si="16"/>
        <v>65</v>
      </c>
      <c r="H49" s="14">
        <f>INDEX(章节关卡!$F$6:$F$34,芦花古楼!B49)*芦花古楼!C49</f>
        <v>1800</v>
      </c>
      <c r="I49" s="14">
        <v>150</v>
      </c>
      <c r="L49" s="17">
        <v>45</v>
      </c>
      <c r="M49" s="92">
        <f t="shared" si="4"/>
        <v>12</v>
      </c>
      <c r="N49" s="79">
        <v>60</v>
      </c>
      <c r="O49" s="101"/>
      <c r="P49" s="92">
        <f>INDEX(章节关卡!$D$6:$D$34,芦花古楼!M49)*芦花古楼!N49</f>
        <v>1320</v>
      </c>
      <c r="Q49" s="22">
        <f t="shared" si="5"/>
        <v>50</v>
      </c>
      <c r="R49" s="22">
        <f t="shared" si="6"/>
        <v>65</v>
      </c>
      <c r="S49" s="14">
        <f>INDEX(章节关卡!$F$6:$F$34,芦花古楼!M49)*芦花古楼!N49</f>
        <v>3900</v>
      </c>
      <c r="T49" s="14">
        <v>150</v>
      </c>
      <c r="W49" s="17">
        <v>45</v>
      </c>
      <c r="X49" s="25">
        <v>12</v>
      </c>
      <c r="Y49" s="79">
        <v>90</v>
      </c>
      <c r="Z49" s="101"/>
      <c r="AA49" s="101">
        <f>INDEX(章节关卡!$D$6:$D$34,芦花古楼!X49)*芦花古楼!Y49</f>
        <v>1980</v>
      </c>
      <c r="AB49" s="22">
        <f t="shared" si="17"/>
        <v>55</v>
      </c>
      <c r="AC49" s="22">
        <f t="shared" si="18"/>
        <v>65</v>
      </c>
      <c r="AD49" s="14">
        <f>INDEX(章节关卡!$F$6:$F$34,芦花古楼!X49)*芦花古楼!Y49</f>
        <v>5850</v>
      </c>
      <c r="AE49" s="14">
        <v>150</v>
      </c>
      <c r="AH49" s="17">
        <v>45</v>
      </c>
      <c r="AI49" s="48">
        <v>12</v>
      </c>
      <c r="AJ49" s="79">
        <v>90</v>
      </c>
      <c r="AK49" s="101"/>
      <c r="AL49" s="101">
        <f>INDEX(章节关卡!$D$6:$D$34,芦花古楼!AI49)*芦花古楼!AJ49</f>
        <v>1980</v>
      </c>
      <c r="AM49" s="22">
        <f t="shared" si="7"/>
        <v>60</v>
      </c>
      <c r="AN49" s="22">
        <f t="shared" si="8"/>
        <v>65</v>
      </c>
      <c r="AO49" s="14">
        <f>INDEX(章节关卡!$F$6:$F$34,芦花古楼!AI49)*芦花古楼!AJ49</f>
        <v>5850</v>
      </c>
      <c r="AP49" s="14">
        <v>150</v>
      </c>
      <c r="AS49" s="18">
        <v>44</v>
      </c>
      <c r="AT49" s="101">
        <v>12</v>
      </c>
      <c r="AV49" s="18">
        <v>44</v>
      </c>
      <c r="AW49" s="101">
        <v>14</v>
      </c>
      <c r="AY49" s="18">
        <v>44</v>
      </c>
      <c r="AZ49" s="18">
        <v>14</v>
      </c>
      <c r="BB49" s="18">
        <v>44</v>
      </c>
      <c r="BC49" s="18">
        <v>14</v>
      </c>
      <c r="BF49" s="18">
        <v>44</v>
      </c>
      <c r="BG49" s="14">
        <f t="shared" si="19"/>
        <v>415</v>
      </c>
      <c r="BH49" s="14">
        <f t="shared" si="20"/>
        <v>445</v>
      </c>
      <c r="BI49" s="14">
        <f t="shared" si="21"/>
        <v>40500</v>
      </c>
      <c r="BJ49" s="14">
        <f t="shared" si="12"/>
        <v>1200</v>
      </c>
      <c r="BK49" s="14">
        <f t="shared" si="13"/>
        <v>860</v>
      </c>
      <c r="BL49" s="14">
        <f t="shared" si="14"/>
        <v>1720</v>
      </c>
      <c r="CJ49" s="55">
        <v>45</v>
      </c>
      <c r="CK49" s="55">
        <v>1</v>
      </c>
      <c r="CL49" s="55" t="s">
        <v>278</v>
      </c>
      <c r="CM49" s="55">
        <v>45</v>
      </c>
      <c r="CN49" s="55"/>
      <c r="CO49" s="55"/>
      <c r="CP49" s="55"/>
      <c r="CQ49" s="55" t="s">
        <v>416</v>
      </c>
      <c r="CR49" s="55">
        <v>3000</v>
      </c>
      <c r="CS49" s="55" t="s">
        <v>417</v>
      </c>
      <c r="CT49" s="55">
        <v>45</v>
      </c>
      <c r="CU49" s="55" t="s">
        <v>418</v>
      </c>
      <c r="CV49" s="55">
        <v>2</v>
      </c>
      <c r="CW49" s="55" t="s">
        <v>417</v>
      </c>
      <c r="CX49" s="55">
        <v>65</v>
      </c>
      <c r="CY49" s="55"/>
      <c r="CZ49" s="55"/>
      <c r="DA49" s="55"/>
      <c r="DB49" s="55"/>
      <c r="DC49" s="55"/>
      <c r="DD49" s="55"/>
      <c r="DE49" s="55"/>
      <c r="DF49" s="55"/>
      <c r="DG49" s="55"/>
      <c r="DH49" s="55"/>
    </row>
    <row r="50" spans="1:112" ht="16.5" x14ac:dyDescent="0.2">
      <c r="A50" s="17">
        <v>46</v>
      </c>
      <c r="B50" s="48">
        <v>12</v>
      </c>
      <c r="C50" s="79">
        <v>30</v>
      </c>
      <c r="D50" s="101"/>
      <c r="E50" s="92">
        <f>INDEX(章节关卡!$D$6:$D$34,芦花古楼!B50)*芦花古楼!C50</f>
        <v>660</v>
      </c>
      <c r="F50" s="22">
        <f t="shared" si="15"/>
        <v>50</v>
      </c>
      <c r="G50" s="22">
        <f t="shared" si="16"/>
        <v>65</v>
      </c>
      <c r="H50" s="14">
        <f>INDEX(章节关卡!$F$6:$F$34,芦花古楼!B50)*芦花古楼!C50</f>
        <v>1950</v>
      </c>
      <c r="I50" s="14">
        <v>150</v>
      </c>
      <c r="L50" s="17">
        <v>46</v>
      </c>
      <c r="M50" s="92">
        <f t="shared" si="4"/>
        <v>13</v>
      </c>
      <c r="N50" s="79">
        <v>60</v>
      </c>
      <c r="O50" s="101"/>
      <c r="P50" s="92">
        <f>INDEX(章节关卡!$D$6:$D$34,芦花古楼!M50)*芦花古楼!N50</f>
        <v>1500</v>
      </c>
      <c r="Q50" s="22">
        <f t="shared" si="5"/>
        <v>55</v>
      </c>
      <c r="R50" s="22">
        <f t="shared" si="6"/>
        <v>65</v>
      </c>
      <c r="S50" s="14">
        <f>INDEX(章节关卡!$F$6:$F$34,芦花古楼!M50)*芦花古楼!N50</f>
        <v>4200</v>
      </c>
      <c r="T50" s="14">
        <v>150</v>
      </c>
      <c r="W50" s="17">
        <v>46</v>
      </c>
      <c r="X50" s="48">
        <v>13</v>
      </c>
      <c r="Y50" s="79">
        <v>90</v>
      </c>
      <c r="Z50" s="101"/>
      <c r="AA50" s="101">
        <f>INDEX(章节关卡!$D$6:$D$34,芦花古楼!X50)*芦花古楼!Y50</f>
        <v>2250</v>
      </c>
      <c r="AB50" s="22">
        <f t="shared" si="17"/>
        <v>60</v>
      </c>
      <c r="AC50" s="22">
        <f t="shared" si="18"/>
        <v>65</v>
      </c>
      <c r="AD50" s="14">
        <f>INDEX(章节关卡!$F$6:$F$34,芦花古楼!X50)*芦花古楼!Y50</f>
        <v>6300</v>
      </c>
      <c r="AE50" s="14">
        <v>150</v>
      </c>
      <c r="AH50" s="17">
        <v>46</v>
      </c>
      <c r="AI50" s="48">
        <v>13</v>
      </c>
      <c r="AJ50" s="79">
        <v>90</v>
      </c>
      <c r="AK50" s="101"/>
      <c r="AL50" s="101">
        <f>INDEX(章节关卡!$D$6:$D$34,芦花古楼!AI50)*芦花古楼!AJ50</f>
        <v>2250</v>
      </c>
      <c r="AM50" s="22">
        <f t="shared" si="7"/>
        <v>65</v>
      </c>
      <c r="AN50" s="22">
        <f t="shared" si="8"/>
        <v>65</v>
      </c>
      <c r="AO50" s="14">
        <f>INDEX(章节关卡!$F$6:$F$34,芦花古楼!AI50)*芦花古楼!AJ50</f>
        <v>6300</v>
      </c>
      <c r="AP50" s="14">
        <v>150</v>
      </c>
      <c r="AS50" s="18">
        <v>45</v>
      </c>
      <c r="AT50" s="101">
        <v>12</v>
      </c>
      <c r="AV50" s="18">
        <v>45</v>
      </c>
      <c r="AW50" s="101">
        <v>14</v>
      </c>
      <c r="AY50" s="18">
        <v>45</v>
      </c>
      <c r="AZ50" s="18">
        <v>14</v>
      </c>
      <c r="BB50" s="18">
        <v>45</v>
      </c>
      <c r="BC50" s="18">
        <v>14</v>
      </c>
      <c r="BF50" s="18">
        <v>45</v>
      </c>
      <c r="BG50" s="14">
        <f t="shared" si="19"/>
        <v>415</v>
      </c>
      <c r="BH50" s="14">
        <f t="shared" si="20"/>
        <v>460</v>
      </c>
      <c r="BI50" s="14">
        <f t="shared" si="21"/>
        <v>40500</v>
      </c>
      <c r="BJ50" s="14">
        <f t="shared" si="12"/>
        <v>1200</v>
      </c>
      <c r="BK50" s="14">
        <f t="shared" si="13"/>
        <v>860</v>
      </c>
      <c r="BL50" s="14">
        <f t="shared" si="14"/>
        <v>1720</v>
      </c>
      <c r="CJ50" s="55">
        <v>46</v>
      </c>
      <c r="CK50" s="55">
        <v>1</v>
      </c>
      <c r="CL50" s="55" t="s">
        <v>278</v>
      </c>
      <c r="CM50" s="55">
        <v>46</v>
      </c>
      <c r="CN50" s="55"/>
      <c r="CO50" s="55"/>
      <c r="CP50" s="55"/>
      <c r="CQ50" s="55" t="s">
        <v>416</v>
      </c>
      <c r="CR50" s="55">
        <v>3000</v>
      </c>
      <c r="CS50" s="55" t="s">
        <v>417</v>
      </c>
      <c r="CT50" s="55">
        <v>50</v>
      </c>
      <c r="CU50" s="55"/>
      <c r="CV50" s="55"/>
      <c r="CW50" s="55" t="s">
        <v>417</v>
      </c>
      <c r="CX50" s="55">
        <v>65</v>
      </c>
      <c r="CY50" s="55"/>
      <c r="CZ50" s="55"/>
      <c r="DA50" s="55"/>
      <c r="DB50" s="55"/>
      <c r="DC50" s="55"/>
      <c r="DD50" s="55"/>
      <c r="DE50" s="55"/>
      <c r="DF50" s="55"/>
      <c r="DG50" s="55"/>
      <c r="DH50" s="55"/>
    </row>
    <row r="51" spans="1:112" ht="16.5" x14ac:dyDescent="0.2">
      <c r="A51" s="17">
        <v>47</v>
      </c>
      <c r="B51" s="92">
        <v>12</v>
      </c>
      <c r="C51" s="79">
        <v>30</v>
      </c>
      <c r="D51" s="101"/>
      <c r="E51" s="92">
        <f>INDEX(章节关卡!$D$6:$D$34,芦花古楼!B51)*芦花古楼!C51</f>
        <v>660</v>
      </c>
      <c r="F51" s="22">
        <f t="shared" si="15"/>
        <v>50</v>
      </c>
      <c r="G51" s="22">
        <f t="shared" si="16"/>
        <v>65</v>
      </c>
      <c r="H51" s="14">
        <f>INDEX(章节关卡!$F$6:$F$34,芦花古楼!B51)*芦花古楼!C51</f>
        <v>1950</v>
      </c>
      <c r="I51" s="14">
        <v>150</v>
      </c>
      <c r="L51" s="17">
        <v>47</v>
      </c>
      <c r="M51" s="92">
        <f t="shared" si="4"/>
        <v>13</v>
      </c>
      <c r="N51" s="79">
        <v>60</v>
      </c>
      <c r="O51" s="101"/>
      <c r="P51" s="92">
        <f>INDEX(章节关卡!$D$6:$D$34,芦花古楼!M51)*芦花古楼!N51</f>
        <v>1500</v>
      </c>
      <c r="Q51" s="22">
        <f t="shared" si="5"/>
        <v>55</v>
      </c>
      <c r="R51" s="22">
        <f t="shared" si="6"/>
        <v>65</v>
      </c>
      <c r="S51" s="14">
        <f>INDEX(章节关卡!$F$6:$F$34,芦花古楼!M51)*芦花古楼!N51</f>
        <v>4200</v>
      </c>
      <c r="T51" s="14">
        <v>150</v>
      </c>
      <c r="W51" s="17">
        <v>47</v>
      </c>
      <c r="X51" s="48">
        <v>13</v>
      </c>
      <c r="Y51" s="79">
        <v>90</v>
      </c>
      <c r="Z51" s="101"/>
      <c r="AA51" s="101">
        <f>INDEX(章节关卡!$D$6:$D$34,芦花古楼!X51)*芦花古楼!Y51</f>
        <v>2250</v>
      </c>
      <c r="AB51" s="22">
        <f t="shared" si="17"/>
        <v>60</v>
      </c>
      <c r="AC51" s="22">
        <f t="shared" si="18"/>
        <v>65</v>
      </c>
      <c r="AD51" s="14">
        <f>INDEX(章节关卡!$F$6:$F$34,芦花古楼!X51)*芦花古楼!Y51</f>
        <v>6300</v>
      </c>
      <c r="AE51" s="14">
        <v>150</v>
      </c>
      <c r="AH51" s="17">
        <v>47</v>
      </c>
      <c r="AI51" s="48">
        <v>13</v>
      </c>
      <c r="AJ51" s="79">
        <v>90</v>
      </c>
      <c r="AK51" s="101"/>
      <c r="AL51" s="101">
        <f>INDEX(章节关卡!$D$6:$D$34,芦花古楼!AI51)*芦花古楼!AJ51</f>
        <v>2250</v>
      </c>
      <c r="AM51" s="22">
        <f t="shared" si="7"/>
        <v>65</v>
      </c>
      <c r="AN51" s="22">
        <f t="shared" si="8"/>
        <v>65</v>
      </c>
      <c r="AO51" s="14">
        <f>INDEX(章节关卡!$F$6:$F$34,芦花古楼!AI51)*芦花古楼!AJ51</f>
        <v>6300</v>
      </c>
      <c r="AP51" s="14">
        <v>150</v>
      </c>
      <c r="AS51" s="18">
        <v>46</v>
      </c>
      <c r="AT51" s="18">
        <v>13</v>
      </c>
      <c r="AV51" s="18">
        <v>46</v>
      </c>
      <c r="AW51" s="101">
        <v>15</v>
      </c>
      <c r="AY51" s="18">
        <v>46</v>
      </c>
      <c r="AZ51" s="18">
        <v>15</v>
      </c>
      <c r="BB51" s="18">
        <v>46</v>
      </c>
      <c r="BC51" s="18">
        <v>15</v>
      </c>
      <c r="BF51" s="18">
        <v>46</v>
      </c>
      <c r="BG51" s="14">
        <f t="shared" si="19"/>
        <v>430</v>
      </c>
      <c r="BH51" s="14">
        <f t="shared" si="20"/>
        <v>465</v>
      </c>
      <c r="BI51" s="14">
        <f t="shared" si="21"/>
        <v>42900</v>
      </c>
      <c r="BJ51" s="14">
        <f t="shared" si="12"/>
        <v>1200</v>
      </c>
      <c r="BK51" s="14">
        <f t="shared" si="13"/>
        <v>890</v>
      </c>
      <c r="BL51" s="14">
        <f t="shared" si="14"/>
        <v>1780</v>
      </c>
      <c r="CJ51" s="55">
        <v>47</v>
      </c>
      <c r="CK51" s="55">
        <v>1</v>
      </c>
      <c r="CL51" s="55" t="s">
        <v>278</v>
      </c>
      <c r="CM51" s="55">
        <v>47</v>
      </c>
      <c r="CN51" s="55"/>
      <c r="CO51" s="55"/>
      <c r="CP51" s="55"/>
      <c r="CQ51" s="55" t="s">
        <v>416</v>
      </c>
      <c r="CR51" s="55">
        <v>3000</v>
      </c>
      <c r="CS51" s="55" t="s">
        <v>417</v>
      </c>
      <c r="CT51" s="55">
        <v>50</v>
      </c>
      <c r="CU51" s="55"/>
      <c r="CV51" s="55"/>
      <c r="CW51" s="55" t="s">
        <v>417</v>
      </c>
      <c r="CX51" s="55">
        <v>65</v>
      </c>
      <c r="CY51" s="55"/>
      <c r="CZ51" s="55"/>
      <c r="DA51" s="55"/>
      <c r="DB51" s="55"/>
      <c r="DC51" s="55"/>
      <c r="DD51" s="55"/>
      <c r="DE51" s="55"/>
      <c r="DF51" s="55"/>
      <c r="DG51" s="55"/>
      <c r="DH51" s="55"/>
    </row>
    <row r="52" spans="1:112" ht="16.5" x14ac:dyDescent="0.2">
      <c r="A52" s="17">
        <v>48</v>
      </c>
      <c r="B52" s="92">
        <v>12</v>
      </c>
      <c r="C52" s="79">
        <v>30</v>
      </c>
      <c r="D52" s="101"/>
      <c r="E52" s="92">
        <f>INDEX(章节关卡!$D$6:$D$34,芦花古楼!B52)*芦花古楼!C52</f>
        <v>660</v>
      </c>
      <c r="F52" s="22">
        <f t="shared" si="15"/>
        <v>50</v>
      </c>
      <c r="G52" s="22">
        <f t="shared" si="16"/>
        <v>65</v>
      </c>
      <c r="H52" s="14">
        <f>INDEX(章节关卡!$F$6:$F$34,芦花古楼!B52)*芦花古楼!C52</f>
        <v>1950</v>
      </c>
      <c r="I52" s="14">
        <v>150</v>
      </c>
      <c r="L52" s="17">
        <v>48</v>
      </c>
      <c r="M52" s="92">
        <f t="shared" si="4"/>
        <v>13</v>
      </c>
      <c r="N52" s="79">
        <v>60</v>
      </c>
      <c r="O52" s="101"/>
      <c r="P52" s="92">
        <f>INDEX(章节关卡!$D$6:$D$34,芦花古楼!M52)*芦花古楼!N52</f>
        <v>1500</v>
      </c>
      <c r="Q52" s="22">
        <f t="shared" si="5"/>
        <v>55</v>
      </c>
      <c r="R52" s="22">
        <f t="shared" si="6"/>
        <v>65</v>
      </c>
      <c r="S52" s="14">
        <f>INDEX(章节关卡!$F$6:$F$34,芦花古楼!M52)*芦花古楼!N52</f>
        <v>4200</v>
      </c>
      <c r="T52" s="14">
        <v>150</v>
      </c>
      <c r="W52" s="17">
        <v>48</v>
      </c>
      <c r="X52" s="48">
        <v>13</v>
      </c>
      <c r="Y52" s="79">
        <v>90</v>
      </c>
      <c r="Z52" s="101"/>
      <c r="AA52" s="101">
        <f>INDEX(章节关卡!$D$6:$D$34,芦花古楼!X52)*芦花古楼!Y52</f>
        <v>2250</v>
      </c>
      <c r="AB52" s="22">
        <f t="shared" si="17"/>
        <v>60</v>
      </c>
      <c r="AC52" s="22">
        <f t="shared" si="18"/>
        <v>65</v>
      </c>
      <c r="AD52" s="14">
        <f>INDEX(章节关卡!$F$6:$F$34,芦花古楼!X52)*芦花古楼!Y52</f>
        <v>6300</v>
      </c>
      <c r="AE52" s="14">
        <v>150</v>
      </c>
      <c r="AH52" s="17">
        <v>48</v>
      </c>
      <c r="AI52" s="48">
        <v>13</v>
      </c>
      <c r="AJ52" s="79">
        <v>90</v>
      </c>
      <c r="AK52" s="101"/>
      <c r="AL52" s="101">
        <f>INDEX(章节关卡!$D$6:$D$34,芦花古楼!AI52)*芦花古楼!AJ52</f>
        <v>2250</v>
      </c>
      <c r="AM52" s="22">
        <f t="shared" si="7"/>
        <v>65</v>
      </c>
      <c r="AN52" s="22">
        <f t="shared" si="8"/>
        <v>65</v>
      </c>
      <c r="AO52" s="14">
        <f>INDEX(章节关卡!$F$6:$F$34,芦花古楼!AI52)*芦花古楼!AJ52</f>
        <v>6300</v>
      </c>
      <c r="AP52" s="14">
        <v>150</v>
      </c>
      <c r="AS52" s="18">
        <v>47</v>
      </c>
      <c r="AT52" s="101">
        <v>13</v>
      </c>
      <c r="AV52" s="18">
        <v>47</v>
      </c>
      <c r="AW52" s="101">
        <v>15</v>
      </c>
      <c r="AY52" s="18">
        <v>47</v>
      </c>
      <c r="AZ52" s="18">
        <v>15</v>
      </c>
      <c r="BB52" s="18">
        <v>47</v>
      </c>
      <c r="BC52" s="18">
        <v>15</v>
      </c>
      <c r="BF52" s="18">
        <v>47</v>
      </c>
      <c r="BG52" s="14">
        <f t="shared" si="19"/>
        <v>330</v>
      </c>
      <c r="BH52" s="14">
        <f t="shared" si="20"/>
        <v>465</v>
      </c>
      <c r="BI52" s="14">
        <f t="shared" si="21"/>
        <v>38400</v>
      </c>
      <c r="BJ52" s="14">
        <f t="shared" si="12"/>
        <v>1200</v>
      </c>
      <c r="BK52" s="14">
        <f t="shared" si="13"/>
        <v>795</v>
      </c>
      <c r="BL52" s="14">
        <f t="shared" si="14"/>
        <v>1590</v>
      </c>
      <c r="CJ52" s="55">
        <v>48</v>
      </c>
      <c r="CK52" s="55">
        <v>1</v>
      </c>
      <c r="CL52" s="55" t="s">
        <v>278</v>
      </c>
      <c r="CM52" s="55">
        <v>48</v>
      </c>
      <c r="CN52" s="55"/>
      <c r="CO52" s="55"/>
      <c r="CP52" s="55"/>
      <c r="CQ52" s="55" t="s">
        <v>416</v>
      </c>
      <c r="CR52" s="55">
        <v>3000</v>
      </c>
      <c r="CS52" s="55" t="s">
        <v>417</v>
      </c>
      <c r="CT52" s="55">
        <v>50</v>
      </c>
      <c r="CU52" s="55"/>
      <c r="CV52" s="55"/>
      <c r="CW52" s="55" t="s">
        <v>417</v>
      </c>
      <c r="CX52" s="55">
        <v>65</v>
      </c>
      <c r="CY52" s="55"/>
      <c r="CZ52" s="55"/>
      <c r="DA52" s="55"/>
      <c r="DB52" s="55"/>
      <c r="DC52" s="55"/>
      <c r="DD52" s="55"/>
      <c r="DE52" s="55"/>
      <c r="DF52" s="55"/>
      <c r="DG52" s="55"/>
      <c r="DH52" s="55"/>
    </row>
    <row r="53" spans="1:112" ht="16.5" x14ac:dyDescent="0.2">
      <c r="A53" s="17">
        <v>49</v>
      </c>
      <c r="B53" s="92">
        <v>12</v>
      </c>
      <c r="C53" s="79">
        <v>30</v>
      </c>
      <c r="D53" s="101"/>
      <c r="E53" s="92">
        <f>INDEX(章节关卡!$D$6:$D$34,芦花古楼!B53)*芦花古楼!C53</f>
        <v>660</v>
      </c>
      <c r="F53" s="22">
        <f t="shared" si="15"/>
        <v>50</v>
      </c>
      <c r="G53" s="22">
        <f t="shared" si="16"/>
        <v>65</v>
      </c>
      <c r="H53" s="14">
        <f>INDEX(章节关卡!$F$6:$F$34,芦花古楼!B53)*芦花古楼!C53</f>
        <v>1950</v>
      </c>
      <c r="I53" s="14">
        <v>150</v>
      </c>
      <c r="L53" s="17">
        <v>49</v>
      </c>
      <c r="M53" s="92">
        <f t="shared" si="4"/>
        <v>13</v>
      </c>
      <c r="N53" s="79">
        <v>60</v>
      </c>
      <c r="O53" s="101"/>
      <c r="P53" s="92">
        <f>INDEX(章节关卡!$D$6:$D$34,芦花古楼!M53)*芦花古楼!N53</f>
        <v>1500</v>
      </c>
      <c r="Q53" s="22">
        <f t="shared" si="5"/>
        <v>55</v>
      </c>
      <c r="R53" s="22">
        <f t="shared" si="6"/>
        <v>65</v>
      </c>
      <c r="S53" s="14">
        <f>INDEX(章节关卡!$F$6:$F$34,芦花古楼!M53)*芦花古楼!N53</f>
        <v>4200</v>
      </c>
      <c r="T53" s="14">
        <v>150</v>
      </c>
      <c r="W53" s="17">
        <v>49</v>
      </c>
      <c r="X53" s="48">
        <v>13</v>
      </c>
      <c r="Y53" s="79">
        <v>90</v>
      </c>
      <c r="Z53" s="101"/>
      <c r="AA53" s="101">
        <f>INDEX(章节关卡!$D$6:$D$34,芦花古楼!X53)*芦花古楼!Y53</f>
        <v>2250</v>
      </c>
      <c r="AB53" s="22">
        <f t="shared" si="17"/>
        <v>60</v>
      </c>
      <c r="AC53" s="22">
        <f t="shared" si="18"/>
        <v>65</v>
      </c>
      <c r="AD53" s="14">
        <f>INDEX(章节关卡!$F$6:$F$34,芦花古楼!X53)*芦花古楼!Y53</f>
        <v>6300</v>
      </c>
      <c r="AE53" s="14">
        <v>150</v>
      </c>
      <c r="AH53" s="17">
        <v>49</v>
      </c>
      <c r="AI53" s="48">
        <v>13</v>
      </c>
      <c r="AJ53" s="79">
        <v>90</v>
      </c>
      <c r="AK53" s="101"/>
      <c r="AL53" s="101">
        <f>INDEX(章节关卡!$D$6:$D$34,芦花古楼!AI53)*芦花古楼!AJ53</f>
        <v>2250</v>
      </c>
      <c r="AM53" s="22">
        <f t="shared" si="7"/>
        <v>65</v>
      </c>
      <c r="AN53" s="22">
        <f t="shared" si="8"/>
        <v>65</v>
      </c>
      <c r="AO53" s="14">
        <f>INDEX(章节关卡!$F$6:$F$34,芦花古楼!AI53)*芦花古楼!AJ53</f>
        <v>6300</v>
      </c>
      <c r="AP53" s="14">
        <v>150</v>
      </c>
      <c r="AS53" s="18">
        <v>48</v>
      </c>
      <c r="AT53" s="101">
        <v>13</v>
      </c>
      <c r="AV53" s="18">
        <v>48</v>
      </c>
      <c r="AW53" s="101">
        <v>15</v>
      </c>
      <c r="AY53" s="18">
        <v>48</v>
      </c>
      <c r="AZ53" s="18">
        <v>15</v>
      </c>
      <c r="BB53" s="18">
        <v>48</v>
      </c>
      <c r="BC53" s="18">
        <v>15</v>
      </c>
      <c r="BF53" s="18">
        <v>48</v>
      </c>
      <c r="BG53" s="14">
        <f t="shared" si="19"/>
        <v>330</v>
      </c>
      <c r="BH53" s="14">
        <f t="shared" si="20"/>
        <v>465</v>
      </c>
      <c r="BI53" s="14">
        <f t="shared" si="21"/>
        <v>38400</v>
      </c>
      <c r="BJ53" s="14">
        <f t="shared" si="12"/>
        <v>1200</v>
      </c>
      <c r="BK53" s="14">
        <f t="shared" si="13"/>
        <v>795</v>
      </c>
      <c r="BL53" s="14">
        <f t="shared" si="14"/>
        <v>1590</v>
      </c>
      <c r="CJ53" s="55">
        <v>49</v>
      </c>
      <c r="CK53" s="55">
        <v>1</v>
      </c>
      <c r="CL53" s="55" t="s">
        <v>278</v>
      </c>
      <c r="CM53" s="55">
        <v>49</v>
      </c>
      <c r="CN53" s="55"/>
      <c r="CO53" s="55"/>
      <c r="CP53" s="55"/>
      <c r="CQ53" s="55" t="s">
        <v>416</v>
      </c>
      <c r="CR53" s="55">
        <v>3000</v>
      </c>
      <c r="CS53" s="55" t="s">
        <v>417</v>
      </c>
      <c r="CT53" s="55">
        <v>50</v>
      </c>
      <c r="CU53" s="55"/>
      <c r="CV53" s="55"/>
      <c r="CW53" s="55" t="s">
        <v>417</v>
      </c>
      <c r="CX53" s="55">
        <v>65</v>
      </c>
      <c r="CY53" s="55"/>
      <c r="CZ53" s="55"/>
      <c r="DA53" s="55"/>
      <c r="DB53" s="55"/>
      <c r="DC53" s="55"/>
      <c r="DD53" s="55"/>
      <c r="DE53" s="55"/>
      <c r="DF53" s="55"/>
      <c r="DG53" s="55"/>
      <c r="DH53" s="55"/>
    </row>
    <row r="54" spans="1:112" ht="16.5" x14ac:dyDescent="0.2">
      <c r="A54" s="17">
        <v>50</v>
      </c>
      <c r="B54" s="92">
        <v>12</v>
      </c>
      <c r="C54" s="79">
        <v>30</v>
      </c>
      <c r="D54" s="101"/>
      <c r="E54" s="92">
        <f>INDEX(章节关卡!$D$6:$D$34,芦花古楼!B54)*芦花古楼!C54</f>
        <v>660</v>
      </c>
      <c r="F54" s="22">
        <f t="shared" si="15"/>
        <v>50</v>
      </c>
      <c r="G54" s="22">
        <f t="shared" si="16"/>
        <v>70</v>
      </c>
      <c r="H54" s="14">
        <f>INDEX(章节关卡!$F$6:$F$34,芦花古楼!B54)*芦花古楼!C54</f>
        <v>1950</v>
      </c>
      <c r="I54" s="14">
        <v>150</v>
      </c>
      <c r="L54" s="17">
        <v>50</v>
      </c>
      <c r="M54" s="92">
        <f t="shared" si="4"/>
        <v>13</v>
      </c>
      <c r="N54" s="79">
        <v>60</v>
      </c>
      <c r="O54" s="101"/>
      <c r="P54" s="92">
        <f>INDEX(章节关卡!$D$6:$D$34,芦花古楼!M54)*芦花古楼!N54</f>
        <v>1500</v>
      </c>
      <c r="Q54" s="22">
        <f t="shared" si="5"/>
        <v>55</v>
      </c>
      <c r="R54" s="22">
        <f t="shared" si="6"/>
        <v>70</v>
      </c>
      <c r="S54" s="14">
        <f>INDEX(章节关卡!$F$6:$F$34,芦花古楼!M54)*芦花古楼!N54</f>
        <v>4200</v>
      </c>
      <c r="T54" s="14">
        <v>150</v>
      </c>
      <c r="W54" s="17">
        <v>50</v>
      </c>
      <c r="X54" s="48">
        <v>13</v>
      </c>
      <c r="Y54" s="79">
        <v>90</v>
      </c>
      <c r="Z54" s="101"/>
      <c r="AA54" s="101">
        <f>INDEX(章节关卡!$D$6:$D$34,芦花古楼!X54)*芦花古楼!Y54</f>
        <v>2250</v>
      </c>
      <c r="AB54" s="22">
        <f t="shared" si="17"/>
        <v>60</v>
      </c>
      <c r="AC54" s="22">
        <f t="shared" si="18"/>
        <v>70</v>
      </c>
      <c r="AD54" s="14">
        <f>INDEX(章节关卡!$F$6:$F$34,芦花古楼!X54)*芦花古楼!Y54</f>
        <v>6300</v>
      </c>
      <c r="AE54" s="14">
        <v>150</v>
      </c>
      <c r="AH54" s="17">
        <v>50</v>
      </c>
      <c r="AI54" s="48">
        <v>13</v>
      </c>
      <c r="AJ54" s="79">
        <v>90</v>
      </c>
      <c r="AK54" s="101"/>
      <c r="AL54" s="101">
        <f>INDEX(章节关卡!$D$6:$D$34,芦花古楼!AI54)*芦花古楼!AJ54</f>
        <v>2250</v>
      </c>
      <c r="AM54" s="22">
        <f t="shared" si="7"/>
        <v>65</v>
      </c>
      <c r="AN54" s="22">
        <f t="shared" si="8"/>
        <v>70</v>
      </c>
      <c r="AO54" s="14">
        <f>INDEX(章节关卡!$F$6:$F$34,芦花古楼!AI54)*芦花古楼!AJ54</f>
        <v>6300</v>
      </c>
      <c r="AP54" s="14">
        <v>150</v>
      </c>
      <c r="AS54" s="18">
        <v>49</v>
      </c>
      <c r="AT54" s="101">
        <v>14</v>
      </c>
      <c r="AV54" s="18">
        <v>49</v>
      </c>
      <c r="AW54" s="101">
        <v>16</v>
      </c>
      <c r="AY54" s="18">
        <v>49</v>
      </c>
      <c r="AZ54" s="18">
        <v>16</v>
      </c>
      <c r="BB54" s="18">
        <v>49</v>
      </c>
      <c r="BC54" s="18">
        <v>16</v>
      </c>
      <c r="BF54" s="18">
        <v>49</v>
      </c>
      <c r="BG54" s="14">
        <f t="shared" si="19"/>
        <v>330</v>
      </c>
      <c r="BH54" s="14">
        <f t="shared" si="20"/>
        <v>465</v>
      </c>
      <c r="BI54" s="14">
        <f t="shared" si="21"/>
        <v>38400</v>
      </c>
      <c r="BJ54" s="14">
        <f t="shared" si="12"/>
        <v>1200</v>
      </c>
      <c r="BK54" s="14">
        <f t="shared" si="13"/>
        <v>795</v>
      </c>
      <c r="BL54" s="14">
        <f t="shared" si="14"/>
        <v>1590</v>
      </c>
      <c r="CJ54" s="55">
        <v>50</v>
      </c>
      <c r="CK54" s="55">
        <v>1</v>
      </c>
      <c r="CL54" s="55" t="s">
        <v>278</v>
      </c>
      <c r="CM54" s="55">
        <v>50</v>
      </c>
      <c r="CN54" s="55"/>
      <c r="CO54" s="55"/>
      <c r="CP54" s="55"/>
      <c r="CQ54" s="55" t="s">
        <v>416</v>
      </c>
      <c r="CR54" s="55">
        <v>3600</v>
      </c>
      <c r="CS54" s="55" t="s">
        <v>417</v>
      </c>
      <c r="CT54" s="55">
        <v>50</v>
      </c>
      <c r="CU54" s="55" t="s">
        <v>301</v>
      </c>
      <c r="CV54" s="55">
        <v>2</v>
      </c>
      <c r="CW54" s="55" t="s">
        <v>417</v>
      </c>
      <c r="CX54" s="55">
        <v>70</v>
      </c>
      <c r="CY54" s="55"/>
      <c r="CZ54" s="55"/>
      <c r="DA54" s="55"/>
      <c r="DB54" s="55"/>
      <c r="DC54" s="55"/>
      <c r="DD54" s="55"/>
      <c r="DE54" s="55"/>
      <c r="DF54" s="55"/>
      <c r="DG54" s="55"/>
      <c r="DH54" s="55"/>
    </row>
    <row r="55" spans="1:112" ht="16.5" x14ac:dyDescent="0.2">
      <c r="A55" s="17">
        <v>51</v>
      </c>
      <c r="B55" s="48">
        <v>13</v>
      </c>
      <c r="C55" s="79">
        <v>30</v>
      </c>
      <c r="D55" s="101"/>
      <c r="E55" s="92">
        <f>INDEX(章节关卡!$D$6:$D$34,芦花古楼!B55)*芦花古楼!C55</f>
        <v>750</v>
      </c>
      <c r="F55" s="22">
        <f t="shared" si="15"/>
        <v>55</v>
      </c>
      <c r="G55" s="22">
        <f t="shared" si="16"/>
        <v>70</v>
      </c>
      <c r="H55" s="14">
        <f>INDEX(章节关卡!$F$6:$F$34,芦花古楼!B55)*芦花古楼!C55</f>
        <v>2100</v>
      </c>
      <c r="I55" s="14">
        <v>150</v>
      </c>
      <c r="L55" s="17">
        <v>51</v>
      </c>
      <c r="M55" s="92">
        <f t="shared" si="4"/>
        <v>14</v>
      </c>
      <c r="N55" s="79">
        <v>60</v>
      </c>
      <c r="O55" s="101"/>
      <c r="P55" s="92">
        <f>INDEX(章节关卡!$D$6:$D$34,芦花古楼!M55)*芦花古楼!N55</f>
        <v>1620</v>
      </c>
      <c r="Q55" s="22">
        <f t="shared" si="5"/>
        <v>60</v>
      </c>
      <c r="R55" s="22">
        <f t="shared" si="6"/>
        <v>70</v>
      </c>
      <c r="S55" s="14">
        <f>INDEX(章节关卡!$F$6:$F$34,芦花古楼!M55)*芦花古楼!N55</f>
        <v>4500</v>
      </c>
      <c r="T55" s="14">
        <v>150</v>
      </c>
      <c r="W55" s="17">
        <v>51</v>
      </c>
      <c r="X55" s="48">
        <v>14</v>
      </c>
      <c r="Y55" s="79">
        <v>90</v>
      </c>
      <c r="Z55" s="101"/>
      <c r="AA55" s="101">
        <f>INDEX(章节关卡!$D$6:$D$34,芦花古楼!X55)*芦花古楼!Y55</f>
        <v>2430</v>
      </c>
      <c r="AB55" s="22">
        <f t="shared" si="17"/>
        <v>65</v>
      </c>
      <c r="AC55" s="22">
        <f t="shared" si="18"/>
        <v>70</v>
      </c>
      <c r="AD55" s="14">
        <f>INDEX(章节关卡!$F$6:$F$34,芦花古楼!X55)*芦花古楼!Y55</f>
        <v>6750</v>
      </c>
      <c r="AE55" s="14">
        <v>150</v>
      </c>
      <c r="AH55" s="17">
        <v>51</v>
      </c>
      <c r="AI55" s="48">
        <v>14</v>
      </c>
      <c r="AJ55" s="79">
        <v>90</v>
      </c>
      <c r="AK55" s="101"/>
      <c r="AL55" s="101">
        <f>INDEX(章节关卡!$D$6:$D$34,芦花古楼!AI55)*芦花古楼!AJ55</f>
        <v>2430</v>
      </c>
      <c r="AM55" s="22">
        <f t="shared" si="7"/>
        <v>70</v>
      </c>
      <c r="AN55" s="22">
        <f t="shared" si="8"/>
        <v>70</v>
      </c>
      <c r="AO55" s="14">
        <f>INDEX(章节关卡!$F$6:$F$34,芦花古楼!AI55)*芦花古楼!AJ55</f>
        <v>6750</v>
      </c>
      <c r="AP55" s="14">
        <v>150</v>
      </c>
      <c r="AS55" s="18">
        <v>50</v>
      </c>
      <c r="AT55" s="101">
        <v>14</v>
      </c>
      <c r="AV55" s="18">
        <v>50</v>
      </c>
      <c r="AW55" s="101">
        <v>16</v>
      </c>
      <c r="AY55" s="18">
        <v>50</v>
      </c>
      <c r="AZ55" s="18">
        <v>16</v>
      </c>
      <c r="BB55" s="18">
        <v>50</v>
      </c>
      <c r="BC55" s="18">
        <v>16</v>
      </c>
      <c r="BF55" s="18">
        <v>50</v>
      </c>
      <c r="BG55" s="14">
        <f t="shared" si="19"/>
        <v>330</v>
      </c>
      <c r="BH55" s="14">
        <f t="shared" si="20"/>
        <v>480</v>
      </c>
      <c r="BI55" s="14">
        <f t="shared" si="21"/>
        <v>38400</v>
      </c>
      <c r="BJ55" s="14">
        <f t="shared" si="12"/>
        <v>1200</v>
      </c>
      <c r="BK55" s="14">
        <f t="shared" si="13"/>
        <v>795</v>
      </c>
      <c r="BL55" s="14">
        <f t="shared" si="14"/>
        <v>1590</v>
      </c>
      <c r="CJ55" s="55">
        <v>51</v>
      </c>
      <c r="CK55" s="55">
        <v>1</v>
      </c>
      <c r="CL55" s="55" t="s">
        <v>278</v>
      </c>
      <c r="CM55" s="55">
        <v>51</v>
      </c>
      <c r="CN55" s="55"/>
      <c r="CO55" s="55"/>
      <c r="CP55" s="55"/>
      <c r="CQ55" s="55" t="s">
        <v>416</v>
      </c>
      <c r="CR55" s="55">
        <v>3600</v>
      </c>
      <c r="CS55" s="55" t="s">
        <v>417</v>
      </c>
      <c r="CT55" s="55">
        <v>55</v>
      </c>
      <c r="CU55" s="55"/>
      <c r="CV55" s="55"/>
      <c r="CW55" s="55" t="s">
        <v>417</v>
      </c>
      <c r="CX55" s="55">
        <v>70</v>
      </c>
      <c r="CY55" s="55"/>
      <c r="CZ55" s="55"/>
      <c r="DA55" s="55"/>
      <c r="DB55" s="55"/>
      <c r="DC55" s="55"/>
      <c r="DD55" s="55"/>
      <c r="DE55" s="55"/>
      <c r="DF55" s="55"/>
      <c r="DG55" s="55"/>
      <c r="DH55" s="55"/>
    </row>
    <row r="56" spans="1:112" ht="16.5" x14ac:dyDescent="0.2">
      <c r="A56" s="17">
        <v>52</v>
      </c>
      <c r="B56" s="92">
        <v>13</v>
      </c>
      <c r="C56" s="79">
        <v>30</v>
      </c>
      <c r="D56" s="101"/>
      <c r="E56" s="92">
        <f>INDEX(章节关卡!$D$6:$D$34,芦花古楼!B56)*芦花古楼!C56</f>
        <v>750</v>
      </c>
      <c r="F56" s="22">
        <f t="shared" si="15"/>
        <v>55</v>
      </c>
      <c r="G56" s="22">
        <f t="shared" si="16"/>
        <v>70</v>
      </c>
      <c r="H56" s="14">
        <f>INDEX(章节关卡!$F$6:$F$34,芦花古楼!B56)*芦花古楼!C56</f>
        <v>2100</v>
      </c>
      <c r="I56" s="14">
        <v>150</v>
      </c>
      <c r="L56" s="17">
        <v>52</v>
      </c>
      <c r="M56" s="92">
        <f t="shared" si="4"/>
        <v>14</v>
      </c>
      <c r="N56" s="79">
        <v>60</v>
      </c>
      <c r="O56" s="101"/>
      <c r="P56" s="92">
        <f>INDEX(章节关卡!$D$6:$D$34,芦花古楼!M56)*芦花古楼!N56</f>
        <v>1620</v>
      </c>
      <c r="Q56" s="22">
        <f t="shared" si="5"/>
        <v>60</v>
      </c>
      <c r="R56" s="22">
        <f t="shared" si="6"/>
        <v>70</v>
      </c>
      <c r="S56" s="14">
        <f>INDEX(章节关卡!$F$6:$F$34,芦花古楼!M56)*芦花古楼!N56</f>
        <v>4500</v>
      </c>
      <c r="T56" s="14">
        <v>150</v>
      </c>
      <c r="W56" s="17">
        <v>52</v>
      </c>
      <c r="X56" s="48">
        <v>14</v>
      </c>
      <c r="Y56" s="79">
        <v>90</v>
      </c>
      <c r="Z56" s="101"/>
      <c r="AA56" s="101">
        <f>INDEX(章节关卡!$D$6:$D$34,芦花古楼!X56)*芦花古楼!Y56</f>
        <v>2430</v>
      </c>
      <c r="AB56" s="22">
        <f t="shared" si="17"/>
        <v>65</v>
      </c>
      <c r="AC56" s="22">
        <f t="shared" si="18"/>
        <v>70</v>
      </c>
      <c r="AD56" s="14">
        <f>INDEX(章节关卡!$F$6:$F$34,芦花古楼!X56)*芦花古楼!Y56</f>
        <v>6750</v>
      </c>
      <c r="AE56" s="14">
        <v>150</v>
      </c>
      <c r="AH56" s="17">
        <v>52</v>
      </c>
      <c r="AI56" s="48">
        <v>14</v>
      </c>
      <c r="AJ56" s="79">
        <v>90</v>
      </c>
      <c r="AK56" s="101"/>
      <c r="AL56" s="101">
        <f>INDEX(章节关卡!$D$6:$D$34,芦花古楼!AI56)*芦花古楼!AJ56</f>
        <v>2430</v>
      </c>
      <c r="AM56" s="22">
        <f t="shared" si="7"/>
        <v>70</v>
      </c>
      <c r="AN56" s="22">
        <f t="shared" si="8"/>
        <v>70</v>
      </c>
      <c r="AO56" s="14">
        <f>INDEX(章节关卡!$F$6:$F$34,芦花古楼!AI56)*芦花古楼!AJ56</f>
        <v>6750</v>
      </c>
      <c r="AP56" s="14">
        <v>150</v>
      </c>
      <c r="AS56" s="18">
        <v>51</v>
      </c>
      <c r="AT56" s="101">
        <v>14</v>
      </c>
      <c r="AV56" s="18">
        <v>51</v>
      </c>
      <c r="AW56" s="101">
        <v>17</v>
      </c>
      <c r="AY56" s="18">
        <v>51</v>
      </c>
      <c r="AZ56" s="18">
        <v>17</v>
      </c>
      <c r="BB56" s="18">
        <v>51</v>
      </c>
      <c r="BC56" s="18">
        <v>17</v>
      </c>
      <c r="BF56" s="18">
        <v>51</v>
      </c>
      <c r="BG56" s="14">
        <f t="shared" si="19"/>
        <v>0</v>
      </c>
      <c r="BH56" s="14">
        <f t="shared" si="20"/>
        <v>480</v>
      </c>
      <c r="BI56" s="14">
        <f t="shared" si="21"/>
        <v>0</v>
      </c>
      <c r="BJ56" s="14">
        <f t="shared" si="12"/>
        <v>1200</v>
      </c>
      <c r="BK56" s="14">
        <f t="shared" si="13"/>
        <v>480</v>
      </c>
      <c r="BL56" s="14">
        <f t="shared" si="14"/>
        <v>960</v>
      </c>
      <c r="CJ56" s="55">
        <v>52</v>
      </c>
      <c r="CK56" s="55">
        <v>1</v>
      </c>
      <c r="CL56" s="55" t="s">
        <v>278</v>
      </c>
      <c r="CM56" s="55">
        <v>52</v>
      </c>
      <c r="CN56" s="55"/>
      <c r="CO56" s="55"/>
      <c r="CP56" s="55"/>
      <c r="CQ56" s="55" t="s">
        <v>416</v>
      </c>
      <c r="CR56" s="55">
        <v>3600</v>
      </c>
      <c r="CS56" s="55" t="s">
        <v>417</v>
      </c>
      <c r="CT56" s="55">
        <v>55</v>
      </c>
      <c r="CU56" s="55"/>
      <c r="CV56" s="55"/>
      <c r="CW56" s="55" t="s">
        <v>417</v>
      </c>
      <c r="CX56" s="55">
        <v>70</v>
      </c>
      <c r="CY56" s="55"/>
      <c r="CZ56" s="55"/>
      <c r="DA56" s="55"/>
      <c r="DB56" s="55"/>
      <c r="DC56" s="55"/>
      <c r="DD56" s="55"/>
      <c r="DE56" s="55"/>
      <c r="DF56" s="55"/>
      <c r="DG56" s="55"/>
      <c r="DH56" s="55"/>
    </row>
    <row r="57" spans="1:112" ht="16.5" x14ac:dyDescent="0.2">
      <c r="A57" s="17">
        <v>53</v>
      </c>
      <c r="B57" s="92">
        <v>13</v>
      </c>
      <c r="C57" s="79">
        <v>30</v>
      </c>
      <c r="D57" s="101"/>
      <c r="E57" s="92">
        <f>INDEX(章节关卡!$D$6:$D$34,芦花古楼!B57)*芦花古楼!C57</f>
        <v>750</v>
      </c>
      <c r="F57" s="22">
        <f t="shared" si="15"/>
        <v>55</v>
      </c>
      <c r="G57" s="22">
        <f t="shared" si="16"/>
        <v>70</v>
      </c>
      <c r="H57" s="14">
        <f>INDEX(章节关卡!$F$6:$F$34,芦花古楼!B57)*芦花古楼!C57</f>
        <v>2100</v>
      </c>
      <c r="I57" s="14">
        <v>150</v>
      </c>
      <c r="L57" s="17">
        <v>53</v>
      </c>
      <c r="M57" s="92">
        <f t="shared" si="4"/>
        <v>14</v>
      </c>
      <c r="N57" s="79">
        <v>60</v>
      </c>
      <c r="O57" s="101"/>
      <c r="P57" s="92">
        <f>INDEX(章节关卡!$D$6:$D$34,芦花古楼!M57)*芦花古楼!N57</f>
        <v>1620</v>
      </c>
      <c r="Q57" s="22">
        <f t="shared" si="5"/>
        <v>60</v>
      </c>
      <c r="R57" s="22">
        <f t="shared" si="6"/>
        <v>70</v>
      </c>
      <c r="S57" s="14">
        <f>INDEX(章节关卡!$F$6:$F$34,芦花古楼!M57)*芦花古楼!N57</f>
        <v>4500</v>
      </c>
      <c r="T57" s="14">
        <v>150</v>
      </c>
      <c r="W57" s="17">
        <v>53</v>
      </c>
      <c r="X57" s="48">
        <v>14</v>
      </c>
      <c r="Y57" s="79">
        <v>90</v>
      </c>
      <c r="Z57" s="101"/>
      <c r="AA57" s="101">
        <f>INDEX(章节关卡!$D$6:$D$34,芦花古楼!X57)*芦花古楼!Y57</f>
        <v>2430</v>
      </c>
      <c r="AB57" s="22">
        <f t="shared" si="17"/>
        <v>65</v>
      </c>
      <c r="AC57" s="22">
        <f t="shared" si="18"/>
        <v>70</v>
      </c>
      <c r="AD57" s="14">
        <f>INDEX(章节关卡!$F$6:$F$34,芦花古楼!X57)*芦花古楼!Y57</f>
        <v>6750</v>
      </c>
      <c r="AE57" s="14">
        <v>150</v>
      </c>
      <c r="AH57" s="17">
        <v>53</v>
      </c>
      <c r="AI57" s="48">
        <v>14</v>
      </c>
      <c r="AJ57" s="79">
        <v>90</v>
      </c>
      <c r="AK57" s="101"/>
      <c r="AL57" s="101">
        <f>INDEX(章节关卡!$D$6:$D$34,芦花古楼!AI57)*芦花古楼!AJ57</f>
        <v>2430</v>
      </c>
      <c r="AM57" s="22">
        <f t="shared" si="7"/>
        <v>70</v>
      </c>
      <c r="AN57" s="22">
        <f t="shared" si="8"/>
        <v>70</v>
      </c>
      <c r="AO57" s="14">
        <f>INDEX(章节关卡!$F$6:$F$34,芦花古楼!AI57)*芦花古楼!AJ57</f>
        <v>6750</v>
      </c>
      <c r="AP57" s="14">
        <v>150</v>
      </c>
      <c r="AS57" s="18">
        <v>52</v>
      </c>
      <c r="AT57" s="18">
        <v>15</v>
      </c>
      <c r="AV57" s="18">
        <v>52</v>
      </c>
      <c r="AW57" s="101">
        <v>17</v>
      </c>
      <c r="AY57" s="18">
        <v>52</v>
      </c>
      <c r="AZ57" s="18">
        <v>17</v>
      </c>
      <c r="BB57" s="18">
        <v>52</v>
      </c>
      <c r="BC57" s="18">
        <v>17</v>
      </c>
      <c r="BF57" s="18">
        <v>52</v>
      </c>
      <c r="BG57" s="14">
        <f t="shared" si="19"/>
        <v>0</v>
      </c>
      <c r="BH57" s="14">
        <f t="shared" si="20"/>
        <v>480</v>
      </c>
      <c r="BI57" s="14">
        <f t="shared" si="21"/>
        <v>0</v>
      </c>
      <c r="BJ57" s="14">
        <f t="shared" si="12"/>
        <v>1200</v>
      </c>
      <c r="BK57" s="14">
        <f t="shared" si="13"/>
        <v>480</v>
      </c>
      <c r="BL57" s="14">
        <f t="shared" si="14"/>
        <v>960</v>
      </c>
      <c r="CJ57" s="55">
        <v>53</v>
      </c>
      <c r="CK57" s="55">
        <v>1</v>
      </c>
      <c r="CL57" s="55" t="s">
        <v>278</v>
      </c>
      <c r="CM57" s="55">
        <v>53</v>
      </c>
      <c r="CN57" s="55"/>
      <c r="CO57" s="55"/>
      <c r="CP57" s="55"/>
      <c r="CQ57" s="55" t="s">
        <v>416</v>
      </c>
      <c r="CR57" s="55">
        <v>3600</v>
      </c>
      <c r="CS57" s="55" t="s">
        <v>417</v>
      </c>
      <c r="CT57" s="55">
        <v>55</v>
      </c>
      <c r="CU57" s="55"/>
      <c r="CV57" s="55"/>
      <c r="CW57" s="55" t="s">
        <v>417</v>
      </c>
      <c r="CX57" s="55">
        <v>70</v>
      </c>
      <c r="CY57" s="55"/>
      <c r="CZ57" s="55"/>
      <c r="DA57" s="55"/>
      <c r="DB57" s="55"/>
      <c r="DC57" s="55"/>
      <c r="DD57" s="55"/>
      <c r="DE57" s="55"/>
      <c r="DF57" s="55"/>
      <c r="DG57" s="55"/>
      <c r="DH57" s="55"/>
    </row>
    <row r="58" spans="1:112" ht="16.5" x14ac:dyDescent="0.2">
      <c r="A58" s="17">
        <v>54</v>
      </c>
      <c r="B58" s="92">
        <v>13</v>
      </c>
      <c r="C58" s="79">
        <v>30</v>
      </c>
      <c r="D58" s="101"/>
      <c r="E58" s="92">
        <f>INDEX(章节关卡!$D$6:$D$34,芦花古楼!B58)*芦花古楼!C58</f>
        <v>750</v>
      </c>
      <c r="F58" s="22">
        <f t="shared" si="15"/>
        <v>55</v>
      </c>
      <c r="G58" s="22">
        <f t="shared" si="16"/>
        <v>70</v>
      </c>
      <c r="H58" s="14">
        <f>INDEX(章节关卡!$F$6:$F$34,芦花古楼!B58)*芦花古楼!C58</f>
        <v>2100</v>
      </c>
      <c r="I58" s="14">
        <v>150</v>
      </c>
      <c r="L58" s="17">
        <v>54</v>
      </c>
      <c r="M58" s="92">
        <f t="shared" si="4"/>
        <v>14</v>
      </c>
      <c r="N58" s="79">
        <v>60</v>
      </c>
      <c r="O58" s="101"/>
      <c r="P58" s="92">
        <f>INDEX(章节关卡!$D$6:$D$34,芦花古楼!M58)*芦花古楼!N58</f>
        <v>1620</v>
      </c>
      <c r="Q58" s="22">
        <f t="shared" si="5"/>
        <v>60</v>
      </c>
      <c r="R58" s="22">
        <f t="shared" si="6"/>
        <v>70</v>
      </c>
      <c r="S58" s="14">
        <f>INDEX(章节关卡!$F$6:$F$34,芦花古楼!M58)*芦花古楼!N58</f>
        <v>4500</v>
      </c>
      <c r="T58" s="14">
        <v>150</v>
      </c>
      <c r="W58" s="17">
        <v>54</v>
      </c>
      <c r="X58" s="48">
        <v>14</v>
      </c>
      <c r="Y58" s="79">
        <v>90</v>
      </c>
      <c r="Z58" s="101"/>
      <c r="AA58" s="101">
        <f>INDEX(章节关卡!$D$6:$D$34,芦花古楼!X58)*芦花古楼!Y58</f>
        <v>2430</v>
      </c>
      <c r="AB58" s="22">
        <f t="shared" si="17"/>
        <v>65</v>
      </c>
      <c r="AC58" s="22">
        <f t="shared" si="18"/>
        <v>70</v>
      </c>
      <c r="AD58" s="14">
        <f>INDEX(章节关卡!$F$6:$F$34,芦花古楼!X58)*芦花古楼!Y58</f>
        <v>6750</v>
      </c>
      <c r="AE58" s="14">
        <v>150</v>
      </c>
      <c r="AH58" s="17">
        <v>54</v>
      </c>
      <c r="AI58" s="48">
        <v>14</v>
      </c>
      <c r="AJ58" s="79">
        <v>90</v>
      </c>
      <c r="AK58" s="101"/>
      <c r="AL58" s="101">
        <f>INDEX(章节关卡!$D$6:$D$34,芦花古楼!AI58)*芦花古楼!AJ58</f>
        <v>2430</v>
      </c>
      <c r="AM58" s="22">
        <f t="shared" si="7"/>
        <v>70</v>
      </c>
      <c r="AN58" s="22">
        <f t="shared" si="8"/>
        <v>70</v>
      </c>
      <c r="AO58" s="14">
        <f>INDEX(章节关卡!$F$6:$F$34,芦花古楼!AI58)*芦花古楼!AJ58</f>
        <v>6750</v>
      </c>
      <c r="AP58" s="14">
        <v>150</v>
      </c>
      <c r="AS58" s="18">
        <v>53</v>
      </c>
      <c r="AT58" s="18">
        <v>15</v>
      </c>
      <c r="AV58" s="18">
        <v>53</v>
      </c>
      <c r="AW58" s="101">
        <v>18</v>
      </c>
      <c r="AY58" s="18">
        <v>53</v>
      </c>
      <c r="AZ58" s="18">
        <v>18</v>
      </c>
      <c r="BB58" s="18">
        <v>53</v>
      </c>
      <c r="BC58" s="18">
        <v>18</v>
      </c>
      <c r="BF58" s="18">
        <v>53</v>
      </c>
      <c r="BG58" s="14">
        <f t="shared" si="19"/>
        <v>0</v>
      </c>
      <c r="BH58" s="14">
        <f t="shared" si="20"/>
        <v>480</v>
      </c>
      <c r="BI58" s="14">
        <f t="shared" si="21"/>
        <v>0</v>
      </c>
      <c r="BJ58" s="14">
        <f t="shared" si="12"/>
        <v>1200</v>
      </c>
      <c r="BK58" s="14">
        <f t="shared" si="13"/>
        <v>480</v>
      </c>
      <c r="BL58" s="14">
        <f t="shared" si="14"/>
        <v>960</v>
      </c>
      <c r="CJ58" s="55">
        <v>54</v>
      </c>
      <c r="CK58" s="55">
        <v>1</v>
      </c>
      <c r="CL58" s="55" t="s">
        <v>278</v>
      </c>
      <c r="CM58" s="55">
        <v>54</v>
      </c>
      <c r="CN58" s="55"/>
      <c r="CO58" s="55"/>
      <c r="CP58" s="55"/>
      <c r="CQ58" s="55" t="s">
        <v>416</v>
      </c>
      <c r="CR58" s="55">
        <v>3600</v>
      </c>
      <c r="CS58" s="55" t="s">
        <v>417</v>
      </c>
      <c r="CT58" s="55">
        <v>55</v>
      </c>
      <c r="CU58" s="55"/>
      <c r="CV58" s="55"/>
      <c r="CW58" s="55" t="s">
        <v>417</v>
      </c>
      <c r="CX58" s="55">
        <v>70</v>
      </c>
      <c r="CY58" s="55"/>
      <c r="CZ58" s="55"/>
      <c r="DA58" s="55"/>
      <c r="DB58" s="55"/>
      <c r="DC58" s="55"/>
      <c r="DD58" s="55"/>
      <c r="DE58" s="55"/>
      <c r="DF58" s="55"/>
      <c r="DG58" s="55"/>
      <c r="DH58" s="55"/>
    </row>
    <row r="59" spans="1:112" ht="16.5" x14ac:dyDescent="0.2">
      <c r="A59" s="17">
        <v>55</v>
      </c>
      <c r="B59" s="92">
        <v>13</v>
      </c>
      <c r="C59" s="79">
        <v>30</v>
      </c>
      <c r="D59" s="101"/>
      <c r="E59" s="92">
        <f>INDEX(章节关卡!$D$6:$D$34,芦花古楼!B59)*芦花古楼!C59</f>
        <v>750</v>
      </c>
      <c r="F59" s="22">
        <f t="shared" si="15"/>
        <v>55</v>
      </c>
      <c r="G59" s="22">
        <f t="shared" si="16"/>
        <v>75</v>
      </c>
      <c r="H59" s="14">
        <f>INDEX(章节关卡!$F$6:$F$34,芦花古楼!B59)*芦花古楼!C59</f>
        <v>2100</v>
      </c>
      <c r="I59" s="14">
        <v>150</v>
      </c>
      <c r="L59" s="17">
        <v>55</v>
      </c>
      <c r="M59" s="92">
        <f t="shared" si="4"/>
        <v>14</v>
      </c>
      <c r="N59" s="79">
        <v>60</v>
      </c>
      <c r="O59" s="101"/>
      <c r="P59" s="92">
        <f>INDEX(章节关卡!$D$6:$D$34,芦花古楼!M59)*芦花古楼!N59</f>
        <v>1620</v>
      </c>
      <c r="Q59" s="22">
        <f t="shared" si="5"/>
        <v>60</v>
      </c>
      <c r="R59" s="22">
        <f t="shared" si="6"/>
        <v>75</v>
      </c>
      <c r="S59" s="14">
        <f>INDEX(章节关卡!$F$6:$F$34,芦花古楼!M59)*芦花古楼!N59</f>
        <v>4500</v>
      </c>
      <c r="T59" s="14">
        <v>150</v>
      </c>
      <c r="W59" s="17">
        <v>55</v>
      </c>
      <c r="X59" s="48">
        <v>14</v>
      </c>
      <c r="Y59" s="79">
        <v>90</v>
      </c>
      <c r="Z59" s="101"/>
      <c r="AA59" s="101">
        <f>INDEX(章节关卡!$D$6:$D$34,芦花古楼!X59)*芦花古楼!Y59</f>
        <v>2430</v>
      </c>
      <c r="AB59" s="22">
        <f t="shared" si="17"/>
        <v>65</v>
      </c>
      <c r="AC59" s="22">
        <f t="shared" si="18"/>
        <v>75</v>
      </c>
      <c r="AD59" s="14">
        <f>INDEX(章节关卡!$F$6:$F$34,芦花古楼!X59)*芦花古楼!Y59</f>
        <v>6750</v>
      </c>
      <c r="AE59" s="14">
        <v>150</v>
      </c>
      <c r="AH59" s="17">
        <v>55</v>
      </c>
      <c r="AI59" s="48">
        <v>14</v>
      </c>
      <c r="AJ59" s="79">
        <v>90</v>
      </c>
      <c r="AK59" s="101"/>
      <c r="AL59" s="101">
        <f>INDEX(章节关卡!$D$6:$D$34,芦花古楼!AI59)*芦花古楼!AJ59</f>
        <v>2430</v>
      </c>
      <c r="AM59" s="22">
        <f t="shared" si="7"/>
        <v>70</v>
      </c>
      <c r="AN59" s="22">
        <f t="shared" si="8"/>
        <v>75</v>
      </c>
      <c r="AO59" s="14">
        <f>INDEX(章节关卡!$F$6:$F$34,芦花古楼!AI59)*芦花古楼!AJ59</f>
        <v>6750</v>
      </c>
      <c r="AP59" s="14">
        <v>150</v>
      </c>
      <c r="AS59" s="18">
        <v>54</v>
      </c>
      <c r="AT59" s="18">
        <v>15</v>
      </c>
      <c r="AV59" s="18">
        <v>54</v>
      </c>
      <c r="AW59" s="101">
        <v>18</v>
      </c>
      <c r="AY59" s="18">
        <v>54</v>
      </c>
      <c r="AZ59" s="18">
        <v>18</v>
      </c>
      <c r="BB59" s="18">
        <v>54</v>
      </c>
      <c r="BC59" s="18">
        <v>18</v>
      </c>
      <c r="BF59" s="18">
        <v>54</v>
      </c>
      <c r="BG59" s="14">
        <f t="shared" si="19"/>
        <v>0</v>
      </c>
      <c r="BH59" s="14">
        <f t="shared" si="20"/>
        <v>480</v>
      </c>
      <c r="BI59" s="14">
        <f t="shared" si="21"/>
        <v>0</v>
      </c>
      <c r="BJ59" s="14">
        <f t="shared" si="12"/>
        <v>1200</v>
      </c>
      <c r="BK59" s="14">
        <f t="shared" si="13"/>
        <v>480</v>
      </c>
      <c r="BL59" s="14">
        <f t="shared" si="14"/>
        <v>960</v>
      </c>
      <c r="CJ59" s="55">
        <v>55</v>
      </c>
      <c r="CK59" s="55">
        <v>1</v>
      </c>
      <c r="CL59" s="55" t="s">
        <v>278</v>
      </c>
      <c r="CM59" s="55">
        <v>55</v>
      </c>
      <c r="CN59" s="55"/>
      <c r="CO59" s="55"/>
      <c r="CP59" s="55"/>
      <c r="CQ59" s="55" t="s">
        <v>416</v>
      </c>
      <c r="CR59" s="55">
        <v>3600</v>
      </c>
      <c r="CS59" s="55" t="s">
        <v>417</v>
      </c>
      <c r="CT59" s="55">
        <v>55</v>
      </c>
      <c r="CU59" s="55" t="s">
        <v>418</v>
      </c>
      <c r="CV59" s="55">
        <v>2</v>
      </c>
      <c r="CW59" s="55" t="s">
        <v>417</v>
      </c>
      <c r="CX59" s="55">
        <v>75</v>
      </c>
      <c r="CY59" s="55"/>
      <c r="CZ59" s="55"/>
      <c r="DA59" s="55"/>
      <c r="DB59" s="55"/>
      <c r="DC59" s="55"/>
      <c r="DD59" s="55"/>
      <c r="DE59" s="55"/>
      <c r="DF59" s="55"/>
      <c r="DG59" s="55"/>
      <c r="DH59" s="55"/>
    </row>
    <row r="60" spans="1:112" ht="16.5" x14ac:dyDescent="0.2">
      <c r="A60" s="17">
        <v>56</v>
      </c>
      <c r="B60" s="48">
        <v>14</v>
      </c>
      <c r="C60" s="79">
        <v>30</v>
      </c>
      <c r="D60" s="101"/>
      <c r="E60" s="92">
        <f>INDEX(章节关卡!$D$6:$D$34,芦花古楼!B60)*芦花古楼!C60</f>
        <v>810</v>
      </c>
      <c r="F60" s="22">
        <f t="shared" si="15"/>
        <v>60</v>
      </c>
      <c r="G60" s="22">
        <f t="shared" si="16"/>
        <v>75</v>
      </c>
      <c r="H60" s="14">
        <f>INDEX(章节关卡!$F$6:$F$34,芦花古楼!B60)*芦花古楼!C60</f>
        <v>2250</v>
      </c>
      <c r="I60" s="14">
        <v>150</v>
      </c>
      <c r="L60" s="17">
        <v>56</v>
      </c>
      <c r="M60" s="92">
        <f t="shared" si="4"/>
        <v>15</v>
      </c>
      <c r="N60" s="79">
        <v>60</v>
      </c>
      <c r="O60" s="101"/>
      <c r="P60" s="92">
        <f>INDEX(章节关卡!$D$6:$D$34,芦花古楼!M60)*芦花古楼!N60</f>
        <v>1800</v>
      </c>
      <c r="Q60" s="22">
        <f t="shared" si="5"/>
        <v>65</v>
      </c>
      <c r="R60" s="22">
        <f t="shared" si="6"/>
        <v>75</v>
      </c>
      <c r="S60" s="14">
        <f>INDEX(章节关卡!$F$6:$F$34,芦花古楼!M60)*芦花古楼!N60</f>
        <v>4800</v>
      </c>
      <c r="T60" s="14">
        <v>150</v>
      </c>
      <c r="W60" s="17">
        <v>56</v>
      </c>
      <c r="X60" s="48">
        <v>15</v>
      </c>
      <c r="Y60" s="79">
        <v>90</v>
      </c>
      <c r="Z60" s="101"/>
      <c r="AA60" s="101">
        <f>INDEX(章节关卡!$D$6:$D$34,芦花古楼!X60)*芦花古楼!Y60</f>
        <v>2700</v>
      </c>
      <c r="AB60" s="22">
        <f t="shared" si="17"/>
        <v>70</v>
      </c>
      <c r="AC60" s="22">
        <f t="shared" si="18"/>
        <v>75</v>
      </c>
      <c r="AD60" s="14">
        <f>INDEX(章节关卡!$F$6:$F$34,芦花古楼!X60)*芦花古楼!Y60</f>
        <v>7200</v>
      </c>
      <c r="AE60" s="14">
        <v>150</v>
      </c>
      <c r="AH60" s="17">
        <v>56</v>
      </c>
      <c r="AI60" s="48">
        <v>15</v>
      </c>
      <c r="AJ60" s="79">
        <v>90</v>
      </c>
      <c r="AK60" s="101"/>
      <c r="AL60" s="101">
        <f>INDEX(章节关卡!$D$6:$D$34,芦花古楼!AI60)*芦花古楼!AJ60</f>
        <v>2700</v>
      </c>
      <c r="AM60" s="22">
        <f t="shared" si="7"/>
        <v>75</v>
      </c>
      <c r="AN60" s="22">
        <f t="shared" si="8"/>
        <v>75</v>
      </c>
      <c r="AO60" s="14">
        <f>INDEX(章节关卡!$F$6:$F$34,芦花古楼!AI60)*芦花古楼!AJ60</f>
        <v>7200</v>
      </c>
      <c r="AP60" s="14">
        <v>150</v>
      </c>
      <c r="AS60" s="18">
        <v>55</v>
      </c>
      <c r="AT60" s="18">
        <v>16</v>
      </c>
      <c r="AV60" s="18">
        <v>55</v>
      </c>
      <c r="AW60" s="101">
        <v>19</v>
      </c>
      <c r="AY60" s="18">
        <v>55</v>
      </c>
      <c r="AZ60" s="18">
        <v>19</v>
      </c>
      <c r="BB60" s="18">
        <v>55</v>
      </c>
      <c r="BC60" s="18">
        <v>19</v>
      </c>
      <c r="BF60" s="18">
        <v>55</v>
      </c>
      <c r="BG60" s="14">
        <f t="shared" si="19"/>
        <v>0</v>
      </c>
      <c r="BH60" s="14">
        <f t="shared" si="20"/>
        <v>480</v>
      </c>
      <c r="BI60" s="14">
        <f t="shared" si="21"/>
        <v>0</v>
      </c>
      <c r="BJ60" s="14">
        <f t="shared" si="12"/>
        <v>1200</v>
      </c>
      <c r="BK60" s="14">
        <f t="shared" si="13"/>
        <v>480</v>
      </c>
      <c r="BL60" s="14">
        <f t="shared" si="14"/>
        <v>960</v>
      </c>
      <c r="CJ60" s="55">
        <v>56</v>
      </c>
      <c r="CK60" s="55">
        <v>1</v>
      </c>
      <c r="CL60" s="55" t="s">
        <v>278</v>
      </c>
      <c r="CM60" s="55">
        <v>56</v>
      </c>
      <c r="CN60" s="55"/>
      <c r="CO60" s="55"/>
      <c r="CP60" s="55"/>
      <c r="CQ60" s="55" t="s">
        <v>416</v>
      </c>
      <c r="CR60" s="55">
        <v>3600</v>
      </c>
      <c r="CS60" s="55" t="s">
        <v>417</v>
      </c>
      <c r="CT60" s="55">
        <v>60</v>
      </c>
      <c r="CU60" s="55"/>
      <c r="CV60" s="55"/>
      <c r="CW60" s="55" t="s">
        <v>417</v>
      </c>
      <c r="CX60" s="55">
        <v>75</v>
      </c>
      <c r="CY60" s="55"/>
      <c r="CZ60" s="55"/>
      <c r="DA60" s="55"/>
      <c r="DB60" s="55"/>
      <c r="DC60" s="55"/>
      <c r="DD60" s="55"/>
      <c r="DE60" s="55"/>
      <c r="DF60" s="55"/>
      <c r="DG60" s="55"/>
      <c r="DH60" s="55"/>
    </row>
    <row r="61" spans="1:112" ht="16.5" x14ac:dyDescent="0.2">
      <c r="A61" s="17">
        <v>57</v>
      </c>
      <c r="B61" s="92">
        <v>14</v>
      </c>
      <c r="C61" s="79">
        <v>30</v>
      </c>
      <c r="D61" s="101"/>
      <c r="E61" s="92">
        <f>INDEX(章节关卡!$D$6:$D$34,芦花古楼!B61)*芦花古楼!C61</f>
        <v>810</v>
      </c>
      <c r="F61" s="22">
        <f t="shared" si="15"/>
        <v>60</v>
      </c>
      <c r="G61" s="22">
        <f t="shared" si="16"/>
        <v>75</v>
      </c>
      <c r="H61" s="14">
        <f>INDEX(章节关卡!$F$6:$F$34,芦花古楼!B61)*芦花古楼!C61</f>
        <v>2250</v>
      </c>
      <c r="I61" s="14">
        <v>150</v>
      </c>
      <c r="L61" s="17">
        <v>57</v>
      </c>
      <c r="M61" s="92">
        <f t="shared" si="4"/>
        <v>15</v>
      </c>
      <c r="N61" s="79">
        <v>60</v>
      </c>
      <c r="O61" s="101"/>
      <c r="P61" s="92">
        <f>INDEX(章节关卡!$D$6:$D$34,芦花古楼!M61)*芦花古楼!N61</f>
        <v>1800</v>
      </c>
      <c r="Q61" s="22">
        <f t="shared" si="5"/>
        <v>65</v>
      </c>
      <c r="R61" s="22">
        <f t="shared" si="6"/>
        <v>75</v>
      </c>
      <c r="S61" s="14">
        <f>INDEX(章节关卡!$F$6:$F$34,芦花古楼!M61)*芦花古楼!N61</f>
        <v>4800</v>
      </c>
      <c r="T61" s="14">
        <v>150</v>
      </c>
      <c r="W61" s="17">
        <v>57</v>
      </c>
      <c r="X61" s="48">
        <v>15</v>
      </c>
      <c r="Y61" s="79">
        <v>90</v>
      </c>
      <c r="Z61" s="101"/>
      <c r="AA61" s="101">
        <f>INDEX(章节关卡!$D$6:$D$34,芦花古楼!X61)*芦花古楼!Y61</f>
        <v>2700</v>
      </c>
      <c r="AB61" s="22">
        <f t="shared" si="17"/>
        <v>70</v>
      </c>
      <c r="AC61" s="22">
        <f t="shared" si="18"/>
        <v>75</v>
      </c>
      <c r="AD61" s="14">
        <f>INDEX(章节关卡!$F$6:$F$34,芦花古楼!X61)*芦花古楼!Y61</f>
        <v>7200</v>
      </c>
      <c r="AE61" s="14">
        <v>150</v>
      </c>
      <c r="AH61" s="17">
        <v>57</v>
      </c>
      <c r="AI61" s="48">
        <v>15</v>
      </c>
      <c r="AJ61" s="79">
        <v>90</v>
      </c>
      <c r="AK61" s="101"/>
      <c r="AL61" s="101">
        <f>INDEX(章节关卡!$D$6:$D$34,芦花古楼!AI61)*芦花古楼!AJ61</f>
        <v>2700</v>
      </c>
      <c r="AM61" s="22">
        <f t="shared" si="7"/>
        <v>75</v>
      </c>
      <c r="AN61" s="22">
        <f t="shared" si="8"/>
        <v>75</v>
      </c>
      <c r="AO61" s="14">
        <f>INDEX(章节关卡!$F$6:$F$34,芦花古楼!AI61)*芦花古楼!AJ61</f>
        <v>7200</v>
      </c>
      <c r="AP61" s="14">
        <v>150</v>
      </c>
      <c r="AS61" s="18">
        <v>56</v>
      </c>
      <c r="AT61" s="18">
        <v>16</v>
      </c>
      <c r="AV61" s="18">
        <v>56</v>
      </c>
      <c r="AW61" s="101">
        <v>19</v>
      </c>
      <c r="AY61" s="18">
        <v>56</v>
      </c>
      <c r="AZ61" s="18">
        <v>19</v>
      </c>
      <c r="BB61" s="18">
        <v>56</v>
      </c>
      <c r="BC61" s="18">
        <v>19</v>
      </c>
      <c r="BF61" s="18">
        <v>56</v>
      </c>
      <c r="BG61" s="14">
        <f t="shared" si="19"/>
        <v>0</v>
      </c>
      <c r="BH61" s="14">
        <f t="shared" si="20"/>
        <v>480</v>
      </c>
      <c r="BI61" s="14">
        <f t="shared" si="21"/>
        <v>0</v>
      </c>
      <c r="BJ61" s="14">
        <f t="shared" si="12"/>
        <v>1200</v>
      </c>
      <c r="BK61" s="14">
        <f t="shared" si="13"/>
        <v>480</v>
      </c>
      <c r="BL61" s="14">
        <f t="shared" si="14"/>
        <v>960</v>
      </c>
      <c r="CJ61" s="55">
        <v>57</v>
      </c>
      <c r="CK61" s="55">
        <v>1</v>
      </c>
      <c r="CL61" s="55" t="s">
        <v>278</v>
      </c>
      <c r="CM61" s="55">
        <v>57</v>
      </c>
      <c r="CN61" s="55"/>
      <c r="CO61" s="55"/>
      <c r="CP61" s="55"/>
      <c r="CQ61" s="55" t="s">
        <v>416</v>
      </c>
      <c r="CR61" s="55">
        <v>3600</v>
      </c>
      <c r="CS61" s="55" t="s">
        <v>417</v>
      </c>
      <c r="CT61" s="55">
        <v>60</v>
      </c>
      <c r="CU61" s="55"/>
      <c r="CV61" s="55"/>
      <c r="CW61" s="55" t="s">
        <v>417</v>
      </c>
      <c r="CX61" s="55">
        <v>75</v>
      </c>
      <c r="CY61" s="55"/>
      <c r="CZ61" s="55"/>
      <c r="DA61" s="55"/>
      <c r="DB61" s="55"/>
      <c r="DC61" s="55"/>
      <c r="DD61" s="55"/>
      <c r="DE61" s="55"/>
      <c r="DF61" s="55"/>
      <c r="DG61" s="55"/>
      <c r="DH61" s="55"/>
    </row>
    <row r="62" spans="1:112" ht="16.5" x14ac:dyDescent="0.2">
      <c r="A62" s="17">
        <v>58</v>
      </c>
      <c r="B62" s="92">
        <v>14</v>
      </c>
      <c r="C62" s="79">
        <v>30</v>
      </c>
      <c r="D62" s="101"/>
      <c r="E62" s="92">
        <f>INDEX(章节关卡!$D$6:$D$34,芦花古楼!B62)*芦花古楼!C62</f>
        <v>810</v>
      </c>
      <c r="F62" s="22">
        <f t="shared" si="15"/>
        <v>60</v>
      </c>
      <c r="G62" s="22">
        <f t="shared" si="16"/>
        <v>75</v>
      </c>
      <c r="H62" s="14">
        <f>INDEX(章节关卡!$F$6:$F$34,芦花古楼!B62)*芦花古楼!C62</f>
        <v>2250</v>
      </c>
      <c r="I62" s="14">
        <v>150</v>
      </c>
      <c r="L62" s="17">
        <v>58</v>
      </c>
      <c r="M62" s="92">
        <f t="shared" si="4"/>
        <v>15</v>
      </c>
      <c r="N62" s="79">
        <v>60</v>
      </c>
      <c r="O62" s="101"/>
      <c r="P62" s="92">
        <f>INDEX(章节关卡!$D$6:$D$34,芦花古楼!M62)*芦花古楼!N62</f>
        <v>1800</v>
      </c>
      <c r="Q62" s="22">
        <f t="shared" si="5"/>
        <v>65</v>
      </c>
      <c r="R62" s="22">
        <f t="shared" si="6"/>
        <v>75</v>
      </c>
      <c r="S62" s="14">
        <f>INDEX(章节关卡!$F$6:$F$34,芦花古楼!M62)*芦花古楼!N62</f>
        <v>4800</v>
      </c>
      <c r="T62" s="14">
        <v>150</v>
      </c>
      <c r="W62" s="17">
        <v>58</v>
      </c>
      <c r="X62" s="48">
        <v>15</v>
      </c>
      <c r="Y62" s="79">
        <v>90</v>
      </c>
      <c r="Z62" s="101"/>
      <c r="AA62" s="101">
        <f>INDEX(章节关卡!$D$6:$D$34,芦花古楼!X62)*芦花古楼!Y62</f>
        <v>2700</v>
      </c>
      <c r="AB62" s="22">
        <f t="shared" si="17"/>
        <v>70</v>
      </c>
      <c r="AC62" s="22">
        <f t="shared" si="18"/>
        <v>75</v>
      </c>
      <c r="AD62" s="14">
        <f>INDEX(章节关卡!$F$6:$F$34,芦花古楼!X62)*芦花古楼!Y62</f>
        <v>7200</v>
      </c>
      <c r="AE62" s="14">
        <v>150</v>
      </c>
      <c r="AH62" s="17">
        <v>58</v>
      </c>
      <c r="AI62" s="48">
        <v>15</v>
      </c>
      <c r="AJ62" s="79">
        <v>90</v>
      </c>
      <c r="AK62" s="101"/>
      <c r="AL62" s="101">
        <f>INDEX(章节关卡!$D$6:$D$34,芦花古楼!AI62)*芦花古楼!AJ62</f>
        <v>2700</v>
      </c>
      <c r="AM62" s="22">
        <f t="shared" si="7"/>
        <v>75</v>
      </c>
      <c r="AN62" s="22">
        <f t="shared" si="8"/>
        <v>75</v>
      </c>
      <c r="AO62" s="14">
        <f>INDEX(章节关卡!$F$6:$F$34,芦花古楼!AI62)*芦花古楼!AJ62</f>
        <v>7200</v>
      </c>
      <c r="AP62" s="14">
        <v>150</v>
      </c>
      <c r="AS62" s="18">
        <v>57</v>
      </c>
      <c r="AT62" s="101">
        <v>17</v>
      </c>
      <c r="AV62" s="18">
        <v>57</v>
      </c>
      <c r="AW62" s="101">
        <v>20</v>
      </c>
      <c r="AY62" s="18">
        <v>57</v>
      </c>
      <c r="AZ62" s="18">
        <v>20</v>
      </c>
      <c r="BB62" s="18">
        <v>57</v>
      </c>
      <c r="BC62" s="18">
        <v>20</v>
      </c>
      <c r="BF62" s="18">
        <v>57</v>
      </c>
      <c r="BG62" s="14">
        <f t="shared" si="19"/>
        <v>0</v>
      </c>
      <c r="BH62" s="14">
        <f t="shared" si="20"/>
        <v>480</v>
      </c>
      <c r="BI62" s="14">
        <f t="shared" si="21"/>
        <v>0</v>
      </c>
      <c r="BJ62" s="14">
        <f t="shared" si="12"/>
        <v>1200</v>
      </c>
      <c r="BK62" s="14">
        <f t="shared" si="13"/>
        <v>480</v>
      </c>
      <c r="BL62" s="14">
        <f t="shared" si="14"/>
        <v>960</v>
      </c>
      <c r="CJ62" s="55">
        <v>58</v>
      </c>
      <c r="CK62" s="55">
        <v>1</v>
      </c>
      <c r="CL62" s="55" t="s">
        <v>278</v>
      </c>
      <c r="CM62" s="55">
        <v>58</v>
      </c>
      <c r="CN62" s="55"/>
      <c r="CO62" s="55"/>
      <c r="CP62" s="55"/>
      <c r="CQ62" s="55" t="s">
        <v>416</v>
      </c>
      <c r="CR62" s="55">
        <v>3600</v>
      </c>
      <c r="CS62" s="55" t="s">
        <v>417</v>
      </c>
      <c r="CT62" s="55">
        <v>60</v>
      </c>
      <c r="CU62" s="55"/>
      <c r="CV62" s="55"/>
      <c r="CW62" s="55" t="s">
        <v>417</v>
      </c>
      <c r="CX62" s="55">
        <v>75</v>
      </c>
      <c r="CY62" s="55"/>
      <c r="CZ62" s="55"/>
      <c r="DA62" s="55"/>
      <c r="DB62" s="55"/>
      <c r="DC62" s="55"/>
      <c r="DD62" s="55"/>
      <c r="DE62" s="55"/>
      <c r="DF62" s="55"/>
      <c r="DG62" s="55"/>
      <c r="DH62" s="55"/>
    </row>
    <row r="63" spans="1:112" ht="16.5" x14ac:dyDescent="0.2">
      <c r="A63" s="17">
        <v>59</v>
      </c>
      <c r="B63" s="92">
        <v>14</v>
      </c>
      <c r="C63" s="79">
        <v>30</v>
      </c>
      <c r="D63" s="101"/>
      <c r="E63" s="92">
        <f>INDEX(章节关卡!$D$6:$D$34,芦花古楼!B63)*芦花古楼!C63</f>
        <v>810</v>
      </c>
      <c r="F63" s="22">
        <f t="shared" si="15"/>
        <v>60</v>
      </c>
      <c r="G63" s="22">
        <f t="shared" si="16"/>
        <v>75</v>
      </c>
      <c r="H63" s="14">
        <f>INDEX(章节关卡!$F$6:$F$34,芦花古楼!B63)*芦花古楼!C63</f>
        <v>2250</v>
      </c>
      <c r="I63" s="14">
        <v>150</v>
      </c>
      <c r="L63" s="17">
        <v>59</v>
      </c>
      <c r="M63" s="92">
        <f t="shared" si="4"/>
        <v>15</v>
      </c>
      <c r="N63" s="79">
        <v>60</v>
      </c>
      <c r="O63" s="101"/>
      <c r="P63" s="92">
        <f>INDEX(章节关卡!$D$6:$D$34,芦花古楼!M63)*芦花古楼!N63</f>
        <v>1800</v>
      </c>
      <c r="Q63" s="22">
        <f t="shared" si="5"/>
        <v>65</v>
      </c>
      <c r="R63" s="22">
        <f t="shared" si="6"/>
        <v>75</v>
      </c>
      <c r="S63" s="14">
        <f>INDEX(章节关卡!$F$6:$F$34,芦花古楼!M63)*芦花古楼!N63</f>
        <v>4800</v>
      </c>
      <c r="T63" s="14">
        <v>150</v>
      </c>
      <c r="W63" s="17">
        <v>59</v>
      </c>
      <c r="X63" s="48">
        <v>15</v>
      </c>
      <c r="Y63" s="79">
        <v>90</v>
      </c>
      <c r="Z63" s="101"/>
      <c r="AA63" s="101">
        <f>INDEX(章节关卡!$D$6:$D$34,芦花古楼!X63)*芦花古楼!Y63</f>
        <v>2700</v>
      </c>
      <c r="AB63" s="22">
        <f t="shared" si="17"/>
        <v>70</v>
      </c>
      <c r="AC63" s="22">
        <f t="shared" si="18"/>
        <v>75</v>
      </c>
      <c r="AD63" s="14">
        <f>INDEX(章节关卡!$F$6:$F$34,芦花古楼!X63)*芦花古楼!Y63</f>
        <v>7200</v>
      </c>
      <c r="AE63" s="14">
        <v>150</v>
      </c>
      <c r="AH63" s="17">
        <v>59</v>
      </c>
      <c r="AI63" s="48">
        <v>15</v>
      </c>
      <c r="AJ63" s="79">
        <v>90</v>
      </c>
      <c r="AK63" s="101"/>
      <c r="AL63" s="101">
        <f>INDEX(章节关卡!$D$6:$D$34,芦花古楼!AI63)*芦花古楼!AJ63</f>
        <v>2700</v>
      </c>
      <c r="AM63" s="22">
        <f t="shared" si="7"/>
        <v>75</v>
      </c>
      <c r="AN63" s="22">
        <f t="shared" si="8"/>
        <v>75</v>
      </c>
      <c r="AO63" s="14">
        <f>INDEX(章节关卡!$F$6:$F$34,芦花古楼!AI63)*芦花古楼!AJ63</f>
        <v>7200</v>
      </c>
      <c r="AP63" s="14">
        <v>150</v>
      </c>
      <c r="AS63" s="18">
        <v>58</v>
      </c>
      <c r="AT63" s="18">
        <v>17</v>
      </c>
      <c r="AV63" s="18">
        <v>58</v>
      </c>
      <c r="AW63" s="101">
        <v>20</v>
      </c>
      <c r="AY63" s="18">
        <v>58</v>
      </c>
      <c r="AZ63" s="18">
        <v>20</v>
      </c>
      <c r="BB63" s="18">
        <v>58</v>
      </c>
      <c r="BC63" s="18">
        <v>20</v>
      </c>
      <c r="BF63" s="18">
        <v>58</v>
      </c>
      <c r="BG63" s="14">
        <f t="shared" si="19"/>
        <v>0</v>
      </c>
      <c r="BH63" s="14">
        <f t="shared" si="20"/>
        <v>480</v>
      </c>
      <c r="BI63" s="14">
        <f t="shared" si="21"/>
        <v>0</v>
      </c>
      <c r="BJ63" s="14">
        <f t="shared" si="12"/>
        <v>1200</v>
      </c>
      <c r="BK63" s="14">
        <f t="shared" si="13"/>
        <v>480</v>
      </c>
      <c r="BL63" s="14">
        <f t="shared" si="14"/>
        <v>960</v>
      </c>
      <c r="CJ63" s="55">
        <v>59</v>
      </c>
      <c r="CK63" s="55">
        <v>1</v>
      </c>
      <c r="CL63" s="55" t="s">
        <v>278</v>
      </c>
      <c r="CM63" s="55">
        <v>59</v>
      </c>
      <c r="CN63" s="55"/>
      <c r="CO63" s="55"/>
      <c r="CP63" s="55"/>
      <c r="CQ63" s="55" t="s">
        <v>416</v>
      </c>
      <c r="CR63" s="55">
        <v>3600</v>
      </c>
      <c r="CS63" s="55" t="s">
        <v>417</v>
      </c>
      <c r="CT63" s="55">
        <v>60</v>
      </c>
      <c r="CU63" s="55"/>
      <c r="CV63" s="55"/>
      <c r="CW63" s="55" t="s">
        <v>417</v>
      </c>
      <c r="CX63" s="55">
        <v>75</v>
      </c>
      <c r="CY63" s="55"/>
      <c r="CZ63" s="55"/>
      <c r="DA63" s="55"/>
      <c r="DB63" s="55"/>
      <c r="DC63" s="55"/>
      <c r="DD63" s="55"/>
      <c r="DE63" s="55"/>
      <c r="DF63" s="55"/>
      <c r="DG63" s="55"/>
      <c r="DH63" s="55"/>
    </row>
    <row r="64" spans="1:112" ht="16.5" x14ac:dyDescent="0.2">
      <c r="A64" s="17">
        <v>60</v>
      </c>
      <c r="B64" s="92">
        <v>14</v>
      </c>
      <c r="C64" s="79">
        <v>30</v>
      </c>
      <c r="D64" s="101"/>
      <c r="E64" s="92">
        <f>INDEX(章节关卡!$D$6:$D$34,芦花古楼!B64)*芦花古楼!C64</f>
        <v>810</v>
      </c>
      <c r="F64" s="22">
        <f t="shared" si="15"/>
        <v>60</v>
      </c>
      <c r="G64" s="22">
        <f t="shared" si="16"/>
        <v>80</v>
      </c>
      <c r="H64" s="14">
        <f>INDEX(章节关卡!$F$6:$F$34,芦花古楼!B64)*芦花古楼!C64</f>
        <v>2250</v>
      </c>
      <c r="I64" s="14">
        <v>200</v>
      </c>
      <c r="L64" s="17">
        <v>60</v>
      </c>
      <c r="M64" s="92">
        <f t="shared" si="4"/>
        <v>15</v>
      </c>
      <c r="N64" s="79">
        <v>60</v>
      </c>
      <c r="O64" s="101"/>
      <c r="P64" s="92">
        <f>INDEX(章节关卡!$D$6:$D$34,芦花古楼!M64)*芦花古楼!N64</f>
        <v>1800</v>
      </c>
      <c r="Q64" s="22">
        <f t="shared" si="5"/>
        <v>65</v>
      </c>
      <c r="R64" s="22">
        <f t="shared" si="6"/>
        <v>80</v>
      </c>
      <c r="S64" s="14">
        <f>INDEX(章节关卡!$F$6:$F$34,芦花古楼!M64)*芦花古楼!N64</f>
        <v>4800</v>
      </c>
      <c r="T64" s="14">
        <v>200</v>
      </c>
      <c r="W64" s="17">
        <v>60</v>
      </c>
      <c r="X64" s="25">
        <v>15</v>
      </c>
      <c r="Y64" s="79">
        <v>90</v>
      </c>
      <c r="Z64" s="101"/>
      <c r="AA64" s="101">
        <f>INDEX(章节关卡!$D$6:$D$34,芦花古楼!X64)*芦花古楼!Y64</f>
        <v>2700</v>
      </c>
      <c r="AB64" s="22">
        <f t="shared" si="17"/>
        <v>70</v>
      </c>
      <c r="AC64" s="22">
        <f t="shared" si="18"/>
        <v>80</v>
      </c>
      <c r="AD64" s="14">
        <f>INDEX(章节关卡!$F$6:$F$34,芦花古楼!X64)*芦花古楼!Y64</f>
        <v>7200</v>
      </c>
      <c r="AE64" s="14">
        <v>200</v>
      </c>
      <c r="AH64" s="17">
        <v>60</v>
      </c>
      <c r="AI64" s="48">
        <v>15</v>
      </c>
      <c r="AJ64" s="79">
        <v>90</v>
      </c>
      <c r="AK64" s="101"/>
      <c r="AL64" s="101">
        <f>INDEX(章节关卡!$D$6:$D$34,芦花古楼!AI64)*芦花古楼!AJ64</f>
        <v>2700</v>
      </c>
      <c r="AM64" s="22">
        <f t="shared" si="7"/>
        <v>75</v>
      </c>
      <c r="AN64" s="22">
        <f t="shared" si="8"/>
        <v>80</v>
      </c>
      <c r="AO64" s="14">
        <f>INDEX(章节关卡!$F$6:$F$34,芦花古楼!AI64)*芦花古楼!AJ64</f>
        <v>7200</v>
      </c>
      <c r="AP64" s="14">
        <v>200</v>
      </c>
      <c r="AS64" s="18">
        <v>59</v>
      </c>
      <c r="AT64" s="101">
        <v>18</v>
      </c>
      <c r="AV64" s="18">
        <v>59</v>
      </c>
      <c r="AW64" s="101">
        <v>21</v>
      </c>
      <c r="AY64" s="18">
        <v>59</v>
      </c>
      <c r="AZ64" s="18">
        <v>21</v>
      </c>
      <c r="BB64" s="18">
        <v>59</v>
      </c>
      <c r="BC64" s="18">
        <v>21</v>
      </c>
      <c r="BF64" s="18">
        <v>59</v>
      </c>
      <c r="BG64" s="14">
        <f t="shared" si="19"/>
        <v>0</v>
      </c>
      <c r="BH64" s="14">
        <f t="shared" si="20"/>
        <v>480</v>
      </c>
      <c r="BI64" s="14">
        <f t="shared" si="21"/>
        <v>0</v>
      </c>
      <c r="BJ64" s="14">
        <f t="shared" si="12"/>
        <v>1200</v>
      </c>
      <c r="BK64" s="14">
        <f t="shared" si="13"/>
        <v>480</v>
      </c>
      <c r="BL64" s="14">
        <f t="shared" si="14"/>
        <v>960</v>
      </c>
      <c r="CJ64" s="55">
        <v>60</v>
      </c>
      <c r="CK64" s="55">
        <v>1</v>
      </c>
      <c r="CL64" s="55" t="s">
        <v>278</v>
      </c>
      <c r="CM64" s="55">
        <v>60</v>
      </c>
      <c r="CN64" s="55"/>
      <c r="CO64" s="55"/>
      <c r="CP64" s="55"/>
      <c r="CQ64" s="55" t="s">
        <v>416</v>
      </c>
      <c r="CR64" s="55">
        <v>3600</v>
      </c>
      <c r="CS64" s="55" t="s">
        <v>417</v>
      </c>
      <c r="CT64" s="55">
        <v>60</v>
      </c>
      <c r="CU64" s="55" t="s">
        <v>301</v>
      </c>
      <c r="CV64" s="55">
        <v>2</v>
      </c>
      <c r="CW64" s="55" t="s">
        <v>417</v>
      </c>
      <c r="CX64" s="55">
        <v>80</v>
      </c>
      <c r="CY64" s="55"/>
      <c r="CZ64" s="55"/>
      <c r="DA64" s="55"/>
      <c r="DB64" s="55"/>
      <c r="DC64" s="55"/>
      <c r="DD64" s="55"/>
      <c r="DE64" s="55"/>
      <c r="DF64" s="55"/>
      <c r="DG64" s="55"/>
      <c r="DH64" s="55"/>
    </row>
    <row r="65" spans="1:112" ht="16.5" x14ac:dyDescent="0.2">
      <c r="A65" s="17">
        <v>61</v>
      </c>
      <c r="B65" s="48">
        <v>15</v>
      </c>
      <c r="C65" s="79">
        <v>30</v>
      </c>
      <c r="D65" s="101"/>
      <c r="E65" s="92">
        <f>INDEX(章节关卡!$D$6:$D$34,芦花古楼!B65)*芦花古楼!C65</f>
        <v>900</v>
      </c>
      <c r="F65" s="22">
        <f t="shared" si="15"/>
        <v>65</v>
      </c>
      <c r="G65" s="22">
        <f t="shared" si="16"/>
        <v>80</v>
      </c>
      <c r="H65" s="14">
        <f>INDEX(章节关卡!$F$6:$F$34,芦花古楼!B65)*芦花古楼!C65</f>
        <v>2400</v>
      </c>
      <c r="I65" s="14">
        <v>200</v>
      </c>
      <c r="L65" s="17">
        <v>61</v>
      </c>
      <c r="M65" s="92">
        <f t="shared" si="4"/>
        <v>16</v>
      </c>
      <c r="N65" s="79">
        <v>60</v>
      </c>
      <c r="O65" s="101"/>
      <c r="P65" s="92">
        <f>INDEX(章节关卡!$D$6:$D$34,芦花古楼!M65)*芦花古楼!N65</f>
        <v>1920</v>
      </c>
      <c r="Q65" s="22">
        <f t="shared" si="5"/>
        <v>70</v>
      </c>
      <c r="R65" s="22">
        <f t="shared" si="6"/>
        <v>80</v>
      </c>
      <c r="S65" s="14">
        <f>INDEX(章节关卡!$F$6:$F$34,芦花古楼!M65)*芦花古楼!N65</f>
        <v>5400</v>
      </c>
      <c r="T65" s="14">
        <v>200</v>
      </c>
      <c r="W65" s="17">
        <v>61</v>
      </c>
      <c r="X65" s="25">
        <v>16</v>
      </c>
      <c r="Y65" s="79">
        <v>90</v>
      </c>
      <c r="Z65" s="101"/>
      <c r="AA65" s="101">
        <f>INDEX(章节关卡!$D$6:$D$34,芦花古楼!X65)*芦花古楼!Y65</f>
        <v>2880</v>
      </c>
      <c r="AB65" s="22">
        <f t="shared" si="17"/>
        <v>75</v>
      </c>
      <c r="AC65" s="22">
        <f t="shared" si="18"/>
        <v>80</v>
      </c>
      <c r="AD65" s="14">
        <f>INDEX(章节关卡!$F$6:$F$34,芦花古楼!X65)*芦花古楼!Y65</f>
        <v>8100</v>
      </c>
      <c r="AE65" s="14">
        <v>200</v>
      </c>
      <c r="AH65" s="17">
        <v>61</v>
      </c>
      <c r="AI65" s="48">
        <v>16</v>
      </c>
      <c r="AJ65" s="79">
        <v>90</v>
      </c>
      <c r="AK65" s="101"/>
      <c r="AL65" s="101">
        <f>INDEX(章节关卡!$D$6:$D$34,芦花古楼!AI65)*芦花古楼!AJ65</f>
        <v>2880</v>
      </c>
      <c r="AM65" s="22">
        <f t="shared" si="7"/>
        <v>80</v>
      </c>
      <c r="AN65" s="22">
        <f t="shared" si="8"/>
        <v>80</v>
      </c>
      <c r="AO65" s="14">
        <f>INDEX(章节关卡!$F$6:$F$34,芦花古楼!AI65)*芦花古楼!AJ65</f>
        <v>8100</v>
      </c>
      <c r="AP65" s="14">
        <v>200</v>
      </c>
      <c r="AS65" s="18">
        <v>60</v>
      </c>
      <c r="AT65" s="101">
        <v>18</v>
      </c>
      <c r="AV65" s="18">
        <v>60</v>
      </c>
      <c r="AW65" s="101">
        <v>21</v>
      </c>
      <c r="AY65" s="18">
        <v>60</v>
      </c>
      <c r="AZ65" s="18">
        <v>21</v>
      </c>
      <c r="BB65" s="18">
        <v>60</v>
      </c>
      <c r="BC65" s="18">
        <v>21</v>
      </c>
      <c r="BF65" s="18">
        <v>60</v>
      </c>
      <c r="BG65" s="14">
        <f t="shared" si="19"/>
        <v>0</v>
      </c>
      <c r="BH65" s="14">
        <f t="shared" si="20"/>
        <v>480</v>
      </c>
      <c r="BI65" s="14">
        <f t="shared" si="21"/>
        <v>0</v>
      </c>
      <c r="BJ65" s="14">
        <f t="shared" si="12"/>
        <v>1200</v>
      </c>
      <c r="BK65" s="14">
        <f t="shared" si="13"/>
        <v>480</v>
      </c>
      <c r="BL65" s="14">
        <f t="shared" si="14"/>
        <v>960</v>
      </c>
      <c r="CJ65" s="55">
        <v>61</v>
      </c>
      <c r="CK65" s="55">
        <v>1</v>
      </c>
      <c r="CL65" s="55" t="s">
        <v>278</v>
      </c>
      <c r="CM65" s="55">
        <v>61</v>
      </c>
      <c r="CN65" s="55"/>
      <c r="CO65" s="55"/>
      <c r="CP65" s="55"/>
      <c r="CQ65" s="55" t="s">
        <v>416</v>
      </c>
      <c r="CR65" s="55">
        <v>3600</v>
      </c>
      <c r="CS65" s="55" t="s">
        <v>417</v>
      </c>
      <c r="CT65" s="55">
        <v>65</v>
      </c>
      <c r="CU65" s="55"/>
      <c r="CV65" s="55"/>
      <c r="CW65" s="55" t="s">
        <v>417</v>
      </c>
      <c r="CX65" s="55">
        <v>80</v>
      </c>
      <c r="CY65" s="55"/>
      <c r="CZ65" s="55"/>
      <c r="DA65" s="55"/>
      <c r="DB65" s="55"/>
      <c r="DC65" s="55"/>
      <c r="DD65" s="55"/>
      <c r="DE65" s="55"/>
      <c r="DF65" s="55"/>
      <c r="DG65" s="55"/>
      <c r="DH65" s="55"/>
    </row>
    <row r="66" spans="1:112" ht="16.5" x14ac:dyDescent="0.2">
      <c r="A66" s="17">
        <v>62</v>
      </c>
      <c r="B66" s="92">
        <v>15</v>
      </c>
      <c r="C66" s="79">
        <v>30</v>
      </c>
      <c r="D66" s="101"/>
      <c r="E66" s="92">
        <f>INDEX(章节关卡!$D$6:$D$34,芦花古楼!B66)*芦花古楼!C66</f>
        <v>900</v>
      </c>
      <c r="F66" s="22">
        <f t="shared" si="15"/>
        <v>65</v>
      </c>
      <c r="G66" s="22">
        <f t="shared" si="16"/>
        <v>80</v>
      </c>
      <c r="H66" s="14">
        <f>INDEX(章节关卡!$F$6:$F$34,芦花古楼!B66)*芦花古楼!C66</f>
        <v>2400</v>
      </c>
      <c r="I66" s="14">
        <v>200</v>
      </c>
      <c r="L66" s="17">
        <v>62</v>
      </c>
      <c r="M66" s="92">
        <f t="shared" si="4"/>
        <v>16</v>
      </c>
      <c r="N66" s="79">
        <v>60</v>
      </c>
      <c r="O66" s="101"/>
      <c r="P66" s="92">
        <f>INDEX(章节关卡!$D$6:$D$34,芦花古楼!M66)*芦花古楼!N66</f>
        <v>1920</v>
      </c>
      <c r="Q66" s="22">
        <f t="shared" si="5"/>
        <v>70</v>
      </c>
      <c r="R66" s="22">
        <f t="shared" si="6"/>
        <v>80</v>
      </c>
      <c r="S66" s="14">
        <f>INDEX(章节关卡!$F$6:$F$34,芦花古楼!M66)*芦花古楼!N66</f>
        <v>5400</v>
      </c>
      <c r="T66" s="14">
        <v>200</v>
      </c>
      <c r="W66" s="17">
        <v>62</v>
      </c>
      <c r="X66" s="25">
        <v>16</v>
      </c>
      <c r="Y66" s="79">
        <v>90</v>
      </c>
      <c r="Z66" s="101"/>
      <c r="AA66" s="101">
        <f>INDEX(章节关卡!$D$6:$D$34,芦花古楼!X66)*芦花古楼!Y66</f>
        <v>2880</v>
      </c>
      <c r="AB66" s="22">
        <f t="shared" si="17"/>
        <v>75</v>
      </c>
      <c r="AC66" s="22">
        <f t="shared" si="18"/>
        <v>80</v>
      </c>
      <c r="AD66" s="14">
        <f>INDEX(章节关卡!$F$6:$F$34,芦花古楼!X66)*芦花古楼!Y66</f>
        <v>8100</v>
      </c>
      <c r="AE66" s="14">
        <v>200</v>
      </c>
      <c r="AH66" s="17">
        <v>62</v>
      </c>
      <c r="AI66" s="48">
        <v>16</v>
      </c>
      <c r="AJ66" s="79">
        <v>90</v>
      </c>
      <c r="AK66" s="101"/>
      <c r="AL66" s="101">
        <f>INDEX(章节关卡!$D$6:$D$34,芦花古楼!AI66)*芦花古楼!AJ66</f>
        <v>2880</v>
      </c>
      <c r="AM66" s="22">
        <f t="shared" si="7"/>
        <v>80</v>
      </c>
      <c r="AN66" s="22">
        <f t="shared" si="8"/>
        <v>80</v>
      </c>
      <c r="AO66" s="14">
        <f>INDEX(章节关卡!$F$6:$F$34,芦花古楼!AI66)*芦花古楼!AJ66</f>
        <v>8100</v>
      </c>
      <c r="AP66" s="14">
        <v>200</v>
      </c>
      <c r="AS66" s="18">
        <v>61</v>
      </c>
      <c r="AT66" s="18">
        <v>19</v>
      </c>
      <c r="AV66" s="18">
        <v>61</v>
      </c>
      <c r="AW66" s="101">
        <v>22</v>
      </c>
      <c r="AY66" s="18">
        <v>61</v>
      </c>
      <c r="AZ66" s="18">
        <v>22</v>
      </c>
      <c r="BB66" s="18">
        <v>61</v>
      </c>
      <c r="BC66" s="18">
        <v>22</v>
      </c>
      <c r="BF66" s="18">
        <v>61</v>
      </c>
      <c r="BG66" s="14">
        <f t="shared" si="19"/>
        <v>0</v>
      </c>
      <c r="BH66" s="14">
        <f t="shared" si="20"/>
        <v>480</v>
      </c>
      <c r="BI66" s="14">
        <f t="shared" si="21"/>
        <v>0</v>
      </c>
      <c r="BJ66" s="14">
        <f t="shared" si="12"/>
        <v>1200</v>
      </c>
      <c r="BK66" s="14">
        <f t="shared" si="13"/>
        <v>480</v>
      </c>
      <c r="BL66" s="14">
        <f t="shared" si="14"/>
        <v>960</v>
      </c>
      <c r="CJ66" s="55">
        <v>62</v>
      </c>
      <c r="CK66" s="55">
        <v>1</v>
      </c>
      <c r="CL66" s="55" t="s">
        <v>278</v>
      </c>
      <c r="CM66" s="55">
        <v>62</v>
      </c>
      <c r="CN66" s="55"/>
      <c r="CO66" s="55"/>
      <c r="CP66" s="55"/>
      <c r="CQ66" s="55" t="s">
        <v>416</v>
      </c>
      <c r="CR66" s="55">
        <v>3600</v>
      </c>
      <c r="CS66" s="55" t="s">
        <v>417</v>
      </c>
      <c r="CT66" s="55">
        <v>65</v>
      </c>
      <c r="CU66" s="55"/>
      <c r="CV66" s="55"/>
      <c r="CW66" s="55" t="s">
        <v>417</v>
      </c>
      <c r="CX66" s="55">
        <v>80</v>
      </c>
      <c r="CY66" s="55"/>
      <c r="CZ66" s="55"/>
      <c r="DA66" s="55"/>
      <c r="DB66" s="55"/>
      <c r="DC66" s="55"/>
      <c r="DD66" s="55"/>
      <c r="DE66" s="55"/>
      <c r="DF66" s="55"/>
      <c r="DG66" s="55"/>
      <c r="DH66" s="55"/>
    </row>
    <row r="67" spans="1:112" ht="16.5" x14ac:dyDescent="0.2">
      <c r="A67" s="17">
        <v>63</v>
      </c>
      <c r="B67" s="92">
        <v>15</v>
      </c>
      <c r="C67" s="79">
        <v>30</v>
      </c>
      <c r="D67" s="101"/>
      <c r="E67" s="92">
        <f>INDEX(章节关卡!$D$6:$D$34,芦花古楼!B67)*芦花古楼!C67</f>
        <v>900</v>
      </c>
      <c r="F67" s="22">
        <f t="shared" si="15"/>
        <v>65</v>
      </c>
      <c r="G67" s="22">
        <f t="shared" si="16"/>
        <v>80</v>
      </c>
      <c r="H67" s="14">
        <f>INDEX(章节关卡!$F$6:$F$34,芦花古楼!B67)*芦花古楼!C67</f>
        <v>2400</v>
      </c>
      <c r="I67" s="14">
        <v>200</v>
      </c>
      <c r="L67" s="17">
        <v>63</v>
      </c>
      <c r="M67" s="92">
        <f t="shared" si="4"/>
        <v>16</v>
      </c>
      <c r="N67" s="79">
        <v>60</v>
      </c>
      <c r="O67" s="101"/>
      <c r="P67" s="92">
        <f>INDEX(章节关卡!$D$6:$D$34,芦花古楼!M67)*芦花古楼!N67</f>
        <v>1920</v>
      </c>
      <c r="Q67" s="22">
        <f t="shared" si="5"/>
        <v>70</v>
      </c>
      <c r="R67" s="22">
        <f t="shared" si="6"/>
        <v>80</v>
      </c>
      <c r="S67" s="14">
        <f>INDEX(章节关卡!$F$6:$F$34,芦花古楼!M67)*芦花古楼!N67</f>
        <v>5400</v>
      </c>
      <c r="T67" s="14">
        <v>200</v>
      </c>
      <c r="W67" s="17">
        <v>63</v>
      </c>
      <c r="X67" s="25">
        <v>16</v>
      </c>
      <c r="Y67" s="79">
        <v>90</v>
      </c>
      <c r="Z67" s="101"/>
      <c r="AA67" s="101">
        <f>INDEX(章节关卡!$D$6:$D$34,芦花古楼!X67)*芦花古楼!Y67</f>
        <v>2880</v>
      </c>
      <c r="AB67" s="22">
        <f t="shared" si="17"/>
        <v>75</v>
      </c>
      <c r="AC67" s="22">
        <f t="shared" si="18"/>
        <v>80</v>
      </c>
      <c r="AD67" s="14">
        <f>INDEX(章节关卡!$F$6:$F$34,芦花古楼!X67)*芦花古楼!Y67</f>
        <v>8100</v>
      </c>
      <c r="AE67" s="14">
        <v>200</v>
      </c>
      <c r="AH67" s="17">
        <v>63</v>
      </c>
      <c r="AI67" s="48">
        <v>16</v>
      </c>
      <c r="AJ67" s="79">
        <v>90</v>
      </c>
      <c r="AK67" s="101"/>
      <c r="AL67" s="101">
        <f>INDEX(章节关卡!$D$6:$D$34,芦花古楼!AI67)*芦花古楼!AJ67</f>
        <v>2880</v>
      </c>
      <c r="AM67" s="22">
        <f t="shared" si="7"/>
        <v>80</v>
      </c>
      <c r="AN67" s="22">
        <f t="shared" si="8"/>
        <v>80</v>
      </c>
      <c r="AO67" s="14">
        <f>INDEX(章节关卡!$F$6:$F$34,芦花古楼!AI67)*芦花古楼!AJ67</f>
        <v>8100</v>
      </c>
      <c r="AP67" s="14">
        <v>200</v>
      </c>
      <c r="AS67" s="18">
        <v>62</v>
      </c>
      <c r="AT67" s="101">
        <v>19</v>
      </c>
      <c r="AV67" s="18">
        <v>62</v>
      </c>
      <c r="AW67" s="101">
        <v>22</v>
      </c>
      <c r="AY67" s="18">
        <v>62</v>
      </c>
      <c r="AZ67" s="18">
        <v>22</v>
      </c>
      <c r="BB67" s="18">
        <v>62</v>
      </c>
      <c r="BC67" s="18">
        <v>22</v>
      </c>
      <c r="BF67" s="18">
        <v>62</v>
      </c>
      <c r="BG67" s="14">
        <f t="shared" si="19"/>
        <v>0</v>
      </c>
      <c r="BH67" s="14">
        <f t="shared" si="20"/>
        <v>480</v>
      </c>
      <c r="BI67" s="14">
        <f t="shared" si="21"/>
        <v>0</v>
      </c>
      <c r="BJ67" s="14">
        <f t="shared" si="12"/>
        <v>1200</v>
      </c>
      <c r="BK67" s="14">
        <f t="shared" si="13"/>
        <v>480</v>
      </c>
      <c r="BL67" s="14">
        <f t="shared" si="14"/>
        <v>960</v>
      </c>
      <c r="CJ67" s="55">
        <v>63</v>
      </c>
      <c r="CK67" s="55">
        <v>1</v>
      </c>
      <c r="CL67" s="55" t="s">
        <v>278</v>
      </c>
      <c r="CM67" s="55">
        <v>63</v>
      </c>
      <c r="CN67" s="55"/>
      <c r="CO67" s="55"/>
      <c r="CP67" s="55"/>
      <c r="CQ67" s="55" t="s">
        <v>416</v>
      </c>
      <c r="CR67" s="55">
        <v>3600</v>
      </c>
      <c r="CS67" s="55" t="s">
        <v>417</v>
      </c>
      <c r="CT67" s="55">
        <v>65</v>
      </c>
      <c r="CU67" s="55"/>
      <c r="CV67" s="55"/>
      <c r="CW67" s="55" t="s">
        <v>417</v>
      </c>
      <c r="CX67" s="55">
        <v>80</v>
      </c>
      <c r="CY67" s="55"/>
      <c r="CZ67" s="55"/>
      <c r="DA67" s="55"/>
      <c r="DB67" s="55"/>
      <c r="DC67" s="55"/>
      <c r="DD67" s="55"/>
      <c r="DE67" s="55"/>
      <c r="DF67" s="55"/>
      <c r="DG67" s="55"/>
      <c r="DH67" s="55"/>
    </row>
    <row r="68" spans="1:112" ht="16.5" x14ac:dyDescent="0.2">
      <c r="A68" s="17">
        <v>64</v>
      </c>
      <c r="B68" s="92">
        <v>15</v>
      </c>
      <c r="C68" s="79">
        <v>30</v>
      </c>
      <c r="D68" s="101"/>
      <c r="E68" s="92">
        <f>INDEX(章节关卡!$D$6:$D$34,芦花古楼!B68)*芦花古楼!C68</f>
        <v>900</v>
      </c>
      <c r="F68" s="22">
        <f t="shared" si="15"/>
        <v>65</v>
      </c>
      <c r="G68" s="22">
        <f t="shared" si="16"/>
        <v>80</v>
      </c>
      <c r="H68" s="14">
        <f>INDEX(章节关卡!$F$6:$F$34,芦花古楼!B68)*芦花古楼!C68</f>
        <v>2400</v>
      </c>
      <c r="I68" s="14">
        <v>200</v>
      </c>
      <c r="L68" s="17">
        <v>64</v>
      </c>
      <c r="M68" s="92">
        <f t="shared" si="4"/>
        <v>16</v>
      </c>
      <c r="N68" s="79">
        <v>60</v>
      </c>
      <c r="O68" s="101"/>
      <c r="P68" s="92">
        <f>INDEX(章节关卡!$D$6:$D$34,芦花古楼!M68)*芦花古楼!N68</f>
        <v>1920</v>
      </c>
      <c r="Q68" s="22">
        <f t="shared" si="5"/>
        <v>70</v>
      </c>
      <c r="R68" s="22">
        <f t="shared" si="6"/>
        <v>80</v>
      </c>
      <c r="S68" s="14">
        <f>INDEX(章节关卡!$F$6:$F$34,芦花古楼!M68)*芦花古楼!N68</f>
        <v>5400</v>
      </c>
      <c r="T68" s="14">
        <v>200</v>
      </c>
      <c r="W68" s="17">
        <v>64</v>
      </c>
      <c r="X68" s="25">
        <v>16</v>
      </c>
      <c r="Y68" s="79">
        <v>90</v>
      </c>
      <c r="Z68" s="101"/>
      <c r="AA68" s="101">
        <f>INDEX(章节关卡!$D$6:$D$34,芦花古楼!X68)*芦花古楼!Y68</f>
        <v>2880</v>
      </c>
      <c r="AB68" s="22">
        <f t="shared" si="17"/>
        <v>75</v>
      </c>
      <c r="AC68" s="22">
        <f t="shared" si="18"/>
        <v>80</v>
      </c>
      <c r="AD68" s="14">
        <f>INDEX(章节关卡!$F$6:$F$34,芦花古楼!X68)*芦花古楼!Y68</f>
        <v>8100</v>
      </c>
      <c r="AE68" s="14">
        <v>200</v>
      </c>
      <c r="AH68" s="17">
        <v>64</v>
      </c>
      <c r="AI68" s="48">
        <v>16</v>
      </c>
      <c r="AJ68" s="79">
        <v>90</v>
      </c>
      <c r="AK68" s="101"/>
      <c r="AL68" s="101">
        <f>INDEX(章节关卡!$D$6:$D$34,芦花古楼!AI68)*芦花古楼!AJ68</f>
        <v>2880</v>
      </c>
      <c r="AM68" s="22">
        <f t="shared" si="7"/>
        <v>80</v>
      </c>
      <c r="AN68" s="22">
        <f t="shared" si="8"/>
        <v>80</v>
      </c>
      <c r="AO68" s="14">
        <f>INDEX(章节关卡!$F$6:$F$34,芦花古楼!AI68)*芦花古楼!AJ68</f>
        <v>8100</v>
      </c>
      <c r="AP68" s="14">
        <v>200</v>
      </c>
      <c r="AS68" s="18">
        <v>63</v>
      </c>
      <c r="AT68" s="101">
        <v>20</v>
      </c>
      <c r="AV68" s="18">
        <v>63</v>
      </c>
      <c r="AW68" s="101">
        <v>23</v>
      </c>
      <c r="AY68" s="18">
        <v>63</v>
      </c>
      <c r="AZ68" s="18">
        <v>23</v>
      </c>
      <c r="BB68" s="18">
        <v>63</v>
      </c>
      <c r="BC68" s="18">
        <v>23</v>
      </c>
      <c r="BF68" s="18">
        <v>63</v>
      </c>
      <c r="BG68" s="14">
        <f t="shared" si="19"/>
        <v>0</v>
      </c>
      <c r="BH68" s="14">
        <f t="shared" si="20"/>
        <v>480</v>
      </c>
      <c r="BI68" s="14">
        <f t="shared" si="21"/>
        <v>0</v>
      </c>
      <c r="BJ68" s="14">
        <f t="shared" si="12"/>
        <v>1200</v>
      </c>
      <c r="BK68" s="14">
        <f t="shared" si="13"/>
        <v>480</v>
      </c>
      <c r="BL68" s="14">
        <f t="shared" si="14"/>
        <v>960</v>
      </c>
      <c r="CJ68" s="55">
        <v>64</v>
      </c>
      <c r="CK68" s="55">
        <v>1</v>
      </c>
      <c r="CL68" s="55" t="s">
        <v>278</v>
      </c>
      <c r="CM68" s="55">
        <v>64</v>
      </c>
      <c r="CN68" s="55"/>
      <c r="CO68" s="55"/>
      <c r="CP68" s="55"/>
      <c r="CQ68" s="55" t="s">
        <v>416</v>
      </c>
      <c r="CR68" s="55">
        <v>3600</v>
      </c>
      <c r="CS68" s="55" t="s">
        <v>417</v>
      </c>
      <c r="CT68" s="55">
        <v>65</v>
      </c>
      <c r="CU68" s="55"/>
      <c r="CV68" s="55"/>
      <c r="CW68" s="55" t="s">
        <v>417</v>
      </c>
      <c r="CX68" s="55">
        <v>80</v>
      </c>
      <c r="CY68" s="55"/>
      <c r="CZ68" s="55"/>
      <c r="DA68" s="55"/>
      <c r="DB68" s="55"/>
      <c r="DC68" s="55"/>
      <c r="DD68" s="55"/>
      <c r="DE68" s="55"/>
      <c r="DF68" s="55"/>
      <c r="DG68" s="55"/>
      <c r="DH68" s="55"/>
    </row>
    <row r="69" spans="1:112" ht="16.5" x14ac:dyDescent="0.2">
      <c r="A69" s="17">
        <v>65</v>
      </c>
      <c r="B69" s="92">
        <v>15</v>
      </c>
      <c r="C69" s="79">
        <v>30</v>
      </c>
      <c r="D69" s="101"/>
      <c r="E69" s="92">
        <f>INDEX(章节关卡!$D$6:$D$34,芦花古楼!B69)*芦花古楼!C69</f>
        <v>900</v>
      </c>
      <c r="F69" s="22">
        <f t="shared" ref="F69:F104" si="22">INT((A69-1)/5+1)*5</f>
        <v>65</v>
      </c>
      <c r="G69" s="22">
        <f t="shared" ref="G69:G104" si="23">INT(A69/5)*5+20</f>
        <v>85</v>
      </c>
      <c r="H69" s="14">
        <f>INDEX(章节关卡!$F$6:$F$34,芦花古楼!B69)*芦花古楼!C69</f>
        <v>2400</v>
      </c>
      <c r="I69" s="14">
        <v>200</v>
      </c>
      <c r="L69" s="17">
        <v>65</v>
      </c>
      <c r="M69" s="92">
        <f t="shared" si="4"/>
        <v>16</v>
      </c>
      <c r="N69" s="79">
        <v>60</v>
      </c>
      <c r="O69" s="101"/>
      <c r="P69" s="92">
        <f>INDEX(章节关卡!$D$6:$D$34,芦花古楼!M69)*芦花古楼!N69</f>
        <v>1920</v>
      </c>
      <c r="Q69" s="22">
        <f t="shared" si="5"/>
        <v>70</v>
      </c>
      <c r="R69" s="22">
        <f t="shared" si="6"/>
        <v>85</v>
      </c>
      <c r="S69" s="14">
        <f>INDEX(章节关卡!$F$6:$F$34,芦花古楼!M69)*芦花古楼!N69</f>
        <v>5400</v>
      </c>
      <c r="T69" s="14">
        <v>200</v>
      </c>
      <c r="W69" s="17">
        <v>65</v>
      </c>
      <c r="X69" s="25">
        <v>16</v>
      </c>
      <c r="Y69" s="79">
        <v>90</v>
      </c>
      <c r="Z69" s="101"/>
      <c r="AA69" s="101">
        <f>INDEX(章节关卡!$D$6:$D$34,芦花古楼!X69)*芦花古楼!Y69</f>
        <v>2880</v>
      </c>
      <c r="AB69" s="22">
        <f t="shared" ref="AB69:AB104" si="24">INT((W69-1)/5+3)*5</f>
        <v>75</v>
      </c>
      <c r="AC69" s="22">
        <f t="shared" ref="AC69:AC104" si="25">INT(W69/5)*5+20</f>
        <v>85</v>
      </c>
      <c r="AD69" s="14">
        <f>INDEX(章节关卡!$F$6:$F$34,芦花古楼!X69)*芦花古楼!Y69</f>
        <v>8100</v>
      </c>
      <c r="AE69" s="14">
        <v>200</v>
      </c>
      <c r="AH69" s="17">
        <v>65</v>
      </c>
      <c r="AI69" s="48">
        <v>16</v>
      </c>
      <c r="AJ69" s="79">
        <v>90</v>
      </c>
      <c r="AK69" s="101"/>
      <c r="AL69" s="101">
        <f>INDEX(章节关卡!$D$6:$D$34,芦花古楼!AI69)*芦花古楼!AJ69</f>
        <v>2880</v>
      </c>
      <c r="AM69" s="22">
        <f t="shared" si="7"/>
        <v>80</v>
      </c>
      <c r="AN69" s="22">
        <f t="shared" si="8"/>
        <v>85</v>
      </c>
      <c r="AO69" s="14">
        <f>INDEX(章节关卡!$F$6:$F$34,芦花古楼!AI69)*芦花古楼!AJ69</f>
        <v>8100</v>
      </c>
      <c r="AP69" s="14">
        <v>200</v>
      </c>
      <c r="AS69" s="18">
        <v>64</v>
      </c>
      <c r="AT69" s="101">
        <v>20</v>
      </c>
      <c r="AV69" s="18">
        <v>64</v>
      </c>
      <c r="AW69" s="101">
        <v>23</v>
      </c>
      <c r="AY69" s="18">
        <v>64</v>
      </c>
      <c r="AZ69" s="18">
        <v>23</v>
      </c>
      <c r="BB69" s="18">
        <v>64</v>
      </c>
      <c r="BC69" s="18">
        <v>23</v>
      </c>
      <c r="BF69" s="18">
        <v>64</v>
      </c>
      <c r="BG69" s="14">
        <f t="shared" si="19"/>
        <v>0</v>
      </c>
      <c r="BH69" s="14">
        <f t="shared" si="20"/>
        <v>480</v>
      </c>
      <c r="BI69" s="14">
        <f t="shared" si="21"/>
        <v>0</v>
      </c>
      <c r="BJ69" s="14">
        <f t="shared" si="12"/>
        <v>1200</v>
      </c>
      <c r="BK69" s="14">
        <f t="shared" si="13"/>
        <v>480</v>
      </c>
      <c r="BL69" s="14">
        <f t="shared" si="14"/>
        <v>960</v>
      </c>
      <c r="CJ69" s="55">
        <v>65</v>
      </c>
      <c r="CK69" s="55">
        <v>1</v>
      </c>
      <c r="CL69" s="55" t="s">
        <v>278</v>
      </c>
      <c r="CM69" s="55">
        <v>65</v>
      </c>
      <c r="CN69" s="55"/>
      <c r="CO69" s="55"/>
      <c r="CP69" s="55"/>
      <c r="CQ69" s="55" t="s">
        <v>416</v>
      </c>
      <c r="CR69" s="55">
        <v>4320</v>
      </c>
      <c r="CS69" s="55" t="s">
        <v>417</v>
      </c>
      <c r="CT69" s="55">
        <v>65</v>
      </c>
      <c r="CU69" s="55" t="s">
        <v>418</v>
      </c>
      <c r="CV69" s="55">
        <v>2</v>
      </c>
      <c r="CW69" s="55" t="s">
        <v>417</v>
      </c>
      <c r="CX69" s="55">
        <v>85</v>
      </c>
      <c r="CY69" s="55"/>
      <c r="CZ69" s="55"/>
      <c r="DA69" s="55"/>
      <c r="DB69" s="55"/>
      <c r="DC69" s="55"/>
      <c r="DD69" s="55"/>
      <c r="DE69" s="55"/>
      <c r="DF69" s="55"/>
      <c r="DG69" s="55"/>
      <c r="DH69" s="55"/>
    </row>
    <row r="70" spans="1:112" ht="16.5" x14ac:dyDescent="0.2">
      <c r="A70" s="17">
        <v>66</v>
      </c>
      <c r="B70" s="48">
        <v>16</v>
      </c>
      <c r="C70" s="79">
        <v>30</v>
      </c>
      <c r="D70" s="101"/>
      <c r="E70" s="92">
        <f>INDEX(章节关卡!$D$6:$D$34,芦花古楼!B70)*芦花古楼!C70</f>
        <v>960</v>
      </c>
      <c r="F70" s="22">
        <f t="shared" si="22"/>
        <v>70</v>
      </c>
      <c r="G70" s="22">
        <f t="shared" si="23"/>
        <v>85</v>
      </c>
      <c r="H70" s="14">
        <f>INDEX(章节关卡!$F$6:$F$34,芦花古楼!B70)*芦花古楼!C70</f>
        <v>2700</v>
      </c>
      <c r="I70" s="14">
        <v>200</v>
      </c>
      <c r="L70" s="17">
        <v>66</v>
      </c>
      <c r="M70" s="92">
        <f t="shared" ref="M70:M104" si="26">INT((L70-1)/5)+4</f>
        <v>17</v>
      </c>
      <c r="N70" s="79">
        <v>60</v>
      </c>
      <c r="O70" s="101"/>
      <c r="P70" s="92">
        <f>INDEX(章节关卡!$D$6:$D$34,芦花古楼!M70)*芦花古楼!N70</f>
        <v>2100</v>
      </c>
      <c r="Q70" s="22">
        <f t="shared" ref="Q70:Q104" si="27">INT((L70-1)/5+2)*5</f>
        <v>75</v>
      </c>
      <c r="R70" s="22">
        <f t="shared" ref="R70:R104" si="28">INT(L70/5)*5+20</f>
        <v>85</v>
      </c>
      <c r="S70" s="14">
        <f>INDEX(章节关卡!$F$6:$F$34,芦花古楼!M70)*芦花古楼!N70</f>
        <v>6000</v>
      </c>
      <c r="T70" s="14">
        <v>200</v>
      </c>
      <c r="W70" s="17">
        <v>66</v>
      </c>
      <c r="X70" s="25">
        <v>17</v>
      </c>
      <c r="Y70" s="79">
        <v>90</v>
      </c>
      <c r="Z70" s="101"/>
      <c r="AA70" s="101">
        <f>INDEX(章节关卡!$D$6:$D$34,芦花古楼!X70)*芦花古楼!Y70</f>
        <v>3150</v>
      </c>
      <c r="AB70" s="22">
        <f t="shared" si="24"/>
        <v>80</v>
      </c>
      <c r="AC70" s="22">
        <f t="shared" si="25"/>
        <v>85</v>
      </c>
      <c r="AD70" s="14">
        <f>INDEX(章节关卡!$F$6:$F$34,芦花古楼!X70)*芦花古楼!Y70</f>
        <v>9000</v>
      </c>
      <c r="AE70" s="14">
        <v>200</v>
      </c>
      <c r="AH70" s="17">
        <v>66</v>
      </c>
      <c r="AI70" s="48">
        <v>17</v>
      </c>
      <c r="AJ70" s="79">
        <v>90</v>
      </c>
      <c r="AK70" s="101"/>
      <c r="AL70" s="101">
        <f>INDEX(章节关卡!$D$6:$D$34,芦花古楼!AI70)*芦花古楼!AJ70</f>
        <v>3150</v>
      </c>
      <c r="AM70" s="22">
        <f t="shared" ref="AM70:AM104" si="29">INT((AH70-1)/5+4)*5</f>
        <v>85</v>
      </c>
      <c r="AN70" s="22">
        <f t="shared" ref="AN70:AN104" si="30">INT(AH70/5)*5+20</f>
        <v>85</v>
      </c>
      <c r="AO70" s="14">
        <f>INDEX(章节关卡!$F$6:$F$34,芦花古楼!AI70)*芦花古楼!AJ70</f>
        <v>9000</v>
      </c>
      <c r="AP70" s="14">
        <v>200</v>
      </c>
      <c r="AS70" s="18">
        <v>65</v>
      </c>
      <c r="AT70" s="101">
        <v>21</v>
      </c>
      <c r="AV70" s="18">
        <v>65</v>
      </c>
      <c r="AW70" s="101">
        <v>24</v>
      </c>
      <c r="AY70" s="18">
        <v>65</v>
      </c>
      <c r="AZ70" s="18">
        <v>24</v>
      </c>
      <c r="BB70" s="18">
        <v>65</v>
      </c>
      <c r="BC70" s="18">
        <v>24</v>
      </c>
      <c r="BF70" s="18">
        <v>65</v>
      </c>
      <c r="BG70" s="14">
        <f t="shared" ref="BG70:BG101" si="31">SUMIFS($F$5:$F$104,$AT$6:$AT$105,"="&amp;BF70)+SUMIFS($Q$5:$Q$104,$AW$6:$AW$105,"="&amp;BF70)+SUMIFS($AB$5:$AB$104,$AZ$6:$AZ$105,"="&amp;BF70)+SUMIFS($AM$5:$AM$104,$BC$6:$BC$105,"="&amp;BF70)</f>
        <v>0</v>
      </c>
      <c r="BH70" s="14">
        <f t="shared" ref="BH70:BH105" si="32">INDEX($G$5:$G$104,MATCH(BF70,$AT$5:$AT$105,1)-1)+INDEX($R$5:$R$104,MATCH(BF70,$AW$5:$AW$105,1)-1)+INDEX($AC$5:$AC$104,MATCH(BF70,$AZ$5:$AZ$105,1)-1)+INDEX($AN$5:$AN$104,MATCH(BF70,$BC$5:$BC$105,1)-1)</f>
        <v>480</v>
      </c>
      <c r="BI70" s="14">
        <f t="shared" ref="BI70:BI105" si="33">SUMIFS($H$5:$H$104,$AT$6:$AT$105,"="&amp;BF70)+SUMIFS($S$5:$S$104,$AW$6:$AW$105,"="&amp;BF70)+SUMIFS($AD$5:$AD$104,$AZ$6:$AZ$105,"="&amp;BF70)+SUMIFS($AO$5:$AO$104,$BC$6:$BC$105,"="&amp;BF70)</f>
        <v>0</v>
      </c>
      <c r="BJ70" s="14">
        <f t="shared" si="12"/>
        <v>1200</v>
      </c>
      <c r="BK70" s="14">
        <f t="shared" si="13"/>
        <v>480</v>
      </c>
      <c r="BL70" s="14">
        <f t="shared" si="14"/>
        <v>960</v>
      </c>
      <c r="CJ70" s="55">
        <v>66</v>
      </c>
      <c r="CK70" s="55">
        <v>1</v>
      </c>
      <c r="CL70" s="55" t="s">
        <v>278</v>
      </c>
      <c r="CM70" s="55">
        <v>66</v>
      </c>
      <c r="CN70" s="55"/>
      <c r="CO70" s="55"/>
      <c r="CP70" s="55"/>
      <c r="CQ70" s="55" t="s">
        <v>416</v>
      </c>
      <c r="CR70" s="55">
        <v>4320</v>
      </c>
      <c r="CS70" s="55" t="s">
        <v>417</v>
      </c>
      <c r="CT70" s="55">
        <v>70</v>
      </c>
      <c r="CU70" s="55"/>
      <c r="CV70" s="55"/>
      <c r="CW70" s="55" t="s">
        <v>417</v>
      </c>
      <c r="CX70" s="55">
        <v>85</v>
      </c>
      <c r="CY70" s="55"/>
      <c r="CZ70" s="55"/>
      <c r="DA70" s="55"/>
      <c r="DB70" s="55"/>
      <c r="DC70" s="55"/>
      <c r="DD70" s="55"/>
      <c r="DE70" s="55"/>
      <c r="DF70" s="55"/>
      <c r="DG70" s="55"/>
      <c r="DH70" s="55"/>
    </row>
    <row r="71" spans="1:112" ht="16.5" x14ac:dyDescent="0.2">
      <c r="A71" s="17">
        <v>67</v>
      </c>
      <c r="B71" s="92">
        <v>16</v>
      </c>
      <c r="C71" s="79">
        <v>30</v>
      </c>
      <c r="D71" s="101"/>
      <c r="E71" s="92">
        <f>INDEX(章节关卡!$D$6:$D$34,芦花古楼!B71)*芦花古楼!C71</f>
        <v>960</v>
      </c>
      <c r="F71" s="22">
        <f t="shared" si="22"/>
        <v>70</v>
      </c>
      <c r="G71" s="22">
        <f t="shared" si="23"/>
        <v>85</v>
      </c>
      <c r="H71" s="14">
        <f>INDEX(章节关卡!$F$6:$F$34,芦花古楼!B71)*芦花古楼!C71</f>
        <v>2700</v>
      </c>
      <c r="I71" s="14">
        <v>200</v>
      </c>
      <c r="L71" s="17">
        <v>67</v>
      </c>
      <c r="M71" s="92">
        <f t="shared" si="26"/>
        <v>17</v>
      </c>
      <c r="N71" s="79">
        <v>60</v>
      </c>
      <c r="O71" s="101"/>
      <c r="P71" s="92">
        <f>INDEX(章节关卡!$D$6:$D$34,芦花古楼!M71)*芦花古楼!N71</f>
        <v>2100</v>
      </c>
      <c r="Q71" s="22">
        <f t="shared" si="27"/>
        <v>75</v>
      </c>
      <c r="R71" s="22">
        <f t="shared" si="28"/>
        <v>85</v>
      </c>
      <c r="S71" s="14">
        <f>INDEX(章节关卡!$F$6:$F$34,芦花古楼!M71)*芦花古楼!N71</f>
        <v>6000</v>
      </c>
      <c r="T71" s="14">
        <v>200</v>
      </c>
      <c r="W71" s="17">
        <v>67</v>
      </c>
      <c r="X71" s="25">
        <v>17</v>
      </c>
      <c r="Y71" s="79">
        <v>90</v>
      </c>
      <c r="Z71" s="101"/>
      <c r="AA71" s="101">
        <f>INDEX(章节关卡!$D$6:$D$34,芦花古楼!X71)*芦花古楼!Y71</f>
        <v>3150</v>
      </c>
      <c r="AB71" s="22">
        <f t="shared" si="24"/>
        <v>80</v>
      </c>
      <c r="AC71" s="22">
        <f t="shared" si="25"/>
        <v>85</v>
      </c>
      <c r="AD71" s="14">
        <f>INDEX(章节关卡!$F$6:$F$34,芦花古楼!X71)*芦花古楼!Y71</f>
        <v>9000</v>
      </c>
      <c r="AE71" s="14">
        <v>200</v>
      </c>
      <c r="AH71" s="17">
        <v>67</v>
      </c>
      <c r="AI71" s="48">
        <v>17</v>
      </c>
      <c r="AJ71" s="79">
        <v>90</v>
      </c>
      <c r="AK71" s="101"/>
      <c r="AL71" s="101">
        <f>INDEX(章节关卡!$D$6:$D$34,芦花古楼!AI71)*芦花古楼!AJ71</f>
        <v>3150</v>
      </c>
      <c r="AM71" s="22">
        <f t="shared" si="29"/>
        <v>85</v>
      </c>
      <c r="AN71" s="22">
        <f t="shared" si="30"/>
        <v>85</v>
      </c>
      <c r="AO71" s="14">
        <f>INDEX(章节关卡!$F$6:$F$34,芦花古楼!AI71)*芦花古楼!AJ71</f>
        <v>9000</v>
      </c>
      <c r="AP71" s="14">
        <v>200</v>
      </c>
      <c r="AS71" s="18">
        <v>66</v>
      </c>
      <c r="AT71" s="101">
        <v>21</v>
      </c>
      <c r="AV71" s="18">
        <v>66</v>
      </c>
      <c r="AW71" s="101">
        <v>24</v>
      </c>
      <c r="AY71" s="18">
        <v>66</v>
      </c>
      <c r="AZ71" s="18">
        <v>24</v>
      </c>
      <c r="BB71" s="18">
        <v>66</v>
      </c>
      <c r="BC71" s="18">
        <v>24</v>
      </c>
      <c r="BF71" s="18">
        <v>66</v>
      </c>
      <c r="BG71" s="14">
        <f t="shared" si="31"/>
        <v>0</v>
      </c>
      <c r="BH71" s="14">
        <f t="shared" si="32"/>
        <v>480</v>
      </c>
      <c r="BI71" s="14">
        <f t="shared" si="33"/>
        <v>0</v>
      </c>
      <c r="BJ71" s="14">
        <f t="shared" ref="BJ71:BJ105" si="34">INDEX($I$5:$I$104,MATCH(BF71,$AT$5:$AT$105,1)-1)+INDEX($T$5:$T$104,MATCH(BF71,$AW$5:$AW$105,1)-1)+INDEX($AE$5:$AE$104,MATCH(BF71,$AZ$5:$AZ$105,1)-1)+INDEX($AP$5:$AP$104,MATCH(BF71,$BC$5:$BC$105,1)-1)</f>
        <v>1200</v>
      </c>
      <c r="BK71" s="14">
        <f t="shared" ref="BK71:BK134" si="35">BG71+BH70</f>
        <v>480</v>
      </c>
      <c r="BL71" s="14">
        <f t="shared" ref="BL71:BL134" si="36">BK71*BL$3</f>
        <v>960</v>
      </c>
      <c r="CJ71" s="55">
        <v>67</v>
      </c>
      <c r="CK71" s="55">
        <v>1</v>
      </c>
      <c r="CL71" s="55" t="s">
        <v>278</v>
      </c>
      <c r="CM71" s="55">
        <v>67</v>
      </c>
      <c r="CN71" s="55"/>
      <c r="CO71" s="55"/>
      <c r="CP71" s="55"/>
      <c r="CQ71" s="55" t="s">
        <v>416</v>
      </c>
      <c r="CR71" s="55">
        <v>4320</v>
      </c>
      <c r="CS71" s="55" t="s">
        <v>417</v>
      </c>
      <c r="CT71" s="55">
        <v>70</v>
      </c>
      <c r="CU71" s="55"/>
      <c r="CV71" s="55"/>
      <c r="CW71" s="55" t="s">
        <v>417</v>
      </c>
      <c r="CX71" s="55">
        <v>85</v>
      </c>
      <c r="CY71" s="55"/>
      <c r="CZ71" s="55"/>
      <c r="DA71" s="55"/>
      <c r="DB71" s="55"/>
      <c r="DC71" s="55"/>
      <c r="DD71" s="55"/>
      <c r="DE71" s="55"/>
      <c r="DF71" s="55"/>
      <c r="DG71" s="55"/>
      <c r="DH71" s="55"/>
    </row>
    <row r="72" spans="1:112" ht="16.5" x14ac:dyDescent="0.2">
      <c r="A72" s="17">
        <v>68</v>
      </c>
      <c r="B72" s="92">
        <v>16</v>
      </c>
      <c r="C72" s="79">
        <v>30</v>
      </c>
      <c r="D72" s="101"/>
      <c r="E72" s="92">
        <f>INDEX(章节关卡!$D$6:$D$34,芦花古楼!B72)*芦花古楼!C72</f>
        <v>960</v>
      </c>
      <c r="F72" s="22">
        <f t="shared" si="22"/>
        <v>70</v>
      </c>
      <c r="G72" s="22">
        <f t="shared" si="23"/>
        <v>85</v>
      </c>
      <c r="H72" s="14">
        <f>INDEX(章节关卡!$F$6:$F$34,芦花古楼!B72)*芦花古楼!C72</f>
        <v>2700</v>
      </c>
      <c r="I72" s="14">
        <v>200</v>
      </c>
      <c r="L72" s="17">
        <v>68</v>
      </c>
      <c r="M72" s="92">
        <f t="shared" si="26"/>
        <v>17</v>
      </c>
      <c r="N72" s="79">
        <v>60</v>
      </c>
      <c r="O72" s="101"/>
      <c r="P72" s="92">
        <f>INDEX(章节关卡!$D$6:$D$34,芦花古楼!M72)*芦花古楼!N72</f>
        <v>2100</v>
      </c>
      <c r="Q72" s="22">
        <f t="shared" si="27"/>
        <v>75</v>
      </c>
      <c r="R72" s="22">
        <f t="shared" si="28"/>
        <v>85</v>
      </c>
      <c r="S72" s="14">
        <f>INDEX(章节关卡!$F$6:$F$34,芦花古楼!M72)*芦花古楼!N72</f>
        <v>6000</v>
      </c>
      <c r="T72" s="14">
        <v>200</v>
      </c>
      <c r="W72" s="17">
        <v>68</v>
      </c>
      <c r="X72" s="25">
        <v>17</v>
      </c>
      <c r="Y72" s="79">
        <v>90</v>
      </c>
      <c r="Z72" s="101"/>
      <c r="AA72" s="101">
        <f>INDEX(章节关卡!$D$6:$D$34,芦花古楼!X72)*芦花古楼!Y72</f>
        <v>3150</v>
      </c>
      <c r="AB72" s="22">
        <f t="shared" si="24"/>
        <v>80</v>
      </c>
      <c r="AC72" s="22">
        <f t="shared" si="25"/>
        <v>85</v>
      </c>
      <c r="AD72" s="14">
        <f>INDEX(章节关卡!$F$6:$F$34,芦花古楼!X72)*芦花古楼!Y72</f>
        <v>9000</v>
      </c>
      <c r="AE72" s="14">
        <v>200</v>
      </c>
      <c r="AH72" s="17">
        <v>68</v>
      </c>
      <c r="AI72" s="48">
        <v>17</v>
      </c>
      <c r="AJ72" s="79">
        <v>90</v>
      </c>
      <c r="AK72" s="101"/>
      <c r="AL72" s="101">
        <f>INDEX(章节关卡!$D$6:$D$34,芦花古楼!AI72)*芦花古楼!AJ72</f>
        <v>3150</v>
      </c>
      <c r="AM72" s="22">
        <f t="shared" si="29"/>
        <v>85</v>
      </c>
      <c r="AN72" s="22">
        <f t="shared" si="30"/>
        <v>85</v>
      </c>
      <c r="AO72" s="14">
        <f>INDEX(章节关卡!$F$6:$F$34,芦花古楼!AI72)*芦花古楼!AJ72</f>
        <v>9000</v>
      </c>
      <c r="AP72" s="14">
        <v>200</v>
      </c>
      <c r="AS72" s="18">
        <v>67</v>
      </c>
      <c r="AT72" s="18">
        <v>22</v>
      </c>
      <c r="AV72" s="18">
        <v>67</v>
      </c>
      <c r="AW72" s="101">
        <v>25</v>
      </c>
      <c r="AY72" s="18">
        <v>67</v>
      </c>
      <c r="AZ72" s="18">
        <v>25</v>
      </c>
      <c r="BB72" s="18">
        <v>67</v>
      </c>
      <c r="BC72" s="18">
        <v>25</v>
      </c>
      <c r="BF72" s="18">
        <v>67</v>
      </c>
      <c r="BG72" s="14">
        <f t="shared" si="31"/>
        <v>0</v>
      </c>
      <c r="BH72" s="14">
        <f t="shared" si="32"/>
        <v>480</v>
      </c>
      <c r="BI72" s="14">
        <f t="shared" si="33"/>
        <v>0</v>
      </c>
      <c r="BJ72" s="14">
        <f t="shared" si="34"/>
        <v>1200</v>
      </c>
      <c r="BK72" s="14">
        <f t="shared" si="35"/>
        <v>480</v>
      </c>
      <c r="BL72" s="14">
        <f t="shared" si="36"/>
        <v>960</v>
      </c>
      <c r="CJ72" s="55">
        <v>68</v>
      </c>
      <c r="CK72" s="55">
        <v>1</v>
      </c>
      <c r="CL72" s="55" t="s">
        <v>278</v>
      </c>
      <c r="CM72" s="55">
        <v>68</v>
      </c>
      <c r="CN72" s="55"/>
      <c r="CO72" s="55"/>
      <c r="CP72" s="55"/>
      <c r="CQ72" s="55" t="s">
        <v>416</v>
      </c>
      <c r="CR72" s="55">
        <v>4320</v>
      </c>
      <c r="CS72" s="55" t="s">
        <v>417</v>
      </c>
      <c r="CT72" s="55">
        <v>70</v>
      </c>
      <c r="CU72" s="55"/>
      <c r="CV72" s="55"/>
      <c r="CW72" s="55" t="s">
        <v>417</v>
      </c>
      <c r="CX72" s="55">
        <v>85</v>
      </c>
      <c r="CY72" s="55"/>
      <c r="CZ72" s="55"/>
      <c r="DA72" s="55"/>
      <c r="DB72" s="55"/>
      <c r="DC72" s="55"/>
      <c r="DD72" s="55"/>
      <c r="DE72" s="55"/>
      <c r="DF72" s="55"/>
      <c r="DG72" s="55"/>
      <c r="DH72" s="55"/>
    </row>
    <row r="73" spans="1:112" ht="16.5" x14ac:dyDescent="0.2">
      <c r="A73" s="17">
        <v>69</v>
      </c>
      <c r="B73" s="92">
        <v>16</v>
      </c>
      <c r="C73" s="79">
        <v>30</v>
      </c>
      <c r="D73" s="101"/>
      <c r="E73" s="92">
        <f>INDEX(章节关卡!$D$6:$D$34,芦花古楼!B73)*芦花古楼!C73</f>
        <v>960</v>
      </c>
      <c r="F73" s="22">
        <f t="shared" si="22"/>
        <v>70</v>
      </c>
      <c r="G73" s="22">
        <f t="shared" si="23"/>
        <v>85</v>
      </c>
      <c r="H73" s="14">
        <f>INDEX(章节关卡!$F$6:$F$34,芦花古楼!B73)*芦花古楼!C73</f>
        <v>2700</v>
      </c>
      <c r="I73" s="14">
        <v>200</v>
      </c>
      <c r="L73" s="17">
        <v>69</v>
      </c>
      <c r="M73" s="92">
        <f t="shared" si="26"/>
        <v>17</v>
      </c>
      <c r="N73" s="79">
        <v>60</v>
      </c>
      <c r="O73" s="101"/>
      <c r="P73" s="92">
        <f>INDEX(章节关卡!$D$6:$D$34,芦花古楼!M73)*芦花古楼!N73</f>
        <v>2100</v>
      </c>
      <c r="Q73" s="22">
        <f t="shared" si="27"/>
        <v>75</v>
      </c>
      <c r="R73" s="22">
        <f t="shared" si="28"/>
        <v>85</v>
      </c>
      <c r="S73" s="14">
        <f>INDEX(章节关卡!$F$6:$F$34,芦花古楼!M73)*芦花古楼!N73</f>
        <v>6000</v>
      </c>
      <c r="T73" s="14">
        <v>200</v>
      </c>
      <c r="W73" s="17">
        <v>69</v>
      </c>
      <c r="X73" s="25">
        <v>17</v>
      </c>
      <c r="Y73" s="79">
        <v>90</v>
      </c>
      <c r="Z73" s="101"/>
      <c r="AA73" s="101">
        <f>INDEX(章节关卡!$D$6:$D$34,芦花古楼!X73)*芦花古楼!Y73</f>
        <v>3150</v>
      </c>
      <c r="AB73" s="22">
        <f t="shared" si="24"/>
        <v>80</v>
      </c>
      <c r="AC73" s="22">
        <f t="shared" si="25"/>
        <v>85</v>
      </c>
      <c r="AD73" s="14">
        <f>INDEX(章节关卡!$F$6:$F$34,芦花古楼!X73)*芦花古楼!Y73</f>
        <v>9000</v>
      </c>
      <c r="AE73" s="14">
        <v>200</v>
      </c>
      <c r="AH73" s="17">
        <v>69</v>
      </c>
      <c r="AI73" s="48">
        <v>17</v>
      </c>
      <c r="AJ73" s="79">
        <v>90</v>
      </c>
      <c r="AK73" s="101"/>
      <c r="AL73" s="101">
        <f>INDEX(章节关卡!$D$6:$D$34,芦花古楼!AI73)*芦花古楼!AJ73</f>
        <v>3150</v>
      </c>
      <c r="AM73" s="22">
        <f t="shared" si="29"/>
        <v>85</v>
      </c>
      <c r="AN73" s="22">
        <f t="shared" si="30"/>
        <v>85</v>
      </c>
      <c r="AO73" s="14">
        <f>INDEX(章节关卡!$F$6:$F$34,芦花古楼!AI73)*芦花古楼!AJ73</f>
        <v>9000</v>
      </c>
      <c r="AP73" s="14">
        <v>200</v>
      </c>
      <c r="AS73" s="18">
        <v>68</v>
      </c>
      <c r="AT73" s="101">
        <v>22</v>
      </c>
      <c r="AV73" s="18">
        <v>68</v>
      </c>
      <c r="AW73" s="101">
        <v>25</v>
      </c>
      <c r="AY73" s="18">
        <v>68</v>
      </c>
      <c r="AZ73" s="18">
        <v>25</v>
      </c>
      <c r="BB73" s="18">
        <v>68</v>
      </c>
      <c r="BC73" s="18">
        <v>25</v>
      </c>
      <c r="BF73" s="18">
        <v>68</v>
      </c>
      <c r="BG73" s="14">
        <f t="shared" si="31"/>
        <v>0</v>
      </c>
      <c r="BH73" s="14">
        <f t="shared" si="32"/>
        <v>480</v>
      </c>
      <c r="BI73" s="14">
        <f t="shared" si="33"/>
        <v>0</v>
      </c>
      <c r="BJ73" s="14">
        <f t="shared" si="34"/>
        <v>1200</v>
      </c>
      <c r="BK73" s="14">
        <f t="shared" si="35"/>
        <v>480</v>
      </c>
      <c r="BL73" s="14">
        <f t="shared" si="36"/>
        <v>960</v>
      </c>
      <c r="CJ73" s="55">
        <v>69</v>
      </c>
      <c r="CK73" s="55">
        <v>1</v>
      </c>
      <c r="CL73" s="55" t="s">
        <v>278</v>
      </c>
      <c r="CM73" s="55">
        <v>69</v>
      </c>
      <c r="CN73" s="55"/>
      <c r="CO73" s="55"/>
      <c r="CP73" s="55"/>
      <c r="CQ73" s="55" t="s">
        <v>416</v>
      </c>
      <c r="CR73" s="55">
        <v>4320</v>
      </c>
      <c r="CS73" s="55" t="s">
        <v>417</v>
      </c>
      <c r="CT73" s="55">
        <v>70</v>
      </c>
      <c r="CU73" s="55"/>
      <c r="CV73" s="55"/>
      <c r="CW73" s="55" t="s">
        <v>417</v>
      </c>
      <c r="CX73" s="55">
        <v>85</v>
      </c>
      <c r="CY73" s="55"/>
      <c r="CZ73" s="55"/>
      <c r="DA73" s="55"/>
      <c r="DB73" s="55"/>
      <c r="DC73" s="55"/>
      <c r="DD73" s="55"/>
      <c r="DE73" s="55"/>
      <c r="DF73" s="55"/>
      <c r="DG73" s="55"/>
      <c r="DH73" s="55"/>
    </row>
    <row r="74" spans="1:112" ht="16.5" x14ac:dyDescent="0.2">
      <c r="A74" s="17">
        <v>70</v>
      </c>
      <c r="B74" s="92">
        <v>16</v>
      </c>
      <c r="C74" s="79">
        <v>30</v>
      </c>
      <c r="D74" s="101"/>
      <c r="E74" s="92">
        <f>INDEX(章节关卡!$D$6:$D$34,芦花古楼!B74)*芦花古楼!C74</f>
        <v>960</v>
      </c>
      <c r="F74" s="22">
        <f t="shared" si="22"/>
        <v>70</v>
      </c>
      <c r="G74" s="22">
        <f t="shared" si="23"/>
        <v>90</v>
      </c>
      <c r="H74" s="14">
        <f>INDEX(章节关卡!$F$6:$F$34,芦花古楼!B74)*芦花古楼!C74</f>
        <v>2700</v>
      </c>
      <c r="I74" s="14">
        <v>200</v>
      </c>
      <c r="L74" s="17">
        <v>70</v>
      </c>
      <c r="M74" s="92">
        <f t="shared" si="26"/>
        <v>17</v>
      </c>
      <c r="N74" s="79">
        <v>60</v>
      </c>
      <c r="O74" s="101"/>
      <c r="P74" s="92">
        <f>INDEX(章节关卡!$D$6:$D$34,芦花古楼!M74)*芦花古楼!N74</f>
        <v>2100</v>
      </c>
      <c r="Q74" s="22">
        <f t="shared" si="27"/>
        <v>75</v>
      </c>
      <c r="R74" s="22">
        <f t="shared" si="28"/>
        <v>90</v>
      </c>
      <c r="S74" s="14">
        <f>INDEX(章节关卡!$F$6:$F$34,芦花古楼!M74)*芦花古楼!N74</f>
        <v>6000</v>
      </c>
      <c r="T74" s="14">
        <v>200</v>
      </c>
      <c r="W74" s="17">
        <v>70</v>
      </c>
      <c r="X74" s="48">
        <v>17</v>
      </c>
      <c r="Y74" s="79">
        <v>90</v>
      </c>
      <c r="Z74" s="101"/>
      <c r="AA74" s="101">
        <f>INDEX(章节关卡!$D$6:$D$34,芦花古楼!X74)*芦花古楼!Y74</f>
        <v>3150</v>
      </c>
      <c r="AB74" s="22">
        <f t="shared" si="24"/>
        <v>80</v>
      </c>
      <c r="AC74" s="22">
        <f t="shared" si="25"/>
        <v>90</v>
      </c>
      <c r="AD74" s="14">
        <f>INDEX(章节关卡!$F$6:$F$34,芦花古楼!X74)*芦花古楼!Y74</f>
        <v>9000</v>
      </c>
      <c r="AE74" s="14">
        <v>200</v>
      </c>
      <c r="AH74" s="17">
        <v>70</v>
      </c>
      <c r="AI74" s="48">
        <v>17</v>
      </c>
      <c r="AJ74" s="79">
        <v>90</v>
      </c>
      <c r="AK74" s="101"/>
      <c r="AL74" s="101">
        <f>INDEX(章节关卡!$D$6:$D$34,芦花古楼!AI74)*芦花古楼!AJ74</f>
        <v>3150</v>
      </c>
      <c r="AM74" s="22">
        <f t="shared" si="29"/>
        <v>85</v>
      </c>
      <c r="AN74" s="22">
        <f t="shared" si="30"/>
        <v>90</v>
      </c>
      <c r="AO74" s="14">
        <f>INDEX(章节关卡!$F$6:$F$34,芦花古楼!AI74)*芦花古楼!AJ74</f>
        <v>9000</v>
      </c>
      <c r="AP74" s="14">
        <v>200</v>
      </c>
      <c r="AS74" s="18">
        <v>69</v>
      </c>
      <c r="AT74" s="101">
        <v>23</v>
      </c>
      <c r="AV74" s="18">
        <v>69</v>
      </c>
      <c r="AW74" s="101">
        <v>26</v>
      </c>
      <c r="AY74" s="18">
        <v>69</v>
      </c>
      <c r="AZ74" s="18">
        <v>26</v>
      </c>
      <c r="BB74" s="18">
        <v>69</v>
      </c>
      <c r="BC74" s="18">
        <v>26</v>
      </c>
      <c r="BF74" s="18">
        <v>69</v>
      </c>
      <c r="BG74" s="14">
        <f t="shared" si="31"/>
        <v>0</v>
      </c>
      <c r="BH74" s="14">
        <f t="shared" si="32"/>
        <v>480</v>
      </c>
      <c r="BI74" s="14">
        <f t="shared" si="33"/>
        <v>0</v>
      </c>
      <c r="BJ74" s="14">
        <f t="shared" si="34"/>
        <v>1200</v>
      </c>
      <c r="BK74" s="14">
        <f t="shared" si="35"/>
        <v>480</v>
      </c>
      <c r="BL74" s="14">
        <f t="shared" si="36"/>
        <v>960</v>
      </c>
      <c r="CJ74" s="55">
        <v>70</v>
      </c>
      <c r="CK74" s="55">
        <v>1</v>
      </c>
      <c r="CL74" s="55" t="s">
        <v>278</v>
      </c>
      <c r="CM74" s="55">
        <v>70</v>
      </c>
      <c r="CN74" s="55"/>
      <c r="CO74" s="55"/>
      <c r="CP74" s="55"/>
      <c r="CQ74" s="55" t="s">
        <v>416</v>
      </c>
      <c r="CR74" s="55">
        <v>4320</v>
      </c>
      <c r="CS74" s="55" t="s">
        <v>417</v>
      </c>
      <c r="CT74" s="55">
        <v>70</v>
      </c>
      <c r="CU74" s="55" t="s">
        <v>301</v>
      </c>
      <c r="CV74" s="55">
        <v>2</v>
      </c>
      <c r="CW74" s="55" t="s">
        <v>417</v>
      </c>
      <c r="CX74" s="55">
        <v>90</v>
      </c>
      <c r="CY74" s="55"/>
      <c r="CZ74" s="55"/>
      <c r="DA74" s="55"/>
      <c r="DB74" s="55"/>
      <c r="DC74" s="55"/>
      <c r="DD74" s="55"/>
      <c r="DE74" s="55"/>
      <c r="DF74" s="55"/>
      <c r="DG74" s="55"/>
      <c r="DH74" s="55"/>
    </row>
    <row r="75" spans="1:112" ht="16.5" x14ac:dyDescent="0.2">
      <c r="A75" s="22">
        <v>71</v>
      </c>
      <c r="B75" s="48">
        <v>17</v>
      </c>
      <c r="C75" s="79">
        <v>30</v>
      </c>
      <c r="D75" s="101"/>
      <c r="E75" s="92">
        <f>INDEX(章节关卡!$D$6:$D$34,芦花古楼!B75)*芦花古楼!C75</f>
        <v>1050</v>
      </c>
      <c r="F75" s="22">
        <f t="shared" si="22"/>
        <v>75</v>
      </c>
      <c r="G75" s="22">
        <f t="shared" si="23"/>
        <v>90</v>
      </c>
      <c r="H75" s="14">
        <f>INDEX(章节关卡!$F$6:$F$34,芦花古楼!B75)*芦花古楼!C75</f>
        <v>3000</v>
      </c>
      <c r="I75" s="14">
        <v>200</v>
      </c>
      <c r="L75" s="22">
        <v>71</v>
      </c>
      <c r="M75" s="92">
        <f t="shared" si="26"/>
        <v>18</v>
      </c>
      <c r="N75" s="79">
        <v>60</v>
      </c>
      <c r="O75" s="101"/>
      <c r="P75" s="92">
        <f>INDEX(章节关卡!$D$6:$D$34,芦花古楼!M75)*芦花古楼!N75</f>
        <v>2220</v>
      </c>
      <c r="Q75" s="22">
        <f t="shared" si="27"/>
        <v>80</v>
      </c>
      <c r="R75" s="22">
        <f t="shared" si="28"/>
        <v>90</v>
      </c>
      <c r="S75" s="14">
        <f>INDEX(章节关卡!$F$6:$F$34,芦花古楼!M75)*芦花古楼!N75</f>
        <v>6600</v>
      </c>
      <c r="T75" s="14">
        <v>200</v>
      </c>
      <c r="W75" s="22">
        <v>71</v>
      </c>
      <c r="X75" s="48">
        <v>18</v>
      </c>
      <c r="Y75" s="79">
        <v>90</v>
      </c>
      <c r="Z75" s="101"/>
      <c r="AA75" s="101">
        <f>INDEX(章节关卡!$D$6:$D$34,芦花古楼!X75)*芦花古楼!Y75</f>
        <v>3330</v>
      </c>
      <c r="AB75" s="22">
        <f t="shared" si="24"/>
        <v>85</v>
      </c>
      <c r="AC75" s="22">
        <f t="shared" si="25"/>
        <v>90</v>
      </c>
      <c r="AD75" s="14">
        <f>INDEX(章节关卡!$F$6:$F$34,芦花古楼!X75)*芦花古楼!Y75</f>
        <v>9900</v>
      </c>
      <c r="AE75" s="14">
        <v>200</v>
      </c>
      <c r="AH75" s="22">
        <v>71</v>
      </c>
      <c r="AI75" s="48">
        <v>18</v>
      </c>
      <c r="AJ75" s="79">
        <v>90</v>
      </c>
      <c r="AK75" s="101"/>
      <c r="AL75" s="101">
        <f>INDEX(章节关卡!$D$6:$D$34,芦花古楼!AI75)*芦花古楼!AJ75</f>
        <v>3330</v>
      </c>
      <c r="AM75" s="22">
        <f t="shared" si="29"/>
        <v>90</v>
      </c>
      <c r="AN75" s="22">
        <f t="shared" si="30"/>
        <v>90</v>
      </c>
      <c r="AO75" s="14">
        <f>INDEX(章节关卡!$F$6:$F$34,芦花古楼!AI75)*芦花古楼!AJ75</f>
        <v>9900</v>
      </c>
      <c r="AP75" s="14">
        <v>200</v>
      </c>
      <c r="AS75" s="18">
        <v>70</v>
      </c>
      <c r="AT75" s="101">
        <v>23</v>
      </c>
      <c r="AV75" s="18">
        <v>70</v>
      </c>
      <c r="AW75" s="101">
        <v>26</v>
      </c>
      <c r="AY75" s="18">
        <v>70</v>
      </c>
      <c r="AZ75" s="18">
        <v>26</v>
      </c>
      <c r="BB75" s="18">
        <v>70</v>
      </c>
      <c r="BC75" s="18">
        <v>26</v>
      </c>
      <c r="BF75" s="18">
        <v>70</v>
      </c>
      <c r="BG75" s="14">
        <f t="shared" si="31"/>
        <v>0</v>
      </c>
      <c r="BH75" s="14">
        <f t="shared" si="32"/>
        <v>480</v>
      </c>
      <c r="BI75" s="14">
        <f t="shared" si="33"/>
        <v>0</v>
      </c>
      <c r="BJ75" s="14">
        <f t="shared" si="34"/>
        <v>1200</v>
      </c>
      <c r="BK75" s="14">
        <f t="shared" si="35"/>
        <v>480</v>
      </c>
      <c r="BL75" s="14">
        <f t="shared" si="36"/>
        <v>960</v>
      </c>
      <c r="CJ75" s="55">
        <v>71</v>
      </c>
      <c r="CK75" s="55">
        <v>1</v>
      </c>
      <c r="CL75" s="55" t="s">
        <v>278</v>
      </c>
      <c r="CM75" s="55">
        <v>71</v>
      </c>
      <c r="CN75" s="55"/>
      <c r="CO75" s="55"/>
      <c r="CP75" s="55"/>
      <c r="CQ75" s="55" t="s">
        <v>416</v>
      </c>
      <c r="CR75" s="55">
        <v>4320</v>
      </c>
      <c r="CS75" s="55" t="s">
        <v>417</v>
      </c>
      <c r="CT75" s="55">
        <v>75</v>
      </c>
      <c r="CU75" s="55"/>
      <c r="CV75" s="55"/>
      <c r="CW75" s="55" t="s">
        <v>417</v>
      </c>
      <c r="CX75" s="55">
        <v>90</v>
      </c>
      <c r="CY75" s="55"/>
      <c r="CZ75" s="55"/>
      <c r="DA75" s="55"/>
      <c r="DB75" s="55"/>
      <c r="DC75" s="55"/>
      <c r="DD75" s="55"/>
      <c r="DE75" s="55"/>
      <c r="DF75" s="55"/>
      <c r="DG75" s="55"/>
      <c r="DH75" s="55"/>
    </row>
    <row r="76" spans="1:112" ht="16.5" x14ac:dyDescent="0.2">
      <c r="A76" s="22">
        <v>72</v>
      </c>
      <c r="B76" s="92">
        <v>17</v>
      </c>
      <c r="C76" s="79">
        <v>30</v>
      </c>
      <c r="D76" s="101"/>
      <c r="E76" s="92">
        <f>INDEX(章节关卡!$D$6:$D$34,芦花古楼!B76)*芦花古楼!C76</f>
        <v>1050</v>
      </c>
      <c r="F76" s="22">
        <f t="shared" si="22"/>
        <v>75</v>
      </c>
      <c r="G76" s="22">
        <f t="shared" si="23"/>
        <v>90</v>
      </c>
      <c r="H76" s="14">
        <f>INDEX(章节关卡!$F$6:$F$34,芦花古楼!B76)*芦花古楼!C76</f>
        <v>3000</v>
      </c>
      <c r="I76" s="14">
        <v>200</v>
      </c>
      <c r="L76" s="22">
        <v>72</v>
      </c>
      <c r="M76" s="92">
        <f t="shared" si="26"/>
        <v>18</v>
      </c>
      <c r="N76" s="79">
        <v>60</v>
      </c>
      <c r="O76" s="101"/>
      <c r="P76" s="92">
        <f>INDEX(章节关卡!$D$6:$D$34,芦花古楼!M76)*芦花古楼!N76</f>
        <v>2220</v>
      </c>
      <c r="Q76" s="22">
        <f t="shared" si="27"/>
        <v>80</v>
      </c>
      <c r="R76" s="22">
        <f t="shared" si="28"/>
        <v>90</v>
      </c>
      <c r="S76" s="14">
        <f>INDEX(章节关卡!$F$6:$F$34,芦花古楼!M76)*芦花古楼!N76</f>
        <v>6600</v>
      </c>
      <c r="T76" s="14">
        <v>200</v>
      </c>
      <c r="W76" s="22">
        <v>72</v>
      </c>
      <c r="X76" s="48">
        <v>18</v>
      </c>
      <c r="Y76" s="79">
        <v>90</v>
      </c>
      <c r="Z76" s="101"/>
      <c r="AA76" s="101">
        <f>INDEX(章节关卡!$D$6:$D$34,芦花古楼!X76)*芦花古楼!Y76</f>
        <v>3330</v>
      </c>
      <c r="AB76" s="22">
        <f t="shared" si="24"/>
        <v>85</v>
      </c>
      <c r="AC76" s="22">
        <f t="shared" si="25"/>
        <v>90</v>
      </c>
      <c r="AD76" s="14">
        <f>INDEX(章节关卡!$F$6:$F$34,芦花古楼!X76)*芦花古楼!Y76</f>
        <v>9900</v>
      </c>
      <c r="AE76" s="14">
        <v>200</v>
      </c>
      <c r="AH76" s="22">
        <v>72</v>
      </c>
      <c r="AI76" s="48">
        <v>18</v>
      </c>
      <c r="AJ76" s="79">
        <v>90</v>
      </c>
      <c r="AK76" s="101"/>
      <c r="AL76" s="101">
        <f>INDEX(章节关卡!$D$6:$D$34,芦花古楼!AI76)*芦花古楼!AJ76</f>
        <v>3330</v>
      </c>
      <c r="AM76" s="22">
        <f t="shared" si="29"/>
        <v>90</v>
      </c>
      <c r="AN76" s="22">
        <f t="shared" si="30"/>
        <v>90</v>
      </c>
      <c r="AO76" s="14">
        <f>INDEX(章节关卡!$F$6:$F$34,芦花古楼!AI76)*芦花古楼!AJ76</f>
        <v>9900</v>
      </c>
      <c r="AP76" s="14">
        <v>200</v>
      </c>
      <c r="AS76" s="18">
        <v>71</v>
      </c>
      <c r="AT76" s="101">
        <v>24</v>
      </c>
      <c r="AV76" s="18">
        <v>71</v>
      </c>
      <c r="AW76" s="101">
        <v>27</v>
      </c>
      <c r="AY76" s="18">
        <v>71</v>
      </c>
      <c r="AZ76" s="18">
        <v>27</v>
      </c>
      <c r="BB76" s="18">
        <v>71</v>
      </c>
      <c r="BC76" s="18">
        <v>27</v>
      </c>
      <c r="BF76" s="18">
        <v>71</v>
      </c>
      <c r="BG76" s="14">
        <f t="shared" si="31"/>
        <v>0</v>
      </c>
      <c r="BH76" s="14">
        <f t="shared" si="32"/>
        <v>480</v>
      </c>
      <c r="BI76" s="14">
        <f t="shared" si="33"/>
        <v>0</v>
      </c>
      <c r="BJ76" s="14">
        <f t="shared" si="34"/>
        <v>1200</v>
      </c>
      <c r="BK76" s="14">
        <f t="shared" si="35"/>
        <v>480</v>
      </c>
      <c r="BL76" s="14">
        <f t="shared" si="36"/>
        <v>960</v>
      </c>
      <c r="CJ76" s="55">
        <v>72</v>
      </c>
      <c r="CK76" s="55">
        <v>1</v>
      </c>
      <c r="CL76" s="55" t="s">
        <v>278</v>
      </c>
      <c r="CM76" s="55">
        <v>72</v>
      </c>
      <c r="CN76" s="55"/>
      <c r="CO76" s="55"/>
      <c r="CP76" s="55"/>
      <c r="CQ76" s="55" t="s">
        <v>416</v>
      </c>
      <c r="CR76" s="55">
        <v>4320</v>
      </c>
      <c r="CS76" s="55" t="s">
        <v>417</v>
      </c>
      <c r="CT76" s="55">
        <v>75</v>
      </c>
      <c r="CU76" s="55"/>
      <c r="CV76" s="55"/>
      <c r="CW76" s="55" t="s">
        <v>417</v>
      </c>
      <c r="CX76" s="55">
        <v>90</v>
      </c>
      <c r="CY76" s="55"/>
      <c r="CZ76" s="55"/>
      <c r="DA76" s="55"/>
      <c r="DB76" s="55"/>
      <c r="DC76" s="55"/>
      <c r="DD76" s="55"/>
      <c r="DE76" s="55"/>
      <c r="DF76" s="55"/>
      <c r="DG76" s="55"/>
      <c r="DH76" s="55"/>
    </row>
    <row r="77" spans="1:112" ht="16.5" x14ac:dyDescent="0.2">
      <c r="A77" s="22">
        <v>73</v>
      </c>
      <c r="B77" s="92">
        <v>17</v>
      </c>
      <c r="C77" s="79">
        <v>30</v>
      </c>
      <c r="D77" s="101"/>
      <c r="E77" s="92">
        <f>INDEX(章节关卡!$D$6:$D$34,芦花古楼!B77)*芦花古楼!C77</f>
        <v>1050</v>
      </c>
      <c r="F77" s="22">
        <f t="shared" si="22"/>
        <v>75</v>
      </c>
      <c r="G77" s="22">
        <f t="shared" si="23"/>
        <v>90</v>
      </c>
      <c r="H77" s="14">
        <f>INDEX(章节关卡!$F$6:$F$34,芦花古楼!B77)*芦花古楼!C77</f>
        <v>3000</v>
      </c>
      <c r="I77" s="14">
        <v>200</v>
      </c>
      <c r="L77" s="22">
        <v>73</v>
      </c>
      <c r="M77" s="92">
        <f t="shared" si="26"/>
        <v>18</v>
      </c>
      <c r="N77" s="79">
        <v>60</v>
      </c>
      <c r="O77" s="101"/>
      <c r="P77" s="92">
        <f>INDEX(章节关卡!$D$6:$D$34,芦花古楼!M77)*芦花古楼!N77</f>
        <v>2220</v>
      </c>
      <c r="Q77" s="22">
        <f t="shared" si="27"/>
        <v>80</v>
      </c>
      <c r="R77" s="22">
        <f t="shared" si="28"/>
        <v>90</v>
      </c>
      <c r="S77" s="14">
        <f>INDEX(章节关卡!$F$6:$F$34,芦花古楼!M77)*芦花古楼!N77</f>
        <v>6600</v>
      </c>
      <c r="T77" s="14">
        <v>200</v>
      </c>
      <c r="W77" s="22">
        <v>73</v>
      </c>
      <c r="X77" s="48">
        <v>18</v>
      </c>
      <c r="Y77" s="79">
        <v>90</v>
      </c>
      <c r="Z77" s="101"/>
      <c r="AA77" s="101">
        <f>INDEX(章节关卡!$D$6:$D$34,芦花古楼!X77)*芦花古楼!Y77</f>
        <v>3330</v>
      </c>
      <c r="AB77" s="22">
        <f t="shared" si="24"/>
        <v>85</v>
      </c>
      <c r="AC77" s="22">
        <f t="shared" si="25"/>
        <v>90</v>
      </c>
      <c r="AD77" s="14">
        <f>INDEX(章节关卡!$F$6:$F$34,芦花古楼!X77)*芦花古楼!Y77</f>
        <v>9900</v>
      </c>
      <c r="AE77" s="14">
        <v>200</v>
      </c>
      <c r="AH77" s="22">
        <v>73</v>
      </c>
      <c r="AI77" s="48">
        <v>18</v>
      </c>
      <c r="AJ77" s="79">
        <v>90</v>
      </c>
      <c r="AK77" s="101"/>
      <c r="AL77" s="101">
        <f>INDEX(章节关卡!$D$6:$D$34,芦花古楼!AI77)*芦花古楼!AJ77</f>
        <v>3330</v>
      </c>
      <c r="AM77" s="22">
        <f t="shared" si="29"/>
        <v>90</v>
      </c>
      <c r="AN77" s="22">
        <f t="shared" si="30"/>
        <v>90</v>
      </c>
      <c r="AO77" s="14">
        <f>INDEX(章节关卡!$F$6:$F$34,芦花古楼!AI77)*芦花古楼!AJ77</f>
        <v>9900</v>
      </c>
      <c r="AP77" s="14">
        <v>200</v>
      </c>
      <c r="AS77" s="18">
        <v>72</v>
      </c>
      <c r="AT77" s="101">
        <v>24</v>
      </c>
      <c r="AV77" s="18">
        <v>72</v>
      </c>
      <c r="AW77" s="101">
        <v>27</v>
      </c>
      <c r="AY77" s="18">
        <v>72</v>
      </c>
      <c r="AZ77" s="18">
        <v>27</v>
      </c>
      <c r="BB77" s="18">
        <v>72</v>
      </c>
      <c r="BC77" s="18">
        <v>27</v>
      </c>
      <c r="BF77" s="18">
        <v>72</v>
      </c>
      <c r="BG77" s="14">
        <f t="shared" si="31"/>
        <v>0</v>
      </c>
      <c r="BH77" s="14">
        <f t="shared" si="32"/>
        <v>480</v>
      </c>
      <c r="BI77" s="14">
        <f t="shared" si="33"/>
        <v>0</v>
      </c>
      <c r="BJ77" s="14">
        <f t="shared" si="34"/>
        <v>1200</v>
      </c>
      <c r="BK77" s="14">
        <f t="shared" si="35"/>
        <v>480</v>
      </c>
      <c r="BL77" s="14">
        <f t="shared" si="36"/>
        <v>960</v>
      </c>
      <c r="CJ77" s="55">
        <v>73</v>
      </c>
      <c r="CK77" s="55">
        <v>1</v>
      </c>
      <c r="CL77" s="55" t="s">
        <v>278</v>
      </c>
      <c r="CM77" s="55">
        <v>73</v>
      </c>
      <c r="CN77" s="55"/>
      <c r="CO77" s="55"/>
      <c r="CP77" s="55"/>
      <c r="CQ77" s="55" t="s">
        <v>416</v>
      </c>
      <c r="CR77" s="55">
        <v>4320</v>
      </c>
      <c r="CS77" s="55" t="s">
        <v>417</v>
      </c>
      <c r="CT77" s="55">
        <v>75</v>
      </c>
      <c r="CU77" s="55"/>
      <c r="CV77" s="55"/>
      <c r="CW77" s="55" t="s">
        <v>417</v>
      </c>
      <c r="CX77" s="55">
        <v>90</v>
      </c>
      <c r="CY77" s="55"/>
      <c r="CZ77" s="55"/>
      <c r="DA77" s="55"/>
      <c r="DB77" s="55"/>
      <c r="DC77" s="55"/>
      <c r="DD77" s="55"/>
      <c r="DE77" s="55"/>
      <c r="DF77" s="55"/>
      <c r="DG77" s="55"/>
      <c r="DH77" s="55"/>
    </row>
    <row r="78" spans="1:112" ht="16.5" x14ac:dyDescent="0.2">
      <c r="A78" s="22">
        <v>74</v>
      </c>
      <c r="B78" s="92">
        <v>17</v>
      </c>
      <c r="C78" s="79">
        <v>30</v>
      </c>
      <c r="D78" s="101"/>
      <c r="E78" s="92">
        <f>INDEX(章节关卡!$D$6:$D$34,芦花古楼!B78)*芦花古楼!C78</f>
        <v>1050</v>
      </c>
      <c r="F78" s="22">
        <f t="shared" si="22"/>
        <v>75</v>
      </c>
      <c r="G78" s="22">
        <f t="shared" si="23"/>
        <v>90</v>
      </c>
      <c r="H78" s="14">
        <f>INDEX(章节关卡!$F$6:$F$34,芦花古楼!B78)*芦花古楼!C78</f>
        <v>3000</v>
      </c>
      <c r="I78" s="14">
        <v>200</v>
      </c>
      <c r="L78" s="22">
        <v>74</v>
      </c>
      <c r="M78" s="92">
        <f t="shared" si="26"/>
        <v>18</v>
      </c>
      <c r="N78" s="79">
        <v>60</v>
      </c>
      <c r="O78" s="101"/>
      <c r="P78" s="92">
        <f>INDEX(章节关卡!$D$6:$D$34,芦花古楼!M78)*芦花古楼!N78</f>
        <v>2220</v>
      </c>
      <c r="Q78" s="22">
        <f t="shared" si="27"/>
        <v>80</v>
      </c>
      <c r="R78" s="22">
        <f t="shared" si="28"/>
        <v>90</v>
      </c>
      <c r="S78" s="14">
        <f>INDEX(章节关卡!$F$6:$F$34,芦花古楼!M78)*芦花古楼!N78</f>
        <v>6600</v>
      </c>
      <c r="T78" s="14">
        <v>200</v>
      </c>
      <c r="W78" s="22">
        <v>74</v>
      </c>
      <c r="X78" s="48">
        <v>18</v>
      </c>
      <c r="Y78" s="79">
        <v>90</v>
      </c>
      <c r="Z78" s="101"/>
      <c r="AA78" s="101">
        <f>INDEX(章节关卡!$D$6:$D$34,芦花古楼!X78)*芦花古楼!Y78</f>
        <v>3330</v>
      </c>
      <c r="AB78" s="22">
        <f t="shared" si="24"/>
        <v>85</v>
      </c>
      <c r="AC78" s="22">
        <f t="shared" si="25"/>
        <v>90</v>
      </c>
      <c r="AD78" s="14">
        <f>INDEX(章节关卡!$F$6:$F$34,芦花古楼!X78)*芦花古楼!Y78</f>
        <v>9900</v>
      </c>
      <c r="AE78" s="14">
        <v>200</v>
      </c>
      <c r="AH78" s="22">
        <v>74</v>
      </c>
      <c r="AI78" s="48">
        <v>18</v>
      </c>
      <c r="AJ78" s="79">
        <v>90</v>
      </c>
      <c r="AK78" s="101"/>
      <c r="AL78" s="101">
        <f>INDEX(章节关卡!$D$6:$D$34,芦花古楼!AI78)*芦花古楼!AJ78</f>
        <v>3330</v>
      </c>
      <c r="AM78" s="22">
        <f t="shared" si="29"/>
        <v>90</v>
      </c>
      <c r="AN78" s="22">
        <f t="shared" si="30"/>
        <v>90</v>
      </c>
      <c r="AO78" s="14">
        <f>INDEX(章节关卡!$F$6:$F$34,芦花古楼!AI78)*芦花古楼!AJ78</f>
        <v>9900</v>
      </c>
      <c r="AP78" s="14">
        <v>200</v>
      </c>
      <c r="AS78" s="18">
        <v>73</v>
      </c>
      <c r="AT78" s="18">
        <v>25</v>
      </c>
      <c r="AV78" s="18">
        <v>73</v>
      </c>
      <c r="AW78" s="101">
        <v>28</v>
      </c>
      <c r="AY78" s="18">
        <v>73</v>
      </c>
      <c r="AZ78" s="18">
        <v>28</v>
      </c>
      <c r="BB78" s="18">
        <v>73</v>
      </c>
      <c r="BC78" s="18">
        <v>28</v>
      </c>
      <c r="BF78" s="18">
        <v>73</v>
      </c>
      <c r="BG78" s="14">
        <f t="shared" si="31"/>
        <v>0</v>
      </c>
      <c r="BH78" s="14">
        <f t="shared" si="32"/>
        <v>480</v>
      </c>
      <c r="BI78" s="14">
        <f t="shared" si="33"/>
        <v>0</v>
      </c>
      <c r="BJ78" s="14">
        <f t="shared" si="34"/>
        <v>1200</v>
      </c>
      <c r="BK78" s="14">
        <f t="shared" si="35"/>
        <v>480</v>
      </c>
      <c r="BL78" s="14">
        <f t="shared" si="36"/>
        <v>960</v>
      </c>
      <c r="CJ78" s="55">
        <v>74</v>
      </c>
      <c r="CK78" s="55">
        <v>1</v>
      </c>
      <c r="CL78" s="55" t="s">
        <v>278</v>
      </c>
      <c r="CM78" s="55">
        <v>74</v>
      </c>
      <c r="CN78" s="55"/>
      <c r="CO78" s="55"/>
      <c r="CP78" s="55"/>
      <c r="CQ78" s="55" t="s">
        <v>416</v>
      </c>
      <c r="CR78" s="55">
        <v>4320</v>
      </c>
      <c r="CS78" s="55" t="s">
        <v>417</v>
      </c>
      <c r="CT78" s="55">
        <v>75</v>
      </c>
      <c r="CU78" s="55"/>
      <c r="CV78" s="55"/>
      <c r="CW78" s="55" t="s">
        <v>417</v>
      </c>
      <c r="CX78" s="55">
        <v>90</v>
      </c>
      <c r="CY78" s="55"/>
      <c r="CZ78" s="55"/>
      <c r="DA78" s="55"/>
      <c r="DB78" s="55"/>
      <c r="DC78" s="55"/>
      <c r="DD78" s="55"/>
      <c r="DE78" s="55"/>
      <c r="DF78" s="55"/>
      <c r="DG78" s="55"/>
      <c r="DH78" s="55"/>
    </row>
    <row r="79" spans="1:112" ht="16.5" x14ac:dyDescent="0.2">
      <c r="A79" s="22">
        <v>75</v>
      </c>
      <c r="B79" s="92">
        <v>17</v>
      </c>
      <c r="C79" s="79">
        <v>30</v>
      </c>
      <c r="D79" s="101"/>
      <c r="E79" s="92">
        <f>INDEX(章节关卡!$D$6:$D$34,芦花古楼!B79)*芦花古楼!C79</f>
        <v>1050</v>
      </c>
      <c r="F79" s="22">
        <f t="shared" si="22"/>
        <v>75</v>
      </c>
      <c r="G79" s="22">
        <f t="shared" si="23"/>
        <v>95</v>
      </c>
      <c r="H79" s="14">
        <f>INDEX(章节关卡!$F$6:$F$34,芦花古楼!B79)*芦花古楼!C79</f>
        <v>3000</v>
      </c>
      <c r="I79" s="14">
        <v>200</v>
      </c>
      <c r="L79" s="22">
        <v>75</v>
      </c>
      <c r="M79" s="92">
        <f t="shared" si="26"/>
        <v>18</v>
      </c>
      <c r="N79" s="79">
        <v>60</v>
      </c>
      <c r="O79" s="101"/>
      <c r="P79" s="92">
        <f>INDEX(章节关卡!$D$6:$D$34,芦花古楼!M79)*芦花古楼!N79</f>
        <v>2220</v>
      </c>
      <c r="Q79" s="22">
        <f t="shared" si="27"/>
        <v>80</v>
      </c>
      <c r="R79" s="22">
        <f t="shared" si="28"/>
        <v>95</v>
      </c>
      <c r="S79" s="14">
        <f>INDEX(章节关卡!$F$6:$F$34,芦花古楼!M79)*芦花古楼!N79</f>
        <v>6600</v>
      </c>
      <c r="T79" s="14">
        <v>200</v>
      </c>
      <c r="W79" s="22">
        <v>75</v>
      </c>
      <c r="X79" s="48">
        <v>18</v>
      </c>
      <c r="Y79" s="79">
        <v>90</v>
      </c>
      <c r="Z79" s="101"/>
      <c r="AA79" s="101">
        <f>INDEX(章节关卡!$D$6:$D$34,芦花古楼!X79)*芦花古楼!Y79</f>
        <v>3330</v>
      </c>
      <c r="AB79" s="22">
        <f t="shared" si="24"/>
        <v>85</v>
      </c>
      <c r="AC79" s="22">
        <f t="shared" si="25"/>
        <v>95</v>
      </c>
      <c r="AD79" s="14">
        <f>INDEX(章节关卡!$F$6:$F$34,芦花古楼!X79)*芦花古楼!Y79</f>
        <v>9900</v>
      </c>
      <c r="AE79" s="14">
        <v>200</v>
      </c>
      <c r="AH79" s="22">
        <v>75</v>
      </c>
      <c r="AI79" s="48">
        <v>18</v>
      </c>
      <c r="AJ79" s="79">
        <v>90</v>
      </c>
      <c r="AK79" s="101"/>
      <c r="AL79" s="101">
        <f>INDEX(章节关卡!$D$6:$D$34,芦花古楼!AI79)*芦花古楼!AJ79</f>
        <v>3330</v>
      </c>
      <c r="AM79" s="22">
        <f t="shared" si="29"/>
        <v>90</v>
      </c>
      <c r="AN79" s="22">
        <f t="shared" si="30"/>
        <v>95</v>
      </c>
      <c r="AO79" s="14">
        <f>INDEX(章节关卡!$F$6:$F$34,芦花古楼!AI79)*芦花古楼!AJ79</f>
        <v>9900</v>
      </c>
      <c r="AP79" s="14">
        <v>200</v>
      </c>
      <c r="AS79" s="18">
        <v>74</v>
      </c>
      <c r="AT79" s="101">
        <v>25</v>
      </c>
      <c r="AV79" s="18">
        <v>74</v>
      </c>
      <c r="AW79" s="101">
        <v>28</v>
      </c>
      <c r="AY79" s="18">
        <v>74</v>
      </c>
      <c r="AZ79" s="18">
        <v>28</v>
      </c>
      <c r="BB79" s="18">
        <v>74</v>
      </c>
      <c r="BC79" s="18">
        <v>28</v>
      </c>
      <c r="BF79" s="18">
        <v>74</v>
      </c>
      <c r="BG79" s="14">
        <f t="shared" si="31"/>
        <v>0</v>
      </c>
      <c r="BH79" s="14">
        <f t="shared" si="32"/>
        <v>480</v>
      </c>
      <c r="BI79" s="14">
        <f t="shared" si="33"/>
        <v>0</v>
      </c>
      <c r="BJ79" s="14">
        <f t="shared" si="34"/>
        <v>1200</v>
      </c>
      <c r="BK79" s="14">
        <f t="shared" si="35"/>
        <v>480</v>
      </c>
      <c r="BL79" s="14">
        <f t="shared" si="36"/>
        <v>960</v>
      </c>
      <c r="CJ79" s="55">
        <v>75</v>
      </c>
      <c r="CK79" s="55">
        <v>1</v>
      </c>
      <c r="CL79" s="55" t="s">
        <v>278</v>
      </c>
      <c r="CM79" s="55">
        <v>75</v>
      </c>
      <c r="CN79" s="55"/>
      <c r="CO79" s="55"/>
      <c r="CP79" s="55"/>
      <c r="CQ79" s="55" t="s">
        <v>416</v>
      </c>
      <c r="CR79" s="55">
        <v>4320</v>
      </c>
      <c r="CS79" s="55" t="s">
        <v>417</v>
      </c>
      <c r="CT79" s="55">
        <v>75</v>
      </c>
      <c r="CU79" s="55" t="s">
        <v>418</v>
      </c>
      <c r="CV79" s="55">
        <v>2</v>
      </c>
      <c r="CW79" s="55" t="s">
        <v>417</v>
      </c>
      <c r="CX79" s="55">
        <v>95</v>
      </c>
      <c r="CY79" s="55"/>
      <c r="CZ79" s="55"/>
      <c r="DA79" s="55"/>
      <c r="DB79" s="55"/>
      <c r="DC79" s="55"/>
      <c r="DD79" s="55"/>
      <c r="DE79" s="55"/>
      <c r="DF79" s="55"/>
      <c r="DG79" s="55"/>
      <c r="DH79" s="55"/>
    </row>
    <row r="80" spans="1:112" ht="16.5" x14ac:dyDescent="0.2">
      <c r="A80" s="22">
        <v>76</v>
      </c>
      <c r="B80" s="48">
        <v>18</v>
      </c>
      <c r="C80" s="79">
        <v>30</v>
      </c>
      <c r="D80" s="101"/>
      <c r="E80" s="92">
        <f>INDEX(章节关卡!$D$6:$D$34,芦花古楼!B80)*芦花古楼!C80</f>
        <v>1110</v>
      </c>
      <c r="F80" s="22">
        <f t="shared" si="22"/>
        <v>80</v>
      </c>
      <c r="G80" s="22">
        <f t="shared" si="23"/>
        <v>95</v>
      </c>
      <c r="H80" s="14">
        <f>INDEX(章节关卡!$F$6:$F$34,芦花古楼!B80)*芦花古楼!C80</f>
        <v>3300</v>
      </c>
      <c r="I80" s="14">
        <v>200</v>
      </c>
      <c r="L80" s="22">
        <v>76</v>
      </c>
      <c r="M80" s="92">
        <f t="shared" si="26"/>
        <v>19</v>
      </c>
      <c r="N80" s="79">
        <v>60</v>
      </c>
      <c r="O80" s="101"/>
      <c r="P80" s="92">
        <f>INDEX(章节关卡!$D$6:$D$34,芦花古楼!M80)*芦花古楼!N80</f>
        <v>2400</v>
      </c>
      <c r="Q80" s="22">
        <f t="shared" si="27"/>
        <v>85</v>
      </c>
      <c r="R80" s="22">
        <f t="shared" si="28"/>
        <v>95</v>
      </c>
      <c r="S80" s="14">
        <f>INDEX(章节关卡!$F$6:$F$34,芦花古楼!M80)*芦花古楼!N80</f>
        <v>7200</v>
      </c>
      <c r="T80" s="14">
        <v>200</v>
      </c>
      <c r="W80" s="22">
        <v>76</v>
      </c>
      <c r="X80" s="48">
        <v>19</v>
      </c>
      <c r="Y80" s="79">
        <v>90</v>
      </c>
      <c r="Z80" s="101"/>
      <c r="AA80" s="101">
        <f>INDEX(章节关卡!$D$6:$D$34,芦花古楼!X80)*芦花古楼!Y80</f>
        <v>3600</v>
      </c>
      <c r="AB80" s="22">
        <f t="shared" si="24"/>
        <v>90</v>
      </c>
      <c r="AC80" s="22">
        <f t="shared" si="25"/>
        <v>95</v>
      </c>
      <c r="AD80" s="14">
        <f>INDEX(章节关卡!$F$6:$F$34,芦花古楼!X80)*芦花古楼!Y80</f>
        <v>10800</v>
      </c>
      <c r="AE80" s="14">
        <v>200</v>
      </c>
      <c r="AH80" s="22">
        <v>76</v>
      </c>
      <c r="AI80" s="48">
        <v>19</v>
      </c>
      <c r="AJ80" s="79">
        <v>90</v>
      </c>
      <c r="AK80" s="101"/>
      <c r="AL80" s="101">
        <f>INDEX(章节关卡!$D$6:$D$34,芦花古楼!AI80)*芦花古楼!AJ80</f>
        <v>3600</v>
      </c>
      <c r="AM80" s="22">
        <f t="shared" si="29"/>
        <v>95</v>
      </c>
      <c r="AN80" s="22">
        <f t="shared" si="30"/>
        <v>95</v>
      </c>
      <c r="AO80" s="14">
        <f>INDEX(章节关卡!$F$6:$F$34,芦花古楼!AI80)*芦花古楼!AJ80</f>
        <v>10800</v>
      </c>
      <c r="AP80" s="14">
        <v>200</v>
      </c>
      <c r="AS80" s="18">
        <v>75</v>
      </c>
      <c r="AT80" s="101">
        <v>26</v>
      </c>
      <c r="AV80" s="18">
        <v>75</v>
      </c>
      <c r="AW80" s="101">
        <v>29</v>
      </c>
      <c r="AY80" s="18">
        <v>75</v>
      </c>
      <c r="AZ80" s="18">
        <v>29</v>
      </c>
      <c r="BB80" s="18">
        <v>75</v>
      </c>
      <c r="BC80" s="18">
        <v>29</v>
      </c>
      <c r="BF80" s="18">
        <v>75</v>
      </c>
      <c r="BG80" s="14">
        <f t="shared" si="31"/>
        <v>0</v>
      </c>
      <c r="BH80" s="14">
        <f t="shared" si="32"/>
        <v>480</v>
      </c>
      <c r="BI80" s="14">
        <f t="shared" si="33"/>
        <v>0</v>
      </c>
      <c r="BJ80" s="14">
        <f t="shared" si="34"/>
        <v>1200</v>
      </c>
      <c r="BK80" s="14">
        <f t="shared" si="35"/>
        <v>480</v>
      </c>
      <c r="BL80" s="14">
        <f t="shared" si="36"/>
        <v>960</v>
      </c>
      <c r="CJ80" s="55">
        <v>76</v>
      </c>
      <c r="CK80" s="55">
        <v>1</v>
      </c>
      <c r="CL80" s="55" t="s">
        <v>278</v>
      </c>
      <c r="CM80" s="55">
        <v>76</v>
      </c>
      <c r="CN80" s="55"/>
      <c r="CO80" s="55"/>
      <c r="CP80" s="55"/>
      <c r="CQ80" s="55" t="s">
        <v>416</v>
      </c>
      <c r="CR80" s="55">
        <v>4320</v>
      </c>
      <c r="CS80" s="55" t="s">
        <v>417</v>
      </c>
      <c r="CT80" s="55">
        <v>80</v>
      </c>
      <c r="CU80" s="55"/>
      <c r="CV80" s="55"/>
      <c r="CW80" s="55" t="s">
        <v>417</v>
      </c>
      <c r="CX80" s="55">
        <v>95</v>
      </c>
      <c r="CY80" s="55"/>
      <c r="CZ80" s="55"/>
      <c r="DA80" s="55"/>
      <c r="DB80" s="55"/>
      <c r="DC80" s="55"/>
      <c r="DD80" s="55"/>
      <c r="DE80" s="55"/>
      <c r="DF80" s="55"/>
      <c r="DG80" s="55"/>
      <c r="DH80" s="55"/>
    </row>
    <row r="81" spans="1:112" ht="16.5" x14ac:dyDescent="0.2">
      <c r="A81" s="22">
        <v>77</v>
      </c>
      <c r="B81" s="92">
        <v>18</v>
      </c>
      <c r="C81" s="79">
        <v>30</v>
      </c>
      <c r="D81" s="101"/>
      <c r="E81" s="92">
        <f>INDEX(章节关卡!$D$6:$D$34,芦花古楼!B81)*芦花古楼!C81</f>
        <v>1110</v>
      </c>
      <c r="F81" s="22">
        <f t="shared" si="22"/>
        <v>80</v>
      </c>
      <c r="G81" s="22">
        <f t="shared" si="23"/>
        <v>95</v>
      </c>
      <c r="H81" s="14">
        <f>INDEX(章节关卡!$F$6:$F$34,芦花古楼!B81)*芦花古楼!C81</f>
        <v>3300</v>
      </c>
      <c r="I81" s="14">
        <v>200</v>
      </c>
      <c r="L81" s="22">
        <v>77</v>
      </c>
      <c r="M81" s="92">
        <f t="shared" si="26"/>
        <v>19</v>
      </c>
      <c r="N81" s="79">
        <v>60</v>
      </c>
      <c r="O81" s="101"/>
      <c r="P81" s="92">
        <f>INDEX(章节关卡!$D$6:$D$34,芦花古楼!M81)*芦花古楼!N81</f>
        <v>2400</v>
      </c>
      <c r="Q81" s="22">
        <f t="shared" si="27"/>
        <v>85</v>
      </c>
      <c r="R81" s="22">
        <f t="shared" si="28"/>
        <v>95</v>
      </c>
      <c r="S81" s="14">
        <f>INDEX(章节关卡!$F$6:$F$34,芦花古楼!M81)*芦花古楼!N81</f>
        <v>7200</v>
      </c>
      <c r="T81" s="14">
        <v>200</v>
      </c>
      <c r="W81" s="22">
        <v>77</v>
      </c>
      <c r="X81" s="48">
        <v>19</v>
      </c>
      <c r="Y81" s="79">
        <v>90</v>
      </c>
      <c r="Z81" s="101"/>
      <c r="AA81" s="101">
        <f>INDEX(章节关卡!$D$6:$D$34,芦花古楼!X81)*芦花古楼!Y81</f>
        <v>3600</v>
      </c>
      <c r="AB81" s="22">
        <f t="shared" si="24"/>
        <v>90</v>
      </c>
      <c r="AC81" s="22">
        <f t="shared" si="25"/>
        <v>95</v>
      </c>
      <c r="AD81" s="14">
        <f>INDEX(章节关卡!$F$6:$F$34,芦花古楼!X81)*芦花古楼!Y81</f>
        <v>10800</v>
      </c>
      <c r="AE81" s="14">
        <v>200</v>
      </c>
      <c r="AH81" s="22">
        <v>77</v>
      </c>
      <c r="AI81" s="48">
        <v>19</v>
      </c>
      <c r="AJ81" s="79">
        <v>90</v>
      </c>
      <c r="AK81" s="101"/>
      <c r="AL81" s="101">
        <f>INDEX(章节关卡!$D$6:$D$34,芦花古楼!AI81)*芦花古楼!AJ81</f>
        <v>3600</v>
      </c>
      <c r="AM81" s="22">
        <f t="shared" si="29"/>
        <v>95</v>
      </c>
      <c r="AN81" s="22">
        <f t="shared" si="30"/>
        <v>95</v>
      </c>
      <c r="AO81" s="14">
        <f>INDEX(章节关卡!$F$6:$F$34,芦花古楼!AI81)*芦花古楼!AJ81</f>
        <v>10800</v>
      </c>
      <c r="AP81" s="14">
        <v>200</v>
      </c>
      <c r="AS81" s="18">
        <v>76</v>
      </c>
      <c r="AT81" s="101">
        <v>26</v>
      </c>
      <c r="AV81" s="18">
        <v>76</v>
      </c>
      <c r="AW81" s="101">
        <v>29</v>
      </c>
      <c r="AY81" s="18">
        <v>76</v>
      </c>
      <c r="AZ81" s="18">
        <v>29</v>
      </c>
      <c r="BB81" s="18">
        <v>76</v>
      </c>
      <c r="BC81" s="18">
        <v>29</v>
      </c>
      <c r="BF81" s="18">
        <v>76</v>
      </c>
      <c r="BG81" s="14">
        <f t="shared" si="31"/>
        <v>0</v>
      </c>
      <c r="BH81" s="14">
        <f t="shared" si="32"/>
        <v>480</v>
      </c>
      <c r="BI81" s="14">
        <f t="shared" si="33"/>
        <v>0</v>
      </c>
      <c r="BJ81" s="14">
        <f t="shared" si="34"/>
        <v>1200</v>
      </c>
      <c r="BK81" s="14">
        <f t="shared" si="35"/>
        <v>480</v>
      </c>
      <c r="BL81" s="14">
        <f t="shared" si="36"/>
        <v>960</v>
      </c>
      <c r="CJ81" s="55">
        <v>77</v>
      </c>
      <c r="CK81" s="55">
        <v>1</v>
      </c>
      <c r="CL81" s="55" t="s">
        <v>278</v>
      </c>
      <c r="CM81" s="55">
        <v>77</v>
      </c>
      <c r="CN81" s="55"/>
      <c r="CO81" s="55"/>
      <c r="CP81" s="55"/>
      <c r="CQ81" s="55" t="s">
        <v>416</v>
      </c>
      <c r="CR81" s="55">
        <v>4320</v>
      </c>
      <c r="CS81" s="55" t="s">
        <v>417</v>
      </c>
      <c r="CT81" s="55">
        <v>80</v>
      </c>
      <c r="CU81" s="55"/>
      <c r="CV81" s="55"/>
      <c r="CW81" s="55" t="s">
        <v>417</v>
      </c>
      <c r="CX81" s="55">
        <v>95</v>
      </c>
      <c r="CY81" s="55"/>
      <c r="CZ81" s="55"/>
      <c r="DA81" s="55"/>
      <c r="DB81" s="55"/>
      <c r="DC81" s="55"/>
      <c r="DD81" s="55"/>
      <c r="DE81" s="55"/>
      <c r="DF81" s="55"/>
      <c r="DG81" s="55"/>
      <c r="DH81" s="55"/>
    </row>
    <row r="82" spans="1:112" ht="16.5" x14ac:dyDescent="0.2">
      <c r="A82" s="22">
        <v>78</v>
      </c>
      <c r="B82" s="92">
        <v>18</v>
      </c>
      <c r="C82" s="79">
        <v>30</v>
      </c>
      <c r="D82" s="101"/>
      <c r="E82" s="92">
        <f>INDEX(章节关卡!$D$6:$D$34,芦花古楼!B82)*芦花古楼!C82</f>
        <v>1110</v>
      </c>
      <c r="F82" s="22">
        <f t="shared" si="22"/>
        <v>80</v>
      </c>
      <c r="G82" s="22">
        <f t="shared" si="23"/>
        <v>95</v>
      </c>
      <c r="H82" s="14">
        <f>INDEX(章节关卡!$F$6:$F$34,芦花古楼!B82)*芦花古楼!C82</f>
        <v>3300</v>
      </c>
      <c r="I82" s="14">
        <v>200</v>
      </c>
      <c r="L82" s="22">
        <v>78</v>
      </c>
      <c r="M82" s="92">
        <f t="shared" si="26"/>
        <v>19</v>
      </c>
      <c r="N82" s="79">
        <v>60</v>
      </c>
      <c r="O82" s="101"/>
      <c r="P82" s="92">
        <f>INDEX(章节关卡!$D$6:$D$34,芦花古楼!M82)*芦花古楼!N82</f>
        <v>2400</v>
      </c>
      <c r="Q82" s="22">
        <f t="shared" si="27"/>
        <v>85</v>
      </c>
      <c r="R82" s="22">
        <f t="shared" si="28"/>
        <v>95</v>
      </c>
      <c r="S82" s="14">
        <f>INDEX(章节关卡!$F$6:$F$34,芦花古楼!M82)*芦花古楼!N82</f>
        <v>7200</v>
      </c>
      <c r="T82" s="14">
        <v>200</v>
      </c>
      <c r="W82" s="22">
        <v>78</v>
      </c>
      <c r="X82" s="48">
        <v>19</v>
      </c>
      <c r="Y82" s="79">
        <v>90</v>
      </c>
      <c r="Z82" s="101"/>
      <c r="AA82" s="101">
        <f>INDEX(章节关卡!$D$6:$D$34,芦花古楼!X82)*芦花古楼!Y82</f>
        <v>3600</v>
      </c>
      <c r="AB82" s="22">
        <f t="shared" si="24"/>
        <v>90</v>
      </c>
      <c r="AC82" s="22">
        <f t="shared" si="25"/>
        <v>95</v>
      </c>
      <c r="AD82" s="14">
        <f>INDEX(章节关卡!$F$6:$F$34,芦花古楼!X82)*芦花古楼!Y82</f>
        <v>10800</v>
      </c>
      <c r="AE82" s="14">
        <v>200</v>
      </c>
      <c r="AH82" s="22">
        <v>78</v>
      </c>
      <c r="AI82" s="48">
        <v>19</v>
      </c>
      <c r="AJ82" s="79">
        <v>90</v>
      </c>
      <c r="AK82" s="101"/>
      <c r="AL82" s="101">
        <f>INDEX(章节关卡!$D$6:$D$34,芦花古楼!AI82)*芦花古楼!AJ82</f>
        <v>3600</v>
      </c>
      <c r="AM82" s="22">
        <f t="shared" si="29"/>
        <v>95</v>
      </c>
      <c r="AN82" s="22">
        <f t="shared" si="30"/>
        <v>95</v>
      </c>
      <c r="AO82" s="14">
        <f>INDEX(章节关卡!$F$6:$F$34,芦花古楼!AI82)*芦花古楼!AJ82</f>
        <v>10800</v>
      </c>
      <c r="AP82" s="14">
        <v>200</v>
      </c>
      <c r="AS82" s="18">
        <v>77</v>
      </c>
      <c r="AT82" s="101">
        <v>27</v>
      </c>
      <c r="AV82" s="18">
        <v>77</v>
      </c>
      <c r="AW82" s="101">
        <v>30</v>
      </c>
      <c r="AY82" s="18">
        <v>77</v>
      </c>
      <c r="AZ82" s="18">
        <v>30</v>
      </c>
      <c r="BB82" s="18">
        <v>77</v>
      </c>
      <c r="BC82" s="18">
        <v>30</v>
      </c>
      <c r="BF82" s="18">
        <v>77</v>
      </c>
      <c r="BG82" s="14">
        <f t="shared" si="31"/>
        <v>0</v>
      </c>
      <c r="BH82" s="14">
        <f t="shared" si="32"/>
        <v>480</v>
      </c>
      <c r="BI82" s="14">
        <f t="shared" si="33"/>
        <v>0</v>
      </c>
      <c r="BJ82" s="14">
        <f t="shared" si="34"/>
        <v>1200</v>
      </c>
      <c r="BK82" s="14">
        <f t="shared" si="35"/>
        <v>480</v>
      </c>
      <c r="BL82" s="14">
        <f t="shared" si="36"/>
        <v>960</v>
      </c>
      <c r="CJ82" s="55">
        <v>78</v>
      </c>
      <c r="CK82" s="55">
        <v>1</v>
      </c>
      <c r="CL82" s="55" t="s">
        <v>278</v>
      </c>
      <c r="CM82" s="55">
        <v>78</v>
      </c>
      <c r="CN82" s="55"/>
      <c r="CO82" s="55"/>
      <c r="CP82" s="55"/>
      <c r="CQ82" s="55" t="s">
        <v>416</v>
      </c>
      <c r="CR82" s="55">
        <v>4320</v>
      </c>
      <c r="CS82" s="55" t="s">
        <v>417</v>
      </c>
      <c r="CT82" s="55">
        <v>80</v>
      </c>
      <c r="CU82" s="55"/>
      <c r="CV82" s="55"/>
      <c r="CW82" s="55" t="s">
        <v>417</v>
      </c>
      <c r="CX82" s="55">
        <v>95</v>
      </c>
      <c r="CY82" s="55"/>
      <c r="CZ82" s="55"/>
      <c r="DA82" s="55"/>
      <c r="DB82" s="55"/>
      <c r="DC82" s="55"/>
      <c r="DD82" s="55"/>
      <c r="DE82" s="55"/>
      <c r="DF82" s="55"/>
      <c r="DG82" s="55"/>
      <c r="DH82" s="55"/>
    </row>
    <row r="83" spans="1:112" ht="16.5" x14ac:dyDescent="0.2">
      <c r="A83" s="22">
        <v>79</v>
      </c>
      <c r="B83" s="92">
        <v>18</v>
      </c>
      <c r="C83" s="79">
        <v>30</v>
      </c>
      <c r="D83" s="101"/>
      <c r="E83" s="92">
        <f>INDEX(章节关卡!$D$6:$D$34,芦花古楼!B83)*芦花古楼!C83</f>
        <v>1110</v>
      </c>
      <c r="F83" s="22">
        <f t="shared" si="22"/>
        <v>80</v>
      </c>
      <c r="G83" s="22">
        <f t="shared" si="23"/>
        <v>95</v>
      </c>
      <c r="H83" s="14">
        <f>INDEX(章节关卡!$F$6:$F$34,芦花古楼!B83)*芦花古楼!C83</f>
        <v>3300</v>
      </c>
      <c r="I83" s="14">
        <v>200</v>
      </c>
      <c r="L83" s="22">
        <v>79</v>
      </c>
      <c r="M83" s="92">
        <f t="shared" si="26"/>
        <v>19</v>
      </c>
      <c r="N83" s="79">
        <v>60</v>
      </c>
      <c r="O83" s="101"/>
      <c r="P83" s="92">
        <f>INDEX(章节关卡!$D$6:$D$34,芦花古楼!M83)*芦花古楼!N83</f>
        <v>2400</v>
      </c>
      <c r="Q83" s="22">
        <f t="shared" si="27"/>
        <v>85</v>
      </c>
      <c r="R83" s="22">
        <f t="shared" si="28"/>
        <v>95</v>
      </c>
      <c r="S83" s="14">
        <f>INDEX(章节关卡!$F$6:$F$34,芦花古楼!M83)*芦花古楼!N83</f>
        <v>7200</v>
      </c>
      <c r="T83" s="14">
        <v>200</v>
      </c>
      <c r="W83" s="22">
        <v>79</v>
      </c>
      <c r="X83" s="48">
        <v>19</v>
      </c>
      <c r="Y83" s="79">
        <v>90</v>
      </c>
      <c r="Z83" s="101"/>
      <c r="AA83" s="101">
        <f>INDEX(章节关卡!$D$6:$D$34,芦花古楼!X83)*芦花古楼!Y83</f>
        <v>3600</v>
      </c>
      <c r="AB83" s="22">
        <f t="shared" si="24"/>
        <v>90</v>
      </c>
      <c r="AC83" s="22">
        <f t="shared" si="25"/>
        <v>95</v>
      </c>
      <c r="AD83" s="14">
        <f>INDEX(章节关卡!$F$6:$F$34,芦花古楼!X83)*芦花古楼!Y83</f>
        <v>10800</v>
      </c>
      <c r="AE83" s="14">
        <v>200</v>
      </c>
      <c r="AH83" s="22">
        <v>79</v>
      </c>
      <c r="AI83" s="48">
        <v>19</v>
      </c>
      <c r="AJ83" s="79">
        <v>90</v>
      </c>
      <c r="AK83" s="101"/>
      <c r="AL83" s="101">
        <f>INDEX(章节关卡!$D$6:$D$34,芦花古楼!AI83)*芦花古楼!AJ83</f>
        <v>3600</v>
      </c>
      <c r="AM83" s="22">
        <f t="shared" si="29"/>
        <v>95</v>
      </c>
      <c r="AN83" s="22">
        <f t="shared" si="30"/>
        <v>95</v>
      </c>
      <c r="AO83" s="14">
        <f>INDEX(章节关卡!$F$6:$F$34,芦花古楼!AI83)*芦花古楼!AJ83</f>
        <v>10800</v>
      </c>
      <c r="AP83" s="14">
        <v>200</v>
      </c>
      <c r="AS83" s="18">
        <v>78</v>
      </c>
      <c r="AT83" s="101">
        <v>27</v>
      </c>
      <c r="AV83" s="18">
        <v>78</v>
      </c>
      <c r="AW83" s="101">
        <v>30</v>
      </c>
      <c r="AY83" s="18">
        <v>78</v>
      </c>
      <c r="AZ83" s="18">
        <v>30</v>
      </c>
      <c r="BB83" s="18">
        <v>78</v>
      </c>
      <c r="BC83" s="18">
        <v>30</v>
      </c>
      <c r="BF83" s="18">
        <v>78</v>
      </c>
      <c r="BG83" s="14">
        <f t="shared" si="31"/>
        <v>0</v>
      </c>
      <c r="BH83" s="14">
        <f t="shared" si="32"/>
        <v>480</v>
      </c>
      <c r="BI83" s="14">
        <f t="shared" si="33"/>
        <v>0</v>
      </c>
      <c r="BJ83" s="14">
        <f t="shared" si="34"/>
        <v>1200</v>
      </c>
      <c r="BK83" s="14">
        <f t="shared" si="35"/>
        <v>480</v>
      </c>
      <c r="BL83" s="14">
        <f t="shared" si="36"/>
        <v>960</v>
      </c>
      <c r="CJ83" s="55">
        <v>79</v>
      </c>
      <c r="CK83" s="55">
        <v>1</v>
      </c>
      <c r="CL83" s="55" t="s">
        <v>278</v>
      </c>
      <c r="CM83" s="55">
        <v>79</v>
      </c>
      <c r="CN83" s="55"/>
      <c r="CO83" s="55"/>
      <c r="CP83" s="55"/>
      <c r="CQ83" s="55" t="s">
        <v>416</v>
      </c>
      <c r="CR83" s="55">
        <v>4320</v>
      </c>
      <c r="CS83" s="55" t="s">
        <v>417</v>
      </c>
      <c r="CT83" s="55">
        <v>80</v>
      </c>
      <c r="CU83" s="55"/>
      <c r="CV83" s="55"/>
      <c r="CW83" s="55" t="s">
        <v>417</v>
      </c>
      <c r="CX83" s="55">
        <v>95</v>
      </c>
      <c r="CY83" s="55"/>
      <c r="CZ83" s="55"/>
      <c r="DA83" s="55"/>
      <c r="DB83" s="55"/>
      <c r="DC83" s="55"/>
      <c r="DD83" s="55"/>
      <c r="DE83" s="55"/>
      <c r="DF83" s="55"/>
      <c r="DG83" s="55"/>
      <c r="DH83" s="55"/>
    </row>
    <row r="84" spans="1:112" ht="16.5" x14ac:dyDescent="0.2">
      <c r="A84" s="22">
        <v>80</v>
      </c>
      <c r="B84" s="92">
        <v>18</v>
      </c>
      <c r="C84" s="79">
        <v>30</v>
      </c>
      <c r="D84" s="101"/>
      <c r="E84" s="92">
        <f>INDEX(章节关卡!$D$6:$D$34,芦花古楼!B84)*芦花古楼!C84</f>
        <v>1110</v>
      </c>
      <c r="F84" s="22">
        <f t="shared" si="22"/>
        <v>80</v>
      </c>
      <c r="G84" s="22">
        <f t="shared" si="23"/>
        <v>100</v>
      </c>
      <c r="H84" s="14">
        <f>INDEX(章节关卡!$F$6:$F$34,芦花古楼!B84)*芦花古楼!C84</f>
        <v>3300</v>
      </c>
      <c r="I84" s="14">
        <v>250</v>
      </c>
      <c r="L84" s="22">
        <v>80</v>
      </c>
      <c r="M84" s="92">
        <f t="shared" si="26"/>
        <v>19</v>
      </c>
      <c r="N84" s="79">
        <v>60</v>
      </c>
      <c r="O84" s="101"/>
      <c r="P84" s="92">
        <f>INDEX(章节关卡!$D$6:$D$34,芦花古楼!M84)*芦花古楼!N84</f>
        <v>2400</v>
      </c>
      <c r="Q84" s="22">
        <f t="shared" si="27"/>
        <v>85</v>
      </c>
      <c r="R84" s="22">
        <f t="shared" si="28"/>
        <v>100</v>
      </c>
      <c r="S84" s="14">
        <f>INDEX(章节关卡!$F$6:$F$34,芦花古楼!M84)*芦花古楼!N84</f>
        <v>7200</v>
      </c>
      <c r="T84" s="14">
        <v>250</v>
      </c>
      <c r="W84" s="22">
        <v>80</v>
      </c>
      <c r="X84" s="25">
        <v>19</v>
      </c>
      <c r="Y84" s="79">
        <v>90</v>
      </c>
      <c r="Z84" s="101"/>
      <c r="AA84" s="101">
        <f>INDEX(章节关卡!$D$6:$D$34,芦花古楼!X84)*芦花古楼!Y84</f>
        <v>3600</v>
      </c>
      <c r="AB84" s="22">
        <f t="shared" si="24"/>
        <v>90</v>
      </c>
      <c r="AC84" s="22">
        <f t="shared" si="25"/>
        <v>100</v>
      </c>
      <c r="AD84" s="14">
        <f>INDEX(章节关卡!$F$6:$F$34,芦花古楼!X84)*芦花古楼!Y84</f>
        <v>10800</v>
      </c>
      <c r="AE84" s="14">
        <v>250</v>
      </c>
      <c r="AH84" s="22">
        <v>80</v>
      </c>
      <c r="AI84" s="48">
        <v>19</v>
      </c>
      <c r="AJ84" s="79">
        <v>90</v>
      </c>
      <c r="AK84" s="101"/>
      <c r="AL84" s="101">
        <f>INDEX(章节关卡!$D$6:$D$34,芦花古楼!AI84)*芦花古楼!AJ84</f>
        <v>3600</v>
      </c>
      <c r="AM84" s="22">
        <f t="shared" si="29"/>
        <v>95</v>
      </c>
      <c r="AN84" s="22">
        <f t="shared" si="30"/>
        <v>100</v>
      </c>
      <c r="AO84" s="14">
        <f>INDEX(章节关卡!$F$6:$F$34,芦花古楼!AI84)*芦花古楼!AJ84</f>
        <v>10800</v>
      </c>
      <c r="AP84" s="14">
        <v>250</v>
      </c>
      <c r="AS84" s="18">
        <v>79</v>
      </c>
      <c r="AT84" s="18">
        <v>28</v>
      </c>
      <c r="AV84" s="18">
        <v>79</v>
      </c>
      <c r="AW84" s="101">
        <v>31</v>
      </c>
      <c r="AY84" s="18">
        <v>79</v>
      </c>
      <c r="AZ84" s="18">
        <v>31</v>
      </c>
      <c r="BB84" s="18">
        <v>79</v>
      </c>
      <c r="BC84" s="18">
        <v>31</v>
      </c>
      <c r="BF84" s="18">
        <v>79</v>
      </c>
      <c r="BG84" s="14">
        <f t="shared" si="31"/>
        <v>0</v>
      </c>
      <c r="BH84" s="14">
        <f t="shared" si="32"/>
        <v>480</v>
      </c>
      <c r="BI84" s="14">
        <f t="shared" si="33"/>
        <v>0</v>
      </c>
      <c r="BJ84" s="14">
        <f t="shared" si="34"/>
        <v>1200</v>
      </c>
      <c r="BK84" s="14">
        <f t="shared" si="35"/>
        <v>480</v>
      </c>
      <c r="BL84" s="14">
        <f t="shared" si="36"/>
        <v>960</v>
      </c>
      <c r="CJ84" s="55">
        <v>80</v>
      </c>
      <c r="CK84" s="55">
        <v>1</v>
      </c>
      <c r="CL84" s="55" t="s">
        <v>278</v>
      </c>
      <c r="CM84" s="55">
        <v>80</v>
      </c>
      <c r="CN84" s="55"/>
      <c r="CO84" s="55"/>
      <c r="CP84" s="55"/>
      <c r="CQ84" s="55" t="s">
        <v>416</v>
      </c>
      <c r="CR84" s="55">
        <v>5400</v>
      </c>
      <c r="CS84" s="55" t="s">
        <v>417</v>
      </c>
      <c r="CT84" s="55">
        <v>80</v>
      </c>
      <c r="CU84" s="55" t="s">
        <v>301</v>
      </c>
      <c r="CV84" s="55">
        <v>2</v>
      </c>
      <c r="CW84" s="55" t="s">
        <v>417</v>
      </c>
      <c r="CX84" s="55">
        <v>100</v>
      </c>
      <c r="CY84" s="55"/>
      <c r="CZ84" s="55"/>
      <c r="DA84" s="55"/>
      <c r="DB84" s="55"/>
      <c r="DC84" s="55"/>
      <c r="DD84" s="55"/>
      <c r="DE84" s="55"/>
      <c r="DF84" s="55"/>
      <c r="DG84" s="55"/>
      <c r="DH84" s="55"/>
    </row>
    <row r="85" spans="1:112" ht="16.5" x14ac:dyDescent="0.2">
      <c r="A85" s="22">
        <v>81</v>
      </c>
      <c r="B85" s="48">
        <v>19</v>
      </c>
      <c r="C85" s="79">
        <v>30</v>
      </c>
      <c r="D85" s="101"/>
      <c r="E85" s="92">
        <f>INDEX(章节关卡!$D$6:$D$34,芦花古楼!B85)*芦花古楼!C85</f>
        <v>1200</v>
      </c>
      <c r="F85" s="22">
        <f t="shared" si="22"/>
        <v>85</v>
      </c>
      <c r="G85" s="22">
        <f t="shared" si="23"/>
        <v>100</v>
      </c>
      <c r="H85" s="14">
        <f>INDEX(章节关卡!$F$6:$F$34,芦花古楼!B85)*芦花古楼!C85</f>
        <v>3600</v>
      </c>
      <c r="I85" s="14">
        <v>250</v>
      </c>
      <c r="L85" s="22">
        <v>81</v>
      </c>
      <c r="M85" s="92">
        <f t="shared" si="26"/>
        <v>20</v>
      </c>
      <c r="N85" s="79">
        <v>60</v>
      </c>
      <c r="O85" s="101"/>
      <c r="P85" s="92">
        <f>INDEX(章节关卡!$D$6:$D$34,芦花古楼!M85)*芦花古楼!N85</f>
        <v>2520</v>
      </c>
      <c r="Q85" s="22">
        <f t="shared" si="27"/>
        <v>90</v>
      </c>
      <c r="R85" s="22">
        <f t="shared" si="28"/>
        <v>100</v>
      </c>
      <c r="S85" s="14">
        <f>INDEX(章节关卡!$F$6:$F$34,芦花古楼!M85)*芦花古楼!N85</f>
        <v>7800</v>
      </c>
      <c r="T85" s="14">
        <v>250</v>
      </c>
      <c r="W85" s="22">
        <v>81</v>
      </c>
      <c r="X85" s="48">
        <v>20</v>
      </c>
      <c r="Y85" s="79">
        <v>90</v>
      </c>
      <c r="Z85" s="101"/>
      <c r="AA85" s="101">
        <f>INDEX(章节关卡!$D$6:$D$34,芦花古楼!X85)*芦花古楼!Y85</f>
        <v>3780</v>
      </c>
      <c r="AB85" s="22">
        <f t="shared" si="24"/>
        <v>95</v>
      </c>
      <c r="AC85" s="22">
        <f t="shared" si="25"/>
        <v>100</v>
      </c>
      <c r="AD85" s="14">
        <f>INDEX(章节关卡!$F$6:$F$34,芦花古楼!X85)*芦花古楼!Y85</f>
        <v>11700</v>
      </c>
      <c r="AE85" s="14">
        <v>250</v>
      </c>
      <c r="AH85" s="22">
        <v>81</v>
      </c>
      <c r="AI85" s="48">
        <v>20</v>
      </c>
      <c r="AJ85" s="79">
        <v>90</v>
      </c>
      <c r="AK85" s="101"/>
      <c r="AL85" s="101">
        <f>INDEX(章节关卡!$D$6:$D$34,芦花古楼!AI85)*芦花古楼!AJ85</f>
        <v>3780</v>
      </c>
      <c r="AM85" s="22">
        <f t="shared" si="29"/>
        <v>100</v>
      </c>
      <c r="AN85" s="22">
        <f t="shared" si="30"/>
        <v>100</v>
      </c>
      <c r="AO85" s="14">
        <f>INDEX(章节关卡!$F$6:$F$34,芦花古楼!AI85)*芦花古楼!AJ85</f>
        <v>11700</v>
      </c>
      <c r="AP85" s="14">
        <v>250</v>
      </c>
      <c r="AS85" s="18">
        <v>80</v>
      </c>
      <c r="AT85" s="101">
        <v>28</v>
      </c>
      <c r="AV85" s="18">
        <v>80</v>
      </c>
      <c r="AW85" s="101">
        <v>31</v>
      </c>
      <c r="AY85" s="18">
        <v>80</v>
      </c>
      <c r="AZ85" s="18">
        <v>31</v>
      </c>
      <c r="BB85" s="18">
        <v>80</v>
      </c>
      <c r="BC85" s="18">
        <v>31</v>
      </c>
      <c r="BF85" s="18">
        <v>80</v>
      </c>
      <c r="BG85" s="14">
        <f t="shared" si="31"/>
        <v>0</v>
      </c>
      <c r="BH85" s="14">
        <f t="shared" si="32"/>
        <v>480</v>
      </c>
      <c r="BI85" s="14">
        <f t="shared" si="33"/>
        <v>0</v>
      </c>
      <c r="BJ85" s="14">
        <f t="shared" si="34"/>
        <v>1200</v>
      </c>
      <c r="BK85" s="14">
        <f t="shared" si="35"/>
        <v>480</v>
      </c>
      <c r="BL85" s="14">
        <f t="shared" si="36"/>
        <v>960</v>
      </c>
      <c r="CJ85" s="55">
        <v>81</v>
      </c>
      <c r="CK85" s="55">
        <v>1</v>
      </c>
      <c r="CL85" s="55" t="s">
        <v>278</v>
      </c>
      <c r="CM85" s="55">
        <v>81</v>
      </c>
      <c r="CN85" s="55"/>
      <c r="CO85" s="55"/>
      <c r="CP85" s="55"/>
      <c r="CQ85" s="55" t="s">
        <v>416</v>
      </c>
      <c r="CR85" s="55">
        <v>5400</v>
      </c>
      <c r="CS85" s="55" t="s">
        <v>417</v>
      </c>
      <c r="CT85" s="55">
        <v>85</v>
      </c>
      <c r="CU85" s="55"/>
      <c r="CV85" s="55"/>
      <c r="CW85" s="55" t="s">
        <v>417</v>
      </c>
      <c r="CX85" s="55">
        <v>100</v>
      </c>
      <c r="CY85" s="55"/>
      <c r="CZ85" s="55"/>
      <c r="DA85" s="55"/>
      <c r="DB85" s="55"/>
      <c r="DC85" s="55"/>
      <c r="DD85" s="55"/>
      <c r="DE85" s="55"/>
      <c r="DF85" s="55"/>
      <c r="DG85" s="55"/>
      <c r="DH85" s="55"/>
    </row>
    <row r="86" spans="1:112" ht="16.5" x14ac:dyDescent="0.2">
      <c r="A86" s="22">
        <v>82</v>
      </c>
      <c r="B86" s="92">
        <v>19</v>
      </c>
      <c r="C86" s="79">
        <v>30</v>
      </c>
      <c r="D86" s="101"/>
      <c r="E86" s="92">
        <f>INDEX(章节关卡!$D$6:$D$34,芦花古楼!B86)*芦花古楼!C86</f>
        <v>1200</v>
      </c>
      <c r="F86" s="22">
        <f t="shared" si="22"/>
        <v>85</v>
      </c>
      <c r="G86" s="22">
        <f t="shared" si="23"/>
        <v>100</v>
      </c>
      <c r="H86" s="14">
        <f>INDEX(章节关卡!$F$6:$F$34,芦花古楼!B86)*芦花古楼!C86</f>
        <v>3600</v>
      </c>
      <c r="I86" s="14">
        <v>250</v>
      </c>
      <c r="L86" s="22">
        <v>82</v>
      </c>
      <c r="M86" s="92">
        <f t="shared" si="26"/>
        <v>20</v>
      </c>
      <c r="N86" s="79">
        <v>60</v>
      </c>
      <c r="O86" s="101"/>
      <c r="P86" s="92">
        <f>INDEX(章节关卡!$D$6:$D$34,芦花古楼!M86)*芦花古楼!N86</f>
        <v>2520</v>
      </c>
      <c r="Q86" s="22">
        <f t="shared" si="27"/>
        <v>90</v>
      </c>
      <c r="R86" s="22">
        <f t="shared" si="28"/>
        <v>100</v>
      </c>
      <c r="S86" s="14">
        <f>INDEX(章节关卡!$F$6:$F$34,芦花古楼!M86)*芦花古楼!N86</f>
        <v>7800</v>
      </c>
      <c r="T86" s="14">
        <v>250</v>
      </c>
      <c r="W86" s="22">
        <v>82</v>
      </c>
      <c r="X86" s="48">
        <v>20</v>
      </c>
      <c r="Y86" s="79">
        <v>90</v>
      </c>
      <c r="Z86" s="101"/>
      <c r="AA86" s="101">
        <f>INDEX(章节关卡!$D$6:$D$34,芦花古楼!X86)*芦花古楼!Y86</f>
        <v>3780</v>
      </c>
      <c r="AB86" s="22">
        <f t="shared" si="24"/>
        <v>95</v>
      </c>
      <c r="AC86" s="22">
        <f t="shared" si="25"/>
        <v>100</v>
      </c>
      <c r="AD86" s="14">
        <f>INDEX(章节关卡!$F$6:$F$34,芦花古楼!X86)*芦花古楼!Y86</f>
        <v>11700</v>
      </c>
      <c r="AE86" s="14">
        <v>250</v>
      </c>
      <c r="AH86" s="22">
        <v>82</v>
      </c>
      <c r="AI86" s="48">
        <v>20</v>
      </c>
      <c r="AJ86" s="79">
        <v>90</v>
      </c>
      <c r="AK86" s="101"/>
      <c r="AL86" s="101">
        <f>INDEX(章节关卡!$D$6:$D$34,芦花古楼!AI86)*芦花古楼!AJ86</f>
        <v>3780</v>
      </c>
      <c r="AM86" s="22">
        <f t="shared" si="29"/>
        <v>100</v>
      </c>
      <c r="AN86" s="22">
        <f t="shared" si="30"/>
        <v>100</v>
      </c>
      <c r="AO86" s="14">
        <f>INDEX(章节关卡!$F$6:$F$34,芦花古楼!AI86)*芦花古楼!AJ86</f>
        <v>11700</v>
      </c>
      <c r="AP86" s="14">
        <v>250</v>
      </c>
      <c r="AS86" s="18">
        <v>81</v>
      </c>
      <c r="AT86" s="101">
        <v>29</v>
      </c>
      <c r="AV86" s="18">
        <v>81</v>
      </c>
      <c r="AW86" s="101">
        <v>32</v>
      </c>
      <c r="AY86" s="18">
        <v>81</v>
      </c>
      <c r="AZ86" s="18">
        <v>32</v>
      </c>
      <c r="BB86" s="18">
        <v>81</v>
      </c>
      <c r="BC86" s="18">
        <v>32</v>
      </c>
      <c r="BF86" s="18">
        <v>81</v>
      </c>
      <c r="BG86" s="14">
        <f t="shared" si="31"/>
        <v>0</v>
      </c>
      <c r="BH86" s="14">
        <f t="shared" si="32"/>
        <v>480</v>
      </c>
      <c r="BI86" s="14">
        <f t="shared" si="33"/>
        <v>0</v>
      </c>
      <c r="BJ86" s="14">
        <f t="shared" si="34"/>
        <v>1200</v>
      </c>
      <c r="BK86" s="14">
        <f t="shared" si="35"/>
        <v>480</v>
      </c>
      <c r="BL86" s="14">
        <f t="shared" si="36"/>
        <v>960</v>
      </c>
      <c r="CJ86" s="55">
        <v>82</v>
      </c>
      <c r="CK86" s="55">
        <v>1</v>
      </c>
      <c r="CL86" s="55" t="s">
        <v>278</v>
      </c>
      <c r="CM86" s="55">
        <v>82</v>
      </c>
      <c r="CN86" s="55"/>
      <c r="CO86" s="55"/>
      <c r="CP86" s="55"/>
      <c r="CQ86" s="55" t="s">
        <v>416</v>
      </c>
      <c r="CR86" s="55">
        <v>5400</v>
      </c>
      <c r="CS86" s="55" t="s">
        <v>417</v>
      </c>
      <c r="CT86" s="55">
        <v>85</v>
      </c>
      <c r="CU86" s="55"/>
      <c r="CV86" s="55"/>
      <c r="CW86" s="55" t="s">
        <v>417</v>
      </c>
      <c r="CX86" s="55">
        <v>100</v>
      </c>
      <c r="CY86" s="55"/>
      <c r="CZ86" s="55"/>
      <c r="DA86" s="55"/>
      <c r="DB86" s="55"/>
      <c r="DC86" s="55"/>
      <c r="DD86" s="55"/>
      <c r="DE86" s="55"/>
      <c r="DF86" s="55"/>
      <c r="DG86" s="55"/>
      <c r="DH86" s="55"/>
    </row>
    <row r="87" spans="1:112" ht="16.5" x14ac:dyDescent="0.2">
      <c r="A87" s="22">
        <v>83</v>
      </c>
      <c r="B87" s="92">
        <v>19</v>
      </c>
      <c r="C87" s="79">
        <v>30</v>
      </c>
      <c r="D87" s="101"/>
      <c r="E87" s="92">
        <f>INDEX(章节关卡!$D$6:$D$34,芦花古楼!B87)*芦花古楼!C87</f>
        <v>1200</v>
      </c>
      <c r="F87" s="22">
        <f t="shared" si="22"/>
        <v>85</v>
      </c>
      <c r="G87" s="22">
        <f t="shared" si="23"/>
        <v>100</v>
      </c>
      <c r="H87" s="14">
        <f>INDEX(章节关卡!$F$6:$F$34,芦花古楼!B87)*芦花古楼!C87</f>
        <v>3600</v>
      </c>
      <c r="I87" s="14">
        <v>250</v>
      </c>
      <c r="L87" s="22">
        <v>83</v>
      </c>
      <c r="M87" s="92">
        <f t="shared" si="26"/>
        <v>20</v>
      </c>
      <c r="N87" s="79">
        <v>60</v>
      </c>
      <c r="O87" s="101"/>
      <c r="P87" s="92">
        <f>INDEX(章节关卡!$D$6:$D$34,芦花古楼!M87)*芦花古楼!N87</f>
        <v>2520</v>
      </c>
      <c r="Q87" s="22">
        <f t="shared" si="27"/>
        <v>90</v>
      </c>
      <c r="R87" s="22">
        <f t="shared" si="28"/>
        <v>100</v>
      </c>
      <c r="S87" s="14">
        <f>INDEX(章节关卡!$F$6:$F$34,芦花古楼!M87)*芦花古楼!N87</f>
        <v>7800</v>
      </c>
      <c r="T87" s="14">
        <v>250</v>
      </c>
      <c r="W87" s="22">
        <v>83</v>
      </c>
      <c r="X87" s="48">
        <v>20</v>
      </c>
      <c r="Y87" s="79">
        <v>90</v>
      </c>
      <c r="Z87" s="101"/>
      <c r="AA87" s="101">
        <f>INDEX(章节关卡!$D$6:$D$34,芦花古楼!X87)*芦花古楼!Y87</f>
        <v>3780</v>
      </c>
      <c r="AB87" s="22">
        <f t="shared" si="24"/>
        <v>95</v>
      </c>
      <c r="AC87" s="22">
        <f t="shared" si="25"/>
        <v>100</v>
      </c>
      <c r="AD87" s="14">
        <f>INDEX(章节关卡!$F$6:$F$34,芦花古楼!X87)*芦花古楼!Y87</f>
        <v>11700</v>
      </c>
      <c r="AE87" s="14">
        <v>250</v>
      </c>
      <c r="AH87" s="22">
        <v>83</v>
      </c>
      <c r="AI87" s="48">
        <v>20</v>
      </c>
      <c r="AJ87" s="79">
        <v>90</v>
      </c>
      <c r="AK87" s="101"/>
      <c r="AL87" s="101">
        <f>INDEX(章节关卡!$D$6:$D$34,芦花古楼!AI87)*芦花古楼!AJ87</f>
        <v>3780</v>
      </c>
      <c r="AM87" s="22">
        <f t="shared" si="29"/>
        <v>100</v>
      </c>
      <c r="AN87" s="22">
        <f t="shared" si="30"/>
        <v>100</v>
      </c>
      <c r="AO87" s="14">
        <f>INDEX(章节关卡!$F$6:$F$34,芦花古楼!AI87)*芦花古楼!AJ87</f>
        <v>11700</v>
      </c>
      <c r="AP87" s="14">
        <v>250</v>
      </c>
      <c r="AS87" s="18">
        <v>82</v>
      </c>
      <c r="AT87" s="101">
        <v>29</v>
      </c>
      <c r="AV87" s="18">
        <v>82</v>
      </c>
      <c r="AW87" s="101">
        <v>32</v>
      </c>
      <c r="AY87" s="18">
        <v>82</v>
      </c>
      <c r="AZ87" s="18">
        <v>32</v>
      </c>
      <c r="BB87" s="18">
        <v>82</v>
      </c>
      <c r="BC87" s="18">
        <v>32</v>
      </c>
      <c r="BF87" s="18">
        <v>82</v>
      </c>
      <c r="BG87" s="14">
        <f t="shared" si="31"/>
        <v>0</v>
      </c>
      <c r="BH87" s="14">
        <f t="shared" si="32"/>
        <v>480</v>
      </c>
      <c r="BI87" s="14">
        <f t="shared" si="33"/>
        <v>0</v>
      </c>
      <c r="BJ87" s="14">
        <f t="shared" si="34"/>
        <v>1200</v>
      </c>
      <c r="BK87" s="14">
        <f t="shared" si="35"/>
        <v>480</v>
      </c>
      <c r="BL87" s="14">
        <f t="shared" si="36"/>
        <v>960</v>
      </c>
      <c r="CJ87" s="55">
        <v>83</v>
      </c>
      <c r="CK87" s="55">
        <v>1</v>
      </c>
      <c r="CL87" s="55" t="s">
        <v>278</v>
      </c>
      <c r="CM87" s="55">
        <v>83</v>
      </c>
      <c r="CN87" s="55"/>
      <c r="CO87" s="55"/>
      <c r="CP87" s="55"/>
      <c r="CQ87" s="55" t="s">
        <v>416</v>
      </c>
      <c r="CR87" s="55">
        <v>5400</v>
      </c>
      <c r="CS87" s="55" t="s">
        <v>417</v>
      </c>
      <c r="CT87" s="55">
        <v>85</v>
      </c>
      <c r="CU87" s="55"/>
      <c r="CV87" s="55"/>
      <c r="CW87" s="55" t="s">
        <v>417</v>
      </c>
      <c r="CX87" s="55">
        <v>100</v>
      </c>
      <c r="CY87" s="55"/>
      <c r="CZ87" s="55"/>
      <c r="DA87" s="55"/>
      <c r="DB87" s="55"/>
      <c r="DC87" s="55"/>
      <c r="DD87" s="55"/>
      <c r="DE87" s="55"/>
      <c r="DF87" s="55"/>
      <c r="DG87" s="55"/>
      <c r="DH87" s="55"/>
    </row>
    <row r="88" spans="1:112" ht="16.5" x14ac:dyDescent="0.2">
      <c r="A88" s="22">
        <v>84</v>
      </c>
      <c r="B88" s="92">
        <v>19</v>
      </c>
      <c r="C88" s="79">
        <v>30</v>
      </c>
      <c r="D88" s="101"/>
      <c r="E88" s="92">
        <f>INDEX(章节关卡!$D$6:$D$34,芦花古楼!B88)*芦花古楼!C88</f>
        <v>1200</v>
      </c>
      <c r="F88" s="22">
        <f t="shared" si="22"/>
        <v>85</v>
      </c>
      <c r="G88" s="22">
        <f t="shared" si="23"/>
        <v>100</v>
      </c>
      <c r="H88" s="14">
        <f>INDEX(章节关卡!$F$6:$F$34,芦花古楼!B88)*芦花古楼!C88</f>
        <v>3600</v>
      </c>
      <c r="I88" s="14">
        <v>250</v>
      </c>
      <c r="L88" s="22">
        <v>84</v>
      </c>
      <c r="M88" s="92">
        <f t="shared" si="26"/>
        <v>20</v>
      </c>
      <c r="N88" s="79">
        <v>60</v>
      </c>
      <c r="O88" s="101"/>
      <c r="P88" s="92">
        <f>INDEX(章节关卡!$D$6:$D$34,芦花古楼!M88)*芦花古楼!N88</f>
        <v>2520</v>
      </c>
      <c r="Q88" s="22">
        <f t="shared" si="27"/>
        <v>90</v>
      </c>
      <c r="R88" s="22">
        <f t="shared" si="28"/>
        <v>100</v>
      </c>
      <c r="S88" s="14">
        <f>INDEX(章节关卡!$F$6:$F$34,芦花古楼!M88)*芦花古楼!N88</f>
        <v>7800</v>
      </c>
      <c r="T88" s="14">
        <v>250</v>
      </c>
      <c r="W88" s="22">
        <v>84</v>
      </c>
      <c r="X88" s="48">
        <v>20</v>
      </c>
      <c r="Y88" s="79">
        <v>90</v>
      </c>
      <c r="Z88" s="101"/>
      <c r="AA88" s="101">
        <f>INDEX(章节关卡!$D$6:$D$34,芦花古楼!X88)*芦花古楼!Y88</f>
        <v>3780</v>
      </c>
      <c r="AB88" s="22">
        <f t="shared" si="24"/>
        <v>95</v>
      </c>
      <c r="AC88" s="22">
        <f t="shared" si="25"/>
        <v>100</v>
      </c>
      <c r="AD88" s="14">
        <f>INDEX(章节关卡!$F$6:$F$34,芦花古楼!X88)*芦花古楼!Y88</f>
        <v>11700</v>
      </c>
      <c r="AE88" s="14">
        <v>250</v>
      </c>
      <c r="AH88" s="22">
        <v>84</v>
      </c>
      <c r="AI88" s="48">
        <v>20</v>
      </c>
      <c r="AJ88" s="79">
        <v>90</v>
      </c>
      <c r="AK88" s="101"/>
      <c r="AL88" s="101">
        <f>INDEX(章节关卡!$D$6:$D$34,芦花古楼!AI88)*芦花古楼!AJ88</f>
        <v>3780</v>
      </c>
      <c r="AM88" s="22">
        <f t="shared" si="29"/>
        <v>100</v>
      </c>
      <c r="AN88" s="22">
        <f t="shared" si="30"/>
        <v>100</v>
      </c>
      <c r="AO88" s="14">
        <f>INDEX(章节关卡!$F$6:$F$34,芦花古楼!AI88)*芦花古楼!AJ88</f>
        <v>11700</v>
      </c>
      <c r="AP88" s="14">
        <v>250</v>
      </c>
      <c r="AS88" s="18">
        <v>83</v>
      </c>
      <c r="AT88" s="101">
        <v>30</v>
      </c>
      <c r="AV88" s="18">
        <v>83</v>
      </c>
      <c r="AW88" s="101">
        <v>33</v>
      </c>
      <c r="AY88" s="18">
        <v>83</v>
      </c>
      <c r="AZ88" s="18">
        <v>33</v>
      </c>
      <c r="BB88" s="18">
        <v>83</v>
      </c>
      <c r="BC88" s="18">
        <v>33</v>
      </c>
      <c r="BF88" s="18">
        <v>83</v>
      </c>
      <c r="BG88" s="14">
        <f t="shared" si="31"/>
        <v>0</v>
      </c>
      <c r="BH88" s="14">
        <f t="shared" si="32"/>
        <v>480</v>
      </c>
      <c r="BI88" s="14">
        <f t="shared" si="33"/>
        <v>0</v>
      </c>
      <c r="BJ88" s="14">
        <f t="shared" si="34"/>
        <v>1200</v>
      </c>
      <c r="BK88" s="14">
        <f t="shared" si="35"/>
        <v>480</v>
      </c>
      <c r="BL88" s="14">
        <f t="shared" si="36"/>
        <v>960</v>
      </c>
      <c r="CJ88" s="55">
        <v>84</v>
      </c>
      <c r="CK88" s="55">
        <v>1</v>
      </c>
      <c r="CL88" s="55" t="s">
        <v>278</v>
      </c>
      <c r="CM88" s="55">
        <v>84</v>
      </c>
      <c r="CN88" s="55"/>
      <c r="CO88" s="55"/>
      <c r="CP88" s="55"/>
      <c r="CQ88" s="55" t="s">
        <v>416</v>
      </c>
      <c r="CR88" s="55">
        <v>5400</v>
      </c>
      <c r="CS88" s="55" t="s">
        <v>417</v>
      </c>
      <c r="CT88" s="55">
        <v>85</v>
      </c>
      <c r="CU88" s="55"/>
      <c r="CV88" s="55"/>
      <c r="CW88" s="55" t="s">
        <v>417</v>
      </c>
      <c r="CX88" s="55">
        <v>100</v>
      </c>
      <c r="CY88" s="55"/>
      <c r="CZ88" s="55"/>
      <c r="DA88" s="55"/>
      <c r="DB88" s="55"/>
      <c r="DC88" s="55"/>
      <c r="DD88" s="55"/>
      <c r="DE88" s="55"/>
      <c r="DF88" s="55"/>
      <c r="DG88" s="55"/>
      <c r="DH88" s="55"/>
    </row>
    <row r="89" spans="1:112" ht="16.5" x14ac:dyDescent="0.2">
      <c r="A89" s="22">
        <v>85</v>
      </c>
      <c r="B89" s="92">
        <v>19</v>
      </c>
      <c r="C89" s="79">
        <v>30</v>
      </c>
      <c r="D89" s="101"/>
      <c r="E89" s="92">
        <f>INDEX(章节关卡!$D$6:$D$34,芦花古楼!B89)*芦花古楼!C89</f>
        <v>1200</v>
      </c>
      <c r="F89" s="22">
        <f t="shared" si="22"/>
        <v>85</v>
      </c>
      <c r="G89" s="22">
        <f t="shared" si="23"/>
        <v>105</v>
      </c>
      <c r="H89" s="14">
        <f>INDEX(章节关卡!$F$6:$F$34,芦花古楼!B89)*芦花古楼!C89</f>
        <v>3600</v>
      </c>
      <c r="I89" s="14">
        <v>250</v>
      </c>
      <c r="L89" s="22">
        <v>85</v>
      </c>
      <c r="M89" s="92">
        <f t="shared" si="26"/>
        <v>20</v>
      </c>
      <c r="N89" s="79">
        <v>60</v>
      </c>
      <c r="O89" s="101"/>
      <c r="P89" s="92">
        <f>INDEX(章节关卡!$D$6:$D$34,芦花古楼!M89)*芦花古楼!N89</f>
        <v>2520</v>
      </c>
      <c r="Q89" s="22">
        <f t="shared" si="27"/>
        <v>90</v>
      </c>
      <c r="R89" s="22">
        <f t="shared" si="28"/>
        <v>105</v>
      </c>
      <c r="S89" s="14">
        <f>INDEX(章节关卡!$F$6:$F$34,芦花古楼!M89)*芦花古楼!N89</f>
        <v>7800</v>
      </c>
      <c r="T89" s="14">
        <v>250</v>
      </c>
      <c r="W89" s="22">
        <v>85</v>
      </c>
      <c r="X89" s="48">
        <v>20</v>
      </c>
      <c r="Y89" s="79">
        <v>90</v>
      </c>
      <c r="Z89" s="101"/>
      <c r="AA89" s="101">
        <f>INDEX(章节关卡!$D$6:$D$34,芦花古楼!X89)*芦花古楼!Y89</f>
        <v>3780</v>
      </c>
      <c r="AB89" s="22">
        <f t="shared" si="24"/>
        <v>95</v>
      </c>
      <c r="AC89" s="22">
        <f t="shared" si="25"/>
        <v>105</v>
      </c>
      <c r="AD89" s="14">
        <f>INDEX(章节关卡!$F$6:$F$34,芦花古楼!X89)*芦花古楼!Y89</f>
        <v>11700</v>
      </c>
      <c r="AE89" s="14">
        <v>250</v>
      </c>
      <c r="AH89" s="22">
        <v>85</v>
      </c>
      <c r="AI89" s="48">
        <v>20</v>
      </c>
      <c r="AJ89" s="79">
        <v>90</v>
      </c>
      <c r="AK89" s="101"/>
      <c r="AL89" s="101">
        <f>INDEX(章节关卡!$D$6:$D$34,芦花古楼!AI89)*芦花古楼!AJ89</f>
        <v>3780</v>
      </c>
      <c r="AM89" s="22">
        <f t="shared" si="29"/>
        <v>100</v>
      </c>
      <c r="AN89" s="22">
        <f t="shared" si="30"/>
        <v>105</v>
      </c>
      <c r="AO89" s="14">
        <f>INDEX(章节关卡!$F$6:$F$34,芦花古楼!AI89)*芦花古楼!AJ89</f>
        <v>11700</v>
      </c>
      <c r="AP89" s="14">
        <v>250</v>
      </c>
      <c r="AS89" s="18">
        <v>84</v>
      </c>
      <c r="AT89" s="101">
        <v>30</v>
      </c>
      <c r="AV89" s="18">
        <v>84</v>
      </c>
      <c r="AW89" s="101">
        <v>34</v>
      </c>
      <c r="AY89" s="18">
        <v>84</v>
      </c>
      <c r="AZ89" s="18">
        <v>34</v>
      </c>
      <c r="BB89" s="18">
        <v>84</v>
      </c>
      <c r="BC89" s="18">
        <v>34</v>
      </c>
      <c r="BF89" s="18">
        <v>84</v>
      </c>
      <c r="BG89" s="14">
        <f t="shared" si="31"/>
        <v>0</v>
      </c>
      <c r="BH89" s="14">
        <f t="shared" si="32"/>
        <v>480</v>
      </c>
      <c r="BI89" s="14">
        <f t="shared" si="33"/>
        <v>0</v>
      </c>
      <c r="BJ89" s="14">
        <f t="shared" si="34"/>
        <v>1200</v>
      </c>
      <c r="BK89" s="14">
        <f t="shared" si="35"/>
        <v>480</v>
      </c>
      <c r="BL89" s="14">
        <f t="shared" si="36"/>
        <v>960</v>
      </c>
      <c r="CJ89" s="55">
        <v>85</v>
      </c>
      <c r="CK89" s="55">
        <v>1</v>
      </c>
      <c r="CL89" s="55" t="s">
        <v>278</v>
      </c>
      <c r="CM89" s="55">
        <v>85</v>
      </c>
      <c r="CN89" s="55"/>
      <c r="CO89" s="55"/>
      <c r="CP89" s="55"/>
      <c r="CQ89" s="55" t="s">
        <v>416</v>
      </c>
      <c r="CR89" s="55">
        <v>5400</v>
      </c>
      <c r="CS89" s="55" t="s">
        <v>417</v>
      </c>
      <c r="CT89" s="55">
        <v>85</v>
      </c>
      <c r="CU89" s="55" t="s">
        <v>418</v>
      </c>
      <c r="CV89" s="55">
        <v>2</v>
      </c>
      <c r="CW89" s="55" t="s">
        <v>417</v>
      </c>
      <c r="CX89" s="55">
        <v>105</v>
      </c>
      <c r="CY89" s="55"/>
      <c r="CZ89" s="55"/>
      <c r="DA89" s="55"/>
      <c r="DB89" s="55"/>
      <c r="DC89" s="55"/>
      <c r="DD89" s="55"/>
      <c r="DE89" s="55"/>
      <c r="DF89" s="55"/>
      <c r="DG89" s="55"/>
      <c r="DH89" s="55"/>
    </row>
    <row r="90" spans="1:112" ht="16.5" x14ac:dyDescent="0.2">
      <c r="A90" s="22">
        <v>86</v>
      </c>
      <c r="B90" s="48">
        <v>20</v>
      </c>
      <c r="C90" s="79">
        <v>30</v>
      </c>
      <c r="D90" s="101"/>
      <c r="E90" s="92">
        <f>INDEX(章节关卡!$D$6:$D$34,芦花古楼!B90)*芦花古楼!C90</f>
        <v>1260</v>
      </c>
      <c r="F90" s="22">
        <f t="shared" si="22"/>
        <v>90</v>
      </c>
      <c r="G90" s="22">
        <f t="shared" si="23"/>
        <v>105</v>
      </c>
      <c r="H90" s="14">
        <f>INDEX(章节关卡!$F$6:$F$34,芦花古楼!B90)*芦花古楼!C90</f>
        <v>3900</v>
      </c>
      <c r="I90" s="14">
        <v>250</v>
      </c>
      <c r="L90" s="22">
        <v>86</v>
      </c>
      <c r="M90" s="92">
        <f t="shared" si="26"/>
        <v>21</v>
      </c>
      <c r="N90" s="79">
        <v>60</v>
      </c>
      <c r="O90" s="101"/>
      <c r="P90" s="92">
        <f>INDEX(章节关卡!$D$6:$D$34,芦花古楼!M90)*芦花古楼!N90</f>
        <v>2700</v>
      </c>
      <c r="Q90" s="22">
        <f t="shared" si="27"/>
        <v>95</v>
      </c>
      <c r="R90" s="22">
        <f t="shared" si="28"/>
        <v>105</v>
      </c>
      <c r="S90" s="14">
        <f>INDEX(章节关卡!$F$6:$F$34,芦花古楼!M90)*芦花古楼!N90</f>
        <v>8400</v>
      </c>
      <c r="T90" s="14">
        <v>250</v>
      </c>
      <c r="W90" s="22">
        <v>86</v>
      </c>
      <c r="X90" s="48">
        <v>21</v>
      </c>
      <c r="Y90" s="79">
        <v>90</v>
      </c>
      <c r="Z90" s="101"/>
      <c r="AA90" s="101">
        <f>INDEX(章节关卡!$D$6:$D$34,芦花古楼!X90)*芦花古楼!Y90</f>
        <v>4050</v>
      </c>
      <c r="AB90" s="22">
        <f t="shared" si="24"/>
        <v>100</v>
      </c>
      <c r="AC90" s="22">
        <f t="shared" si="25"/>
        <v>105</v>
      </c>
      <c r="AD90" s="14">
        <f>INDEX(章节关卡!$F$6:$F$34,芦花古楼!X90)*芦花古楼!Y90</f>
        <v>12600</v>
      </c>
      <c r="AE90" s="14">
        <v>250</v>
      </c>
      <c r="AH90" s="22">
        <v>86</v>
      </c>
      <c r="AI90" s="48">
        <v>21</v>
      </c>
      <c r="AJ90" s="79">
        <v>90</v>
      </c>
      <c r="AK90" s="101"/>
      <c r="AL90" s="101">
        <f>INDEX(章节关卡!$D$6:$D$34,芦花古楼!AI90)*芦花古楼!AJ90</f>
        <v>4050</v>
      </c>
      <c r="AM90" s="22">
        <f t="shared" si="29"/>
        <v>105</v>
      </c>
      <c r="AN90" s="22">
        <f t="shared" si="30"/>
        <v>105</v>
      </c>
      <c r="AO90" s="14">
        <f>INDEX(章节关卡!$F$6:$F$34,芦花古楼!AI90)*芦花古楼!AJ90</f>
        <v>12600</v>
      </c>
      <c r="AP90" s="14">
        <v>250</v>
      </c>
      <c r="AS90" s="18">
        <v>85</v>
      </c>
      <c r="AT90" s="18">
        <v>31</v>
      </c>
      <c r="AV90" s="18">
        <v>85</v>
      </c>
      <c r="AW90" s="101">
        <v>35</v>
      </c>
      <c r="AY90" s="18">
        <v>85</v>
      </c>
      <c r="AZ90" s="18">
        <v>35</v>
      </c>
      <c r="BB90" s="18">
        <v>85</v>
      </c>
      <c r="BC90" s="18">
        <v>35</v>
      </c>
      <c r="BF90" s="18">
        <v>85</v>
      </c>
      <c r="BG90" s="14">
        <f t="shared" si="31"/>
        <v>0</v>
      </c>
      <c r="BH90" s="14">
        <f t="shared" si="32"/>
        <v>480</v>
      </c>
      <c r="BI90" s="14">
        <f t="shared" si="33"/>
        <v>0</v>
      </c>
      <c r="BJ90" s="14">
        <f t="shared" si="34"/>
        <v>1200</v>
      </c>
      <c r="BK90" s="14">
        <f t="shared" si="35"/>
        <v>480</v>
      </c>
      <c r="BL90" s="14">
        <f t="shared" si="36"/>
        <v>960</v>
      </c>
      <c r="CJ90" s="55">
        <v>86</v>
      </c>
      <c r="CK90" s="55">
        <v>1</v>
      </c>
      <c r="CL90" s="55" t="s">
        <v>278</v>
      </c>
      <c r="CM90" s="55">
        <v>86</v>
      </c>
      <c r="CN90" s="55"/>
      <c r="CO90" s="55"/>
      <c r="CP90" s="55"/>
      <c r="CQ90" s="55" t="s">
        <v>416</v>
      </c>
      <c r="CR90" s="55">
        <v>5400</v>
      </c>
      <c r="CS90" s="55" t="s">
        <v>417</v>
      </c>
      <c r="CT90" s="55">
        <v>90</v>
      </c>
      <c r="CU90" s="55"/>
      <c r="CV90" s="55"/>
      <c r="CW90" s="55" t="s">
        <v>417</v>
      </c>
      <c r="CX90" s="55">
        <v>105</v>
      </c>
      <c r="CY90" s="55"/>
      <c r="CZ90" s="55"/>
      <c r="DA90" s="55"/>
      <c r="DB90" s="55"/>
      <c r="DC90" s="55"/>
      <c r="DD90" s="55"/>
      <c r="DE90" s="55"/>
      <c r="DF90" s="55"/>
      <c r="DG90" s="55"/>
      <c r="DH90" s="55"/>
    </row>
    <row r="91" spans="1:112" ht="16.5" x14ac:dyDescent="0.2">
      <c r="A91" s="22">
        <v>87</v>
      </c>
      <c r="B91" s="92">
        <v>20</v>
      </c>
      <c r="C91" s="79">
        <v>30</v>
      </c>
      <c r="D91" s="101"/>
      <c r="E91" s="92">
        <f>INDEX(章节关卡!$D$6:$D$34,芦花古楼!B91)*芦花古楼!C91</f>
        <v>1260</v>
      </c>
      <c r="F91" s="22">
        <f t="shared" si="22"/>
        <v>90</v>
      </c>
      <c r="G91" s="22">
        <f t="shared" si="23"/>
        <v>105</v>
      </c>
      <c r="H91" s="14">
        <f>INDEX(章节关卡!$F$6:$F$34,芦花古楼!B91)*芦花古楼!C91</f>
        <v>3900</v>
      </c>
      <c r="I91" s="14">
        <v>250</v>
      </c>
      <c r="L91" s="22">
        <v>87</v>
      </c>
      <c r="M91" s="92">
        <f t="shared" si="26"/>
        <v>21</v>
      </c>
      <c r="N91" s="79">
        <v>60</v>
      </c>
      <c r="O91" s="101"/>
      <c r="P91" s="92">
        <f>INDEX(章节关卡!$D$6:$D$34,芦花古楼!M91)*芦花古楼!N91</f>
        <v>2700</v>
      </c>
      <c r="Q91" s="22">
        <f t="shared" si="27"/>
        <v>95</v>
      </c>
      <c r="R91" s="22">
        <f t="shared" si="28"/>
        <v>105</v>
      </c>
      <c r="S91" s="14">
        <f>INDEX(章节关卡!$F$6:$F$34,芦花古楼!M91)*芦花古楼!N91</f>
        <v>8400</v>
      </c>
      <c r="T91" s="14">
        <v>250</v>
      </c>
      <c r="W91" s="22">
        <v>87</v>
      </c>
      <c r="X91" s="48">
        <v>21</v>
      </c>
      <c r="Y91" s="79">
        <v>90</v>
      </c>
      <c r="Z91" s="101"/>
      <c r="AA91" s="101">
        <f>INDEX(章节关卡!$D$6:$D$34,芦花古楼!X91)*芦花古楼!Y91</f>
        <v>4050</v>
      </c>
      <c r="AB91" s="22">
        <f t="shared" si="24"/>
        <v>100</v>
      </c>
      <c r="AC91" s="22">
        <f t="shared" si="25"/>
        <v>105</v>
      </c>
      <c r="AD91" s="14">
        <f>INDEX(章节关卡!$F$6:$F$34,芦花古楼!X91)*芦花古楼!Y91</f>
        <v>12600</v>
      </c>
      <c r="AE91" s="14">
        <v>250</v>
      </c>
      <c r="AH91" s="22">
        <v>87</v>
      </c>
      <c r="AI91" s="48">
        <v>21</v>
      </c>
      <c r="AJ91" s="79">
        <v>90</v>
      </c>
      <c r="AK91" s="101"/>
      <c r="AL91" s="101">
        <f>INDEX(章节关卡!$D$6:$D$34,芦花古楼!AI91)*芦花古楼!AJ91</f>
        <v>4050</v>
      </c>
      <c r="AM91" s="22">
        <f t="shared" si="29"/>
        <v>105</v>
      </c>
      <c r="AN91" s="22">
        <f t="shared" si="30"/>
        <v>105</v>
      </c>
      <c r="AO91" s="14">
        <f>INDEX(章节关卡!$F$6:$F$34,芦花古楼!AI91)*芦花古楼!AJ91</f>
        <v>12600</v>
      </c>
      <c r="AP91" s="14">
        <v>250</v>
      </c>
      <c r="AS91" s="18">
        <v>86</v>
      </c>
      <c r="AT91" s="101">
        <v>32</v>
      </c>
      <c r="AV91" s="18">
        <v>86</v>
      </c>
      <c r="AW91" s="101">
        <v>36</v>
      </c>
      <c r="AY91" s="18">
        <v>86</v>
      </c>
      <c r="AZ91" s="18">
        <v>36</v>
      </c>
      <c r="BB91" s="18">
        <v>86</v>
      </c>
      <c r="BC91" s="18">
        <v>36</v>
      </c>
      <c r="BF91" s="18">
        <v>86</v>
      </c>
      <c r="BG91" s="14">
        <f t="shared" si="31"/>
        <v>0</v>
      </c>
      <c r="BH91" s="14">
        <f t="shared" si="32"/>
        <v>480</v>
      </c>
      <c r="BI91" s="14">
        <f t="shared" si="33"/>
        <v>0</v>
      </c>
      <c r="BJ91" s="14">
        <f t="shared" si="34"/>
        <v>1200</v>
      </c>
      <c r="BK91" s="14">
        <f t="shared" si="35"/>
        <v>480</v>
      </c>
      <c r="BL91" s="14">
        <f t="shared" si="36"/>
        <v>960</v>
      </c>
      <c r="CJ91" s="55">
        <v>87</v>
      </c>
      <c r="CK91" s="55">
        <v>1</v>
      </c>
      <c r="CL91" s="55" t="s">
        <v>278</v>
      </c>
      <c r="CM91" s="55">
        <v>87</v>
      </c>
      <c r="CN91" s="55"/>
      <c r="CO91" s="55"/>
      <c r="CP91" s="55"/>
      <c r="CQ91" s="55" t="s">
        <v>416</v>
      </c>
      <c r="CR91" s="55">
        <v>5400</v>
      </c>
      <c r="CS91" s="55" t="s">
        <v>417</v>
      </c>
      <c r="CT91" s="55">
        <v>90</v>
      </c>
      <c r="CU91" s="55"/>
      <c r="CV91" s="55"/>
      <c r="CW91" s="55" t="s">
        <v>417</v>
      </c>
      <c r="CX91" s="55">
        <v>105</v>
      </c>
      <c r="CY91" s="55"/>
      <c r="CZ91" s="55"/>
      <c r="DA91" s="55"/>
      <c r="DB91" s="55"/>
      <c r="DC91" s="55"/>
      <c r="DD91" s="55"/>
      <c r="DE91" s="55"/>
      <c r="DF91" s="55"/>
      <c r="DG91" s="55"/>
      <c r="DH91" s="55"/>
    </row>
    <row r="92" spans="1:112" ht="16.5" x14ac:dyDescent="0.2">
      <c r="A92" s="22">
        <v>88</v>
      </c>
      <c r="B92" s="92">
        <v>20</v>
      </c>
      <c r="C92" s="79">
        <v>30</v>
      </c>
      <c r="D92" s="101"/>
      <c r="E92" s="92">
        <f>INDEX(章节关卡!$D$6:$D$34,芦花古楼!B92)*芦花古楼!C92</f>
        <v>1260</v>
      </c>
      <c r="F92" s="22">
        <f t="shared" si="22"/>
        <v>90</v>
      </c>
      <c r="G92" s="22">
        <f t="shared" si="23"/>
        <v>105</v>
      </c>
      <c r="H92" s="14">
        <f>INDEX(章节关卡!$F$6:$F$34,芦花古楼!B92)*芦花古楼!C92</f>
        <v>3900</v>
      </c>
      <c r="I92" s="14">
        <v>250</v>
      </c>
      <c r="L92" s="22">
        <v>88</v>
      </c>
      <c r="M92" s="92">
        <f t="shared" si="26"/>
        <v>21</v>
      </c>
      <c r="N92" s="79">
        <v>60</v>
      </c>
      <c r="O92" s="101"/>
      <c r="P92" s="92">
        <f>INDEX(章节关卡!$D$6:$D$34,芦花古楼!M92)*芦花古楼!N92</f>
        <v>2700</v>
      </c>
      <c r="Q92" s="22">
        <f t="shared" si="27"/>
        <v>95</v>
      </c>
      <c r="R92" s="22">
        <f t="shared" si="28"/>
        <v>105</v>
      </c>
      <c r="S92" s="14">
        <f>INDEX(章节关卡!$F$6:$F$34,芦花古楼!M92)*芦花古楼!N92</f>
        <v>8400</v>
      </c>
      <c r="T92" s="14">
        <v>250</v>
      </c>
      <c r="W92" s="22">
        <v>88</v>
      </c>
      <c r="X92" s="48">
        <v>21</v>
      </c>
      <c r="Y92" s="79">
        <v>90</v>
      </c>
      <c r="Z92" s="101"/>
      <c r="AA92" s="101">
        <f>INDEX(章节关卡!$D$6:$D$34,芦花古楼!X92)*芦花古楼!Y92</f>
        <v>4050</v>
      </c>
      <c r="AB92" s="22">
        <f t="shared" si="24"/>
        <v>100</v>
      </c>
      <c r="AC92" s="22">
        <f t="shared" si="25"/>
        <v>105</v>
      </c>
      <c r="AD92" s="14">
        <f>INDEX(章节关卡!$F$6:$F$34,芦花古楼!X92)*芦花古楼!Y92</f>
        <v>12600</v>
      </c>
      <c r="AE92" s="14">
        <v>250</v>
      </c>
      <c r="AH92" s="22">
        <v>88</v>
      </c>
      <c r="AI92" s="48">
        <v>21</v>
      </c>
      <c r="AJ92" s="79">
        <v>90</v>
      </c>
      <c r="AK92" s="101"/>
      <c r="AL92" s="101">
        <f>INDEX(章节关卡!$D$6:$D$34,芦花古楼!AI92)*芦花古楼!AJ92</f>
        <v>4050</v>
      </c>
      <c r="AM92" s="22">
        <f t="shared" si="29"/>
        <v>105</v>
      </c>
      <c r="AN92" s="22">
        <f t="shared" si="30"/>
        <v>105</v>
      </c>
      <c r="AO92" s="14">
        <f>INDEX(章节关卡!$F$6:$F$34,芦花古楼!AI92)*芦花古楼!AJ92</f>
        <v>12600</v>
      </c>
      <c r="AP92" s="14">
        <v>250</v>
      </c>
      <c r="AS92" s="18">
        <v>87</v>
      </c>
      <c r="AT92" s="101">
        <v>33</v>
      </c>
      <c r="AV92" s="18">
        <v>87</v>
      </c>
      <c r="AW92" s="101">
        <v>37</v>
      </c>
      <c r="AY92" s="18">
        <v>87</v>
      </c>
      <c r="AZ92" s="18">
        <v>37</v>
      </c>
      <c r="BB92" s="18">
        <v>87</v>
      </c>
      <c r="BC92" s="18">
        <v>37</v>
      </c>
      <c r="BF92" s="18">
        <v>87</v>
      </c>
      <c r="BG92" s="14">
        <f t="shared" si="31"/>
        <v>0</v>
      </c>
      <c r="BH92" s="14">
        <f t="shared" si="32"/>
        <v>480</v>
      </c>
      <c r="BI92" s="14">
        <f t="shared" si="33"/>
        <v>0</v>
      </c>
      <c r="BJ92" s="14">
        <f t="shared" si="34"/>
        <v>1200</v>
      </c>
      <c r="BK92" s="14">
        <f t="shared" si="35"/>
        <v>480</v>
      </c>
      <c r="BL92" s="14">
        <f t="shared" si="36"/>
        <v>960</v>
      </c>
      <c r="CJ92" s="55">
        <v>88</v>
      </c>
      <c r="CK92" s="55">
        <v>1</v>
      </c>
      <c r="CL92" s="55" t="s">
        <v>278</v>
      </c>
      <c r="CM92" s="55">
        <v>88</v>
      </c>
      <c r="CN92" s="55"/>
      <c r="CO92" s="55"/>
      <c r="CP92" s="55"/>
      <c r="CQ92" s="55" t="s">
        <v>416</v>
      </c>
      <c r="CR92" s="55">
        <v>5400</v>
      </c>
      <c r="CS92" s="55" t="s">
        <v>417</v>
      </c>
      <c r="CT92" s="55">
        <v>90</v>
      </c>
      <c r="CU92" s="55"/>
      <c r="CV92" s="55"/>
      <c r="CW92" s="55" t="s">
        <v>417</v>
      </c>
      <c r="CX92" s="55">
        <v>105</v>
      </c>
      <c r="CY92" s="55"/>
      <c r="CZ92" s="55"/>
      <c r="DA92" s="55"/>
      <c r="DB92" s="55"/>
      <c r="DC92" s="55"/>
      <c r="DD92" s="55"/>
      <c r="DE92" s="55"/>
      <c r="DF92" s="55"/>
      <c r="DG92" s="55"/>
      <c r="DH92" s="55"/>
    </row>
    <row r="93" spans="1:112" ht="16.5" x14ac:dyDescent="0.2">
      <c r="A93" s="22">
        <v>89</v>
      </c>
      <c r="B93" s="92">
        <v>20</v>
      </c>
      <c r="C93" s="79">
        <v>30</v>
      </c>
      <c r="D93" s="101"/>
      <c r="E93" s="92">
        <f>INDEX(章节关卡!$D$6:$D$34,芦花古楼!B93)*芦花古楼!C93</f>
        <v>1260</v>
      </c>
      <c r="F93" s="22">
        <f t="shared" si="22"/>
        <v>90</v>
      </c>
      <c r="G93" s="22">
        <f t="shared" si="23"/>
        <v>105</v>
      </c>
      <c r="H93" s="14">
        <f>INDEX(章节关卡!$F$6:$F$34,芦花古楼!B93)*芦花古楼!C93</f>
        <v>3900</v>
      </c>
      <c r="I93" s="14">
        <v>250</v>
      </c>
      <c r="L93" s="22">
        <v>89</v>
      </c>
      <c r="M93" s="92">
        <f t="shared" si="26"/>
        <v>21</v>
      </c>
      <c r="N93" s="79">
        <v>60</v>
      </c>
      <c r="O93" s="101"/>
      <c r="P93" s="92">
        <f>INDEX(章节关卡!$D$6:$D$34,芦花古楼!M93)*芦花古楼!N93</f>
        <v>2700</v>
      </c>
      <c r="Q93" s="22">
        <f t="shared" si="27"/>
        <v>95</v>
      </c>
      <c r="R93" s="22">
        <f t="shared" si="28"/>
        <v>105</v>
      </c>
      <c r="S93" s="14">
        <f>INDEX(章节关卡!$F$6:$F$34,芦花古楼!M93)*芦花古楼!N93</f>
        <v>8400</v>
      </c>
      <c r="T93" s="14">
        <v>250</v>
      </c>
      <c r="W93" s="22">
        <v>89</v>
      </c>
      <c r="X93" s="48">
        <v>21</v>
      </c>
      <c r="Y93" s="79">
        <v>90</v>
      </c>
      <c r="Z93" s="101"/>
      <c r="AA93" s="101">
        <f>INDEX(章节关卡!$D$6:$D$34,芦花古楼!X93)*芦花古楼!Y93</f>
        <v>4050</v>
      </c>
      <c r="AB93" s="22">
        <f t="shared" si="24"/>
        <v>100</v>
      </c>
      <c r="AC93" s="22">
        <f t="shared" si="25"/>
        <v>105</v>
      </c>
      <c r="AD93" s="14">
        <f>INDEX(章节关卡!$F$6:$F$34,芦花古楼!X93)*芦花古楼!Y93</f>
        <v>12600</v>
      </c>
      <c r="AE93" s="14">
        <v>250</v>
      </c>
      <c r="AH93" s="22">
        <v>89</v>
      </c>
      <c r="AI93" s="48">
        <v>21</v>
      </c>
      <c r="AJ93" s="79">
        <v>90</v>
      </c>
      <c r="AK93" s="101"/>
      <c r="AL93" s="101">
        <f>INDEX(章节关卡!$D$6:$D$34,芦花古楼!AI93)*芦花古楼!AJ93</f>
        <v>4050</v>
      </c>
      <c r="AM93" s="22">
        <f t="shared" si="29"/>
        <v>105</v>
      </c>
      <c r="AN93" s="22">
        <f t="shared" si="30"/>
        <v>105</v>
      </c>
      <c r="AO93" s="14">
        <f>INDEX(章节关卡!$F$6:$F$34,芦花古楼!AI93)*芦花古楼!AJ93</f>
        <v>12600</v>
      </c>
      <c r="AP93" s="14">
        <v>250</v>
      </c>
      <c r="AS93" s="18">
        <v>88</v>
      </c>
      <c r="AT93" s="101">
        <v>34</v>
      </c>
      <c r="AV93" s="18">
        <v>88</v>
      </c>
      <c r="AW93" s="101">
        <v>38</v>
      </c>
      <c r="AY93" s="18">
        <v>88</v>
      </c>
      <c r="AZ93" s="18">
        <v>38</v>
      </c>
      <c r="BB93" s="18">
        <v>88</v>
      </c>
      <c r="BC93" s="18">
        <v>38</v>
      </c>
      <c r="BF93" s="18">
        <v>88</v>
      </c>
      <c r="BG93" s="14">
        <f t="shared" si="31"/>
        <v>0</v>
      </c>
      <c r="BH93" s="14">
        <f t="shared" si="32"/>
        <v>480</v>
      </c>
      <c r="BI93" s="14">
        <f t="shared" si="33"/>
        <v>0</v>
      </c>
      <c r="BJ93" s="14">
        <f t="shared" si="34"/>
        <v>1200</v>
      </c>
      <c r="BK93" s="14">
        <f t="shared" si="35"/>
        <v>480</v>
      </c>
      <c r="BL93" s="14">
        <f t="shared" si="36"/>
        <v>960</v>
      </c>
      <c r="CJ93" s="55">
        <v>89</v>
      </c>
      <c r="CK93" s="55">
        <v>1</v>
      </c>
      <c r="CL93" s="55" t="s">
        <v>278</v>
      </c>
      <c r="CM93" s="55">
        <v>89</v>
      </c>
      <c r="CN93" s="55"/>
      <c r="CO93" s="55"/>
      <c r="CP93" s="55"/>
      <c r="CQ93" s="55" t="s">
        <v>416</v>
      </c>
      <c r="CR93" s="55">
        <v>5400</v>
      </c>
      <c r="CS93" s="55" t="s">
        <v>417</v>
      </c>
      <c r="CT93" s="55">
        <v>90</v>
      </c>
      <c r="CU93" s="55"/>
      <c r="CV93" s="55"/>
      <c r="CW93" s="55" t="s">
        <v>417</v>
      </c>
      <c r="CX93" s="55">
        <v>105</v>
      </c>
      <c r="CY93" s="55"/>
      <c r="CZ93" s="55"/>
      <c r="DA93" s="55"/>
      <c r="DB93" s="55"/>
      <c r="DC93" s="55"/>
      <c r="DD93" s="55"/>
      <c r="DE93" s="55"/>
      <c r="DF93" s="55"/>
      <c r="DG93" s="55"/>
      <c r="DH93" s="55"/>
    </row>
    <row r="94" spans="1:112" ht="16.5" x14ac:dyDescent="0.2">
      <c r="A94" s="22">
        <v>90</v>
      </c>
      <c r="B94" s="92">
        <v>20</v>
      </c>
      <c r="C94" s="79">
        <v>30</v>
      </c>
      <c r="D94" s="101"/>
      <c r="E94" s="92">
        <f>INDEX(章节关卡!$D$6:$D$34,芦花古楼!B94)*芦花古楼!C94</f>
        <v>1260</v>
      </c>
      <c r="F94" s="22">
        <f t="shared" si="22"/>
        <v>90</v>
      </c>
      <c r="G94" s="22">
        <f t="shared" si="23"/>
        <v>110</v>
      </c>
      <c r="H94" s="14">
        <f>INDEX(章节关卡!$F$6:$F$34,芦花古楼!B94)*芦花古楼!C94</f>
        <v>3900</v>
      </c>
      <c r="I94" s="14">
        <v>300</v>
      </c>
      <c r="L94" s="22">
        <v>90</v>
      </c>
      <c r="M94" s="92">
        <f t="shared" si="26"/>
        <v>21</v>
      </c>
      <c r="N94" s="79">
        <v>60</v>
      </c>
      <c r="O94" s="101"/>
      <c r="P94" s="92">
        <f>INDEX(章节关卡!$D$6:$D$34,芦花古楼!M94)*芦花古楼!N94</f>
        <v>2700</v>
      </c>
      <c r="Q94" s="22">
        <f t="shared" si="27"/>
        <v>95</v>
      </c>
      <c r="R94" s="22">
        <f t="shared" si="28"/>
        <v>110</v>
      </c>
      <c r="S94" s="14">
        <f>INDEX(章节关卡!$F$6:$F$34,芦花古楼!M94)*芦花古楼!N94</f>
        <v>8400</v>
      </c>
      <c r="T94" s="14">
        <v>300</v>
      </c>
      <c r="W94" s="22">
        <v>90</v>
      </c>
      <c r="X94" s="25">
        <v>21</v>
      </c>
      <c r="Y94" s="79">
        <v>90</v>
      </c>
      <c r="Z94" s="101"/>
      <c r="AA94" s="101">
        <f>INDEX(章节关卡!$D$6:$D$34,芦花古楼!X94)*芦花古楼!Y94</f>
        <v>4050</v>
      </c>
      <c r="AB94" s="22">
        <f t="shared" si="24"/>
        <v>100</v>
      </c>
      <c r="AC94" s="22">
        <f t="shared" si="25"/>
        <v>110</v>
      </c>
      <c r="AD94" s="14">
        <f>INDEX(章节关卡!$F$6:$F$34,芦花古楼!X94)*芦花古楼!Y94</f>
        <v>12600</v>
      </c>
      <c r="AE94" s="14">
        <v>300</v>
      </c>
      <c r="AH94" s="22">
        <v>90</v>
      </c>
      <c r="AI94" s="48">
        <v>21</v>
      </c>
      <c r="AJ94" s="79">
        <v>90</v>
      </c>
      <c r="AK94" s="101"/>
      <c r="AL94" s="101">
        <f>INDEX(章节关卡!$D$6:$D$34,芦花古楼!AI94)*芦花古楼!AJ94</f>
        <v>4050</v>
      </c>
      <c r="AM94" s="22">
        <f t="shared" si="29"/>
        <v>105</v>
      </c>
      <c r="AN94" s="22">
        <f t="shared" si="30"/>
        <v>110</v>
      </c>
      <c r="AO94" s="14">
        <f>INDEX(章节关卡!$F$6:$F$34,芦花古楼!AI94)*芦花古楼!AJ94</f>
        <v>12600</v>
      </c>
      <c r="AP94" s="14">
        <v>300</v>
      </c>
      <c r="AS94" s="18">
        <v>89</v>
      </c>
      <c r="AT94" s="101">
        <v>35</v>
      </c>
      <c r="AV94" s="18">
        <v>89</v>
      </c>
      <c r="AW94" s="101">
        <v>39</v>
      </c>
      <c r="AY94" s="18">
        <v>89</v>
      </c>
      <c r="AZ94" s="18">
        <v>39</v>
      </c>
      <c r="BB94" s="18">
        <v>89</v>
      </c>
      <c r="BC94" s="18">
        <v>39</v>
      </c>
      <c r="BF94" s="18">
        <v>89</v>
      </c>
      <c r="BG94" s="14">
        <f t="shared" si="31"/>
        <v>0</v>
      </c>
      <c r="BH94" s="14">
        <f t="shared" si="32"/>
        <v>480</v>
      </c>
      <c r="BI94" s="14">
        <f t="shared" si="33"/>
        <v>0</v>
      </c>
      <c r="BJ94" s="14">
        <f t="shared" si="34"/>
        <v>1200</v>
      </c>
      <c r="BK94" s="14">
        <f t="shared" si="35"/>
        <v>480</v>
      </c>
      <c r="BL94" s="14">
        <f t="shared" si="36"/>
        <v>960</v>
      </c>
      <c r="CJ94" s="55">
        <v>90</v>
      </c>
      <c r="CK94" s="55">
        <v>1</v>
      </c>
      <c r="CL94" s="55" t="s">
        <v>278</v>
      </c>
      <c r="CM94" s="55">
        <v>90</v>
      </c>
      <c r="CN94" s="55"/>
      <c r="CO94" s="55"/>
      <c r="CP94" s="55"/>
      <c r="CQ94" s="55" t="s">
        <v>416</v>
      </c>
      <c r="CR94" s="55">
        <v>5400</v>
      </c>
      <c r="CS94" s="55" t="s">
        <v>417</v>
      </c>
      <c r="CT94" s="55">
        <v>90</v>
      </c>
      <c r="CU94" s="55" t="s">
        <v>301</v>
      </c>
      <c r="CV94" s="55">
        <v>2</v>
      </c>
      <c r="CW94" s="55" t="s">
        <v>417</v>
      </c>
      <c r="CX94" s="55">
        <v>110</v>
      </c>
      <c r="CY94" s="55"/>
      <c r="CZ94" s="55"/>
      <c r="DA94" s="55"/>
      <c r="DB94" s="55"/>
      <c r="DC94" s="55"/>
      <c r="DD94" s="55"/>
      <c r="DE94" s="55"/>
      <c r="DF94" s="55"/>
      <c r="DG94" s="55"/>
      <c r="DH94" s="55"/>
    </row>
    <row r="95" spans="1:112" ht="16.5" x14ac:dyDescent="0.2">
      <c r="A95" s="22">
        <v>91</v>
      </c>
      <c r="B95" s="48">
        <v>21</v>
      </c>
      <c r="C95" s="79">
        <v>30</v>
      </c>
      <c r="D95" s="101"/>
      <c r="E95" s="92">
        <f>INDEX(章节关卡!$D$6:$D$34,芦花古楼!B95)*芦花古楼!C95</f>
        <v>1350</v>
      </c>
      <c r="F95" s="22">
        <f t="shared" si="22"/>
        <v>95</v>
      </c>
      <c r="G95" s="22">
        <f t="shared" si="23"/>
        <v>110</v>
      </c>
      <c r="H95" s="14">
        <f>INDEX(章节关卡!$F$6:$F$34,芦花古楼!B95)*芦花古楼!C95</f>
        <v>4200</v>
      </c>
      <c r="I95" s="14">
        <v>300</v>
      </c>
      <c r="L95" s="22">
        <v>91</v>
      </c>
      <c r="M95" s="92">
        <f t="shared" si="26"/>
        <v>22</v>
      </c>
      <c r="N95" s="79">
        <v>60</v>
      </c>
      <c r="O95" s="101"/>
      <c r="P95" s="92">
        <f>INDEX(章节关卡!$D$6:$D$34,芦花古楼!M95)*芦花古楼!N95</f>
        <v>2820</v>
      </c>
      <c r="Q95" s="22">
        <f t="shared" si="27"/>
        <v>100</v>
      </c>
      <c r="R95" s="22">
        <f t="shared" si="28"/>
        <v>110</v>
      </c>
      <c r="S95" s="14">
        <f>INDEX(章节关卡!$F$6:$F$34,芦花古楼!M95)*芦花古楼!N95</f>
        <v>9000</v>
      </c>
      <c r="T95" s="14">
        <v>300</v>
      </c>
      <c r="W95" s="22">
        <v>91</v>
      </c>
      <c r="X95" s="48">
        <v>22</v>
      </c>
      <c r="Y95" s="79">
        <v>90</v>
      </c>
      <c r="Z95" s="101"/>
      <c r="AA95" s="101">
        <f>INDEX(章节关卡!$D$6:$D$34,芦花古楼!X95)*芦花古楼!Y95</f>
        <v>4230</v>
      </c>
      <c r="AB95" s="22">
        <f t="shared" si="24"/>
        <v>105</v>
      </c>
      <c r="AC95" s="22">
        <f t="shared" si="25"/>
        <v>110</v>
      </c>
      <c r="AD95" s="14">
        <f>INDEX(章节关卡!$F$6:$F$34,芦花古楼!X95)*芦花古楼!Y95</f>
        <v>13500</v>
      </c>
      <c r="AE95" s="14">
        <v>300</v>
      </c>
      <c r="AH95" s="22">
        <v>91</v>
      </c>
      <c r="AI95" s="48">
        <v>22</v>
      </c>
      <c r="AJ95" s="79">
        <v>90</v>
      </c>
      <c r="AK95" s="101"/>
      <c r="AL95" s="101">
        <f>INDEX(章节关卡!$D$6:$D$34,芦花古楼!AI95)*芦花古楼!AJ95</f>
        <v>4230</v>
      </c>
      <c r="AM95" s="22">
        <f t="shared" si="29"/>
        <v>110</v>
      </c>
      <c r="AN95" s="22">
        <f t="shared" si="30"/>
        <v>110</v>
      </c>
      <c r="AO95" s="14">
        <f>INDEX(章节关卡!$F$6:$F$34,芦花古楼!AI95)*芦花古楼!AJ95</f>
        <v>13500</v>
      </c>
      <c r="AP95" s="14">
        <v>300</v>
      </c>
      <c r="AS95" s="18">
        <v>90</v>
      </c>
      <c r="AT95" s="101">
        <v>36</v>
      </c>
      <c r="AV95" s="18">
        <v>90</v>
      </c>
      <c r="AW95" s="101">
        <v>40</v>
      </c>
      <c r="AY95" s="18">
        <v>90</v>
      </c>
      <c r="AZ95" s="18">
        <v>40</v>
      </c>
      <c r="BB95" s="18">
        <v>90</v>
      </c>
      <c r="BC95" s="18">
        <v>40</v>
      </c>
      <c r="BF95" s="18">
        <v>90</v>
      </c>
      <c r="BG95" s="14">
        <f t="shared" si="31"/>
        <v>0</v>
      </c>
      <c r="BH95" s="14">
        <f t="shared" si="32"/>
        <v>480</v>
      </c>
      <c r="BI95" s="14">
        <f t="shared" si="33"/>
        <v>0</v>
      </c>
      <c r="BJ95" s="14">
        <f t="shared" si="34"/>
        <v>1200</v>
      </c>
      <c r="BK95" s="14">
        <f t="shared" si="35"/>
        <v>480</v>
      </c>
      <c r="BL95" s="14">
        <f t="shared" si="36"/>
        <v>960</v>
      </c>
      <c r="CJ95" s="55">
        <v>91</v>
      </c>
      <c r="CK95" s="55">
        <v>1</v>
      </c>
      <c r="CL95" s="55" t="s">
        <v>278</v>
      </c>
      <c r="CM95" s="55">
        <v>91</v>
      </c>
      <c r="CN95" s="55"/>
      <c r="CO95" s="55"/>
      <c r="CP95" s="55"/>
      <c r="CQ95" s="55" t="s">
        <v>416</v>
      </c>
      <c r="CR95" s="55">
        <v>5400</v>
      </c>
      <c r="CS95" s="55" t="s">
        <v>417</v>
      </c>
      <c r="CT95" s="55">
        <v>95</v>
      </c>
      <c r="CU95" s="55"/>
      <c r="CV95" s="55"/>
      <c r="CW95" s="55" t="s">
        <v>417</v>
      </c>
      <c r="CX95" s="55">
        <v>110</v>
      </c>
      <c r="CY95" s="55"/>
      <c r="CZ95" s="55"/>
      <c r="DA95" s="55"/>
      <c r="DB95" s="55"/>
      <c r="DC95" s="55"/>
      <c r="DD95" s="55"/>
      <c r="DE95" s="55"/>
      <c r="DF95" s="55"/>
      <c r="DG95" s="55"/>
      <c r="DH95" s="55"/>
    </row>
    <row r="96" spans="1:112" ht="16.5" x14ac:dyDescent="0.2">
      <c r="A96" s="22">
        <v>92</v>
      </c>
      <c r="B96" s="92">
        <v>21</v>
      </c>
      <c r="C96" s="79">
        <v>30</v>
      </c>
      <c r="D96" s="101"/>
      <c r="E96" s="92">
        <f>INDEX(章节关卡!$D$6:$D$34,芦花古楼!B96)*芦花古楼!C96</f>
        <v>1350</v>
      </c>
      <c r="F96" s="22">
        <f t="shared" si="22"/>
        <v>95</v>
      </c>
      <c r="G96" s="22">
        <f t="shared" si="23"/>
        <v>110</v>
      </c>
      <c r="H96" s="14">
        <f>INDEX(章节关卡!$F$6:$F$34,芦花古楼!B96)*芦花古楼!C96</f>
        <v>4200</v>
      </c>
      <c r="I96" s="14">
        <v>300</v>
      </c>
      <c r="L96" s="22">
        <v>92</v>
      </c>
      <c r="M96" s="92">
        <f t="shared" si="26"/>
        <v>22</v>
      </c>
      <c r="N96" s="79">
        <v>60</v>
      </c>
      <c r="O96" s="101"/>
      <c r="P96" s="92">
        <f>INDEX(章节关卡!$D$6:$D$34,芦花古楼!M96)*芦花古楼!N96</f>
        <v>2820</v>
      </c>
      <c r="Q96" s="22">
        <f t="shared" si="27"/>
        <v>100</v>
      </c>
      <c r="R96" s="22">
        <f t="shared" si="28"/>
        <v>110</v>
      </c>
      <c r="S96" s="14">
        <f>INDEX(章节关卡!$F$6:$F$34,芦花古楼!M96)*芦花古楼!N96</f>
        <v>9000</v>
      </c>
      <c r="T96" s="14">
        <v>300</v>
      </c>
      <c r="W96" s="22">
        <v>92</v>
      </c>
      <c r="X96" s="48">
        <v>22</v>
      </c>
      <c r="Y96" s="79">
        <v>90</v>
      </c>
      <c r="Z96" s="101"/>
      <c r="AA96" s="101">
        <f>INDEX(章节关卡!$D$6:$D$34,芦花古楼!X96)*芦花古楼!Y96</f>
        <v>4230</v>
      </c>
      <c r="AB96" s="22">
        <f t="shared" si="24"/>
        <v>105</v>
      </c>
      <c r="AC96" s="22">
        <f t="shared" si="25"/>
        <v>110</v>
      </c>
      <c r="AD96" s="14">
        <f>INDEX(章节关卡!$F$6:$F$34,芦花古楼!X96)*芦花古楼!Y96</f>
        <v>13500</v>
      </c>
      <c r="AE96" s="14">
        <v>300</v>
      </c>
      <c r="AH96" s="22">
        <v>92</v>
      </c>
      <c r="AI96" s="48">
        <v>22</v>
      </c>
      <c r="AJ96" s="79">
        <v>90</v>
      </c>
      <c r="AK96" s="101"/>
      <c r="AL96" s="101">
        <f>INDEX(章节关卡!$D$6:$D$34,芦花古楼!AI96)*芦花古楼!AJ96</f>
        <v>4230</v>
      </c>
      <c r="AM96" s="22">
        <f t="shared" si="29"/>
        <v>110</v>
      </c>
      <c r="AN96" s="22">
        <f t="shared" si="30"/>
        <v>110</v>
      </c>
      <c r="AO96" s="14">
        <f>INDEX(章节关卡!$F$6:$F$34,芦花古楼!AI96)*芦花古楼!AJ96</f>
        <v>13500</v>
      </c>
      <c r="AP96" s="14">
        <v>300</v>
      </c>
      <c r="AS96" s="18">
        <v>91</v>
      </c>
      <c r="AT96" s="101">
        <v>37</v>
      </c>
      <c r="AV96" s="18">
        <v>91</v>
      </c>
      <c r="AW96" s="101">
        <v>41</v>
      </c>
      <c r="AY96" s="18">
        <v>91</v>
      </c>
      <c r="AZ96" s="18">
        <v>41</v>
      </c>
      <c r="BB96" s="18">
        <v>91</v>
      </c>
      <c r="BC96" s="18">
        <v>41</v>
      </c>
      <c r="BF96" s="18">
        <v>91</v>
      </c>
      <c r="BG96" s="14">
        <f t="shared" si="31"/>
        <v>0</v>
      </c>
      <c r="BH96" s="14">
        <f t="shared" si="32"/>
        <v>480</v>
      </c>
      <c r="BI96" s="14">
        <f t="shared" si="33"/>
        <v>0</v>
      </c>
      <c r="BJ96" s="14">
        <f t="shared" si="34"/>
        <v>1200</v>
      </c>
      <c r="BK96" s="14">
        <f t="shared" si="35"/>
        <v>480</v>
      </c>
      <c r="BL96" s="14">
        <f t="shared" si="36"/>
        <v>960</v>
      </c>
      <c r="CJ96" s="55">
        <v>92</v>
      </c>
      <c r="CK96" s="55">
        <v>1</v>
      </c>
      <c r="CL96" s="55" t="s">
        <v>278</v>
      </c>
      <c r="CM96" s="55">
        <v>92</v>
      </c>
      <c r="CN96" s="55"/>
      <c r="CO96" s="55"/>
      <c r="CP96" s="55"/>
      <c r="CQ96" s="55" t="s">
        <v>416</v>
      </c>
      <c r="CR96" s="55">
        <v>5400</v>
      </c>
      <c r="CS96" s="55" t="s">
        <v>417</v>
      </c>
      <c r="CT96" s="55">
        <v>95</v>
      </c>
      <c r="CU96" s="55"/>
      <c r="CV96" s="55"/>
      <c r="CW96" s="55" t="s">
        <v>417</v>
      </c>
      <c r="CX96" s="55">
        <v>110</v>
      </c>
      <c r="CY96" s="55"/>
      <c r="CZ96" s="55"/>
      <c r="DA96" s="55"/>
      <c r="DB96" s="55"/>
      <c r="DC96" s="55"/>
      <c r="DD96" s="55"/>
      <c r="DE96" s="55"/>
      <c r="DF96" s="55"/>
      <c r="DG96" s="55"/>
      <c r="DH96" s="55"/>
    </row>
    <row r="97" spans="1:112" ht="16.5" x14ac:dyDescent="0.2">
      <c r="A97" s="22">
        <v>93</v>
      </c>
      <c r="B97" s="92">
        <v>21</v>
      </c>
      <c r="C97" s="79">
        <v>30</v>
      </c>
      <c r="D97" s="101"/>
      <c r="E97" s="92">
        <f>INDEX(章节关卡!$D$6:$D$34,芦花古楼!B97)*芦花古楼!C97</f>
        <v>1350</v>
      </c>
      <c r="F97" s="22">
        <f t="shared" si="22"/>
        <v>95</v>
      </c>
      <c r="G97" s="22">
        <f t="shared" si="23"/>
        <v>110</v>
      </c>
      <c r="H97" s="14">
        <f>INDEX(章节关卡!$F$6:$F$34,芦花古楼!B97)*芦花古楼!C97</f>
        <v>4200</v>
      </c>
      <c r="I97" s="14">
        <v>300</v>
      </c>
      <c r="L97" s="22">
        <v>93</v>
      </c>
      <c r="M97" s="92">
        <f t="shared" si="26"/>
        <v>22</v>
      </c>
      <c r="N97" s="79">
        <v>60</v>
      </c>
      <c r="O97" s="101"/>
      <c r="P97" s="92">
        <f>INDEX(章节关卡!$D$6:$D$34,芦花古楼!M97)*芦花古楼!N97</f>
        <v>2820</v>
      </c>
      <c r="Q97" s="22">
        <f t="shared" si="27"/>
        <v>100</v>
      </c>
      <c r="R97" s="22">
        <f t="shared" si="28"/>
        <v>110</v>
      </c>
      <c r="S97" s="14">
        <f>INDEX(章节关卡!$F$6:$F$34,芦花古楼!M97)*芦花古楼!N97</f>
        <v>9000</v>
      </c>
      <c r="T97" s="14">
        <v>300</v>
      </c>
      <c r="W97" s="22">
        <v>93</v>
      </c>
      <c r="X97" s="48">
        <v>22</v>
      </c>
      <c r="Y97" s="79">
        <v>90</v>
      </c>
      <c r="Z97" s="101"/>
      <c r="AA97" s="101">
        <f>INDEX(章节关卡!$D$6:$D$34,芦花古楼!X97)*芦花古楼!Y97</f>
        <v>4230</v>
      </c>
      <c r="AB97" s="22">
        <f t="shared" si="24"/>
        <v>105</v>
      </c>
      <c r="AC97" s="22">
        <f t="shared" si="25"/>
        <v>110</v>
      </c>
      <c r="AD97" s="14">
        <f>INDEX(章节关卡!$F$6:$F$34,芦花古楼!X97)*芦花古楼!Y97</f>
        <v>13500</v>
      </c>
      <c r="AE97" s="14">
        <v>300</v>
      </c>
      <c r="AH97" s="22">
        <v>93</v>
      </c>
      <c r="AI97" s="48">
        <v>22</v>
      </c>
      <c r="AJ97" s="79">
        <v>90</v>
      </c>
      <c r="AK97" s="101"/>
      <c r="AL97" s="101">
        <f>INDEX(章节关卡!$D$6:$D$34,芦花古楼!AI97)*芦花古楼!AJ97</f>
        <v>4230</v>
      </c>
      <c r="AM97" s="22">
        <f t="shared" si="29"/>
        <v>110</v>
      </c>
      <c r="AN97" s="22">
        <f t="shared" si="30"/>
        <v>110</v>
      </c>
      <c r="AO97" s="14">
        <f>INDEX(章节关卡!$F$6:$F$34,芦花古楼!AI97)*芦花古楼!AJ97</f>
        <v>13500</v>
      </c>
      <c r="AP97" s="14">
        <v>300</v>
      </c>
      <c r="AS97" s="18">
        <v>92</v>
      </c>
      <c r="AT97" s="101">
        <v>38</v>
      </c>
      <c r="AV97" s="18">
        <v>92</v>
      </c>
      <c r="AW97" s="101">
        <v>42</v>
      </c>
      <c r="AY97" s="18">
        <v>92</v>
      </c>
      <c r="AZ97" s="18">
        <v>42</v>
      </c>
      <c r="BB97" s="18">
        <v>92</v>
      </c>
      <c r="BC97" s="18">
        <v>42</v>
      </c>
      <c r="BF97" s="18">
        <v>92</v>
      </c>
      <c r="BG97" s="14">
        <f t="shared" si="31"/>
        <v>0</v>
      </c>
      <c r="BH97" s="14">
        <f t="shared" si="32"/>
        <v>480</v>
      </c>
      <c r="BI97" s="14">
        <f t="shared" si="33"/>
        <v>0</v>
      </c>
      <c r="BJ97" s="14">
        <f t="shared" si="34"/>
        <v>1200</v>
      </c>
      <c r="BK97" s="14">
        <f t="shared" si="35"/>
        <v>480</v>
      </c>
      <c r="BL97" s="14">
        <f t="shared" si="36"/>
        <v>960</v>
      </c>
      <c r="CJ97" s="55">
        <v>93</v>
      </c>
      <c r="CK97" s="55">
        <v>1</v>
      </c>
      <c r="CL97" s="55" t="s">
        <v>278</v>
      </c>
      <c r="CM97" s="55">
        <v>93</v>
      </c>
      <c r="CN97" s="55"/>
      <c r="CO97" s="55"/>
      <c r="CP97" s="55"/>
      <c r="CQ97" s="55" t="s">
        <v>416</v>
      </c>
      <c r="CR97" s="55">
        <v>5400</v>
      </c>
      <c r="CS97" s="55" t="s">
        <v>417</v>
      </c>
      <c r="CT97" s="55">
        <v>95</v>
      </c>
      <c r="CU97" s="55"/>
      <c r="CV97" s="55"/>
      <c r="CW97" s="55" t="s">
        <v>417</v>
      </c>
      <c r="CX97" s="55">
        <v>110</v>
      </c>
      <c r="CY97" s="55"/>
      <c r="CZ97" s="55"/>
      <c r="DA97" s="55"/>
      <c r="DB97" s="55"/>
      <c r="DC97" s="55"/>
      <c r="DD97" s="55"/>
      <c r="DE97" s="55"/>
      <c r="DF97" s="55"/>
      <c r="DG97" s="55"/>
      <c r="DH97" s="55"/>
    </row>
    <row r="98" spans="1:112" ht="16.5" x14ac:dyDescent="0.2">
      <c r="A98" s="22">
        <v>94</v>
      </c>
      <c r="B98" s="92">
        <v>21</v>
      </c>
      <c r="C98" s="79">
        <v>30</v>
      </c>
      <c r="D98" s="101"/>
      <c r="E98" s="92">
        <f>INDEX(章节关卡!$D$6:$D$34,芦花古楼!B98)*芦花古楼!C98</f>
        <v>1350</v>
      </c>
      <c r="F98" s="22">
        <f t="shared" si="22"/>
        <v>95</v>
      </c>
      <c r="G98" s="22">
        <f t="shared" si="23"/>
        <v>110</v>
      </c>
      <c r="H98" s="14">
        <f>INDEX(章节关卡!$F$6:$F$34,芦花古楼!B98)*芦花古楼!C98</f>
        <v>4200</v>
      </c>
      <c r="I98" s="14">
        <v>300</v>
      </c>
      <c r="L98" s="22">
        <v>94</v>
      </c>
      <c r="M98" s="92">
        <f t="shared" si="26"/>
        <v>22</v>
      </c>
      <c r="N98" s="79">
        <v>60</v>
      </c>
      <c r="O98" s="101"/>
      <c r="P98" s="92">
        <f>INDEX(章节关卡!$D$6:$D$34,芦花古楼!M98)*芦花古楼!N98</f>
        <v>2820</v>
      </c>
      <c r="Q98" s="22">
        <f t="shared" si="27"/>
        <v>100</v>
      </c>
      <c r="R98" s="22">
        <f t="shared" si="28"/>
        <v>110</v>
      </c>
      <c r="S98" s="14">
        <f>INDEX(章节关卡!$F$6:$F$34,芦花古楼!M98)*芦花古楼!N98</f>
        <v>9000</v>
      </c>
      <c r="T98" s="14">
        <v>300</v>
      </c>
      <c r="W98" s="22">
        <v>94</v>
      </c>
      <c r="X98" s="48">
        <v>22</v>
      </c>
      <c r="Y98" s="79">
        <v>90</v>
      </c>
      <c r="Z98" s="101"/>
      <c r="AA98" s="101">
        <f>INDEX(章节关卡!$D$6:$D$34,芦花古楼!X98)*芦花古楼!Y98</f>
        <v>4230</v>
      </c>
      <c r="AB98" s="22">
        <f t="shared" si="24"/>
        <v>105</v>
      </c>
      <c r="AC98" s="22">
        <f t="shared" si="25"/>
        <v>110</v>
      </c>
      <c r="AD98" s="14">
        <f>INDEX(章节关卡!$F$6:$F$34,芦花古楼!X98)*芦花古楼!Y98</f>
        <v>13500</v>
      </c>
      <c r="AE98" s="14">
        <v>300</v>
      </c>
      <c r="AH98" s="22">
        <v>94</v>
      </c>
      <c r="AI98" s="48">
        <v>22</v>
      </c>
      <c r="AJ98" s="79">
        <v>90</v>
      </c>
      <c r="AK98" s="101"/>
      <c r="AL98" s="101">
        <f>INDEX(章节关卡!$D$6:$D$34,芦花古楼!AI98)*芦花古楼!AJ98</f>
        <v>4230</v>
      </c>
      <c r="AM98" s="22">
        <f t="shared" si="29"/>
        <v>110</v>
      </c>
      <c r="AN98" s="22">
        <f t="shared" si="30"/>
        <v>110</v>
      </c>
      <c r="AO98" s="14">
        <f>INDEX(章节关卡!$F$6:$F$34,芦花古楼!AI98)*芦花古楼!AJ98</f>
        <v>13500</v>
      </c>
      <c r="AP98" s="14">
        <v>300</v>
      </c>
      <c r="AS98" s="18">
        <v>93</v>
      </c>
      <c r="AT98" s="101">
        <v>39</v>
      </c>
      <c r="AV98" s="18">
        <v>93</v>
      </c>
      <c r="AW98" s="101">
        <v>43</v>
      </c>
      <c r="AY98" s="18">
        <v>93</v>
      </c>
      <c r="AZ98" s="18">
        <v>43</v>
      </c>
      <c r="BB98" s="18">
        <v>93</v>
      </c>
      <c r="BC98" s="18">
        <v>43</v>
      </c>
      <c r="BF98" s="18">
        <v>93</v>
      </c>
      <c r="BG98" s="14">
        <f t="shared" si="31"/>
        <v>0</v>
      </c>
      <c r="BH98" s="14">
        <f t="shared" si="32"/>
        <v>480</v>
      </c>
      <c r="BI98" s="14">
        <f t="shared" si="33"/>
        <v>0</v>
      </c>
      <c r="BJ98" s="14">
        <f t="shared" si="34"/>
        <v>1200</v>
      </c>
      <c r="BK98" s="14">
        <f t="shared" si="35"/>
        <v>480</v>
      </c>
      <c r="BL98" s="14">
        <f t="shared" si="36"/>
        <v>960</v>
      </c>
      <c r="CJ98" s="55">
        <v>94</v>
      </c>
      <c r="CK98" s="55">
        <v>1</v>
      </c>
      <c r="CL98" s="55" t="s">
        <v>278</v>
      </c>
      <c r="CM98" s="55">
        <v>94</v>
      </c>
      <c r="CN98" s="55"/>
      <c r="CO98" s="55"/>
      <c r="CP98" s="55"/>
      <c r="CQ98" s="55" t="s">
        <v>416</v>
      </c>
      <c r="CR98" s="55">
        <v>5400</v>
      </c>
      <c r="CS98" s="55" t="s">
        <v>417</v>
      </c>
      <c r="CT98" s="55">
        <v>95</v>
      </c>
      <c r="CU98" s="55"/>
      <c r="CV98" s="55"/>
      <c r="CW98" s="55" t="s">
        <v>417</v>
      </c>
      <c r="CX98" s="55">
        <v>110</v>
      </c>
      <c r="CY98" s="55"/>
      <c r="CZ98" s="55"/>
      <c r="DA98" s="55"/>
      <c r="DB98" s="55"/>
      <c r="DC98" s="55"/>
      <c r="DD98" s="55"/>
      <c r="DE98" s="55"/>
      <c r="DF98" s="55"/>
      <c r="DG98" s="55"/>
      <c r="DH98" s="55"/>
    </row>
    <row r="99" spans="1:112" ht="16.5" x14ac:dyDescent="0.2">
      <c r="A99" s="22">
        <v>95</v>
      </c>
      <c r="B99" s="92">
        <v>21</v>
      </c>
      <c r="C99" s="79">
        <v>30</v>
      </c>
      <c r="D99" s="101"/>
      <c r="E99" s="92">
        <f>INDEX(章节关卡!$D$6:$D$34,芦花古楼!B99)*芦花古楼!C99</f>
        <v>1350</v>
      </c>
      <c r="F99" s="22">
        <f t="shared" si="22"/>
        <v>95</v>
      </c>
      <c r="G99" s="22">
        <f t="shared" si="23"/>
        <v>115</v>
      </c>
      <c r="H99" s="14">
        <f>INDEX(章节关卡!$F$6:$F$34,芦花古楼!B99)*芦花古楼!C99</f>
        <v>4200</v>
      </c>
      <c r="I99" s="14">
        <v>300</v>
      </c>
      <c r="L99" s="22">
        <v>95</v>
      </c>
      <c r="M99" s="92">
        <f t="shared" si="26"/>
        <v>22</v>
      </c>
      <c r="N99" s="79">
        <v>60</v>
      </c>
      <c r="O99" s="101"/>
      <c r="P99" s="92">
        <f>INDEX(章节关卡!$D$6:$D$34,芦花古楼!M99)*芦花古楼!N99</f>
        <v>2820</v>
      </c>
      <c r="Q99" s="22">
        <f t="shared" si="27"/>
        <v>100</v>
      </c>
      <c r="R99" s="22">
        <f t="shared" si="28"/>
        <v>115</v>
      </c>
      <c r="S99" s="14">
        <f>INDEX(章节关卡!$F$6:$F$34,芦花古楼!M99)*芦花古楼!N99</f>
        <v>9000</v>
      </c>
      <c r="T99" s="14">
        <v>300</v>
      </c>
      <c r="W99" s="22">
        <v>95</v>
      </c>
      <c r="X99" s="48">
        <v>22</v>
      </c>
      <c r="Y99" s="79">
        <v>90</v>
      </c>
      <c r="Z99" s="101"/>
      <c r="AA99" s="101">
        <f>INDEX(章节关卡!$D$6:$D$34,芦花古楼!X99)*芦花古楼!Y99</f>
        <v>4230</v>
      </c>
      <c r="AB99" s="22">
        <f t="shared" si="24"/>
        <v>105</v>
      </c>
      <c r="AC99" s="22">
        <f t="shared" si="25"/>
        <v>115</v>
      </c>
      <c r="AD99" s="14">
        <f>INDEX(章节关卡!$F$6:$F$34,芦花古楼!X99)*芦花古楼!Y99</f>
        <v>13500</v>
      </c>
      <c r="AE99" s="14">
        <v>300</v>
      </c>
      <c r="AH99" s="22">
        <v>95</v>
      </c>
      <c r="AI99" s="48">
        <v>22</v>
      </c>
      <c r="AJ99" s="79">
        <v>90</v>
      </c>
      <c r="AK99" s="101"/>
      <c r="AL99" s="101">
        <f>INDEX(章节关卡!$D$6:$D$34,芦花古楼!AI99)*芦花古楼!AJ99</f>
        <v>4230</v>
      </c>
      <c r="AM99" s="22">
        <f t="shared" si="29"/>
        <v>110</v>
      </c>
      <c r="AN99" s="22">
        <f t="shared" si="30"/>
        <v>115</v>
      </c>
      <c r="AO99" s="14">
        <f>INDEX(章节关卡!$F$6:$F$34,芦花古楼!AI99)*芦花古楼!AJ99</f>
        <v>13500</v>
      </c>
      <c r="AP99" s="14">
        <v>300</v>
      </c>
      <c r="AS99" s="18">
        <v>94</v>
      </c>
      <c r="AT99" s="101">
        <v>40</v>
      </c>
      <c r="AV99" s="18">
        <v>94</v>
      </c>
      <c r="AW99" s="101">
        <v>44</v>
      </c>
      <c r="AY99" s="18">
        <v>94</v>
      </c>
      <c r="AZ99" s="18">
        <v>44</v>
      </c>
      <c r="BB99" s="18">
        <v>94</v>
      </c>
      <c r="BC99" s="18">
        <v>44</v>
      </c>
      <c r="BF99" s="18">
        <v>94</v>
      </c>
      <c r="BG99" s="14">
        <f t="shared" si="31"/>
        <v>0</v>
      </c>
      <c r="BH99" s="14">
        <f t="shared" si="32"/>
        <v>480</v>
      </c>
      <c r="BI99" s="14">
        <f t="shared" si="33"/>
        <v>0</v>
      </c>
      <c r="BJ99" s="14">
        <f t="shared" si="34"/>
        <v>1200</v>
      </c>
      <c r="BK99" s="14">
        <f t="shared" si="35"/>
        <v>480</v>
      </c>
      <c r="BL99" s="14">
        <f t="shared" si="36"/>
        <v>960</v>
      </c>
      <c r="CJ99" s="55">
        <v>95</v>
      </c>
      <c r="CK99" s="55">
        <v>1</v>
      </c>
      <c r="CL99" s="55" t="s">
        <v>278</v>
      </c>
      <c r="CM99" s="55">
        <v>95</v>
      </c>
      <c r="CN99" s="55"/>
      <c r="CO99" s="55"/>
      <c r="CP99" s="55"/>
      <c r="CQ99" s="55" t="s">
        <v>416</v>
      </c>
      <c r="CR99" s="55">
        <v>5400</v>
      </c>
      <c r="CS99" s="55" t="s">
        <v>417</v>
      </c>
      <c r="CT99" s="55">
        <v>95</v>
      </c>
      <c r="CU99" s="55" t="s">
        <v>418</v>
      </c>
      <c r="CV99" s="55">
        <v>2</v>
      </c>
      <c r="CW99" s="55" t="s">
        <v>417</v>
      </c>
      <c r="CX99" s="55">
        <v>115</v>
      </c>
      <c r="CY99" s="55"/>
      <c r="CZ99" s="55"/>
      <c r="DA99" s="55"/>
      <c r="DB99" s="55"/>
      <c r="DC99" s="55"/>
      <c r="DD99" s="55"/>
      <c r="DE99" s="55"/>
      <c r="DF99" s="55"/>
      <c r="DG99" s="55"/>
      <c r="DH99" s="55"/>
    </row>
    <row r="100" spans="1:112" ht="16.5" x14ac:dyDescent="0.2">
      <c r="A100" s="22">
        <v>96</v>
      </c>
      <c r="B100" s="25">
        <v>22</v>
      </c>
      <c r="C100" s="79">
        <v>30</v>
      </c>
      <c r="D100" s="101"/>
      <c r="E100" s="92">
        <f>INDEX(章节关卡!$D$6:$D$34,芦花古楼!B100)*芦花古楼!C100</f>
        <v>1410</v>
      </c>
      <c r="F100" s="22">
        <f t="shared" si="22"/>
        <v>100</v>
      </c>
      <c r="G100" s="22">
        <f t="shared" si="23"/>
        <v>115</v>
      </c>
      <c r="H100" s="14">
        <f>INDEX(章节关卡!$F$6:$F$34,芦花古楼!B100)*芦花古楼!C100</f>
        <v>4500</v>
      </c>
      <c r="I100" s="14">
        <v>300</v>
      </c>
      <c r="L100" s="22">
        <v>96</v>
      </c>
      <c r="M100" s="92">
        <f t="shared" si="26"/>
        <v>23</v>
      </c>
      <c r="N100" s="79">
        <v>60</v>
      </c>
      <c r="O100" s="101"/>
      <c r="P100" s="92">
        <f>INDEX(章节关卡!$D$6:$D$34,芦花古楼!M100)*芦花古楼!N100</f>
        <v>3000</v>
      </c>
      <c r="Q100" s="22">
        <f t="shared" si="27"/>
        <v>105</v>
      </c>
      <c r="R100" s="22">
        <f t="shared" si="28"/>
        <v>115</v>
      </c>
      <c r="S100" s="14">
        <f>INDEX(章节关卡!$F$6:$F$34,芦花古楼!M100)*芦花古楼!N100</f>
        <v>9600</v>
      </c>
      <c r="T100" s="14">
        <v>300</v>
      </c>
      <c r="W100" s="22">
        <v>96</v>
      </c>
      <c r="X100" s="25">
        <v>23</v>
      </c>
      <c r="Y100" s="79">
        <v>90</v>
      </c>
      <c r="Z100" s="101"/>
      <c r="AA100" s="101">
        <f>INDEX(章节关卡!$D$6:$D$34,芦花古楼!X100)*芦花古楼!Y100</f>
        <v>4500</v>
      </c>
      <c r="AB100" s="22">
        <f t="shared" si="24"/>
        <v>110</v>
      </c>
      <c r="AC100" s="22">
        <f t="shared" si="25"/>
        <v>115</v>
      </c>
      <c r="AD100" s="14">
        <f>INDEX(章节关卡!$F$6:$F$34,芦花古楼!X100)*芦花古楼!Y100</f>
        <v>14400</v>
      </c>
      <c r="AE100" s="14">
        <v>300</v>
      </c>
      <c r="AH100" s="22">
        <v>96</v>
      </c>
      <c r="AI100" s="48">
        <v>23</v>
      </c>
      <c r="AJ100" s="79">
        <v>90</v>
      </c>
      <c r="AK100" s="101"/>
      <c r="AL100" s="101">
        <f>INDEX(章节关卡!$D$6:$D$34,芦花古楼!AI100)*芦花古楼!AJ100</f>
        <v>4500</v>
      </c>
      <c r="AM100" s="22">
        <f t="shared" si="29"/>
        <v>115</v>
      </c>
      <c r="AN100" s="22">
        <f t="shared" si="30"/>
        <v>115</v>
      </c>
      <c r="AO100" s="14">
        <f>INDEX(章节关卡!$F$6:$F$34,芦花古楼!AI100)*芦花古楼!AJ100</f>
        <v>14400</v>
      </c>
      <c r="AP100" s="14">
        <v>300</v>
      </c>
      <c r="AS100" s="18">
        <v>95</v>
      </c>
      <c r="AT100" s="101">
        <v>41</v>
      </c>
      <c r="AV100" s="18">
        <v>95</v>
      </c>
      <c r="AW100" s="101">
        <v>45</v>
      </c>
      <c r="AY100" s="18">
        <v>95</v>
      </c>
      <c r="AZ100" s="18">
        <v>45</v>
      </c>
      <c r="BB100" s="18">
        <v>95</v>
      </c>
      <c r="BC100" s="18">
        <v>45</v>
      </c>
      <c r="BF100" s="18">
        <v>95</v>
      </c>
      <c r="BG100" s="14">
        <f t="shared" si="31"/>
        <v>0</v>
      </c>
      <c r="BH100" s="14">
        <f t="shared" si="32"/>
        <v>480</v>
      </c>
      <c r="BI100" s="14">
        <f t="shared" si="33"/>
        <v>0</v>
      </c>
      <c r="BJ100" s="14">
        <f t="shared" si="34"/>
        <v>1200</v>
      </c>
      <c r="BK100" s="14">
        <f t="shared" si="35"/>
        <v>480</v>
      </c>
      <c r="BL100" s="14">
        <f t="shared" si="36"/>
        <v>960</v>
      </c>
      <c r="CJ100" s="55">
        <v>96</v>
      </c>
      <c r="CK100" s="55">
        <v>1</v>
      </c>
      <c r="CL100" s="55" t="s">
        <v>278</v>
      </c>
      <c r="CM100" s="55">
        <v>96</v>
      </c>
      <c r="CN100" s="55"/>
      <c r="CO100" s="55"/>
      <c r="CP100" s="55"/>
      <c r="CQ100" s="55" t="s">
        <v>416</v>
      </c>
      <c r="CR100" s="55">
        <v>6600</v>
      </c>
      <c r="CS100" s="55" t="s">
        <v>417</v>
      </c>
      <c r="CT100" s="55">
        <v>100</v>
      </c>
      <c r="CU100" s="55"/>
      <c r="CV100" s="55"/>
      <c r="CW100" s="55" t="s">
        <v>417</v>
      </c>
      <c r="CX100" s="55">
        <v>115</v>
      </c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</row>
    <row r="101" spans="1:112" ht="16.5" x14ac:dyDescent="0.2">
      <c r="A101" s="22">
        <v>97</v>
      </c>
      <c r="B101" s="92">
        <v>22</v>
      </c>
      <c r="C101" s="79">
        <v>30</v>
      </c>
      <c r="D101" s="101"/>
      <c r="E101" s="92">
        <f>INDEX(章节关卡!$D$6:$D$34,芦花古楼!B101)*芦花古楼!C101</f>
        <v>1410</v>
      </c>
      <c r="F101" s="22">
        <f t="shared" si="22"/>
        <v>100</v>
      </c>
      <c r="G101" s="22">
        <f t="shared" si="23"/>
        <v>115</v>
      </c>
      <c r="H101" s="14">
        <f>INDEX(章节关卡!$F$6:$F$34,芦花古楼!B101)*芦花古楼!C101</f>
        <v>4500</v>
      </c>
      <c r="I101" s="14">
        <v>300</v>
      </c>
      <c r="L101" s="22">
        <v>97</v>
      </c>
      <c r="M101" s="92">
        <f t="shared" si="26"/>
        <v>23</v>
      </c>
      <c r="N101" s="79">
        <v>60</v>
      </c>
      <c r="O101" s="101"/>
      <c r="P101" s="92">
        <f>INDEX(章节关卡!$D$6:$D$34,芦花古楼!M101)*芦花古楼!N101</f>
        <v>3000</v>
      </c>
      <c r="Q101" s="22">
        <f t="shared" si="27"/>
        <v>105</v>
      </c>
      <c r="R101" s="22">
        <f t="shared" si="28"/>
        <v>115</v>
      </c>
      <c r="S101" s="14">
        <f>INDEX(章节关卡!$F$6:$F$34,芦花古楼!M101)*芦花古楼!N101</f>
        <v>9600</v>
      </c>
      <c r="T101" s="14">
        <v>300</v>
      </c>
      <c r="W101" s="22">
        <v>97</v>
      </c>
      <c r="X101" s="25">
        <v>23</v>
      </c>
      <c r="Y101" s="79">
        <v>90</v>
      </c>
      <c r="Z101" s="101"/>
      <c r="AA101" s="101">
        <f>INDEX(章节关卡!$D$6:$D$34,芦花古楼!X101)*芦花古楼!Y101</f>
        <v>4500</v>
      </c>
      <c r="AB101" s="22">
        <f t="shared" si="24"/>
        <v>110</v>
      </c>
      <c r="AC101" s="22">
        <f t="shared" si="25"/>
        <v>115</v>
      </c>
      <c r="AD101" s="14">
        <f>INDEX(章节关卡!$F$6:$F$34,芦花古楼!X101)*芦花古楼!Y101</f>
        <v>14400</v>
      </c>
      <c r="AE101" s="14">
        <v>300</v>
      </c>
      <c r="AH101" s="22">
        <v>97</v>
      </c>
      <c r="AI101" s="48">
        <v>23</v>
      </c>
      <c r="AJ101" s="79">
        <v>90</v>
      </c>
      <c r="AK101" s="101"/>
      <c r="AL101" s="101">
        <f>INDEX(章节关卡!$D$6:$D$34,芦花古楼!AI101)*芦花古楼!AJ101</f>
        <v>4500</v>
      </c>
      <c r="AM101" s="22">
        <f t="shared" si="29"/>
        <v>115</v>
      </c>
      <c r="AN101" s="22">
        <f t="shared" si="30"/>
        <v>115</v>
      </c>
      <c r="AO101" s="14">
        <f>INDEX(章节关卡!$F$6:$F$34,芦花古楼!AI101)*芦花古楼!AJ101</f>
        <v>14400</v>
      </c>
      <c r="AP101" s="14">
        <v>300</v>
      </c>
      <c r="AS101" s="18">
        <v>96</v>
      </c>
      <c r="AT101" s="101">
        <v>42</v>
      </c>
      <c r="AV101" s="18">
        <v>96</v>
      </c>
      <c r="AW101" s="101">
        <v>46</v>
      </c>
      <c r="AY101" s="18">
        <v>96</v>
      </c>
      <c r="AZ101" s="18">
        <v>46</v>
      </c>
      <c r="BB101" s="18">
        <v>96</v>
      </c>
      <c r="BC101" s="18">
        <v>46</v>
      </c>
      <c r="BF101" s="18">
        <v>96</v>
      </c>
      <c r="BG101" s="14">
        <f t="shared" si="31"/>
        <v>0</v>
      </c>
      <c r="BH101" s="14">
        <f t="shared" si="32"/>
        <v>480</v>
      </c>
      <c r="BI101" s="14">
        <f t="shared" si="33"/>
        <v>0</v>
      </c>
      <c r="BJ101" s="14">
        <f t="shared" si="34"/>
        <v>1200</v>
      </c>
      <c r="BK101" s="14">
        <f t="shared" si="35"/>
        <v>480</v>
      </c>
      <c r="BL101" s="14">
        <f t="shared" si="36"/>
        <v>960</v>
      </c>
      <c r="CJ101" s="55">
        <v>97</v>
      </c>
      <c r="CK101" s="55">
        <v>1</v>
      </c>
      <c r="CL101" s="55" t="s">
        <v>278</v>
      </c>
      <c r="CM101" s="55">
        <v>97</v>
      </c>
      <c r="CN101" s="55"/>
      <c r="CO101" s="55"/>
      <c r="CP101" s="55"/>
      <c r="CQ101" s="55" t="s">
        <v>416</v>
      </c>
      <c r="CR101" s="55">
        <v>6600</v>
      </c>
      <c r="CS101" s="55" t="s">
        <v>417</v>
      </c>
      <c r="CT101" s="55">
        <v>100</v>
      </c>
      <c r="CU101" s="55"/>
      <c r="CV101" s="55"/>
      <c r="CW101" s="55" t="s">
        <v>417</v>
      </c>
      <c r="CX101" s="55">
        <v>115</v>
      </c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</row>
    <row r="102" spans="1:112" ht="16.5" x14ac:dyDescent="0.2">
      <c r="A102" s="22">
        <v>98</v>
      </c>
      <c r="B102" s="92">
        <v>22</v>
      </c>
      <c r="C102" s="79">
        <v>30</v>
      </c>
      <c r="D102" s="101"/>
      <c r="E102" s="92">
        <f>INDEX(章节关卡!$D$6:$D$34,芦花古楼!B102)*芦花古楼!C102</f>
        <v>1410</v>
      </c>
      <c r="F102" s="22">
        <f t="shared" si="22"/>
        <v>100</v>
      </c>
      <c r="G102" s="22">
        <f t="shared" si="23"/>
        <v>115</v>
      </c>
      <c r="H102" s="14">
        <f>INDEX(章节关卡!$F$6:$F$34,芦花古楼!B102)*芦花古楼!C102</f>
        <v>4500</v>
      </c>
      <c r="I102" s="14">
        <v>300</v>
      </c>
      <c r="L102" s="22">
        <v>98</v>
      </c>
      <c r="M102" s="92">
        <f t="shared" si="26"/>
        <v>23</v>
      </c>
      <c r="N102" s="79">
        <v>60</v>
      </c>
      <c r="O102" s="101"/>
      <c r="P102" s="92">
        <f>INDEX(章节关卡!$D$6:$D$34,芦花古楼!M102)*芦花古楼!N102</f>
        <v>3000</v>
      </c>
      <c r="Q102" s="22">
        <f t="shared" si="27"/>
        <v>105</v>
      </c>
      <c r="R102" s="22">
        <f t="shared" si="28"/>
        <v>115</v>
      </c>
      <c r="S102" s="14">
        <f>INDEX(章节关卡!$F$6:$F$34,芦花古楼!M102)*芦花古楼!N102</f>
        <v>9600</v>
      </c>
      <c r="T102" s="14">
        <v>300</v>
      </c>
      <c r="W102" s="22">
        <v>98</v>
      </c>
      <c r="X102" s="25">
        <v>23</v>
      </c>
      <c r="Y102" s="79">
        <v>90</v>
      </c>
      <c r="Z102" s="101"/>
      <c r="AA102" s="101">
        <f>INDEX(章节关卡!$D$6:$D$34,芦花古楼!X102)*芦花古楼!Y102</f>
        <v>4500</v>
      </c>
      <c r="AB102" s="22">
        <f t="shared" si="24"/>
        <v>110</v>
      </c>
      <c r="AC102" s="22">
        <f t="shared" si="25"/>
        <v>115</v>
      </c>
      <c r="AD102" s="14">
        <f>INDEX(章节关卡!$F$6:$F$34,芦花古楼!X102)*芦花古楼!Y102</f>
        <v>14400</v>
      </c>
      <c r="AE102" s="14">
        <v>300</v>
      </c>
      <c r="AH102" s="22">
        <v>98</v>
      </c>
      <c r="AI102" s="48">
        <v>23</v>
      </c>
      <c r="AJ102" s="79">
        <v>90</v>
      </c>
      <c r="AK102" s="101"/>
      <c r="AL102" s="101">
        <f>INDEX(章节关卡!$D$6:$D$34,芦花古楼!AI102)*芦花古楼!AJ102</f>
        <v>4500</v>
      </c>
      <c r="AM102" s="22">
        <f t="shared" si="29"/>
        <v>115</v>
      </c>
      <c r="AN102" s="22">
        <f t="shared" si="30"/>
        <v>115</v>
      </c>
      <c r="AO102" s="14">
        <f>INDEX(章节关卡!$F$6:$F$34,芦花古楼!AI102)*芦花古楼!AJ102</f>
        <v>14400</v>
      </c>
      <c r="AP102" s="14">
        <v>300</v>
      </c>
      <c r="AS102" s="18">
        <v>97</v>
      </c>
      <c r="AT102" s="101">
        <v>43</v>
      </c>
      <c r="AV102" s="18">
        <v>97</v>
      </c>
      <c r="AW102" s="101">
        <v>47</v>
      </c>
      <c r="AY102" s="18">
        <v>97</v>
      </c>
      <c r="AZ102" s="18">
        <v>47</v>
      </c>
      <c r="BB102" s="18">
        <v>97</v>
      </c>
      <c r="BC102" s="18">
        <v>47</v>
      </c>
      <c r="BF102" s="18">
        <v>97</v>
      </c>
      <c r="BG102" s="14">
        <f>SUMIFS($F$5:$F$104,$AT$6:$AT$105,"="&amp;BF102)+SUMIFS($Q$5:$Q$104,$AW$6:$AW$105,"="&amp;BF102)+SUMIFS($AB$5:$AB$104,$AZ$6:$AZ$105,"="&amp;BF102)+SUMIFS($AM$5:$AM$104,$BC$6:$BC$105,"="&amp;BF102)</f>
        <v>0</v>
      </c>
      <c r="BH102" s="14">
        <f t="shared" si="32"/>
        <v>480</v>
      </c>
      <c r="BI102" s="14">
        <f t="shared" si="33"/>
        <v>0</v>
      </c>
      <c r="BJ102" s="14">
        <f t="shared" si="34"/>
        <v>1200</v>
      </c>
      <c r="BK102" s="14">
        <f t="shared" si="35"/>
        <v>480</v>
      </c>
      <c r="BL102" s="14">
        <f t="shared" si="36"/>
        <v>960</v>
      </c>
      <c r="CJ102" s="55">
        <v>98</v>
      </c>
      <c r="CK102" s="55">
        <v>1</v>
      </c>
      <c r="CL102" s="55" t="s">
        <v>278</v>
      </c>
      <c r="CM102" s="55">
        <v>98</v>
      </c>
      <c r="CN102" s="55"/>
      <c r="CO102" s="55"/>
      <c r="CP102" s="55"/>
      <c r="CQ102" s="55" t="s">
        <v>416</v>
      </c>
      <c r="CR102" s="55">
        <v>6600</v>
      </c>
      <c r="CS102" s="55" t="s">
        <v>417</v>
      </c>
      <c r="CT102" s="55">
        <v>100</v>
      </c>
      <c r="CU102" s="55"/>
      <c r="CV102" s="55"/>
      <c r="CW102" s="55" t="s">
        <v>417</v>
      </c>
      <c r="CX102" s="55">
        <v>115</v>
      </c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</row>
    <row r="103" spans="1:112" ht="16.5" x14ac:dyDescent="0.2">
      <c r="A103" s="22">
        <v>99</v>
      </c>
      <c r="B103" s="92">
        <v>22</v>
      </c>
      <c r="C103" s="79">
        <v>30</v>
      </c>
      <c r="D103" s="101"/>
      <c r="E103" s="92">
        <f>INDEX(章节关卡!$D$6:$D$34,芦花古楼!B103)*芦花古楼!C103</f>
        <v>1410</v>
      </c>
      <c r="F103" s="22">
        <f t="shared" si="22"/>
        <v>100</v>
      </c>
      <c r="G103" s="22">
        <f t="shared" si="23"/>
        <v>115</v>
      </c>
      <c r="H103" s="14">
        <f>INDEX(章节关卡!$F$6:$F$34,芦花古楼!B103)*芦花古楼!C103</f>
        <v>4500</v>
      </c>
      <c r="I103" s="14">
        <v>300</v>
      </c>
      <c r="L103" s="22">
        <v>99</v>
      </c>
      <c r="M103" s="92">
        <f t="shared" si="26"/>
        <v>23</v>
      </c>
      <c r="N103" s="79">
        <v>60</v>
      </c>
      <c r="O103" s="101"/>
      <c r="P103" s="92">
        <f>INDEX(章节关卡!$D$6:$D$34,芦花古楼!M103)*芦花古楼!N103</f>
        <v>3000</v>
      </c>
      <c r="Q103" s="22">
        <f t="shared" si="27"/>
        <v>105</v>
      </c>
      <c r="R103" s="22">
        <f t="shared" si="28"/>
        <v>115</v>
      </c>
      <c r="S103" s="14">
        <f>INDEX(章节关卡!$F$6:$F$34,芦花古楼!M103)*芦花古楼!N103</f>
        <v>9600</v>
      </c>
      <c r="T103" s="14">
        <v>300</v>
      </c>
      <c r="W103" s="22">
        <v>99</v>
      </c>
      <c r="X103" s="25">
        <v>23</v>
      </c>
      <c r="Y103" s="79">
        <v>90</v>
      </c>
      <c r="Z103" s="101"/>
      <c r="AA103" s="101">
        <f>INDEX(章节关卡!$D$6:$D$34,芦花古楼!X103)*芦花古楼!Y103</f>
        <v>4500</v>
      </c>
      <c r="AB103" s="22">
        <f t="shared" si="24"/>
        <v>110</v>
      </c>
      <c r="AC103" s="22">
        <f t="shared" si="25"/>
        <v>115</v>
      </c>
      <c r="AD103" s="14">
        <f>INDEX(章节关卡!$F$6:$F$34,芦花古楼!X103)*芦花古楼!Y103</f>
        <v>14400</v>
      </c>
      <c r="AE103" s="14">
        <v>300</v>
      </c>
      <c r="AH103" s="22">
        <v>99</v>
      </c>
      <c r="AI103" s="48">
        <v>23</v>
      </c>
      <c r="AJ103" s="79">
        <v>90</v>
      </c>
      <c r="AK103" s="101"/>
      <c r="AL103" s="101">
        <f>INDEX(章节关卡!$D$6:$D$34,芦花古楼!AI103)*芦花古楼!AJ103</f>
        <v>4500</v>
      </c>
      <c r="AM103" s="22">
        <f t="shared" si="29"/>
        <v>115</v>
      </c>
      <c r="AN103" s="22">
        <f t="shared" si="30"/>
        <v>115</v>
      </c>
      <c r="AO103" s="14">
        <f>INDEX(章节关卡!$F$6:$F$34,芦花古楼!AI103)*芦花古楼!AJ103</f>
        <v>14400</v>
      </c>
      <c r="AP103" s="14">
        <v>300</v>
      </c>
      <c r="AS103" s="18">
        <v>98</v>
      </c>
      <c r="AT103" s="101">
        <v>44</v>
      </c>
      <c r="AV103" s="18">
        <v>98</v>
      </c>
      <c r="AW103" s="101">
        <v>48</v>
      </c>
      <c r="AY103" s="18">
        <v>98</v>
      </c>
      <c r="AZ103" s="18">
        <v>48</v>
      </c>
      <c r="BB103" s="18">
        <v>98</v>
      </c>
      <c r="BC103" s="18">
        <v>48</v>
      </c>
      <c r="BF103" s="18">
        <v>98</v>
      </c>
      <c r="BG103" s="14">
        <f>SUMIFS($F$5:$F$104,$AT$6:$AT$105,"="&amp;BF103)+SUMIFS($Q$5:$Q$104,$AW$6:$AW$105,"="&amp;BF103)+SUMIFS($AB$5:$AB$104,$AZ$6:$AZ$105,"="&amp;BF103)+SUMIFS($AM$5:$AM$104,$BC$6:$BC$105,"="&amp;BF103)</f>
        <v>0</v>
      </c>
      <c r="BH103" s="14">
        <f t="shared" si="32"/>
        <v>480</v>
      </c>
      <c r="BI103" s="14">
        <f t="shared" si="33"/>
        <v>0</v>
      </c>
      <c r="BJ103" s="14">
        <f t="shared" si="34"/>
        <v>1200</v>
      </c>
      <c r="BK103" s="14">
        <f t="shared" si="35"/>
        <v>480</v>
      </c>
      <c r="BL103" s="14">
        <f t="shared" si="36"/>
        <v>960</v>
      </c>
      <c r="CJ103" s="55">
        <v>99</v>
      </c>
      <c r="CK103" s="55">
        <v>1</v>
      </c>
      <c r="CL103" s="55" t="s">
        <v>278</v>
      </c>
      <c r="CM103" s="55">
        <v>99</v>
      </c>
      <c r="CN103" s="55"/>
      <c r="CO103" s="55"/>
      <c r="CP103" s="55"/>
      <c r="CQ103" s="55" t="s">
        <v>416</v>
      </c>
      <c r="CR103" s="55">
        <v>6600</v>
      </c>
      <c r="CS103" s="55" t="s">
        <v>417</v>
      </c>
      <c r="CT103" s="55">
        <v>100</v>
      </c>
      <c r="CU103" s="55"/>
      <c r="CV103" s="55"/>
      <c r="CW103" s="55" t="s">
        <v>417</v>
      </c>
      <c r="CX103" s="55">
        <v>115</v>
      </c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</row>
    <row r="104" spans="1:112" ht="16.5" x14ac:dyDescent="0.2">
      <c r="A104" s="22">
        <v>100</v>
      </c>
      <c r="B104" s="92">
        <v>22</v>
      </c>
      <c r="C104" s="79">
        <v>30</v>
      </c>
      <c r="D104" s="101"/>
      <c r="E104" s="92">
        <f>INDEX(章节关卡!$D$6:$D$34,芦花古楼!B104)*芦花古楼!C104</f>
        <v>1410</v>
      </c>
      <c r="F104" s="22">
        <f t="shared" si="22"/>
        <v>100</v>
      </c>
      <c r="G104" s="22">
        <f t="shared" si="23"/>
        <v>120</v>
      </c>
      <c r="H104" s="14">
        <f>INDEX(章节关卡!$F$6:$F$34,芦花古楼!B104)*芦花古楼!C104</f>
        <v>4500</v>
      </c>
      <c r="I104" s="14">
        <v>300</v>
      </c>
      <c r="L104" s="22">
        <v>100</v>
      </c>
      <c r="M104" s="92">
        <f t="shared" si="26"/>
        <v>23</v>
      </c>
      <c r="N104" s="79">
        <v>60</v>
      </c>
      <c r="O104" s="101"/>
      <c r="P104" s="92">
        <f>INDEX(章节关卡!$D$6:$D$34,芦花古楼!M104)*芦花古楼!N104</f>
        <v>3000</v>
      </c>
      <c r="Q104" s="22">
        <f t="shared" si="27"/>
        <v>105</v>
      </c>
      <c r="R104" s="22">
        <f t="shared" si="28"/>
        <v>120</v>
      </c>
      <c r="S104" s="14">
        <f>INDEX(章节关卡!$F$6:$F$34,芦花古楼!M104)*芦花古楼!N104</f>
        <v>9600</v>
      </c>
      <c r="T104" s="14">
        <v>300</v>
      </c>
      <c r="W104" s="22">
        <v>100</v>
      </c>
      <c r="X104" s="25">
        <v>23</v>
      </c>
      <c r="Y104" s="79">
        <v>90</v>
      </c>
      <c r="Z104" s="101"/>
      <c r="AA104" s="101">
        <f>INDEX(章节关卡!$D$6:$D$34,芦花古楼!X104)*芦花古楼!Y104</f>
        <v>4500</v>
      </c>
      <c r="AB104" s="22">
        <f t="shared" si="24"/>
        <v>110</v>
      </c>
      <c r="AC104" s="22">
        <f t="shared" si="25"/>
        <v>120</v>
      </c>
      <c r="AD104" s="14">
        <f>INDEX(章节关卡!$F$6:$F$34,芦花古楼!X104)*芦花古楼!Y104</f>
        <v>14400</v>
      </c>
      <c r="AE104" s="14">
        <v>300</v>
      </c>
      <c r="AH104" s="22">
        <v>100</v>
      </c>
      <c r="AI104" s="48">
        <v>23</v>
      </c>
      <c r="AJ104" s="79">
        <v>90</v>
      </c>
      <c r="AK104" s="101"/>
      <c r="AL104" s="101">
        <f>INDEX(章节关卡!$D$6:$D$34,芦花古楼!AI104)*芦花古楼!AJ104</f>
        <v>4500</v>
      </c>
      <c r="AM104" s="22">
        <f t="shared" si="29"/>
        <v>115</v>
      </c>
      <c r="AN104" s="22">
        <f t="shared" si="30"/>
        <v>120</v>
      </c>
      <c r="AO104" s="14">
        <f>INDEX(章节关卡!$F$6:$F$34,芦花古楼!AI104)*芦花古楼!AJ104</f>
        <v>14400</v>
      </c>
      <c r="AP104" s="14">
        <v>300</v>
      </c>
      <c r="AS104" s="18">
        <v>99</v>
      </c>
      <c r="AT104" s="101">
        <v>45</v>
      </c>
      <c r="AV104" s="18">
        <v>99</v>
      </c>
      <c r="AW104" s="101">
        <v>49</v>
      </c>
      <c r="AY104" s="18">
        <v>99</v>
      </c>
      <c r="AZ104" s="18">
        <v>49</v>
      </c>
      <c r="BB104" s="18">
        <v>99</v>
      </c>
      <c r="BC104" s="18">
        <v>49</v>
      </c>
      <c r="BF104" s="18">
        <v>99</v>
      </c>
      <c r="BG104" s="14">
        <f>SUMIFS($F$5:$F$104,$AT$6:$AT$105,"="&amp;BF104)+SUMIFS($Q$5:$Q$104,$AW$6:$AW$105,"="&amp;BF104)+SUMIFS($AB$5:$AB$104,$AZ$6:$AZ$105,"="&amp;BF104)+SUMIFS($AM$5:$AM$104,$BC$6:$BC$105,"="&amp;BF104)</f>
        <v>0</v>
      </c>
      <c r="BH104" s="14">
        <f t="shared" si="32"/>
        <v>480</v>
      </c>
      <c r="BI104" s="14">
        <f t="shared" si="33"/>
        <v>0</v>
      </c>
      <c r="BJ104" s="14">
        <f t="shared" si="34"/>
        <v>1200</v>
      </c>
      <c r="BK104" s="14">
        <f t="shared" si="35"/>
        <v>480</v>
      </c>
      <c r="BL104" s="14">
        <f t="shared" si="36"/>
        <v>960</v>
      </c>
      <c r="CJ104" s="55">
        <v>100</v>
      </c>
      <c r="CK104" s="55">
        <v>1</v>
      </c>
      <c r="CL104" s="55" t="s">
        <v>278</v>
      </c>
      <c r="CM104" s="55">
        <v>100</v>
      </c>
      <c r="CN104" s="55"/>
      <c r="CO104" s="55"/>
      <c r="CP104" s="55"/>
      <c r="CQ104" s="55" t="s">
        <v>416</v>
      </c>
      <c r="CR104" s="55">
        <v>6600</v>
      </c>
      <c r="CS104" s="55" t="s">
        <v>417</v>
      </c>
      <c r="CT104" s="55">
        <v>100</v>
      </c>
      <c r="CU104" s="55" t="s">
        <v>301</v>
      </c>
      <c r="CV104" s="55">
        <v>2</v>
      </c>
      <c r="CW104" s="55" t="s">
        <v>417</v>
      </c>
      <c r="CX104" s="55">
        <v>120</v>
      </c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</row>
    <row r="105" spans="1:112" ht="16.5" x14ac:dyDescent="0.2">
      <c r="AS105" s="18">
        <v>100</v>
      </c>
      <c r="AT105" s="101">
        <v>46</v>
      </c>
      <c r="AV105" s="18">
        <v>100</v>
      </c>
      <c r="AW105" s="101">
        <v>50</v>
      </c>
      <c r="AY105" s="18">
        <v>100</v>
      </c>
      <c r="AZ105" s="18">
        <v>50</v>
      </c>
      <c r="BB105" s="18">
        <v>100</v>
      </c>
      <c r="BC105" s="18">
        <v>50</v>
      </c>
      <c r="BF105" s="18">
        <v>100</v>
      </c>
      <c r="BG105" s="14">
        <f>SUMIFS($F$5:$F$104,$AT$6:$AT$105,"="&amp;BF105)+SUMIFS($Q$5:$Q$104,$AW$6:$AW$105,"="&amp;BF105)+SUMIFS($AB$5:$AB$104,$AZ$6:$AZ$105,"="&amp;BF105)+SUMIFS($AM$5:$AM$104,$BC$6:$BC$105,"="&amp;BF105)</f>
        <v>0</v>
      </c>
      <c r="BH105" s="14">
        <f t="shared" si="32"/>
        <v>480</v>
      </c>
      <c r="BI105" s="14">
        <f t="shared" si="33"/>
        <v>0</v>
      </c>
      <c r="BJ105" s="14">
        <f t="shared" si="34"/>
        <v>1200</v>
      </c>
      <c r="BK105" s="14">
        <f t="shared" si="35"/>
        <v>480</v>
      </c>
      <c r="BL105" s="14">
        <f t="shared" si="36"/>
        <v>960</v>
      </c>
      <c r="CJ105" s="55">
        <v>101</v>
      </c>
      <c r="CK105" s="55">
        <v>2</v>
      </c>
      <c r="CL105" s="55" t="s">
        <v>278</v>
      </c>
      <c r="CM105" s="55">
        <v>1</v>
      </c>
      <c r="CN105" s="55"/>
      <c r="CO105" s="55"/>
      <c r="CP105" s="55"/>
      <c r="CQ105" s="55" t="s">
        <v>416</v>
      </c>
      <c r="CR105" s="55">
        <v>3000</v>
      </c>
      <c r="CS105" s="55" t="s">
        <v>417</v>
      </c>
      <c r="CT105" s="55">
        <v>10</v>
      </c>
      <c r="CU105" s="55"/>
      <c r="CV105" s="55"/>
      <c r="CW105" s="55" t="s">
        <v>417</v>
      </c>
      <c r="CX105" s="55">
        <v>20</v>
      </c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</row>
    <row r="106" spans="1:112" ht="16.5" x14ac:dyDescent="0.2">
      <c r="BF106" s="55">
        <v>101</v>
      </c>
      <c r="BG106" s="14">
        <f t="shared" ref="BG106:BG169" si="37">SUMIFS($F$5:$F$104,$AT$6:$AT$105,"="&amp;BF106)+SUMIFS($Q$5:$Q$104,$AW$6:$AW$105,"="&amp;BF106)+SUMIFS($AB$5:$AB$104,$AZ$6:$AZ$105,"="&amp;BF106)+SUMIFS($AM$5:$AM$104,$BC$6:$BC$105,"="&amp;BF106)</f>
        <v>0</v>
      </c>
      <c r="BH106" s="14">
        <f t="shared" ref="BH106:BH169" si="38">INDEX($G$5:$G$104,MATCH(BF106,$AT$5:$AT$105,1)-1)+INDEX($R$5:$R$104,MATCH(BF106,$AW$5:$AW$105,1)-1)+INDEX($AC$5:$AC$104,MATCH(BF106,$AZ$5:$AZ$105,1)-1)+INDEX($AN$5:$AN$104,MATCH(BF106,$BC$5:$BC$105,1)-1)</f>
        <v>480</v>
      </c>
      <c r="BI106" s="14">
        <f t="shared" ref="BI106:BI169" si="39">SUMIFS($H$5:$H$104,$AT$6:$AT$105,"="&amp;BF106)+SUMIFS($S$5:$S$104,$AW$6:$AW$105,"="&amp;BF106)+SUMIFS($AD$5:$AD$104,$AZ$6:$AZ$105,"="&amp;BF106)+SUMIFS($AO$5:$AO$104,$BC$6:$BC$105,"="&amp;BF106)</f>
        <v>0</v>
      </c>
      <c r="BJ106" s="14">
        <f t="shared" ref="BJ106:BJ169" si="40">INDEX($I$5:$I$104,MATCH(BF106,$AT$5:$AT$105,1)-1)+INDEX($T$5:$T$104,MATCH(BF106,$AW$5:$AW$105,1)-1)+INDEX($AE$5:$AE$104,MATCH(BF106,$AZ$5:$AZ$105,1)-1)+INDEX($AP$5:$AP$104,MATCH(BF106,$BC$5:$BC$105,1)-1)</f>
        <v>1200</v>
      </c>
      <c r="BK106" s="14">
        <f t="shared" si="35"/>
        <v>480</v>
      </c>
      <c r="BL106" s="14">
        <f t="shared" si="36"/>
        <v>960</v>
      </c>
      <c r="CJ106" s="55">
        <v>102</v>
      </c>
      <c r="CK106" s="55">
        <v>2</v>
      </c>
      <c r="CL106" s="55" t="s">
        <v>278</v>
      </c>
      <c r="CM106" s="55">
        <v>2</v>
      </c>
      <c r="CN106" s="55"/>
      <c r="CO106" s="55"/>
      <c r="CP106" s="55"/>
      <c r="CQ106" s="55" t="s">
        <v>416</v>
      </c>
      <c r="CR106" s="55">
        <v>3000</v>
      </c>
      <c r="CS106" s="55" t="s">
        <v>417</v>
      </c>
      <c r="CT106" s="55">
        <v>10</v>
      </c>
      <c r="CU106" s="55" t="s">
        <v>302</v>
      </c>
      <c r="CV106" s="55">
        <v>1</v>
      </c>
      <c r="CW106" s="55" t="s">
        <v>417</v>
      </c>
      <c r="CX106" s="55">
        <v>20</v>
      </c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</row>
    <row r="107" spans="1:112" ht="16.5" x14ac:dyDescent="0.2">
      <c r="BF107" s="55">
        <v>102</v>
      </c>
      <c r="BG107" s="14">
        <f t="shared" si="37"/>
        <v>0</v>
      </c>
      <c r="BH107" s="14">
        <f t="shared" si="38"/>
        <v>480</v>
      </c>
      <c r="BI107" s="14">
        <f t="shared" si="39"/>
        <v>0</v>
      </c>
      <c r="BJ107" s="14">
        <f t="shared" si="40"/>
        <v>1200</v>
      </c>
      <c r="BK107" s="14">
        <f t="shared" si="35"/>
        <v>480</v>
      </c>
      <c r="BL107" s="14">
        <f t="shared" si="36"/>
        <v>960</v>
      </c>
      <c r="CJ107" s="55">
        <v>103</v>
      </c>
      <c r="CK107" s="55">
        <v>2</v>
      </c>
      <c r="CL107" s="55" t="s">
        <v>278</v>
      </c>
      <c r="CM107" s="55">
        <v>3</v>
      </c>
      <c r="CN107" s="55"/>
      <c r="CO107" s="55"/>
      <c r="CP107" s="55"/>
      <c r="CQ107" s="55" t="s">
        <v>416</v>
      </c>
      <c r="CR107" s="55">
        <v>3000</v>
      </c>
      <c r="CS107" s="55" t="s">
        <v>417</v>
      </c>
      <c r="CT107" s="55">
        <v>10</v>
      </c>
      <c r="CU107" s="55"/>
      <c r="CV107" s="55"/>
      <c r="CW107" s="55" t="s">
        <v>417</v>
      </c>
      <c r="CX107" s="55">
        <v>20</v>
      </c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</row>
    <row r="108" spans="1:112" ht="16.5" x14ac:dyDescent="0.2">
      <c r="BF108" s="55">
        <v>103</v>
      </c>
      <c r="BG108" s="14">
        <f t="shared" si="37"/>
        <v>0</v>
      </c>
      <c r="BH108" s="14">
        <f t="shared" si="38"/>
        <v>480</v>
      </c>
      <c r="BI108" s="14">
        <f t="shared" si="39"/>
        <v>0</v>
      </c>
      <c r="BJ108" s="14">
        <f t="shared" si="40"/>
        <v>1200</v>
      </c>
      <c r="BK108" s="14">
        <f t="shared" si="35"/>
        <v>480</v>
      </c>
      <c r="BL108" s="14">
        <f t="shared" si="36"/>
        <v>960</v>
      </c>
      <c r="CJ108" s="55">
        <v>104</v>
      </c>
      <c r="CK108" s="55">
        <v>2</v>
      </c>
      <c r="CL108" s="55" t="s">
        <v>278</v>
      </c>
      <c r="CM108" s="55">
        <v>4</v>
      </c>
      <c r="CN108" s="55"/>
      <c r="CO108" s="55"/>
      <c r="CP108" s="55"/>
      <c r="CQ108" s="55" t="s">
        <v>416</v>
      </c>
      <c r="CR108" s="55">
        <v>3000</v>
      </c>
      <c r="CS108" s="55" t="s">
        <v>417</v>
      </c>
      <c r="CT108" s="55">
        <v>10</v>
      </c>
      <c r="CU108" s="55" t="s">
        <v>303</v>
      </c>
      <c r="CV108" s="55">
        <v>1</v>
      </c>
      <c r="CW108" s="55" t="s">
        <v>417</v>
      </c>
      <c r="CX108" s="55">
        <v>20</v>
      </c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</row>
    <row r="109" spans="1:112" ht="16.5" x14ac:dyDescent="0.2">
      <c r="BF109" s="55">
        <v>104</v>
      </c>
      <c r="BG109" s="14">
        <f t="shared" si="37"/>
        <v>0</v>
      </c>
      <c r="BH109" s="14">
        <f t="shared" si="38"/>
        <v>480</v>
      </c>
      <c r="BI109" s="14">
        <f t="shared" si="39"/>
        <v>0</v>
      </c>
      <c r="BJ109" s="14">
        <f t="shared" si="40"/>
        <v>1200</v>
      </c>
      <c r="BK109" s="14">
        <f t="shared" si="35"/>
        <v>480</v>
      </c>
      <c r="BL109" s="14">
        <f t="shared" si="36"/>
        <v>960</v>
      </c>
      <c r="CJ109" s="55">
        <v>105</v>
      </c>
      <c r="CK109" s="55">
        <v>2</v>
      </c>
      <c r="CL109" s="55" t="s">
        <v>278</v>
      </c>
      <c r="CM109" s="55">
        <v>5</v>
      </c>
      <c r="CN109" s="55"/>
      <c r="CO109" s="55"/>
      <c r="CP109" s="55"/>
      <c r="CQ109" s="55" t="s">
        <v>416</v>
      </c>
      <c r="CR109" s="55">
        <v>3840</v>
      </c>
      <c r="CS109" s="55" t="s">
        <v>417</v>
      </c>
      <c r="CT109" s="55">
        <v>10</v>
      </c>
      <c r="CU109" s="55"/>
      <c r="CV109" s="55"/>
      <c r="CW109" s="55" t="s">
        <v>417</v>
      </c>
      <c r="CX109" s="55">
        <v>25</v>
      </c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</row>
    <row r="110" spans="1:112" ht="16.5" x14ac:dyDescent="0.2">
      <c r="BF110" s="55">
        <v>105</v>
      </c>
      <c r="BG110" s="14">
        <f t="shared" si="37"/>
        <v>0</v>
      </c>
      <c r="BH110" s="14">
        <f t="shared" si="38"/>
        <v>480</v>
      </c>
      <c r="BI110" s="14">
        <f t="shared" si="39"/>
        <v>0</v>
      </c>
      <c r="BJ110" s="14">
        <f t="shared" si="40"/>
        <v>1200</v>
      </c>
      <c r="BK110" s="14">
        <f t="shared" si="35"/>
        <v>480</v>
      </c>
      <c r="BL110" s="14">
        <f t="shared" si="36"/>
        <v>960</v>
      </c>
      <c r="CJ110" s="55">
        <v>106</v>
      </c>
      <c r="CK110" s="55">
        <v>2</v>
      </c>
      <c r="CL110" s="55" t="s">
        <v>278</v>
      </c>
      <c r="CM110" s="55">
        <v>6</v>
      </c>
      <c r="CN110" s="55"/>
      <c r="CO110" s="55"/>
      <c r="CP110" s="55"/>
      <c r="CQ110" s="55" t="s">
        <v>416</v>
      </c>
      <c r="CR110" s="55">
        <v>3840</v>
      </c>
      <c r="CS110" s="55" t="s">
        <v>417</v>
      </c>
      <c r="CT110" s="55">
        <v>15</v>
      </c>
      <c r="CU110" s="55"/>
      <c r="CV110" s="55"/>
      <c r="CW110" s="55" t="s">
        <v>417</v>
      </c>
      <c r="CX110" s="55">
        <v>25</v>
      </c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</row>
    <row r="111" spans="1:112" ht="16.5" x14ac:dyDescent="0.2">
      <c r="BF111" s="55">
        <v>106</v>
      </c>
      <c r="BG111" s="14">
        <f t="shared" si="37"/>
        <v>0</v>
      </c>
      <c r="BH111" s="14">
        <f t="shared" si="38"/>
        <v>480</v>
      </c>
      <c r="BI111" s="14">
        <f t="shared" si="39"/>
        <v>0</v>
      </c>
      <c r="BJ111" s="14">
        <f t="shared" si="40"/>
        <v>1200</v>
      </c>
      <c r="BK111" s="14">
        <f t="shared" si="35"/>
        <v>480</v>
      </c>
      <c r="BL111" s="14">
        <f t="shared" si="36"/>
        <v>960</v>
      </c>
      <c r="CJ111" s="55">
        <v>107</v>
      </c>
      <c r="CK111" s="55">
        <v>2</v>
      </c>
      <c r="CL111" s="55" t="s">
        <v>278</v>
      </c>
      <c r="CM111" s="55">
        <v>7</v>
      </c>
      <c r="CN111" s="55"/>
      <c r="CO111" s="55"/>
      <c r="CP111" s="55"/>
      <c r="CQ111" s="55" t="s">
        <v>416</v>
      </c>
      <c r="CR111" s="55">
        <v>3840</v>
      </c>
      <c r="CS111" s="55" t="s">
        <v>417</v>
      </c>
      <c r="CT111" s="55">
        <v>15</v>
      </c>
      <c r="CU111" s="55" t="s">
        <v>302</v>
      </c>
      <c r="CV111" s="55">
        <v>1</v>
      </c>
      <c r="CW111" s="55" t="s">
        <v>417</v>
      </c>
      <c r="CX111" s="55">
        <v>25</v>
      </c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</row>
    <row r="112" spans="1:112" ht="16.5" x14ac:dyDescent="0.2">
      <c r="BF112" s="55">
        <v>107</v>
      </c>
      <c r="BG112" s="14">
        <f t="shared" si="37"/>
        <v>0</v>
      </c>
      <c r="BH112" s="14">
        <f t="shared" si="38"/>
        <v>480</v>
      </c>
      <c r="BI112" s="14">
        <f t="shared" si="39"/>
        <v>0</v>
      </c>
      <c r="BJ112" s="14">
        <f t="shared" si="40"/>
        <v>1200</v>
      </c>
      <c r="BK112" s="14">
        <f t="shared" si="35"/>
        <v>480</v>
      </c>
      <c r="BL112" s="14">
        <f t="shared" si="36"/>
        <v>960</v>
      </c>
      <c r="CJ112" s="55">
        <v>108</v>
      </c>
      <c r="CK112" s="55">
        <v>2</v>
      </c>
      <c r="CL112" s="55" t="s">
        <v>278</v>
      </c>
      <c r="CM112" s="55">
        <v>8</v>
      </c>
      <c r="CN112" s="55"/>
      <c r="CO112" s="55"/>
      <c r="CP112" s="55"/>
      <c r="CQ112" s="55" t="s">
        <v>416</v>
      </c>
      <c r="CR112" s="55">
        <v>3840</v>
      </c>
      <c r="CS112" s="55" t="s">
        <v>417</v>
      </c>
      <c r="CT112" s="55">
        <v>15</v>
      </c>
      <c r="CU112" s="55"/>
      <c r="CV112" s="55"/>
      <c r="CW112" s="55" t="s">
        <v>417</v>
      </c>
      <c r="CX112" s="55">
        <v>25</v>
      </c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</row>
    <row r="113" spans="58:112" ht="16.5" x14ac:dyDescent="0.2">
      <c r="BF113" s="55">
        <v>108</v>
      </c>
      <c r="BG113" s="14">
        <f t="shared" si="37"/>
        <v>0</v>
      </c>
      <c r="BH113" s="14">
        <f t="shared" si="38"/>
        <v>480</v>
      </c>
      <c r="BI113" s="14">
        <f t="shared" si="39"/>
        <v>0</v>
      </c>
      <c r="BJ113" s="14">
        <f t="shared" si="40"/>
        <v>1200</v>
      </c>
      <c r="BK113" s="14">
        <f t="shared" si="35"/>
        <v>480</v>
      </c>
      <c r="BL113" s="14">
        <f t="shared" si="36"/>
        <v>960</v>
      </c>
      <c r="CJ113" s="55">
        <v>109</v>
      </c>
      <c r="CK113" s="55">
        <v>2</v>
      </c>
      <c r="CL113" s="55" t="s">
        <v>278</v>
      </c>
      <c r="CM113" s="55">
        <v>9</v>
      </c>
      <c r="CN113" s="55"/>
      <c r="CO113" s="55"/>
      <c r="CP113" s="55"/>
      <c r="CQ113" s="55" t="s">
        <v>416</v>
      </c>
      <c r="CR113" s="55">
        <v>3840</v>
      </c>
      <c r="CS113" s="55" t="s">
        <v>417</v>
      </c>
      <c r="CT113" s="55">
        <v>15</v>
      </c>
      <c r="CU113" s="55"/>
      <c r="CV113" s="55"/>
      <c r="CW113" s="55" t="s">
        <v>417</v>
      </c>
      <c r="CX113" s="55">
        <v>25</v>
      </c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</row>
    <row r="114" spans="58:112" ht="16.5" x14ac:dyDescent="0.2">
      <c r="BF114" s="55">
        <v>109</v>
      </c>
      <c r="BG114" s="14">
        <f t="shared" si="37"/>
        <v>0</v>
      </c>
      <c r="BH114" s="14">
        <f t="shared" si="38"/>
        <v>480</v>
      </c>
      <c r="BI114" s="14">
        <f t="shared" si="39"/>
        <v>0</v>
      </c>
      <c r="BJ114" s="14">
        <f t="shared" si="40"/>
        <v>1200</v>
      </c>
      <c r="BK114" s="14">
        <f t="shared" si="35"/>
        <v>480</v>
      </c>
      <c r="BL114" s="14">
        <f t="shared" si="36"/>
        <v>960</v>
      </c>
      <c r="CJ114" s="55">
        <v>110</v>
      </c>
      <c r="CK114" s="55">
        <v>2</v>
      </c>
      <c r="CL114" s="55" t="s">
        <v>278</v>
      </c>
      <c r="CM114" s="55">
        <v>10</v>
      </c>
      <c r="CN114" s="55"/>
      <c r="CO114" s="55"/>
      <c r="CP114" s="55"/>
      <c r="CQ114" s="55" t="s">
        <v>416</v>
      </c>
      <c r="CR114" s="55">
        <v>3840</v>
      </c>
      <c r="CS114" s="55" t="s">
        <v>417</v>
      </c>
      <c r="CT114" s="55">
        <v>15</v>
      </c>
      <c r="CU114" s="55" t="s">
        <v>303</v>
      </c>
      <c r="CV114" s="55">
        <v>1</v>
      </c>
      <c r="CW114" s="55" t="s">
        <v>417</v>
      </c>
      <c r="CX114" s="55">
        <v>30</v>
      </c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</row>
    <row r="115" spans="58:112" ht="16.5" x14ac:dyDescent="0.2">
      <c r="BF115" s="55">
        <v>110</v>
      </c>
      <c r="BG115" s="14">
        <f t="shared" si="37"/>
        <v>0</v>
      </c>
      <c r="BH115" s="14">
        <f t="shared" si="38"/>
        <v>480</v>
      </c>
      <c r="BI115" s="14">
        <f t="shared" si="39"/>
        <v>0</v>
      </c>
      <c r="BJ115" s="14">
        <f t="shared" si="40"/>
        <v>1200</v>
      </c>
      <c r="BK115" s="14">
        <f t="shared" si="35"/>
        <v>480</v>
      </c>
      <c r="BL115" s="14">
        <f t="shared" si="36"/>
        <v>960</v>
      </c>
      <c r="CJ115" s="55">
        <v>111</v>
      </c>
      <c r="CK115" s="55">
        <v>2</v>
      </c>
      <c r="CL115" s="55" t="s">
        <v>278</v>
      </c>
      <c r="CM115" s="55">
        <v>11</v>
      </c>
      <c r="CN115" s="55"/>
      <c r="CO115" s="55"/>
      <c r="CP115" s="55"/>
      <c r="CQ115" s="55" t="s">
        <v>416</v>
      </c>
      <c r="CR115" s="55">
        <v>4800</v>
      </c>
      <c r="CS115" s="55" t="s">
        <v>417</v>
      </c>
      <c r="CT115" s="55">
        <v>20</v>
      </c>
      <c r="CU115" s="55"/>
      <c r="CV115" s="55"/>
      <c r="CW115" s="55" t="s">
        <v>417</v>
      </c>
      <c r="CX115" s="55">
        <v>30</v>
      </c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</row>
    <row r="116" spans="58:112" ht="16.5" x14ac:dyDescent="0.2">
      <c r="BF116" s="55">
        <v>111</v>
      </c>
      <c r="BG116" s="14">
        <f t="shared" si="37"/>
        <v>0</v>
      </c>
      <c r="BH116" s="14">
        <f t="shared" si="38"/>
        <v>480</v>
      </c>
      <c r="BI116" s="14">
        <f t="shared" si="39"/>
        <v>0</v>
      </c>
      <c r="BJ116" s="14">
        <f t="shared" si="40"/>
        <v>1200</v>
      </c>
      <c r="BK116" s="14">
        <f t="shared" si="35"/>
        <v>480</v>
      </c>
      <c r="BL116" s="14">
        <f t="shared" si="36"/>
        <v>960</v>
      </c>
      <c r="CJ116" s="55">
        <v>112</v>
      </c>
      <c r="CK116" s="55">
        <v>2</v>
      </c>
      <c r="CL116" s="55" t="s">
        <v>278</v>
      </c>
      <c r="CM116" s="55">
        <v>12</v>
      </c>
      <c r="CN116" s="55"/>
      <c r="CO116" s="55"/>
      <c r="CP116" s="55"/>
      <c r="CQ116" s="55" t="s">
        <v>416</v>
      </c>
      <c r="CR116" s="55">
        <v>4800</v>
      </c>
      <c r="CS116" s="55" t="s">
        <v>417</v>
      </c>
      <c r="CT116" s="55">
        <v>20</v>
      </c>
      <c r="CU116" s="55"/>
      <c r="CV116" s="55"/>
      <c r="CW116" s="55" t="s">
        <v>417</v>
      </c>
      <c r="CX116" s="55">
        <v>30</v>
      </c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</row>
    <row r="117" spans="58:112" ht="16.5" x14ac:dyDescent="0.2">
      <c r="BF117" s="55">
        <v>112</v>
      </c>
      <c r="BG117" s="14">
        <f t="shared" si="37"/>
        <v>0</v>
      </c>
      <c r="BH117" s="14">
        <f t="shared" si="38"/>
        <v>480</v>
      </c>
      <c r="BI117" s="14">
        <f t="shared" si="39"/>
        <v>0</v>
      </c>
      <c r="BJ117" s="14">
        <f t="shared" si="40"/>
        <v>1200</v>
      </c>
      <c r="BK117" s="14">
        <f t="shared" si="35"/>
        <v>480</v>
      </c>
      <c r="BL117" s="14">
        <f t="shared" si="36"/>
        <v>960</v>
      </c>
      <c r="CJ117" s="55">
        <v>113</v>
      </c>
      <c r="CK117" s="55">
        <v>2</v>
      </c>
      <c r="CL117" s="55" t="s">
        <v>278</v>
      </c>
      <c r="CM117" s="55">
        <v>13</v>
      </c>
      <c r="CN117" s="55"/>
      <c r="CO117" s="55"/>
      <c r="CP117" s="55"/>
      <c r="CQ117" s="55" t="s">
        <v>416</v>
      </c>
      <c r="CR117" s="55">
        <v>4800</v>
      </c>
      <c r="CS117" s="55" t="s">
        <v>417</v>
      </c>
      <c r="CT117" s="55">
        <v>20</v>
      </c>
      <c r="CU117" s="55"/>
      <c r="CV117" s="55"/>
      <c r="CW117" s="55" t="s">
        <v>417</v>
      </c>
      <c r="CX117" s="55">
        <v>30</v>
      </c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</row>
    <row r="118" spans="58:112" ht="16.5" x14ac:dyDescent="0.2">
      <c r="BF118" s="55">
        <v>113</v>
      </c>
      <c r="BG118" s="14">
        <f t="shared" si="37"/>
        <v>0</v>
      </c>
      <c r="BH118" s="14">
        <f t="shared" si="38"/>
        <v>480</v>
      </c>
      <c r="BI118" s="14">
        <f t="shared" si="39"/>
        <v>0</v>
      </c>
      <c r="BJ118" s="14">
        <f t="shared" si="40"/>
        <v>1200</v>
      </c>
      <c r="BK118" s="14">
        <f t="shared" si="35"/>
        <v>480</v>
      </c>
      <c r="BL118" s="14">
        <f t="shared" si="36"/>
        <v>960</v>
      </c>
      <c r="CJ118" s="55">
        <v>114</v>
      </c>
      <c r="CK118" s="55">
        <v>2</v>
      </c>
      <c r="CL118" s="55" t="s">
        <v>278</v>
      </c>
      <c r="CM118" s="55">
        <v>14</v>
      </c>
      <c r="CN118" s="55"/>
      <c r="CO118" s="55"/>
      <c r="CP118" s="55"/>
      <c r="CQ118" s="55" t="s">
        <v>416</v>
      </c>
      <c r="CR118" s="55">
        <v>4800</v>
      </c>
      <c r="CS118" s="55" t="s">
        <v>417</v>
      </c>
      <c r="CT118" s="55">
        <v>20</v>
      </c>
      <c r="CU118" s="55"/>
      <c r="CV118" s="55"/>
      <c r="CW118" s="55" t="s">
        <v>417</v>
      </c>
      <c r="CX118" s="55">
        <v>30</v>
      </c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</row>
    <row r="119" spans="58:112" ht="16.5" x14ac:dyDescent="0.2">
      <c r="BF119" s="55">
        <v>114</v>
      </c>
      <c r="BG119" s="14">
        <f t="shared" si="37"/>
        <v>0</v>
      </c>
      <c r="BH119" s="14">
        <f t="shared" si="38"/>
        <v>480</v>
      </c>
      <c r="BI119" s="14">
        <f t="shared" si="39"/>
        <v>0</v>
      </c>
      <c r="BJ119" s="14">
        <f t="shared" si="40"/>
        <v>1200</v>
      </c>
      <c r="BK119" s="14">
        <f t="shared" si="35"/>
        <v>480</v>
      </c>
      <c r="BL119" s="14">
        <f t="shared" si="36"/>
        <v>960</v>
      </c>
      <c r="CJ119" s="55">
        <v>115</v>
      </c>
      <c r="CK119" s="55">
        <v>2</v>
      </c>
      <c r="CL119" s="55" t="s">
        <v>278</v>
      </c>
      <c r="CM119" s="55">
        <v>15</v>
      </c>
      <c r="CN119" s="55"/>
      <c r="CO119" s="55"/>
      <c r="CP119" s="55"/>
      <c r="CQ119" s="55" t="s">
        <v>416</v>
      </c>
      <c r="CR119" s="55">
        <v>4800</v>
      </c>
      <c r="CS119" s="55" t="s">
        <v>417</v>
      </c>
      <c r="CT119" s="55">
        <v>20</v>
      </c>
      <c r="CU119" s="55" t="s">
        <v>302</v>
      </c>
      <c r="CV119" s="55">
        <v>2</v>
      </c>
      <c r="CW119" s="55" t="s">
        <v>417</v>
      </c>
      <c r="CX119" s="55">
        <v>35</v>
      </c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</row>
    <row r="120" spans="58:112" ht="16.5" x14ac:dyDescent="0.2">
      <c r="BF120" s="55">
        <v>115</v>
      </c>
      <c r="BG120" s="14">
        <f t="shared" si="37"/>
        <v>0</v>
      </c>
      <c r="BH120" s="14">
        <f t="shared" si="38"/>
        <v>480</v>
      </c>
      <c r="BI120" s="14">
        <f t="shared" si="39"/>
        <v>0</v>
      </c>
      <c r="BJ120" s="14">
        <f t="shared" si="40"/>
        <v>1200</v>
      </c>
      <c r="BK120" s="14">
        <f t="shared" si="35"/>
        <v>480</v>
      </c>
      <c r="BL120" s="14">
        <f t="shared" si="36"/>
        <v>960</v>
      </c>
      <c r="CJ120" s="55">
        <v>116</v>
      </c>
      <c r="CK120" s="55">
        <v>2</v>
      </c>
      <c r="CL120" s="55" t="s">
        <v>278</v>
      </c>
      <c r="CM120" s="55">
        <v>16</v>
      </c>
      <c r="CN120" s="55"/>
      <c r="CO120" s="55"/>
      <c r="CP120" s="55"/>
      <c r="CQ120" s="55" t="s">
        <v>416</v>
      </c>
      <c r="CR120" s="55">
        <v>4800</v>
      </c>
      <c r="CS120" s="55" t="s">
        <v>417</v>
      </c>
      <c r="CT120" s="55">
        <v>25</v>
      </c>
      <c r="CU120" s="55"/>
      <c r="CV120" s="55"/>
      <c r="CW120" s="55" t="s">
        <v>417</v>
      </c>
      <c r="CX120" s="55">
        <v>35</v>
      </c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</row>
    <row r="121" spans="58:112" ht="16.5" x14ac:dyDescent="0.2">
      <c r="BF121" s="55">
        <v>116</v>
      </c>
      <c r="BG121" s="14">
        <f t="shared" si="37"/>
        <v>0</v>
      </c>
      <c r="BH121" s="14">
        <f t="shared" si="38"/>
        <v>480</v>
      </c>
      <c r="BI121" s="14">
        <f t="shared" si="39"/>
        <v>0</v>
      </c>
      <c r="BJ121" s="14">
        <f t="shared" si="40"/>
        <v>1200</v>
      </c>
      <c r="BK121" s="14">
        <f t="shared" si="35"/>
        <v>480</v>
      </c>
      <c r="BL121" s="14">
        <f t="shared" si="36"/>
        <v>960</v>
      </c>
      <c r="CJ121" s="55">
        <v>117</v>
      </c>
      <c r="CK121" s="55">
        <v>2</v>
      </c>
      <c r="CL121" s="55" t="s">
        <v>278</v>
      </c>
      <c r="CM121" s="55">
        <v>17</v>
      </c>
      <c r="CN121" s="55"/>
      <c r="CO121" s="55"/>
      <c r="CP121" s="55"/>
      <c r="CQ121" s="55" t="s">
        <v>416</v>
      </c>
      <c r="CR121" s="55">
        <v>4800</v>
      </c>
      <c r="CS121" s="55" t="s">
        <v>417</v>
      </c>
      <c r="CT121" s="55">
        <v>25</v>
      </c>
      <c r="CU121" s="55"/>
      <c r="CV121" s="55"/>
      <c r="CW121" s="55" t="s">
        <v>417</v>
      </c>
      <c r="CX121" s="55">
        <v>35</v>
      </c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</row>
    <row r="122" spans="58:112" ht="16.5" x14ac:dyDescent="0.2">
      <c r="BF122" s="55">
        <v>117</v>
      </c>
      <c r="BG122" s="14">
        <f t="shared" si="37"/>
        <v>0</v>
      </c>
      <c r="BH122" s="14">
        <f t="shared" si="38"/>
        <v>480</v>
      </c>
      <c r="BI122" s="14">
        <f t="shared" si="39"/>
        <v>0</v>
      </c>
      <c r="BJ122" s="14">
        <f t="shared" si="40"/>
        <v>1200</v>
      </c>
      <c r="BK122" s="14">
        <f t="shared" si="35"/>
        <v>480</v>
      </c>
      <c r="BL122" s="14">
        <f t="shared" si="36"/>
        <v>960</v>
      </c>
      <c r="CJ122" s="55">
        <v>118</v>
      </c>
      <c r="CK122" s="55">
        <v>2</v>
      </c>
      <c r="CL122" s="55" t="s">
        <v>278</v>
      </c>
      <c r="CM122" s="55">
        <v>18</v>
      </c>
      <c r="CN122" s="55"/>
      <c r="CO122" s="55"/>
      <c r="CP122" s="55"/>
      <c r="CQ122" s="55" t="s">
        <v>416</v>
      </c>
      <c r="CR122" s="55">
        <v>4800</v>
      </c>
      <c r="CS122" s="55" t="s">
        <v>417</v>
      </c>
      <c r="CT122" s="55">
        <v>25</v>
      </c>
      <c r="CU122" s="55"/>
      <c r="CV122" s="55"/>
      <c r="CW122" s="55" t="s">
        <v>417</v>
      </c>
      <c r="CX122" s="55">
        <v>35</v>
      </c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</row>
    <row r="123" spans="58:112" ht="16.5" x14ac:dyDescent="0.2">
      <c r="BF123" s="55">
        <v>118</v>
      </c>
      <c r="BG123" s="14">
        <f t="shared" si="37"/>
        <v>0</v>
      </c>
      <c r="BH123" s="14">
        <f t="shared" si="38"/>
        <v>480</v>
      </c>
      <c r="BI123" s="14">
        <f t="shared" si="39"/>
        <v>0</v>
      </c>
      <c r="BJ123" s="14">
        <f t="shared" si="40"/>
        <v>1200</v>
      </c>
      <c r="BK123" s="14">
        <f t="shared" si="35"/>
        <v>480</v>
      </c>
      <c r="BL123" s="14">
        <f t="shared" si="36"/>
        <v>960</v>
      </c>
      <c r="CJ123" s="55">
        <v>119</v>
      </c>
      <c r="CK123" s="55">
        <v>2</v>
      </c>
      <c r="CL123" s="55" t="s">
        <v>278</v>
      </c>
      <c r="CM123" s="55">
        <v>19</v>
      </c>
      <c r="CN123" s="55"/>
      <c r="CO123" s="55"/>
      <c r="CP123" s="55"/>
      <c r="CQ123" s="55" t="s">
        <v>416</v>
      </c>
      <c r="CR123" s="55">
        <v>4800</v>
      </c>
      <c r="CS123" s="55" t="s">
        <v>417</v>
      </c>
      <c r="CT123" s="55">
        <v>25</v>
      </c>
      <c r="CU123" s="55"/>
      <c r="CV123" s="55"/>
      <c r="CW123" s="55" t="s">
        <v>417</v>
      </c>
      <c r="CX123" s="55">
        <v>35</v>
      </c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</row>
    <row r="124" spans="58:112" ht="16.5" x14ac:dyDescent="0.2">
      <c r="BF124" s="55">
        <v>119</v>
      </c>
      <c r="BG124" s="14">
        <f t="shared" si="37"/>
        <v>0</v>
      </c>
      <c r="BH124" s="14">
        <f t="shared" si="38"/>
        <v>480</v>
      </c>
      <c r="BI124" s="14">
        <f t="shared" si="39"/>
        <v>0</v>
      </c>
      <c r="BJ124" s="14">
        <f t="shared" si="40"/>
        <v>1200</v>
      </c>
      <c r="BK124" s="14">
        <f t="shared" si="35"/>
        <v>480</v>
      </c>
      <c r="BL124" s="14">
        <f t="shared" si="36"/>
        <v>960</v>
      </c>
      <c r="CJ124" s="55">
        <v>120</v>
      </c>
      <c r="CK124" s="55">
        <v>2</v>
      </c>
      <c r="CL124" s="55" t="s">
        <v>278</v>
      </c>
      <c r="CM124" s="55">
        <v>20</v>
      </c>
      <c r="CN124" s="55"/>
      <c r="CO124" s="55"/>
      <c r="CP124" s="55"/>
      <c r="CQ124" s="55" t="s">
        <v>416</v>
      </c>
      <c r="CR124" s="55">
        <v>6000</v>
      </c>
      <c r="CS124" s="55" t="s">
        <v>417</v>
      </c>
      <c r="CT124" s="55">
        <v>25</v>
      </c>
      <c r="CU124" s="55" t="s">
        <v>303</v>
      </c>
      <c r="CV124" s="55">
        <v>2</v>
      </c>
      <c r="CW124" s="55" t="s">
        <v>417</v>
      </c>
      <c r="CX124" s="55">
        <v>40</v>
      </c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</row>
    <row r="125" spans="58:112" ht="16.5" x14ac:dyDescent="0.2">
      <c r="BF125" s="55">
        <v>120</v>
      </c>
      <c r="BG125" s="14">
        <f t="shared" si="37"/>
        <v>0</v>
      </c>
      <c r="BH125" s="14">
        <f t="shared" si="38"/>
        <v>480</v>
      </c>
      <c r="BI125" s="14">
        <f t="shared" si="39"/>
        <v>0</v>
      </c>
      <c r="BJ125" s="14">
        <f t="shared" si="40"/>
        <v>1200</v>
      </c>
      <c r="BK125" s="14">
        <f t="shared" si="35"/>
        <v>480</v>
      </c>
      <c r="BL125" s="14">
        <f t="shared" si="36"/>
        <v>960</v>
      </c>
      <c r="CJ125" s="55">
        <v>121</v>
      </c>
      <c r="CK125" s="55">
        <v>2</v>
      </c>
      <c r="CL125" s="55" t="s">
        <v>278</v>
      </c>
      <c r="CM125" s="55">
        <v>21</v>
      </c>
      <c r="CN125" s="55"/>
      <c r="CO125" s="55"/>
      <c r="CP125" s="55"/>
      <c r="CQ125" s="55" t="s">
        <v>416</v>
      </c>
      <c r="CR125" s="55">
        <v>6000</v>
      </c>
      <c r="CS125" s="55" t="s">
        <v>417</v>
      </c>
      <c r="CT125" s="55">
        <v>30</v>
      </c>
      <c r="CU125" s="55"/>
      <c r="CV125" s="55"/>
      <c r="CW125" s="55" t="s">
        <v>417</v>
      </c>
      <c r="CX125" s="55">
        <v>40</v>
      </c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</row>
    <row r="126" spans="58:112" ht="16.5" x14ac:dyDescent="0.2">
      <c r="BF126" s="55">
        <v>121</v>
      </c>
      <c r="BG126" s="14">
        <f t="shared" si="37"/>
        <v>0</v>
      </c>
      <c r="BH126" s="14">
        <f t="shared" si="38"/>
        <v>480</v>
      </c>
      <c r="BI126" s="14">
        <f t="shared" si="39"/>
        <v>0</v>
      </c>
      <c r="BJ126" s="14">
        <f t="shared" si="40"/>
        <v>1200</v>
      </c>
      <c r="BK126" s="14">
        <f t="shared" si="35"/>
        <v>480</v>
      </c>
      <c r="BL126" s="14">
        <f t="shared" si="36"/>
        <v>960</v>
      </c>
      <c r="CJ126" s="55">
        <v>122</v>
      </c>
      <c r="CK126" s="55">
        <v>2</v>
      </c>
      <c r="CL126" s="55" t="s">
        <v>278</v>
      </c>
      <c r="CM126" s="55">
        <v>22</v>
      </c>
      <c r="CN126" s="55"/>
      <c r="CO126" s="55"/>
      <c r="CP126" s="55"/>
      <c r="CQ126" s="55" t="s">
        <v>416</v>
      </c>
      <c r="CR126" s="55">
        <v>6000</v>
      </c>
      <c r="CS126" s="55" t="s">
        <v>417</v>
      </c>
      <c r="CT126" s="55">
        <v>30</v>
      </c>
      <c r="CU126" s="55"/>
      <c r="CV126" s="55"/>
      <c r="CW126" s="55" t="s">
        <v>417</v>
      </c>
      <c r="CX126" s="55">
        <v>40</v>
      </c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</row>
    <row r="127" spans="58:112" ht="16.5" x14ac:dyDescent="0.2">
      <c r="BF127" s="55">
        <v>122</v>
      </c>
      <c r="BG127" s="14">
        <f t="shared" si="37"/>
        <v>0</v>
      </c>
      <c r="BH127" s="14">
        <f t="shared" si="38"/>
        <v>480</v>
      </c>
      <c r="BI127" s="14">
        <f t="shared" si="39"/>
        <v>0</v>
      </c>
      <c r="BJ127" s="14">
        <f t="shared" si="40"/>
        <v>1200</v>
      </c>
      <c r="BK127" s="14">
        <f t="shared" si="35"/>
        <v>480</v>
      </c>
      <c r="BL127" s="14">
        <f t="shared" si="36"/>
        <v>960</v>
      </c>
      <c r="CJ127" s="55">
        <v>123</v>
      </c>
      <c r="CK127" s="55">
        <v>2</v>
      </c>
      <c r="CL127" s="55" t="s">
        <v>278</v>
      </c>
      <c r="CM127" s="55">
        <v>23</v>
      </c>
      <c r="CN127" s="55"/>
      <c r="CO127" s="55"/>
      <c r="CP127" s="55"/>
      <c r="CQ127" s="55" t="s">
        <v>416</v>
      </c>
      <c r="CR127" s="55">
        <v>6000</v>
      </c>
      <c r="CS127" s="55" t="s">
        <v>417</v>
      </c>
      <c r="CT127" s="55">
        <v>30</v>
      </c>
      <c r="CU127" s="55"/>
      <c r="CV127" s="55"/>
      <c r="CW127" s="55" t="s">
        <v>417</v>
      </c>
      <c r="CX127" s="55">
        <v>40</v>
      </c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</row>
    <row r="128" spans="58:112" ht="16.5" x14ac:dyDescent="0.2">
      <c r="BF128" s="55">
        <v>123</v>
      </c>
      <c r="BG128" s="14">
        <f t="shared" si="37"/>
        <v>0</v>
      </c>
      <c r="BH128" s="14">
        <f t="shared" si="38"/>
        <v>480</v>
      </c>
      <c r="BI128" s="14">
        <f t="shared" si="39"/>
        <v>0</v>
      </c>
      <c r="BJ128" s="14">
        <f t="shared" si="40"/>
        <v>1200</v>
      </c>
      <c r="BK128" s="14">
        <f t="shared" si="35"/>
        <v>480</v>
      </c>
      <c r="BL128" s="14">
        <f t="shared" si="36"/>
        <v>960</v>
      </c>
      <c r="CJ128" s="55">
        <v>124</v>
      </c>
      <c r="CK128" s="55">
        <v>2</v>
      </c>
      <c r="CL128" s="55" t="s">
        <v>278</v>
      </c>
      <c r="CM128" s="55">
        <v>24</v>
      </c>
      <c r="CN128" s="55"/>
      <c r="CO128" s="55"/>
      <c r="CP128" s="55"/>
      <c r="CQ128" s="55" t="s">
        <v>416</v>
      </c>
      <c r="CR128" s="55">
        <v>6000</v>
      </c>
      <c r="CS128" s="55" t="s">
        <v>417</v>
      </c>
      <c r="CT128" s="55">
        <v>30</v>
      </c>
      <c r="CU128" s="55"/>
      <c r="CV128" s="55"/>
      <c r="CW128" s="55" t="s">
        <v>417</v>
      </c>
      <c r="CX128" s="55">
        <v>40</v>
      </c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</row>
    <row r="129" spans="58:112" ht="16.5" x14ac:dyDescent="0.2">
      <c r="BF129" s="55">
        <v>124</v>
      </c>
      <c r="BG129" s="14">
        <f t="shared" si="37"/>
        <v>0</v>
      </c>
      <c r="BH129" s="14">
        <f t="shared" si="38"/>
        <v>480</v>
      </c>
      <c r="BI129" s="14">
        <f t="shared" si="39"/>
        <v>0</v>
      </c>
      <c r="BJ129" s="14">
        <f t="shared" si="40"/>
        <v>1200</v>
      </c>
      <c r="BK129" s="14">
        <f t="shared" si="35"/>
        <v>480</v>
      </c>
      <c r="BL129" s="14">
        <f t="shared" si="36"/>
        <v>960</v>
      </c>
      <c r="CJ129" s="55">
        <v>125</v>
      </c>
      <c r="CK129" s="55">
        <v>2</v>
      </c>
      <c r="CL129" s="55" t="s">
        <v>278</v>
      </c>
      <c r="CM129" s="55">
        <v>25</v>
      </c>
      <c r="CN129" s="55"/>
      <c r="CO129" s="55"/>
      <c r="CP129" s="55"/>
      <c r="CQ129" s="55" t="s">
        <v>416</v>
      </c>
      <c r="CR129" s="55">
        <v>6000</v>
      </c>
      <c r="CS129" s="55" t="s">
        <v>417</v>
      </c>
      <c r="CT129" s="55">
        <v>30</v>
      </c>
      <c r="CU129" s="55" t="s">
        <v>302</v>
      </c>
      <c r="CV129" s="55">
        <v>2</v>
      </c>
      <c r="CW129" s="55" t="s">
        <v>417</v>
      </c>
      <c r="CX129" s="55">
        <v>45</v>
      </c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</row>
    <row r="130" spans="58:112" ht="16.5" x14ac:dyDescent="0.2">
      <c r="BF130" s="55">
        <v>125</v>
      </c>
      <c r="BG130" s="14">
        <f t="shared" si="37"/>
        <v>0</v>
      </c>
      <c r="BH130" s="14">
        <f t="shared" si="38"/>
        <v>480</v>
      </c>
      <c r="BI130" s="14">
        <f t="shared" si="39"/>
        <v>0</v>
      </c>
      <c r="BJ130" s="14">
        <f t="shared" si="40"/>
        <v>1200</v>
      </c>
      <c r="BK130" s="14">
        <f t="shared" si="35"/>
        <v>480</v>
      </c>
      <c r="BL130" s="14">
        <f t="shared" si="36"/>
        <v>960</v>
      </c>
      <c r="CJ130" s="55">
        <v>126</v>
      </c>
      <c r="CK130" s="55">
        <v>2</v>
      </c>
      <c r="CL130" s="55" t="s">
        <v>278</v>
      </c>
      <c r="CM130" s="55">
        <v>26</v>
      </c>
      <c r="CN130" s="55"/>
      <c r="CO130" s="55"/>
      <c r="CP130" s="55"/>
      <c r="CQ130" s="55" t="s">
        <v>416</v>
      </c>
      <c r="CR130" s="55">
        <v>6000</v>
      </c>
      <c r="CS130" s="55" t="s">
        <v>417</v>
      </c>
      <c r="CT130" s="55">
        <v>35</v>
      </c>
      <c r="CU130" s="55"/>
      <c r="CV130" s="55"/>
      <c r="CW130" s="55" t="s">
        <v>417</v>
      </c>
      <c r="CX130" s="55">
        <v>45</v>
      </c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</row>
    <row r="131" spans="58:112" ht="16.5" x14ac:dyDescent="0.2">
      <c r="BF131" s="55">
        <v>126</v>
      </c>
      <c r="BG131" s="14">
        <f t="shared" si="37"/>
        <v>0</v>
      </c>
      <c r="BH131" s="14">
        <f t="shared" si="38"/>
        <v>480</v>
      </c>
      <c r="BI131" s="14">
        <f t="shared" si="39"/>
        <v>0</v>
      </c>
      <c r="BJ131" s="14">
        <f t="shared" si="40"/>
        <v>1200</v>
      </c>
      <c r="BK131" s="14">
        <f t="shared" si="35"/>
        <v>480</v>
      </c>
      <c r="BL131" s="14">
        <f t="shared" si="36"/>
        <v>960</v>
      </c>
      <c r="CJ131" s="55">
        <v>127</v>
      </c>
      <c r="CK131" s="55">
        <v>2</v>
      </c>
      <c r="CL131" s="55" t="s">
        <v>278</v>
      </c>
      <c r="CM131" s="55">
        <v>27</v>
      </c>
      <c r="CN131" s="55"/>
      <c r="CO131" s="55"/>
      <c r="CP131" s="55"/>
      <c r="CQ131" s="55" t="s">
        <v>416</v>
      </c>
      <c r="CR131" s="55">
        <v>6000</v>
      </c>
      <c r="CS131" s="55" t="s">
        <v>417</v>
      </c>
      <c r="CT131" s="55">
        <v>35</v>
      </c>
      <c r="CU131" s="55"/>
      <c r="CV131" s="55"/>
      <c r="CW131" s="55" t="s">
        <v>417</v>
      </c>
      <c r="CX131" s="55">
        <v>45</v>
      </c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</row>
    <row r="132" spans="58:112" ht="16.5" x14ac:dyDescent="0.2">
      <c r="BF132" s="55">
        <v>127</v>
      </c>
      <c r="BG132" s="14">
        <f t="shared" si="37"/>
        <v>0</v>
      </c>
      <c r="BH132" s="14">
        <f t="shared" si="38"/>
        <v>480</v>
      </c>
      <c r="BI132" s="14">
        <f t="shared" si="39"/>
        <v>0</v>
      </c>
      <c r="BJ132" s="14">
        <f t="shared" si="40"/>
        <v>1200</v>
      </c>
      <c r="BK132" s="14">
        <f t="shared" si="35"/>
        <v>480</v>
      </c>
      <c r="BL132" s="14">
        <f t="shared" si="36"/>
        <v>960</v>
      </c>
      <c r="CJ132" s="55">
        <v>128</v>
      </c>
      <c r="CK132" s="55">
        <v>2</v>
      </c>
      <c r="CL132" s="55" t="s">
        <v>278</v>
      </c>
      <c r="CM132" s="55">
        <v>28</v>
      </c>
      <c r="CN132" s="55"/>
      <c r="CO132" s="55"/>
      <c r="CP132" s="55"/>
      <c r="CQ132" s="55" t="s">
        <v>416</v>
      </c>
      <c r="CR132" s="55">
        <v>6000</v>
      </c>
      <c r="CS132" s="55" t="s">
        <v>417</v>
      </c>
      <c r="CT132" s="55">
        <v>35</v>
      </c>
      <c r="CU132" s="55"/>
      <c r="CV132" s="55"/>
      <c r="CW132" s="55" t="s">
        <v>417</v>
      </c>
      <c r="CX132" s="55">
        <v>45</v>
      </c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</row>
    <row r="133" spans="58:112" ht="16.5" x14ac:dyDescent="0.2">
      <c r="BF133" s="55">
        <v>128</v>
      </c>
      <c r="BG133" s="14">
        <f t="shared" si="37"/>
        <v>0</v>
      </c>
      <c r="BH133" s="14">
        <f t="shared" si="38"/>
        <v>480</v>
      </c>
      <c r="BI133" s="14">
        <f t="shared" si="39"/>
        <v>0</v>
      </c>
      <c r="BJ133" s="14">
        <f t="shared" si="40"/>
        <v>1200</v>
      </c>
      <c r="BK133" s="14">
        <f t="shared" si="35"/>
        <v>480</v>
      </c>
      <c r="BL133" s="14">
        <f t="shared" si="36"/>
        <v>960</v>
      </c>
      <c r="CJ133" s="55">
        <v>129</v>
      </c>
      <c r="CK133" s="55">
        <v>2</v>
      </c>
      <c r="CL133" s="55" t="s">
        <v>278</v>
      </c>
      <c r="CM133" s="55">
        <v>29</v>
      </c>
      <c r="CN133" s="55"/>
      <c r="CO133" s="55"/>
      <c r="CP133" s="55"/>
      <c r="CQ133" s="55" t="s">
        <v>416</v>
      </c>
      <c r="CR133" s="55">
        <v>6000</v>
      </c>
      <c r="CS133" s="55" t="s">
        <v>417</v>
      </c>
      <c r="CT133" s="55">
        <v>35</v>
      </c>
      <c r="CU133" s="55"/>
      <c r="CV133" s="55"/>
      <c r="CW133" s="55" t="s">
        <v>417</v>
      </c>
      <c r="CX133" s="55">
        <v>45</v>
      </c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</row>
    <row r="134" spans="58:112" ht="16.5" x14ac:dyDescent="0.2">
      <c r="BF134" s="55">
        <v>129</v>
      </c>
      <c r="BG134" s="14">
        <f t="shared" si="37"/>
        <v>0</v>
      </c>
      <c r="BH134" s="14">
        <f t="shared" si="38"/>
        <v>480</v>
      </c>
      <c r="BI134" s="14">
        <f t="shared" si="39"/>
        <v>0</v>
      </c>
      <c r="BJ134" s="14">
        <f t="shared" si="40"/>
        <v>1200</v>
      </c>
      <c r="BK134" s="14">
        <f t="shared" si="35"/>
        <v>480</v>
      </c>
      <c r="BL134" s="14">
        <f t="shared" si="36"/>
        <v>960</v>
      </c>
      <c r="CJ134" s="55">
        <v>130</v>
      </c>
      <c r="CK134" s="55">
        <v>2</v>
      </c>
      <c r="CL134" s="55" t="s">
        <v>278</v>
      </c>
      <c r="CM134" s="55">
        <v>30</v>
      </c>
      <c r="CN134" s="55"/>
      <c r="CO134" s="55"/>
      <c r="CP134" s="55"/>
      <c r="CQ134" s="55" t="s">
        <v>416</v>
      </c>
      <c r="CR134" s="55">
        <v>7200</v>
      </c>
      <c r="CS134" s="55" t="s">
        <v>417</v>
      </c>
      <c r="CT134" s="55">
        <v>35</v>
      </c>
      <c r="CU134" s="55" t="s">
        <v>302</v>
      </c>
      <c r="CV134" s="55">
        <v>2</v>
      </c>
      <c r="CW134" s="55" t="s">
        <v>417</v>
      </c>
      <c r="CX134" s="55">
        <v>50</v>
      </c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</row>
    <row r="135" spans="58:112" ht="16.5" x14ac:dyDescent="0.2">
      <c r="BF135" s="55">
        <v>130</v>
      </c>
      <c r="BG135" s="14">
        <f t="shared" si="37"/>
        <v>0</v>
      </c>
      <c r="BH135" s="14">
        <f t="shared" si="38"/>
        <v>480</v>
      </c>
      <c r="BI135" s="14">
        <f t="shared" si="39"/>
        <v>0</v>
      </c>
      <c r="BJ135" s="14">
        <f t="shared" si="40"/>
        <v>1200</v>
      </c>
      <c r="BK135" s="14">
        <f t="shared" ref="BK135:BK198" si="41">BG135+BH134</f>
        <v>480</v>
      </c>
      <c r="BL135" s="14">
        <f t="shared" ref="BL135:BL198" si="42">BK135*BL$3</f>
        <v>960</v>
      </c>
      <c r="CJ135" s="55">
        <v>131</v>
      </c>
      <c r="CK135" s="55">
        <v>2</v>
      </c>
      <c r="CL135" s="55" t="s">
        <v>278</v>
      </c>
      <c r="CM135" s="55">
        <v>31</v>
      </c>
      <c r="CN135" s="55"/>
      <c r="CO135" s="55"/>
      <c r="CP135" s="55"/>
      <c r="CQ135" s="55" t="s">
        <v>416</v>
      </c>
      <c r="CR135" s="55">
        <v>7200</v>
      </c>
      <c r="CS135" s="55" t="s">
        <v>417</v>
      </c>
      <c r="CT135" s="55">
        <v>40</v>
      </c>
      <c r="CU135" s="55"/>
      <c r="CV135" s="55"/>
      <c r="CW135" s="55" t="s">
        <v>417</v>
      </c>
      <c r="CX135" s="55">
        <v>50</v>
      </c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</row>
    <row r="136" spans="58:112" ht="16.5" x14ac:dyDescent="0.2">
      <c r="BF136" s="55">
        <v>131</v>
      </c>
      <c r="BG136" s="14">
        <f t="shared" si="37"/>
        <v>0</v>
      </c>
      <c r="BH136" s="14">
        <f t="shared" si="38"/>
        <v>480</v>
      </c>
      <c r="BI136" s="14">
        <f t="shared" si="39"/>
        <v>0</v>
      </c>
      <c r="BJ136" s="14">
        <f t="shared" si="40"/>
        <v>1200</v>
      </c>
      <c r="BK136" s="14">
        <f t="shared" si="41"/>
        <v>480</v>
      </c>
      <c r="BL136" s="14">
        <f t="shared" si="42"/>
        <v>960</v>
      </c>
      <c r="CJ136" s="55">
        <v>132</v>
      </c>
      <c r="CK136" s="55">
        <v>2</v>
      </c>
      <c r="CL136" s="55" t="s">
        <v>278</v>
      </c>
      <c r="CM136" s="55">
        <v>32</v>
      </c>
      <c r="CN136" s="55"/>
      <c r="CO136" s="55"/>
      <c r="CP136" s="55"/>
      <c r="CQ136" s="55" t="s">
        <v>416</v>
      </c>
      <c r="CR136" s="55">
        <v>7200</v>
      </c>
      <c r="CS136" s="55" t="s">
        <v>417</v>
      </c>
      <c r="CT136" s="55">
        <v>40</v>
      </c>
      <c r="CU136" s="55"/>
      <c r="CV136" s="55"/>
      <c r="CW136" s="55" t="s">
        <v>417</v>
      </c>
      <c r="CX136" s="55">
        <v>50</v>
      </c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</row>
    <row r="137" spans="58:112" ht="16.5" x14ac:dyDescent="0.2">
      <c r="BF137" s="55">
        <v>132</v>
      </c>
      <c r="BG137" s="14">
        <f t="shared" si="37"/>
        <v>0</v>
      </c>
      <c r="BH137" s="14">
        <f t="shared" si="38"/>
        <v>480</v>
      </c>
      <c r="BI137" s="14">
        <f t="shared" si="39"/>
        <v>0</v>
      </c>
      <c r="BJ137" s="14">
        <f t="shared" si="40"/>
        <v>1200</v>
      </c>
      <c r="BK137" s="14">
        <f t="shared" si="41"/>
        <v>480</v>
      </c>
      <c r="BL137" s="14">
        <f t="shared" si="42"/>
        <v>960</v>
      </c>
      <c r="CJ137" s="55">
        <v>133</v>
      </c>
      <c r="CK137" s="55">
        <v>2</v>
      </c>
      <c r="CL137" s="55" t="s">
        <v>278</v>
      </c>
      <c r="CM137" s="55">
        <v>33</v>
      </c>
      <c r="CN137" s="55"/>
      <c r="CO137" s="55"/>
      <c r="CP137" s="55"/>
      <c r="CQ137" s="55" t="s">
        <v>416</v>
      </c>
      <c r="CR137" s="55">
        <v>7200</v>
      </c>
      <c r="CS137" s="55" t="s">
        <v>417</v>
      </c>
      <c r="CT137" s="55">
        <v>40</v>
      </c>
      <c r="CU137" s="55"/>
      <c r="CV137" s="55"/>
      <c r="CW137" s="55" t="s">
        <v>417</v>
      </c>
      <c r="CX137" s="55">
        <v>50</v>
      </c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</row>
    <row r="138" spans="58:112" ht="16.5" x14ac:dyDescent="0.2">
      <c r="BF138" s="55">
        <v>133</v>
      </c>
      <c r="BG138" s="14">
        <f t="shared" si="37"/>
        <v>0</v>
      </c>
      <c r="BH138" s="14">
        <f t="shared" si="38"/>
        <v>480</v>
      </c>
      <c r="BI138" s="14">
        <f t="shared" si="39"/>
        <v>0</v>
      </c>
      <c r="BJ138" s="14">
        <f t="shared" si="40"/>
        <v>1200</v>
      </c>
      <c r="BK138" s="14">
        <f t="shared" si="41"/>
        <v>480</v>
      </c>
      <c r="BL138" s="14">
        <f t="shared" si="42"/>
        <v>960</v>
      </c>
      <c r="CJ138" s="55">
        <v>134</v>
      </c>
      <c r="CK138" s="55">
        <v>2</v>
      </c>
      <c r="CL138" s="55" t="s">
        <v>278</v>
      </c>
      <c r="CM138" s="55">
        <v>34</v>
      </c>
      <c r="CN138" s="55"/>
      <c r="CO138" s="55"/>
      <c r="CP138" s="55"/>
      <c r="CQ138" s="55" t="s">
        <v>416</v>
      </c>
      <c r="CR138" s="55">
        <v>7200</v>
      </c>
      <c r="CS138" s="55" t="s">
        <v>417</v>
      </c>
      <c r="CT138" s="55">
        <v>40</v>
      </c>
      <c r="CU138" s="55"/>
      <c r="CV138" s="55"/>
      <c r="CW138" s="55" t="s">
        <v>417</v>
      </c>
      <c r="CX138" s="55">
        <v>50</v>
      </c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</row>
    <row r="139" spans="58:112" ht="16.5" x14ac:dyDescent="0.2">
      <c r="BF139" s="55">
        <v>134</v>
      </c>
      <c r="BG139" s="14">
        <f t="shared" si="37"/>
        <v>0</v>
      </c>
      <c r="BH139" s="14">
        <f t="shared" si="38"/>
        <v>480</v>
      </c>
      <c r="BI139" s="14">
        <f t="shared" si="39"/>
        <v>0</v>
      </c>
      <c r="BJ139" s="14">
        <f t="shared" si="40"/>
        <v>1200</v>
      </c>
      <c r="BK139" s="14">
        <f t="shared" si="41"/>
        <v>480</v>
      </c>
      <c r="BL139" s="14">
        <f t="shared" si="42"/>
        <v>960</v>
      </c>
      <c r="CJ139" s="55">
        <v>135</v>
      </c>
      <c r="CK139" s="55">
        <v>2</v>
      </c>
      <c r="CL139" s="55" t="s">
        <v>278</v>
      </c>
      <c r="CM139" s="55">
        <v>35</v>
      </c>
      <c r="CN139" s="55"/>
      <c r="CO139" s="55"/>
      <c r="CP139" s="55"/>
      <c r="CQ139" s="55" t="s">
        <v>416</v>
      </c>
      <c r="CR139" s="55">
        <v>7200</v>
      </c>
      <c r="CS139" s="55" t="s">
        <v>417</v>
      </c>
      <c r="CT139" s="55">
        <v>40</v>
      </c>
      <c r="CU139" s="55" t="s">
        <v>303</v>
      </c>
      <c r="CV139" s="55">
        <v>2</v>
      </c>
      <c r="CW139" s="55" t="s">
        <v>417</v>
      </c>
      <c r="CX139" s="55">
        <v>55</v>
      </c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</row>
    <row r="140" spans="58:112" ht="16.5" x14ac:dyDescent="0.2">
      <c r="BF140" s="55">
        <v>135</v>
      </c>
      <c r="BG140" s="14">
        <f t="shared" si="37"/>
        <v>0</v>
      </c>
      <c r="BH140" s="14">
        <f t="shared" si="38"/>
        <v>480</v>
      </c>
      <c r="BI140" s="14">
        <f t="shared" si="39"/>
        <v>0</v>
      </c>
      <c r="BJ140" s="14">
        <f t="shared" si="40"/>
        <v>1200</v>
      </c>
      <c r="BK140" s="14">
        <f t="shared" si="41"/>
        <v>480</v>
      </c>
      <c r="BL140" s="14">
        <f t="shared" si="42"/>
        <v>960</v>
      </c>
      <c r="CJ140" s="55">
        <v>136</v>
      </c>
      <c r="CK140" s="55">
        <v>2</v>
      </c>
      <c r="CL140" s="55" t="s">
        <v>278</v>
      </c>
      <c r="CM140" s="55">
        <v>36</v>
      </c>
      <c r="CN140" s="55"/>
      <c r="CO140" s="55"/>
      <c r="CP140" s="55"/>
      <c r="CQ140" s="55" t="s">
        <v>416</v>
      </c>
      <c r="CR140" s="55">
        <v>7200</v>
      </c>
      <c r="CS140" s="55" t="s">
        <v>417</v>
      </c>
      <c r="CT140" s="55">
        <v>45</v>
      </c>
      <c r="CU140" s="55"/>
      <c r="CV140" s="55"/>
      <c r="CW140" s="55" t="s">
        <v>417</v>
      </c>
      <c r="CX140" s="55">
        <v>55</v>
      </c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</row>
    <row r="141" spans="58:112" ht="16.5" x14ac:dyDescent="0.2">
      <c r="BF141" s="55">
        <v>136</v>
      </c>
      <c r="BG141" s="14">
        <f t="shared" si="37"/>
        <v>0</v>
      </c>
      <c r="BH141" s="14">
        <f t="shared" si="38"/>
        <v>480</v>
      </c>
      <c r="BI141" s="14">
        <f t="shared" si="39"/>
        <v>0</v>
      </c>
      <c r="BJ141" s="14">
        <f t="shared" si="40"/>
        <v>1200</v>
      </c>
      <c r="BK141" s="14">
        <f t="shared" si="41"/>
        <v>480</v>
      </c>
      <c r="BL141" s="14">
        <f t="shared" si="42"/>
        <v>960</v>
      </c>
      <c r="CJ141" s="55">
        <v>137</v>
      </c>
      <c r="CK141" s="55">
        <v>2</v>
      </c>
      <c r="CL141" s="55" t="s">
        <v>278</v>
      </c>
      <c r="CM141" s="55">
        <v>37</v>
      </c>
      <c r="CN141" s="55"/>
      <c r="CO141" s="55"/>
      <c r="CP141" s="55"/>
      <c r="CQ141" s="55" t="s">
        <v>416</v>
      </c>
      <c r="CR141" s="55">
        <v>7200</v>
      </c>
      <c r="CS141" s="55" t="s">
        <v>417</v>
      </c>
      <c r="CT141" s="55">
        <v>45</v>
      </c>
      <c r="CU141" s="55"/>
      <c r="CV141" s="55"/>
      <c r="CW141" s="55" t="s">
        <v>417</v>
      </c>
      <c r="CX141" s="55">
        <v>55</v>
      </c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</row>
    <row r="142" spans="58:112" ht="16.5" x14ac:dyDescent="0.2">
      <c r="BF142" s="55">
        <v>137</v>
      </c>
      <c r="BG142" s="14">
        <f t="shared" si="37"/>
        <v>0</v>
      </c>
      <c r="BH142" s="14">
        <f t="shared" si="38"/>
        <v>480</v>
      </c>
      <c r="BI142" s="14">
        <f t="shared" si="39"/>
        <v>0</v>
      </c>
      <c r="BJ142" s="14">
        <f t="shared" si="40"/>
        <v>1200</v>
      </c>
      <c r="BK142" s="14">
        <f t="shared" si="41"/>
        <v>480</v>
      </c>
      <c r="BL142" s="14">
        <f t="shared" si="42"/>
        <v>960</v>
      </c>
      <c r="CJ142" s="55">
        <v>138</v>
      </c>
      <c r="CK142" s="55">
        <v>2</v>
      </c>
      <c r="CL142" s="55" t="s">
        <v>278</v>
      </c>
      <c r="CM142" s="55">
        <v>38</v>
      </c>
      <c r="CN142" s="55"/>
      <c r="CO142" s="55"/>
      <c r="CP142" s="55"/>
      <c r="CQ142" s="55" t="s">
        <v>416</v>
      </c>
      <c r="CR142" s="55">
        <v>7200</v>
      </c>
      <c r="CS142" s="55" t="s">
        <v>417</v>
      </c>
      <c r="CT142" s="55">
        <v>45</v>
      </c>
      <c r="CU142" s="55"/>
      <c r="CV142" s="55"/>
      <c r="CW142" s="55" t="s">
        <v>417</v>
      </c>
      <c r="CX142" s="55">
        <v>55</v>
      </c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</row>
    <row r="143" spans="58:112" ht="16.5" x14ac:dyDescent="0.2">
      <c r="BF143" s="55">
        <v>138</v>
      </c>
      <c r="BG143" s="14">
        <f t="shared" si="37"/>
        <v>0</v>
      </c>
      <c r="BH143" s="14">
        <f t="shared" si="38"/>
        <v>480</v>
      </c>
      <c r="BI143" s="14">
        <f t="shared" si="39"/>
        <v>0</v>
      </c>
      <c r="BJ143" s="14">
        <f t="shared" si="40"/>
        <v>1200</v>
      </c>
      <c r="BK143" s="14">
        <f t="shared" si="41"/>
        <v>480</v>
      </c>
      <c r="BL143" s="14">
        <f t="shared" si="42"/>
        <v>960</v>
      </c>
      <c r="CJ143" s="55">
        <v>139</v>
      </c>
      <c r="CK143" s="55">
        <v>2</v>
      </c>
      <c r="CL143" s="55" t="s">
        <v>278</v>
      </c>
      <c r="CM143" s="55">
        <v>39</v>
      </c>
      <c r="CN143" s="55"/>
      <c r="CO143" s="55"/>
      <c r="CP143" s="55"/>
      <c r="CQ143" s="55" t="s">
        <v>416</v>
      </c>
      <c r="CR143" s="55">
        <v>7200</v>
      </c>
      <c r="CS143" s="55" t="s">
        <v>417</v>
      </c>
      <c r="CT143" s="55">
        <v>45</v>
      </c>
      <c r="CU143" s="55"/>
      <c r="CV143" s="55"/>
      <c r="CW143" s="55" t="s">
        <v>417</v>
      </c>
      <c r="CX143" s="55">
        <v>55</v>
      </c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</row>
    <row r="144" spans="58:112" ht="16.5" x14ac:dyDescent="0.2">
      <c r="BF144" s="55">
        <v>139</v>
      </c>
      <c r="BG144" s="14">
        <f t="shared" si="37"/>
        <v>0</v>
      </c>
      <c r="BH144" s="14">
        <f t="shared" si="38"/>
        <v>480</v>
      </c>
      <c r="BI144" s="14">
        <f t="shared" si="39"/>
        <v>0</v>
      </c>
      <c r="BJ144" s="14">
        <f t="shared" si="40"/>
        <v>1200</v>
      </c>
      <c r="BK144" s="14">
        <f t="shared" si="41"/>
        <v>480</v>
      </c>
      <c r="BL144" s="14">
        <f t="shared" si="42"/>
        <v>960</v>
      </c>
      <c r="CJ144" s="55">
        <v>140</v>
      </c>
      <c r="CK144" s="55">
        <v>2</v>
      </c>
      <c r="CL144" s="55" t="s">
        <v>278</v>
      </c>
      <c r="CM144" s="55">
        <v>40</v>
      </c>
      <c r="CN144" s="55"/>
      <c r="CO144" s="55"/>
      <c r="CP144" s="55"/>
      <c r="CQ144" s="55" t="s">
        <v>416</v>
      </c>
      <c r="CR144" s="55">
        <v>8640</v>
      </c>
      <c r="CS144" s="55" t="s">
        <v>417</v>
      </c>
      <c r="CT144" s="55">
        <v>45</v>
      </c>
      <c r="CU144" s="55" t="s">
        <v>302</v>
      </c>
      <c r="CV144" s="55">
        <v>2</v>
      </c>
      <c r="CW144" s="55" t="s">
        <v>417</v>
      </c>
      <c r="CX144" s="55">
        <v>60</v>
      </c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</row>
    <row r="145" spans="58:112" ht="16.5" x14ac:dyDescent="0.2">
      <c r="BF145" s="55">
        <v>140</v>
      </c>
      <c r="BG145" s="14">
        <f t="shared" si="37"/>
        <v>0</v>
      </c>
      <c r="BH145" s="14">
        <f t="shared" si="38"/>
        <v>480</v>
      </c>
      <c r="BI145" s="14">
        <f t="shared" si="39"/>
        <v>0</v>
      </c>
      <c r="BJ145" s="14">
        <f t="shared" si="40"/>
        <v>1200</v>
      </c>
      <c r="BK145" s="14">
        <f t="shared" si="41"/>
        <v>480</v>
      </c>
      <c r="BL145" s="14">
        <f t="shared" si="42"/>
        <v>960</v>
      </c>
      <c r="CJ145" s="55">
        <v>141</v>
      </c>
      <c r="CK145" s="55">
        <v>2</v>
      </c>
      <c r="CL145" s="55" t="s">
        <v>278</v>
      </c>
      <c r="CM145" s="55">
        <v>41</v>
      </c>
      <c r="CN145" s="55"/>
      <c r="CO145" s="55"/>
      <c r="CP145" s="55"/>
      <c r="CQ145" s="55" t="s">
        <v>416</v>
      </c>
      <c r="CR145" s="55">
        <v>8640</v>
      </c>
      <c r="CS145" s="55" t="s">
        <v>417</v>
      </c>
      <c r="CT145" s="55">
        <v>50</v>
      </c>
      <c r="CU145" s="55"/>
      <c r="CV145" s="55"/>
      <c r="CW145" s="55" t="s">
        <v>417</v>
      </c>
      <c r="CX145" s="55">
        <v>60</v>
      </c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</row>
    <row r="146" spans="58:112" ht="16.5" x14ac:dyDescent="0.2">
      <c r="BF146" s="55">
        <v>141</v>
      </c>
      <c r="BG146" s="14">
        <f t="shared" si="37"/>
        <v>0</v>
      </c>
      <c r="BH146" s="14">
        <f t="shared" si="38"/>
        <v>480</v>
      </c>
      <c r="BI146" s="14">
        <f t="shared" si="39"/>
        <v>0</v>
      </c>
      <c r="BJ146" s="14">
        <f t="shared" si="40"/>
        <v>1200</v>
      </c>
      <c r="BK146" s="14">
        <f t="shared" si="41"/>
        <v>480</v>
      </c>
      <c r="BL146" s="14">
        <f t="shared" si="42"/>
        <v>960</v>
      </c>
      <c r="CJ146" s="55">
        <v>142</v>
      </c>
      <c r="CK146" s="55">
        <v>2</v>
      </c>
      <c r="CL146" s="55" t="s">
        <v>278</v>
      </c>
      <c r="CM146" s="55">
        <v>42</v>
      </c>
      <c r="CN146" s="55"/>
      <c r="CO146" s="55"/>
      <c r="CP146" s="55"/>
      <c r="CQ146" s="55" t="s">
        <v>416</v>
      </c>
      <c r="CR146" s="55">
        <v>8640</v>
      </c>
      <c r="CS146" s="55" t="s">
        <v>417</v>
      </c>
      <c r="CT146" s="55">
        <v>50</v>
      </c>
      <c r="CU146" s="55"/>
      <c r="CV146" s="55"/>
      <c r="CW146" s="55" t="s">
        <v>417</v>
      </c>
      <c r="CX146" s="55">
        <v>60</v>
      </c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</row>
    <row r="147" spans="58:112" ht="16.5" x14ac:dyDescent="0.2">
      <c r="BF147" s="55">
        <v>142</v>
      </c>
      <c r="BG147" s="14">
        <f t="shared" si="37"/>
        <v>0</v>
      </c>
      <c r="BH147" s="14">
        <f t="shared" si="38"/>
        <v>480</v>
      </c>
      <c r="BI147" s="14">
        <f t="shared" si="39"/>
        <v>0</v>
      </c>
      <c r="BJ147" s="14">
        <f t="shared" si="40"/>
        <v>1200</v>
      </c>
      <c r="BK147" s="14">
        <f t="shared" si="41"/>
        <v>480</v>
      </c>
      <c r="BL147" s="14">
        <f t="shared" si="42"/>
        <v>960</v>
      </c>
      <c r="CJ147" s="55">
        <v>143</v>
      </c>
      <c r="CK147" s="55">
        <v>2</v>
      </c>
      <c r="CL147" s="55" t="s">
        <v>278</v>
      </c>
      <c r="CM147" s="55">
        <v>43</v>
      </c>
      <c r="CN147" s="55"/>
      <c r="CO147" s="55"/>
      <c r="CP147" s="55"/>
      <c r="CQ147" s="55" t="s">
        <v>416</v>
      </c>
      <c r="CR147" s="55">
        <v>8640</v>
      </c>
      <c r="CS147" s="55" t="s">
        <v>417</v>
      </c>
      <c r="CT147" s="55">
        <v>50</v>
      </c>
      <c r="CU147" s="55"/>
      <c r="CV147" s="55"/>
      <c r="CW147" s="55" t="s">
        <v>417</v>
      </c>
      <c r="CX147" s="55">
        <v>60</v>
      </c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</row>
    <row r="148" spans="58:112" ht="16.5" x14ac:dyDescent="0.2">
      <c r="BF148" s="55">
        <v>143</v>
      </c>
      <c r="BG148" s="14">
        <f t="shared" si="37"/>
        <v>0</v>
      </c>
      <c r="BH148" s="14">
        <f t="shared" si="38"/>
        <v>480</v>
      </c>
      <c r="BI148" s="14">
        <f t="shared" si="39"/>
        <v>0</v>
      </c>
      <c r="BJ148" s="14">
        <f t="shared" si="40"/>
        <v>1200</v>
      </c>
      <c r="BK148" s="14">
        <f t="shared" si="41"/>
        <v>480</v>
      </c>
      <c r="BL148" s="14">
        <f t="shared" si="42"/>
        <v>960</v>
      </c>
      <c r="CJ148" s="55">
        <v>144</v>
      </c>
      <c r="CK148" s="55">
        <v>2</v>
      </c>
      <c r="CL148" s="55" t="s">
        <v>278</v>
      </c>
      <c r="CM148" s="55">
        <v>44</v>
      </c>
      <c r="CN148" s="55"/>
      <c r="CO148" s="55"/>
      <c r="CP148" s="55"/>
      <c r="CQ148" s="55" t="s">
        <v>416</v>
      </c>
      <c r="CR148" s="55">
        <v>8640</v>
      </c>
      <c r="CS148" s="55" t="s">
        <v>417</v>
      </c>
      <c r="CT148" s="55">
        <v>50</v>
      </c>
      <c r="CU148" s="55"/>
      <c r="CV148" s="55"/>
      <c r="CW148" s="55" t="s">
        <v>417</v>
      </c>
      <c r="CX148" s="55">
        <v>60</v>
      </c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</row>
    <row r="149" spans="58:112" ht="16.5" x14ac:dyDescent="0.2">
      <c r="BF149" s="55">
        <v>144</v>
      </c>
      <c r="BG149" s="14">
        <f t="shared" si="37"/>
        <v>0</v>
      </c>
      <c r="BH149" s="14">
        <f t="shared" si="38"/>
        <v>480</v>
      </c>
      <c r="BI149" s="14">
        <f t="shared" si="39"/>
        <v>0</v>
      </c>
      <c r="BJ149" s="14">
        <f t="shared" si="40"/>
        <v>1200</v>
      </c>
      <c r="BK149" s="14">
        <f t="shared" si="41"/>
        <v>480</v>
      </c>
      <c r="BL149" s="14">
        <f t="shared" si="42"/>
        <v>960</v>
      </c>
      <c r="CJ149" s="55">
        <v>145</v>
      </c>
      <c r="CK149" s="55">
        <v>2</v>
      </c>
      <c r="CL149" s="55" t="s">
        <v>278</v>
      </c>
      <c r="CM149" s="55">
        <v>45</v>
      </c>
      <c r="CN149" s="55"/>
      <c r="CO149" s="55"/>
      <c r="CP149" s="55"/>
      <c r="CQ149" s="55" t="s">
        <v>416</v>
      </c>
      <c r="CR149" s="55">
        <v>8640</v>
      </c>
      <c r="CS149" s="55" t="s">
        <v>417</v>
      </c>
      <c r="CT149" s="55">
        <v>50</v>
      </c>
      <c r="CU149" s="55" t="s">
        <v>303</v>
      </c>
      <c r="CV149" s="55">
        <v>2</v>
      </c>
      <c r="CW149" s="55" t="s">
        <v>417</v>
      </c>
      <c r="CX149" s="55">
        <v>65</v>
      </c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</row>
    <row r="150" spans="58:112" ht="16.5" x14ac:dyDescent="0.2">
      <c r="BF150" s="55">
        <v>145</v>
      </c>
      <c r="BG150" s="14">
        <f t="shared" si="37"/>
        <v>0</v>
      </c>
      <c r="BH150" s="14">
        <f t="shared" si="38"/>
        <v>480</v>
      </c>
      <c r="BI150" s="14">
        <f t="shared" si="39"/>
        <v>0</v>
      </c>
      <c r="BJ150" s="14">
        <f t="shared" si="40"/>
        <v>1200</v>
      </c>
      <c r="BK150" s="14">
        <f t="shared" si="41"/>
        <v>480</v>
      </c>
      <c r="BL150" s="14">
        <f t="shared" si="42"/>
        <v>960</v>
      </c>
      <c r="CJ150" s="55">
        <v>146</v>
      </c>
      <c r="CK150" s="55">
        <v>2</v>
      </c>
      <c r="CL150" s="55" t="s">
        <v>278</v>
      </c>
      <c r="CM150" s="55">
        <v>46</v>
      </c>
      <c r="CN150" s="55"/>
      <c r="CO150" s="55"/>
      <c r="CP150" s="55"/>
      <c r="CQ150" s="55" t="s">
        <v>416</v>
      </c>
      <c r="CR150" s="55">
        <v>8640</v>
      </c>
      <c r="CS150" s="55" t="s">
        <v>417</v>
      </c>
      <c r="CT150" s="55">
        <v>55</v>
      </c>
      <c r="CU150" s="55"/>
      <c r="CV150" s="55"/>
      <c r="CW150" s="55" t="s">
        <v>417</v>
      </c>
      <c r="CX150" s="55">
        <v>65</v>
      </c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</row>
    <row r="151" spans="58:112" ht="16.5" x14ac:dyDescent="0.2">
      <c r="BF151" s="55">
        <v>146</v>
      </c>
      <c r="BG151" s="14">
        <f t="shared" si="37"/>
        <v>0</v>
      </c>
      <c r="BH151" s="14">
        <f t="shared" si="38"/>
        <v>480</v>
      </c>
      <c r="BI151" s="14">
        <f t="shared" si="39"/>
        <v>0</v>
      </c>
      <c r="BJ151" s="14">
        <f t="shared" si="40"/>
        <v>1200</v>
      </c>
      <c r="BK151" s="14">
        <f t="shared" si="41"/>
        <v>480</v>
      </c>
      <c r="BL151" s="14">
        <f t="shared" si="42"/>
        <v>960</v>
      </c>
      <c r="CJ151" s="55">
        <v>147</v>
      </c>
      <c r="CK151" s="55">
        <v>2</v>
      </c>
      <c r="CL151" s="55" t="s">
        <v>278</v>
      </c>
      <c r="CM151" s="55">
        <v>47</v>
      </c>
      <c r="CN151" s="55"/>
      <c r="CO151" s="55"/>
      <c r="CP151" s="55"/>
      <c r="CQ151" s="55" t="s">
        <v>416</v>
      </c>
      <c r="CR151" s="55">
        <v>8640</v>
      </c>
      <c r="CS151" s="55" t="s">
        <v>417</v>
      </c>
      <c r="CT151" s="55">
        <v>55</v>
      </c>
      <c r="CU151" s="55"/>
      <c r="CV151" s="55"/>
      <c r="CW151" s="55" t="s">
        <v>417</v>
      </c>
      <c r="CX151" s="55">
        <v>65</v>
      </c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</row>
    <row r="152" spans="58:112" ht="16.5" x14ac:dyDescent="0.2">
      <c r="BF152" s="55">
        <v>147</v>
      </c>
      <c r="BG152" s="14">
        <f t="shared" si="37"/>
        <v>0</v>
      </c>
      <c r="BH152" s="14">
        <f t="shared" si="38"/>
        <v>480</v>
      </c>
      <c r="BI152" s="14">
        <f t="shared" si="39"/>
        <v>0</v>
      </c>
      <c r="BJ152" s="14">
        <f t="shared" si="40"/>
        <v>1200</v>
      </c>
      <c r="BK152" s="14">
        <f t="shared" si="41"/>
        <v>480</v>
      </c>
      <c r="BL152" s="14">
        <f t="shared" si="42"/>
        <v>960</v>
      </c>
      <c r="CJ152" s="55">
        <v>148</v>
      </c>
      <c r="CK152" s="55">
        <v>2</v>
      </c>
      <c r="CL152" s="55" t="s">
        <v>278</v>
      </c>
      <c r="CM152" s="55">
        <v>48</v>
      </c>
      <c r="CN152" s="55"/>
      <c r="CO152" s="55"/>
      <c r="CP152" s="55"/>
      <c r="CQ152" s="55" t="s">
        <v>416</v>
      </c>
      <c r="CR152" s="55">
        <v>8640</v>
      </c>
      <c r="CS152" s="55" t="s">
        <v>417</v>
      </c>
      <c r="CT152" s="55">
        <v>55</v>
      </c>
      <c r="CU152" s="55"/>
      <c r="CV152" s="55"/>
      <c r="CW152" s="55" t="s">
        <v>417</v>
      </c>
      <c r="CX152" s="55">
        <v>65</v>
      </c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</row>
    <row r="153" spans="58:112" ht="16.5" x14ac:dyDescent="0.2">
      <c r="BF153" s="55">
        <v>148</v>
      </c>
      <c r="BG153" s="14">
        <f t="shared" si="37"/>
        <v>0</v>
      </c>
      <c r="BH153" s="14">
        <f t="shared" si="38"/>
        <v>480</v>
      </c>
      <c r="BI153" s="14">
        <f t="shared" si="39"/>
        <v>0</v>
      </c>
      <c r="BJ153" s="14">
        <f t="shared" si="40"/>
        <v>1200</v>
      </c>
      <c r="BK153" s="14">
        <f t="shared" si="41"/>
        <v>480</v>
      </c>
      <c r="BL153" s="14">
        <f t="shared" si="42"/>
        <v>960</v>
      </c>
      <c r="CJ153" s="55">
        <v>149</v>
      </c>
      <c r="CK153" s="55">
        <v>2</v>
      </c>
      <c r="CL153" s="55" t="s">
        <v>278</v>
      </c>
      <c r="CM153" s="55">
        <v>49</v>
      </c>
      <c r="CN153" s="55"/>
      <c r="CO153" s="55"/>
      <c r="CP153" s="55"/>
      <c r="CQ153" s="55" t="s">
        <v>416</v>
      </c>
      <c r="CR153" s="55">
        <v>8640</v>
      </c>
      <c r="CS153" s="55" t="s">
        <v>417</v>
      </c>
      <c r="CT153" s="55">
        <v>55</v>
      </c>
      <c r="CU153" s="55"/>
      <c r="CV153" s="55"/>
      <c r="CW153" s="55" t="s">
        <v>417</v>
      </c>
      <c r="CX153" s="55">
        <v>65</v>
      </c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</row>
    <row r="154" spans="58:112" ht="16.5" x14ac:dyDescent="0.2">
      <c r="BF154" s="55">
        <v>149</v>
      </c>
      <c r="BG154" s="14">
        <f t="shared" si="37"/>
        <v>0</v>
      </c>
      <c r="BH154" s="14">
        <f t="shared" si="38"/>
        <v>480</v>
      </c>
      <c r="BI154" s="14">
        <f t="shared" si="39"/>
        <v>0</v>
      </c>
      <c r="BJ154" s="14">
        <f t="shared" si="40"/>
        <v>1200</v>
      </c>
      <c r="BK154" s="14">
        <f t="shared" si="41"/>
        <v>480</v>
      </c>
      <c r="BL154" s="14">
        <f t="shared" si="42"/>
        <v>960</v>
      </c>
      <c r="CJ154" s="55">
        <v>150</v>
      </c>
      <c r="CK154" s="55">
        <v>2</v>
      </c>
      <c r="CL154" s="55" t="s">
        <v>278</v>
      </c>
      <c r="CM154" s="55">
        <v>50</v>
      </c>
      <c r="CN154" s="55"/>
      <c r="CO154" s="55"/>
      <c r="CP154" s="55"/>
      <c r="CQ154" s="55" t="s">
        <v>416</v>
      </c>
      <c r="CR154" s="55">
        <v>8640</v>
      </c>
      <c r="CS154" s="55" t="s">
        <v>417</v>
      </c>
      <c r="CT154" s="55">
        <v>55</v>
      </c>
      <c r="CU154" s="55" t="s">
        <v>302</v>
      </c>
      <c r="CV154" s="55">
        <v>2</v>
      </c>
      <c r="CW154" s="55" t="s">
        <v>417</v>
      </c>
      <c r="CX154" s="55">
        <v>70</v>
      </c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</row>
    <row r="155" spans="58:112" ht="16.5" x14ac:dyDescent="0.2">
      <c r="BF155" s="55">
        <v>150</v>
      </c>
      <c r="BG155" s="14">
        <f t="shared" si="37"/>
        <v>0</v>
      </c>
      <c r="BH155" s="14">
        <f t="shared" si="38"/>
        <v>480</v>
      </c>
      <c r="BI155" s="14">
        <f t="shared" si="39"/>
        <v>0</v>
      </c>
      <c r="BJ155" s="14">
        <f t="shared" si="40"/>
        <v>1200</v>
      </c>
      <c r="BK155" s="14">
        <f t="shared" si="41"/>
        <v>480</v>
      </c>
      <c r="BL155" s="14">
        <f t="shared" si="42"/>
        <v>960</v>
      </c>
      <c r="CJ155" s="55">
        <v>151</v>
      </c>
      <c r="CK155" s="55">
        <v>2</v>
      </c>
      <c r="CL155" s="55" t="s">
        <v>278</v>
      </c>
      <c r="CM155" s="55">
        <v>51</v>
      </c>
      <c r="CN155" s="55"/>
      <c r="CO155" s="55"/>
      <c r="CP155" s="55"/>
      <c r="CQ155" s="55" t="s">
        <v>416</v>
      </c>
      <c r="CR155" s="55">
        <v>8640</v>
      </c>
      <c r="CS155" s="55" t="s">
        <v>417</v>
      </c>
      <c r="CT155" s="55">
        <v>60</v>
      </c>
      <c r="CU155" s="55"/>
      <c r="CV155" s="55"/>
      <c r="CW155" s="55" t="s">
        <v>417</v>
      </c>
      <c r="CX155" s="55">
        <v>70</v>
      </c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</row>
    <row r="156" spans="58:112" ht="16.5" x14ac:dyDescent="0.2">
      <c r="BF156" s="55">
        <v>151</v>
      </c>
      <c r="BG156" s="14">
        <f t="shared" si="37"/>
        <v>0</v>
      </c>
      <c r="BH156" s="14">
        <f t="shared" si="38"/>
        <v>480</v>
      </c>
      <c r="BI156" s="14">
        <f t="shared" si="39"/>
        <v>0</v>
      </c>
      <c r="BJ156" s="14">
        <f t="shared" si="40"/>
        <v>1200</v>
      </c>
      <c r="BK156" s="14">
        <f t="shared" si="41"/>
        <v>480</v>
      </c>
      <c r="BL156" s="14">
        <f t="shared" si="42"/>
        <v>960</v>
      </c>
      <c r="CJ156" s="55">
        <v>152</v>
      </c>
      <c r="CK156" s="55">
        <v>2</v>
      </c>
      <c r="CL156" s="55" t="s">
        <v>278</v>
      </c>
      <c r="CM156" s="55">
        <v>52</v>
      </c>
      <c r="CN156" s="55"/>
      <c r="CO156" s="55"/>
      <c r="CP156" s="55"/>
      <c r="CQ156" s="55" t="s">
        <v>416</v>
      </c>
      <c r="CR156" s="55">
        <v>8640</v>
      </c>
      <c r="CS156" s="55" t="s">
        <v>417</v>
      </c>
      <c r="CT156" s="55">
        <v>60</v>
      </c>
      <c r="CU156" s="55"/>
      <c r="CV156" s="55"/>
      <c r="CW156" s="55" t="s">
        <v>417</v>
      </c>
      <c r="CX156" s="55">
        <v>70</v>
      </c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</row>
    <row r="157" spans="58:112" ht="16.5" x14ac:dyDescent="0.2">
      <c r="BF157" s="55">
        <v>152</v>
      </c>
      <c r="BG157" s="14">
        <f t="shared" si="37"/>
        <v>0</v>
      </c>
      <c r="BH157" s="14">
        <f t="shared" si="38"/>
        <v>480</v>
      </c>
      <c r="BI157" s="14">
        <f t="shared" si="39"/>
        <v>0</v>
      </c>
      <c r="BJ157" s="14">
        <f t="shared" si="40"/>
        <v>1200</v>
      </c>
      <c r="BK157" s="14">
        <f t="shared" si="41"/>
        <v>480</v>
      </c>
      <c r="BL157" s="14">
        <f t="shared" si="42"/>
        <v>960</v>
      </c>
      <c r="CJ157" s="55">
        <v>153</v>
      </c>
      <c r="CK157" s="55">
        <v>2</v>
      </c>
      <c r="CL157" s="55" t="s">
        <v>278</v>
      </c>
      <c r="CM157" s="55">
        <v>53</v>
      </c>
      <c r="CN157" s="55"/>
      <c r="CO157" s="55"/>
      <c r="CP157" s="55"/>
      <c r="CQ157" s="55" t="s">
        <v>416</v>
      </c>
      <c r="CR157" s="55">
        <v>8640</v>
      </c>
      <c r="CS157" s="55" t="s">
        <v>417</v>
      </c>
      <c r="CT157" s="55">
        <v>60</v>
      </c>
      <c r="CU157" s="55"/>
      <c r="CV157" s="55"/>
      <c r="CW157" s="55" t="s">
        <v>417</v>
      </c>
      <c r="CX157" s="55">
        <v>70</v>
      </c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</row>
    <row r="158" spans="58:112" ht="16.5" x14ac:dyDescent="0.2">
      <c r="BF158" s="55">
        <v>153</v>
      </c>
      <c r="BG158" s="14">
        <f t="shared" si="37"/>
        <v>0</v>
      </c>
      <c r="BH158" s="14">
        <f t="shared" si="38"/>
        <v>480</v>
      </c>
      <c r="BI158" s="14">
        <f t="shared" si="39"/>
        <v>0</v>
      </c>
      <c r="BJ158" s="14">
        <f t="shared" si="40"/>
        <v>1200</v>
      </c>
      <c r="BK158" s="14">
        <f t="shared" si="41"/>
        <v>480</v>
      </c>
      <c r="BL158" s="14">
        <f t="shared" si="42"/>
        <v>960</v>
      </c>
      <c r="CJ158" s="55">
        <v>154</v>
      </c>
      <c r="CK158" s="55">
        <v>2</v>
      </c>
      <c r="CL158" s="55" t="s">
        <v>278</v>
      </c>
      <c r="CM158" s="55">
        <v>54</v>
      </c>
      <c r="CN158" s="55"/>
      <c r="CO158" s="55"/>
      <c r="CP158" s="55"/>
      <c r="CQ158" s="55" t="s">
        <v>416</v>
      </c>
      <c r="CR158" s="55">
        <v>8640</v>
      </c>
      <c r="CS158" s="55" t="s">
        <v>417</v>
      </c>
      <c r="CT158" s="55">
        <v>60</v>
      </c>
      <c r="CU158" s="55"/>
      <c r="CV158" s="55"/>
      <c r="CW158" s="55" t="s">
        <v>417</v>
      </c>
      <c r="CX158" s="55">
        <v>70</v>
      </c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</row>
    <row r="159" spans="58:112" ht="16.5" x14ac:dyDescent="0.2">
      <c r="BF159" s="55">
        <v>154</v>
      </c>
      <c r="BG159" s="14">
        <f t="shared" si="37"/>
        <v>0</v>
      </c>
      <c r="BH159" s="14">
        <f t="shared" si="38"/>
        <v>480</v>
      </c>
      <c r="BI159" s="14">
        <f t="shared" si="39"/>
        <v>0</v>
      </c>
      <c r="BJ159" s="14">
        <f t="shared" si="40"/>
        <v>1200</v>
      </c>
      <c r="BK159" s="14">
        <f t="shared" si="41"/>
        <v>480</v>
      </c>
      <c r="BL159" s="14">
        <f t="shared" si="42"/>
        <v>960</v>
      </c>
      <c r="CJ159" s="55">
        <v>155</v>
      </c>
      <c r="CK159" s="55">
        <v>2</v>
      </c>
      <c r="CL159" s="55" t="s">
        <v>278</v>
      </c>
      <c r="CM159" s="55">
        <v>55</v>
      </c>
      <c r="CN159" s="55"/>
      <c r="CO159" s="55"/>
      <c r="CP159" s="55"/>
      <c r="CQ159" s="55" t="s">
        <v>416</v>
      </c>
      <c r="CR159" s="55">
        <v>10800</v>
      </c>
      <c r="CS159" s="55" t="s">
        <v>417</v>
      </c>
      <c r="CT159" s="55">
        <v>60</v>
      </c>
      <c r="CU159" s="55" t="s">
        <v>303</v>
      </c>
      <c r="CV159" s="55">
        <v>2</v>
      </c>
      <c r="CW159" s="55" t="s">
        <v>417</v>
      </c>
      <c r="CX159" s="55">
        <v>75</v>
      </c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</row>
    <row r="160" spans="58:112" ht="16.5" x14ac:dyDescent="0.2">
      <c r="BF160" s="55">
        <v>155</v>
      </c>
      <c r="BG160" s="14">
        <f t="shared" si="37"/>
        <v>0</v>
      </c>
      <c r="BH160" s="14">
        <f t="shared" si="38"/>
        <v>480</v>
      </c>
      <c r="BI160" s="14">
        <f t="shared" si="39"/>
        <v>0</v>
      </c>
      <c r="BJ160" s="14">
        <f t="shared" si="40"/>
        <v>1200</v>
      </c>
      <c r="BK160" s="14">
        <f t="shared" si="41"/>
        <v>480</v>
      </c>
      <c r="BL160" s="14">
        <f t="shared" si="42"/>
        <v>960</v>
      </c>
      <c r="CJ160" s="55">
        <v>156</v>
      </c>
      <c r="CK160" s="55">
        <v>2</v>
      </c>
      <c r="CL160" s="55" t="s">
        <v>278</v>
      </c>
      <c r="CM160" s="55">
        <v>56</v>
      </c>
      <c r="CN160" s="55"/>
      <c r="CO160" s="55"/>
      <c r="CP160" s="55"/>
      <c r="CQ160" s="55" t="s">
        <v>416</v>
      </c>
      <c r="CR160" s="55">
        <v>10800</v>
      </c>
      <c r="CS160" s="55" t="s">
        <v>417</v>
      </c>
      <c r="CT160" s="55">
        <v>65</v>
      </c>
      <c r="CU160" s="55"/>
      <c r="CV160" s="55"/>
      <c r="CW160" s="55" t="s">
        <v>417</v>
      </c>
      <c r="CX160" s="55">
        <v>75</v>
      </c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</row>
    <row r="161" spans="58:112" ht="16.5" x14ac:dyDescent="0.2">
      <c r="BF161" s="55">
        <v>156</v>
      </c>
      <c r="BG161" s="14">
        <f t="shared" si="37"/>
        <v>0</v>
      </c>
      <c r="BH161" s="14">
        <f t="shared" si="38"/>
        <v>480</v>
      </c>
      <c r="BI161" s="14">
        <f t="shared" si="39"/>
        <v>0</v>
      </c>
      <c r="BJ161" s="14">
        <f t="shared" si="40"/>
        <v>1200</v>
      </c>
      <c r="BK161" s="14">
        <f t="shared" si="41"/>
        <v>480</v>
      </c>
      <c r="BL161" s="14">
        <f t="shared" si="42"/>
        <v>960</v>
      </c>
      <c r="CJ161" s="55">
        <v>157</v>
      </c>
      <c r="CK161" s="55">
        <v>2</v>
      </c>
      <c r="CL161" s="55" t="s">
        <v>278</v>
      </c>
      <c r="CM161" s="55">
        <v>57</v>
      </c>
      <c r="CN161" s="55"/>
      <c r="CO161" s="55"/>
      <c r="CP161" s="55"/>
      <c r="CQ161" s="55" t="s">
        <v>416</v>
      </c>
      <c r="CR161" s="55">
        <v>10800</v>
      </c>
      <c r="CS161" s="55" t="s">
        <v>417</v>
      </c>
      <c r="CT161" s="55">
        <v>65</v>
      </c>
      <c r="CU161" s="55"/>
      <c r="CV161" s="55"/>
      <c r="CW161" s="55" t="s">
        <v>417</v>
      </c>
      <c r="CX161" s="55">
        <v>75</v>
      </c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</row>
    <row r="162" spans="58:112" ht="16.5" x14ac:dyDescent="0.2">
      <c r="BF162" s="55">
        <v>157</v>
      </c>
      <c r="BG162" s="14">
        <f t="shared" si="37"/>
        <v>0</v>
      </c>
      <c r="BH162" s="14">
        <f t="shared" si="38"/>
        <v>480</v>
      </c>
      <c r="BI162" s="14">
        <f t="shared" si="39"/>
        <v>0</v>
      </c>
      <c r="BJ162" s="14">
        <f t="shared" si="40"/>
        <v>1200</v>
      </c>
      <c r="BK162" s="14">
        <f t="shared" si="41"/>
        <v>480</v>
      </c>
      <c r="BL162" s="14">
        <f t="shared" si="42"/>
        <v>960</v>
      </c>
      <c r="CJ162" s="55">
        <v>158</v>
      </c>
      <c r="CK162" s="55">
        <v>2</v>
      </c>
      <c r="CL162" s="55" t="s">
        <v>278</v>
      </c>
      <c r="CM162" s="55">
        <v>58</v>
      </c>
      <c r="CN162" s="55"/>
      <c r="CO162" s="55"/>
      <c r="CP162" s="55"/>
      <c r="CQ162" s="55" t="s">
        <v>416</v>
      </c>
      <c r="CR162" s="55">
        <v>10800</v>
      </c>
      <c r="CS162" s="55" t="s">
        <v>417</v>
      </c>
      <c r="CT162" s="55">
        <v>65</v>
      </c>
      <c r="CU162" s="55"/>
      <c r="CV162" s="55"/>
      <c r="CW162" s="55" t="s">
        <v>417</v>
      </c>
      <c r="CX162" s="55">
        <v>75</v>
      </c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</row>
    <row r="163" spans="58:112" ht="16.5" x14ac:dyDescent="0.2">
      <c r="BF163" s="55">
        <v>158</v>
      </c>
      <c r="BG163" s="14">
        <f t="shared" si="37"/>
        <v>0</v>
      </c>
      <c r="BH163" s="14">
        <f t="shared" si="38"/>
        <v>480</v>
      </c>
      <c r="BI163" s="14">
        <f t="shared" si="39"/>
        <v>0</v>
      </c>
      <c r="BJ163" s="14">
        <f t="shared" si="40"/>
        <v>1200</v>
      </c>
      <c r="BK163" s="14">
        <f t="shared" si="41"/>
        <v>480</v>
      </c>
      <c r="BL163" s="14">
        <f t="shared" si="42"/>
        <v>960</v>
      </c>
      <c r="CJ163" s="55">
        <v>159</v>
      </c>
      <c r="CK163" s="55">
        <v>2</v>
      </c>
      <c r="CL163" s="55" t="s">
        <v>278</v>
      </c>
      <c r="CM163" s="55">
        <v>59</v>
      </c>
      <c r="CN163" s="55"/>
      <c r="CO163" s="55"/>
      <c r="CP163" s="55"/>
      <c r="CQ163" s="55" t="s">
        <v>416</v>
      </c>
      <c r="CR163" s="55">
        <v>10800</v>
      </c>
      <c r="CS163" s="55" t="s">
        <v>417</v>
      </c>
      <c r="CT163" s="55">
        <v>65</v>
      </c>
      <c r="CU163" s="55"/>
      <c r="CV163" s="55"/>
      <c r="CW163" s="55" t="s">
        <v>417</v>
      </c>
      <c r="CX163" s="55">
        <v>75</v>
      </c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</row>
    <row r="164" spans="58:112" ht="16.5" x14ac:dyDescent="0.2">
      <c r="BF164" s="55">
        <v>159</v>
      </c>
      <c r="BG164" s="14">
        <f t="shared" si="37"/>
        <v>0</v>
      </c>
      <c r="BH164" s="14">
        <f t="shared" si="38"/>
        <v>480</v>
      </c>
      <c r="BI164" s="14">
        <f t="shared" si="39"/>
        <v>0</v>
      </c>
      <c r="BJ164" s="14">
        <f t="shared" si="40"/>
        <v>1200</v>
      </c>
      <c r="BK164" s="14">
        <f t="shared" si="41"/>
        <v>480</v>
      </c>
      <c r="BL164" s="14">
        <f t="shared" si="42"/>
        <v>960</v>
      </c>
      <c r="CJ164" s="55">
        <v>160</v>
      </c>
      <c r="CK164" s="55">
        <v>2</v>
      </c>
      <c r="CL164" s="55" t="s">
        <v>278</v>
      </c>
      <c r="CM164" s="55">
        <v>60</v>
      </c>
      <c r="CN164" s="55"/>
      <c r="CO164" s="55"/>
      <c r="CP164" s="55"/>
      <c r="CQ164" s="55" t="s">
        <v>416</v>
      </c>
      <c r="CR164" s="55">
        <v>10800</v>
      </c>
      <c r="CS164" s="55" t="s">
        <v>417</v>
      </c>
      <c r="CT164" s="55">
        <v>65</v>
      </c>
      <c r="CU164" s="55" t="s">
        <v>302</v>
      </c>
      <c r="CV164" s="55">
        <v>2</v>
      </c>
      <c r="CW164" s="55" t="s">
        <v>417</v>
      </c>
      <c r="CX164" s="55">
        <v>80</v>
      </c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</row>
    <row r="165" spans="58:112" ht="16.5" x14ac:dyDescent="0.2">
      <c r="BF165" s="55">
        <v>160</v>
      </c>
      <c r="BG165" s="14">
        <f t="shared" si="37"/>
        <v>0</v>
      </c>
      <c r="BH165" s="14">
        <f t="shared" si="38"/>
        <v>480</v>
      </c>
      <c r="BI165" s="14">
        <f t="shared" si="39"/>
        <v>0</v>
      </c>
      <c r="BJ165" s="14">
        <f t="shared" si="40"/>
        <v>1200</v>
      </c>
      <c r="BK165" s="14">
        <f t="shared" si="41"/>
        <v>480</v>
      </c>
      <c r="BL165" s="14">
        <f t="shared" si="42"/>
        <v>960</v>
      </c>
      <c r="CJ165" s="55">
        <v>161</v>
      </c>
      <c r="CK165" s="55">
        <v>2</v>
      </c>
      <c r="CL165" s="55" t="s">
        <v>278</v>
      </c>
      <c r="CM165" s="55">
        <v>61</v>
      </c>
      <c r="CN165" s="55"/>
      <c r="CO165" s="55"/>
      <c r="CP165" s="55"/>
      <c r="CQ165" s="55" t="s">
        <v>416</v>
      </c>
      <c r="CR165" s="55">
        <v>10800</v>
      </c>
      <c r="CS165" s="55" t="s">
        <v>417</v>
      </c>
      <c r="CT165" s="55">
        <v>70</v>
      </c>
      <c r="CU165" s="55"/>
      <c r="CV165" s="55"/>
      <c r="CW165" s="55" t="s">
        <v>417</v>
      </c>
      <c r="CX165" s="55">
        <v>80</v>
      </c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</row>
    <row r="166" spans="58:112" ht="16.5" x14ac:dyDescent="0.2">
      <c r="BF166" s="55">
        <v>161</v>
      </c>
      <c r="BG166" s="14">
        <f t="shared" si="37"/>
        <v>0</v>
      </c>
      <c r="BH166" s="14">
        <f t="shared" si="38"/>
        <v>480</v>
      </c>
      <c r="BI166" s="14">
        <f t="shared" si="39"/>
        <v>0</v>
      </c>
      <c r="BJ166" s="14">
        <f t="shared" si="40"/>
        <v>1200</v>
      </c>
      <c r="BK166" s="14">
        <f t="shared" si="41"/>
        <v>480</v>
      </c>
      <c r="BL166" s="14">
        <f t="shared" si="42"/>
        <v>960</v>
      </c>
      <c r="CJ166" s="55">
        <v>162</v>
      </c>
      <c r="CK166" s="55">
        <v>2</v>
      </c>
      <c r="CL166" s="55" t="s">
        <v>278</v>
      </c>
      <c r="CM166" s="55">
        <v>62</v>
      </c>
      <c r="CN166" s="55"/>
      <c r="CO166" s="55"/>
      <c r="CP166" s="55"/>
      <c r="CQ166" s="55" t="s">
        <v>416</v>
      </c>
      <c r="CR166" s="55">
        <v>10800</v>
      </c>
      <c r="CS166" s="55" t="s">
        <v>417</v>
      </c>
      <c r="CT166" s="55">
        <v>70</v>
      </c>
      <c r="CU166" s="55"/>
      <c r="CV166" s="55"/>
      <c r="CW166" s="55" t="s">
        <v>417</v>
      </c>
      <c r="CX166" s="55">
        <v>80</v>
      </c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</row>
    <row r="167" spans="58:112" ht="16.5" x14ac:dyDescent="0.2">
      <c r="BF167" s="55">
        <v>162</v>
      </c>
      <c r="BG167" s="14">
        <f t="shared" si="37"/>
        <v>0</v>
      </c>
      <c r="BH167" s="14">
        <f t="shared" si="38"/>
        <v>480</v>
      </c>
      <c r="BI167" s="14">
        <f t="shared" si="39"/>
        <v>0</v>
      </c>
      <c r="BJ167" s="14">
        <f t="shared" si="40"/>
        <v>1200</v>
      </c>
      <c r="BK167" s="14">
        <f t="shared" si="41"/>
        <v>480</v>
      </c>
      <c r="BL167" s="14">
        <f t="shared" si="42"/>
        <v>960</v>
      </c>
      <c r="CJ167" s="55">
        <v>163</v>
      </c>
      <c r="CK167" s="55">
        <v>2</v>
      </c>
      <c r="CL167" s="55" t="s">
        <v>278</v>
      </c>
      <c r="CM167" s="55">
        <v>63</v>
      </c>
      <c r="CN167" s="55"/>
      <c r="CO167" s="55"/>
      <c r="CP167" s="55"/>
      <c r="CQ167" s="55" t="s">
        <v>416</v>
      </c>
      <c r="CR167" s="55">
        <v>10800</v>
      </c>
      <c r="CS167" s="55" t="s">
        <v>417</v>
      </c>
      <c r="CT167" s="55">
        <v>70</v>
      </c>
      <c r="CU167" s="55"/>
      <c r="CV167" s="55"/>
      <c r="CW167" s="55" t="s">
        <v>417</v>
      </c>
      <c r="CX167" s="55">
        <v>80</v>
      </c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</row>
    <row r="168" spans="58:112" ht="16.5" x14ac:dyDescent="0.2">
      <c r="BF168" s="55">
        <v>163</v>
      </c>
      <c r="BG168" s="14">
        <f t="shared" si="37"/>
        <v>0</v>
      </c>
      <c r="BH168" s="14">
        <f t="shared" si="38"/>
        <v>480</v>
      </c>
      <c r="BI168" s="14">
        <f t="shared" si="39"/>
        <v>0</v>
      </c>
      <c r="BJ168" s="14">
        <f t="shared" si="40"/>
        <v>1200</v>
      </c>
      <c r="BK168" s="14">
        <f t="shared" si="41"/>
        <v>480</v>
      </c>
      <c r="BL168" s="14">
        <f t="shared" si="42"/>
        <v>960</v>
      </c>
      <c r="CJ168" s="55">
        <v>164</v>
      </c>
      <c r="CK168" s="55">
        <v>2</v>
      </c>
      <c r="CL168" s="55" t="s">
        <v>278</v>
      </c>
      <c r="CM168" s="55">
        <v>64</v>
      </c>
      <c r="CN168" s="55"/>
      <c r="CO168" s="55"/>
      <c r="CP168" s="55"/>
      <c r="CQ168" s="55" t="s">
        <v>416</v>
      </c>
      <c r="CR168" s="55">
        <v>10800</v>
      </c>
      <c r="CS168" s="55" t="s">
        <v>417</v>
      </c>
      <c r="CT168" s="55">
        <v>70</v>
      </c>
      <c r="CU168" s="55"/>
      <c r="CV168" s="55"/>
      <c r="CW168" s="55" t="s">
        <v>417</v>
      </c>
      <c r="CX168" s="55">
        <v>80</v>
      </c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</row>
    <row r="169" spans="58:112" ht="16.5" x14ac:dyDescent="0.2">
      <c r="BF169" s="55">
        <v>164</v>
      </c>
      <c r="BG169" s="14">
        <f t="shared" si="37"/>
        <v>0</v>
      </c>
      <c r="BH169" s="14">
        <f t="shared" si="38"/>
        <v>480</v>
      </c>
      <c r="BI169" s="14">
        <f t="shared" si="39"/>
        <v>0</v>
      </c>
      <c r="BJ169" s="14">
        <f t="shared" si="40"/>
        <v>1200</v>
      </c>
      <c r="BK169" s="14">
        <f t="shared" si="41"/>
        <v>480</v>
      </c>
      <c r="BL169" s="14">
        <f t="shared" si="42"/>
        <v>960</v>
      </c>
      <c r="CJ169" s="55">
        <v>165</v>
      </c>
      <c r="CK169" s="55">
        <v>2</v>
      </c>
      <c r="CL169" s="55" t="s">
        <v>278</v>
      </c>
      <c r="CM169" s="55">
        <v>65</v>
      </c>
      <c r="CN169" s="55"/>
      <c r="CO169" s="55"/>
      <c r="CP169" s="55"/>
      <c r="CQ169" s="55" t="s">
        <v>416</v>
      </c>
      <c r="CR169" s="55">
        <v>10800</v>
      </c>
      <c r="CS169" s="55" t="s">
        <v>417</v>
      </c>
      <c r="CT169" s="55">
        <v>70</v>
      </c>
      <c r="CU169" s="55" t="s">
        <v>303</v>
      </c>
      <c r="CV169" s="55">
        <v>2</v>
      </c>
      <c r="CW169" s="55" t="s">
        <v>417</v>
      </c>
      <c r="CX169" s="55">
        <v>85</v>
      </c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</row>
    <row r="170" spans="58:112" ht="16.5" x14ac:dyDescent="0.2">
      <c r="BF170" s="55">
        <v>165</v>
      </c>
      <c r="BG170" s="14">
        <f t="shared" ref="BG170:BG233" si="43">SUMIFS($F$5:$F$104,$AT$6:$AT$105,"="&amp;BF170)+SUMIFS($Q$5:$Q$104,$AW$6:$AW$105,"="&amp;BF170)+SUMIFS($AB$5:$AB$104,$AZ$6:$AZ$105,"="&amp;BF170)+SUMIFS($AM$5:$AM$104,$BC$6:$BC$105,"="&amp;BF170)</f>
        <v>0</v>
      </c>
      <c r="BH170" s="14">
        <f t="shared" ref="BH170:BH233" si="44">INDEX($G$5:$G$104,MATCH(BF170,$AT$5:$AT$105,1)-1)+INDEX($R$5:$R$104,MATCH(BF170,$AW$5:$AW$105,1)-1)+INDEX($AC$5:$AC$104,MATCH(BF170,$AZ$5:$AZ$105,1)-1)+INDEX($AN$5:$AN$104,MATCH(BF170,$BC$5:$BC$105,1)-1)</f>
        <v>480</v>
      </c>
      <c r="BI170" s="14">
        <f t="shared" ref="BI170:BI233" si="45">SUMIFS($H$5:$H$104,$AT$6:$AT$105,"="&amp;BF170)+SUMIFS($S$5:$S$104,$AW$6:$AW$105,"="&amp;BF170)+SUMIFS($AD$5:$AD$104,$AZ$6:$AZ$105,"="&amp;BF170)+SUMIFS($AO$5:$AO$104,$BC$6:$BC$105,"="&amp;BF170)</f>
        <v>0</v>
      </c>
      <c r="BJ170" s="14">
        <f t="shared" ref="BJ170:BJ233" si="46">INDEX($I$5:$I$104,MATCH(BF170,$AT$5:$AT$105,1)-1)+INDEX($T$5:$T$104,MATCH(BF170,$AW$5:$AW$105,1)-1)+INDEX($AE$5:$AE$104,MATCH(BF170,$AZ$5:$AZ$105,1)-1)+INDEX($AP$5:$AP$104,MATCH(BF170,$BC$5:$BC$105,1)-1)</f>
        <v>1200</v>
      </c>
      <c r="BK170" s="14">
        <f t="shared" si="41"/>
        <v>480</v>
      </c>
      <c r="BL170" s="14">
        <f t="shared" si="42"/>
        <v>960</v>
      </c>
      <c r="CJ170" s="55">
        <v>166</v>
      </c>
      <c r="CK170" s="55">
        <v>2</v>
      </c>
      <c r="CL170" s="55" t="s">
        <v>278</v>
      </c>
      <c r="CM170" s="55">
        <v>66</v>
      </c>
      <c r="CN170" s="55"/>
      <c r="CO170" s="55"/>
      <c r="CP170" s="55"/>
      <c r="CQ170" s="55" t="s">
        <v>416</v>
      </c>
      <c r="CR170" s="55">
        <v>10800</v>
      </c>
      <c r="CS170" s="55" t="s">
        <v>417</v>
      </c>
      <c r="CT170" s="55">
        <v>75</v>
      </c>
      <c r="CU170" s="55"/>
      <c r="CV170" s="55"/>
      <c r="CW170" s="55" t="s">
        <v>417</v>
      </c>
      <c r="CX170" s="55">
        <v>85</v>
      </c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</row>
    <row r="171" spans="58:112" ht="16.5" x14ac:dyDescent="0.2">
      <c r="BF171" s="55">
        <v>166</v>
      </c>
      <c r="BG171" s="14">
        <f t="shared" si="43"/>
        <v>0</v>
      </c>
      <c r="BH171" s="14">
        <f t="shared" si="44"/>
        <v>480</v>
      </c>
      <c r="BI171" s="14">
        <f t="shared" si="45"/>
        <v>0</v>
      </c>
      <c r="BJ171" s="14">
        <f t="shared" si="46"/>
        <v>1200</v>
      </c>
      <c r="BK171" s="14">
        <f t="shared" si="41"/>
        <v>480</v>
      </c>
      <c r="BL171" s="14">
        <f t="shared" si="42"/>
        <v>960</v>
      </c>
      <c r="CJ171" s="55">
        <v>167</v>
      </c>
      <c r="CK171" s="55">
        <v>2</v>
      </c>
      <c r="CL171" s="55" t="s">
        <v>278</v>
      </c>
      <c r="CM171" s="55">
        <v>67</v>
      </c>
      <c r="CN171" s="55"/>
      <c r="CO171" s="55"/>
      <c r="CP171" s="55"/>
      <c r="CQ171" s="55" t="s">
        <v>416</v>
      </c>
      <c r="CR171" s="55">
        <v>10800</v>
      </c>
      <c r="CS171" s="55" t="s">
        <v>417</v>
      </c>
      <c r="CT171" s="55">
        <v>75</v>
      </c>
      <c r="CU171" s="55"/>
      <c r="CV171" s="55"/>
      <c r="CW171" s="55" t="s">
        <v>417</v>
      </c>
      <c r="CX171" s="55">
        <v>85</v>
      </c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</row>
    <row r="172" spans="58:112" ht="16.5" x14ac:dyDescent="0.2">
      <c r="BF172" s="55">
        <v>167</v>
      </c>
      <c r="BG172" s="14">
        <f t="shared" si="43"/>
        <v>0</v>
      </c>
      <c r="BH172" s="14">
        <f t="shared" si="44"/>
        <v>480</v>
      </c>
      <c r="BI172" s="14">
        <f t="shared" si="45"/>
        <v>0</v>
      </c>
      <c r="BJ172" s="14">
        <f t="shared" si="46"/>
        <v>1200</v>
      </c>
      <c r="BK172" s="14">
        <f t="shared" si="41"/>
        <v>480</v>
      </c>
      <c r="BL172" s="14">
        <f t="shared" si="42"/>
        <v>960</v>
      </c>
      <c r="CJ172" s="55">
        <v>168</v>
      </c>
      <c r="CK172" s="55">
        <v>2</v>
      </c>
      <c r="CL172" s="55" t="s">
        <v>278</v>
      </c>
      <c r="CM172" s="55">
        <v>68</v>
      </c>
      <c r="CN172" s="55"/>
      <c r="CO172" s="55"/>
      <c r="CP172" s="55"/>
      <c r="CQ172" s="55" t="s">
        <v>416</v>
      </c>
      <c r="CR172" s="55">
        <v>10800</v>
      </c>
      <c r="CS172" s="55" t="s">
        <v>417</v>
      </c>
      <c r="CT172" s="55">
        <v>75</v>
      </c>
      <c r="CU172" s="55"/>
      <c r="CV172" s="55"/>
      <c r="CW172" s="55" t="s">
        <v>417</v>
      </c>
      <c r="CX172" s="55">
        <v>85</v>
      </c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</row>
    <row r="173" spans="58:112" ht="16.5" x14ac:dyDescent="0.2">
      <c r="BF173" s="55">
        <v>168</v>
      </c>
      <c r="BG173" s="14">
        <f t="shared" si="43"/>
        <v>0</v>
      </c>
      <c r="BH173" s="14">
        <f t="shared" si="44"/>
        <v>480</v>
      </c>
      <c r="BI173" s="14">
        <f t="shared" si="45"/>
        <v>0</v>
      </c>
      <c r="BJ173" s="14">
        <f t="shared" si="46"/>
        <v>1200</v>
      </c>
      <c r="BK173" s="14">
        <f t="shared" si="41"/>
        <v>480</v>
      </c>
      <c r="BL173" s="14">
        <f t="shared" si="42"/>
        <v>960</v>
      </c>
      <c r="CJ173" s="55">
        <v>169</v>
      </c>
      <c r="CK173" s="55">
        <v>2</v>
      </c>
      <c r="CL173" s="55" t="s">
        <v>278</v>
      </c>
      <c r="CM173" s="55">
        <v>69</v>
      </c>
      <c r="CN173" s="55"/>
      <c r="CO173" s="55"/>
      <c r="CP173" s="55"/>
      <c r="CQ173" s="55" t="s">
        <v>416</v>
      </c>
      <c r="CR173" s="55">
        <v>10800</v>
      </c>
      <c r="CS173" s="55" t="s">
        <v>417</v>
      </c>
      <c r="CT173" s="55">
        <v>75</v>
      </c>
      <c r="CU173" s="55"/>
      <c r="CV173" s="55"/>
      <c r="CW173" s="55" t="s">
        <v>417</v>
      </c>
      <c r="CX173" s="55">
        <v>85</v>
      </c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</row>
    <row r="174" spans="58:112" ht="16.5" x14ac:dyDescent="0.2">
      <c r="BF174" s="55">
        <v>169</v>
      </c>
      <c r="BG174" s="14">
        <f t="shared" si="43"/>
        <v>0</v>
      </c>
      <c r="BH174" s="14">
        <f t="shared" si="44"/>
        <v>480</v>
      </c>
      <c r="BI174" s="14">
        <f t="shared" si="45"/>
        <v>0</v>
      </c>
      <c r="BJ174" s="14">
        <f t="shared" si="46"/>
        <v>1200</v>
      </c>
      <c r="BK174" s="14">
        <f t="shared" si="41"/>
        <v>480</v>
      </c>
      <c r="BL174" s="14">
        <f t="shared" si="42"/>
        <v>960</v>
      </c>
      <c r="CJ174" s="55">
        <v>170</v>
      </c>
      <c r="CK174" s="55">
        <v>2</v>
      </c>
      <c r="CL174" s="55" t="s">
        <v>278</v>
      </c>
      <c r="CM174" s="55">
        <v>70</v>
      </c>
      <c r="CN174" s="55"/>
      <c r="CO174" s="55"/>
      <c r="CP174" s="55"/>
      <c r="CQ174" s="55" t="s">
        <v>416</v>
      </c>
      <c r="CR174" s="55">
        <v>13200</v>
      </c>
      <c r="CS174" s="55" t="s">
        <v>417</v>
      </c>
      <c r="CT174" s="55">
        <v>75</v>
      </c>
      <c r="CU174" s="55" t="s">
        <v>302</v>
      </c>
      <c r="CV174" s="55">
        <v>2</v>
      </c>
      <c r="CW174" s="55" t="s">
        <v>417</v>
      </c>
      <c r="CX174" s="55">
        <v>90</v>
      </c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</row>
    <row r="175" spans="58:112" ht="16.5" x14ac:dyDescent="0.2">
      <c r="BF175" s="55">
        <v>170</v>
      </c>
      <c r="BG175" s="14">
        <f t="shared" si="43"/>
        <v>0</v>
      </c>
      <c r="BH175" s="14">
        <f t="shared" si="44"/>
        <v>480</v>
      </c>
      <c r="BI175" s="14">
        <f t="shared" si="45"/>
        <v>0</v>
      </c>
      <c r="BJ175" s="14">
        <f t="shared" si="46"/>
        <v>1200</v>
      </c>
      <c r="BK175" s="14">
        <f t="shared" si="41"/>
        <v>480</v>
      </c>
      <c r="BL175" s="14">
        <f t="shared" si="42"/>
        <v>960</v>
      </c>
      <c r="CJ175" s="55">
        <v>171</v>
      </c>
      <c r="CK175" s="55">
        <v>2</v>
      </c>
      <c r="CL175" s="55" t="s">
        <v>278</v>
      </c>
      <c r="CM175" s="55">
        <v>71</v>
      </c>
      <c r="CN175" s="55"/>
      <c r="CO175" s="55"/>
      <c r="CP175" s="55"/>
      <c r="CQ175" s="55" t="s">
        <v>416</v>
      </c>
      <c r="CR175" s="55">
        <v>13200</v>
      </c>
      <c r="CS175" s="55" t="s">
        <v>417</v>
      </c>
      <c r="CT175" s="55">
        <v>80</v>
      </c>
      <c r="CU175" s="55"/>
      <c r="CV175" s="55"/>
      <c r="CW175" s="55" t="s">
        <v>417</v>
      </c>
      <c r="CX175" s="55">
        <v>90</v>
      </c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</row>
    <row r="176" spans="58:112" ht="16.5" x14ac:dyDescent="0.2">
      <c r="BF176" s="55">
        <v>171</v>
      </c>
      <c r="BG176" s="14">
        <f t="shared" si="43"/>
        <v>0</v>
      </c>
      <c r="BH176" s="14">
        <f t="shared" si="44"/>
        <v>480</v>
      </c>
      <c r="BI176" s="14">
        <f t="shared" si="45"/>
        <v>0</v>
      </c>
      <c r="BJ176" s="14">
        <f t="shared" si="46"/>
        <v>1200</v>
      </c>
      <c r="BK176" s="14">
        <f t="shared" si="41"/>
        <v>480</v>
      </c>
      <c r="BL176" s="14">
        <f t="shared" si="42"/>
        <v>960</v>
      </c>
      <c r="CJ176" s="55">
        <v>172</v>
      </c>
      <c r="CK176" s="55">
        <v>2</v>
      </c>
      <c r="CL176" s="55" t="s">
        <v>278</v>
      </c>
      <c r="CM176" s="55">
        <v>72</v>
      </c>
      <c r="CN176" s="55"/>
      <c r="CO176" s="55"/>
      <c r="CP176" s="55"/>
      <c r="CQ176" s="55" t="s">
        <v>416</v>
      </c>
      <c r="CR176" s="55">
        <v>13200</v>
      </c>
      <c r="CS176" s="55" t="s">
        <v>417</v>
      </c>
      <c r="CT176" s="55">
        <v>80</v>
      </c>
      <c r="CU176" s="55"/>
      <c r="CV176" s="55"/>
      <c r="CW176" s="55" t="s">
        <v>417</v>
      </c>
      <c r="CX176" s="55">
        <v>90</v>
      </c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</row>
    <row r="177" spans="58:112" ht="16.5" x14ac:dyDescent="0.2">
      <c r="BF177" s="55">
        <v>172</v>
      </c>
      <c r="BG177" s="14">
        <f t="shared" si="43"/>
        <v>0</v>
      </c>
      <c r="BH177" s="14">
        <f t="shared" si="44"/>
        <v>480</v>
      </c>
      <c r="BI177" s="14">
        <f t="shared" si="45"/>
        <v>0</v>
      </c>
      <c r="BJ177" s="14">
        <f t="shared" si="46"/>
        <v>1200</v>
      </c>
      <c r="BK177" s="14">
        <f t="shared" si="41"/>
        <v>480</v>
      </c>
      <c r="BL177" s="14">
        <f t="shared" si="42"/>
        <v>960</v>
      </c>
      <c r="CJ177" s="55">
        <v>173</v>
      </c>
      <c r="CK177" s="55">
        <v>2</v>
      </c>
      <c r="CL177" s="55" t="s">
        <v>278</v>
      </c>
      <c r="CM177" s="55">
        <v>73</v>
      </c>
      <c r="CN177" s="55"/>
      <c r="CO177" s="55"/>
      <c r="CP177" s="55"/>
      <c r="CQ177" s="55" t="s">
        <v>416</v>
      </c>
      <c r="CR177" s="55">
        <v>13200</v>
      </c>
      <c r="CS177" s="55" t="s">
        <v>417</v>
      </c>
      <c r="CT177" s="55">
        <v>80</v>
      </c>
      <c r="CU177" s="55"/>
      <c r="CV177" s="55"/>
      <c r="CW177" s="55" t="s">
        <v>417</v>
      </c>
      <c r="CX177" s="55">
        <v>90</v>
      </c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</row>
    <row r="178" spans="58:112" ht="16.5" x14ac:dyDescent="0.2">
      <c r="BF178" s="55">
        <v>173</v>
      </c>
      <c r="BG178" s="14">
        <f t="shared" si="43"/>
        <v>0</v>
      </c>
      <c r="BH178" s="14">
        <f t="shared" si="44"/>
        <v>480</v>
      </c>
      <c r="BI178" s="14">
        <f t="shared" si="45"/>
        <v>0</v>
      </c>
      <c r="BJ178" s="14">
        <f t="shared" si="46"/>
        <v>1200</v>
      </c>
      <c r="BK178" s="14">
        <f t="shared" si="41"/>
        <v>480</v>
      </c>
      <c r="BL178" s="14">
        <f t="shared" si="42"/>
        <v>960</v>
      </c>
      <c r="CJ178" s="55">
        <v>174</v>
      </c>
      <c r="CK178" s="55">
        <v>2</v>
      </c>
      <c r="CL178" s="55" t="s">
        <v>278</v>
      </c>
      <c r="CM178" s="55">
        <v>74</v>
      </c>
      <c r="CN178" s="55"/>
      <c r="CO178" s="55"/>
      <c r="CP178" s="55"/>
      <c r="CQ178" s="55" t="s">
        <v>416</v>
      </c>
      <c r="CR178" s="55">
        <v>13200</v>
      </c>
      <c r="CS178" s="55" t="s">
        <v>417</v>
      </c>
      <c r="CT178" s="55">
        <v>80</v>
      </c>
      <c r="CU178" s="55"/>
      <c r="CV178" s="55"/>
      <c r="CW178" s="55" t="s">
        <v>417</v>
      </c>
      <c r="CX178" s="55">
        <v>90</v>
      </c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</row>
    <row r="179" spans="58:112" ht="16.5" x14ac:dyDescent="0.2">
      <c r="BF179" s="55">
        <v>174</v>
      </c>
      <c r="BG179" s="14">
        <f t="shared" si="43"/>
        <v>0</v>
      </c>
      <c r="BH179" s="14">
        <f t="shared" si="44"/>
        <v>480</v>
      </c>
      <c r="BI179" s="14">
        <f t="shared" si="45"/>
        <v>0</v>
      </c>
      <c r="BJ179" s="14">
        <f t="shared" si="46"/>
        <v>1200</v>
      </c>
      <c r="BK179" s="14">
        <f t="shared" si="41"/>
        <v>480</v>
      </c>
      <c r="BL179" s="14">
        <f t="shared" si="42"/>
        <v>960</v>
      </c>
      <c r="CJ179" s="55">
        <v>175</v>
      </c>
      <c r="CK179" s="55">
        <v>2</v>
      </c>
      <c r="CL179" s="55" t="s">
        <v>278</v>
      </c>
      <c r="CM179" s="55">
        <v>75</v>
      </c>
      <c r="CN179" s="55"/>
      <c r="CO179" s="55"/>
      <c r="CP179" s="55"/>
      <c r="CQ179" s="55" t="s">
        <v>416</v>
      </c>
      <c r="CR179" s="55">
        <v>13200</v>
      </c>
      <c r="CS179" s="55" t="s">
        <v>417</v>
      </c>
      <c r="CT179" s="55">
        <v>80</v>
      </c>
      <c r="CU179" s="55" t="s">
        <v>303</v>
      </c>
      <c r="CV179" s="55">
        <v>2</v>
      </c>
      <c r="CW179" s="55" t="s">
        <v>417</v>
      </c>
      <c r="CX179" s="55">
        <v>95</v>
      </c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</row>
    <row r="180" spans="58:112" ht="16.5" x14ac:dyDescent="0.2">
      <c r="BF180" s="55">
        <v>175</v>
      </c>
      <c r="BG180" s="14">
        <f t="shared" si="43"/>
        <v>0</v>
      </c>
      <c r="BH180" s="14">
        <f t="shared" si="44"/>
        <v>480</v>
      </c>
      <c r="BI180" s="14">
        <f t="shared" si="45"/>
        <v>0</v>
      </c>
      <c r="BJ180" s="14">
        <f t="shared" si="46"/>
        <v>1200</v>
      </c>
      <c r="BK180" s="14">
        <f t="shared" si="41"/>
        <v>480</v>
      </c>
      <c r="BL180" s="14">
        <f t="shared" si="42"/>
        <v>960</v>
      </c>
      <c r="CJ180" s="55">
        <v>176</v>
      </c>
      <c r="CK180" s="55">
        <v>2</v>
      </c>
      <c r="CL180" s="55" t="s">
        <v>278</v>
      </c>
      <c r="CM180" s="55">
        <v>76</v>
      </c>
      <c r="CN180" s="55"/>
      <c r="CO180" s="55"/>
      <c r="CP180" s="55"/>
      <c r="CQ180" s="55" t="s">
        <v>416</v>
      </c>
      <c r="CR180" s="55">
        <v>13200</v>
      </c>
      <c r="CS180" s="55" t="s">
        <v>417</v>
      </c>
      <c r="CT180" s="55">
        <v>85</v>
      </c>
      <c r="CU180" s="55"/>
      <c r="CV180" s="55"/>
      <c r="CW180" s="55" t="s">
        <v>417</v>
      </c>
      <c r="CX180" s="55">
        <v>95</v>
      </c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</row>
    <row r="181" spans="58:112" ht="16.5" x14ac:dyDescent="0.2">
      <c r="BF181" s="55">
        <v>176</v>
      </c>
      <c r="BG181" s="14">
        <f t="shared" si="43"/>
        <v>0</v>
      </c>
      <c r="BH181" s="14">
        <f t="shared" si="44"/>
        <v>480</v>
      </c>
      <c r="BI181" s="14">
        <f t="shared" si="45"/>
        <v>0</v>
      </c>
      <c r="BJ181" s="14">
        <f t="shared" si="46"/>
        <v>1200</v>
      </c>
      <c r="BK181" s="14">
        <f t="shared" si="41"/>
        <v>480</v>
      </c>
      <c r="BL181" s="14">
        <f t="shared" si="42"/>
        <v>960</v>
      </c>
      <c r="CJ181" s="55">
        <v>177</v>
      </c>
      <c r="CK181" s="55">
        <v>2</v>
      </c>
      <c r="CL181" s="55" t="s">
        <v>278</v>
      </c>
      <c r="CM181" s="55">
        <v>77</v>
      </c>
      <c r="CN181" s="55"/>
      <c r="CO181" s="55"/>
      <c r="CP181" s="55"/>
      <c r="CQ181" s="55" t="s">
        <v>416</v>
      </c>
      <c r="CR181" s="55">
        <v>13200</v>
      </c>
      <c r="CS181" s="55" t="s">
        <v>417</v>
      </c>
      <c r="CT181" s="55">
        <v>85</v>
      </c>
      <c r="CU181" s="55"/>
      <c r="CV181" s="55"/>
      <c r="CW181" s="55" t="s">
        <v>417</v>
      </c>
      <c r="CX181" s="55">
        <v>95</v>
      </c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</row>
    <row r="182" spans="58:112" ht="16.5" x14ac:dyDescent="0.2">
      <c r="BF182" s="55">
        <v>177</v>
      </c>
      <c r="BG182" s="14">
        <f t="shared" si="43"/>
        <v>0</v>
      </c>
      <c r="BH182" s="14">
        <f t="shared" si="44"/>
        <v>480</v>
      </c>
      <c r="BI182" s="14">
        <f t="shared" si="45"/>
        <v>0</v>
      </c>
      <c r="BJ182" s="14">
        <f t="shared" si="46"/>
        <v>1200</v>
      </c>
      <c r="BK182" s="14">
        <f t="shared" si="41"/>
        <v>480</v>
      </c>
      <c r="BL182" s="14">
        <f t="shared" si="42"/>
        <v>960</v>
      </c>
      <c r="CJ182" s="55">
        <v>178</v>
      </c>
      <c r="CK182" s="55">
        <v>2</v>
      </c>
      <c r="CL182" s="55" t="s">
        <v>278</v>
      </c>
      <c r="CM182" s="55">
        <v>78</v>
      </c>
      <c r="CN182" s="55"/>
      <c r="CO182" s="55"/>
      <c r="CP182" s="55"/>
      <c r="CQ182" s="55" t="s">
        <v>416</v>
      </c>
      <c r="CR182" s="55">
        <v>13200</v>
      </c>
      <c r="CS182" s="55" t="s">
        <v>417</v>
      </c>
      <c r="CT182" s="55">
        <v>85</v>
      </c>
      <c r="CU182" s="55"/>
      <c r="CV182" s="55"/>
      <c r="CW182" s="55" t="s">
        <v>417</v>
      </c>
      <c r="CX182" s="55">
        <v>95</v>
      </c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</row>
    <row r="183" spans="58:112" ht="16.5" x14ac:dyDescent="0.2">
      <c r="BF183" s="55">
        <v>178</v>
      </c>
      <c r="BG183" s="14">
        <f t="shared" si="43"/>
        <v>0</v>
      </c>
      <c r="BH183" s="14">
        <f t="shared" si="44"/>
        <v>480</v>
      </c>
      <c r="BI183" s="14">
        <f t="shared" si="45"/>
        <v>0</v>
      </c>
      <c r="BJ183" s="14">
        <f t="shared" si="46"/>
        <v>1200</v>
      </c>
      <c r="BK183" s="14">
        <f t="shared" si="41"/>
        <v>480</v>
      </c>
      <c r="BL183" s="14">
        <f t="shared" si="42"/>
        <v>960</v>
      </c>
      <c r="CJ183" s="55">
        <v>179</v>
      </c>
      <c r="CK183" s="55">
        <v>2</v>
      </c>
      <c r="CL183" s="55" t="s">
        <v>278</v>
      </c>
      <c r="CM183" s="55">
        <v>79</v>
      </c>
      <c r="CN183" s="55"/>
      <c r="CO183" s="55"/>
      <c r="CP183" s="55"/>
      <c r="CQ183" s="55" t="s">
        <v>416</v>
      </c>
      <c r="CR183" s="55">
        <v>13200</v>
      </c>
      <c r="CS183" s="55" t="s">
        <v>417</v>
      </c>
      <c r="CT183" s="55">
        <v>85</v>
      </c>
      <c r="CU183" s="55"/>
      <c r="CV183" s="55"/>
      <c r="CW183" s="55" t="s">
        <v>417</v>
      </c>
      <c r="CX183" s="55">
        <v>95</v>
      </c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</row>
    <row r="184" spans="58:112" ht="16.5" x14ac:dyDescent="0.2">
      <c r="BF184" s="55">
        <v>179</v>
      </c>
      <c r="BG184" s="14">
        <f t="shared" si="43"/>
        <v>0</v>
      </c>
      <c r="BH184" s="14">
        <f t="shared" si="44"/>
        <v>480</v>
      </c>
      <c r="BI184" s="14">
        <f t="shared" si="45"/>
        <v>0</v>
      </c>
      <c r="BJ184" s="14">
        <f t="shared" si="46"/>
        <v>1200</v>
      </c>
      <c r="BK184" s="14">
        <f t="shared" si="41"/>
        <v>480</v>
      </c>
      <c r="BL184" s="14">
        <f t="shared" si="42"/>
        <v>960</v>
      </c>
      <c r="CJ184" s="55">
        <v>180</v>
      </c>
      <c r="CK184" s="55">
        <v>2</v>
      </c>
      <c r="CL184" s="55" t="s">
        <v>278</v>
      </c>
      <c r="CM184" s="55">
        <v>80</v>
      </c>
      <c r="CN184" s="55"/>
      <c r="CO184" s="55"/>
      <c r="CP184" s="55"/>
      <c r="CQ184" s="55" t="s">
        <v>416</v>
      </c>
      <c r="CR184" s="55">
        <v>13200</v>
      </c>
      <c r="CS184" s="55" t="s">
        <v>417</v>
      </c>
      <c r="CT184" s="55">
        <v>85</v>
      </c>
      <c r="CU184" s="55" t="s">
        <v>302</v>
      </c>
      <c r="CV184" s="55">
        <v>2</v>
      </c>
      <c r="CW184" s="55" t="s">
        <v>417</v>
      </c>
      <c r="CX184" s="55">
        <v>100</v>
      </c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</row>
    <row r="185" spans="58:112" ht="16.5" x14ac:dyDescent="0.2">
      <c r="BF185" s="55">
        <v>180</v>
      </c>
      <c r="BG185" s="14">
        <f t="shared" si="43"/>
        <v>0</v>
      </c>
      <c r="BH185" s="14">
        <f t="shared" si="44"/>
        <v>480</v>
      </c>
      <c r="BI185" s="14">
        <f t="shared" si="45"/>
        <v>0</v>
      </c>
      <c r="BJ185" s="14">
        <f t="shared" si="46"/>
        <v>1200</v>
      </c>
      <c r="BK185" s="14">
        <f t="shared" si="41"/>
        <v>480</v>
      </c>
      <c r="BL185" s="14">
        <f t="shared" si="42"/>
        <v>960</v>
      </c>
      <c r="CJ185" s="55">
        <v>181</v>
      </c>
      <c r="CK185" s="55">
        <v>2</v>
      </c>
      <c r="CL185" s="55" t="s">
        <v>278</v>
      </c>
      <c r="CM185" s="55">
        <v>81</v>
      </c>
      <c r="CN185" s="55"/>
      <c r="CO185" s="55"/>
      <c r="CP185" s="55"/>
      <c r="CQ185" s="55" t="s">
        <v>416</v>
      </c>
      <c r="CR185" s="55">
        <v>13200</v>
      </c>
      <c r="CS185" s="55" t="s">
        <v>417</v>
      </c>
      <c r="CT185" s="55">
        <v>90</v>
      </c>
      <c r="CU185" s="55"/>
      <c r="CV185" s="55"/>
      <c r="CW185" s="55" t="s">
        <v>417</v>
      </c>
      <c r="CX185" s="55">
        <v>100</v>
      </c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</row>
    <row r="186" spans="58:112" ht="16.5" x14ac:dyDescent="0.2">
      <c r="BF186" s="55">
        <v>181</v>
      </c>
      <c r="BG186" s="14">
        <f t="shared" si="43"/>
        <v>0</v>
      </c>
      <c r="BH186" s="14">
        <f t="shared" si="44"/>
        <v>480</v>
      </c>
      <c r="BI186" s="14">
        <f t="shared" si="45"/>
        <v>0</v>
      </c>
      <c r="BJ186" s="14">
        <f t="shared" si="46"/>
        <v>1200</v>
      </c>
      <c r="BK186" s="14">
        <f t="shared" si="41"/>
        <v>480</v>
      </c>
      <c r="BL186" s="14">
        <f t="shared" si="42"/>
        <v>960</v>
      </c>
      <c r="CJ186" s="55">
        <v>182</v>
      </c>
      <c r="CK186" s="55">
        <v>2</v>
      </c>
      <c r="CL186" s="55" t="s">
        <v>278</v>
      </c>
      <c r="CM186" s="55">
        <v>82</v>
      </c>
      <c r="CN186" s="55"/>
      <c r="CO186" s="55"/>
      <c r="CP186" s="55"/>
      <c r="CQ186" s="55" t="s">
        <v>416</v>
      </c>
      <c r="CR186" s="55">
        <v>13200</v>
      </c>
      <c r="CS186" s="55" t="s">
        <v>417</v>
      </c>
      <c r="CT186" s="55">
        <v>90</v>
      </c>
      <c r="CU186" s="55"/>
      <c r="CV186" s="55"/>
      <c r="CW186" s="55" t="s">
        <v>417</v>
      </c>
      <c r="CX186" s="55">
        <v>100</v>
      </c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</row>
    <row r="187" spans="58:112" ht="16.5" x14ac:dyDescent="0.2">
      <c r="BF187" s="55">
        <v>182</v>
      </c>
      <c r="BG187" s="14">
        <f t="shared" si="43"/>
        <v>0</v>
      </c>
      <c r="BH187" s="14">
        <f t="shared" si="44"/>
        <v>480</v>
      </c>
      <c r="BI187" s="14">
        <f t="shared" si="45"/>
        <v>0</v>
      </c>
      <c r="BJ187" s="14">
        <f t="shared" si="46"/>
        <v>1200</v>
      </c>
      <c r="BK187" s="14">
        <f t="shared" si="41"/>
        <v>480</v>
      </c>
      <c r="BL187" s="14">
        <f t="shared" si="42"/>
        <v>960</v>
      </c>
      <c r="CJ187" s="55">
        <v>183</v>
      </c>
      <c r="CK187" s="55">
        <v>2</v>
      </c>
      <c r="CL187" s="55" t="s">
        <v>278</v>
      </c>
      <c r="CM187" s="55">
        <v>83</v>
      </c>
      <c r="CN187" s="55"/>
      <c r="CO187" s="55"/>
      <c r="CP187" s="55"/>
      <c r="CQ187" s="55" t="s">
        <v>416</v>
      </c>
      <c r="CR187" s="55">
        <v>13200</v>
      </c>
      <c r="CS187" s="55" t="s">
        <v>417</v>
      </c>
      <c r="CT187" s="55">
        <v>90</v>
      </c>
      <c r="CU187" s="55"/>
      <c r="CV187" s="55"/>
      <c r="CW187" s="55" t="s">
        <v>417</v>
      </c>
      <c r="CX187" s="55">
        <v>100</v>
      </c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</row>
    <row r="188" spans="58:112" ht="16.5" x14ac:dyDescent="0.2">
      <c r="BF188" s="55">
        <v>183</v>
      </c>
      <c r="BG188" s="14">
        <f t="shared" si="43"/>
        <v>0</v>
      </c>
      <c r="BH188" s="14">
        <f t="shared" si="44"/>
        <v>480</v>
      </c>
      <c r="BI188" s="14">
        <f t="shared" si="45"/>
        <v>0</v>
      </c>
      <c r="BJ188" s="14">
        <f t="shared" si="46"/>
        <v>1200</v>
      </c>
      <c r="BK188" s="14">
        <f t="shared" si="41"/>
        <v>480</v>
      </c>
      <c r="BL188" s="14">
        <f t="shared" si="42"/>
        <v>960</v>
      </c>
      <c r="CJ188" s="55">
        <v>184</v>
      </c>
      <c r="CK188" s="55">
        <v>2</v>
      </c>
      <c r="CL188" s="55" t="s">
        <v>278</v>
      </c>
      <c r="CM188" s="55">
        <v>84</v>
      </c>
      <c r="CN188" s="55"/>
      <c r="CO188" s="55"/>
      <c r="CP188" s="55"/>
      <c r="CQ188" s="55" t="s">
        <v>416</v>
      </c>
      <c r="CR188" s="55">
        <v>13200</v>
      </c>
      <c r="CS188" s="55" t="s">
        <v>417</v>
      </c>
      <c r="CT188" s="55">
        <v>90</v>
      </c>
      <c r="CU188" s="55"/>
      <c r="CV188" s="55"/>
      <c r="CW188" s="55" t="s">
        <v>417</v>
      </c>
      <c r="CX188" s="55">
        <v>100</v>
      </c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</row>
    <row r="189" spans="58:112" ht="16.5" x14ac:dyDescent="0.2">
      <c r="BF189" s="55">
        <v>184</v>
      </c>
      <c r="BG189" s="14">
        <f t="shared" si="43"/>
        <v>0</v>
      </c>
      <c r="BH189" s="14">
        <f t="shared" si="44"/>
        <v>480</v>
      </c>
      <c r="BI189" s="14">
        <f t="shared" si="45"/>
        <v>0</v>
      </c>
      <c r="BJ189" s="14">
        <f t="shared" si="46"/>
        <v>1200</v>
      </c>
      <c r="BK189" s="14">
        <f t="shared" si="41"/>
        <v>480</v>
      </c>
      <c r="BL189" s="14">
        <f t="shared" si="42"/>
        <v>960</v>
      </c>
      <c r="CJ189" s="55">
        <v>185</v>
      </c>
      <c r="CK189" s="55">
        <v>2</v>
      </c>
      <c r="CL189" s="55" t="s">
        <v>278</v>
      </c>
      <c r="CM189" s="55">
        <v>85</v>
      </c>
      <c r="CN189" s="55"/>
      <c r="CO189" s="55"/>
      <c r="CP189" s="55"/>
      <c r="CQ189" s="55" t="s">
        <v>416</v>
      </c>
      <c r="CR189" s="55">
        <v>15600</v>
      </c>
      <c r="CS189" s="55" t="s">
        <v>417</v>
      </c>
      <c r="CT189" s="55">
        <v>90</v>
      </c>
      <c r="CU189" s="55" t="s">
        <v>303</v>
      </c>
      <c r="CV189" s="55">
        <v>2</v>
      </c>
      <c r="CW189" s="55" t="s">
        <v>417</v>
      </c>
      <c r="CX189" s="55">
        <v>105</v>
      </c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</row>
    <row r="190" spans="58:112" ht="16.5" x14ac:dyDescent="0.2">
      <c r="BF190" s="55">
        <v>185</v>
      </c>
      <c r="BG190" s="14">
        <f t="shared" si="43"/>
        <v>0</v>
      </c>
      <c r="BH190" s="14">
        <f t="shared" si="44"/>
        <v>480</v>
      </c>
      <c r="BI190" s="14">
        <f t="shared" si="45"/>
        <v>0</v>
      </c>
      <c r="BJ190" s="14">
        <f t="shared" si="46"/>
        <v>1200</v>
      </c>
      <c r="BK190" s="14">
        <f t="shared" si="41"/>
        <v>480</v>
      </c>
      <c r="BL190" s="14">
        <f t="shared" si="42"/>
        <v>960</v>
      </c>
      <c r="CJ190" s="55">
        <v>186</v>
      </c>
      <c r="CK190" s="55">
        <v>2</v>
      </c>
      <c r="CL190" s="55" t="s">
        <v>278</v>
      </c>
      <c r="CM190" s="55">
        <v>86</v>
      </c>
      <c r="CN190" s="55"/>
      <c r="CO190" s="55"/>
      <c r="CP190" s="55"/>
      <c r="CQ190" s="55" t="s">
        <v>416</v>
      </c>
      <c r="CR190" s="55">
        <v>15600</v>
      </c>
      <c r="CS190" s="55" t="s">
        <v>417</v>
      </c>
      <c r="CT190" s="55">
        <v>95</v>
      </c>
      <c r="CU190" s="55"/>
      <c r="CV190" s="55"/>
      <c r="CW190" s="55" t="s">
        <v>417</v>
      </c>
      <c r="CX190" s="55">
        <v>105</v>
      </c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</row>
    <row r="191" spans="58:112" ht="16.5" x14ac:dyDescent="0.2">
      <c r="BF191" s="55">
        <v>186</v>
      </c>
      <c r="BG191" s="14">
        <f t="shared" si="43"/>
        <v>0</v>
      </c>
      <c r="BH191" s="14">
        <f t="shared" si="44"/>
        <v>480</v>
      </c>
      <c r="BI191" s="14">
        <f t="shared" si="45"/>
        <v>0</v>
      </c>
      <c r="BJ191" s="14">
        <f t="shared" si="46"/>
        <v>1200</v>
      </c>
      <c r="BK191" s="14">
        <f t="shared" si="41"/>
        <v>480</v>
      </c>
      <c r="BL191" s="14">
        <f t="shared" si="42"/>
        <v>960</v>
      </c>
      <c r="CJ191" s="55">
        <v>187</v>
      </c>
      <c r="CK191" s="55">
        <v>2</v>
      </c>
      <c r="CL191" s="55" t="s">
        <v>278</v>
      </c>
      <c r="CM191" s="55">
        <v>87</v>
      </c>
      <c r="CN191" s="55"/>
      <c r="CO191" s="55"/>
      <c r="CP191" s="55"/>
      <c r="CQ191" s="55" t="s">
        <v>416</v>
      </c>
      <c r="CR191" s="55">
        <v>15600</v>
      </c>
      <c r="CS191" s="55" t="s">
        <v>417</v>
      </c>
      <c r="CT191" s="55">
        <v>95</v>
      </c>
      <c r="CU191" s="55"/>
      <c r="CV191" s="55"/>
      <c r="CW191" s="55" t="s">
        <v>417</v>
      </c>
      <c r="CX191" s="55">
        <v>105</v>
      </c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</row>
    <row r="192" spans="58:112" ht="16.5" x14ac:dyDescent="0.2">
      <c r="BF192" s="55">
        <v>187</v>
      </c>
      <c r="BG192" s="14">
        <f t="shared" si="43"/>
        <v>0</v>
      </c>
      <c r="BH192" s="14">
        <f t="shared" si="44"/>
        <v>480</v>
      </c>
      <c r="BI192" s="14">
        <f t="shared" si="45"/>
        <v>0</v>
      </c>
      <c r="BJ192" s="14">
        <f t="shared" si="46"/>
        <v>1200</v>
      </c>
      <c r="BK192" s="14">
        <f t="shared" si="41"/>
        <v>480</v>
      </c>
      <c r="BL192" s="14">
        <f t="shared" si="42"/>
        <v>960</v>
      </c>
      <c r="CJ192" s="55">
        <v>188</v>
      </c>
      <c r="CK192" s="55">
        <v>2</v>
      </c>
      <c r="CL192" s="55" t="s">
        <v>278</v>
      </c>
      <c r="CM192" s="55">
        <v>88</v>
      </c>
      <c r="CN192" s="55"/>
      <c r="CO192" s="55"/>
      <c r="CP192" s="55"/>
      <c r="CQ192" s="55" t="s">
        <v>416</v>
      </c>
      <c r="CR192" s="55">
        <v>15600</v>
      </c>
      <c r="CS192" s="55" t="s">
        <v>417</v>
      </c>
      <c r="CT192" s="55">
        <v>95</v>
      </c>
      <c r="CU192" s="55"/>
      <c r="CV192" s="55"/>
      <c r="CW192" s="55" t="s">
        <v>417</v>
      </c>
      <c r="CX192" s="55">
        <v>105</v>
      </c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</row>
    <row r="193" spans="58:112" ht="16.5" x14ac:dyDescent="0.2">
      <c r="BF193" s="55">
        <v>188</v>
      </c>
      <c r="BG193" s="14">
        <f t="shared" si="43"/>
        <v>0</v>
      </c>
      <c r="BH193" s="14">
        <f t="shared" si="44"/>
        <v>480</v>
      </c>
      <c r="BI193" s="14">
        <f t="shared" si="45"/>
        <v>0</v>
      </c>
      <c r="BJ193" s="14">
        <f t="shared" si="46"/>
        <v>1200</v>
      </c>
      <c r="BK193" s="14">
        <f t="shared" si="41"/>
        <v>480</v>
      </c>
      <c r="BL193" s="14">
        <f t="shared" si="42"/>
        <v>960</v>
      </c>
      <c r="CJ193" s="55">
        <v>189</v>
      </c>
      <c r="CK193" s="55">
        <v>2</v>
      </c>
      <c r="CL193" s="55" t="s">
        <v>278</v>
      </c>
      <c r="CM193" s="55">
        <v>89</v>
      </c>
      <c r="CN193" s="55"/>
      <c r="CO193" s="55"/>
      <c r="CP193" s="55"/>
      <c r="CQ193" s="55" t="s">
        <v>416</v>
      </c>
      <c r="CR193" s="55">
        <v>15600</v>
      </c>
      <c r="CS193" s="55" t="s">
        <v>417</v>
      </c>
      <c r="CT193" s="55">
        <v>95</v>
      </c>
      <c r="CU193" s="55"/>
      <c r="CV193" s="55"/>
      <c r="CW193" s="55" t="s">
        <v>417</v>
      </c>
      <c r="CX193" s="55">
        <v>105</v>
      </c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</row>
    <row r="194" spans="58:112" ht="16.5" x14ac:dyDescent="0.2">
      <c r="BF194" s="55">
        <v>189</v>
      </c>
      <c r="BG194" s="14">
        <f t="shared" si="43"/>
        <v>0</v>
      </c>
      <c r="BH194" s="14">
        <f t="shared" si="44"/>
        <v>480</v>
      </c>
      <c r="BI194" s="14">
        <f t="shared" si="45"/>
        <v>0</v>
      </c>
      <c r="BJ194" s="14">
        <f t="shared" si="46"/>
        <v>1200</v>
      </c>
      <c r="BK194" s="14">
        <f t="shared" si="41"/>
        <v>480</v>
      </c>
      <c r="BL194" s="14">
        <f t="shared" si="42"/>
        <v>960</v>
      </c>
      <c r="CJ194" s="55">
        <v>190</v>
      </c>
      <c r="CK194" s="55">
        <v>2</v>
      </c>
      <c r="CL194" s="55" t="s">
        <v>278</v>
      </c>
      <c r="CM194" s="55">
        <v>90</v>
      </c>
      <c r="CN194" s="55"/>
      <c r="CO194" s="55"/>
      <c r="CP194" s="55"/>
      <c r="CQ194" s="55" t="s">
        <v>416</v>
      </c>
      <c r="CR194" s="55">
        <v>15600</v>
      </c>
      <c r="CS194" s="55" t="s">
        <v>417</v>
      </c>
      <c r="CT194" s="55">
        <v>95</v>
      </c>
      <c r="CU194" s="55" t="s">
        <v>302</v>
      </c>
      <c r="CV194" s="55">
        <v>2</v>
      </c>
      <c r="CW194" s="55" t="s">
        <v>417</v>
      </c>
      <c r="CX194" s="55">
        <v>110</v>
      </c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</row>
    <row r="195" spans="58:112" ht="16.5" x14ac:dyDescent="0.2">
      <c r="BF195" s="55">
        <v>190</v>
      </c>
      <c r="BG195" s="14">
        <f t="shared" si="43"/>
        <v>0</v>
      </c>
      <c r="BH195" s="14">
        <f t="shared" si="44"/>
        <v>480</v>
      </c>
      <c r="BI195" s="14">
        <f t="shared" si="45"/>
        <v>0</v>
      </c>
      <c r="BJ195" s="14">
        <f t="shared" si="46"/>
        <v>1200</v>
      </c>
      <c r="BK195" s="14">
        <f t="shared" si="41"/>
        <v>480</v>
      </c>
      <c r="BL195" s="14">
        <f t="shared" si="42"/>
        <v>960</v>
      </c>
      <c r="CJ195" s="55">
        <v>191</v>
      </c>
      <c r="CK195" s="55">
        <v>2</v>
      </c>
      <c r="CL195" s="55" t="s">
        <v>278</v>
      </c>
      <c r="CM195" s="55">
        <v>91</v>
      </c>
      <c r="CN195" s="55"/>
      <c r="CO195" s="55"/>
      <c r="CP195" s="55"/>
      <c r="CQ195" s="55" t="s">
        <v>416</v>
      </c>
      <c r="CR195" s="55">
        <v>15600</v>
      </c>
      <c r="CS195" s="55" t="s">
        <v>417</v>
      </c>
      <c r="CT195" s="55">
        <v>100</v>
      </c>
      <c r="CU195" s="55"/>
      <c r="CV195" s="55"/>
      <c r="CW195" s="55" t="s">
        <v>417</v>
      </c>
      <c r="CX195" s="55">
        <v>110</v>
      </c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</row>
    <row r="196" spans="58:112" ht="16.5" x14ac:dyDescent="0.2">
      <c r="BF196" s="55">
        <v>191</v>
      </c>
      <c r="BG196" s="14">
        <f t="shared" si="43"/>
        <v>0</v>
      </c>
      <c r="BH196" s="14">
        <f t="shared" si="44"/>
        <v>480</v>
      </c>
      <c r="BI196" s="14">
        <f t="shared" si="45"/>
        <v>0</v>
      </c>
      <c r="BJ196" s="14">
        <f t="shared" si="46"/>
        <v>1200</v>
      </c>
      <c r="BK196" s="14">
        <f t="shared" si="41"/>
        <v>480</v>
      </c>
      <c r="BL196" s="14">
        <f t="shared" si="42"/>
        <v>960</v>
      </c>
      <c r="CJ196" s="55">
        <v>192</v>
      </c>
      <c r="CK196" s="55">
        <v>2</v>
      </c>
      <c r="CL196" s="55" t="s">
        <v>278</v>
      </c>
      <c r="CM196" s="55">
        <v>92</v>
      </c>
      <c r="CN196" s="55"/>
      <c r="CO196" s="55"/>
      <c r="CP196" s="55"/>
      <c r="CQ196" s="55" t="s">
        <v>416</v>
      </c>
      <c r="CR196" s="55">
        <v>15600</v>
      </c>
      <c r="CS196" s="55" t="s">
        <v>417</v>
      </c>
      <c r="CT196" s="55">
        <v>100</v>
      </c>
      <c r="CU196" s="55"/>
      <c r="CV196" s="55"/>
      <c r="CW196" s="55" t="s">
        <v>417</v>
      </c>
      <c r="CX196" s="55">
        <v>110</v>
      </c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</row>
    <row r="197" spans="58:112" ht="16.5" x14ac:dyDescent="0.2">
      <c r="BF197" s="55">
        <v>192</v>
      </c>
      <c r="BG197" s="14">
        <f t="shared" si="43"/>
        <v>0</v>
      </c>
      <c r="BH197" s="14">
        <f t="shared" si="44"/>
        <v>480</v>
      </c>
      <c r="BI197" s="14">
        <f t="shared" si="45"/>
        <v>0</v>
      </c>
      <c r="BJ197" s="14">
        <f t="shared" si="46"/>
        <v>1200</v>
      </c>
      <c r="BK197" s="14">
        <f t="shared" si="41"/>
        <v>480</v>
      </c>
      <c r="BL197" s="14">
        <f t="shared" si="42"/>
        <v>960</v>
      </c>
      <c r="CJ197" s="55">
        <v>193</v>
      </c>
      <c r="CK197" s="55">
        <v>2</v>
      </c>
      <c r="CL197" s="55" t="s">
        <v>278</v>
      </c>
      <c r="CM197" s="55">
        <v>93</v>
      </c>
      <c r="CN197" s="55"/>
      <c r="CO197" s="55"/>
      <c r="CP197" s="55"/>
      <c r="CQ197" s="55" t="s">
        <v>416</v>
      </c>
      <c r="CR197" s="55">
        <v>15600</v>
      </c>
      <c r="CS197" s="55" t="s">
        <v>417</v>
      </c>
      <c r="CT197" s="55">
        <v>100</v>
      </c>
      <c r="CU197" s="55"/>
      <c r="CV197" s="55"/>
      <c r="CW197" s="55" t="s">
        <v>417</v>
      </c>
      <c r="CX197" s="55">
        <v>110</v>
      </c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</row>
    <row r="198" spans="58:112" ht="16.5" x14ac:dyDescent="0.2">
      <c r="BF198" s="55">
        <v>193</v>
      </c>
      <c r="BG198" s="14">
        <f t="shared" si="43"/>
        <v>0</v>
      </c>
      <c r="BH198" s="14">
        <f t="shared" si="44"/>
        <v>480</v>
      </c>
      <c r="BI198" s="14">
        <f t="shared" si="45"/>
        <v>0</v>
      </c>
      <c r="BJ198" s="14">
        <f t="shared" si="46"/>
        <v>1200</v>
      </c>
      <c r="BK198" s="14">
        <f t="shared" si="41"/>
        <v>480</v>
      </c>
      <c r="BL198" s="14">
        <f t="shared" si="42"/>
        <v>960</v>
      </c>
      <c r="CJ198" s="55">
        <v>194</v>
      </c>
      <c r="CK198" s="55">
        <v>2</v>
      </c>
      <c r="CL198" s="55" t="s">
        <v>278</v>
      </c>
      <c r="CM198" s="55">
        <v>94</v>
      </c>
      <c r="CN198" s="55"/>
      <c r="CO198" s="55"/>
      <c r="CP198" s="55"/>
      <c r="CQ198" s="55" t="s">
        <v>416</v>
      </c>
      <c r="CR198" s="55">
        <v>15600</v>
      </c>
      <c r="CS198" s="55" t="s">
        <v>417</v>
      </c>
      <c r="CT198" s="55">
        <v>100</v>
      </c>
      <c r="CU198" s="55"/>
      <c r="CV198" s="55"/>
      <c r="CW198" s="55" t="s">
        <v>417</v>
      </c>
      <c r="CX198" s="55">
        <v>110</v>
      </c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</row>
    <row r="199" spans="58:112" ht="16.5" x14ac:dyDescent="0.2">
      <c r="BF199" s="55">
        <v>194</v>
      </c>
      <c r="BG199" s="14">
        <f t="shared" si="43"/>
        <v>0</v>
      </c>
      <c r="BH199" s="14">
        <f t="shared" si="44"/>
        <v>480</v>
      </c>
      <c r="BI199" s="14">
        <f t="shared" si="45"/>
        <v>0</v>
      </c>
      <c r="BJ199" s="14">
        <f t="shared" si="46"/>
        <v>1200</v>
      </c>
      <c r="BK199" s="14">
        <f t="shared" ref="BK199:BK262" si="47">BG199+BH198</f>
        <v>480</v>
      </c>
      <c r="BL199" s="14">
        <f t="shared" ref="BL199:BL262" si="48">BK199*BL$3</f>
        <v>960</v>
      </c>
      <c r="CJ199" s="55">
        <v>195</v>
      </c>
      <c r="CK199" s="55">
        <v>2</v>
      </c>
      <c r="CL199" s="55" t="s">
        <v>278</v>
      </c>
      <c r="CM199" s="55">
        <v>95</v>
      </c>
      <c r="CN199" s="55"/>
      <c r="CO199" s="55"/>
      <c r="CP199" s="55"/>
      <c r="CQ199" s="55" t="s">
        <v>416</v>
      </c>
      <c r="CR199" s="55">
        <v>15600</v>
      </c>
      <c r="CS199" s="55" t="s">
        <v>417</v>
      </c>
      <c r="CT199" s="55">
        <v>100</v>
      </c>
      <c r="CU199" s="55" t="s">
        <v>303</v>
      </c>
      <c r="CV199" s="55">
        <v>2</v>
      </c>
      <c r="CW199" s="55" t="s">
        <v>417</v>
      </c>
      <c r="CX199" s="55">
        <v>115</v>
      </c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</row>
    <row r="200" spans="58:112" ht="16.5" x14ac:dyDescent="0.2">
      <c r="BF200" s="55">
        <v>195</v>
      </c>
      <c r="BG200" s="14">
        <f t="shared" si="43"/>
        <v>0</v>
      </c>
      <c r="BH200" s="14">
        <f t="shared" si="44"/>
        <v>480</v>
      </c>
      <c r="BI200" s="14">
        <f t="shared" si="45"/>
        <v>0</v>
      </c>
      <c r="BJ200" s="14">
        <f t="shared" si="46"/>
        <v>1200</v>
      </c>
      <c r="BK200" s="14">
        <f t="shared" si="47"/>
        <v>480</v>
      </c>
      <c r="BL200" s="14">
        <f t="shared" si="48"/>
        <v>960</v>
      </c>
      <c r="CJ200" s="55">
        <v>196</v>
      </c>
      <c r="CK200" s="55">
        <v>2</v>
      </c>
      <c r="CL200" s="55" t="s">
        <v>278</v>
      </c>
      <c r="CM200" s="55">
        <v>96</v>
      </c>
      <c r="CN200" s="55"/>
      <c r="CO200" s="55"/>
      <c r="CP200" s="55"/>
      <c r="CQ200" s="55" t="s">
        <v>416</v>
      </c>
      <c r="CR200" s="55">
        <v>15600</v>
      </c>
      <c r="CS200" s="55" t="s">
        <v>417</v>
      </c>
      <c r="CT200" s="55">
        <v>105</v>
      </c>
      <c r="CU200" s="55"/>
      <c r="CV200" s="55"/>
      <c r="CW200" s="55" t="s">
        <v>417</v>
      </c>
      <c r="CX200" s="55">
        <v>115</v>
      </c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</row>
    <row r="201" spans="58:112" ht="16.5" x14ac:dyDescent="0.2">
      <c r="BF201" s="55">
        <v>196</v>
      </c>
      <c r="BG201" s="14">
        <f t="shared" si="43"/>
        <v>0</v>
      </c>
      <c r="BH201" s="14">
        <f t="shared" si="44"/>
        <v>480</v>
      </c>
      <c r="BI201" s="14">
        <f t="shared" si="45"/>
        <v>0</v>
      </c>
      <c r="BJ201" s="14">
        <f t="shared" si="46"/>
        <v>1200</v>
      </c>
      <c r="BK201" s="14">
        <f t="shared" si="47"/>
        <v>480</v>
      </c>
      <c r="BL201" s="14">
        <f t="shared" si="48"/>
        <v>960</v>
      </c>
      <c r="CJ201" s="55">
        <v>197</v>
      </c>
      <c r="CK201" s="55">
        <v>2</v>
      </c>
      <c r="CL201" s="55" t="s">
        <v>278</v>
      </c>
      <c r="CM201" s="55">
        <v>97</v>
      </c>
      <c r="CN201" s="55"/>
      <c r="CO201" s="55"/>
      <c r="CP201" s="55"/>
      <c r="CQ201" s="55" t="s">
        <v>416</v>
      </c>
      <c r="CR201" s="55">
        <v>15600</v>
      </c>
      <c r="CS201" s="55" t="s">
        <v>417</v>
      </c>
      <c r="CT201" s="55">
        <v>105</v>
      </c>
      <c r="CU201" s="55"/>
      <c r="CV201" s="55"/>
      <c r="CW201" s="55" t="s">
        <v>417</v>
      </c>
      <c r="CX201" s="55">
        <v>115</v>
      </c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</row>
    <row r="202" spans="58:112" ht="16.5" x14ac:dyDescent="0.2">
      <c r="BF202" s="55">
        <v>197</v>
      </c>
      <c r="BG202" s="14">
        <f t="shared" si="43"/>
        <v>0</v>
      </c>
      <c r="BH202" s="14">
        <f t="shared" si="44"/>
        <v>480</v>
      </c>
      <c r="BI202" s="14">
        <f t="shared" si="45"/>
        <v>0</v>
      </c>
      <c r="BJ202" s="14">
        <f t="shared" si="46"/>
        <v>1200</v>
      </c>
      <c r="BK202" s="14">
        <f t="shared" si="47"/>
        <v>480</v>
      </c>
      <c r="BL202" s="14">
        <f t="shared" si="48"/>
        <v>960</v>
      </c>
      <c r="CJ202" s="55">
        <v>198</v>
      </c>
      <c r="CK202" s="55">
        <v>2</v>
      </c>
      <c r="CL202" s="55" t="s">
        <v>278</v>
      </c>
      <c r="CM202" s="55">
        <v>98</v>
      </c>
      <c r="CN202" s="55"/>
      <c r="CO202" s="55"/>
      <c r="CP202" s="55"/>
      <c r="CQ202" s="55" t="s">
        <v>416</v>
      </c>
      <c r="CR202" s="55">
        <v>15600</v>
      </c>
      <c r="CS202" s="55" t="s">
        <v>417</v>
      </c>
      <c r="CT202" s="55">
        <v>105</v>
      </c>
      <c r="CU202" s="55"/>
      <c r="CV202" s="55"/>
      <c r="CW202" s="55" t="s">
        <v>417</v>
      </c>
      <c r="CX202" s="55">
        <v>115</v>
      </c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</row>
    <row r="203" spans="58:112" ht="16.5" x14ac:dyDescent="0.2">
      <c r="BF203" s="55">
        <v>198</v>
      </c>
      <c r="BG203" s="14">
        <f t="shared" si="43"/>
        <v>0</v>
      </c>
      <c r="BH203" s="14">
        <f t="shared" si="44"/>
        <v>480</v>
      </c>
      <c r="BI203" s="14">
        <f t="shared" si="45"/>
        <v>0</v>
      </c>
      <c r="BJ203" s="14">
        <f t="shared" si="46"/>
        <v>1200</v>
      </c>
      <c r="BK203" s="14">
        <f t="shared" si="47"/>
        <v>480</v>
      </c>
      <c r="BL203" s="14">
        <f t="shared" si="48"/>
        <v>960</v>
      </c>
      <c r="CJ203" s="55">
        <v>199</v>
      </c>
      <c r="CK203" s="55">
        <v>2</v>
      </c>
      <c r="CL203" s="55" t="s">
        <v>278</v>
      </c>
      <c r="CM203" s="55">
        <v>99</v>
      </c>
      <c r="CN203" s="55"/>
      <c r="CO203" s="55"/>
      <c r="CP203" s="55"/>
      <c r="CQ203" s="55" t="s">
        <v>416</v>
      </c>
      <c r="CR203" s="55">
        <v>15600</v>
      </c>
      <c r="CS203" s="55" t="s">
        <v>417</v>
      </c>
      <c r="CT203" s="55">
        <v>105</v>
      </c>
      <c r="CU203" s="55"/>
      <c r="CV203" s="55"/>
      <c r="CW203" s="55" t="s">
        <v>417</v>
      </c>
      <c r="CX203" s="55">
        <v>115</v>
      </c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</row>
    <row r="204" spans="58:112" ht="16.5" x14ac:dyDescent="0.2">
      <c r="BF204" s="55">
        <v>199</v>
      </c>
      <c r="BG204" s="14">
        <f t="shared" si="43"/>
        <v>0</v>
      </c>
      <c r="BH204" s="14">
        <f t="shared" si="44"/>
        <v>480</v>
      </c>
      <c r="BI204" s="14">
        <f t="shared" si="45"/>
        <v>0</v>
      </c>
      <c r="BJ204" s="14">
        <f t="shared" si="46"/>
        <v>1200</v>
      </c>
      <c r="BK204" s="14">
        <f t="shared" si="47"/>
        <v>480</v>
      </c>
      <c r="BL204" s="14">
        <f t="shared" si="48"/>
        <v>960</v>
      </c>
      <c r="CJ204" s="55">
        <v>200</v>
      </c>
      <c r="CK204" s="55">
        <v>2</v>
      </c>
      <c r="CL204" s="55" t="s">
        <v>278</v>
      </c>
      <c r="CM204" s="55">
        <v>100</v>
      </c>
      <c r="CN204" s="55"/>
      <c r="CO204" s="55"/>
      <c r="CP204" s="55"/>
      <c r="CQ204" s="55" t="s">
        <v>416</v>
      </c>
      <c r="CR204" s="55">
        <v>18000</v>
      </c>
      <c r="CS204" s="55" t="s">
        <v>417</v>
      </c>
      <c r="CT204" s="55">
        <v>105</v>
      </c>
      <c r="CU204" s="55" t="s">
        <v>302</v>
      </c>
      <c r="CV204" s="55">
        <v>2</v>
      </c>
      <c r="CW204" s="55" t="s">
        <v>417</v>
      </c>
      <c r="CX204" s="55">
        <v>120</v>
      </c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</row>
    <row r="205" spans="58:112" ht="16.5" x14ac:dyDescent="0.2">
      <c r="BF205" s="55">
        <v>200</v>
      </c>
      <c r="BG205" s="14">
        <f t="shared" si="43"/>
        <v>0</v>
      </c>
      <c r="BH205" s="14">
        <f t="shared" si="44"/>
        <v>480</v>
      </c>
      <c r="BI205" s="14">
        <f t="shared" si="45"/>
        <v>0</v>
      </c>
      <c r="BJ205" s="14">
        <f t="shared" si="46"/>
        <v>1200</v>
      </c>
      <c r="BK205" s="14">
        <f t="shared" si="47"/>
        <v>480</v>
      </c>
      <c r="BL205" s="14">
        <f t="shared" si="48"/>
        <v>960</v>
      </c>
      <c r="CJ205" s="55">
        <v>201</v>
      </c>
      <c r="CK205" s="55">
        <v>3</v>
      </c>
      <c r="CL205" s="55" t="s">
        <v>278</v>
      </c>
      <c r="CM205" s="55">
        <v>1</v>
      </c>
      <c r="CN205" s="55"/>
      <c r="CO205" s="55"/>
      <c r="CP205" s="55"/>
      <c r="CQ205" s="55" t="s">
        <v>416</v>
      </c>
      <c r="CR205" s="55">
        <v>5760</v>
      </c>
      <c r="CS205" s="55" t="s">
        <v>417</v>
      </c>
      <c r="CT205" s="55">
        <v>15</v>
      </c>
      <c r="CU205" s="55"/>
      <c r="CV205" s="55"/>
      <c r="CW205" s="55" t="s">
        <v>417</v>
      </c>
      <c r="CX205" s="55">
        <v>20</v>
      </c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</row>
    <row r="206" spans="58:112" ht="16.5" x14ac:dyDescent="0.2">
      <c r="BF206" s="55">
        <v>201</v>
      </c>
      <c r="BG206" s="14">
        <f t="shared" si="43"/>
        <v>0</v>
      </c>
      <c r="BH206" s="14">
        <f t="shared" si="44"/>
        <v>480</v>
      </c>
      <c r="BI206" s="14">
        <f t="shared" si="45"/>
        <v>0</v>
      </c>
      <c r="BJ206" s="14">
        <f t="shared" si="46"/>
        <v>1200</v>
      </c>
      <c r="BK206" s="14">
        <f t="shared" si="47"/>
        <v>480</v>
      </c>
      <c r="BL206" s="14">
        <f t="shared" si="48"/>
        <v>960</v>
      </c>
      <c r="CJ206" s="55">
        <v>202</v>
      </c>
      <c r="CK206" s="55">
        <v>3</v>
      </c>
      <c r="CL206" s="55" t="s">
        <v>278</v>
      </c>
      <c r="CM206" s="55">
        <v>2</v>
      </c>
      <c r="CN206" s="55"/>
      <c r="CO206" s="55"/>
      <c r="CP206" s="55"/>
      <c r="CQ206" s="55" t="s">
        <v>416</v>
      </c>
      <c r="CR206" s="55">
        <v>5760</v>
      </c>
      <c r="CS206" s="55" t="s">
        <v>417</v>
      </c>
      <c r="CT206" s="55">
        <v>15</v>
      </c>
      <c r="CU206" s="55" t="s">
        <v>304</v>
      </c>
      <c r="CV206" s="55">
        <v>1</v>
      </c>
      <c r="CW206" s="55" t="s">
        <v>417</v>
      </c>
      <c r="CX206" s="55">
        <v>20</v>
      </c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</row>
    <row r="207" spans="58:112" ht="16.5" x14ac:dyDescent="0.2">
      <c r="BF207" s="55">
        <v>202</v>
      </c>
      <c r="BG207" s="14">
        <f t="shared" si="43"/>
        <v>0</v>
      </c>
      <c r="BH207" s="14">
        <f t="shared" si="44"/>
        <v>480</v>
      </c>
      <c r="BI207" s="14">
        <f t="shared" si="45"/>
        <v>0</v>
      </c>
      <c r="BJ207" s="14">
        <f t="shared" si="46"/>
        <v>1200</v>
      </c>
      <c r="BK207" s="14">
        <f t="shared" si="47"/>
        <v>480</v>
      </c>
      <c r="BL207" s="14">
        <f t="shared" si="48"/>
        <v>960</v>
      </c>
      <c r="CJ207" s="55">
        <v>203</v>
      </c>
      <c r="CK207" s="55">
        <v>3</v>
      </c>
      <c r="CL207" s="55" t="s">
        <v>278</v>
      </c>
      <c r="CM207" s="55">
        <v>3</v>
      </c>
      <c r="CN207" s="55"/>
      <c r="CO207" s="55"/>
      <c r="CP207" s="55"/>
      <c r="CQ207" s="55" t="s">
        <v>416</v>
      </c>
      <c r="CR207" s="55">
        <v>5760</v>
      </c>
      <c r="CS207" s="55" t="s">
        <v>417</v>
      </c>
      <c r="CT207" s="55">
        <v>15</v>
      </c>
      <c r="CU207" s="55"/>
      <c r="CV207" s="55"/>
      <c r="CW207" s="55" t="s">
        <v>417</v>
      </c>
      <c r="CX207" s="55">
        <v>20</v>
      </c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</row>
    <row r="208" spans="58:112" ht="16.5" x14ac:dyDescent="0.2">
      <c r="BF208" s="55">
        <v>203</v>
      </c>
      <c r="BG208" s="14">
        <f t="shared" si="43"/>
        <v>0</v>
      </c>
      <c r="BH208" s="14">
        <f t="shared" si="44"/>
        <v>480</v>
      </c>
      <c r="BI208" s="14">
        <f t="shared" si="45"/>
        <v>0</v>
      </c>
      <c r="BJ208" s="14">
        <f t="shared" si="46"/>
        <v>1200</v>
      </c>
      <c r="BK208" s="14">
        <f t="shared" si="47"/>
        <v>480</v>
      </c>
      <c r="BL208" s="14">
        <f t="shared" si="48"/>
        <v>960</v>
      </c>
      <c r="CJ208" s="55">
        <v>204</v>
      </c>
      <c r="CK208" s="55">
        <v>3</v>
      </c>
      <c r="CL208" s="55" t="s">
        <v>278</v>
      </c>
      <c r="CM208" s="55">
        <v>4</v>
      </c>
      <c r="CN208" s="55"/>
      <c r="CO208" s="55"/>
      <c r="CP208" s="55"/>
      <c r="CQ208" s="55" t="s">
        <v>416</v>
      </c>
      <c r="CR208" s="55">
        <v>5760</v>
      </c>
      <c r="CS208" s="55" t="s">
        <v>417</v>
      </c>
      <c r="CT208" s="55">
        <v>15</v>
      </c>
      <c r="CU208" s="55" t="s">
        <v>305</v>
      </c>
      <c r="CV208" s="55">
        <v>1</v>
      </c>
      <c r="CW208" s="55" t="s">
        <v>417</v>
      </c>
      <c r="CX208" s="55">
        <v>20</v>
      </c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</row>
    <row r="209" spans="58:112" ht="16.5" x14ac:dyDescent="0.2">
      <c r="BF209" s="55">
        <v>204</v>
      </c>
      <c r="BG209" s="14">
        <f t="shared" si="43"/>
        <v>0</v>
      </c>
      <c r="BH209" s="14">
        <f t="shared" si="44"/>
        <v>480</v>
      </c>
      <c r="BI209" s="14">
        <f t="shared" si="45"/>
        <v>0</v>
      </c>
      <c r="BJ209" s="14">
        <f t="shared" si="46"/>
        <v>1200</v>
      </c>
      <c r="BK209" s="14">
        <f t="shared" si="47"/>
        <v>480</v>
      </c>
      <c r="BL209" s="14">
        <f t="shared" si="48"/>
        <v>960</v>
      </c>
      <c r="CJ209" s="55">
        <v>205</v>
      </c>
      <c r="CK209" s="55">
        <v>3</v>
      </c>
      <c r="CL209" s="55" t="s">
        <v>278</v>
      </c>
      <c r="CM209" s="55">
        <v>5</v>
      </c>
      <c r="CN209" s="55"/>
      <c r="CO209" s="55"/>
      <c r="CP209" s="55"/>
      <c r="CQ209" s="55" t="s">
        <v>416</v>
      </c>
      <c r="CR209" s="55">
        <v>5760</v>
      </c>
      <c r="CS209" s="55" t="s">
        <v>417</v>
      </c>
      <c r="CT209" s="55">
        <v>15</v>
      </c>
      <c r="CU209" s="55"/>
      <c r="CV209" s="55"/>
      <c r="CW209" s="55" t="s">
        <v>417</v>
      </c>
      <c r="CX209" s="55">
        <v>25</v>
      </c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</row>
    <row r="210" spans="58:112" ht="16.5" x14ac:dyDescent="0.2">
      <c r="BF210" s="55">
        <v>205</v>
      </c>
      <c r="BG210" s="14">
        <f t="shared" si="43"/>
        <v>0</v>
      </c>
      <c r="BH210" s="14">
        <f t="shared" si="44"/>
        <v>480</v>
      </c>
      <c r="BI210" s="14">
        <f t="shared" si="45"/>
        <v>0</v>
      </c>
      <c r="BJ210" s="14">
        <f t="shared" si="46"/>
        <v>1200</v>
      </c>
      <c r="BK210" s="14">
        <f t="shared" si="47"/>
        <v>480</v>
      </c>
      <c r="BL210" s="14">
        <f t="shared" si="48"/>
        <v>960</v>
      </c>
      <c r="CJ210" s="55">
        <v>206</v>
      </c>
      <c r="CK210" s="55">
        <v>3</v>
      </c>
      <c r="CL210" s="55" t="s">
        <v>278</v>
      </c>
      <c r="CM210" s="55">
        <v>6</v>
      </c>
      <c r="CN210" s="55"/>
      <c r="CO210" s="55"/>
      <c r="CP210" s="55"/>
      <c r="CQ210" s="55" t="s">
        <v>416</v>
      </c>
      <c r="CR210" s="55">
        <v>7200</v>
      </c>
      <c r="CS210" s="55" t="s">
        <v>417</v>
      </c>
      <c r="CT210" s="55">
        <v>20</v>
      </c>
      <c r="CU210" s="55"/>
      <c r="CV210" s="55"/>
      <c r="CW210" s="55" t="s">
        <v>417</v>
      </c>
      <c r="CX210" s="55">
        <v>25</v>
      </c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</row>
    <row r="211" spans="58:112" ht="16.5" x14ac:dyDescent="0.2">
      <c r="BF211" s="55">
        <v>206</v>
      </c>
      <c r="BG211" s="14">
        <f t="shared" si="43"/>
        <v>0</v>
      </c>
      <c r="BH211" s="14">
        <f t="shared" si="44"/>
        <v>480</v>
      </c>
      <c r="BI211" s="14">
        <f t="shared" si="45"/>
        <v>0</v>
      </c>
      <c r="BJ211" s="14">
        <f t="shared" si="46"/>
        <v>1200</v>
      </c>
      <c r="BK211" s="14">
        <f t="shared" si="47"/>
        <v>480</v>
      </c>
      <c r="BL211" s="14">
        <f t="shared" si="48"/>
        <v>960</v>
      </c>
      <c r="CJ211" s="55">
        <v>207</v>
      </c>
      <c r="CK211" s="55">
        <v>3</v>
      </c>
      <c r="CL211" s="55" t="s">
        <v>278</v>
      </c>
      <c r="CM211" s="55">
        <v>7</v>
      </c>
      <c r="CN211" s="55"/>
      <c r="CO211" s="55"/>
      <c r="CP211" s="55"/>
      <c r="CQ211" s="55" t="s">
        <v>416</v>
      </c>
      <c r="CR211" s="55">
        <v>7200</v>
      </c>
      <c r="CS211" s="55" t="s">
        <v>417</v>
      </c>
      <c r="CT211" s="55">
        <v>20</v>
      </c>
      <c r="CU211" s="55" t="s">
        <v>308</v>
      </c>
      <c r="CV211" s="55">
        <v>1</v>
      </c>
      <c r="CW211" s="55" t="s">
        <v>417</v>
      </c>
      <c r="CX211" s="55">
        <v>25</v>
      </c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</row>
    <row r="212" spans="58:112" ht="16.5" x14ac:dyDescent="0.2">
      <c r="BF212" s="55">
        <v>207</v>
      </c>
      <c r="BG212" s="14">
        <f t="shared" si="43"/>
        <v>0</v>
      </c>
      <c r="BH212" s="14">
        <f t="shared" si="44"/>
        <v>480</v>
      </c>
      <c r="BI212" s="14">
        <f t="shared" si="45"/>
        <v>0</v>
      </c>
      <c r="BJ212" s="14">
        <f t="shared" si="46"/>
        <v>1200</v>
      </c>
      <c r="BK212" s="14">
        <f t="shared" si="47"/>
        <v>480</v>
      </c>
      <c r="BL212" s="14">
        <f t="shared" si="48"/>
        <v>960</v>
      </c>
      <c r="CJ212" s="55">
        <v>208</v>
      </c>
      <c r="CK212" s="55">
        <v>3</v>
      </c>
      <c r="CL212" s="55" t="s">
        <v>278</v>
      </c>
      <c r="CM212" s="55">
        <v>8</v>
      </c>
      <c r="CN212" s="55"/>
      <c r="CO212" s="55"/>
      <c r="CP212" s="55"/>
      <c r="CQ212" s="55" t="s">
        <v>416</v>
      </c>
      <c r="CR212" s="55">
        <v>7200</v>
      </c>
      <c r="CS212" s="55" t="s">
        <v>417</v>
      </c>
      <c r="CT212" s="55">
        <v>20</v>
      </c>
      <c r="CU212" s="55"/>
      <c r="CV212" s="55"/>
      <c r="CW212" s="55" t="s">
        <v>417</v>
      </c>
      <c r="CX212" s="55">
        <v>25</v>
      </c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</row>
    <row r="213" spans="58:112" ht="16.5" x14ac:dyDescent="0.2">
      <c r="BF213" s="55">
        <v>208</v>
      </c>
      <c r="BG213" s="14">
        <f t="shared" si="43"/>
        <v>0</v>
      </c>
      <c r="BH213" s="14">
        <f t="shared" si="44"/>
        <v>480</v>
      </c>
      <c r="BI213" s="14">
        <f t="shared" si="45"/>
        <v>0</v>
      </c>
      <c r="BJ213" s="14">
        <f t="shared" si="46"/>
        <v>1200</v>
      </c>
      <c r="BK213" s="14">
        <f t="shared" si="47"/>
        <v>480</v>
      </c>
      <c r="BL213" s="14">
        <f t="shared" si="48"/>
        <v>960</v>
      </c>
      <c r="CJ213" s="55">
        <v>209</v>
      </c>
      <c r="CK213" s="55">
        <v>3</v>
      </c>
      <c r="CL213" s="55" t="s">
        <v>278</v>
      </c>
      <c r="CM213" s="55">
        <v>9</v>
      </c>
      <c r="CN213" s="55"/>
      <c r="CO213" s="55"/>
      <c r="CP213" s="55"/>
      <c r="CQ213" s="55" t="s">
        <v>416</v>
      </c>
      <c r="CR213" s="55">
        <v>7200</v>
      </c>
      <c r="CS213" s="55" t="s">
        <v>417</v>
      </c>
      <c r="CT213" s="55">
        <v>20</v>
      </c>
      <c r="CU213" s="55"/>
      <c r="CV213" s="55"/>
      <c r="CW213" s="55" t="s">
        <v>417</v>
      </c>
      <c r="CX213" s="55">
        <v>25</v>
      </c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</row>
    <row r="214" spans="58:112" ht="16.5" x14ac:dyDescent="0.2">
      <c r="BF214" s="55">
        <v>209</v>
      </c>
      <c r="BG214" s="14">
        <f t="shared" si="43"/>
        <v>0</v>
      </c>
      <c r="BH214" s="14">
        <f t="shared" si="44"/>
        <v>480</v>
      </c>
      <c r="BI214" s="14">
        <f t="shared" si="45"/>
        <v>0</v>
      </c>
      <c r="BJ214" s="14">
        <f t="shared" si="46"/>
        <v>1200</v>
      </c>
      <c r="BK214" s="14">
        <f t="shared" si="47"/>
        <v>480</v>
      </c>
      <c r="BL214" s="14">
        <f t="shared" si="48"/>
        <v>960</v>
      </c>
      <c r="CJ214" s="55">
        <v>210</v>
      </c>
      <c r="CK214" s="55">
        <v>3</v>
      </c>
      <c r="CL214" s="55" t="s">
        <v>278</v>
      </c>
      <c r="CM214" s="55">
        <v>10</v>
      </c>
      <c r="CN214" s="55"/>
      <c r="CO214" s="55"/>
      <c r="CP214" s="55"/>
      <c r="CQ214" s="55" t="s">
        <v>416</v>
      </c>
      <c r="CR214" s="55">
        <v>7200</v>
      </c>
      <c r="CS214" s="55" t="s">
        <v>417</v>
      </c>
      <c r="CT214" s="55">
        <v>20</v>
      </c>
      <c r="CU214" s="55" t="s">
        <v>309</v>
      </c>
      <c r="CV214" s="55">
        <v>1</v>
      </c>
      <c r="CW214" s="55" t="s">
        <v>417</v>
      </c>
      <c r="CX214" s="55">
        <v>30</v>
      </c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</row>
    <row r="215" spans="58:112" ht="16.5" x14ac:dyDescent="0.2">
      <c r="BF215" s="55">
        <v>210</v>
      </c>
      <c r="BG215" s="14">
        <f t="shared" si="43"/>
        <v>0</v>
      </c>
      <c r="BH215" s="14">
        <f t="shared" si="44"/>
        <v>480</v>
      </c>
      <c r="BI215" s="14">
        <f t="shared" si="45"/>
        <v>0</v>
      </c>
      <c r="BJ215" s="14">
        <f t="shared" si="46"/>
        <v>1200</v>
      </c>
      <c r="BK215" s="14">
        <f t="shared" si="47"/>
        <v>480</v>
      </c>
      <c r="BL215" s="14">
        <f t="shared" si="48"/>
        <v>960</v>
      </c>
      <c r="CJ215" s="55">
        <v>211</v>
      </c>
      <c r="CK215" s="55">
        <v>3</v>
      </c>
      <c r="CL215" s="55" t="s">
        <v>278</v>
      </c>
      <c r="CM215" s="55">
        <v>11</v>
      </c>
      <c r="CN215" s="55"/>
      <c r="CO215" s="55"/>
      <c r="CP215" s="55"/>
      <c r="CQ215" s="55" t="s">
        <v>416</v>
      </c>
      <c r="CR215" s="55">
        <v>9000</v>
      </c>
      <c r="CS215" s="55" t="s">
        <v>417</v>
      </c>
      <c r="CT215" s="55">
        <v>25</v>
      </c>
      <c r="CU215" s="55"/>
      <c r="CV215" s="55"/>
      <c r="CW215" s="55" t="s">
        <v>417</v>
      </c>
      <c r="CX215" s="55">
        <v>30</v>
      </c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</row>
    <row r="216" spans="58:112" ht="16.5" x14ac:dyDescent="0.2">
      <c r="BF216" s="55">
        <v>211</v>
      </c>
      <c r="BG216" s="14">
        <f t="shared" si="43"/>
        <v>0</v>
      </c>
      <c r="BH216" s="14">
        <f t="shared" si="44"/>
        <v>480</v>
      </c>
      <c r="BI216" s="14">
        <f t="shared" si="45"/>
        <v>0</v>
      </c>
      <c r="BJ216" s="14">
        <f t="shared" si="46"/>
        <v>1200</v>
      </c>
      <c r="BK216" s="14">
        <f t="shared" si="47"/>
        <v>480</v>
      </c>
      <c r="BL216" s="14">
        <f t="shared" si="48"/>
        <v>960</v>
      </c>
      <c r="CJ216" s="55">
        <v>212</v>
      </c>
      <c r="CK216" s="55">
        <v>3</v>
      </c>
      <c r="CL216" s="55" t="s">
        <v>278</v>
      </c>
      <c r="CM216" s="55">
        <v>12</v>
      </c>
      <c r="CN216" s="55"/>
      <c r="CO216" s="55"/>
      <c r="CP216" s="55"/>
      <c r="CQ216" s="55" t="s">
        <v>416</v>
      </c>
      <c r="CR216" s="55">
        <v>9000</v>
      </c>
      <c r="CS216" s="55" t="s">
        <v>417</v>
      </c>
      <c r="CT216" s="55">
        <v>25</v>
      </c>
      <c r="CU216" s="55"/>
      <c r="CV216" s="55"/>
      <c r="CW216" s="55" t="s">
        <v>417</v>
      </c>
      <c r="CX216" s="55">
        <v>30</v>
      </c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</row>
    <row r="217" spans="58:112" ht="16.5" x14ac:dyDescent="0.2">
      <c r="BF217" s="55">
        <v>212</v>
      </c>
      <c r="BG217" s="14">
        <f t="shared" si="43"/>
        <v>0</v>
      </c>
      <c r="BH217" s="14">
        <f t="shared" si="44"/>
        <v>480</v>
      </c>
      <c r="BI217" s="14">
        <f t="shared" si="45"/>
        <v>0</v>
      </c>
      <c r="BJ217" s="14">
        <f t="shared" si="46"/>
        <v>1200</v>
      </c>
      <c r="BK217" s="14">
        <f t="shared" si="47"/>
        <v>480</v>
      </c>
      <c r="BL217" s="14">
        <f t="shared" si="48"/>
        <v>960</v>
      </c>
      <c r="CJ217" s="55">
        <v>213</v>
      </c>
      <c r="CK217" s="55">
        <v>3</v>
      </c>
      <c r="CL217" s="55" t="s">
        <v>278</v>
      </c>
      <c r="CM217" s="55">
        <v>13</v>
      </c>
      <c r="CN217" s="55"/>
      <c r="CO217" s="55"/>
      <c r="CP217" s="55"/>
      <c r="CQ217" s="55" t="s">
        <v>416</v>
      </c>
      <c r="CR217" s="55">
        <v>9000</v>
      </c>
      <c r="CS217" s="55" t="s">
        <v>417</v>
      </c>
      <c r="CT217" s="55">
        <v>25</v>
      </c>
      <c r="CU217" s="55"/>
      <c r="CV217" s="55"/>
      <c r="CW217" s="55" t="s">
        <v>417</v>
      </c>
      <c r="CX217" s="55">
        <v>30</v>
      </c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</row>
    <row r="218" spans="58:112" ht="16.5" x14ac:dyDescent="0.2">
      <c r="BF218" s="55">
        <v>213</v>
      </c>
      <c r="BG218" s="14">
        <f t="shared" si="43"/>
        <v>0</v>
      </c>
      <c r="BH218" s="14">
        <f t="shared" si="44"/>
        <v>480</v>
      </c>
      <c r="BI218" s="14">
        <f t="shared" si="45"/>
        <v>0</v>
      </c>
      <c r="BJ218" s="14">
        <f t="shared" si="46"/>
        <v>1200</v>
      </c>
      <c r="BK218" s="14">
        <f t="shared" si="47"/>
        <v>480</v>
      </c>
      <c r="BL218" s="14">
        <f t="shared" si="48"/>
        <v>960</v>
      </c>
      <c r="CJ218" s="55">
        <v>214</v>
      </c>
      <c r="CK218" s="55">
        <v>3</v>
      </c>
      <c r="CL218" s="55" t="s">
        <v>278</v>
      </c>
      <c r="CM218" s="55">
        <v>14</v>
      </c>
      <c r="CN218" s="55"/>
      <c r="CO218" s="55"/>
      <c r="CP218" s="55"/>
      <c r="CQ218" s="55" t="s">
        <v>416</v>
      </c>
      <c r="CR218" s="55">
        <v>9000</v>
      </c>
      <c r="CS218" s="55" t="s">
        <v>417</v>
      </c>
      <c r="CT218" s="55">
        <v>25</v>
      </c>
      <c r="CU218" s="55"/>
      <c r="CV218" s="55"/>
      <c r="CW218" s="55" t="s">
        <v>417</v>
      </c>
      <c r="CX218" s="55">
        <v>30</v>
      </c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</row>
    <row r="219" spans="58:112" ht="16.5" x14ac:dyDescent="0.2">
      <c r="BF219" s="55">
        <v>214</v>
      </c>
      <c r="BG219" s="14">
        <f t="shared" si="43"/>
        <v>0</v>
      </c>
      <c r="BH219" s="14">
        <f t="shared" si="44"/>
        <v>480</v>
      </c>
      <c r="BI219" s="14">
        <f t="shared" si="45"/>
        <v>0</v>
      </c>
      <c r="BJ219" s="14">
        <f t="shared" si="46"/>
        <v>1200</v>
      </c>
      <c r="BK219" s="14">
        <f t="shared" si="47"/>
        <v>480</v>
      </c>
      <c r="BL219" s="14">
        <f t="shared" si="48"/>
        <v>960</v>
      </c>
      <c r="CJ219" s="55">
        <v>215</v>
      </c>
      <c r="CK219" s="55">
        <v>3</v>
      </c>
      <c r="CL219" s="55" t="s">
        <v>278</v>
      </c>
      <c r="CM219" s="55">
        <v>15</v>
      </c>
      <c r="CN219" s="55"/>
      <c r="CO219" s="55"/>
      <c r="CP219" s="55"/>
      <c r="CQ219" s="55" t="s">
        <v>416</v>
      </c>
      <c r="CR219" s="55">
        <v>9000</v>
      </c>
      <c r="CS219" s="55" t="s">
        <v>417</v>
      </c>
      <c r="CT219" s="55">
        <v>25</v>
      </c>
      <c r="CU219" s="55" t="s">
        <v>304</v>
      </c>
      <c r="CV219" s="55">
        <v>2</v>
      </c>
      <c r="CW219" s="55" t="s">
        <v>417</v>
      </c>
      <c r="CX219" s="55">
        <v>35</v>
      </c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</row>
    <row r="220" spans="58:112" ht="16.5" x14ac:dyDescent="0.2">
      <c r="BF220" s="55">
        <v>215</v>
      </c>
      <c r="BG220" s="14">
        <f t="shared" si="43"/>
        <v>0</v>
      </c>
      <c r="BH220" s="14">
        <f t="shared" si="44"/>
        <v>480</v>
      </c>
      <c r="BI220" s="14">
        <f t="shared" si="45"/>
        <v>0</v>
      </c>
      <c r="BJ220" s="14">
        <f t="shared" si="46"/>
        <v>1200</v>
      </c>
      <c r="BK220" s="14">
        <f t="shared" si="47"/>
        <v>480</v>
      </c>
      <c r="BL220" s="14">
        <f t="shared" si="48"/>
        <v>960</v>
      </c>
      <c r="CJ220" s="55">
        <v>216</v>
      </c>
      <c r="CK220" s="55">
        <v>3</v>
      </c>
      <c r="CL220" s="55" t="s">
        <v>278</v>
      </c>
      <c r="CM220" s="55">
        <v>16</v>
      </c>
      <c r="CN220" s="55"/>
      <c r="CO220" s="55"/>
      <c r="CP220" s="55"/>
      <c r="CQ220" s="55" t="s">
        <v>416</v>
      </c>
      <c r="CR220" s="55">
        <v>10800</v>
      </c>
      <c r="CS220" s="55" t="s">
        <v>417</v>
      </c>
      <c r="CT220" s="55">
        <v>30</v>
      </c>
      <c r="CU220" s="55"/>
      <c r="CV220" s="55"/>
      <c r="CW220" s="55" t="s">
        <v>417</v>
      </c>
      <c r="CX220" s="55">
        <v>35</v>
      </c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</row>
    <row r="221" spans="58:112" ht="16.5" x14ac:dyDescent="0.2">
      <c r="BF221" s="55">
        <v>216</v>
      </c>
      <c r="BG221" s="14">
        <f t="shared" si="43"/>
        <v>0</v>
      </c>
      <c r="BH221" s="14">
        <f t="shared" si="44"/>
        <v>480</v>
      </c>
      <c r="BI221" s="14">
        <f t="shared" si="45"/>
        <v>0</v>
      </c>
      <c r="BJ221" s="14">
        <f t="shared" si="46"/>
        <v>1200</v>
      </c>
      <c r="BK221" s="14">
        <f t="shared" si="47"/>
        <v>480</v>
      </c>
      <c r="BL221" s="14">
        <f t="shared" si="48"/>
        <v>960</v>
      </c>
      <c r="CJ221" s="55">
        <v>217</v>
      </c>
      <c r="CK221" s="55">
        <v>3</v>
      </c>
      <c r="CL221" s="55" t="s">
        <v>278</v>
      </c>
      <c r="CM221" s="55">
        <v>17</v>
      </c>
      <c r="CN221" s="55"/>
      <c r="CO221" s="55"/>
      <c r="CP221" s="55"/>
      <c r="CQ221" s="55" t="s">
        <v>416</v>
      </c>
      <c r="CR221" s="55">
        <v>10800</v>
      </c>
      <c r="CS221" s="55" t="s">
        <v>417</v>
      </c>
      <c r="CT221" s="55">
        <v>30</v>
      </c>
      <c r="CU221" s="55"/>
      <c r="CV221" s="55"/>
      <c r="CW221" s="55" t="s">
        <v>417</v>
      </c>
      <c r="CX221" s="55">
        <v>35</v>
      </c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</row>
    <row r="222" spans="58:112" ht="16.5" x14ac:dyDescent="0.2">
      <c r="BF222" s="55">
        <v>217</v>
      </c>
      <c r="BG222" s="14">
        <f t="shared" si="43"/>
        <v>0</v>
      </c>
      <c r="BH222" s="14">
        <f t="shared" si="44"/>
        <v>480</v>
      </c>
      <c r="BI222" s="14">
        <f t="shared" si="45"/>
        <v>0</v>
      </c>
      <c r="BJ222" s="14">
        <f t="shared" si="46"/>
        <v>1200</v>
      </c>
      <c r="BK222" s="14">
        <f t="shared" si="47"/>
        <v>480</v>
      </c>
      <c r="BL222" s="14">
        <f t="shared" si="48"/>
        <v>960</v>
      </c>
      <c r="CJ222" s="55">
        <v>218</v>
      </c>
      <c r="CK222" s="55">
        <v>3</v>
      </c>
      <c r="CL222" s="55" t="s">
        <v>278</v>
      </c>
      <c r="CM222" s="55">
        <v>18</v>
      </c>
      <c r="CN222" s="55"/>
      <c r="CO222" s="55"/>
      <c r="CP222" s="55"/>
      <c r="CQ222" s="55" t="s">
        <v>416</v>
      </c>
      <c r="CR222" s="55">
        <v>10800</v>
      </c>
      <c r="CS222" s="55" t="s">
        <v>417</v>
      </c>
      <c r="CT222" s="55">
        <v>30</v>
      </c>
      <c r="CU222" s="55"/>
      <c r="CV222" s="55"/>
      <c r="CW222" s="55" t="s">
        <v>417</v>
      </c>
      <c r="CX222" s="55">
        <v>35</v>
      </c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</row>
    <row r="223" spans="58:112" ht="16.5" x14ac:dyDescent="0.2">
      <c r="BF223" s="55">
        <v>218</v>
      </c>
      <c r="BG223" s="14">
        <f t="shared" si="43"/>
        <v>0</v>
      </c>
      <c r="BH223" s="14">
        <f t="shared" si="44"/>
        <v>480</v>
      </c>
      <c r="BI223" s="14">
        <f t="shared" si="45"/>
        <v>0</v>
      </c>
      <c r="BJ223" s="14">
        <f t="shared" si="46"/>
        <v>1200</v>
      </c>
      <c r="BK223" s="14">
        <f t="shared" si="47"/>
        <v>480</v>
      </c>
      <c r="BL223" s="14">
        <f t="shared" si="48"/>
        <v>960</v>
      </c>
      <c r="CJ223" s="55">
        <v>219</v>
      </c>
      <c r="CK223" s="55">
        <v>3</v>
      </c>
      <c r="CL223" s="55" t="s">
        <v>278</v>
      </c>
      <c r="CM223" s="55">
        <v>19</v>
      </c>
      <c r="CN223" s="55"/>
      <c r="CO223" s="55"/>
      <c r="CP223" s="55"/>
      <c r="CQ223" s="55" t="s">
        <v>416</v>
      </c>
      <c r="CR223" s="55">
        <v>10800</v>
      </c>
      <c r="CS223" s="55" t="s">
        <v>417</v>
      </c>
      <c r="CT223" s="55">
        <v>30</v>
      </c>
      <c r="CU223" s="55"/>
      <c r="CV223" s="55"/>
      <c r="CW223" s="55" t="s">
        <v>417</v>
      </c>
      <c r="CX223" s="55">
        <v>35</v>
      </c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</row>
    <row r="224" spans="58:112" ht="16.5" x14ac:dyDescent="0.2">
      <c r="BF224" s="55">
        <v>219</v>
      </c>
      <c r="BG224" s="14">
        <f t="shared" si="43"/>
        <v>0</v>
      </c>
      <c r="BH224" s="14">
        <f t="shared" si="44"/>
        <v>480</v>
      </c>
      <c r="BI224" s="14">
        <f t="shared" si="45"/>
        <v>0</v>
      </c>
      <c r="BJ224" s="14">
        <f t="shared" si="46"/>
        <v>1200</v>
      </c>
      <c r="BK224" s="14">
        <f t="shared" si="47"/>
        <v>480</v>
      </c>
      <c r="BL224" s="14">
        <f t="shared" si="48"/>
        <v>960</v>
      </c>
      <c r="CJ224" s="55">
        <v>220</v>
      </c>
      <c r="CK224" s="55">
        <v>3</v>
      </c>
      <c r="CL224" s="55" t="s">
        <v>278</v>
      </c>
      <c r="CM224" s="55">
        <v>20</v>
      </c>
      <c r="CN224" s="55"/>
      <c r="CO224" s="55"/>
      <c r="CP224" s="55"/>
      <c r="CQ224" s="55" t="s">
        <v>416</v>
      </c>
      <c r="CR224" s="55">
        <v>12960</v>
      </c>
      <c r="CS224" s="55" t="s">
        <v>417</v>
      </c>
      <c r="CT224" s="55">
        <v>30</v>
      </c>
      <c r="CU224" s="55" t="s">
        <v>305</v>
      </c>
      <c r="CV224" s="55">
        <v>2</v>
      </c>
      <c r="CW224" s="55" t="s">
        <v>417</v>
      </c>
      <c r="CX224" s="55">
        <v>40</v>
      </c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</row>
    <row r="225" spans="58:112" ht="16.5" x14ac:dyDescent="0.2">
      <c r="BF225" s="55">
        <v>220</v>
      </c>
      <c r="BG225" s="14">
        <f t="shared" si="43"/>
        <v>0</v>
      </c>
      <c r="BH225" s="14">
        <f t="shared" si="44"/>
        <v>480</v>
      </c>
      <c r="BI225" s="14">
        <f t="shared" si="45"/>
        <v>0</v>
      </c>
      <c r="BJ225" s="14">
        <f t="shared" si="46"/>
        <v>1200</v>
      </c>
      <c r="BK225" s="14">
        <f t="shared" si="47"/>
        <v>480</v>
      </c>
      <c r="BL225" s="14">
        <f t="shared" si="48"/>
        <v>960</v>
      </c>
      <c r="CJ225" s="55">
        <v>221</v>
      </c>
      <c r="CK225" s="55">
        <v>3</v>
      </c>
      <c r="CL225" s="55" t="s">
        <v>278</v>
      </c>
      <c r="CM225" s="55">
        <v>21</v>
      </c>
      <c r="CN225" s="55"/>
      <c r="CO225" s="55"/>
      <c r="CP225" s="55"/>
      <c r="CQ225" s="55" t="s">
        <v>416</v>
      </c>
      <c r="CR225" s="55">
        <v>12960</v>
      </c>
      <c r="CS225" s="55" t="s">
        <v>417</v>
      </c>
      <c r="CT225" s="55">
        <v>35</v>
      </c>
      <c r="CU225" s="55"/>
      <c r="CV225" s="55"/>
      <c r="CW225" s="55" t="s">
        <v>417</v>
      </c>
      <c r="CX225" s="55">
        <v>40</v>
      </c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</row>
    <row r="226" spans="58:112" ht="16.5" x14ac:dyDescent="0.2">
      <c r="BF226" s="55">
        <v>221</v>
      </c>
      <c r="BG226" s="14">
        <f t="shared" si="43"/>
        <v>0</v>
      </c>
      <c r="BH226" s="14">
        <f t="shared" si="44"/>
        <v>480</v>
      </c>
      <c r="BI226" s="14">
        <f t="shared" si="45"/>
        <v>0</v>
      </c>
      <c r="BJ226" s="14">
        <f t="shared" si="46"/>
        <v>1200</v>
      </c>
      <c r="BK226" s="14">
        <f t="shared" si="47"/>
        <v>480</v>
      </c>
      <c r="BL226" s="14">
        <f t="shared" si="48"/>
        <v>960</v>
      </c>
      <c r="CJ226" s="55">
        <v>222</v>
      </c>
      <c r="CK226" s="55">
        <v>3</v>
      </c>
      <c r="CL226" s="55" t="s">
        <v>278</v>
      </c>
      <c r="CM226" s="55">
        <v>22</v>
      </c>
      <c r="CN226" s="55"/>
      <c r="CO226" s="55"/>
      <c r="CP226" s="55"/>
      <c r="CQ226" s="55" t="s">
        <v>416</v>
      </c>
      <c r="CR226" s="55">
        <v>12960</v>
      </c>
      <c r="CS226" s="55" t="s">
        <v>417</v>
      </c>
      <c r="CT226" s="55">
        <v>35</v>
      </c>
      <c r="CU226" s="55"/>
      <c r="CV226" s="55"/>
      <c r="CW226" s="55" t="s">
        <v>417</v>
      </c>
      <c r="CX226" s="55">
        <v>40</v>
      </c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</row>
    <row r="227" spans="58:112" ht="16.5" x14ac:dyDescent="0.2">
      <c r="BF227" s="55">
        <v>222</v>
      </c>
      <c r="BG227" s="14">
        <f t="shared" si="43"/>
        <v>0</v>
      </c>
      <c r="BH227" s="14">
        <f t="shared" si="44"/>
        <v>480</v>
      </c>
      <c r="BI227" s="14">
        <f t="shared" si="45"/>
        <v>0</v>
      </c>
      <c r="BJ227" s="14">
        <f t="shared" si="46"/>
        <v>1200</v>
      </c>
      <c r="BK227" s="14">
        <f t="shared" si="47"/>
        <v>480</v>
      </c>
      <c r="BL227" s="14">
        <f t="shared" si="48"/>
        <v>960</v>
      </c>
      <c r="CJ227" s="55">
        <v>223</v>
      </c>
      <c r="CK227" s="55">
        <v>3</v>
      </c>
      <c r="CL227" s="55" t="s">
        <v>278</v>
      </c>
      <c r="CM227" s="55">
        <v>23</v>
      </c>
      <c r="CN227" s="55"/>
      <c r="CO227" s="55"/>
      <c r="CP227" s="55"/>
      <c r="CQ227" s="55" t="s">
        <v>416</v>
      </c>
      <c r="CR227" s="55">
        <v>12960</v>
      </c>
      <c r="CS227" s="55" t="s">
        <v>417</v>
      </c>
      <c r="CT227" s="55">
        <v>35</v>
      </c>
      <c r="CU227" s="55"/>
      <c r="CV227" s="55"/>
      <c r="CW227" s="55" t="s">
        <v>417</v>
      </c>
      <c r="CX227" s="55">
        <v>40</v>
      </c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</row>
    <row r="228" spans="58:112" ht="16.5" x14ac:dyDescent="0.2">
      <c r="BF228" s="55">
        <v>223</v>
      </c>
      <c r="BG228" s="14">
        <f t="shared" si="43"/>
        <v>0</v>
      </c>
      <c r="BH228" s="14">
        <f t="shared" si="44"/>
        <v>480</v>
      </c>
      <c r="BI228" s="14">
        <f t="shared" si="45"/>
        <v>0</v>
      </c>
      <c r="BJ228" s="14">
        <f t="shared" si="46"/>
        <v>1200</v>
      </c>
      <c r="BK228" s="14">
        <f t="shared" si="47"/>
        <v>480</v>
      </c>
      <c r="BL228" s="14">
        <f t="shared" si="48"/>
        <v>960</v>
      </c>
      <c r="CJ228" s="55">
        <v>224</v>
      </c>
      <c r="CK228" s="55">
        <v>3</v>
      </c>
      <c r="CL228" s="55" t="s">
        <v>278</v>
      </c>
      <c r="CM228" s="55">
        <v>24</v>
      </c>
      <c r="CN228" s="55"/>
      <c r="CO228" s="55"/>
      <c r="CP228" s="55"/>
      <c r="CQ228" s="55" t="s">
        <v>416</v>
      </c>
      <c r="CR228" s="55">
        <v>12960</v>
      </c>
      <c r="CS228" s="55" t="s">
        <v>417</v>
      </c>
      <c r="CT228" s="55">
        <v>35</v>
      </c>
      <c r="CU228" s="55"/>
      <c r="CV228" s="55"/>
      <c r="CW228" s="55" t="s">
        <v>417</v>
      </c>
      <c r="CX228" s="55">
        <v>40</v>
      </c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</row>
    <row r="229" spans="58:112" ht="16.5" x14ac:dyDescent="0.2">
      <c r="BF229" s="55">
        <v>224</v>
      </c>
      <c r="BG229" s="14">
        <f t="shared" si="43"/>
        <v>0</v>
      </c>
      <c r="BH229" s="14">
        <f t="shared" si="44"/>
        <v>480</v>
      </c>
      <c r="BI229" s="14">
        <f t="shared" si="45"/>
        <v>0</v>
      </c>
      <c r="BJ229" s="14">
        <f t="shared" si="46"/>
        <v>1200</v>
      </c>
      <c r="BK229" s="14">
        <f t="shared" si="47"/>
        <v>480</v>
      </c>
      <c r="BL229" s="14">
        <f t="shared" si="48"/>
        <v>960</v>
      </c>
      <c r="CJ229" s="55">
        <v>225</v>
      </c>
      <c r="CK229" s="55">
        <v>3</v>
      </c>
      <c r="CL229" s="55" t="s">
        <v>278</v>
      </c>
      <c r="CM229" s="55">
        <v>25</v>
      </c>
      <c r="CN229" s="55"/>
      <c r="CO229" s="55"/>
      <c r="CP229" s="55"/>
      <c r="CQ229" s="55" t="s">
        <v>416</v>
      </c>
      <c r="CR229" s="55">
        <v>12960</v>
      </c>
      <c r="CS229" s="55" t="s">
        <v>417</v>
      </c>
      <c r="CT229" s="55">
        <v>35</v>
      </c>
      <c r="CU229" s="55" t="s">
        <v>308</v>
      </c>
      <c r="CV229" s="55">
        <v>2</v>
      </c>
      <c r="CW229" s="55" t="s">
        <v>417</v>
      </c>
      <c r="CX229" s="55">
        <v>45</v>
      </c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</row>
    <row r="230" spans="58:112" ht="16.5" x14ac:dyDescent="0.2">
      <c r="BF230" s="55">
        <v>225</v>
      </c>
      <c r="BG230" s="14">
        <f t="shared" si="43"/>
        <v>0</v>
      </c>
      <c r="BH230" s="14">
        <f t="shared" si="44"/>
        <v>480</v>
      </c>
      <c r="BI230" s="14">
        <f t="shared" si="45"/>
        <v>0</v>
      </c>
      <c r="BJ230" s="14">
        <f t="shared" si="46"/>
        <v>1200</v>
      </c>
      <c r="BK230" s="14">
        <f t="shared" si="47"/>
        <v>480</v>
      </c>
      <c r="BL230" s="14">
        <f t="shared" si="48"/>
        <v>960</v>
      </c>
      <c r="CJ230" s="55">
        <v>226</v>
      </c>
      <c r="CK230" s="55">
        <v>3</v>
      </c>
      <c r="CL230" s="55" t="s">
        <v>278</v>
      </c>
      <c r="CM230" s="55">
        <v>26</v>
      </c>
      <c r="CN230" s="55"/>
      <c r="CO230" s="55"/>
      <c r="CP230" s="55"/>
      <c r="CQ230" s="55" t="s">
        <v>416</v>
      </c>
      <c r="CR230" s="55">
        <v>12960</v>
      </c>
      <c r="CS230" s="55" t="s">
        <v>417</v>
      </c>
      <c r="CT230" s="55">
        <v>40</v>
      </c>
      <c r="CU230" s="55"/>
      <c r="CV230" s="55"/>
      <c r="CW230" s="55" t="s">
        <v>417</v>
      </c>
      <c r="CX230" s="55">
        <v>45</v>
      </c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</row>
    <row r="231" spans="58:112" ht="16.5" x14ac:dyDescent="0.2">
      <c r="BF231" s="55">
        <v>226</v>
      </c>
      <c r="BG231" s="14">
        <f t="shared" si="43"/>
        <v>0</v>
      </c>
      <c r="BH231" s="14">
        <f t="shared" si="44"/>
        <v>480</v>
      </c>
      <c r="BI231" s="14">
        <f t="shared" si="45"/>
        <v>0</v>
      </c>
      <c r="BJ231" s="14">
        <f t="shared" si="46"/>
        <v>1200</v>
      </c>
      <c r="BK231" s="14">
        <f t="shared" si="47"/>
        <v>480</v>
      </c>
      <c r="BL231" s="14">
        <f t="shared" si="48"/>
        <v>960</v>
      </c>
      <c r="CJ231" s="55">
        <v>227</v>
      </c>
      <c r="CK231" s="55">
        <v>3</v>
      </c>
      <c r="CL231" s="55" t="s">
        <v>278</v>
      </c>
      <c r="CM231" s="55">
        <v>27</v>
      </c>
      <c r="CN231" s="55"/>
      <c r="CO231" s="55"/>
      <c r="CP231" s="55"/>
      <c r="CQ231" s="55" t="s">
        <v>416</v>
      </c>
      <c r="CR231" s="55">
        <v>12960</v>
      </c>
      <c r="CS231" s="55" t="s">
        <v>417</v>
      </c>
      <c r="CT231" s="55">
        <v>40</v>
      </c>
      <c r="CU231" s="55"/>
      <c r="CV231" s="55"/>
      <c r="CW231" s="55" t="s">
        <v>417</v>
      </c>
      <c r="CX231" s="55">
        <v>45</v>
      </c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</row>
    <row r="232" spans="58:112" ht="16.5" x14ac:dyDescent="0.2">
      <c r="BF232" s="55">
        <v>227</v>
      </c>
      <c r="BG232" s="14">
        <f t="shared" si="43"/>
        <v>0</v>
      </c>
      <c r="BH232" s="14">
        <f t="shared" si="44"/>
        <v>480</v>
      </c>
      <c r="BI232" s="14">
        <f t="shared" si="45"/>
        <v>0</v>
      </c>
      <c r="BJ232" s="14">
        <f t="shared" si="46"/>
        <v>1200</v>
      </c>
      <c r="BK232" s="14">
        <f t="shared" si="47"/>
        <v>480</v>
      </c>
      <c r="BL232" s="14">
        <f t="shared" si="48"/>
        <v>960</v>
      </c>
      <c r="CJ232" s="55">
        <v>228</v>
      </c>
      <c r="CK232" s="55">
        <v>3</v>
      </c>
      <c r="CL232" s="55" t="s">
        <v>278</v>
      </c>
      <c r="CM232" s="55">
        <v>28</v>
      </c>
      <c r="CN232" s="55"/>
      <c r="CO232" s="55"/>
      <c r="CP232" s="55"/>
      <c r="CQ232" s="55" t="s">
        <v>416</v>
      </c>
      <c r="CR232" s="55">
        <v>12960</v>
      </c>
      <c r="CS232" s="55" t="s">
        <v>417</v>
      </c>
      <c r="CT232" s="55">
        <v>40</v>
      </c>
      <c r="CU232" s="55"/>
      <c r="CV232" s="55"/>
      <c r="CW232" s="55" t="s">
        <v>417</v>
      </c>
      <c r="CX232" s="55">
        <v>45</v>
      </c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</row>
    <row r="233" spans="58:112" ht="16.5" x14ac:dyDescent="0.2">
      <c r="BF233" s="55">
        <v>228</v>
      </c>
      <c r="BG233" s="14">
        <f t="shared" si="43"/>
        <v>0</v>
      </c>
      <c r="BH233" s="14">
        <f t="shared" si="44"/>
        <v>480</v>
      </c>
      <c r="BI233" s="14">
        <f t="shared" si="45"/>
        <v>0</v>
      </c>
      <c r="BJ233" s="14">
        <f t="shared" si="46"/>
        <v>1200</v>
      </c>
      <c r="BK233" s="14">
        <f t="shared" si="47"/>
        <v>480</v>
      </c>
      <c r="BL233" s="14">
        <f t="shared" si="48"/>
        <v>960</v>
      </c>
      <c r="CJ233" s="55">
        <v>229</v>
      </c>
      <c r="CK233" s="55">
        <v>3</v>
      </c>
      <c r="CL233" s="55" t="s">
        <v>278</v>
      </c>
      <c r="CM233" s="55">
        <v>29</v>
      </c>
      <c r="CN233" s="55"/>
      <c r="CO233" s="55"/>
      <c r="CP233" s="55"/>
      <c r="CQ233" s="55" t="s">
        <v>416</v>
      </c>
      <c r="CR233" s="55">
        <v>12960</v>
      </c>
      <c r="CS233" s="55" t="s">
        <v>417</v>
      </c>
      <c r="CT233" s="55">
        <v>40</v>
      </c>
      <c r="CU233" s="55"/>
      <c r="CV233" s="55"/>
      <c r="CW233" s="55" t="s">
        <v>417</v>
      </c>
      <c r="CX233" s="55">
        <v>45</v>
      </c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</row>
    <row r="234" spans="58:112" ht="16.5" x14ac:dyDescent="0.2">
      <c r="BF234" s="55">
        <v>229</v>
      </c>
      <c r="BG234" s="14">
        <f t="shared" ref="BG234:BG297" si="49">SUMIFS($F$5:$F$104,$AT$6:$AT$105,"="&amp;BF234)+SUMIFS($Q$5:$Q$104,$AW$6:$AW$105,"="&amp;BF234)+SUMIFS($AB$5:$AB$104,$AZ$6:$AZ$105,"="&amp;BF234)+SUMIFS($AM$5:$AM$104,$BC$6:$BC$105,"="&amp;BF234)</f>
        <v>0</v>
      </c>
      <c r="BH234" s="14">
        <f t="shared" ref="BH234:BH297" si="50">INDEX($G$5:$G$104,MATCH(BF234,$AT$5:$AT$105,1)-1)+INDEX($R$5:$R$104,MATCH(BF234,$AW$5:$AW$105,1)-1)+INDEX($AC$5:$AC$104,MATCH(BF234,$AZ$5:$AZ$105,1)-1)+INDEX($AN$5:$AN$104,MATCH(BF234,$BC$5:$BC$105,1)-1)</f>
        <v>480</v>
      </c>
      <c r="BI234" s="14">
        <f t="shared" ref="BI234:BI297" si="51">SUMIFS($H$5:$H$104,$AT$6:$AT$105,"="&amp;BF234)+SUMIFS($S$5:$S$104,$AW$6:$AW$105,"="&amp;BF234)+SUMIFS($AD$5:$AD$104,$AZ$6:$AZ$105,"="&amp;BF234)+SUMIFS($AO$5:$AO$104,$BC$6:$BC$105,"="&amp;BF234)</f>
        <v>0</v>
      </c>
      <c r="BJ234" s="14">
        <f t="shared" ref="BJ234:BJ297" si="52">INDEX($I$5:$I$104,MATCH(BF234,$AT$5:$AT$105,1)-1)+INDEX($T$5:$T$104,MATCH(BF234,$AW$5:$AW$105,1)-1)+INDEX($AE$5:$AE$104,MATCH(BF234,$AZ$5:$AZ$105,1)-1)+INDEX($AP$5:$AP$104,MATCH(BF234,$BC$5:$BC$105,1)-1)</f>
        <v>1200</v>
      </c>
      <c r="BK234" s="14">
        <f t="shared" si="47"/>
        <v>480</v>
      </c>
      <c r="BL234" s="14">
        <f t="shared" si="48"/>
        <v>960</v>
      </c>
      <c r="CJ234" s="55">
        <v>230</v>
      </c>
      <c r="CK234" s="55">
        <v>3</v>
      </c>
      <c r="CL234" s="55" t="s">
        <v>278</v>
      </c>
      <c r="CM234" s="55">
        <v>30</v>
      </c>
      <c r="CN234" s="55"/>
      <c r="CO234" s="55"/>
      <c r="CP234" s="55"/>
      <c r="CQ234" s="55" t="s">
        <v>416</v>
      </c>
      <c r="CR234" s="55">
        <v>16200</v>
      </c>
      <c r="CS234" s="55" t="s">
        <v>417</v>
      </c>
      <c r="CT234" s="55">
        <v>40</v>
      </c>
      <c r="CU234" s="55" t="s">
        <v>309</v>
      </c>
      <c r="CV234" s="55">
        <v>2</v>
      </c>
      <c r="CW234" s="55" t="s">
        <v>417</v>
      </c>
      <c r="CX234" s="55">
        <v>50</v>
      </c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</row>
    <row r="235" spans="58:112" ht="16.5" x14ac:dyDescent="0.2">
      <c r="BF235" s="55">
        <v>230</v>
      </c>
      <c r="BG235" s="14">
        <f t="shared" si="49"/>
        <v>0</v>
      </c>
      <c r="BH235" s="14">
        <f t="shared" si="50"/>
        <v>480</v>
      </c>
      <c r="BI235" s="14">
        <f t="shared" si="51"/>
        <v>0</v>
      </c>
      <c r="BJ235" s="14">
        <f t="shared" si="52"/>
        <v>1200</v>
      </c>
      <c r="BK235" s="14">
        <f t="shared" si="47"/>
        <v>480</v>
      </c>
      <c r="BL235" s="14">
        <f t="shared" si="48"/>
        <v>960</v>
      </c>
      <c r="CJ235" s="55">
        <v>231</v>
      </c>
      <c r="CK235" s="55">
        <v>3</v>
      </c>
      <c r="CL235" s="55" t="s">
        <v>278</v>
      </c>
      <c r="CM235" s="55">
        <v>31</v>
      </c>
      <c r="CN235" s="55"/>
      <c r="CO235" s="55"/>
      <c r="CP235" s="55"/>
      <c r="CQ235" s="55" t="s">
        <v>416</v>
      </c>
      <c r="CR235" s="55">
        <v>16200</v>
      </c>
      <c r="CS235" s="55" t="s">
        <v>417</v>
      </c>
      <c r="CT235" s="55">
        <v>45</v>
      </c>
      <c r="CU235" s="55"/>
      <c r="CV235" s="55"/>
      <c r="CW235" s="55" t="s">
        <v>417</v>
      </c>
      <c r="CX235" s="55">
        <v>50</v>
      </c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</row>
    <row r="236" spans="58:112" ht="16.5" x14ac:dyDescent="0.2">
      <c r="BF236" s="55">
        <v>231</v>
      </c>
      <c r="BG236" s="14">
        <f t="shared" si="49"/>
        <v>0</v>
      </c>
      <c r="BH236" s="14">
        <f t="shared" si="50"/>
        <v>480</v>
      </c>
      <c r="BI236" s="14">
        <f t="shared" si="51"/>
        <v>0</v>
      </c>
      <c r="BJ236" s="14">
        <f t="shared" si="52"/>
        <v>1200</v>
      </c>
      <c r="BK236" s="14">
        <f t="shared" si="47"/>
        <v>480</v>
      </c>
      <c r="BL236" s="14">
        <f t="shared" si="48"/>
        <v>960</v>
      </c>
      <c r="CJ236" s="55">
        <v>232</v>
      </c>
      <c r="CK236" s="55">
        <v>3</v>
      </c>
      <c r="CL236" s="55" t="s">
        <v>278</v>
      </c>
      <c r="CM236" s="55">
        <v>32</v>
      </c>
      <c r="CN236" s="55"/>
      <c r="CO236" s="55"/>
      <c r="CP236" s="55"/>
      <c r="CQ236" s="55" t="s">
        <v>416</v>
      </c>
      <c r="CR236" s="55">
        <v>16200</v>
      </c>
      <c r="CS236" s="55" t="s">
        <v>417</v>
      </c>
      <c r="CT236" s="55">
        <v>45</v>
      </c>
      <c r="CU236" s="55"/>
      <c r="CV236" s="55"/>
      <c r="CW236" s="55" t="s">
        <v>417</v>
      </c>
      <c r="CX236" s="55">
        <v>50</v>
      </c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</row>
    <row r="237" spans="58:112" ht="16.5" x14ac:dyDescent="0.2">
      <c r="BF237" s="55">
        <v>232</v>
      </c>
      <c r="BG237" s="14">
        <f t="shared" si="49"/>
        <v>0</v>
      </c>
      <c r="BH237" s="14">
        <f t="shared" si="50"/>
        <v>480</v>
      </c>
      <c r="BI237" s="14">
        <f t="shared" si="51"/>
        <v>0</v>
      </c>
      <c r="BJ237" s="14">
        <f t="shared" si="52"/>
        <v>1200</v>
      </c>
      <c r="BK237" s="14">
        <f t="shared" si="47"/>
        <v>480</v>
      </c>
      <c r="BL237" s="14">
        <f t="shared" si="48"/>
        <v>960</v>
      </c>
      <c r="CJ237" s="55">
        <v>233</v>
      </c>
      <c r="CK237" s="55">
        <v>3</v>
      </c>
      <c r="CL237" s="55" t="s">
        <v>278</v>
      </c>
      <c r="CM237" s="55">
        <v>33</v>
      </c>
      <c r="CN237" s="55"/>
      <c r="CO237" s="55"/>
      <c r="CP237" s="55"/>
      <c r="CQ237" s="55" t="s">
        <v>416</v>
      </c>
      <c r="CR237" s="55">
        <v>16200</v>
      </c>
      <c r="CS237" s="55" t="s">
        <v>417</v>
      </c>
      <c r="CT237" s="55">
        <v>45</v>
      </c>
      <c r="CU237" s="55"/>
      <c r="CV237" s="55"/>
      <c r="CW237" s="55" t="s">
        <v>417</v>
      </c>
      <c r="CX237" s="55">
        <v>50</v>
      </c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</row>
    <row r="238" spans="58:112" ht="16.5" x14ac:dyDescent="0.2">
      <c r="BF238" s="55">
        <v>233</v>
      </c>
      <c r="BG238" s="14">
        <f t="shared" si="49"/>
        <v>0</v>
      </c>
      <c r="BH238" s="14">
        <f t="shared" si="50"/>
        <v>480</v>
      </c>
      <c r="BI238" s="14">
        <f t="shared" si="51"/>
        <v>0</v>
      </c>
      <c r="BJ238" s="14">
        <f t="shared" si="52"/>
        <v>1200</v>
      </c>
      <c r="BK238" s="14">
        <f t="shared" si="47"/>
        <v>480</v>
      </c>
      <c r="BL238" s="14">
        <f t="shared" si="48"/>
        <v>960</v>
      </c>
      <c r="CJ238" s="55">
        <v>234</v>
      </c>
      <c r="CK238" s="55">
        <v>3</v>
      </c>
      <c r="CL238" s="55" t="s">
        <v>278</v>
      </c>
      <c r="CM238" s="55">
        <v>34</v>
      </c>
      <c r="CN238" s="55"/>
      <c r="CO238" s="55"/>
      <c r="CP238" s="55"/>
      <c r="CQ238" s="55" t="s">
        <v>416</v>
      </c>
      <c r="CR238" s="55">
        <v>16200</v>
      </c>
      <c r="CS238" s="55" t="s">
        <v>417</v>
      </c>
      <c r="CT238" s="55">
        <v>45</v>
      </c>
      <c r="CU238" s="55"/>
      <c r="CV238" s="55"/>
      <c r="CW238" s="55" t="s">
        <v>417</v>
      </c>
      <c r="CX238" s="55">
        <v>50</v>
      </c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</row>
    <row r="239" spans="58:112" ht="16.5" x14ac:dyDescent="0.2">
      <c r="BF239" s="55">
        <v>234</v>
      </c>
      <c r="BG239" s="14">
        <f t="shared" si="49"/>
        <v>0</v>
      </c>
      <c r="BH239" s="14">
        <f t="shared" si="50"/>
        <v>480</v>
      </c>
      <c r="BI239" s="14">
        <f t="shared" si="51"/>
        <v>0</v>
      </c>
      <c r="BJ239" s="14">
        <f t="shared" si="52"/>
        <v>1200</v>
      </c>
      <c r="BK239" s="14">
        <f t="shared" si="47"/>
        <v>480</v>
      </c>
      <c r="BL239" s="14">
        <f t="shared" si="48"/>
        <v>960</v>
      </c>
      <c r="CJ239" s="55">
        <v>235</v>
      </c>
      <c r="CK239" s="55">
        <v>3</v>
      </c>
      <c r="CL239" s="55" t="s">
        <v>278</v>
      </c>
      <c r="CM239" s="55">
        <v>35</v>
      </c>
      <c r="CN239" s="55"/>
      <c r="CO239" s="55"/>
      <c r="CP239" s="55"/>
      <c r="CQ239" s="55" t="s">
        <v>416</v>
      </c>
      <c r="CR239" s="55">
        <v>16200</v>
      </c>
      <c r="CS239" s="55" t="s">
        <v>417</v>
      </c>
      <c r="CT239" s="55">
        <v>45</v>
      </c>
      <c r="CU239" s="55" t="s">
        <v>304</v>
      </c>
      <c r="CV239" s="55">
        <v>2</v>
      </c>
      <c r="CW239" s="55" t="s">
        <v>417</v>
      </c>
      <c r="CX239" s="55">
        <v>55</v>
      </c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</row>
    <row r="240" spans="58:112" ht="16.5" x14ac:dyDescent="0.2">
      <c r="BF240" s="55">
        <v>235</v>
      </c>
      <c r="BG240" s="14">
        <f t="shared" si="49"/>
        <v>0</v>
      </c>
      <c r="BH240" s="14">
        <f t="shared" si="50"/>
        <v>480</v>
      </c>
      <c r="BI240" s="14">
        <f t="shared" si="51"/>
        <v>0</v>
      </c>
      <c r="BJ240" s="14">
        <f t="shared" si="52"/>
        <v>1200</v>
      </c>
      <c r="BK240" s="14">
        <f t="shared" si="47"/>
        <v>480</v>
      </c>
      <c r="BL240" s="14">
        <f t="shared" si="48"/>
        <v>960</v>
      </c>
      <c r="CJ240" s="55">
        <v>236</v>
      </c>
      <c r="CK240" s="55">
        <v>3</v>
      </c>
      <c r="CL240" s="55" t="s">
        <v>278</v>
      </c>
      <c r="CM240" s="55">
        <v>36</v>
      </c>
      <c r="CN240" s="55"/>
      <c r="CO240" s="55"/>
      <c r="CP240" s="55"/>
      <c r="CQ240" s="55" t="s">
        <v>416</v>
      </c>
      <c r="CR240" s="55">
        <v>16200</v>
      </c>
      <c r="CS240" s="55" t="s">
        <v>417</v>
      </c>
      <c r="CT240" s="55">
        <v>50</v>
      </c>
      <c r="CU240" s="55"/>
      <c r="CV240" s="55"/>
      <c r="CW240" s="55" t="s">
        <v>417</v>
      </c>
      <c r="CX240" s="55">
        <v>55</v>
      </c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</row>
    <row r="241" spans="58:112" ht="16.5" x14ac:dyDescent="0.2">
      <c r="BF241" s="55">
        <v>236</v>
      </c>
      <c r="BG241" s="14">
        <f t="shared" si="49"/>
        <v>0</v>
      </c>
      <c r="BH241" s="14">
        <f t="shared" si="50"/>
        <v>480</v>
      </c>
      <c r="BI241" s="14">
        <f t="shared" si="51"/>
        <v>0</v>
      </c>
      <c r="BJ241" s="14">
        <f t="shared" si="52"/>
        <v>1200</v>
      </c>
      <c r="BK241" s="14">
        <f t="shared" si="47"/>
        <v>480</v>
      </c>
      <c r="BL241" s="14">
        <f t="shared" si="48"/>
        <v>960</v>
      </c>
      <c r="CJ241" s="55">
        <v>237</v>
      </c>
      <c r="CK241" s="55">
        <v>3</v>
      </c>
      <c r="CL241" s="55" t="s">
        <v>278</v>
      </c>
      <c r="CM241" s="55">
        <v>37</v>
      </c>
      <c r="CN241" s="55"/>
      <c r="CO241" s="55"/>
      <c r="CP241" s="55"/>
      <c r="CQ241" s="55" t="s">
        <v>416</v>
      </c>
      <c r="CR241" s="55">
        <v>16200</v>
      </c>
      <c r="CS241" s="55" t="s">
        <v>417</v>
      </c>
      <c r="CT241" s="55">
        <v>50</v>
      </c>
      <c r="CU241" s="55"/>
      <c r="CV241" s="55"/>
      <c r="CW241" s="55" t="s">
        <v>417</v>
      </c>
      <c r="CX241" s="55">
        <v>55</v>
      </c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</row>
    <row r="242" spans="58:112" ht="16.5" x14ac:dyDescent="0.2">
      <c r="BF242" s="55">
        <v>237</v>
      </c>
      <c r="BG242" s="14">
        <f t="shared" si="49"/>
        <v>0</v>
      </c>
      <c r="BH242" s="14">
        <f t="shared" si="50"/>
        <v>480</v>
      </c>
      <c r="BI242" s="14">
        <f t="shared" si="51"/>
        <v>0</v>
      </c>
      <c r="BJ242" s="14">
        <f t="shared" si="52"/>
        <v>1200</v>
      </c>
      <c r="BK242" s="14">
        <f t="shared" si="47"/>
        <v>480</v>
      </c>
      <c r="BL242" s="14">
        <f t="shared" si="48"/>
        <v>960</v>
      </c>
      <c r="CJ242" s="55">
        <v>238</v>
      </c>
      <c r="CK242" s="55">
        <v>3</v>
      </c>
      <c r="CL242" s="55" t="s">
        <v>278</v>
      </c>
      <c r="CM242" s="55">
        <v>38</v>
      </c>
      <c r="CN242" s="55"/>
      <c r="CO242" s="55"/>
      <c r="CP242" s="55"/>
      <c r="CQ242" s="55" t="s">
        <v>416</v>
      </c>
      <c r="CR242" s="55">
        <v>16200</v>
      </c>
      <c r="CS242" s="55" t="s">
        <v>417</v>
      </c>
      <c r="CT242" s="55">
        <v>50</v>
      </c>
      <c r="CU242" s="55"/>
      <c r="CV242" s="55"/>
      <c r="CW242" s="55" t="s">
        <v>417</v>
      </c>
      <c r="CX242" s="55">
        <v>55</v>
      </c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</row>
    <row r="243" spans="58:112" ht="16.5" x14ac:dyDescent="0.2">
      <c r="BF243" s="55">
        <v>238</v>
      </c>
      <c r="BG243" s="14">
        <f t="shared" si="49"/>
        <v>0</v>
      </c>
      <c r="BH243" s="14">
        <f t="shared" si="50"/>
        <v>480</v>
      </c>
      <c r="BI243" s="14">
        <f t="shared" si="51"/>
        <v>0</v>
      </c>
      <c r="BJ243" s="14">
        <f t="shared" si="52"/>
        <v>1200</v>
      </c>
      <c r="BK243" s="14">
        <f t="shared" si="47"/>
        <v>480</v>
      </c>
      <c r="BL243" s="14">
        <f t="shared" si="48"/>
        <v>960</v>
      </c>
      <c r="CJ243" s="55">
        <v>239</v>
      </c>
      <c r="CK243" s="55">
        <v>3</v>
      </c>
      <c r="CL243" s="55" t="s">
        <v>278</v>
      </c>
      <c r="CM243" s="55">
        <v>39</v>
      </c>
      <c r="CN243" s="55"/>
      <c r="CO243" s="55"/>
      <c r="CP243" s="55"/>
      <c r="CQ243" s="55" t="s">
        <v>416</v>
      </c>
      <c r="CR243" s="55">
        <v>16200</v>
      </c>
      <c r="CS243" s="55" t="s">
        <v>417</v>
      </c>
      <c r="CT243" s="55">
        <v>50</v>
      </c>
      <c r="CU243" s="55"/>
      <c r="CV243" s="55"/>
      <c r="CW243" s="55" t="s">
        <v>417</v>
      </c>
      <c r="CX243" s="55">
        <v>55</v>
      </c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</row>
    <row r="244" spans="58:112" ht="16.5" x14ac:dyDescent="0.2">
      <c r="BF244" s="55">
        <v>239</v>
      </c>
      <c r="BG244" s="14">
        <f t="shared" si="49"/>
        <v>0</v>
      </c>
      <c r="BH244" s="14">
        <f t="shared" si="50"/>
        <v>480</v>
      </c>
      <c r="BI244" s="14">
        <f t="shared" si="51"/>
        <v>0</v>
      </c>
      <c r="BJ244" s="14">
        <f t="shared" si="52"/>
        <v>1200</v>
      </c>
      <c r="BK244" s="14">
        <f t="shared" si="47"/>
        <v>480</v>
      </c>
      <c r="BL244" s="14">
        <f t="shared" si="48"/>
        <v>960</v>
      </c>
      <c r="CJ244" s="55">
        <v>240</v>
      </c>
      <c r="CK244" s="55">
        <v>3</v>
      </c>
      <c r="CL244" s="55" t="s">
        <v>278</v>
      </c>
      <c r="CM244" s="55">
        <v>40</v>
      </c>
      <c r="CN244" s="55"/>
      <c r="CO244" s="55"/>
      <c r="CP244" s="55"/>
      <c r="CQ244" s="55" t="s">
        <v>416</v>
      </c>
      <c r="CR244" s="55">
        <v>16200</v>
      </c>
      <c r="CS244" s="55" t="s">
        <v>417</v>
      </c>
      <c r="CT244" s="55">
        <v>50</v>
      </c>
      <c r="CU244" s="55" t="s">
        <v>305</v>
      </c>
      <c r="CV244" s="55">
        <v>2</v>
      </c>
      <c r="CW244" s="55" t="s">
        <v>417</v>
      </c>
      <c r="CX244" s="55">
        <v>60</v>
      </c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</row>
    <row r="245" spans="58:112" ht="16.5" x14ac:dyDescent="0.2">
      <c r="BF245" s="55">
        <v>240</v>
      </c>
      <c r="BG245" s="14">
        <f t="shared" si="49"/>
        <v>0</v>
      </c>
      <c r="BH245" s="14">
        <f t="shared" si="50"/>
        <v>480</v>
      </c>
      <c r="BI245" s="14">
        <f t="shared" si="51"/>
        <v>0</v>
      </c>
      <c r="BJ245" s="14">
        <f t="shared" si="52"/>
        <v>1200</v>
      </c>
      <c r="BK245" s="14">
        <f t="shared" si="47"/>
        <v>480</v>
      </c>
      <c r="BL245" s="14">
        <f t="shared" si="48"/>
        <v>960</v>
      </c>
      <c r="CJ245" s="55">
        <v>241</v>
      </c>
      <c r="CK245" s="55">
        <v>3</v>
      </c>
      <c r="CL245" s="55" t="s">
        <v>278</v>
      </c>
      <c r="CM245" s="55">
        <v>41</v>
      </c>
      <c r="CN245" s="55"/>
      <c r="CO245" s="55"/>
      <c r="CP245" s="55"/>
      <c r="CQ245" s="55" t="s">
        <v>416</v>
      </c>
      <c r="CR245" s="55">
        <v>16200</v>
      </c>
      <c r="CS245" s="55" t="s">
        <v>417</v>
      </c>
      <c r="CT245" s="55">
        <v>55</v>
      </c>
      <c r="CU245" s="55"/>
      <c r="CV245" s="55"/>
      <c r="CW245" s="55" t="s">
        <v>417</v>
      </c>
      <c r="CX245" s="55">
        <v>60</v>
      </c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</row>
    <row r="246" spans="58:112" ht="16.5" x14ac:dyDescent="0.2">
      <c r="BF246" s="55">
        <v>241</v>
      </c>
      <c r="BG246" s="14">
        <f t="shared" si="49"/>
        <v>0</v>
      </c>
      <c r="BH246" s="14">
        <f t="shared" si="50"/>
        <v>480</v>
      </c>
      <c r="BI246" s="14">
        <f t="shared" si="51"/>
        <v>0</v>
      </c>
      <c r="BJ246" s="14">
        <f t="shared" si="52"/>
        <v>1200</v>
      </c>
      <c r="BK246" s="14">
        <f t="shared" si="47"/>
        <v>480</v>
      </c>
      <c r="BL246" s="14">
        <f t="shared" si="48"/>
        <v>960</v>
      </c>
      <c r="CJ246" s="55">
        <v>242</v>
      </c>
      <c r="CK246" s="55">
        <v>3</v>
      </c>
      <c r="CL246" s="55" t="s">
        <v>278</v>
      </c>
      <c r="CM246" s="55">
        <v>42</v>
      </c>
      <c r="CN246" s="55"/>
      <c r="CO246" s="55"/>
      <c r="CP246" s="55"/>
      <c r="CQ246" s="55" t="s">
        <v>416</v>
      </c>
      <c r="CR246" s="55">
        <v>16200</v>
      </c>
      <c r="CS246" s="55" t="s">
        <v>417</v>
      </c>
      <c r="CT246" s="55">
        <v>55</v>
      </c>
      <c r="CU246" s="55"/>
      <c r="CV246" s="55"/>
      <c r="CW246" s="55" t="s">
        <v>417</v>
      </c>
      <c r="CX246" s="55">
        <v>60</v>
      </c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</row>
    <row r="247" spans="58:112" ht="16.5" x14ac:dyDescent="0.2">
      <c r="BF247" s="55">
        <v>242</v>
      </c>
      <c r="BG247" s="14">
        <f t="shared" si="49"/>
        <v>0</v>
      </c>
      <c r="BH247" s="14">
        <f t="shared" si="50"/>
        <v>480</v>
      </c>
      <c r="BI247" s="14">
        <f t="shared" si="51"/>
        <v>0</v>
      </c>
      <c r="BJ247" s="14">
        <f t="shared" si="52"/>
        <v>1200</v>
      </c>
      <c r="BK247" s="14">
        <f t="shared" si="47"/>
        <v>480</v>
      </c>
      <c r="BL247" s="14">
        <f t="shared" si="48"/>
        <v>960</v>
      </c>
      <c r="CJ247" s="55">
        <v>243</v>
      </c>
      <c r="CK247" s="55">
        <v>3</v>
      </c>
      <c r="CL247" s="55" t="s">
        <v>278</v>
      </c>
      <c r="CM247" s="55">
        <v>43</v>
      </c>
      <c r="CN247" s="55"/>
      <c r="CO247" s="55"/>
      <c r="CP247" s="55"/>
      <c r="CQ247" s="55" t="s">
        <v>416</v>
      </c>
      <c r="CR247" s="55">
        <v>16200</v>
      </c>
      <c r="CS247" s="55" t="s">
        <v>417</v>
      </c>
      <c r="CT247" s="55">
        <v>55</v>
      </c>
      <c r="CU247" s="55"/>
      <c r="CV247" s="55"/>
      <c r="CW247" s="55" t="s">
        <v>417</v>
      </c>
      <c r="CX247" s="55">
        <v>60</v>
      </c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</row>
    <row r="248" spans="58:112" ht="16.5" x14ac:dyDescent="0.2">
      <c r="BF248" s="55">
        <v>243</v>
      </c>
      <c r="BG248" s="14">
        <f t="shared" si="49"/>
        <v>0</v>
      </c>
      <c r="BH248" s="14">
        <f t="shared" si="50"/>
        <v>480</v>
      </c>
      <c r="BI248" s="14">
        <f t="shared" si="51"/>
        <v>0</v>
      </c>
      <c r="BJ248" s="14">
        <f t="shared" si="52"/>
        <v>1200</v>
      </c>
      <c r="BK248" s="14">
        <f t="shared" si="47"/>
        <v>480</v>
      </c>
      <c r="BL248" s="14">
        <f t="shared" si="48"/>
        <v>960</v>
      </c>
      <c r="CJ248" s="55">
        <v>244</v>
      </c>
      <c r="CK248" s="55">
        <v>3</v>
      </c>
      <c r="CL248" s="55" t="s">
        <v>278</v>
      </c>
      <c r="CM248" s="55">
        <v>44</v>
      </c>
      <c r="CN248" s="55"/>
      <c r="CO248" s="55"/>
      <c r="CP248" s="55"/>
      <c r="CQ248" s="55" t="s">
        <v>416</v>
      </c>
      <c r="CR248" s="55">
        <v>16200</v>
      </c>
      <c r="CS248" s="55" t="s">
        <v>417</v>
      </c>
      <c r="CT248" s="55">
        <v>55</v>
      </c>
      <c r="CU248" s="55"/>
      <c r="CV248" s="55"/>
      <c r="CW248" s="55" t="s">
        <v>417</v>
      </c>
      <c r="CX248" s="55">
        <v>60</v>
      </c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</row>
    <row r="249" spans="58:112" ht="16.5" x14ac:dyDescent="0.2">
      <c r="BF249" s="55">
        <v>244</v>
      </c>
      <c r="BG249" s="14">
        <f t="shared" si="49"/>
        <v>0</v>
      </c>
      <c r="BH249" s="14">
        <f t="shared" si="50"/>
        <v>480</v>
      </c>
      <c r="BI249" s="14">
        <f t="shared" si="51"/>
        <v>0</v>
      </c>
      <c r="BJ249" s="14">
        <f t="shared" si="52"/>
        <v>1200</v>
      </c>
      <c r="BK249" s="14">
        <f t="shared" si="47"/>
        <v>480</v>
      </c>
      <c r="BL249" s="14">
        <f t="shared" si="48"/>
        <v>960</v>
      </c>
      <c r="CJ249" s="55">
        <v>245</v>
      </c>
      <c r="CK249" s="55">
        <v>3</v>
      </c>
      <c r="CL249" s="55" t="s">
        <v>278</v>
      </c>
      <c r="CM249" s="55">
        <v>45</v>
      </c>
      <c r="CN249" s="55"/>
      <c r="CO249" s="55"/>
      <c r="CP249" s="55"/>
      <c r="CQ249" s="55" t="s">
        <v>416</v>
      </c>
      <c r="CR249" s="55">
        <v>19800</v>
      </c>
      <c r="CS249" s="55" t="s">
        <v>417</v>
      </c>
      <c r="CT249" s="55">
        <v>55</v>
      </c>
      <c r="CU249" s="55" t="s">
        <v>308</v>
      </c>
      <c r="CV249" s="55">
        <v>2</v>
      </c>
      <c r="CW249" s="55" t="s">
        <v>417</v>
      </c>
      <c r="CX249" s="55">
        <v>65</v>
      </c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</row>
    <row r="250" spans="58:112" ht="16.5" x14ac:dyDescent="0.2">
      <c r="BF250" s="55">
        <v>245</v>
      </c>
      <c r="BG250" s="14">
        <f t="shared" si="49"/>
        <v>0</v>
      </c>
      <c r="BH250" s="14">
        <f t="shared" si="50"/>
        <v>480</v>
      </c>
      <c r="BI250" s="14">
        <f t="shared" si="51"/>
        <v>0</v>
      </c>
      <c r="BJ250" s="14">
        <f t="shared" si="52"/>
        <v>1200</v>
      </c>
      <c r="BK250" s="14">
        <f t="shared" si="47"/>
        <v>480</v>
      </c>
      <c r="BL250" s="14">
        <f t="shared" si="48"/>
        <v>960</v>
      </c>
      <c r="CJ250" s="55">
        <v>246</v>
      </c>
      <c r="CK250" s="55">
        <v>3</v>
      </c>
      <c r="CL250" s="55" t="s">
        <v>278</v>
      </c>
      <c r="CM250" s="55">
        <v>46</v>
      </c>
      <c r="CN250" s="55"/>
      <c r="CO250" s="55"/>
      <c r="CP250" s="55"/>
      <c r="CQ250" s="55" t="s">
        <v>416</v>
      </c>
      <c r="CR250" s="55">
        <v>19800</v>
      </c>
      <c r="CS250" s="55" t="s">
        <v>417</v>
      </c>
      <c r="CT250" s="55">
        <v>60</v>
      </c>
      <c r="CU250" s="55"/>
      <c r="CV250" s="55"/>
      <c r="CW250" s="55" t="s">
        <v>417</v>
      </c>
      <c r="CX250" s="55">
        <v>65</v>
      </c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</row>
    <row r="251" spans="58:112" ht="16.5" x14ac:dyDescent="0.2">
      <c r="BF251" s="55">
        <v>246</v>
      </c>
      <c r="BG251" s="14">
        <f t="shared" si="49"/>
        <v>0</v>
      </c>
      <c r="BH251" s="14">
        <f t="shared" si="50"/>
        <v>480</v>
      </c>
      <c r="BI251" s="14">
        <f t="shared" si="51"/>
        <v>0</v>
      </c>
      <c r="BJ251" s="14">
        <f t="shared" si="52"/>
        <v>1200</v>
      </c>
      <c r="BK251" s="14">
        <f t="shared" si="47"/>
        <v>480</v>
      </c>
      <c r="BL251" s="14">
        <f t="shared" si="48"/>
        <v>960</v>
      </c>
      <c r="CJ251" s="55">
        <v>247</v>
      </c>
      <c r="CK251" s="55">
        <v>3</v>
      </c>
      <c r="CL251" s="55" t="s">
        <v>278</v>
      </c>
      <c r="CM251" s="55">
        <v>47</v>
      </c>
      <c r="CN251" s="55"/>
      <c r="CO251" s="55"/>
      <c r="CP251" s="55"/>
      <c r="CQ251" s="55" t="s">
        <v>416</v>
      </c>
      <c r="CR251" s="55">
        <v>19800</v>
      </c>
      <c r="CS251" s="55" t="s">
        <v>417</v>
      </c>
      <c r="CT251" s="55">
        <v>60</v>
      </c>
      <c r="CU251" s="55"/>
      <c r="CV251" s="55"/>
      <c r="CW251" s="55" t="s">
        <v>417</v>
      </c>
      <c r="CX251" s="55">
        <v>65</v>
      </c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</row>
    <row r="252" spans="58:112" ht="16.5" x14ac:dyDescent="0.2">
      <c r="BF252" s="55">
        <v>247</v>
      </c>
      <c r="BG252" s="14">
        <f t="shared" si="49"/>
        <v>0</v>
      </c>
      <c r="BH252" s="14">
        <f t="shared" si="50"/>
        <v>480</v>
      </c>
      <c r="BI252" s="14">
        <f t="shared" si="51"/>
        <v>0</v>
      </c>
      <c r="BJ252" s="14">
        <f t="shared" si="52"/>
        <v>1200</v>
      </c>
      <c r="BK252" s="14">
        <f t="shared" si="47"/>
        <v>480</v>
      </c>
      <c r="BL252" s="14">
        <f t="shared" si="48"/>
        <v>960</v>
      </c>
      <c r="CJ252" s="55">
        <v>248</v>
      </c>
      <c r="CK252" s="55">
        <v>3</v>
      </c>
      <c r="CL252" s="55" t="s">
        <v>278</v>
      </c>
      <c r="CM252" s="55">
        <v>48</v>
      </c>
      <c r="CN252" s="55"/>
      <c r="CO252" s="55"/>
      <c r="CP252" s="55"/>
      <c r="CQ252" s="55" t="s">
        <v>416</v>
      </c>
      <c r="CR252" s="55">
        <v>19800</v>
      </c>
      <c r="CS252" s="55" t="s">
        <v>417</v>
      </c>
      <c r="CT252" s="55">
        <v>60</v>
      </c>
      <c r="CU252" s="55"/>
      <c r="CV252" s="55"/>
      <c r="CW252" s="55" t="s">
        <v>417</v>
      </c>
      <c r="CX252" s="55">
        <v>65</v>
      </c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</row>
    <row r="253" spans="58:112" ht="16.5" x14ac:dyDescent="0.2">
      <c r="BF253" s="55">
        <v>248</v>
      </c>
      <c r="BG253" s="14">
        <f t="shared" si="49"/>
        <v>0</v>
      </c>
      <c r="BH253" s="14">
        <f t="shared" si="50"/>
        <v>480</v>
      </c>
      <c r="BI253" s="14">
        <f t="shared" si="51"/>
        <v>0</v>
      </c>
      <c r="BJ253" s="14">
        <f t="shared" si="52"/>
        <v>1200</v>
      </c>
      <c r="BK253" s="14">
        <f t="shared" si="47"/>
        <v>480</v>
      </c>
      <c r="BL253" s="14">
        <f t="shared" si="48"/>
        <v>960</v>
      </c>
      <c r="CJ253" s="55">
        <v>249</v>
      </c>
      <c r="CK253" s="55">
        <v>3</v>
      </c>
      <c r="CL253" s="55" t="s">
        <v>278</v>
      </c>
      <c r="CM253" s="55">
        <v>49</v>
      </c>
      <c r="CN253" s="55"/>
      <c r="CO253" s="55"/>
      <c r="CP253" s="55"/>
      <c r="CQ253" s="55" t="s">
        <v>416</v>
      </c>
      <c r="CR253" s="55">
        <v>19800</v>
      </c>
      <c r="CS253" s="55" t="s">
        <v>417</v>
      </c>
      <c r="CT253" s="55">
        <v>60</v>
      </c>
      <c r="CU253" s="55"/>
      <c r="CV253" s="55"/>
      <c r="CW253" s="55" t="s">
        <v>417</v>
      </c>
      <c r="CX253" s="55">
        <v>65</v>
      </c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</row>
    <row r="254" spans="58:112" ht="16.5" x14ac:dyDescent="0.2">
      <c r="BF254" s="55">
        <v>249</v>
      </c>
      <c r="BG254" s="14">
        <f t="shared" si="49"/>
        <v>0</v>
      </c>
      <c r="BH254" s="14">
        <f t="shared" si="50"/>
        <v>480</v>
      </c>
      <c r="BI254" s="14">
        <f t="shared" si="51"/>
        <v>0</v>
      </c>
      <c r="BJ254" s="14">
        <f t="shared" si="52"/>
        <v>1200</v>
      </c>
      <c r="BK254" s="14">
        <f t="shared" si="47"/>
        <v>480</v>
      </c>
      <c r="BL254" s="14">
        <f t="shared" si="48"/>
        <v>960</v>
      </c>
      <c r="CJ254" s="55">
        <v>250</v>
      </c>
      <c r="CK254" s="55">
        <v>3</v>
      </c>
      <c r="CL254" s="55" t="s">
        <v>278</v>
      </c>
      <c r="CM254" s="55">
        <v>50</v>
      </c>
      <c r="CN254" s="55"/>
      <c r="CO254" s="55"/>
      <c r="CP254" s="55"/>
      <c r="CQ254" s="55" t="s">
        <v>416</v>
      </c>
      <c r="CR254" s="55">
        <v>19800</v>
      </c>
      <c r="CS254" s="55" t="s">
        <v>417</v>
      </c>
      <c r="CT254" s="55">
        <v>60</v>
      </c>
      <c r="CU254" s="55" t="s">
        <v>309</v>
      </c>
      <c r="CV254" s="55">
        <v>2</v>
      </c>
      <c r="CW254" s="55" t="s">
        <v>417</v>
      </c>
      <c r="CX254" s="55">
        <v>70</v>
      </c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</row>
    <row r="255" spans="58:112" ht="16.5" x14ac:dyDescent="0.2">
      <c r="BF255" s="55">
        <v>250</v>
      </c>
      <c r="BG255" s="14">
        <f t="shared" si="49"/>
        <v>0</v>
      </c>
      <c r="BH255" s="14">
        <f t="shared" si="50"/>
        <v>480</v>
      </c>
      <c r="BI255" s="14">
        <f t="shared" si="51"/>
        <v>0</v>
      </c>
      <c r="BJ255" s="14">
        <f t="shared" si="52"/>
        <v>1200</v>
      </c>
      <c r="BK255" s="14">
        <f t="shared" si="47"/>
        <v>480</v>
      </c>
      <c r="BL255" s="14">
        <f t="shared" si="48"/>
        <v>960</v>
      </c>
      <c r="CJ255" s="55">
        <v>251</v>
      </c>
      <c r="CK255" s="55">
        <v>3</v>
      </c>
      <c r="CL255" s="55" t="s">
        <v>278</v>
      </c>
      <c r="CM255" s="55">
        <v>51</v>
      </c>
      <c r="CN255" s="55"/>
      <c r="CO255" s="55"/>
      <c r="CP255" s="55"/>
      <c r="CQ255" s="55" t="s">
        <v>416</v>
      </c>
      <c r="CR255" s="55">
        <v>19800</v>
      </c>
      <c r="CS255" s="55" t="s">
        <v>417</v>
      </c>
      <c r="CT255" s="55">
        <v>65</v>
      </c>
      <c r="CU255" s="55"/>
      <c r="CV255" s="55"/>
      <c r="CW255" s="55" t="s">
        <v>417</v>
      </c>
      <c r="CX255" s="55">
        <v>70</v>
      </c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</row>
    <row r="256" spans="58:112" ht="16.5" x14ac:dyDescent="0.2">
      <c r="BF256" s="55">
        <v>251</v>
      </c>
      <c r="BG256" s="14">
        <f t="shared" si="49"/>
        <v>0</v>
      </c>
      <c r="BH256" s="14">
        <f t="shared" si="50"/>
        <v>480</v>
      </c>
      <c r="BI256" s="14">
        <f t="shared" si="51"/>
        <v>0</v>
      </c>
      <c r="BJ256" s="14">
        <f t="shared" si="52"/>
        <v>1200</v>
      </c>
      <c r="BK256" s="14">
        <f t="shared" si="47"/>
        <v>480</v>
      </c>
      <c r="BL256" s="14">
        <f t="shared" si="48"/>
        <v>960</v>
      </c>
      <c r="CJ256" s="55">
        <v>252</v>
      </c>
      <c r="CK256" s="55">
        <v>3</v>
      </c>
      <c r="CL256" s="55" t="s">
        <v>278</v>
      </c>
      <c r="CM256" s="55">
        <v>52</v>
      </c>
      <c r="CN256" s="55"/>
      <c r="CO256" s="55"/>
      <c r="CP256" s="55"/>
      <c r="CQ256" s="55" t="s">
        <v>416</v>
      </c>
      <c r="CR256" s="55">
        <v>19800</v>
      </c>
      <c r="CS256" s="55" t="s">
        <v>417</v>
      </c>
      <c r="CT256" s="55">
        <v>65</v>
      </c>
      <c r="CU256" s="55"/>
      <c r="CV256" s="55"/>
      <c r="CW256" s="55" t="s">
        <v>417</v>
      </c>
      <c r="CX256" s="55">
        <v>70</v>
      </c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</row>
    <row r="257" spans="58:112" ht="16.5" x14ac:dyDescent="0.2">
      <c r="BF257" s="55">
        <v>252</v>
      </c>
      <c r="BG257" s="14">
        <f t="shared" si="49"/>
        <v>0</v>
      </c>
      <c r="BH257" s="14">
        <f t="shared" si="50"/>
        <v>480</v>
      </c>
      <c r="BI257" s="14">
        <f t="shared" si="51"/>
        <v>0</v>
      </c>
      <c r="BJ257" s="14">
        <f t="shared" si="52"/>
        <v>1200</v>
      </c>
      <c r="BK257" s="14">
        <f t="shared" si="47"/>
        <v>480</v>
      </c>
      <c r="BL257" s="14">
        <f t="shared" si="48"/>
        <v>960</v>
      </c>
      <c r="CJ257" s="55">
        <v>253</v>
      </c>
      <c r="CK257" s="55">
        <v>3</v>
      </c>
      <c r="CL257" s="55" t="s">
        <v>278</v>
      </c>
      <c r="CM257" s="55">
        <v>53</v>
      </c>
      <c r="CN257" s="55"/>
      <c r="CO257" s="55"/>
      <c r="CP257" s="55"/>
      <c r="CQ257" s="55" t="s">
        <v>416</v>
      </c>
      <c r="CR257" s="55">
        <v>19800</v>
      </c>
      <c r="CS257" s="55" t="s">
        <v>417</v>
      </c>
      <c r="CT257" s="55">
        <v>65</v>
      </c>
      <c r="CU257" s="55"/>
      <c r="CV257" s="55"/>
      <c r="CW257" s="55" t="s">
        <v>417</v>
      </c>
      <c r="CX257" s="55">
        <v>70</v>
      </c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</row>
    <row r="258" spans="58:112" ht="16.5" x14ac:dyDescent="0.2">
      <c r="BF258" s="55">
        <v>253</v>
      </c>
      <c r="BG258" s="14">
        <f t="shared" si="49"/>
        <v>0</v>
      </c>
      <c r="BH258" s="14">
        <f t="shared" si="50"/>
        <v>480</v>
      </c>
      <c r="BI258" s="14">
        <f t="shared" si="51"/>
        <v>0</v>
      </c>
      <c r="BJ258" s="14">
        <f t="shared" si="52"/>
        <v>1200</v>
      </c>
      <c r="BK258" s="14">
        <f t="shared" si="47"/>
        <v>480</v>
      </c>
      <c r="BL258" s="14">
        <f t="shared" si="48"/>
        <v>960</v>
      </c>
      <c r="CJ258" s="55">
        <v>254</v>
      </c>
      <c r="CK258" s="55">
        <v>3</v>
      </c>
      <c r="CL258" s="55" t="s">
        <v>278</v>
      </c>
      <c r="CM258" s="55">
        <v>54</v>
      </c>
      <c r="CN258" s="55"/>
      <c r="CO258" s="55"/>
      <c r="CP258" s="55"/>
      <c r="CQ258" s="55" t="s">
        <v>416</v>
      </c>
      <c r="CR258" s="55">
        <v>19800</v>
      </c>
      <c r="CS258" s="55" t="s">
        <v>417</v>
      </c>
      <c r="CT258" s="55">
        <v>65</v>
      </c>
      <c r="CU258" s="55"/>
      <c r="CV258" s="55"/>
      <c r="CW258" s="55" t="s">
        <v>417</v>
      </c>
      <c r="CX258" s="55">
        <v>70</v>
      </c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</row>
    <row r="259" spans="58:112" ht="16.5" x14ac:dyDescent="0.2">
      <c r="BF259" s="55">
        <v>254</v>
      </c>
      <c r="BG259" s="14">
        <f t="shared" si="49"/>
        <v>0</v>
      </c>
      <c r="BH259" s="14">
        <f t="shared" si="50"/>
        <v>480</v>
      </c>
      <c r="BI259" s="14">
        <f t="shared" si="51"/>
        <v>0</v>
      </c>
      <c r="BJ259" s="14">
        <f t="shared" si="52"/>
        <v>1200</v>
      </c>
      <c r="BK259" s="14">
        <f t="shared" si="47"/>
        <v>480</v>
      </c>
      <c r="BL259" s="14">
        <f t="shared" si="48"/>
        <v>960</v>
      </c>
      <c r="CJ259" s="55">
        <v>255</v>
      </c>
      <c r="CK259" s="55">
        <v>3</v>
      </c>
      <c r="CL259" s="55" t="s">
        <v>278</v>
      </c>
      <c r="CM259" s="55">
        <v>55</v>
      </c>
      <c r="CN259" s="55"/>
      <c r="CO259" s="55"/>
      <c r="CP259" s="55"/>
      <c r="CQ259" s="55" t="s">
        <v>416</v>
      </c>
      <c r="CR259" s="55">
        <v>19800</v>
      </c>
      <c r="CS259" s="55" t="s">
        <v>417</v>
      </c>
      <c r="CT259" s="55">
        <v>65</v>
      </c>
      <c r="CU259" s="55" t="s">
        <v>304</v>
      </c>
      <c r="CV259" s="55">
        <v>2</v>
      </c>
      <c r="CW259" s="55" t="s">
        <v>417</v>
      </c>
      <c r="CX259" s="55">
        <v>75</v>
      </c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</row>
    <row r="260" spans="58:112" ht="16.5" x14ac:dyDescent="0.2">
      <c r="BF260" s="55">
        <v>255</v>
      </c>
      <c r="BG260" s="14">
        <f t="shared" si="49"/>
        <v>0</v>
      </c>
      <c r="BH260" s="14">
        <f t="shared" si="50"/>
        <v>480</v>
      </c>
      <c r="BI260" s="14">
        <f t="shared" si="51"/>
        <v>0</v>
      </c>
      <c r="BJ260" s="14">
        <f t="shared" si="52"/>
        <v>1200</v>
      </c>
      <c r="BK260" s="14">
        <f t="shared" si="47"/>
        <v>480</v>
      </c>
      <c r="BL260" s="14">
        <f t="shared" si="48"/>
        <v>960</v>
      </c>
      <c r="CJ260" s="55">
        <v>256</v>
      </c>
      <c r="CK260" s="55">
        <v>3</v>
      </c>
      <c r="CL260" s="55" t="s">
        <v>278</v>
      </c>
      <c r="CM260" s="55">
        <v>56</v>
      </c>
      <c r="CN260" s="55"/>
      <c r="CO260" s="55"/>
      <c r="CP260" s="55"/>
      <c r="CQ260" s="55" t="s">
        <v>416</v>
      </c>
      <c r="CR260" s="55">
        <v>19800</v>
      </c>
      <c r="CS260" s="55" t="s">
        <v>417</v>
      </c>
      <c r="CT260" s="55">
        <v>70</v>
      </c>
      <c r="CU260" s="55"/>
      <c r="CV260" s="55"/>
      <c r="CW260" s="55" t="s">
        <v>417</v>
      </c>
      <c r="CX260" s="55">
        <v>75</v>
      </c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</row>
    <row r="261" spans="58:112" ht="16.5" x14ac:dyDescent="0.2">
      <c r="BF261" s="55">
        <v>256</v>
      </c>
      <c r="BG261" s="14">
        <f t="shared" si="49"/>
        <v>0</v>
      </c>
      <c r="BH261" s="14">
        <f t="shared" si="50"/>
        <v>480</v>
      </c>
      <c r="BI261" s="14">
        <f t="shared" si="51"/>
        <v>0</v>
      </c>
      <c r="BJ261" s="14">
        <f t="shared" si="52"/>
        <v>1200</v>
      </c>
      <c r="BK261" s="14">
        <f t="shared" si="47"/>
        <v>480</v>
      </c>
      <c r="BL261" s="14">
        <f t="shared" si="48"/>
        <v>960</v>
      </c>
      <c r="CJ261" s="55">
        <v>257</v>
      </c>
      <c r="CK261" s="55">
        <v>3</v>
      </c>
      <c r="CL261" s="55" t="s">
        <v>278</v>
      </c>
      <c r="CM261" s="55">
        <v>57</v>
      </c>
      <c r="CN261" s="55"/>
      <c r="CO261" s="55"/>
      <c r="CP261" s="55"/>
      <c r="CQ261" s="55" t="s">
        <v>416</v>
      </c>
      <c r="CR261" s="55">
        <v>19800</v>
      </c>
      <c r="CS261" s="55" t="s">
        <v>417</v>
      </c>
      <c r="CT261" s="55">
        <v>70</v>
      </c>
      <c r="CU261" s="55"/>
      <c r="CV261" s="55"/>
      <c r="CW261" s="55" t="s">
        <v>417</v>
      </c>
      <c r="CX261" s="55">
        <v>75</v>
      </c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</row>
    <row r="262" spans="58:112" ht="16.5" x14ac:dyDescent="0.2">
      <c r="BF262" s="55">
        <v>257</v>
      </c>
      <c r="BG262" s="14">
        <f t="shared" si="49"/>
        <v>0</v>
      </c>
      <c r="BH262" s="14">
        <f t="shared" si="50"/>
        <v>480</v>
      </c>
      <c r="BI262" s="14">
        <f t="shared" si="51"/>
        <v>0</v>
      </c>
      <c r="BJ262" s="14">
        <f t="shared" si="52"/>
        <v>1200</v>
      </c>
      <c r="BK262" s="14">
        <f t="shared" si="47"/>
        <v>480</v>
      </c>
      <c r="BL262" s="14">
        <f t="shared" si="48"/>
        <v>960</v>
      </c>
      <c r="CJ262" s="55">
        <v>258</v>
      </c>
      <c r="CK262" s="55">
        <v>3</v>
      </c>
      <c r="CL262" s="55" t="s">
        <v>278</v>
      </c>
      <c r="CM262" s="55">
        <v>58</v>
      </c>
      <c r="CN262" s="55"/>
      <c r="CO262" s="55"/>
      <c r="CP262" s="55"/>
      <c r="CQ262" s="55" t="s">
        <v>416</v>
      </c>
      <c r="CR262" s="55">
        <v>19800</v>
      </c>
      <c r="CS262" s="55" t="s">
        <v>417</v>
      </c>
      <c r="CT262" s="55">
        <v>70</v>
      </c>
      <c r="CU262" s="55"/>
      <c r="CV262" s="55"/>
      <c r="CW262" s="55" t="s">
        <v>417</v>
      </c>
      <c r="CX262" s="55">
        <v>75</v>
      </c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</row>
    <row r="263" spans="58:112" ht="16.5" x14ac:dyDescent="0.2">
      <c r="BF263" s="55">
        <v>258</v>
      </c>
      <c r="BG263" s="14">
        <f t="shared" si="49"/>
        <v>0</v>
      </c>
      <c r="BH263" s="14">
        <f t="shared" si="50"/>
        <v>480</v>
      </c>
      <c r="BI263" s="14">
        <f t="shared" si="51"/>
        <v>0</v>
      </c>
      <c r="BJ263" s="14">
        <f t="shared" si="52"/>
        <v>1200</v>
      </c>
      <c r="BK263" s="14">
        <f t="shared" ref="BK263:BK326" si="53">BG263+BH262</f>
        <v>480</v>
      </c>
      <c r="BL263" s="14">
        <f t="shared" ref="BL263:BL326" si="54">BK263*BL$3</f>
        <v>960</v>
      </c>
      <c r="CJ263" s="55">
        <v>259</v>
      </c>
      <c r="CK263" s="55">
        <v>3</v>
      </c>
      <c r="CL263" s="55" t="s">
        <v>278</v>
      </c>
      <c r="CM263" s="55">
        <v>59</v>
      </c>
      <c r="CN263" s="55"/>
      <c r="CO263" s="55"/>
      <c r="CP263" s="55"/>
      <c r="CQ263" s="55" t="s">
        <v>416</v>
      </c>
      <c r="CR263" s="55">
        <v>19800</v>
      </c>
      <c r="CS263" s="55" t="s">
        <v>417</v>
      </c>
      <c r="CT263" s="55">
        <v>70</v>
      </c>
      <c r="CU263" s="55"/>
      <c r="CV263" s="55"/>
      <c r="CW263" s="55" t="s">
        <v>417</v>
      </c>
      <c r="CX263" s="55">
        <v>75</v>
      </c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</row>
    <row r="264" spans="58:112" ht="16.5" x14ac:dyDescent="0.2">
      <c r="BF264" s="55">
        <v>259</v>
      </c>
      <c r="BG264" s="14">
        <f t="shared" si="49"/>
        <v>0</v>
      </c>
      <c r="BH264" s="14">
        <f t="shared" si="50"/>
        <v>480</v>
      </c>
      <c r="BI264" s="14">
        <f t="shared" si="51"/>
        <v>0</v>
      </c>
      <c r="BJ264" s="14">
        <f t="shared" si="52"/>
        <v>1200</v>
      </c>
      <c r="BK264" s="14">
        <f t="shared" si="53"/>
        <v>480</v>
      </c>
      <c r="BL264" s="14">
        <f t="shared" si="54"/>
        <v>960</v>
      </c>
      <c r="CJ264" s="55">
        <v>260</v>
      </c>
      <c r="CK264" s="55">
        <v>3</v>
      </c>
      <c r="CL264" s="55" t="s">
        <v>278</v>
      </c>
      <c r="CM264" s="55">
        <v>60</v>
      </c>
      <c r="CN264" s="55"/>
      <c r="CO264" s="55"/>
      <c r="CP264" s="55"/>
      <c r="CQ264" s="55" t="s">
        <v>416</v>
      </c>
      <c r="CR264" s="55">
        <v>23400</v>
      </c>
      <c r="CS264" s="55" t="s">
        <v>417</v>
      </c>
      <c r="CT264" s="55">
        <v>70</v>
      </c>
      <c r="CU264" s="55" t="s">
        <v>305</v>
      </c>
      <c r="CV264" s="55">
        <v>2</v>
      </c>
      <c r="CW264" s="55" t="s">
        <v>417</v>
      </c>
      <c r="CX264" s="55">
        <v>80</v>
      </c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</row>
    <row r="265" spans="58:112" ht="16.5" x14ac:dyDescent="0.2">
      <c r="BF265" s="55">
        <v>260</v>
      </c>
      <c r="BG265" s="14">
        <f t="shared" si="49"/>
        <v>0</v>
      </c>
      <c r="BH265" s="14">
        <f t="shared" si="50"/>
        <v>480</v>
      </c>
      <c r="BI265" s="14">
        <f t="shared" si="51"/>
        <v>0</v>
      </c>
      <c r="BJ265" s="14">
        <f t="shared" si="52"/>
        <v>1200</v>
      </c>
      <c r="BK265" s="14">
        <f t="shared" si="53"/>
        <v>480</v>
      </c>
      <c r="BL265" s="14">
        <f t="shared" si="54"/>
        <v>960</v>
      </c>
      <c r="CJ265" s="55">
        <v>261</v>
      </c>
      <c r="CK265" s="55">
        <v>3</v>
      </c>
      <c r="CL265" s="55" t="s">
        <v>278</v>
      </c>
      <c r="CM265" s="55">
        <v>61</v>
      </c>
      <c r="CN265" s="55"/>
      <c r="CO265" s="55"/>
      <c r="CP265" s="55"/>
      <c r="CQ265" s="55" t="s">
        <v>416</v>
      </c>
      <c r="CR265" s="55">
        <v>23400</v>
      </c>
      <c r="CS265" s="55" t="s">
        <v>417</v>
      </c>
      <c r="CT265" s="55">
        <v>75</v>
      </c>
      <c r="CU265" s="55"/>
      <c r="CV265" s="55"/>
      <c r="CW265" s="55" t="s">
        <v>417</v>
      </c>
      <c r="CX265" s="55">
        <v>80</v>
      </c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</row>
    <row r="266" spans="58:112" ht="16.5" x14ac:dyDescent="0.2">
      <c r="BF266" s="55">
        <v>261</v>
      </c>
      <c r="BG266" s="14">
        <f t="shared" si="49"/>
        <v>0</v>
      </c>
      <c r="BH266" s="14">
        <f t="shared" si="50"/>
        <v>480</v>
      </c>
      <c r="BI266" s="14">
        <f t="shared" si="51"/>
        <v>0</v>
      </c>
      <c r="BJ266" s="14">
        <f t="shared" si="52"/>
        <v>1200</v>
      </c>
      <c r="BK266" s="14">
        <f t="shared" si="53"/>
        <v>480</v>
      </c>
      <c r="BL266" s="14">
        <f t="shared" si="54"/>
        <v>960</v>
      </c>
      <c r="CJ266" s="55">
        <v>262</v>
      </c>
      <c r="CK266" s="55">
        <v>3</v>
      </c>
      <c r="CL266" s="55" t="s">
        <v>278</v>
      </c>
      <c r="CM266" s="55">
        <v>62</v>
      </c>
      <c r="CN266" s="55"/>
      <c r="CO266" s="55"/>
      <c r="CP266" s="55"/>
      <c r="CQ266" s="55" t="s">
        <v>416</v>
      </c>
      <c r="CR266" s="55">
        <v>23400</v>
      </c>
      <c r="CS266" s="55" t="s">
        <v>417</v>
      </c>
      <c r="CT266" s="55">
        <v>75</v>
      </c>
      <c r="CU266" s="55"/>
      <c r="CV266" s="55"/>
      <c r="CW266" s="55" t="s">
        <v>417</v>
      </c>
      <c r="CX266" s="55">
        <v>80</v>
      </c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</row>
    <row r="267" spans="58:112" ht="16.5" x14ac:dyDescent="0.2">
      <c r="BF267" s="55">
        <v>262</v>
      </c>
      <c r="BG267" s="14">
        <f t="shared" si="49"/>
        <v>0</v>
      </c>
      <c r="BH267" s="14">
        <f t="shared" si="50"/>
        <v>480</v>
      </c>
      <c r="BI267" s="14">
        <f t="shared" si="51"/>
        <v>0</v>
      </c>
      <c r="BJ267" s="14">
        <f t="shared" si="52"/>
        <v>1200</v>
      </c>
      <c r="BK267" s="14">
        <f t="shared" si="53"/>
        <v>480</v>
      </c>
      <c r="BL267" s="14">
        <f t="shared" si="54"/>
        <v>960</v>
      </c>
      <c r="CJ267" s="55">
        <v>263</v>
      </c>
      <c r="CK267" s="55">
        <v>3</v>
      </c>
      <c r="CL267" s="55" t="s">
        <v>278</v>
      </c>
      <c r="CM267" s="55">
        <v>63</v>
      </c>
      <c r="CN267" s="55"/>
      <c r="CO267" s="55"/>
      <c r="CP267" s="55"/>
      <c r="CQ267" s="55" t="s">
        <v>416</v>
      </c>
      <c r="CR267" s="55">
        <v>23400</v>
      </c>
      <c r="CS267" s="55" t="s">
        <v>417</v>
      </c>
      <c r="CT267" s="55">
        <v>75</v>
      </c>
      <c r="CU267" s="55"/>
      <c r="CV267" s="55"/>
      <c r="CW267" s="55" t="s">
        <v>417</v>
      </c>
      <c r="CX267" s="55">
        <v>80</v>
      </c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</row>
    <row r="268" spans="58:112" ht="16.5" x14ac:dyDescent="0.2">
      <c r="BF268" s="55">
        <v>263</v>
      </c>
      <c r="BG268" s="14">
        <f t="shared" si="49"/>
        <v>0</v>
      </c>
      <c r="BH268" s="14">
        <f t="shared" si="50"/>
        <v>480</v>
      </c>
      <c r="BI268" s="14">
        <f t="shared" si="51"/>
        <v>0</v>
      </c>
      <c r="BJ268" s="14">
        <f t="shared" si="52"/>
        <v>1200</v>
      </c>
      <c r="BK268" s="14">
        <f t="shared" si="53"/>
        <v>480</v>
      </c>
      <c r="BL268" s="14">
        <f t="shared" si="54"/>
        <v>960</v>
      </c>
      <c r="CJ268" s="55">
        <v>264</v>
      </c>
      <c r="CK268" s="55">
        <v>3</v>
      </c>
      <c r="CL268" s="55" t="s">
        <v>278</v>
      </c>
      <c r="CM268" s="55">
        <v>64</v>
      </c>
      <c r="CN268" s="55"/>
      <c r="CO268" s="55"/>
      <c r="CP268" s="55"/>
      <c r="CQ268" s="55" t="s">
        <v>416</v>
      </c>
      <c r="CR268" s="55">
        <v>23400</v>
      </c>
      <c r="CS268" s="55" t="s">
        <v>417</v>
      </c>
      <c r="CT268" s="55">
        <v>75</v>
      </c>
      <c r="CU268" s="55"/>
      <c r="CV268" s="55"/>
      <c r="CW268" s="55" t="s">
        <v>417</v>
      </c>
      <c r="CX268" s="55">
        <v>80</v>
      </c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</row>
    <row r="269" spans="58:112" ht="16.5" x14ac:dyDescent="0.2">
      <c r="BF269" s="55">
        <v>264</v>
      </c>
      <c r="BG269" s="14">
        <f t="shared" si="49"/>
        <v>0</v>
      </c>
      <c r="BH269" s="14">
        <f t="shared" si="50"/>
        <v>480</v>
      </c>
      <c r="BI269" s="14">
        <f t="shared" si="51"/>
        <v>0</v>
      </c>
      <c r="BJ269" s="14">
        <f t="shared" si="52"/>
        <v>1200</v>
      </c>
      <c r="BK269" s="14">
        <f t="shared" si="53"/>
        <v>480</v>
      </c>
      <c r="BL269" s="14">
        <f t="shared" si="54"/>
        <v>960</v>
      </c>
      <c r="CJ269" s="55">
        <v>265</v>
      </c>
      <c r="CK269" s="55">
        <v>3</v>
      </c>
      <c r="CL269" s="55" t="s">
        <v>278</v>
      </c>
      <c r="CM269" s="55">
        <v>65</v>
      </c>
      <c r="CN269" s="55"/>
      <c r="CO269" s="55"/>
      <c r="CP269" s="55"/>
      <c r="CQ269" s="55" t="s">
        <v>416</v>
      </c>
      <c r="CR269" s="55">
        <v>23400</v>
      </c>
      <c r="CS269" s="55" t="s">
        <v>417</v>
      </c>
      <c r="CT269" s="55">
        <v>75</v>
      </c>
      <c r="CU269" s="55" t="s">
        <v>308</v>
      </c>
      <c r="CV269" s="55">
        <v>2</v>
      </c>
      <c r="CW269" s="55" t="s">
        <v>417</v>
      </c>
      <c r="CX269" s="55">
        <v>85</v>
      </c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</row>
    <row r="270" spans="58:112" ht="16.5" x14ac:dyDescent="0.2">
      <c r="BF270" s="55">
        <v>265</v>
      </c>
      <c r="BG270" s="14">
        <f t="shared" si="49"/>
        <v>0</v>
      </c>
      <c r="BH270" s="14">
        <f t="shared" si="50"/>
        <v>480</v>
      </c>
      <c r="BI270" s="14">
        <f t="shared" si="51"/>
        <v>0</v>
      </c>
      <c r="BJ270" s="14">
        <f t="shared" si="52"/>
        <v>1200</v>
      </c>
      <c r="BK270" s="14">
        <f t="shared" si="53"/>
        <v>480</v>
      </c>
      <c r="BL270" s="14">
        <f t="shared" si="54"/>
        <v>960</v>
      </c>
      <c r="CJ270" s="55">
        <v>266</v>
      </c>
      <c r="CK270" s="55">
        <v>3</v>
      </c>
      <c r="CL270" s="55" t="s">
        <v>278</v>
      </c>
      <c r="CM270" s="55">
        <v>66</v>
      </c>
      <c r="CN270" s="55"/>
      <c r="CO270" s="55"/>
      <c r="CP270" s="55"/>
      <c r="CQ270" s="55" t="s">
        <v>416</v>
      </c>
      <c r="CR270" s="55">
        <v>23400</v>
      </c>
      <c r="CS270" s="55" t="s">
        <v>417</v>
      </c>
      <c r="CT270" s="55">
        <v>80</v>
      </c>
      <c r="CU270" s="55"/>
      <c r="CV270" s="55"/>
      <c r="CW270" s="55" t="s">
        <v>417</v>
      </c>
      <c r="CX270" s="55">
        <v>85</v>
      </c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</row>
    <row r="271" spans="58:112" ht="16.5" x14ac:dyDescent="0.2">
      <c r="BF271" s="55">
        <v>266</v>
      </c>
      <c r="BG271" s="14">
        <f t="shared" si="49"/>
        <v>0</v>
      </c>
      <c r="BH271" s="14">
        <f t="shared" si="50"/>
        <v>480</v>
      </c>
      <c r="BI271" s="14">
        <f t="shared" si="51"/>
        <v>0</v>
      </c>
      <c r="BJ271" s="14">
        <f t="shared" si="52"/>
        <v>1200</v>
      </c>
      <c r="BK271" s="14">
        <f t="shared" si="53"/>
        <v>480</v>
      </c>
      <c r="BL271" s="14">
        <f t="shared" si="54"/>
        <v>960</v>
      </c>
      <c r="CJ271" s="55">
        <v>267</v>
      </c>
      <c r="CK271" s="55">
        <v>3</v>
      </c>
      <c r="CL271" s="55" t="s">
        <v>278</v>
      </c>
      <c r="CM271" s="55">
        <v>67</v>
      </c>
      <c r="CN271" s="55"/>
      <c r="CO271" s="55"/>
      <c r="CP271" s="55"/>
      <c r="CQ271" s="55" t="s">
        <v>416</v>
      </c>
      <c r="CR271" s="55">
        <v>23400</v>
      </c>
      <c r="CS271" s="55" t="s">
        <v>417</v>
      </c>
      <c r="CT271" s="55">
        <v>80</v>
      </c>
      <c r="CU271" s="55"/>
      <c r="CV271" s="55"/>
      <c r="CW271" s="55" t="s">
        <v>417</v>
      </c>
      <c r="CX271" s="55">
        <v>85</v>
      </c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</row>
    <row r="272" spans="58:112" ht="16.5" x14ac:dyDescent="0.2">
      <c r="BF272" s="55">
        <v>267</v>
      </c>
      <c r="BG272" s="14">
        <f t="shared" si="49"/>
        <v>0</v>
      </c>
      <c r="BH272" s="14">
        <f t="shared" si="50"/>
        <v>480</v>
      </c>
      <c r="BI272" s="14">
        <f t="shared" si="51"/>
        <v>0</v>
      </c>
      <c r="BJ272" s="14">
        <f t="shared" si="52"/>
        <v>1200</v>
      </c>
      <c r="BK272" s="14">
        <f t="shared" si="53"/>
        <v>480</v>
      </c>
      <c r="BL272" s="14">
        <f t="shared" si="54"/>
        <v>960</v>
      </c>
      <c r="CJ272" s="55">
        <v>268</v>
      </c>
      <c r="CK272" s="55">
        <v>3</v>
      </c>
      <c r="CL272" s="55" t="s">
        <v>278</v>
      </c>
      <c r="CM272" s="55">
        <v>68</v>
      </c>
      <c r="CN272" s="55"/>
      <c r="CO272" s="55"/>
      <c r="CP272" s="55"/>
      <c r="CQ272" s="55" t="s">
        <v>416</v>
      </c>
      <c r="CR272" s="55">
        <v>23400</v>
      </c>
      <c r="CS272" s="55" t="s">
        <v>417</v>
      </c>
      <c r="CT272" s="55">
        <v>80</v>
      </c>
      <c r="CU272" s="55"/>
      <c r="CV272" s="55"/>
      <c r="CW272" s="55" t="s">
        <v>417</v>
      </c>
      <c r="CX272" s="55">
        <v>85</v>
      </c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</row>
    <row r="273" spans="58:112" ht="16.5" x14ac:dyDescent="0.2">
      <c r="BF273" s="55">
        <v>268</v>
      </c>
      <c r="BG273" s="14">
        <f t="shared" si="49"/>
        <v>0</v>
      </c>
      <c r="BH273" s="14">
        <f t="shared" si="50"/>
        <v>480</v>
      </c>
      <c r="BI273" s="14">
        <f t="shared" si="51"/>
        <v>0</v>
      </c>
      <c r="BJ273" s="14">
        <f t="shared" si="52"/>
        <v>1200</v>
      </c>
      <c r="BK273" s="14">
        <f t="shared" si="53"/>
        <v>480</v>
      </c>
      <c r="BL273" s="14">
        <f t="shared" si="54"/>
        <v>960</v>
      </c>
      <c r="CJ273" s="55">
        <v>269</v>
      </c>
      <c r="CK273" s="55">
        <v>3</v>
      </c>
      <c r="CL273" s="55" t="s">
        <v>278</v>
      </c>
      <c r="CM273" s="55">
        <v>69</v>
      </c>
      <c r="CN273" s="55"/>
      <c r="CO273" s="55"/>
      <c r="CP273" s="55"/>
      <c r="CQ273" s="55" t="s">
        <v>416</v>
      </c>
      <c r="CR273" s="55">
        <v>23400</v>
      </c>
      <c r="CS273" s="55" t="s">
        <v>417</v>
      </c>
      <c r="CT273" s="55">
        <v>80</v>
      </c>
      <c r="CU273" s="55"/>
      <c r="CV273" s="55"/>
      <c r="CW273" s="55" t="s">
        <v>417</v>
      </c>
      <c r="CX273" s="55">
        <v>85</v>
      </c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</row>
    <row r="274" spans="58:112" ht="16.5" x14ac:dyDescent="0.2">
      <c r="BF274" s="55">
        <v>269</v>
      </c>
      <c r="BG274" s="14">
        <f t="shared" si="49"/>
        <v>0</v>
      </c>
      <c r="BH274" s="14">
        <f t="shared" si="50"/>
        <v>480</v>
      </c>
      <c r="BI274" s="14">
        <f t="shared" si="51"/>
        <v>0</v>
      </c>
      <c r="BJ274" s="14">
        <f t="shared" si="52"/>
        <v>1200</v>
      </c>
      <c r="BK274" s="14">
        <f t="shared" si="53"/>
        <v>480</v>
      </c>
      <c r="BL274" s="14">
        <f t="shared" si="54"/>
        <v>960</v>
      </c>
      <c r="CJ274" s="55">
        <v>270</v>
      </c>
      <c r="CK274" s="55">
        <v>3</v>
      </c>
      <c r="CL274" s="55" t="s">
        <v>278</v>
      </c>
      <c r="CM274" s="55">
        <v>70</v>
      </c>
      <c r="CN274" s="55"/>
      <c r="CO274" s="55"/>
      <c r="CP274" s="55"/>
      <c r="CQ274" s="55" t="s">
        <v>416</v>
      </c>
      <c r="CR274" s="55">
        <v>23400</v>
      </c>
      <c r="CS274" s="55" t="s">
        <v>417</v>
      </c>
      <c r="CT274" s="55">
        <v>80</v>
      </c>
      <c r="CU274" s="55" t="s">
        <v>309</v>
      </c>
      <c r="CV274" s="55">
        <v>2</v>
      </c>
      <c r="CW274" s="55" t="s">
        <v>417</v>
      </c>
      <c r="CX274" s="55">
        <v>90</v>
      </c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</row>
    <row r="275" spans="58:112" ht="16.5" x14ac:dyDescent="0.2">
      <c r="BF275" s="55">
        <v>270</v>
      </c>
      <c r="BG275" s="14">
        <f t="shared" si="49"/>
        <v>0</v>
      </c>
      <c r="BH275" s="14">
        <f t="shared" si="50"/>
        <v>480</v>
      </c>
      <c r="BI275" s="14">
        <f t="shared" si="51"/>
        <v>0</v>
      </c>
      <c r="BJ275" s="14">
        <f t="shared" si="52"/>
        <v>1200</v>
      </c>
      <c r="BK275" s="14">
        <f t="shared" si="53"/>
        <v>480</v>
      </c>
      <c r="BL275" s="14">
        <f t="shared" si="54"/>
        <v>960</v>
      </c>
      <c r="CJ275" s="55">
        <v>271</v>
      </c>
      <c r="CK275" s="55">
        <v>3</v>
      </c>
      <c r="CL275" s="55" t="s">
        <v>278</v>
      </c>
      <c r="CM275" s="55">
        <v>71</v>
      </c>
      <c r="CN275" s="55"/>
      <c r="CO275" s="55"/>
      <c r="CP275" s="55"/>
      <c r="CQ275" s="55" t="s">
        <v>416</v>
      </c>
      <c r="CR275" s="55">
        <v>23400</v>
      </c>
      <c r="CS275" s="55" t="s">
        <v>417</v>
      </c>
      <c r="CT275" s="55">
        <v>85</v>
      </c>
      <c r="CU275" s="55"/>
      <c r="CV275" s="55"/>
      <c r="CW275" s="55" t="s">
        <v>417</v>
      </c>
      <c r="CX275" s="55">
        <v>90</v>
      </c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</row>
    <row r="276" spans="58:112" ht="16.5" x14ac:dyDescent="0.2">
      <c r="BF276" s="55">
        <v>271</v>
      </c>
      <c r="BG276" s="14">
        <f t="shared" si="49"/>
        <v>0</v>
      </c>
      <c r="BH276" s="14">
        <f t="shared" si="50"/>
        <v>480</v>
      </c>
      <c r="BI276" s="14">
        <f t="shared" si="51"/>
        <v>0</v>
      </c>
      <c r="BJ276" s="14">
        <f t="shared" si="52"/>
        <v>1200</v>
      </c>
      <c r="BK276" s="14">
        <f t="shared" si="53"/>
        <v>480</v>
      </c>
      <c r="BL276" s="14">
        <f t="shared" si="54"/>
        <v>960</v>
      </c>
      <c r="CJ276" s="55">
        <v>272</v>
      </c>
      <c r="CK276" s="55">
        <v>3</v>
      </c>
      <c r="CL276" s="55" t="s">
        <v>278</v>
      </c>
      <c r="CM276" s="55">
        <v>72</v>
      </c>
      <c r="CN276" s="55"/>
      <c r="CO276" s="55"/>
      <c r="CP276" s="55"/>
      <c r="CQ276" s="55" t="s">
        <v>416</v>
      </c>
      <c r="CR276" s="55">
        <v>23400</v>
      </c>
      <c r="CS276" s="55" t="s">
        <v>417</v>
      </c>
      <c r="CT276" s="55">
        <v>85</v>
      </c>
      <c r="CU276" s="55"/>
      <c r="CV276" s="55"/>
      <c r="CW276" s="55" t="s">
        <v>417</v>
      </c>
      <c r="CX276" s="55">
        <v>90</v>
      </c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</row>
    <row r="277" spans="58:112" ht="16.5" x14ac:dyDescent="0.2">
      <c r="BF277" s="55">
        <v>272</v>
      </c>
      <c r="BG277" s="14">
        <f t="shared" si="49"/>
        <v>0</v>
      </c>
      <c r="BH277" s="14">
        <f t="shared" si="50"/>
        <v>480</v>
      </c>
      <c r="BI277" s="14">
        <f t="shared" si="51"/>
        <v>0</v>
      </c>
      <c r="BJ277" s="14">
        <f t="shared" si="52"/>
        <v>1200</v>
      </c>
      <c r="BK277" s="14">
        <f t="shared" si="53"/>
        <v>480</v>
      </c>
      <c r="BL277" s="14">
        <f t="shared" si="54"/>
        <v>960</v>
      </c>
      <c r="CJ277" s="55">
        <v>273</v>
      </c>
      <c r="CK277" s="55">
        <v>3</v>
      </c>
      <c r="CL277" s="55" t="s">
        <v>278</v>
      </c>
      <c r="CM277" s="55">
        <v>73</v>
      </c>
      <c r="CN277" s="55"/>
      <c r="CO277" s="55"/>
      <c r="CP277" s="55"/>
      <c r="CQ277" s="55" t="s">
        <v>416</v>
      </c>
      <c r="CR277" s="55">
        <v>23400</v>
      </c>
      <c r="CS277" s="55" t="s">
        <v>417</v>
      </c>
      <c r="CT277" s="55">
        <v>85</v>
      </c>
      <c r="CU277" s="55"/>
      <c r="CV277" s="55"/>
      <c r="CW277" s="55" t="s">
        <v>417</v>
      </c>
      <c r="CX277" s="55">
        <v>90</v>
      </c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</row>
    <row r="278" spans="58:112" ht="16.5" x14ac:dyDescent="0.2">
      <c r="BF278" s="55">
        <v>273</v>
      </c>
      <c r="BG278" s="14">
        <f t="shared" si="49"/>
        <v>0</v>
      </c>
      <c r="BH278" s="14">
        <f t="shared" si="50"/>
        <v>480</v>
      </c>
      <c r="BI278" s="14">
        <f t="shared" si="51"/>
        <v>0</v>
      </c>
      <c r="BJ278" s="14">
        <f t="shared" si="52"/>
        <v>1200</v>
      </c>
      <c r="BK278" s="14">
        <f t="shared" si="53"/>
        <v>480</v>
      </c>
      <c r="BL278" s="14">
        <f t="shared" si="54"/>
        <v>960</v>
      </c>
      <c r="CJ278" s="55">
        <v>274</v>
      </c>
      <c r="CK278" s="55">
        <v>3</v>
      </c>
      <c r="CL278" s="55" t="s">
        <v>278</v>
      </c>
      <c r="CM278" s="55">
        <v>74</v>
      </c>
      <c r="CN278" s="55"/>
      <c r="CO278" s="55"/>
      <c r="CP278" s="55"/>
      <c r="CQ278" s="55" t="s">
        <v>416</v>
      </c>
      <c r="CR278" s="55">
        <v>23400</v>
      </c>
      <c r="CS278" s="55" t="s">
        <v>417</v>
      </c>
      <c r="CT278" s="55">
        <v>85</v>
      </c>
      <c r="CU278" s="55"/>
      <c r="CV278" s="55"/>
      <c r="CW278" s="55" t="s">
        <v>417</v>
      </c>
      <c r="CX278" s="55">
        <v>90</v>
      </c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</row>
    <row r="279" spans="58:112" ht="16.5" x14ac:dyDescent="0.2">
      <c r="BF279" s="55">
        <v>274</v>
      </c>
      <c r="BG279" s="14">
        <f t="shared" si="49"/>
        <v>0</v>
      </c>
      <c r="BH279" s="14">
        <f t="shared" si="50"/>
        <v>480</v>
      </c>
      <c r="BI279" s="14">
        <f t="shared" si="51"/>
        <v>0</v>
      </c>
      <c r="BJ279" s="14">
        <f t="shared" si="52"/>
        <v>1200</v>
      </c>
      <c r="BK279" s="14">
        <f t="shared" si="53"/>
        <v>480</v>
      </c>
      <c r="BL279" s="14">
        <f t="shared" si="54"/>
        <v>960</v>
      </c>
      <c r="CJ279" s="55">
        <v>275</v>
      </c>
      <c r="CK279" s="55">
        <v>3</v>
      </c>
      <c r="CL279" s="55" t="s">
        <v>278</v>
      </c>
      <c r="CM279" s="55">
        <v>75</v>
      </c>
      <c r="CN279" s="55"/>
      <c r="CO279" s="55"/>
      <c r="CP279" s="55"/>
      <c r="CQ279" s="55" t="s">
        <v>416</v>
      </c>
      <c r="CR279" s="55">
        <v>23400</v>
      </c>
      <c r="CS279" s="55" t="s">
        <v>417</v>
      </c>
      <c r="CT279" s="55">
        <v>85</v>
      </c>
      <c r="CU279" s="55" t="s">
        <v>304</v>
      </c>
      <c r="CV279" s="55">
        <v>2</v>
      </c>
      <c r="CW279" s="55" t="s">
        <v>417</v>
      </c>
      <c r="CX279" s="55">
        <v>95</v>
      </c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</row>
    <row r="280" spans="58:112" ht="16.5" x14ac:dyDescent="0.2">
      <c r="BF280" s="55">
        <v>275</v>
      </c>
      <c r="BG280" s="14">
        <f t="shared" si="49"/>
        <v>0</v>
      </c>
      <c r="BH280" s="14">
        <f t="shared" si="50"/>
        <v>480</v>
      </c>
      <c r="BI280" s="14">
        <f t="shared" si="51"/>
        <v>0</v>
      </c>
      <c r="BJ280" s="14">
        <f t="shared" si="52"/>
        <v>1200</v>
      </c>
      <c r="BK280" s="14">
        <f t="shared" si="53"/>
        <v>480</v>
      </c>
      <c r="BL280" s="14">
        <f t="shared" si="54"/>
        <v>960</v>
      </c>
      <c r="CJ280" s="55">
        <v>276</v>
      </c>
      <c r="CK280" s="55">
        <v>3</v>
      </c>
      <c r="CL280" s="55" t="s">
        <v>278</v>
      </c>
      <c r="CM280" s="55">
        <v>76</v>
      </c>
      <c r="CN280" s="55"/>
      <c r="CO280" s="55"/>
      <c r="CP280" s="55"/>
      <c r="CQ280" s="55" t="s">
        <v>416</v>
      </c>
      <c r="CR280" s="55">
        <v>23400</v>
      </c>
      <c r="CS280" s="55" t="s">
        <v>417</v>
      </c>
      <c r="CT280" s="55">
        <v>90</v>
      </c>
      <c r="CU280" s="55"/>
      <c r="CV280" s="55"/>
      <c r="CW280" s="55" t="s">
        <v>417</v>
      </c>
      <c r="CX280" s="55">
        <v>95</v>
      </c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</row>
    <row r="281" spans="58:112" ht="16.5" x14ac:dyDescent="0.2">
      <c r="BF281" s="55">
        <v>276</v>
      </c>
      <c r="BG281" s="14">
        <f t="shared" si="49"/>
        <v>0</v>
      </c>
      <c r="BH281" s="14">
        <f t="shared" si="50"/>
        <v>480</v>
      </c>
      <c r="BI281" s="14">
        <f t="shared" si="51"/>
        <v>0</v>
      </c>
      <c r="BJ281" s="14">
        <f t="shared" si="52"/>
        <v>1200</v>
      </c>
      <c r="BK281" s="14">
        <f t="shared" si="53"/>
        <v>480</v>
      </c>
      <c r="BL281" s="14">
        <f t="shared" si="54"/>
        <v>960</v>
      </c>
      <c r="CJ281" s="55">
        <v>277</v>
      </c>
      <c r="CK281" s="55">
        <v>3</v>
      </c>
      <c r="CL281" s="55" t="s">
        <v>278</v>
      </c>
      <c r="CM281" s="55">
        <v>77</v>
      </c>
      <c r="CN281" s="55"/>
      <c r="CO281" s="55"/>
      <c r="CP281" s="55"/>
      <c r="CQ281" s="55" t="s">
        <v>416</v>
      </c>
      <c r="CR281" s="55">
        <v>23400</v>
      </c>
      <c r="CS281" s="55" t="s">
        <v>417</v>
      </c>
      <c r="CT281" s="55">
        <v>90</v>
      </c>
      <c r="CU281" s="55"/>
      <c r="CV281" s="55"/>
      <c r="CW281" s="55" t="s">
        <v>417</v>
      </c>
      <c r="CX281" s="55">
        <v>95</v>
      </c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</row>
    <row r="282" spans="58:112" ht="16.5" x14ac:dyDescent="0.2">
      <c r="BF282" s="55">
        <v>277</v>
      </c>
      <c r="BG282" s="14">
        <f t="shared" si="49"/>
        <v>0</v>
      </c>
      <c r="BH282" s="14">
        <f t="shared" si="50"/>
        <v>480</v>
      </c>
      <c r="BI282" s="14">
        <f t="shared" si="51"/>
        <v>0</v>
      </c>
      <c r="BJ282" s="14">
        <f t="shared" si="52"/>
        <v>1200</v>
      </c>
      <c r="BK282" s="14">
        <f t="shared" si="53"/>
        <v>480</v>
      </c>
      <c r="BL282" s="14">
        <f t="shared" si="54"/>
        <v>960</v>
      </c>
      <c r="CJ282" s="55">
        <v>278</v>
      </c>
      <c r="CK282" s="55">
        <v>3</v>
      </c>
      <c r="CL282" s="55" t="s">
        <v>278</v>
      </c>
      <c r="CM282" s="55">
        <v>78</v>
      </c>
      <c r="CN282" s="55"/>
      <c r="CO282" s="55"/>
      <c r="CP282" s="55"/>
      <c r="CQ282" s="55" t="s">
        <v>416</v>
      </c>
      <c r="CR282" s="55">
        <v>23400</v>
      </c>
      <c r="CS282" s="55" t="s">
        <v>417</v>
      </c>
      <c r="CT282" s="55">
        <v>90</v>
      </c>
      <c r="CU282" s="55"/>
      <c r="CV282" s="55"/>
      <c r="CW282" s="55" t="s">
        <v>417</v>
      </c>
      <c r="CX282" s="55">
        <v>95</v>
      </c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</row>
    <row r="283" spans="58:112" ht="16.5" x14ac:dyDescent="0.2">
      <c r="BF283" s="55">
        <v>278</v>
      </c>
      <c r="BG283" s="14">
        <f t="shared" si="49"/>
        <v>0</v>
      </c>
      <c r="BH283" s="14">
        <f t="shared" si="50"/>
        <v>480</v>
      </c>
      <c r="BI283" s="14">
        <f t="shared" si="51"/>
        <v>0</v>
      </c>
      <c r="BJ283" s="14">
        <f t="shared" si="52"/>
        <v>1200</v>
      </c>
      <c r="BK283" s="14">
        <f t="shared" si="53"/>
        <v>480</v>
      </c>
      <c r="BL283" s="14">
        <f t="shared" si="54"/>
        <v>960</v>
      </c>
      <c r="CJ283" s="55">
        <v>279</v>
      </c>
      <c r="CK283" s="55">
        <v>3</v>
      </c>
      <c r="CL283" s="55" t="s">
        <v>278</v>
      </c>
      <c r="CM283" s="55">
        <v>79</v>
      </c>
      <c r="CN283" s="55"/>
      <c r="CO283" s="55"/>
      <c r="CP283" s="55"/>
      <c r="CQ283" s="55" t="s">
        <v>416</v>
      </c>
      <c r="CR283" s="55">
        <v>23400</v>
      </c>
      <c r="CS283" s="55" t="s">
        <v>417</v>
      </c>
      <c r="CT283" s="55">
        <v>90</v>
      </c>
      <c r="CU283" s="55"/>
      <c r="CV283" s="55"/>
      <c r="CW283" s="55" t="s">
        <v>417</v>
      </c>
      <c r="CX283" s="55">
        <v>95</v>
      </c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</row>
    <row r="284" spans="58:112" ht="16.5" x14ac:dyDescent="0.2">
      <c r="BF284" s="55">
        <v>279</v>
      </c>
      <c r="BG284" s="14">
        <f t="shared" si="49"/>
        <v>0</v>
      </c>
      <c r="BH284" s="14">
        <f t="shared" si="50"/>
        <v>480</v>
      </c>
      <c r="BI284" s="14">
        <f t="shared" si="51"/>
        <v>0</v>
      </c>
      <c r="BJ284" s="14">
        <f t="shared" si="52"/>
        <v>1200</v>
      </c>
      <c r="BK284" s="14">
        <f t="shared" si="53"/>
        <v>480</v>
      </c>
      <c r="BL284" s="14">
        <f t="shared" si="54"/>
        <v>960</v>
      </c>
      <c r="CJ284" s="55">
        <v>280</v>
      </c>
      <c r="CK284" s="55">
        <v>3</v>
      </c>
      <c r="CL284" s="55" t="s">
        <v>278</v>
      </c>
      <c r="CM284" s="55">
        <v>80</v>
      </c>
      <c r="CN284" s="55"/>
      <c r="CO284" s="55"/>
      <c r="CP284" s="55"/>
      <c r="CQ284" s="55" t="s">
        <v>416</v>
      </c>
      <c r="CR284" s="55">
        <v>27000</v>
      </c>
      <c r="CS284" s="55" t="s">
        <v>417</v>
      </c>
      <c r="CT284" s="55">
        <v>90</v>
      </c>
      <c r="CU284" s="55" t="s">
        <v>305</v>
      </c>
      <c r="CV284" s="55">
        <v>2</v>
      </c>
      <c r="CW284" s="55" t="s">
        <v>417</v>
      </c>
      <c r="CX284" s="55">
        <v>100</v>
      </c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</row>
    <row r="285" spans="58:112" ht="16.5" x14ac:dyDescent="0.2">
      <c r="BF285" s="55">
        <v>280</v>
      </c>
      <c r="BG285" s="14">
        <f t="shared" si="49"/>
        <v>0</v>
      </c>
      <c r="BH285" s="14">
        <f t="shared" si="50"/>
        <v>480</v>
      </c>
      <c r="BI285" s="14">
        <f t="shared" si="51"/>
        <v>0</v>
      </c>
      <c r="BJ285" s="14">
        <f t="shared" si="52"/>
        <v>1200</v>
      </c>
      <c r="BK285" s="14">
        <f t="shared" si="53"/>
        <v>480</v>
      </c>
      <c r="BL285" s="14">
        <f t="shared" si="54"/>
        <v>960</v>
      </c>
      <c r="CJ285" s="55">
        <v>281</v>
      </c>
      <c r="CK285" s="55">
        <v>3</v>
      </c>
      <c r="CL285" s="55" t="s">
        <v>278</v>
      </c>
      <c r="CM285" s="55">
        <v>81</v>
      </c>
      <c r="CN285" s="55"/>
      <c r="CO285" s="55"/>
      <c r="CP285" s="55"/>
      <c r="CQ285" s="55" t="s">
        <v>416</v>
      </c>
      <c r="CR285" s="55">
        <v>27000</v>
      </c>
      <c r="CS285" s="55" t="s">
        <v>417</v>
      </c>
      <c r="CT285" s="55">
        <v>95</v>
      </c>
      <c r="CU285" s="55"/>
      <c r="CV285" s="55"/>
      <c r="CW285" s="55" t="s">
        <v>417</v>
      </c>
      <c r="CX285" s="55">
        <v>100</v>
      </c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</row>
    <row r="286" spans="58:112" ht="16.5" x14ac:dyDescent="0.2">
      <c r="BF286" s="55">
        <v>281</v>
      </c>
      <c r="BG286" s="14">
        <f t="shared" si="49"/>
        <v>0</v>
      </c>
      <c r="BH286" s="14">
        <f t="shared" si="50"/>
        <v>480</v>
      </c>
      <c r="BI286" s="14">
        <f t="shared" si="51"/>
        <v>0</v>
      </c>
      <c r="BJ286" s="14">
        <f t="shared" si="52"/>
        <v>1200</v>
      </c>
      <c r="BK286" s="14">
        <f t="shared" si="53"/>
        <v>480</v>
      </c>
      <c r="BL286" s="14">
        <f t="shared" si="54"/>
        <v>960</v>
      </c>
      <c r="CJ286" s="55">
        <v>282</v>
      </c>
      <c r="CK286" s="55">
        <v>3</v>
      </c>
      <c r="CL286" s="55" t="s">
        <v>278</v>
      </c>
      <c r="CM286" s="55">
        <v>82</v>
      </c>
      <c r="CN286" s="55"/>
      <c r="CO286" s="55"/>
      <c r="CP286" s="55"/>
      <c r="CQ286" s="55" t="s">
        <v>416</v>
      </c>
      <c r="CR286" s="55">
        <v>27000</v>
      </c>
      <c r="CS286" s="55" t="s">
        <v>417</v>
      </c>
      <c r="CT286" s="55">
        <v>95</v>
      </c>
      <c r="CU286" s="55"/>
      <c r="CV286" s="55"/>
      <c r="CW286" s="55" t="s">
        <v>417</v>
      </c>
      <c r="CX286" s="55">
        <v>100</v>
      </c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</row>
    <row r="287" spans="58:112" ht="16.5" x14ac:dyDescent="0.2">
      <c r="BF287" s="55">
        <v>282</v>
      </c>
      <c r="BG287" s="14">
        <f t="shared" si="49"/>
        <v>0</v>
      </c>
      <c r="BH287" s="14">
        <f t="shared" si="50"/>
        <v>480</v>
      </c>
      <c r="BI287" s="14">
        <f t="shared" si="51"/>
        <v>0</v>
      </c>
      <c r="BJ287" s="14">
        <f t="shared" si="52"/>
        <v>1200</v>
      </c>
      <c r="BK287" s="14">
        <f t="shared" si="53"/>
        <v>480</v>
      </c>
      <c r="BL287" s="14">
        <f t="shared" si="54"/>
        <v>960</v>
      </c>
      <c r="CJ287" s="55">
        <v>283</v>
      </c>
      <c r="CK287" s="55">
        <v>3</v>
      </c>
      <c r="CL287" s="55" t="s">
        <v>278</v>
      </c>
      <c r="CM287" s="55">
        <v>83</v>
      </c>
      <c r="CN287" s="55"/>
      <c r="CO287" s="55"/>
      <c r="CP287" s="55"/>
      <c r="CQ287" s="55" t="s">
        <v>416</v>
      </c>
      <c r="CR287" s="55">
        <v>27000</v>
      </c>
      <c r="CS287" s="55" t="s">
        <v>417</v>
      </c>
      <c r="CT287" s="55">
        <v>95</v>
      </c>
      <c r="CU287" s="55"/>
      <c r="CV287" s="55"/>
      <c r="CW287" s="55" t="s">
        <v>417</v>
      </c>
      <c r="CX287" s="55">
        <v>100</v>
      </c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</row>
    <row r="288" spans="58:112" ht="16.5" x14ac:dyDescent="0.2">
      <c r="BF288" s="55">
        <v>283</v>
      </c>
      <c r="BG288" s="14">
        <f t="shared" si="49"/>
        <v>0</v>
      </c>
      <c r="BH288" s="14">
        <f t="shared" si="50"/>
        <v>480</v>
      </c>
      <c r="BI288" s="14">
        <f t="shared" si="51"/>
        <v>0</v>
      </c>
      <c r="BJ288" s="14">
        <f t="shared" si="52"/>
        <v>1200</v>
      </c>
      <c r="BK288" s="14">
        <f t="shared" si="53"/>
        <v>480</v>
      </c>
      <c r="BL288" s="14">
        <f t="shared" si="54"/>
        <v>960</v>
      </c>
      <c r="CJ288" s="55">
        <v>284</v>
      </c>
      <c r="CK288" s="55">
        <v>3</v>
      </c>
      <c r="CL288" s="55" t="s">
        <v>278</v>
      </c>
      <c r="CM288" s="55">
        <v>84</v>
      </c>
      <c r="CN288" s="55"/>
      <c r="CO288" s="55"/>
      <c r="CP288" s="55"/>
      <c r="CQ288" s="55" t="s">
        <v>416</v>
      </c>
      <c r="CR288" s="55">
        <v>27000</v>
      </c>
      <c r="CS288" s="55" t="s">
        <v>417</v>
      </c>
      <c r="CT288" s="55">
        <v>95</v>
      </c>
      <c r="CU288" s="55"/>
      <c r="CV288" s="55"/>
      <c r="CW288" s="55" t="s">
        <v>417</v>
      </c>
      <c r="CX288" s="55">
        <v>100</v>
      </c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</row>
    <row r="289" spans="58:112" ht="16.5" x14ac:dyDescent="0.2">
      <c r="BF289" s="55">
        <v>284</v>
      </c>
      <c r="BG289" s="14">
        <f t="shared" si="49"/>
        <v>0</v>
      </c>
      <c r="BH289" s="14">
        <f t="shared" si="50"/>
        <v>480</v>
      </c>
      <c r="BI289" s="14">
        <f t="shared" si="51"/>
        <v>0</v>
      </c>
      <c r="BJ289" s="14">
        <f t="shared" si="52"/>
        <v>1200</v>
      </c>
      <c r="BK289" s="14">
        <f t="shared" si="53"/>
        <v>480</v>
      </c>
      <c r="BL289" s="14">
        <f t="shared" si="54"/>
        <v>960</v>
      </c>
      <c r="CJ289" s="55">
        <v>285</v>
      </c>
      <c r="CK289" s="55">
        <v>3</v>
      </c>
      <c r="CL289" s="55" t="s">
        <v>278</v>
      </c>
      <c r="CM289" s="55">
        <v>85</v>
      </c>
      <c r="CN289" s="55"/>
      <c r="CO289" s="55"/>
      <c r="CP289" s="55"/>
      <c r="CQ289" s="55" t="s">
        <v>416</v>
      </c>
      <c r="CR289" s="55">
        <v>27000</v>
      </c>
      <c r="CS289" s="55" t="s">
        <v>417</v>
      </c>
      <c r="CT289" s="55">
        <v>95</v>
      </c>
      <c r="CU289" s="55" t="s">
        <v>308</v>
      </c>
      <c r="CV289" s="55">
        <v>2</v>
      </c>
      <c r="CW289" s="55" t="s">
        <v>417</v>
      </c>
      <c r="CX289" s="55">
        <v>105</v>
      </c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</row>
    <row r="290" spans="58:112" ht="16.5" x14ac:dyDescent="0.2">
      <c r="BF290" s="55">
        <v>285</v>
      </c>
      <c r="BG290" s="14">
        <f t="shared" si="49"/>
        <v>0</v>
      </c>
      <c r="BH290" s="14">
        <f t="shared" si="50"/>
        <v>480</v>
      </c>
      <c r="BI290" s="14">
        <f t="shared" si="51"/>
        <v>0</v>
      </c>
      <c r="BJ290" s="14">
        <f t="shared" si="52"/>
        <v>1200</v>
      </c>
      <c r="BK290" s="14">
        <f t="shared" si="53"/>
        <v>480</v>
      </c>
      <c r="BL290" s="14">
        <f t="shared" si="54"/>
        <v>960</v>
      </c>
      <c r="CJ290" s="55">
        <v>286</v>
      </c>
      <c r="CK290" s="55">
        <v>3</v>
      </c>
      <c r="CL290" s="55" t="s">
        <v>278</v>
      </c>
      <c r="CM290" s="55">
        <v>86</v>
      </c>
      <c r="CN290" s="55"/>
      <c r="CO290" s="55"/>
      <c r="CP290" s="55"/>
      <c r="CQ290" s="55" t="s">
        <v>416</v>
      </c>
      <c r="CR290" s="55">
        <v>27000</v>
      </c>
      <c r="CS290" s="55" t="s">
        <v>417</v>
      </c>
      <c r="CT290" s="55">
        <v>100</v>
      </c>
      <c r="CU290" s="55"/>
      <c r="CV290" s="55"/>
      <c r="CW290" s="55" t="s">
        <v>417</v>
      </c>
      <c r="CX290" s="55">
        <v>105</v>
      </c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</row>
    <row r="291" spans="58:112" ht="16.5" x14ac:dyDescent="0.2">
      <c r="BF291" s="55">
        <v>286</v>
      </c>
      <c r="BG291" s="14">
        <f t="shared" si="49"/>
        <v>0</v>
      </c>
      <c r="BH291" s="14">
        <f t="shared" si="50"/>
        <v>480</v>
      </c>
      <c r="BI291" s="14">
        <f t="shared" si="51"/>
        <v>0</v>
      </c>
      <c r="BJ291" s="14">
        <f t="shared" si="52"/>
        <v>1200</v>
      </c>
      <c r="BK291" s="14">
        <f t="shared" si="53"/>
        <v>480</v>
      </c>
      <c r="BL291" s="14">
        <f t="shared" si="54"/>
        <v>960</v>
      </c>
      <c r="CJ291" s="55">
        <v>287</v>
      </c>
      <c r="CK291" s="55">
        <v>3</v>
      </c>
      <c r="CL291" s="55" t="s">
        <v>278</v>
      </c>
      <c r="CM291" s="55">
        <v>87</v>
      </c>
      <c r="CN291" s="55"/>
      <c r="CO291" s="55"/>
      <c r="CP291" s="55"/>
      <c r="CQ291" s="55" t="s">
        <v>416</v>
      </c>
      <c r="CR291" s="55">
        <v>27000</v>
      </c>
      <c r="CS291" s="55" t="s">
        <v>417</v>
      </c>
      <c r="CT291" s="55">
        <v>100</v>
      </c>
      <c r="CU291" s="55"/>
      <c r="CV291" s="55"/>
      <c r="CW291" s="55" t="s">
        <v>417</v>
      </c>
      <c r="CX291" s="55">
        <v>105</v>
      </c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</row>
    <row r="292" spans="58:112" ht="16.5" x14ac:dyDescent="0.2">
      <c r="BF292" s="55">
        <v>287</v>
      </c>
      <c r="BG292" s="14">
        <f t="shared" si="49"/>
        <v>0</v>
      </c>
      <c r="BH292" s="14">
        <f t="shared" si="50"/>
        <v>480</v>
      </c>
      <c r="BI292" s="14">
        <f t="shared" si="51"/>
        <v>0</v>
      </c>
      <c r="BJ292" s="14">
        <f t="shared" si="52"/>
        <v>1200</v>
      </c>
      <c r="BK292" s="14">
        <f t="shared" si="53"/>
        <v>480</v>
      </c>
      <c r="BL292" s="14">
        <f t="shared" si="54"/>
        <v>960</v>
      </c>
      <c r="CJ292" s="55">
        <v>288</v>
      </c>
      <c r="CK292" s="55">
        <v>3</v>
      </c>
      <c r="CL292" s="55" t="s">
        <v>278</v>
      </c>
      <c r="CM292" s="55">
        <v>88</v>
      </c>
      <c r="CN292" s="55"/>
      <c r="CO292" s="55"/>
      <c r="CP292" s="55"/>
      <c r="CQ292" s="55" t="s">
        <v>416</v>
      </c>
      <c r="CR292" s="55">
        <v>27000</v>
      </c>
      <c r="CS292" s="55" t="s">
        <v>417</v>
      </c>
      <c r="CT292" s="55">
        <v>100</v>
      </c>
      <c r="CU292" s="55"/>
      <c r="CV292" s="55"/>
      <c r="CW292" s="55" t="s">
        <v>417</v>
      </c>
      <c r="CX292" s="55">
        <v>105</v>
      </c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</row>
    <row r="293" spans="58:112" ht="16.5" x14ac:dyDescent="0.2">
      <c r="BF293" s="55">
        <v>288</v>
      </c>
      <c r="BG293" s="14">
        <f t="shared" si="49"/>
        <v>0</v>
      </c>
      <c r="BH293" s="14">
        <f t="shared" si="50"/>
        <v>480</v>
      </c>
      <c r="BI293" s="14">
        <f t="shared" si="51"/>
        <v>0</v>
      </c>
      <c r="BJ293" s="14">
        <f t="shared" si="52"/>
        <v>1200</v>
      </c>
      <c r="BK293" s="14">
        <f t="shared" si="53"/>
        <v>480</v>
      </c>
      <c r="BL293" s="14">
        <f t="shared" si="54"/>
        <v>960</v>
      </c>
      <c r="CJ293" s="55">
        <v>289</v>
      </c>
      <c r="CK293" s="55">
        <v>3</v>
      </c>
      <c r="CL293" s="55" t="s">
        <v>278</v>
      </c>
      <c r="CM293" s="55">
        <v>89</v>
      </c>
      <c r="CN293" s="55"/>
      <c r="CO293" s="55"/>
      <c r="CP293" s="55"/>
      <c r="CQ293" s="55" t="s">
        <v>416</v>
      </c>
      <c r="CR293" s="55">
        <v>27000</v>
      </c>
      <c r="CS293" s="55" t="s">
        <v>417</v>
      </c>
      <c r="CT293" s="55">
        <v>100</v>
      </c>
      <c r="CU293" s="55"/>
      <c r="CV293" s="55"/>
      <c r="CW293" s="55" t="s">
        <v>417</v>
      </c>
      <c r="CX293" s="55">
        <v>105</v>
      </c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</row>
    <row r="294" spans="58:112" ht="16.5" x14ac:dyDescent="0.2">
      <c r="BF294" s="55">
        <v>289</v>
      </c>
      <c r="BG294" s="14">
        <f t="shared" si="49"/>
        <v>0</v>
      </c>
      <c r="BH294" s="14">
        <f t="shared" si="50"/>
        <v>480</v>
      </c>
      <c r="BI294" s="14">
        <f t="shared" si="51"/>
        <v>0</v>
      </c>
      <c r="BJ294" s="14">
        <f t="shared" si="52"/>
        <v>1200</v>
      </c>
      <c r="BK294" s="14">
        <f t="shared" si="53"/>
        <v>480</v>
      </c>
      <c r="BL294" s="14">
        <f t="shared" si="54"/>
        <v>960</v>
      </c>
      <c r="CJ294" s="55">
        <v>290</v>
      </c>
      <c r="CK294" s="55">
        <v>3</v>
      </c>
      <c r="CL294" s="55" t="s">
        <v>278</v>
      </c>
      <c r="CM294" s="55">
        <v>90</v>
      </c>
      <c r="CN294" s="55"/>
      <c r="CO294" s="55"/>
      <c r="CP294" s="55"/>
      <c r="CQ294" s="55" t="s">
        <v>416</v>
      </c>
      <c r="CR294" s="55">
        <v>31500</v>
      </c>
      <c r="CS294" s="55" t="s">
        <v>417</v>
      </c>
      <c r="CT294" s="55">
        <v>100</v>
      </c>
      <c r="CU294" s="55" t="s">
        <v>309</v>
      </c>
      <c r="CV294" s="55">
        <v>2</v>
      </c>
      <c r="CW294" s="55" t="s">
        <v>417</v>
      </c>
      <c r="CX294" s="55">
        <v>110</v>
      </c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</row>
    <row r="295" spans="58:112" ht="16.5" x14ac:dyDescent="0.2">
      <c r="BF295" s="55">
        <v>290</v>
      </c>
      <c r="BG295" s="14">
        <f t="shared" si="49"/>
        <v>0</v>
      </c>
      <c r="BH295" s="14">
        <f t="shared" si="50"/>
        <v>480</v>
      </c>
      <c r="BI295" s="14">
        <f t="shared" si="51"/>
        <v>0</v>
      </c>
      <c r="BJ295" s="14">
        <f t="shared" si="52"/>
        <v>1200</v>
      </c>
      <c r="BK295" s="14">
        <f t="shared" si="53"/>
        <v>480</v>
      </c>
      <c r="BL295" s="14">
        <f t="shared" si="54"/>
        <v>960</v>
      </c>
      <c r="CJ295" s="55">
        <v>291</v>
      </c>
      <c r="CK295" s="55">
        <v>3</v>
      </c>
      <c r="CL295" s="55" t="s">
        <v>278</v>
      </c>
      <c r="CM295" s="55">
        <v>91</v>
      </c>
      <c r="CN295" s="55"/>
      <c r="CO295" s="55"/>
      <c r="CP295" s="55"/>
      <c r="CQ295" s="55" t="s">
        <v>416</v>
      </c>
      <c r="CR295" s="55">
        <v>31500</v>
      </c>
      <c r="CS295" s="55" t="s">
        <v>417</v>
      </c>
      <c r="CT295" s="55">
        <v>105</v>
      </c>
      <c r="CU295" s="55"/>
      <c r="CV295" s="55"/>
      <c r="CW295" s="55" t="s">
        <v>417</v>
      </c>
      <c r="CX295" s="55">
        <v>110</v>
      </c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</row>
    <row r="296" spans="58:112" ht="16.5" x14ac:dyDescent="0.2">
      <c r="BF296" s="55">
        <v>291</v>
      </c>
      <c r="BG296" s="14">
        <f t="shared" si="49"/>
        <v>0</v>
      </c>
      <c r="BH296" s="14">
        <f t="shared" si="50"/>
        <v>480</v>
      </c>
      <c r="BI296" s="14">
        <f t="shared" si="51"/>
        <v>0</v>
      </c>
      <c r="BJ296" s="14">
        <f t="shared" si="52"/>
        <v>1200</v>
      </c>
      <c r="BK296" s="14">
        <f t="shared" si="53"/>
        <v>480</v>
      </c>
      <c r="BL296" s="14">
        <f t="shared" si="54"/>
        <v>960</v>
      </c>
      <c r="CJ296" s="55">
        <v>292</v>
      </c>
      <c r="CK296" s="55">
        <v>3</v>
      </c>
      <c r="CL296" s="55" t="s">
        <v>278</v>
      </c>
      <c r="CM296" s="55">
        <v>92</v>
      </c>
      <c r="CN296" s="55"/>
      <c r="CO296" s="55"/>
      <c r="CP296" s="55"/>
      <c r="CQ296" s="55" t="s">
        <v>416</v>
      </c>
      <c r="CR296" s="55">
        <v>31500</v>
      </c>
      <c r="CS296" s="55" t="s">
        <v>417</v>
      </c>
      <c r="CT296" s="55">
        <v>105</v>
      </c>
      <c r="CU296" s="55"/>
      <c r="CV296" s="55"/>
      <c r="CW296" s="55" t="s">
        <v>417</v>
      </c>
      <c r="CX296" s="55">
        <v>110</v>
      </c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</row>
    <row r="297" spans="58:112" ht="16.5" x14ac:dyDescent="0.2">
      <c r="BF297" s="55">
        <v>292</v>
      </c>
      <c r="BG297" s="14">
        <f t="shared" si="49"/>
        <v>0</v>
      </c>
      <c r="BH297" s="14">
        <f t="shared" si="50"/>
        <v>480</v>
      </c>
      <c r="BI297" s="14">
        <f t="shared" si="51"/>
        <v>0</v>
      </c>
      <c r="BJ297" s="14">
        <f t="shared" si="52"/>
        <v>1200</v>
      </c>
      <c r="BK297" s="14">
        <f t="shared" si="53"/>
        <v>480</v>
      </c>
      <c r="BL297" s="14">
        <f t="shared" si="54"/>
        <v>960</v>
      </c>
      <c r="CJ297" s="55">
        <v>293</v>
      </c>
      <c r="CK297" s="55">
        <v>3</v>
      </c>
      <c r="CL297" s="55" t="s">
        <v>278</v>
      </c>
      <c r="CM297" s="55">
        <v>93</v>
      </c>
      <c r="CN297" s="55"/>
      <c r="CO297" s="55"/>
      <c r="CP297" s="55"/>
      <c r="CQ297" s="55" t="s">
        <v>416</v>
      </c>
      <c r="CR297" s="55">
        <v>31500</v>
      </c>
      <c r="CS297" s="55" t="s">
        <v>417</v>
      </c>
      <c r="CT297" s="55">
        <v>105</v>
      </c>
      <c r="CU297" s="55"/>
      <c r="CV297" s="55"/>
      <c r="CW297" s="55" t="s">
        <v>417</v>
      </c>
      <c r="CX297" s="55">
        <v>110</v>
      </c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</row>
    <row r="298" spans="58:112" ht="16.5" x14ac:dyDescent="0.2">
      <c r="BF298" s="55">
        <v>293</v>
      </c>
      <c r="BG298" s="14">
        <f t="shared" ref="BG298:BG361" si="55">SUMIFS($F$5:$F$104,$AT$6:$AT$105,"="&amp;BF298)+SUMIFS($Q$5:$Q$104,$AW$6:$AW$105,"="&amp;BF298)+SUMIFS($AB$5:$AB$104,$AZ$6:$AZ$105,"="&amp;BF298)+SUMIFS($AM$5:$AM$104,$BC$6:$BC$105,"="&amp;BF298)</f>
        <v>0</v>
      </c>
      <c r="BH298" s="14">
        <f t="shared" ref="BH298:BH361" si="56">INDEX($G$5:$G$104,MATCH(BF298,$AT$5:$AT$105,1)-1)+INDEX($R$5:$R$104,MATCH(BF298,$AW$5:$AW$105,1)-1)+INDEX($AC$5:$AC$104,MATCH(BF298,$AZ$5:$AZ$105,1)-1)+INDEX($AN$5:$AN$104,MATCH(BF298,$BC$5:$BC$105,1)-1)</f>
        <v>480</v>
      </c>
      <c r="BI298" s="14">
        <f t="shared" ref="BI298:BI361" si="57">SUMIFS($H$5:$H$104,$AT$6:$AT$105,"="&amp;BF298)+SUMIFS($S$5:$S$104,$AW$6:$AW$105,"="&amp;BF298)+SUMIFS($AD$5:$AD$104,$AZ$6:$AZ$105,"="&amp;BF298)+SUMIFS($AO$5:$AO$104,$BC$6:$BC$105,"="&amp;BF298)</f>
        <v>0</v>
      </c>
      <c r="BJ298" s="14">
        <f t="shared" ref="BJ298:BJ361" si="58">INDEX($I$5:$I$104,MATCH(BF298,$AT$5:$AT$105,1)-1)+INDEX($T$5:$T$104,MATCH(BF298,$AW$5:$AW$105,1)-1)+INDEX($AE$5:$AE$104,MATCH(BF298,$AZ$5:$AZ$105,1)-1)+INDEX($AP$5:$AP$104,MATCH(BF298,$BC$5:$BC$105,1)-1)</f>
        <v>1200</v>
      </c>
      <c r="BK298" s="14">
        <f t="shared" si="53"/>
        <v>480</v>
      </c>
      <c r="BL298" s="14">
        <f t="shared" si="54"/>
        <v>960</v>
      </c>
      <c r="CJ298" s="55">
        <v>294</v>
      </c>
      <c r="CK298" s="55">
        <v>3</v>
      </c>
      <c r="CL298" s="55" t="s">
        <v>278</v>
      </c>
      <c r="CM298" s="55">
        <v>94</v>
      </c>
      <c r="CN298" s="55"/>
      <c r="CO298" s="55"/>
      <c r="CP298" s="55"/>
      <c r="CQ298" s="55" t="s">
        <v>416</v>
      </c>
      <c r="CR298" s="55">
        <v>31500</v>
      </c>
      <c r="CS298" s="55" t="s">
        <v>417</v>
      </c>
      <c r="CT298" s="55">
        <v>105</v>
      </c>
      <c r="CU298" s="55"/>
      <c r="CV298" s="55"/>
      <c r="CW298" s="55" t="s">
        <v>417</v>
      </c>
      <c r="CX298" s="55">
        <v>110</v>
      </c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</row>
    <row r="299" spans="58:112" ht="16.5" x14ac:dyDescent="0.2">
      <c r="BF299" s="55">
        <v>294</v>
      </c>
      <c r="BG299" s="14">
        <f t="shared" si="55"/>
        <v>0</v>
      </c>
      <c r="BH299" s="14">
        <f t="shared" si="56"/>
        <v>480</v>
      </c>
      <c r="BI299" s="14">
        <f t="shared" si="57"/>
        <v>0</v>
      </c>
      <c r="BJ299" s="14">
        <f t="shared" si="58"/>
        <v>1200</v>
      </c>
      <c r="BK299" s="14">
        <f t="shared" si="53"/>
        <v>480</v>
      </c>
      <c r="BL299" s="14">
        <f t="shared" si="54"/>
        <v>960</v>
      </c>
      <c r="CJ299" s="55">
        <v>295</v>
      </c>
      <c r="CK299" s="55">
        <v>3</v>
      </c>
      <c r="CL299" s="55" t="s">
        <v>278</v>
      </c>
      <c r="CM299" s="55">
        <v>95</v>
      </c>
      <c r="CN299" s="55"/>
      <c r="CO299" s="55"/>
      <c r="CP299" s="55"/>
      <c r="CQ299" s="55" t="s">
        <v>416</v>
      </c>
      <c r="CR299" s="55">
        <v>31500</v>
      </c>
      <c r="CS299" s="55" t="s">
        <v>417</v>
      </c>
      <c r="CT299" s="55">
        <v>105</v>
      </c>
      <c r="CU299" s="55" t="s">
        <v>304</v>
      </c>
      <c r="CV299" s="55">
        <v>3</v>
      </c>
      <c r="CW299" s="55" t="s">
        <v>417</v>
      </c>
      <c r="CX299" s="55">
        <v>115</v>
      </c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</row>
    <row r="300" spans="58:112" ht="16.5" x14ac:dyDescent="0.2">
      <c r="BF300" s="55">
        <v>295</v>
      </c>
      <c r="BG300" s="14">
        <f t="shared" si="55"/>
        <v>0</v>
      </c>
      <c r="BH300" s="14">
        <f t="shared" si="56"/>
        <v>480</v>
      </c>
      <c r="BI300" s="14">
        <f t="shared" si="57"/>
        <v>0</v>
      </c>
      <c r="BJ300" s="14">
        <f t="shared" si="58"/>
        <v>1200</v>
      </c>
      <c r="BK300" s="14">
        <f t="shared" si="53"/>
        <v>480</v>
      </c>
      <c r="BL300" s="14">
        <f t="shared" si="54"/>
        <v>960</v>
      </c>
      <c r="CJ300" s="55">
        <v>296</v>
      </c>
      <c r="CK300" s="55">
        <v>3</v>
      </c>
      <c r="CL300" s="55" t="s">
        <v>278</v>
      </c>
      <c r="CM300" s="55">
        <v>96</v>
      </c>
      <c r="CN300" s="55"/>
      <c r="CO300" s="55"/>
      <c r="CP300" s="55"/>
      <c r="CQ300" s="55" t="s">
        <v>416</v>
      </c>
      <c r="CR300" s="55">
        <v>36000</v>
      </c>
      <c r="CS300" s="55" t="s">
        <v>417</v>
      </c>
      <c r="CT300" s="55">
        <v>110</v>
      </c>
      <c r="CU300" s="55"/>
      <c r="CV300" s="55"/>
      <c r="CW300" s="55" t="s">
        <v>417</v>
      </c>
      <c r="CX300" s="55">
        <v>115</v>
      </c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</row>
    <row r="301" spans="58:112" ht="16.5" x14ac:dyDescent="0.2">
      <c r="BF301" s="55">
        <v>296</v>
      </c>
      <c r="BG301" s="14">
        <f t="shared" si="55"/>
        <v>0</v>
      </c>
      <c r="BH301" s="14">
        <f t="shared" si="56"/>
        <v>480</v>
      </c>
      <c r="BI301" s="14">
        <f t="shared" si="57"/>
        <v>0</v>
      </c>
      <c r="BJ301" s="14">
        <f t="shared" si="58"/>
        <v>1200</v>
      </c>
      <c r="BK301" s="14">
        <f t="shared" si="53"/>
        <v>480</v>
      </c>
      <c r="BL301" s="14">
        <f t="shared" si="54"/>
        <v>960</v>
      </c>
      <c r="CJ301" s="55">
        <v>297</v>
      </c>
      <c r="CK301" s="55">
        <v>3</v>
      </c>
      <c r="CL301" s="55" t="s">
        <v>278</v>
      </c>
      <c r="CM301" s="55">
        <v>97</v>
      </c>
      <c r="CN301" s="55"/>
      <c r="CO301" s="55"/>
      <c r="CP301" s="55"/>
      <c r="CQ301" s="55" t="s">
        <v>416</v>
      </c>
      <c r="CR301" s="55">
        <v>36000</v>
      </c>
      <c r="CS301" s="55" t="s">
        <v>417</v>
      </c>
      <c r="CT301" s="55">
        <v>110</v>
      </c>
      <c r="CU301" s="55"/>
      <c r="CV301" s="55"/>
      <c r="CW301" s="55" t="s">
        <v>417</v>
      </c>
      <c r="CX301" s="55">
        <v>115</v>
      </c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</row>
    <row r="302" spans="58:112" ht="16.5" x14ac:dyDescent="0.2">
      <c r="BF302" s="55">
        <v>297</v>
      </c>
      <c r="BG302" s="14">
        <f t="shared" si="55"/>
        <v>0</v>
      </c>
      <c r="BH302" s="14">
        <f t="shared" si="56"/>
        <v>480</v>
      </c>
      <c r="BI302" s="14">
        <f t="shared" si="57"/>
        <v>0</v>
      </c>
      <c r="BJ302" s="14">
        <f t="shared" si="58"/>
        <v>1200</v>
      </c>
      <c r="BK302" s="14">
        <f t="shared" si="53"/>
        <v>480</v>
      </c>
      <c r="BL302" s="14">
        <f t="shared" si="54"/>
        <v>960</v>
      </c>
      <c r="CJ302" s="55">
        <v>298</v>
      </c>
      <c r="CK302" s="55">
        <v>3</v>
      </c>
      <c r="CL302" s="55" t="s">
        <v>278</v>
      </c>
      <c r="CM302" s="55">
        <v>98</v>
      </c>
      <c r="CN302" s="55"/>
      <c r="CO302" s="55"/>
      <c r="CP302" s="55"/>
      <c r="CQ302" s="55" t="s">
        <v>416</v>
      </c>
      <c r="CR302" s="55">
        <v>36000</v>
      </c>
      <c r="CS302" s="55" t="s">
        <v>417</v>
      </c>
      <c r="CT302" s="55">
        <v>110</v>
      </c>
      <c r="CU302" s="55"/>
      <c r="CV302" s="55"/>
      <c r="CW302" s="55" t="s">
        <v>417</v>
      </c>
      <c r="CX302" s="55">
        <v>115</v>
      </c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</row>
    <row r="303" spans="58:112" ht="16.5" x14ac:dyDescent="0.2">
      <c r="BF303" s="55">
        <v>298</v>
      </c>
      <c r="BG303" s="14">
        <f t="shared" si="55"/>
        <v>0</v>
      </c>
      <c r="BH303" s="14">
        <f t="shared" si="56"/>
        <v>480</v>
      </c>
      <c r="BI303" s="14">
        <f t="shared" si="57"/>
        <v>0</v>
      </c>
      <c r="BJ303" s="14">
        <f t="shared" si="58"/>
        <v>1200</v>
      </c>
      <c r="BK303" s="14">
        <f t="shared" si="53"/>
        <v>480</v>
      </c>
      <c r="BL303" s="14">
        <f t="shared" si="54"/>
        <v>960</v>
      </c>
      <c r="CJ303" s="55">
        <v>299</v>
      </c>
      <c r="CK303" s="55">
        <v>3</v>
      </c>
      <c r="CL303" s="55" t="s">
        <v>278</v>
      </c>
      <c r="CM303" s="55">
        <v>99</v>
      </c>
      <c r="CN303" s="55"/>
      <c r="CO303" s="55"/>
      <c r="CP303" s="55"/>
      <c r="CQ303" s="55" t="s">
        <v>416</v>
      </c>
      <c r="CR303" s="55">
        <v>36000</v>
      </c>
      <c r="CS303" s="55" t="s">
        <v>417</v>
      </c>
      <c r="CT303" s="55">
        <v>110</v>
      </c>
      <c r="CU303" s="55"/>
      <c r="CV303" s="55"/>
      <c r="CW303" s="55" t="s">
        <v>417</v>
      </c>
      <c r="CX303" s="55">
        <v>115</v>
      </c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</row>
    <row r="304" spans="58:112" ht="16.5" x14ac:dyDescent="0.2">
      <c r="BF304" s="55">
        <v>299</v>
      </c>
      <c r="BG304" s="14">
        <f t="shared" si="55"/>
        <v>0</v>
      </c>
      <c r="BH304" s="14">
        <f t="shared" si="56"/>
        <v>480</v>
      </c>
      <c r="BI304" s="14">
        <f t="shared" si="57"/>
        <v>0</v>
      </c>
      <c r="BJ304" s="14">
        <f t="shared" si="58"/>
        <v>1200</v>
      </c>
      <c r="BK304" s="14">
        <f t="shared" si="53"/>
        <v>480</v>
      </c>
      <c r="BL304" s="14">
        <f t="shared" si="54"/>
        <v>960</v>
      </c>
      <c r="CJ304" s="55">
        <v>300</v>
      </c>
      <c r="CK304" s="55">
        <v>3</v>
      </c>
      <c r="CL304" s="55" t="s">
        <v>278</v>
      </c>
      <c r="CM304" s="55">
        <v>100</v>
      </c>
      <c r="CN304" s="55"/>
      <c r="CO304" s="55"/>
      <c r="CP304" s="55"/>
      <c r="CQ304" s="55" t="s">
        <v>416</v>
      </c>
      <c r="CR304" s="55">
        <v>36000</v>
      </c>
      <c r="CS304" s="55" t="s">
        <v>417</v>
      </c>
      <c r="CT304" s="55">
        <v>110</v>
      </c>
      <c r="CU304" s="55" t="s">
        <v>308</v>
      </c>
      <c r="CV304" s="55">
        <v>3</v>
      </c>
      <c r="CW304" s="55" t="s">
        <v>417</v>
      </c>
      <c r="CX304" s="55">
        <v>120</v>
      </c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</row>
    <row r="305" spans="58:112" ht="16.5" x14ac:dyDescent="0.2">
      <c r="BF305" s="55">
        <v>300</v>
      </c>
      <c r="BG305" s="14">
        <f t="shared" si="55"/>
        <v>0</v>
      </c>
      <c r="BH305" s="14">
        <f t="shared" si="56"/>
        <v>480</v>
      </c>
      <c r="BI305" s="14">
        <f t="shared" si="57"/>
        <v>0</v>
      </c>
      <c r="BJ305" s="14">
        <f t="shared" si="58"/>
        <v>1200</v>
      </c>
      <c r="BK305" s="14">
        <f t="shared" si="53"/>
        <v>480</v>
      </c>
      <c r="BL305" s="14">
        <f t="shared" si="54"/>
        <v>960</v>
      </c>
      <c r="CJ305" s="55">
        <v>301</v>
      </c>
      <c r="CK305" s="55">
        <v>4</v>
      </c>
      <c r="CL305" s="55" t="s">
        <v>278</v>
      </c>
      <c r="CM305" s="55">
        <v>1</v>
      </c>
      <c r="CN305" s="55"/>
      <c r="CO305" s="55"/>
      <c r="CP305" s="55"/>
      <c r="CQ305" s="55" t="s">
        <v>416</v>
      </c>
      <c r="CR305" s="55">
        <v>5760</v>
      </c>
      <c r="CS305" s="55" t="s">
        <v>417</v>
      </c>
      <c r="CT305" s="55">
        <v>20</v>
      </c>
      <c r="CU305" s="55"/>
      <c r="CV305" s="55"/>
      <c r="CW305" s="55" t="s">
        <v>417</v>
      </c>
      <c r="CX305" s="55">
        <v>20</v>
      </c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</row>
    <row r="306" spans="58:112" ht="16.5" x14ac:dyDescent="0.2">
      <c r="BF306" s="55">
        <v>301</v>
      </c>
      <c r="BG306" s="14">
        <f t="shared" si="55"/>
        <v>0</v>
      </c>
      <c r="BH306" s="14">
        <f t="shared" si="56"/>
        <v>480</v>
      </c>
      <c r="BI306" s="14">
        <f t="shared" si="57"/>
        <v>0</v>
      </c>
      <c r="BJ306" s="14">
        <f t="shared" si="58"/>
        <v>1200</v>
      </c>
      <c r="BK306" s="14">
        <f t="shared" si="53"/>
        <v>480</v>
      </c>
      <c r="BL306" s="14">
        <f t="shared" si="54"/>
        <v>960</v>
      </c>
      <c r="CJ306" s="55">
        <v>302</v>
      </c>
      <c r="CK306" s="55">
        <v>4</v>
      </c>
      <c r="CL306" s="55" t="s">
        <v>278</v>
      </c>
      <c r="CM306" s="55">
        <v>2</v>
      </c>
      <c r="CN306" s="55"/>
      <c r="CO306" s="55"/>
      <c r="CP306" s="55"/>
      <c r="CQ306" s="55" t="s">
        <v>416</v>
      </c>
      <c r="CR306" s="55">
        <v>5760</v>
      </c>
      <c r="CS306" s="55" t="s">
        <v>417</v>
      </c>
      <c r="CT306" s="55">
        <v>20</v>
      </c>
      <c r="CU306" s="55" t="s">
        <v>306</v>
      </c>
      <c r="CV306" s="55">
        <v>1</v>
      </c>
      <c r="CW306" s="55" t="s">
        <v>417</v>
      </c>
      <c r="CX306" s="55">
        <v>20</v>
      </c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</row>
    <row r="307" spans="58:112" ht="16.5" x14ac:dyDescent="0.2">
      <c r="BF307" s="55">
        <v>302</v>
      </c>
      <c r="BG307" s="14">
        <f t="shared" si="55"/>
        <v>0</v>
      </c>
      <c r="BH307" s="14">
        <f t="shared" si="56"/>
        <v>480</v>
      </c>
      <c r="BI307" s="14">
        <f t="shared" si="57"/>
        <v>0</v>
      </c>
      <c r="BJ307" s="14">
        <f t="shared" si="58"/>
        <v>1200</v>
      </c>
      <c r="BK307" s="14">
        <f t="shared" si="53"/>
        <v>480</v>
      </c>
      <c r="BL307" s="14">
        <f t="shared" si="54"/>
        <v>960</v>
      </c>
      <c r="CJ307" s="55">
        <v>303</v>
      </c>
      <c r="CK307" s="55">
        <v>4</v>
      </c>
      <c r="CL307" s="55" t="s">
        <v>278</v>
      </c>
      <c r="CM307" s="55">
        <v>3</v>
      </c>
      <c r="CN307" s="55"/>
      <c r="CO307" s="55"/>
      <c r="CP307" s="55"/>
      <c r="CQ307" s="55" t="s">
        <v>416</v>
      </c>
      <c r="CR307" s="55">
        <v>5760</v>
      </c>
      <c r="CS307" s="55" t="s">
        <v>417</v>
      </c>
      <c r="CT307" s="55">
        <v>20</v>
      </c>
      <c r="CU307" s="55"/>
      <c r="CV307" s="55"/>
      <c r="CW307" s="55" t="s">
        <v>417</v>
      </c>
      <c r="CX307" s="55">
        <v>20</v>
      </c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</row>
    <row r="308" spans="58:112" ht="16.5" x14ac:dyDescent="0.2">
      <c r="BF308" s="55">
        <v>303</v>
      </c>
      <c r="BG308" s="14">
        <f t="shared" si="55"/>
        <v>0</v>
      </c>
      <c r="BH308" s="14">
        <f t="shared" si="56"/>
        <v>480</v>
      </c>
      <c r="BI308" s="14">
        <f t="shared" si="57"/>
        <v>0</v>
      </c>
      <c r="BJ308" s="14">
        <f t="shared" si="58"/>
        <v>1200</v>
      </c>
      <c r="BK308" s="14">
        <f t="shared" si="53"/>
        <v>480</v>
      </c>
      <c r="BL308" s="14">
        <f t="shared" si="54"/>
        <v>960</v>
      </c>
      <c r="CJ308" s="55">
        <v>304</v>
      </c>
      <c r="CK308" s="55">
        <v>4</v>
      </c>
      <c r="CL308" s="55" t="s">
        <v>278</v>
      </c>
      <c r="CM308" s="55">
        <v>4</v>
      </c>
      <c r="CN308" s="55"/>
      <c r="CO308" s="55"/>
      <c r="CP308" s="55"/>
      <c r="CQ308" s="55" t="s">
        <v>416</v>
      </c>
      <c r="CR308" s="55">
        <v>5760</v>
      </c>
      <c r="CS308" s="55" t="s">
        <v>417</v>
      </c>
      <c r="CT308" s="55">
        <v>20</v>
      </c>
      <c r="CU308" s="55" t="s">
        <v>307</v>
      </c>
      <c r="CV308" s="55">
        <v>1</v>
      </c>
      <c r="CW308" s="55" t="s">
        <v>417</v>
      </c>
      <c r="CX308" s="55">
        <v>20</v>
      </c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</row>
    <row r="309" spans="58:112" ht="16.5" x14ac:dyDescent="0.2">
      <c r="BF309" s="55">
        <v>304</v>
      </c>
      <c r="BG309" s="14">
        <f t="shared" si="55"/>
        <v>0</v>
      </c>
      <c r="BH309" s="14">
        <f t="shared" si="56"/>
        <v>480</v>
      </c>
      <c r="BI309" s="14">
        <f t="shared" si="57"/>
        <v>0</v>
      </c>
      <c r="BJ309" s="14">
        <f t="shared" si="58"/>
        <v>1200</v>
      </c>
      <c r="BK309" s="14">
        <f t="shared" si="53"/>
        <v>480</v>
      </c>
      <c r="BL309" s="14">
        <f t="shared" si="54"/>
        <v>960</v>
      </c>
      <c r="CJ309" s="55">
        <v>305</v>
      </c>
      <c r="CK309" s="55">
        <v>4</v>
      </c>
      <c r="CL309" s="55" t="s">
        <v>278</v>
      </c>
      <c r="CM309" s="55">
        <v>5</v>
      </c>
      <c r="CN309" s="55"/>
      <c r="CO309" s="55"/>
      <c r="CP309" s="55"/>
      <c r="CQ309" s="55" t="s">
        <v>416</v>
      </c>
      <c r="CR309" s="55">
        <v>5760</v>
      </c>
      <c r="CS309" s="55" t="s">
        <v>417</v>
      </c>
      <c r="CT309" s="55">
        <v>20</v>
      </c>
      <c r="CU309" s="55"/>
      <c r="CV309" s="55"/>
      <c r="CW309" s="55" t="s">
        <v>417</v>
      </c>
      <c r="CX309" s="55">
        <v>25</v>
      </c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</row>
    <row r="310" spans="58:112" ht="16.5" x14ac:dyDescent="0.2">
      <c r="BF310" s="55">
        <v>305</v>
      </c>
      <c r="BG310" s="14">
        <f t="shared" si="55"/>
        <v>0</v>
      </c>
      <c r="BH310" s="14">
        <f t="shared" si="56"/>
        <v>480</v>
      </c>
      <c r="BI310" s="14">
        <f t="shared" si="57"/>
        <v>0</v>
      </c>
      <c r="BJ310" s="14">
        <f t="shared" si="58"/>
        <v>1200</v>
      </c>
      <c r="BK310" s="14">
        <f t="shared" si="53"/>
        <v>480</v>
      </c>
      <c r="BL310" s="14">
        <f t="shared" si="54"/>
        <v>960</v>
      </c>
      <c r="CJ310" s="55">
        <v>306</v>
      </c>
      <c r="CK310" s="55">
        <v>4</v>
      </c>
      <c r="CL310" s="55" t="s">
        <v>278</v>
      </c>
      <c r="CM310" s="55">
        <v>6</v>
      </c>
      <c r="CN310" s="55"/>
      <c r="CO310" s="55"/>
      <c r="CP310" s="55"/>
      <c r="CQ310" s="55" t="s">
        <v>416</v>
      </c>
      <c r="CR310" s="55">
        <v>7200</v>
      </c>
      <c r="CS310" s="55" t="s">
        <v>417</v>
      </c>
      <c r="CT310" s="55">
        <v>25</v>
      </c>
      <c r="CU310" s="55"/>
      <c r="CV310" s="55"/>
      <c r="CW310" s="55" t="s">
        <v>417</v>
      </c>
      <c r="CX310" s="55">
        <v>25</v>
      </c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</row>
    <row r="311" spans="58:112" ht="16.5" x14ac:dyDescent="0.2">
      <c r="BF311" s="55">
        <v>306</v>
      </c>
      <c r="BG311" s="14">
        <f t="shared" si="55"/>
        <v>0</v>
      </c>
      <c r="BH311" s="14">
        <f t="shared" si="56"/>
        <v>480</v>
      </c>
      <c r="BI311" s="14">
        <f t="shared" si="57"/>
        <v>0</v>
      </c>
      <c r="BJ311" s="14">
        <f t="shared" si="58"/>
        <v>1200</v>
      </c>
      <c r="BK311" s="14">
        <f t="shared" si="53"/>
        <v>480</v>
      </c>
      <c r="BL311" s="14">
        <f t="shared" si="54"/>
        <v>960</v>
      </c>
      <c r="CJ311" s="55">
        <v>307</v>
      </c>
      <c r="CK311" s="55">
        <v>4</v>
      </c>
      <c r="CL311" s="55" t="s">
        <v>278</v>
      </c>
      <c r="CM311" s="55">
        <v>7</v>
      </c>
      <c r="CN311" s="55"/>
      <c r="CO311" s="55"/>
      <c r="CP311" s="55"/>
      <c r="CQ311" s="55" t="s">
        <v>416</v>
      </c>
      <c r="CR311" s="55">
        <v>7200</v>
      </c>
      <c r="CS311" s="55" t="s">
        <v>417</v>
      </c>
      <c r="CT311" s="55">
        <v>25</v>
      </c>
      <c r="CU311" s="55" t="s">
        <v>310</v>
      </c>
      <c r="CV311" s="55">
        <v>1</v>
      </c>
      <c r="CW311" s="55" t="s">
        <v>417</v>
      </c>
      <c r="CX311" s="55">
        <v>25</v>
      </c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</row>
    <row r="312" spans="58:112" ht="16.5" x14ac:dyDescent="0.2">
      <c r="BF312" s="55">
        <v>307</v>
      </c>
      <c r="BG312" s="14">
        <f t="shared" si="55"/>
        <v>0</v>
      </c>
      <c r="BH312" s="14">
        <f t="shared" si="56"/>
        <v>480</v>
      </c>
      <c r="BI312" s="14">
        <f t="shared" si="57"/>
        <v>0</v>
      </c>
      <c r="BJ312" s="14">
        <f t="shared" si="58"/>
        <v>1200</v>
      </c>
      <c r="BK312" s="14">
        <f t="shared" si="53"/>
        <v>480</v>
      </c>
      <c r="BL312" s="14">
        <f t="shared" si="54"/>
        <v>960</v>
      </c>
      <c r="CJ312" s="55">
        <v>308</v>
      </c>
      <c r="CK312" s="55">
        <v>4</v>
      </c>
      <c r="CL312" s="55" t="s">
        <v>278</v>
      </c>
      <c r="CM312" s="55">
        <v>8</v>
      </c>
      <c r="CN312" s="55"/>
      <c r="CO312" s="55"/>
      <c r="CP312" s="55"/>
      <c r="CQ312" s="55" t="s">
        <v>416</v>
      </c>
      <c r="CR312" s="55">
        <v>7200</v>
      </c>
      <c r="CS312" s="55" t="s">
        <v>417</v>
      </c>
      <c r="CT312" s="55">
        <v>25</v>
      </c>
      <c r="CU312" s="55"/>
      <c r="CV312" s="55"/>
      <c r="CW312" s="55" t="s">
        <v>417</v>
      </c>
      <c r="CX312" s="55">
        <v>25</v>
      </c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</row>
    <row r="313" spans="58:112" ht="16.5" x14ac:dyDescent="0.2">
      <c r="BF313" s="55">
        <v>308</v>
      </c>
      <c r="BG313" s="14">
        <f t="shared" si="55"/>
        <v>0</v>
      </c>
      <c r="BH313" s="14">
        <f t="shared" si="56"/>
        <v>480</v>
      </c>
      <c r="BI313" s="14">
        <f t="shared" si="57"/>
        <v>0</v>
      </c>
      <c r="BJ313" s="14">
        <f t="shared" si="58"/>
        <v>1200</v>
      </c>
      <c r="BK313" s="14">
        <f t="shared" si="53"/>
        <v>480</v>
      </c>
      <c r="BL313" s="14">
        <f t="shared" si="54"/>
        <v>960</v>
      </c>
      <c r="CJ313" s="55">
        <v>309</v>
      </c>
      <c r="CK313" s="55">
        <v>4</v>
      </c>
      <c r="CL313" s="55" t="s">
        <v>278</v>
      </c>
      <c r="CM313" s="55">
        <v>9</v>
      </c>
      <c r="CN313" s="55"/>
      <c r="CO313" s="55"/>
      <c r="CP313" s="55"/>
      <c r="CQ313" s="55" t="s">
        <v>416</v>
      </c>
      <c r="CR313" s="55">
        <v>7200</v>
      </c>
      <c r="CS313" s="55" t="s">
        <v>417</v>
      </c>
      <c r="CT313" s="55">
        <v>25</v>
      </c>
      <c r="CU313" s="55"/>
      <c r="CV313" s="55"/>
      <c r="CW313" s="55" t="s">
        <v>417</v>
      </c>
      <c r="CX313" s="55">
        <v>25</v>
      </c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</row>
    <row r="314" spans="58:112" ht="16.5" x14ac:dyDescent="0.2">
      <c r="BF314" s="55">
        <v>309</v>
      </c>
      <c r="BG314" s="14">
        <f t="shared" si="55"/>
        <v>0</v>
      </c>
      <c r="BH314" s="14">
        <f t="shared" si="56"/>
        <v>480</v>
      </c>
      <c r="BI314" s="14">
        <f t="shared" si="57"/>
        <v>0</v>
      </c>
      <c r="BJ314" s="14">
        <f t="shared" si="58"/>
        <v>1200</v>
      </c>
      <c r="BK314" s="14">
        <f t="shared" si="53"/>
        <v>480</v>
      </c>
      <c r="BL314" s="14">
        <f t="shared" si="54"/>
        <v>960</v>
      </c>
      <c r="CJ314" s="55">
        <v>310</v>
      </c>
      <c r="CK314" s="55">
        <v>4</v>
      </c>
      <c r="CL314" s="55" t="s">
        <v>278</v>
      </c>
      <c r="CM314" s="55">
        <v>10</v>
      </c>
      <c r="CN314" s="55"/>
      <c r="CO314" s="55"/>
      <c r="CP314" s="55"/>
      <c r="CQ314" s="55" t="s">
        <v>416</v>
      </c>
      <c r="CR314" s="55">
        <v>7200</v>
      </c>
      <c r="CS314" s="55" t="s">
        <v>417</v>
      </c>
      <c r="CT314" s="55">
        <v>25</v>
      </c>
      <c r="CU314" s="55" t="s">
        <v>311</v>
      </c>
      <c r="CV314" s="55">
        <v>1</v>
      </c>
      <c r="CW314" s="55" t="s">
        <v>417</v>
      </c>
      <c r="CX314" s="55">
        <v>30</v>
      </c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</row>
    <row r="315" spans="58:112" ht="16.5" x14ac:dyDescent="0.2">
      <c r="BF315" s="55">
        <v>310</v>
      </c>
      <c r="BG315" s="14">
        <f t="shared" si="55"/>
        <v>0</v>
      </c>
      <c r="BH315" s="14">
        <f t="shared" si="56"/>
        <v>480</v>
      </c>
      <c r="BI315" s="14">
        <f t="shared" si="57"/>
        <v>0</v>
      </c>
      <c r="BJ315" s="14">
        <f t="shared" si="58"/>
        <v>1200</v>
      </c>
      <c r="BK315" s="14">
        <f t="shared" si="53"/>
        <v>480</v>
      </c>
      <c r="BL315" s="14">
        <f t="shared" si="54"/>
        <v>960</v>
      </c>
      <c r="CJ315" s="55">
        <v>311</v>
      </c>
      <c r="CK315" s="55">
        <v>4</v>
      </c>
      <c r="CL315" s="55" t="s">
        <v>278</v>
      </c>
      <c r="CM315" s="55">
        <v>11</v>
      </c>
      <c r="CN315" s="55"/>
      <c r="CO315" s="55"/>
      <c r="CP315" s="55"/>
      <c r="CQ315" s="55" t="s">
        <v>416</v>
      </c>
      <c r="CR315" s="55">
        <v>9000</v>
      </c>
      <c r="CS315" s="55" t="s">
        <v>417</v>
      </c>
      <c r="CT315" s="55">
        <v>30</v>
      </c>
      <c r="CU315" s="55"/>
      <c r="CV315" s="55"/>
      <c r="CW315" s="55" t="s">
        <v>417</v>
      </c>
      <c r="CX315" s="55">
        <v>30</v>
      </c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</row>
    <row r="316" spans="58:112" ht="16.5" x14ac:dyDescent="0.2">
      <c r="BF316" s="55">
        <v>311</v>
      </c>
      <c r="BG316" s="14">
        <f t="shared" si="55"/>
        <v>0</v>
      </c>
      <c r="BH316" s="14">
        <f t="shared" si="56"/>
        <v>480</v>
      </c>
      <c r="BI316" s="14">
        <f t="shared" si="57"/>
        <v>0</v>
      </c>
      <c r="BJ316" s="14">
        <f t="shared" si="58"/>
        <v>1200</v>
      </c>
      <c r="BK316" s="14">
        <f t="shared" si="53"/>
        <v>480</v>
      </c>
      <c r="BL316" s="14">
        <f t="shared" si="54"/>
        <v>960</v>
      </c>
      <c r="CJ316" s="55">
        <v>312</v>
      </c>
      <c r="CK316" s="55">
        <v>4</v>
      </c>
      <c r="CL316" s="55" t="s">
        <v>278</v>
      </c>
      <c r="CM316" s="55">
        <v>12</v>
      </c>
      <c r="CN316" s="55"/>
      <c r="CO316" s="55"/>
      <c r="CP316" s="55"/>
      <c r="CQ316" s="55" t="s">
        <v>416</v>
      </c>
      <c r="CR316" s="55">
        <v>9000</v>
      </c>
      <c r="CS316" s="55" t="s">
        <v>417</v>
      </c>
      <c r="CT316" s="55">
        <v>30</v>
      </c>
      <c r="CU316" s="55"/>
      <c r="CV316" s="55"/>
      <c r="CW316" s="55" t="s">
        <v>417</v>
      </c>
      <c r="CX316" s="55">
        <v>30</v>
      </c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</row>
    <row r="317" spans="58:112" ht="16.5" x14ac:dyDescent="0.2">
      <c r="BF317" s="55">
        <v>312</v>
      </c>
      <c r="BG317" s="14">
        <f t="shared" si="55"/>
        <v>0</v>
      </c>
      <c r="BH317" s="14">
        <f t="shared" si="56"/>
        <v>480</v>
      </c>
      <c r="BI317" s="14">
        <f t="shared" si="57"/>
        <v>0</v>
      </c>
      <c r="BJ317" s="14">
        <f t="shared" si="58"/>
        <v>1200</v>
      </c>
      <c r="BK317" s="14">
        <f t="shared" si="53"/>
        <v>480</v>
      </c>
      <c r="BL317" s="14">
        <f t="shared" si="54"/>
        <v>960</v>
      </c>
      <c r="CJ317" s="55">
        <v>313</v>
      </c>
      <c r="CK317" s="55">
        <v>4</v>
      </c>
      <c r="CL317" s="55" t="s">
        <v>278</v>
      </c>
      <c r="CM317" s="55">
        <v>13</v>
      </c>
      <c r="CN317" s="55"/>
      <c r="CO317" s="55"/>
      <c r="CP317" s="55"/>
      <c r="CQ317" s="55" t="s">
        <v>416</v>
      </c>
      <c r="CR317" s="55">
        <v>9000</v>
      </c>
      <c r="CS317" s="55" t="s">
        <v>417</v>
      </c>
      <c r="CT317" s="55">
        <v>30</v>
      </c>
      <c r="CU317" s="55"/>
      <c r="CV317" s="55"/>
      <c r="CW317" s="55" t="s">
        <v>417</v>
      </c>
      <c r="CX317" s="55">
        <v>30</v>
      </c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</row>
    <row r="318" spans="58:112" ht="16.5" x14ac:dyDescent="0.2">
      <c r="BF318" s="55">
        <v>313</v>
      </c>
      <c r="BG318" s="14">
        <f t="shared" si="55"/>
        <v>0</v>
      </c>
      <c r="BH318" s="14">
        <f t="shared" si="56"/>
        <v>480</v>
      </c>
      <c r="BI318" s="14">
        <f t="shared" si="57"/>
        <v>0</v>
      </c>
      <c r="BJ318" s="14">
        <f t="shared" si="58"/>
        <v>1200</v>
      </c>
      <c r="BK318" s="14">
        <f t="shared" si="53"/>
        <v>480</v>
      </c>
      <c r="BL318" s="14">
        <f t="shared" si="54"/>
        <v>960</v>
      </c>
      <c r="CJ318" s="55">
        <v>314</v>
      </c>
      <c r="CK318" s="55">
        <v>4</v>
      </c>
      <c r="CL318" s="55" t="s">
        <v>278</v>
      </c>
      <c r="CM318" s="55">
        <v>14</v>
      </c>
      <c r="CN318" s="55"/>
      <c r="CO318" s="55"/>
      <c r="CP318" s="55"/>
      <c r="CQ318" s="55" t="s">
        <v>416</v>
      </c>
      <c r="CR318" s="55">
        <v>9000</v>
      </c>
      <c r="CS318" s="55" t="s">
        <v>417</v>
      </c>
      <c r="CT318" s="55">
        <v>30</v>
      </c>
      <c r="CU318" s="55"/>
      <c r="CV318" s="55"/>
      <c r="CW318" s="55" t="s">
        <v>417</v>
      </c>
      <c r="CX318" s="55">
        <v>30</v>
      </c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</row>
    <row r="319" spans="58:112" ht="16.5" x14ac:dyDescent="0.2">
      <c r="BF319" s="55">
        <v>314</v>
      </c>
      <c r="BG319" s="14">
        <f t="shared" si="55"/>
        <v>0</v>
      </c>
      <c r="BH319" s="14">
        <f t="shared" si="56"/>
        <v>480</v>
      </c>
      <c r="BI319" s="14">
        <f t="shared" si="57"/>
        <v>0</v>
      </c>
      <c r="BJ319" s="14">
        <f t="shared" si="58"/>
        <v>1200</v>
      </c>
      <c r="BK319" s="14">
        <f t="shared" si="53"/>
        <v>480</v>
      </c>
      <c r="BL319" s="14">
        <f t="shared" si="54"/>
        <v>960</v>
      </c>
      <c r="CJ319" s="55">
        <v>315</v>
      </c>
      <c r="CK319" s="55">
        <v>4</v>
      </c>
      <c r="CL319" s="55" t="s">
        <v>278</v>
      </c>
      <c r="CM319" s="55">
        <v>15</v>
      </c>
      <c r="CN319" s="55"/>
      <c r="CO319" s="55"/>
      <c r="CP319" s="55"/>
      <c r="CQ319" s="55" t="s">
        <v>416</v>
      </c>
      <c r="CR319" s="55">
        <v>9000</v>
      </c>
      <c r="CS319" s="55" t="s">
        <v>417</v>
      </c>
      <c r="CT319" s="55">
        <v>30</v>
      </c>
      <c r="CU319" s="55" t="s">
        <v>306</v>
      </c>
      <c r="CV319" s="55">
        <v>2</v>
      </c>
      <c r="CW319" s="55" t="s">
        <v>417</v>
      </c>
      <c r="CX319" s="55">
        <v>35</v>
      </c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</row>
    <row r="320" spans="58:112" ht="16.5" x14ac:dyDescent="0.2">
      <c r="BF320" s="55">
        <v>315</v>
      </c>
      <c r="BG320" s="14">
        <f t="shared" si="55"/>
        <v>0</v>
      </c>
      <c r="BH320" s="14">
        <f t="shared" si="56"/>
        <v>480</v>
      </c>
      <c r="BI320" s="14">
        <f t="shared" si="57"/>
        <v>0</v>
      </c>
      <c r="BJ320" s="14">
        <f t="shared" si="58"/>
        <v>1200</v>
      </c>
      <c r="BK320" s="14">
        <f t="shared" si="53"/>
        <v>480</v>
      </c>
      <c r="BL320" s="14">
        <f t="shared" si="54"/>
        <v>960</v>
      </c>
      <c r="CJ320" s="55">
        <v>316</v>
      </c>
      <c r="CK320" s="55">
        <v>4</v>
      </c>
      <c r="CL320" s="55" t="s">
        <v>278</v>
      </c>
      <c r="CM320" s="55">
        <v>16</v>
      </c>
      <c r="CN320" s="55"/>
      <c r="CO320" s="55"/>
      <c r="CP320" s="55"/>
      <c r="CQ320" s="55" t="s">
        <v>416</v>
      </c>
      <c r="CR320" s="55">
        <v>10800</v>
      </c>
      <c r="CS320" s="55" t="s">
        <v>417</v>
      </c>
      <c r="CT320" s="55">
        <v>35</v>
      </c>
      <c r="CU320" s="55"/>
      <c r="CV320" s="55"/>
      <c r="CW320" s="55" t="s">
        <v>417</v>
      </c>
      <c r="CX320" s="55">
        <v>35</v>
      </c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</row>
    <row r="321" spans="58:112" ht="16.5" x14ac:dyDescent="0.2">
      <c r="BF321" s="55">
        <v>316</v>
      </c>
      <c r="BG321" s="14">
        <f t="shared" si="55"/>
        <v>0</v>
      </c>
      <c r="BH321" s="14">
        <f t="shared" si="56"/>
        <v>480</v>
      </c>
      <c r="BI321" s="14">
        <f t="shared" si="57"/>
        <v>0</v>
      </c>
      <c r="BJ321" s="14">
        <f t="shared" si="58"/>
        <v>1200</v>
      </c>
      <c r="BK321" s="14">
        <f t="shared" si="53"/>
        <v>480</v>
      </c>
      <c r="BL321" s="14">
        <f t="shared" si="54"/>
        <v>960</v>
      </c>
      <c r="CJ321" s="55">
        <v>317</v>
      </c>
      <c r="CK321" s="55">
        <v>4</v>
      </c>
      <c r="CL321" s="55" t="s">
        <v>278</v>
      </c>
      <c r="CM321" s="55">
        <v>17</v>
      </c>
      <c r="CN321" s="55"/>
      <c r="CO321" s="55"/>
      <c r="CP321" s="55"/>
      <c r="CQ321" s="55" t="s">
        <v>416</v>
      </c>
      <c r="CR321" s="55">
        <v>10800</v>
      </c>
      <c r="CS321" s="55" t="s">
        <v>417</v>
      </c>
      <c r="CT321" s="55">
        <v>35</v>
      </c>
      <c r="CU321" s="55"/>
      <c r="CV321" s="55"/>
      <c r="CW321" s="55" t="s">
        <v>417</v>
      </c>
      <c r="CX321" s="55">
        <v>35</v>
      </c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</row>
    <row r="322" spans="58:112" ht="16.5" x14ac:dyDescent="0.2">
      <c r="BF322" s="55">
        <v>317</v>
      </c>
      <c r="BG322" s="14">
        <f t="shared" si="55"/>
        <v>0</v>
      </c>
      <c r="BH322" s="14">
        <f t="shared" si="56"/>
        <v>480</v>
      </c>
      <c r="BI322" s="14">
        <f t="shared" si="57"/>
        <v>0</v>
      </c>
      <c r="BJ322" s="14">
        <f t="shared" si="58"/>
        <v>1200</v>
      </c>
      <c r="BK322" s="14">
        <f t="shared" si="53"/>
        <v>480</v>
      </c>
      <c r="BL322" s="14">
        <f t="shared" si="54"/>
        <v>960</v>
      </c>
      <c r="CJ322" s="55">
        <v>318</v>
      </c>
      <c r="CK322" s="55">
        <v>4</v>
      </c>
      <c r="CL322" s="55" t="s">
        <v>278</v>
      </c>
      <c r="CM322" s="55">
        <v>18</v>
      </c>
      <c r="CN322" s="55"/>
      <c r="CO322" s="55"/>
      <c r="CP322" s="55"/>
      <c r="CQ322" s="55" t="s">
        <v>416</v>
      </c>
      <c r="CR322" s="55">
        <v>10800</v>
      </c>
      <c r="CS322" s="55" t="s">
        <v>417</v>
      </c>
      <c r="CT322" s="55">
        <v>35</v>
      </c>
      <c r="CU322" s="55"/>
      <c r="CV322" s="55"/>
      <c r="CW322" s="55" t="s">
        <v>417</v>
      </c>
      <c r="CX322" s="55">
        <v>35</v>
      </c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</row>
    <row r="323" spans="58:112" ht="16.5" x14ac:dyDescent="0.2">
      <c r="BF323" s="55">
        <v>318</v>
      </c>
      <c r="BG323" s="14">
        <f t="shared" si="55"/>
        <v>0</v>
      </c>
      <c r="BH323" s="14">
        <f t="shared" si="56"/>
        <v>480</v>
      </c>
      <c r="BI323" s="14">
        <f t="shared" si="57"/>
        <v>0</v>
      </c>
      <c r="BJ323" s="14">
        <f t="shared" si="58"/>
        <v>1200</v>
      </c>
      <c r="BK323" s="14">
        <f t="shared" si="53"/>
        <v>480</v>
      </c>
      <c r="BL323" s="14">
        <f t="shared" si="54"/>
        <v>960</v>
      </c>
      <c r="CJ323" s="55">
        <v>319</v>
      </c>
      <c r="CK323" s="55">
        <v>4</v>
      </c>
      <c r="CL323" s="55" t="s">
        <v>278</v>
      </c>
      <c r="CM323" s="55">
        <v>19</v>
      </c>
      <c r="CN323" s="55"/>
      <c r="CO323" s="55"/>
      <c r="CP323" s="55"/>
      <c r="CQ323" s="55" t="s">
        <v>416</v>
      </c>
      <c r="CR323" s="55">
        <v>10800</v>
      </c>
      <c r="CS323" s="55" t="s">
        <v>417</v>
      </c>
      <c r="CT323" s="55">
        <v>35</v>
      </c>
      <c r="CU323" s="55"/>
      <c r="CV323" s="55"/>
      <c r="CW323" s="55" t="s">
        <v>417</v>
      </c>
      <c r="CX323" s="55">
        <v>35</v>
      </c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</row>
    <row r="324" spans="58:112" ht="16.5" x14ac:dyDescent="0.2">
      <c r="BF324" s="55">
        <v>319</v>
      </c>
      <c r="BG324" s="14">
        <f t="shared" si="55"/>
        <v>0</v>
      </c>
      <c r="BH324" s="14">
        <f t="shared" si="56"/>
        <v>480</v>
      </c>
      <c r="BI324" s="14">
        <f t="shared" si="57"/>
        <v>0</v>
      </c>
      <c r="BJ324" s="14">
        <f t="shared" si="58"/>
        <v>1200</v>
      </c>
      <c r="BK324" s="14">
        <f t="shared" si="53"/>
        <v>480</v>
      </c>
      <c r="BL324" s="14">
        <f t="shared" si="54"/>
        <v>960</v>
      </c>
      <c r="CJ324" s="55">
        <v>320</v>
      </c>
      <c r="CK324" s="55">
        <v>4</v>
      </c>
      <c r="CL324" s="55" t="s">
        <v>278</v>
      </c>
      <c r="CM324" s="55">
        <v>20</v>
      </c>
      <c r="CN324" s="55"/>
      <c r="CO324" s="55"/>
      <c r="CP324" s="55"/>
      <c r="CQ324" s="55" t="s">
        <v>416</v>
      </c>
      <c r="CR324" s="55">
        <v>12960</v>
      </c>
      <c r="CS324" s="55" t="s">
        <v>417</v>
      </c>
      <c r="CT324" s="55">
        <v>35</v>
      </c>
      <c r="CU324" s="55" t="s">
        <v>307</v>
      </c>
      <c r="CV324" s="55">
        <v>2</v>
      </c>
      <c r="CW324" s="55" t="s">
        <v>417</v>
      </c>
      <c r="CX324" s="55">
        <v>40</v>
      </c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</row>
    <row r="325" spans="58:112" ht="16.5" x14ac:dyDescent="0.2">
      <c r="BF325" s="55">
        <v>320</v>
      </c>
      <c r="BG325" s="14">
        <f t="shared" si="55"/>
        <v>0</v>
      </c>
      <c r="BH325" s="14">
        <f t="shared" si="56"/>
        <v>480</v>
      </c>
      <c r="BI325" s="14">
        <f t="shared" si="57"/>
        <v>0</v>
      </c>
      <c r="BJ325" s="14">
        <f t="shared" si="58"/>
        <v>1200</v>
      </c>
      <c r="BK325" s="14">
        <f t="shared" si="53"/>
        <v>480</v>
      </c>
      <c r="BL325" s="14">
        <f t="shared" si="54"/>
        <v>960</v>
      </c>
      <c r="CJ325" s="55">
        <v>321</v>
      </c>
      <c r="CK325" s="55">
        <v>4</v>
      </c>
      <c r="CL325" s="55" t="s">
        <v>278</v>
      </c>
      <c r="CM325" s="55">
        <v>21</v>
      </c>
      <c r="CN325" s="55"/>
      <c r="CO325" s="55"/>
      <c r="CP325" s="55"/>
      <c r="CQ325" s="55" t="s">
        <v>416</v>
      </c>
      <c r="CR325" s="55">
        <v>12960</v>
      </c>
      <c r="CS325" s="55" t="s">
        <v>417</v>
      </c>
      <c r="CT325" s="55">
        <v>40</v>
      </c>
      <c r="CU325" s="55"/>
      <c r="CV325" s="55"/>
      <c r="CW325" s="55" t="s">
        <v>417</v>
      </c>
      <c r="CX325" s="55">
        <v>40</v>
      </c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</row>
    <row r="326" spans="58:112" ht="16.5" x14ac:dyDescent="0.2">
      <c r="BF326" s="55">
        <v>321</v>
      </c>
      <c r="BG326" s="14">
        <f t="shared" si="55"/>
        <v>0</v>
      </c>
      <c r="BH326" s="14">
        <f t="shared" si="56"/>
        <v>480</v>
      </c>
      <c r="BI326" s="14">
        <f t="shared" si="57"/>
        <v>0</v>
      </c>
      <c r="BJ326" s="14">
        <f t="shared" si="58"/>
        <v>1200</v>
      </c>
      <c r="BK326" s="14">
        <f t="shared" si="53"/>
        <v>480</v>
      </c>
      <c r="BL326" s="14">
        <f t="shared" si="54"/>
        <v>960</v>
      </c>
      <c r="CJ326" s="55">
        <v>322</v>
      </c>
      <c r="CK326" s="55">
        <v>4</v>
      </c>
      <c r="CL326" s="55" t="s">
        <v>278</v>
      </c>
      <c r="CM326" s="55">
        <v>22</v>
      </c>
      <c r="CN326" s="55"/>
      <c r="CO326" s="55"/>
      <c r="CP326" s="55"/>
      <c r="CQ326" s="55" t="s">
        <v>416</v>
      </c>
      <c r="CR326" s="55">
        <v>12960</v>
      </c>
      <c r="CS326" s="55" t="s">
        <v>417</v>
      </c>
      <c r="CT326" s="55">
        <v>40</v>
      </c>
      <c r="CU326" s="55"/>
      <c r="CV326" s="55"/>
      <c r="CW326" s="55" t="s">
        <v>417</v>
      </c>
      <c r="CX326" s="55">
        <v>40</v>
      </c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</row>
    <row r="327" spans="58:112" ht="16.5" x14ac:dyDescent="0.2">
      <c r="BF327" s="55">
        <v>322</v>
      </c>
      <c r="BG327" s="14">
        <f t="shared" si="55"/>
        <v>0</v>
      </c>
      <c r="BH327" s="14">
        <f t="shared" si="56"/>
        <v>480</v>
      </c>
      <c r="BI327" s="14">
        <f t="shared" si="57"/>
        <v>0</v>
      </c>
      <c r="BJ327" s="14">
        <f t="shared" si="58"/>
        <v>1200</v>
      </c>
      <c r="BK327" s="14">
        <f t="shared" ref="BK327:BK390" si="59">BG327+BH326</f>
        <v>480</v>
      </c>
      <c r="BL327" s="14">
        <f t="shared" ref="BL327:BL390" si="60">BK327*BL$3</f>
        <v>960</v>
      </c>
      <c r="CJ327" s="55">
        <v>323</v>
      </c>
      <c r="CK327" s="55">
        <v>4</v>
      </c>
      <c r="CL327" s="55" t="s">
        <v>278</v>
      </c>
      <c r="CM327" s="55">
        <v>23</v>
      </c>
      <c r="CN327" s="55"/>
      <c r="CO327" s="55"/>
      <c r="CP327" s="55"/>
      <c r="CQ327" s="55" t="s">
        <v>416</v>
      </c>
      <c r="CR327" s="55">
        <v>12960</v>
      </c>
      <c r="CS327" s="55" t="s">
        <v>417</v>
      </c>
      <c r="CT327" s="55">
        <v>40</v>
      </c>
      <c r="CU327" s="55"/>
      <c r="CV327" s="55"/>
      <c r="CW327" s="55" t="s">
        <v>417</v>
      </c>
      <c r="CX327" s="55">
        <v>40</v>
      </c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</row>
    <row r="328" spans="58:112" ht="16.5" x14ac:dyDescent="0.2">
      <c r="BF328" s="55">
        <v>323</v>
      </c>
      <c r="BG328" s="14">
        <f t="shared" si="55"/>
        <v>0</v>
      </c>
      <c r="BH328" s="14">
        <f t="shared" si="56"/>
        <v>480</v>
      </c>
      <c r="BI328" s="14">
        <f t="shared" si="57"/>
        <v>0</v>
      </c>
      <c r="BJ328" s="14">
        <f t="shared" si="58"/>
        <v>1200</v>
      </c>
      <c r="BK328" s="14">
        <f t="shared" si="59"/>
        <v>480</v>
      </c>
      <c r="BL328" s="14">
        <f t="shared" si="60"/>
        <v>960</v>
      </c>
      <c r="CJ328" s="55">
        <v>324</v>
      </c>
      <c r="CK328" s="55">
        <v>4</v>
      </c>
      <c r="CL328" s="55" t="s">
        <v>278</v>
      </c>
      <c r="CM328" s="55">
        <v>24</v>
      </c>
      <c r="CN328" s="55"/>
      <c r="CO328" s="55"/>
      <c r="CP328" s="55"/>
      <c r="CQ328" s="55" t="s">
        <v>416</v>
      </c>
      <c r="CR328" s="55">
        <v>12960</v>
      </c>
      <c r="CS328" s="55" t="s">
        <v>417</v>
      </c>
      <c r="CT328" s="55">
        <v>40</v>
      </c>
      <c r="CU328" s="55"/>
      <c r="CV328" s="55"/>
      <c r="CW328" s="55" t="s">
        <v>417</v>
      </c>
      <c r="CX328" s="55">
        <v>40</v>
      </c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</row>
    <row r="329" spans="58:112" ht="16.5" x14ac:dyDescent="0.2">
      <c r="BF329" s="55">
        <v>324</v>
      </c>
      <c r="BG329" s="14">
        <f t="shared" si="55"/>
        <v>0</v>
      </c>
      <c r="BH329" s="14">
        <f t="shared" si="56"/>
        <v>480</v>
      </c>
      <c r="BI329" s="14">
        <f t="shared" si="57"/>
        <v>0</v>
      </c>
      <c r="BJ329" s="14">
        <f t="shared" si="58"/>
        <v>1200</v>
      </c>
      <c r="BK329" s="14">
        <f t="shared" si="59"/>
        <v>480</v>
      </c>
      <c r="BL329" s="14">
        <f t="shared" si="60"/>
        <v>960</v>
      </c>
      <c r="CJ329" s="55">
        <v>325</v>
      </c>
      <c r="CK329" s="55">
        <v>4</v>
      </c>
      <c r="CL329" s="55" t="s">
        <v>278</v>
      </c>
      <c r="CM329" s="55">
        <v>25</v>
      </c>
      <c r="CN329" s="55"/>
      <c r="CO329" s="55"/>
      <c r="CP329" s="55"/>
      <c r="CQ329" s="55" t="s">
        <v>416</v>
      </c>
      <c r="CR329" s="55">
        <v>12960</v>
      </c>
      <c r="CS329" s="55" t="s">
        <v>417</v>
      </c>
      <c r="CT329" s="55">
        <v>40</v>
      </c>
      <c r="CU329" s="55" t="s">
        <v>310</v>
      </c>
      <c r="CV329" s="55">
        <v>2</v>
      </c>
      <c r="CW329" s="55" t="s">
        <v>417</v>
      </c>
      <c r="CX329" s="55">
        <v>45</v>
      </c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</row>
    <row r="330" spans="58:112" ht="16.5" x14ac:dyDescent="0.2">
      <c r="BF330" s="55">
        <v>325</v>
      </c>
      <c r="BG330" s="14">
        <f t="shared" si="55"/>
        <v>0</v>
      </c>
      <c r="BH330" s="14">
        <f t="shared" si="56"/>
        <v>480</v>
      </c>
      <c r="BI330" s="14">
        <f t="shared" si="57"/>
        <v>0</v>
      </c>
      <c r="BJ330" s="14">
        <f t="shared" si="58"/>
        <v>1200</v>
      </c>
      <c r="BK330" s="14">
        <f t="shared" si="59"/>
        <v>480</v>
      </c>
      <c r="BL330" s="14">
        <f t="shared" si="60"/>
        <v>960</v>
      </c>
      <c r="CJ330" s="55">
        <v>326</v>
      </c>
      <c r="CK330" s="55">
        <v>4</v>
      </c>
      <c r="CL330" s="55" t="s">
        <v>278</v>
      </c>
      <c r="CM330" s="55">
        <v>26</v>
      </c>
      <c r="CN330" s="55"/>
      <c r="CO330" s="55"/>
      <c r="CP330" s="55"/>
      <c r="CQ330" s="55" t="s">
        <v>416</v>
      </c>
      <c r="CR330" s="55">
        <v>12960</v>
      </c>
      <c r="CS330" s="55" t="s">
        <v>417</v>
      </c>
      <c r="CT330" s="55">
        <v>45</v>
      </c>
      <c r="CU330" s="55"/>
      <c r="CV330" s="55"/>
      <c r="CW330" s="55" t="s">
        <v>417</v>
      </c>
      <c r="CX330" s="55">
        <v>45</v>
      </c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</row>
    <row r="331" spans="58:112" ht="16.5" x14ac:dyDescent="0.2">
      <c r="BF331" s="55">
        <v>326</v>
      </c>
      <c r="BG331" s="14">
        <f t="shared" si="55"/>
        <v>0</v>
      </c>
      <c r="BH331" s="14">
        <f t="shared" si="56"/>
        <v>480</v>
      </c>
      <c r="BI331" s="14">
        <f t="shared" si="57"/>
        <v>0</v>
      </c>
      <c r="BJ331" s="14">
        <f t="shared" si="58"/>
        <v>1200</v>
      </c>
      <c r="BK331" s="14">
        <f t="shared" si="59"/>
        <v>480</v>
      </c>
      <c r="BL331" s="14">
        <f t="shared" si="60"/>
        <v>960</v>
      </c>
      <c r="CJ331" s="55">
        <v>327</v>
      </c>
      <c r="CK331" s="55">
        <v>4</v>
      </c>
      <c r="CL331" s="55" t="s">
        <v>278</v>
      </c>
      <c r="CM331" s="55">
        <v>27</v>
      </c>
      <c r="CN331" s="55"/>
      <c r="CO331" s="55"/>
      <c r="CP331" s="55"/>
      <c r="CQ331" s="55" t="s">
        <v>416</v>
      </c>
      <c r="CR331" s="55">
        <v>12960</v>
      </c>
      <c r="CS331" s="55" t="s">
        <v>417</v>
      </c>
      <c r="CT331" s="55">
        <v>45</v>
      </c>
      <c r="CU331" s="55"/>
      <c r="CV331" s="55"/>
      <c r="CW331" s="55" t="s">
        <v>417</v>
      </c>
      <c r="CX331" s="55">
        <v>45</v>
      </c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</row>
    <row r="332" spans="58:112" ht="16.5" x14ac:dyDescent="0.2">
      <c r="BF332" s="55">
        <v>327</v>
      </c>
      <c r="BG332" s="14">
        <f t="shared" si="55"/>
        <v>0</v>
      </c>
      <c r="BH332" s="14">
        <f t="shared" si="56"/>
        <v>480</v>
      </c>
      <c r="BI332" s="14">
        <f t="shared" si="57"/>
        <v>0</v>
      </c>
      <c r="BJ332" s="14">
        <f t="shared" si="58"/>
        <v>1200</v>
      </c>
      <c r="BK332" s="14">
        <f t="shared" si="59"/>
        <v>480</v>
      </c>
      <c r="BL332" s="14">
        <f t="shared" si="60"/>
        <v>960</v>
      </c>
      <c r="CJ332" s="55">
        <v>328</v>
      </c>
      <c r="CK332" s="55">
        <v>4</v>
      </c>
      <c r="CL332" s="55" t="s">
        <v>278</v>
      </c>
      <c r="CM332" s="55">
        <v>28</v>
      </c>
      <c r="CN332" s="55"/>
      <c r="CO332" s="55"/>
      <c r="CP332" s="55"/>
      <c r="CQ332" s="55" t="s">
        <v>416</v>
      </c>
      <c r="CR332" s="55">
        <v>12960</v>
      </c>
      <c r="CS332" s="55" t="s">
        <v>417</v>
      </c>
      <c r="CT332" s="55">
        <v>45</v>
      </c>
      <c r="CU332" s="55"/>
      <c r="CV332" s="55"/>
      <c r="CW332" s="55" t="s">
        <v>417</v>
      </c>
      <c r="CX332" s="55">
        <v>45</v>
      </c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</row>
    <row r="333" spans="58:112" ht="16.5" x14ac:dyDescent="0.2">
      <c r="BF333" s="55">
        <v>328</v>
      </c>
      <c r="BG333" s="14">
        <f t="shared" si="55"/>
        <v>0</v>
      </c>
      <c r="BH333" s="14">
        <f t="shared" si="56"/>
        <v>480</v>
      </c>
      <c r="BI333" s="14">
        <f t="shared" si="57"/>
        <v>0</v>
      </c>
      <c r="BJ333" s="14">
        <f t="shared" si="58"/>
        <v>1200</v>
      </c>
      <c r="BK333" s="14">
        <f t="shared" si="59"/>
        <v>480</v>
      </c>
      <c r="BL333" s="14">
        <f t="shared" si="60"/>
        <v>960</v>
      </c>
      <c r="CJ333" s="55">
        <v>329</v>
      </c>
      <c r="CK333" s="55">
        <v>4</v>
      </c>
      <c r="CL333" s="55" t="s">
        <v>278</v>
      </c>
      <c r="CM333" s="55">
        <v>29</v>
      </c>
      <c r="CN333" s="55"/>
      <c r="CO333" s="55"/>
      <c r="CP333" s="55"/>
      <c r="CQ333" s="55" t="s">
        <v>416</v>
      </c>
      <c r="CR333" s="55">
        <v>12960</v>
      </c>
      <c r="CS333" s="55" t="s">
        <v>417</v>
      </c>
      <c r="CT333" s="55">
        <v>45</v>
      </c>
      <c r="CU333" s="55"/>
      <c r="CV333" s="55"/>
      <c r="CW333" s="55" t="s">
        <v>417</v>
      </c>
      <c r="CX333" s="55">
        <v>45</v>
      </c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</row>
    <row r="334" spans="58:112" ht="16.5" x14ac:dyDescent="0.2">
      <c r="BF334" s="55">
        <v>329</v>
      </c>
      <c r="BG334" s="14">
        <f t="shared" si="55"/>
        <v>0</v>
      </c>
      <c r="BH334" s="14">
        <f t="shared" si="56"/>
        <v>480</v>
      </c>
      <c r="BI334" s="14">
        <f t="shared" si="57"/>
        <v>0</v>
      </c>
      <c r="BJ334" s="14">
        <f t="shared" si="58"/>
        <v>1200</v>
      </c>
      <c r="BK334" s="14">
        <f t="shared" si="59"/>
        <v>480</v>
      </c>
      <c r="BL334" s="14">
        <f t="shared" si="60"/>
        <v>960</v>
      </c>
      <c r="CJ334" s="55">
        <v>330</v>
      </c>
      <c r="CK334" s="55">
        <v>4</v>
      </c>
      <c r="CL334" s="55" t="s">
        <v>278</v>
      </c>
      <c r="CM334" s="55">
        <v>30</v>
      </c>
      <c r="CN334" s="55"/>
      <c r="CO334" s="55"/>
      <c r="CP334" s="55"/>
      <c r="CQ334" s="55" t="s">
        <v>416</v>
      </c>
      <c r="CR334" s="55">
        <v>16200</v>
      </c>
      <c r="CS334" s="55" t="s">
        <v>417</v>
      </c>
      <c r="CT334" s="55">
        <v>45</v>
      </c>
      <c r="CU334" s="55" t="s">
        <v>311</v>
      </c>
      <c r="CV334" s="55">
        <v>2</v>
      </c>
      <c r="CW334" s="55" t="s">
        <v>417</v>
      </c>
      <c r="CX334" s="55">
        <v>50</v>
      </c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</row>
    <row r="335" spans="58:112" ht="16.5" x14ac:dyDescent="0.2">
      <c r="BF335" s="55">
        <v>330</v>
      </c>
      <c r="BG335" s="14">
        <f t="shared" si="55"/>
        <v>0</v>
      </c>
      <c r="BH335" s="14">
        <f t="shared" si="56"/>
        <v>480</v>
      </c>
      <c r="BI335" s="14">
        <f t="shared" si="57"/>
        <v>0</v>
      </c>
      <c r="BJ335" s="14">
        <f t="shared" si="58"/>
        <v>1200</v>
      </c>
      <c r="BK335" s="14">
        <f t="shared" si="59"/>
        <v>480</v>
      </c>
      <c r="BL335" s="14">
        <f t="shared" si="60"/>
        <v>960</v>
      </c>
      <c r="CJ335" s="55">
        <v>331</v>
      </c>
      <c r="CK335" s="55">
        <v>4</v>
      </c>
      <c r="CL335" s="55" t="s">
        <v>278</v>
      </c>
      <c r="CM335" s="55">
        <v>31</v>
      </c>
      <c r="CN335" s="55"/>
      <c r="CO335" s="55"/>
      <c r="CP335" s="55"/>
      <c r="CQ335" s="55" t="s">
        <v>416</v>
      </c>
      <c r="CR335" s="55">
        <v>16200</v>
      </c>
      <c r="CS335" s="55" t="s">
        <v>417</v>
      </c>
      <c r="CT335" s="55">
        <v>50</v>
      </c>
      <c r="CU335" s="55"/>
      <c r="CV335" s="55"/>
      <c r="CW335" s="55" t="s">
        <v>417</v>
      </c>
      <c r="CX335" s="55">
        <v>50</v>
      </c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</row>
    <row r="336" spans="58:112" ht="16.5" x14ac:dyDescent="0.2">
      <c r="BF336" s="55">
        <v>331</v>
      </c>
      <c r="BG336" s="14">
        <f t="shared" si="55"/>
        <v>0</v>
      </c>
      <c r="BH336" s="14">
        <f t="shared" si="56"/>
        <v>480</v>
      </c>
      <c r="BI336" s="14">
        <f t="shared" si="57"/>
        <v>0</v>
      </c>
      <c r="BJ336" s="14">
        <f t="shared" si="58"/>
        <v>1200</v>
      </c>
      <c r="BK336" s="14">
        <f t="shared" si="59"/>
        <v>480</v>
      </c>
      <c r="BL336" s="14">
        <f t="shared" si="60"/>
        <v>960</v>
      </c>
      <c r="CJ336" s="55">
        <v>332</v>
      </c>
      <c r="CK336" s="55">
        <v>4</v>
      </c>
      <c r="CL336" s="55" t="s">
        <v>278</v>
      </c>
      <c r="CM336" s="55">
        <v>32</v>
      </c>
      <c r="CN336" s="55"/>
      <c r="CO336" s="55"/>
      <c r="CP336" s="55"/>
      <c r="CQ336" s="55" t="s">
        <v>416</v>
      </c>
      <c r="CR336" s="55">
        <v>16200</v>
      </c>
      <c r="CS336" s="55" t="s">
        <v>417</v>
      </c>
      <c r="CT336" s="55">
        <v>50</v>
      </c>
      <c r="CU336" s="55"/>
      <c r="CV336" s="55"/>
      <c r="CW336" s="55" t="s">
        <v>417</v>
      </c>
      <c r="CX336" s="55">
        <v>50</v>
      </c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</row>
    <row r="337" spans="58:112" ht="16.5" x14ac:dyDescent="0.2">
      <c r="BF337" s="55">
        <v>332</v>
      </c>
      <c r="BG337" s="14">
        <f t="shared" si="55"/>
        <v>0</v>
      </c>
      <c r="BH337" s="14">
        <f t="shared" si="56"/>
        <v>480</v>
      </c>
      <c r="BI337" s="14">
        <f t="shared" si="57"/>
        <v>0</v>
      </c>
      <c r="BJ337" s="14">
        <f t="shared" si="58"/>
        <v>1200</v>
      </c>
      <c r="BK337" s="14">
        <f t="shared" si="59"/>
        <v>480</v>
      </c>
      <c r="BL337" s="14">
        <f t="shared" si="60"/>
        <v>960</v>
      </c>
      <c r="CJ337" s="55">
        <v>333</v>
      </c>
      <c r="CK337" s="55">
        <v>4</v>
      </c>
      <c r="CL337" s="55" t="s">
        <v>278</v>
      </c>
      <c r="CM337" s="55">
        <v>33</v>
      </c>
      <c r="CN337" s="55"/>
      <c r="CO337" s="55"/>
      <c r="CP337" s="55"/>
      <c r="CQ337" s="55" t="s">
        <v>416</v>
      </c>
      <c r="CR337" s="55">
        <v>16200</v>
      </c>
      <c r="CS337" s="55" t="s">
        <v>417</v>
      </c>
      <c r="CT337" s="55">
        <v>50</v>
      </c>
      <c r="CU337" s="55"/>
      <c r="CV337" s="55"/>
      <c r="CW337" s="55" t="s">
        <v>417</v>
      </c>
      <c r="CX337" s="55">
        <v>50</v>
      </c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</row>
    <row r="338" spans="58:112" ht="16.5" x14ac:dyDescent="0.2">
      <c r="BF338" s="55">
        <v>333</v>
      </c>
      <c r="BG338" s="14">
        <f t="shared" si="55"/>
        <v>0</v>
      </c>
      <c r="BH338" s="14">
        <f t="shared" si="56"/>
        <v>480</v>
      </c>
      <c r="BI338" s="14">
        <f t="shared" si="57"/>
        <v>0</v>
      </c>
      <c r="BJ338" s="14">
        <f t="shared" si="58"/>
        <v>1200</v>
      </c>
      <c r="BK338" s="14">
        <f t="shared" si="59"/>
        <v>480</v>
      </c>
      <c r="BL338" s="14">
        <f t="shared" si="60"/>
        <v>960</v>
      </c>
      <c r="CJ338" s="55">
        <v>334</v>
      </c>
      <c r="CK338" s="55">
        <v>4</v>
      </c>
      <c r="CL338" s="55" t="s">
        <v>278</v>
      </c>
      <c r="CM338" s="55">
        <v>34</v>
      </c>
      <c r="CN338" s="55"/>
      <c r="CO338" s="55"/>
      <c r="CP338" s="55"/>
      <c r="CQ338" s="55" t="s">
        <v>416</v>
      </c>
      <c r="CR338" s="55">
        <v>16200</v>
      </c>
      <c r="CS338" s="55" t="s">
        <v>417</v>
      </c>
      <c r="CT338" s="55">
        <v>50</v>
      </c>
      <c r="CU338" s="55"/>
      <c r="CV338" s="55"/>
      <c r="CW338" s="55" t="s">
        <v>417</v>
      </c>
      <c r="CX338" s="55">
        <v>50</v>
      </c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</row>
    <row r="339" spans="58:112" ht="16.5" x14ac:dyDescent="0.2">
      <c r="BF339" s="55">
        <v>334</v>
      </c>
      <c r="BG339" s="14">
        <f t="shared" si="55"/>
        <v>0</v>
      </c>
      <c r="BH339" s="14">
        <f t="shared" si="56"/>
        <v>480</v>
      </c>
      <c r="BI339" s="14">
        <f t="shared" si="57"/>
        <v>0</v>
      </c>
      <c r="BJ339" s="14">
        <f t="shared" si="58"/>
        <v>1200</v>
      </c>
      <c r="BK339" s="14">
        <f t="shared" si="59"/>
        <v>480</v>
      </c>
      <c r="BL339" s="14">
        <f t="shared" si="60"/>
        <v>960</v>
      </c>
      <c r="CJ339" s="55">
        <v>335</v>
      </c>
      <c r="CK339" s="55">
        <v>4</v>
      </c>
      <c r="CL339" s="55" t="s">
        <v>278</v>
      </c>
      <c r="CM339" s="55">
        <v>35</v>
      </c>
      <c r="CN339" s="55"/>
      <c r="CO339" s="55"/>
      <c r="CP339" s="55"/>
      <c r="CQ339" s="55" t="s">
        <v>416</v>
      </c>
      <c r="CR339" s="55">
        <v>16200</v>
      </c>
      <c r="CS339" s="55" t="s">
        <v>417</v>
      </c>
      <c r="CT339" s="55">
        <v>50</v>
      </c>
      <c r="CU339" s="55" t="s">
        <v>306</v>
      </c>
      <c r="CV339" s="55">
        <v>2</v>
      </c>
      <c r="CW339" s="55" t="s">
        <v>417</v>
      </c>
      <c r="CX339" s="55">
        <v>55</v>
      </c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</row>
    <row r="340" spans="58:112" ht="16.5" x14ac:dyDescent="0.2">
      <c r="BF340" s="55">
        <v>335</v>
      </c>
      <c r="BG340" s="14">
        <f t="shared" si="55"/>
        <v>0</v>
      </c>
      <c r="BH340" s="14">
        <f t="shared" si="56"/>
        <v>480</v>
      </c>
      <c r="BI340" s="14">
        <f t="shared" si="57"/>
        <v>0</v>
      </c>
      <c r="BJ340" s="14">
        <f t="shared" si="58"/>
        <v>1200</v>
      </c>
      <c r="BK340" s="14">
        <f t="shared" si="59"/>
        <v>480</v>
      </c>
      <c r="BL340" s="14">
        <f t="shared" si="60"/>
        <v>960</v>
      </c>
      <c r="CJ340" s="55">
        <v>336</v>
      </c>
      <c r="CK340" s="55">
        <v>4</v>
      </c>
      <c r="CL340" s="55" t="s">
        <v>278</v>
      </c>
      <c r="CM340" s="55">
        <v>36</v>
      </c>
      <c r="CN340" s="55"/>
      <c r="CO340" s="55"/>
      <c r="CP340" s="55"/>
      <c r="CQ340" s="55" t="s">
        <v>416</v>
      </c>
      <c r="CR340" s="55">
        <v>16200</v>
      </c>
      <c r="CS340" s="55" t="s">
        <v>417</v>
      </c>
      <c r="CT340" s="55">
        <v>55</v>
      </c>
      <c r="CU340" s="55"/>
      <c r="CV340" s="55"/>
      <c r="CW340" s="55" t="s">
        <v>417</v>
      </c>
      <c r="CX340" s="55">
        <v>55</v>
      </c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</row>
    <row r="341" spans="58:112" ht="16.5" x14ac:dyDescent="0.2">
      <c r="BF341" s="55">
        <v>336</v>
      </c>
      <c r="BG341" s="14">
        <f t="shared" si="55"/>
        <v>0</v>
      </c>
      <c r="BH341" s="14">
        <f t="shared" si="56"/>
        <v>480</v>
      </c>
      <c r="BI341" s="14">
        <f t="shared" si="57"/>
        <v>0</v>
      </c>
      <c r="BJ341" s="14">
        <f t="shared" si="58"/>
        <v>1200</v>
      </c>
      <c r="BK341" s="14">
        <f t="shared" si="59"/>
        <v>480</v>
      </c>
      <c r="BL341" s="14">
        <f t="shared" si="60"/>
        <v>960</v>
      </c>
      <c r="CJ341" s="55">
        <v>337</v>
      </c>
      <c r="CK341" s="55">
        <v>4</v>
      </c>
      <c r="CL341" s="55" t="s">
        <v>278</v>
      </c>
      <c r="CM341" s="55">
        <v>37</v>
      </c>
      <c r="CN341" s="55"/>
      <c r="CO341" s="55"/>
      <c r="CP341" s="55"/>
      <c r="CQ341" s="55" t="s">
        <v>416</v>
      </c>
      <c r="CR341" s="55">
        <v>16200</v>
      </c>
      <c r="CS341" s="55" t="s">
        <v>417</v>
      </c>
      <c r="CT341" s="55">
        <v>55</v>
      </c>
      <c r="CU341" s="55"/>
      <c r="CV341" s="55"/>
      <c r="CW341" s="55" t="s">
        <v>417</v>
      </c>
      <c r="CX341" s="55">
        <v>55</v>
      </c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</row>
    <row r="342" spans="58:112" ht="16.5" x14ac:dyDescent="0.2">
      <c r="BF342" s="55">
        <v>337</v>
      </c>
      <c r="BG342" s="14">
        <f t="shared" si="55"/>
        <v>0</v>
      </c>
      <c r="BH342" s="14">
        <f t="shared" si="56"/>
        <v>480</v>
      </c>
      <c r="BI342" s="14">
        <f t="shared" si="57"/>
        <v>0</v>
      </c>
      <c r="BJ342" s="14">
        <f t="shared" si="58"/>
        <v>1200</v>
      </c>
      <c r="BK342" s="14">
        <f t="shared" si="59"/>
        <v>480</v>
      </c>
      <c r="BL342" s="14">
        <f t="shared" si="60"/>
        <v>960</v>
      </c>
      <c r="CJ342" s="55">
        <v>338</v>
      </c>
      <c r="CK342" s="55">
        <v>4</v>
      </c>
      <c r="CL342" s="55" t="s">
        <v>278</v>
      </c>
      <c r="CM342" s="55">
        <v>38</v>
      </c>
      <c r="CN342" s="55"/>
      <c r="CO342" s="55"/>
      <c r="CP342" s="55"/>
      <c r="CQ342" s="55" t="s">
        <v>416</v>
      </c>
      <c r="CR342" s="55">
        <v>16200</v>
      </c>
      <c r="CS342" s="55" t="s">
        <v>417</v>
      </c>
      <c r="CT342" s="55">
        <v>55</v>
      </c>
      <c r="CU342" s="55"/>
      <c r="CV342" s="55"/>
      <c r="CW342" s="55" t="s">
        <v>417</v>
      </c>
      <c r="CX342" s="55">
        <v>55</v>
      </c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</row>
    <row r="343" spans="58:112" ht="16.5" x14ac:dyDescent="0.2">
      <c r="BF343" s="55">
        <v>338</v>
      </c>
      <c r="BG343" s="14">
        <f t="shared" si="55"/>
        <v>0</v>
      </c>
      <c r="BH343" s="14">
        <f t="shared" si="56"/>
        <v>480</v>
      </c>
      <c r="BI343" s="14">
        <f t="shared" si="57"/>
        <v>0</v>
      </c>
      <c r="BJ343" s="14">
        <f t="shared" si="58"/>
        <v>1200</v>
      </c>
      <c r="BK343" s="14">
        <f t="shared" si="59"/>
        <v>480</v>
      </c>
      <c r="BL343" s="14">
        <f t="shared" si="60"/>
        <v>960</v>
      </c>
      <c r="CJ343" s="55">
        <v>339</v>
      </c>
      <c r="CK343" s="55">
        <v>4</v>
      </c>
      <c r="CL343" s="55" t="s">
        <v>278</v>
      </c>
      <c r="CM343" s="55">
        <v>39</v>
      </c>
      <c r="CN343" s="55"/>
      <c r="CO343" s="55"/>
      <c r="CP343" s="55"/>
      <c r="CQ343" s="55" t="s">
        <v>416</v>
      </c>
      <c r="CR343" s="55">
        <v>16200</v>
      </c>
      <c r="CS343" s="55" t="s">
        <v>417</v>
      </c>
      <c r="CT343" s="55">
        <v>55</v>
      </c>
      <c r="CU343" s="55"/>
      <c r="CV343" s="55"/>
      <c r="CW343" s="55" t="s">
        <v>417</v>
      </c>
      <c r="CX343" s="55">
        <v>55</v>
      </c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</row>
    <row r="344" spans="58:112" ht="16.5" x14ac:dyDescent="0.2">
      <c r="BF344" s="55">
        <v>339</v>
      </c>
      <c r="BG344" s="14">
        <f t="shared" si="55"/>
        <v>0</v>
      </c>
      <c r="BH344" s="14">
        <f t="shared" si="56"/>
        <v>480</v>
      </c>
      <c r="BI344" s="14">
        <f t="shared" si="57"/>
        <v>0</v>
      </c>
      <c r="BJ344" s="14">
        <f t="shared" si="58"/>
        <v>1200</v>
      </c>
      <c r="BK344" s="14">
        <f t="shared" si="59"/>
        <v>480</v>
      </c>
      <c r="BL344" s="14">
        <f t="shared" si="60"/>
        <v>960</v>
      </c>
      <c r="CJ344" s="55">
        <v>340</v>
      </c>
      <c r="CK344" s="55">
        <v>4</v>
      </c>
      <c r="CL344" s="55" t="s">
        <v>278</v>
      </c>
      <c r="CM344" s="55">
        <v>40</v>
      </c>
      <c r="CN344" s="55"/>
      <c r="CO344" s="55"/>
      <c r="CP344" s="55"/>
      <c r="CQ344" s="55" t="s">
        <v>416</v>
      </c>
      <c r="CR344" s="55">
        <v>16200</v>
      </c>
      <c r="CS344" s="55" t="s">
        <v>417</v>
      </c>
      <c r="CT344" s="55">
        <v>55</v>
      </c>
      <c r="CU344" s="55" t="s">
        <v>307</v>
      </c>
      <c r="CV344" s="55">
        <v>2</v>
      </c>
      <c r="CW344" s="55" t="s">
        <v>417</v>
      </c>
      <c r="CX344" s="55">
        <v>60</v>
      </c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</row>
    <row r="345" spans="58:112" ht="16.5" x14ac:dyDescent="0.2">
      <c r="BF345" s="55">
        <v>340</v>
      </c>
      <c r="BG345" s="14">
        <f t="shared" si="55"/>
        <v>0</v>
      </c>
      <c r="BH345" s="14">
        <f t="shared" si="56"/>
        <v>480</v>
      </c>
      <c r="BI345" s="14">
        <f t="shared" si="57"/>
        <v>0</v>
      </c>
      <c r="BJ345" s="14">
        <f t="shared" si="58"/>
        <v>1200</v>
      </c>
      <c r="BK345" s="14">
        <f t="shared" si="59"/>
        <v>480</v>
      </c>
      <c r="BL345" s="14">
        <f t="shared" si="60"/>
        <v>960</v>
      </c>
      <c r="CJ345" s="55">
        <v>341</v>
      </c>
      <c r="CK345" s="55">
        <v>4</v>
      </c>
      <c r="CL345" s="55" t="s">
        <v>278</v>
      </c>
      <c r="CM345" s="55">
        <v>41</v>
      </c>
      <c r="CN345" s="55"/>
      <c r="CO345" s="55"/>
      <c r="CP345" s="55"/>
      <c r="CQ345" s="55" t="s">
        <v>416</v>
      </c>
      <c r="CR345" s="55">
        <v>16200</v>
      </c>
      <c r="CS345" s="55" t="s">
        <v>417</v>
      </c>
      <c r="CT345" s="55">
        <v>60</v>
      </c>
      <c r="CU345" s="55"/>
      <c r="CV345" s="55"/>
      <c r="CW345" s="55" t="s">
        <v>417</v>
      </c>
      <c r="CX345" s="55">
        <v>60</v>
      </c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</row>
    <row r="346" spans="58:112" ht="16.5" x14ac:dyDescent="0.2">
      <c r="BF346" s="55">
        <v>341</v>
      </c>
      <c r="BG346" s="14">
        <f t="shared" si="55"/>
        <v>0</v>
      </c>
      <c r="BH346" s="14">
        <f t="shared" si="56"/>
        <v>480</v>
      </c>
      <c r="BI346" s="14">
        <f t="shared" si="57"/>
        <v>0</v>
      </c>
      <c r="BJ346" s="14">
        <f t="shared" si="58"/>
        <v>1200</v>
      </c>
      <c r="BK346" s="14">
        <f t="shared" si="59"/>
        <v>480</v>
      </c>
      <c r="BL346" s="14">
        <f t="shared" si="60"/>
        <v>960</v>
      </c>
      <c r="CJ346" s="55">
        <v>342</v>
      </c>
      <c r="CK346" s="55">
        <v>4</v>
      </c>
      <c r="CL346" s="55" t="s">
        <v>278</v>
      </c>
      <c r="CM346" s="55">
        <v>42</v>
      </c>
      <c r="CN346" s="55"/>
      <c r="CO346" s="55"/>
      <c r="CP346" s="55"/>
      <c r="CQ346" s="55" t="s">
        <v>416</v>
      </c>
      <c r="CR346" s="55">
        <v>16200</v>
      </c>
      <c r="CS346" s="55" t="s">
        <v>417</v>
      </c>
      <c r="CT346" s="55">
        <v>60</v>
      </c>
      <c r="CU346" s="55"/>
      <c r="CV346" s="55"/>
      <c r="CW346" s="55" t="s">
        <v>417</v>
      </c>
      <c r="CX346" s="55">
        <v>60</v>
      </c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</row>
    <row r="347" spans="58:112" ht="16.5" x14ac:dyDescent="0.2">
      <c r="BF347" s="55">
        <v>342</v>
      </c>
      <c r="BG347" s="14">
        <f t="shared" si="55"/>
        <v>0</v>
      </c>
      <c r="BH347" s="14">
        <f t="shared" si="56"/>
        <v>480</v>
      </c>
      <c r="BI347" s="14">
        <f t="shared" si="57"/>
        <v>0</v>
      </c>
      <c r="BJ347" s="14">
        <f t="shared" si="58"/>
        <v>1200</v>
      </c>
      <c r="BK347" s="14">
        <f t="shared" si="59"/>
        <v>480</v>
      </c>
      <c r="BL347" s="14">
        <f t="shared" si="60"/>
        <v>960</v>
      </c>
      <c r="CJ347" s="55">
        <v>343</v>
      </c>
      <c r="CK347" s="55">
        <v>4</v>
      </c>
      <c r="CL347" s="55" t="s">
        <v>278</v>
      </c>
      <c r="CM347" s="55">
        <v>43</v>
      </c>
      <c r="CN347" s="55"/>
      <c r="CO347" s="55"/>
      <c r="CP347" s="55"/>
      <c r="CQ347" s="55" t="s">
        <v>416</v>
      </c>
      <c r="CR347" s="55">
        <v>16200</v>
      </c>
      <c r="CS347" s="55" t="s">
        <v>417</v>
      </c>
      <c r="CT347" s="55">
        <v>60</v>
      </c>
      <c r="CU347" s="55"/>
      <c r="CV347" s="55"/>
      <c r="CW347" s="55" t="s">
        <v>417</v>
      </c>
      <c r="CX347" s="55">
        <v>60</v>
      </c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</row>
    <row r="348" spans="58:112" ht="16.5" x14ac:dyDescent="0.2">
      <c r="BF348" s="55">
        <v>343</v>
      </c>
      <c r="BG348" s="14">
        <f t="shared" si="55"/>
        <v>0</v>
      </c>
      <c r="BH348" s="14">
        <f t="shared" si="56"/>
        <v>480</v>
      </c>
      <c r="BI348" s="14">
        <f t="shared" si="57"/>
        <v>0</v>
      </c>
      <c r="BJ348" s="14">
        <f t="shared" si="58"/>
        <v>1200</v>
      </c>
      <c r="BK348" s="14">
        <f t="shared" si="59"/>
        <v>480</v>
      </c>
      <c r="BL348" s="14">
        <f t="shared" si="60"/>
        <v>960</v>
      </c>
      <c r="CJ348" s="55">
        <v>344</v>
      </c>
      <c r="CK348" s="55">
        <v>4</v>
      </c>
      <c r="CL348" s="55" t="s">
        <v>278</v>
      </c>
      <c r="CM348" s="55">
        <v>44</v>
      </c>
      <c r="CN348" s="55"/>
      <c r="CO348" s="55"/>
      <c r="CP348" s="55"/>
      <c r="CQ348" s="55" t="s">
        <v>416</v>
      </c>
      <c r="CR348" s="55">
        <v>16200</v>
      </c>
      <c r="CS348" s="55" t="s">
        <v>417</v>
      </c>
      <c r="CT348" s="55">
        <v>60</v>
      </c>
      <c r="CU348" s="55"/>
      <c r="CV348" s="55"/>
      <c r="CW348" s="55" t="s">
        <v>417</v>
      </c>
      <c r="CX348" s="55">
        <v>60</v>
      </c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</row>
    <row r="349" spans="58:112" ht="16.5" x14ac:dyDescent="0.2">
      <c r="BF349" s="55">
        <v>344</v>
      </c>
      <c r="BG349" s="14">
        <f t="shared" si="55"/>
        <v>0</v>
      </c>
      <c r="BH349" s="14">
        <f t="shared" si="56"/>
        <v>480</v>
      </c>
      <c r="BI349" s="14">
        <f t="shared" si="57"/>
        <v>0</v>
      </c>
      <c r="BJ349" s="14">
        <f t="shared" si="58"/>
        <v>1200</v>
      </c>
      <c r="BK349" s="14">
        <f t="shared" si="59"/>
        <v>480</v>
      </c>
      <c r="BL349" s="14">
        <f t="shared" si="60"/>
        <v>960</v>
      </c>
      <c r="CJ349" s="55">
        <v>345</v>
      </c>
      <c r="CK349" s="55">
        <v>4</v>
      </c>
      <c r="CL349" s="55" t="s">
        <v>278</v>
      </c>
      <c r="CM349" s="55">
        <v>45</v>
      </c>
      <c r="CN349" s="55"/>
      <c r="CO349" s="55"/>
      <c r="CP349" s="55"/>
      <c r="CQ349" s="55" t="s">
        <v>416</v>
      </c>
      <c r="CR349" s="55">
        <v>19800</v>
      </c>
      <c r="CS349" s="55" t="s">
        <v>417</v>
      </c>
      <c r="CT349" s="55">
        <v>60</v>
      </c>
      <c r="CU349" s="55" t="s">
        <v>310</v>
      </c>
      <c r="CV349" s="55">
        <v>2</v>
      </c>
      <c r="CW349" s="55" t="s">
        <v>417</v>
      </c>
      <c r="CX349" s="55">
        <v>65</v>
      </c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</row>
    <row r="350" spans="58:112" ht="16.5" x14ac:dyDescent="0.2">
      <c r="BF350" s="55">
        <v>345</v>
      </c>
      <c r="BG350" s="14">
        <f t="shared" si="55"/>
        <v>0</v>
      </c>
      <c r="BH350" s="14">
        <f t="shared" si="56"/>
        <v>480</v>
      </c>
      <c r="BI350" s="14">
        <f t="shared" si="57"/>
        <v>0</v>
      </c>
      <c r="BJ350" s="14">
        <f t="shared" si="58"/>
        <v>1200</v>
      </c>
      <c r="BK350" s="14">
        <f t="shared" si="59"/>
        <v>480</v>
      </c>
      <c r="BL350" s="14">
        <f t="shared" si="60"/>
        <v>960</v>
      </c>
      <c r="CJ350" s="55">
        <v>346</v>
      </c>
      <c r="CK350" s="55">
        <v>4</v>
      </c>
      <c r="CL350" s="55" t="s">
        <v>278</v>
      </c>
      <c r="CM350" s="55">
        <v>46</v>
      </c>
      <c r="CN350" s="55"/>
      <c r="CO350" s="55"/>
      <c r="CP350" s="55"/>
      <c r="CQ350" s="55" t="s">
        <v>416</v>
      </c>
      <c r="CR350" s="55">
        <v>19800</v>
      </c>
      <c r="CS350" s="55" t="s">
        <v>417</v>
      </c>
      <c r="CT350" s="55">
        <v>65</v>
      </c>
      <c r="CU350" s="55"/>
      <c r="CV350" s="55"/>
      <c r="CW350" s="55" t="s">
        <v>417</v>
      </c>
      <c r="CX350" s="55">
        <v>65</v>
      </c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</row>
    <row r="351" spans="58:112" ht="16.5" x14ac:dyDescent="0.2">
      <c r="BF351" s="55">
        <v>346</v>
      </c>
      <c r="BG351" s="14">
        <f t="shared" si="55"/>
        <v>0</v>
      </c>
      <c r="BH351" s="14">
        <f t="shared" si="56"/>
        <v>480</v>
      </c>
      <c r="BI351" s="14">
        <f t="shared" si="57"/>
        <v>0</v>
      </c>
      <c r="BJ351" s="14">
        <f t="shared" si="58"/>
        <v>1200</v>
      </c>
      <c r="BK351" s="14">
        <f t="shared" si="59"/>
        <v>480</v>
      </c>
      <c r="BL351" s="14">
        <f t="shared" si="60"/>
        <v>960</v>
      </c>
      <c r="CJ351" s="55">
        <v>347</v>
      </c>
      <c r="CK351" s="55">
        <v>4</v>
      </c>
      <c r="CL351" s="55" t="s">
        <v>278</v>
      </c>
      <c r="CM351" s="55">
        <v>47</v>
      </c>
      <c r="CN351" s="55"/>
      <c r="CO351" s="55"/>
      <c r="CP351" s="55"/>
      <c r="CQ351" s="55" t="s">
        <v>416</v>
      </c>
      <c r="CR351" s="55">
        <v>19800</v>
      </c>
      <c r="CS351" s="55" t="s">
        <v>417</v>
      </c>
      <c r="CT351" s="55">
        <v>65</v>
      </c>
      <c r="CU351" s="55"/>
      <c r="CV351" s="55"/>
      <c r="CW351" s="55" t="s">
        <v>417</v>
      </c>
      <c r="CX351" s="55">
        <v>65</v>
      </c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</row>
    <row r="352" spans="58:112" ht="16.5" x14ac:dyDescent="0.2">
      <c r="BF352" s="55">
        <v>347</v>
      </c>
      <c r="BG352" s="14">
        <f t="shared" si="55"/>
        <v>0</v>
      </c>
      <c r="BH352" s="14">
        <f t="shared" si="56"/>
        <v>480</v>
      </c>
      <c r="BI352" s="14">
        <f t="shared" si="57"/>
        <v>0</v>
      </c>
      <c r="BJ352" s="14">
        <f t="shared" si="58"/>
        <v>1200</v>
      </c>
      <c r="BK352" s="14">
        <f t="shared" si="59"/>
        <v>480</v>
      </c>
      <c r="BL352" s="14">
        <f t="shared" si="60"/>
        <v>960</v>
      </c>
      <c r="CJ352" s="55">
        <v>348</v>
      </c>
      <c r="CK352" s="55">
        <v>4</v>
      </c>
      <c r="CL352" s="55" t="s">
        <v>278</v>
      </c>
      <c r="CM352" s="55">
        <v>48</v>
      </c>
      <c r="CN352" s="55"/>
      <c r="CO352" s="55"/>
      <c r="CP352" s="55"/>
      <c r="CQ352" s="55" t="s">
        <v>416</v>
      </c>
      <c r="CR352" s="55">
        <v>19800</v>
      </c>
      <c r="CS352" s="55" t="s">
        <v>417</v>
      </c>
      <c r="CT352" s="55">
        <v>65</v>
      </c>
      <c r="CU352" s="55"/>
      <c r="CV352" s="55"/>
      <c r="CW352" s="55" t="s">
        <v>417</v>
      </c>
      <c r="CX352" s="55">
        <v>65</v>
      </c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</row>
    <row r="353" spans="58:112" ht="16.5" x14ac:dyDescent="0.2">
      <c r="BF353" s="55">
        <v>348</v>
      </c>
      <c r="BG353" s="14">
        <f t="shared" si="55"/>
        <v>0</v>
      </c>
      <c r="BH353" s="14">
        <f t="shared" si="56"/>
        <v>480</v>
      </c>
      <c r="BI353" s="14">
        <f t="shared" si="57"/>
        <v>0</v>
      </c>
      <c r="BJ353" s="14">
        <f t="shared" si="58"/>
        <v>1200</v>
      </c>
      <c r="BK353" s="14">
        <f t="shared" si="59"/>
        <v>480</v>
      </c>
      <c r="BL353" s="14">
        <f t="shared" si="60"/>
        <v>960</v>
      </c>
      <c r="CJ353" s="55">
        <v>349</v>
      </c>
      <c r="CK353" s="55">
        <v>4</v>
      </c>
      <c r="CL353" s="55" t="s">
        <v>278</v>
      </c>
      <c r="CM353" s="55">
        <v>49</v>
      </c>
      <c r="CN353" s="55"/>
      <c r="CO353" s="55"/>
      <c r="CP353" s="55"/>
      <c r="CQ353" s="55" t="s">
        <v>416</v>
      </c>
      <c r="CR353" s="55">
        <v>19800</v>
      </c>
      <c r="CS353" s="55" t="s">
        <v>417</v>
      </c>
      <c r="CT353" s="55">
        <v>65</v>
      </c>
      <c r="CU353" s="55"/>
      <c r="CV353" s="55"/>
      <c r="CW353" s="55" t="s">
        <v>417</v>
      </c>
      <c r="CX353" s="55">
        <v>65</v>
      </c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</row>
    <row r="354" spans="58:112" ht="16.5" x14ac:dyDescent="0.2">
      <c r="BF354" s="55">
        <v>349</v>
      </c>
      <c r="BG354" s="14">
        <f t="shared" si="55"/>
        <v>0</v>
      </c>
      <c r="BH354" s="14">
        <f t="shared" si="56"/>
        <v>480</v>
      </c>
      <c r="BI354" s="14">
        <f t="shared" si="57"/>
        <v>0</v>
      </c>
      <c r="BJ354" s="14">
        <f t="shared" si="58"/>
        <v>1200</v>
      </c>
      <c r="BK354" s="14">
        <f t="shared" si="59"/>
        <v>480</v>
      </c>
      <c r="BL354" s="14">
        <f t="shared" si="60"/>
        <v>960</v>
      </c>
      <c r="CJ354" s="55">
        <v>350</v>
      </c>
      <c r="CK354" s="55">
        <v>4</v>
      </c>
      <c r="CL354" s="55" t="s">
        <v>278</v>
      </c>
      <c r="CM354" s="55">
        <v>50</v>
      </c>
      <c r="CN354" s="55"/>
      <c r="CO354" s="55"/>
      <c r="CP354" s="55"/>
      <c r="CQ354" s="55" t="s">
        <v>416</v>
      </c>
      <c r="CR354" s="55">
        <v>19800</v>
      </c>
      <c r="CS354" s="55" t="s">
        <v>417</v>
      </c>
      <c r="CT354" s="55">
        <v>65</v>
      </c>
      <c r="CU354" s="55" t="s">
        <v>311</v>
      </c>
      <c r="CV354" s="55">
        <v>2</v>
      </c>
      <c r="CW354" s="55" t="s">
        <v>417</v>
      </c>
      <c r="CX354" s="55">
        <v>70</v>
      </c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</row>
    <row r="355" spans="58:112" ht="16.5" x14ac:dyDescent="0.2">
      <c r="BF355" s="55">
        <v>350</v>
      </c>
      <c r="BG355" s="14">
        <f t="shared" si="55"/>
        <v>0</v>
      </c>
      <c r="BH355" s="14">
        <f t="shared" si="56"/>
        <v>480</v>
      </c>
      <c r="BI355" s="14">
        <f t="shared" si="57"/>
        <v>0</v>
      </c>
      <c r="BJ355" s="14">
        <f t="shared" si="58"/>
        <v>1200</v>
      </c>
      <c r="BK355" s="14">
        <f t="shared" si="59"/>
        <v>480</v>
      </c>
      <c r="BL355" s="14">
        <f t="shared" si="60"/>
        <v>960</v>
      </c>
      <c r="CJ355" s="55">
        <v>351</v>
      </c>
      <c r="CK355" s="55">
        <v>4</v>
      </c>
      <c r="CL355" s="55" t="s">
        <v>278</v>
      </c>
      <c r="CM355" s="55">
        <v>51</v>
      </c>
      <c r="CN355" s="55"/>
      <c r="CO355" s="55"/>
      <c r="CP355" s="55"/>
      <c r="CQ355" s="55" t="s">
        <v>416</v>
      </c>
      <c r="CR355" s="55">
        <v>19800</v>
      </c>
      <c r="CS355" s="55" t="s">
        <v>417</v>
      </c>
      <c r="CT355" s="55">
        <v>70</v>
      </c>
      <c r="CU355" s="55"/>
      <c r="CV355" s="55"/>
      <c r="CW355" s="55" t="s">
        <v>417</v>
      </c>
      <c r="CX355" s="55">
        <v>70</v>
      </c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</row>
    <row r="356" spans="58:112" ht="16.5" x14ac:dyDescent="0.2">
      <c r="BF356" s="55">
        <v>351</v>
      </c>
      <c r="BG356" s="14">
        <f t="shared" si="55"/>
        <v>0</v>
      </c>
      <c r="BH356" s="14">
        <f t="shared" si="56"/>
        <v>480</v>
      </c>
      <c r="BI356" s="14">
        <f t="shared" si="57"/>
        <v>0</v>
      </c>
      <c r="BJ356" s="14">
        <f t="shared" si="58"/>
        <v>1200</v>
      </c>
      <c r="BK356" s="14">
        <f t="shared" si="59"/>
        <v>480</v>
      </c>
      <c r="BL356" s="14">
        <f t="shared" si="60"/>
        <v>960</v>
      </c>
      <c r="CJ356" s="55">
        <v>352</v>
      </c>
      <c r="CK356" s="55">
        <v>4</v>
      </c>
      <c r="CL356" s="55" t="s">
        <v>278</v>
      </c>
      <c r="CM356" s="55">
        <v>52</v>
      </c>
      <c r="CN356" s="55"/>
      <c r="CO356" s="55"/>
      <c r="CP356" s="55"/>
      <c r="CQ356" s="55" t="s">
        <v>416</v>
      </c>
      <c r="CR356" s="55">
        <v>19800</v>
      </c>
      <c r="CS356" s="55" t="s">
        <v>417</v>
      </c>
      <c r="CT356" s="55">
        <v>70</v>
      </c>
      <c r="CU356" s="55"/>
      <c r="CV356" s="55"/>
      <c r="CW356" s="55" t="s">
        <v>417</v>
      </c>
      <c r="CX356" s="55">
        <v>70</v>
      </c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</row>
    <row r="357" spans="58:112" ht="16.5" x14ac:dyDescent="0.2">
      <c r="BF357" s="55">
        <v>352</v>
      </c>
      <c r="BG357" s="14">
        <f t="shared" si="55"/>
        <v>0</v>
      </c>
      <c r="BH357" s="14">
        <f t="shared" si="56"/>
        <v>480</v>
      </c>
      <c r="BI357" s="14">
        <f t="shared" si="57"/>
        <v>0</v>
      </c>
      <c r="BJ357" s="14">
        <f t="shared" si="58"/>
        <v>1200</v>
      </c>
      <c r="BK357" s="14">
        <f t="shared" si="59"/>
        <v>480</v>
      </c>
      <c r="BL357" s="14">
        <f t="shared" si="60"/>
        <v>960</v>
      </c>
      <c r="CJ357" s="55">
        <v>353</v>
      </c>
      <c r="CK357" s="55">
        <v>4</v>
      </c>
      <c r="CL357" s="55" t="s">
        <v>278</v>
      </c>
      <c r="CM357" s="55">
        <v>53</v>
      </c>
      <c r="CN357" s="55"/>
      <c r="CO357" s="55"/>
      <c r="CP357" s="55"/>
      <c r="CQ357" s="55" t="s">
        <v>416</v>
      </c>
      <c r="CR357" s="55">
        <v>19800</v>
      </c>
      <c r="CS357" s="55" t="s">
        <v>417</v>
      </c>
      <c r="CT357" s="55">
        <v>70</v>
      </c>
      <c r="CU357" s="55"/>
      <c r="CV357" s="55"/>
      <c r="CW357" s="55" t="s">
        <v>417</v>
      </c>
      <c r="CX357" s="55">
        <v>70</v>
      </c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</row>
    <row r="358" spans="58:112" ht="16.5" x14ac:dyDescent="0.2">
      <c r="BF358" s="55">
        <v>353</v>
      </c>
      <c r="BG358" s="14">
        <f t="shared" si="55"/>
        <v>0</v>
      </c>
      <c r="BH358" s="14">
        <f t="shared" si="56"/>
        <v>480</v>
      </c>
      <c r="BI358" s="14">
        <f t="shared" si="57"/>
        <v>0</v>
      </c>
      <c r="BJ358" s="14">
        <f t="shared" si="58"/>
        <v>1200</v>
      </c>
      <c r="BK358" s="14">
        <f t="shared" si="59"/>
        <v>480</v>
      </c>
      <c r="BL358" s="14">
        <f t="shared" si="60"/>
        <v>960</v>
      </c>
      <c r="CJ358" s="55">
        <v>354</v>
      </c>
      <c r="CK358" s="55">
        <v>4</v>
      </c>
      <c r="CL358" s="55" t="s">
        <v>278</v>
      </c>
      <c r="CM358" s="55">
        <v>54</v>
      </c>
      <c r="CN358" s="55"/>
      <c r="CO358" s="55"/>
      <c r="CP358" s="55"/>
      <c r="CQ358" s="55" t="s">
        <v>416</v>
      </c>
      <c r="CR358" s="55">
        <v>19800</v>
      </c>
      <c r="CS358" s="55" t="s">
        <v>417</v>
      </c>
      <c r="CT358" s="55">
        <v>70</v>
      </c>
      <c r="CU358" s="55"/>
      <c r="CV358" s="55"/>
      <c r="CW358" s="55" t="s">
        <v>417</v>
      </c>
      <c r="CX358" s="55">
        <v>70</v>
      </c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</row>
    <row r="359" spans="58:112" ht="16.5" x14ac:dyDescent="0.2">
      <c r="BF359" s="55">
        <v>354</v>
      </c>
      <c r="BG359" s="14">
        <f t="shared" si="55"/>
        <v>0</v>
      </c>
      <c r="BH359" s="14">
        <f t="shared" si="56"/>
        <v>480</v>
      </c>
      <c r="BI359" s="14">
        <f t="shared" si="57"/>
        <v>0</v>
      </c>
      <c r="BJ359" s="14">
        <f t="shared" si="58"/>
        <v>1200</v>
      </c>
      <c r="BK359" s="14">
        <f t="shared" si="59"/>
        <v>480</v>
      </c>
      <c r="BL359" s="14">
        <f t="shared" si="60"/>
        <v>960</v>
      </c>
      <c r="CJ359" s="55">
        <v>355</v>
      </c>
      <c r="CK359" s="55">
        <v>4</v>
      </c>
      <c r="CL359" s="55" t="s">
        <v>278</v>
      </c>
      <c r="CM359" s="55">
        <v>55</v>
      </c>
      <c r="CN359" s="55"/>
      <c r="CO359" s="55"/>
      <c r="CP359" s="55"/>
      <c r="CQ359" s="55" t="s">
        <v>416</v>
      </c>
      <c r="CR359" s="55">
        <v>19800</v>
      </c>
      <c r="CS359" s="55" t="s">
        <v>417</v>
      </c>
      <c r="CT359" s="55">
        <v>70</v>
      </c>
      <c r="CU359" s="55" t="s">
        <v>306</v>
      </c>
      <c r="CV359" s="55">
        <v>2</v>
      </c>
      <c r="CW359" s="55" t="s">
        <v>417</v>
      </c>
      <c r="CX359" s="55">
        <v>75</v>
      </c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</row>
    <row r="360" spans="58:112" ht="16.5" x14ac:dyDescent="0.2">
      <c r="BF360" s="55">
        <v>355</v>
      </c>
      <c r="BG360" s="14">
        <f t="shared" si="55"/>
        <v>0</v>
      </c>
      <c r="BH360" s="14">
        <f t="shared" si="56"/>
        <v>480</v>
      </c>
      <c r="BI360" s="14">
        <f t="shared" si="57"/>
        <v>0</v>
      </c>
      <c r="BJ360" s="14">
        <f t="shared" si="58"/>
        <v>1200</v>
      </c>
      <c r="BK360" s="14">
        <f t="shared" si="59"/>
        <v>480</v>
      </c>
      <c r="BL360" s="14">
        <f t="shared" si="60"/>
        <v>960</v>
      </c>
      <c r="CJ360" s="55">
        <v>356</v>
      </c>
      <c r="CK360" s="55">
        <v>4</v>
      </c>
      <c r="CL360" s="55" t="s">
        <v>278</v>
      </c>
      <c r="CM360" s="55">
        <v>56</v>
      </c>
      <c r="CN360" s="55"/>
      <c r="CO360" s="55"/>
      <c r="CP360" s="55"/>
      <c r="CQ360" s="55" t="s">
        <v>416</v>
      </c>
      <c r="CR360" s="55">
        <v>19800</v>
      </c>
      <c r="CS360" s="55" t="s">
        <v>417</v>
      </c>
      <c r="CT360" s="55">
        <v>75</v>
      </c>
      <c r="CU360" s="55"/>
      <c r="CV360" s="55"/>
      <c r="CW360" s="55" t="s">
        <v>417</v>
      </c>
      <c r="CX360" s="55">
        <v>75</v>
      </c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</row>
    <row r="361" spans="58:112" ht="16.5" x14ac:dyDescent="0.2">
      <c r="BF361" s="55">
        <v>356</v>
      </c>
      <c r="BG361" s="14">
        <f t="shared" si="55"/>
        <v>0</v>
      </c>
      <c r="BH361" s="14">
        <f t="shared" si="56"/>
        <v>480</v>
      </c>
      <c r="BI361" s="14">
        <f t="shared" si="57"/>
        <v>0</v>
      </c>
      <c r="BJ361" s="14">
        <f t="shared" si="58"/>
        <v>1200</v>
      </c>
      <c r="BK361" s="14">
        <f t="shared" si="59"/>
        <v>480</v>
      </c>
      <c r="BL361" s="14">
        <f t="shared" si="60"/>
        <v>960</v>
      </c>
      <c r="CJ361" s="55">
        <v>357</v>
      </c>
      <c r="CK361" s="55">
        <v>4</v>
      </c>
      <c r="CL361" s="55" t="s">
        <v>278</v>
      </c>
      <c r="CM361" s="55">
        <v>57</v>
      </c>
      <c r="CN361" s="55"/>
      <c r="CO361" s="55"/>
      <c r="CP361" s="55"/>
      <c r="CQ361" s="55" t="s">
        <v>416</v>
      </c>
      <c r="CR361" s="55">
        <v>19800</v>
      </c>
      <c r="CS361" s="55" t="s">
        <v>417</v>
      </c>
      <c r="CT361" s="55">
        <v>75</v>
      </c>
      <c r="CU361" s="55"/>
      <c r="CV361" s="55"/>
      <c r="CW361" s="55" t="s">
        <v>417</v>
      </c>
      <c r="CX361" s="55">
        <v>75</v>
      </c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</row>
    <row r="362" spans="58:112" ht="16.5" x14ac:dyDescent="0.2">
      <c r="BF362" s="55">
        <v>357</v>
      </c>
      <c r="BG362" s="14">
        <f t="shared" ref="BG362:BG405" si="61">SUMIFS($F$5:$F$104,$AT$6:$AT$105,"="&amp;BF362)+SUMIFS($Q$5:$Q$104,$AW$6:$AW$105,"="&amp;BF362)+SUMIFS($AB$5:$AB$104,$AZ$6:$AZ$105,"="&amp;BF362)+SUMIFS($AM$5:$AM$104,$BC$6:$BC$105,"="&amp;BF362)</f>
        <v>0</v>
      </c>
      <c r="BH362" s="14">
        <f t="shared" ref="BH362:BH405" si="62">INDEX($G$5:$G$104,MATCH(BF362,$AT$5:$AT$105,1)-1)+INDEX($R$5:$R$104,MATCH(BF362,$AW$5:$AW$105,1)-1)+INDEX($AC$5:$AC$104,MATCH(BF362,$AZ$5:$AZ$105,1)-1)+INDEX($AN$5:$AN$104,MATCH(BF362,$BC$5:$BC$105,1)-1)</f>
        <v>480</v>
      </c>
      <c r="BI362" s="14">
        <f t="shared" ref="BI362:BI405" si="63">SUMIFS($H$5:$H$104,$AT$6:$AT$105,"="&amp;BF362)+SUMIFS($S$5:$S$104,$AW$6:$AW$105,"="&amp;BF362)+SUMIFS($AD$5:$AD$104,$AZ$6:$AZ$105,"="&amp;BF362)+SUMIFS($AO$5:$AO$104,$BC$6:$BC$105,"="&amp;BF362)</f>
        <v>0</v>
      </c>
      <c r="BJ362" s="14">
        <f t="shared" ref="BJ362:BJ405" si="64">INDEX($I$5:$I$104,MATCH(BF362,$AT$5:$AT$105,1)-1)+INDEX($T$5:$T$104,MATCH(BF362,$AW$5:$AW$105,1)-1)+INDEX($AE$5:$AE$104,MATCH(BF362,$AZ$5:$AZ$105,1)-1)+INDEX($AP$5:$AP$104,MATCH(BF362,$BC$5:$BC$105,1)-1)</f>
        <v>1200</v>
      </c>
      <c r="BK362" s="14">
        <f t="shared" si="59"/>
        <v>480</v>
      </c>
      <c r="BL362" s="14">
        <f t="shared" si="60"/>
        <v>960</v>
      </c>
      <c r="CJ362" s="55">
        <v>358</v>
      </c>
      <c r="CK362" s="55">
        <v>4</v>
      </c>
      <c r="CL362" s="55" t="s">
        <v>278</v>
      </c>
      <c r="CM362" s="55">
        <v>58</v>
      </c>
      <c r="CN362" s="55"/>
      <c r="CO362" s="55"/>
      <c r="CP362" s="55"/>
      <c r="CQ362" s="55" t="s">
        <v>416</v>
      </c>
      <c r="CR362" s="55">
        <v>19800</v>
      </c>
      <c r="CS362" s="55" t="s">
        <v>417</v>
      </c>
      <c r="CT362" s="55">
        <v>75</v>
      </c>
      <c r="CU362" s="55"/>
      <c r="CV362" s="55"/>
      <c r="CW362" s="55" t="s">
        <v>417</v>
      </c>
      <c r="CX362" s="55">
        <v>75</v>
      </c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</row>
    <row r="363" spans="58:112" ht="16.5" x14ac:dyDescent="0.2">
      <c r="BF363" s="55">
        <v>358</v>
      </c>
      <c r="BG363" s="14">
        <f t="shared" si="61"/>
        <v>0</v>
      </c>
      <c r="BH363" s="14">
        <f t="shared" si="62"/>
        <v>480</v>
      </c>
      <c r="BI363" s="14">
        <f t="shared" si="63"/>
        <v>0</v>
      </c>
      <c r="BJ363" s="14">
        <f t="shared" si="64"/>
        <v>1200</v>
      </c>
      <c r="BK363" s="14">
        <f t="shared" si="59"/>
        <v>480</v>
      </c>
      <c r="BL363" s="14">
        <f t="shared" si="60"/>
        <v>960</v>
      </c>
      <c r="CJ363" s="55">
        <v>359</v>
      </c>
      <c r="CK363" s="55">
        <v>4</v>
      </c>
      <c r="CL363" s="55" t="s">
        <v>278</v>
      </c>
      <c r="CM363" s="55">
        <v>59</v>
      </c>
      <c r="CN363" s="55"/>
      <c r="CO363" s="55"/>
      <c r="CP363" s="55"/>
      <c r="CQ363" s="55" t="s">
        <v>416</v>
      </c>
      <c r="CR363" s="55">
        <v>19800</v>
      </c>
      <c r="CS363" s="55" t="s">
        <v>417</v>
      </c>
      <c r="CT363" s="55">
        <v>75</v>
      </c>
      <c r="CU363" s="55"/>
      <c r="CV363" s="55"/>
      <c r="CW363" s="55" t="s">
        <v>417</v>
      </c>
      <c r="CX363" s="55">
        <v>75</v>
      </c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</row>
    <row r="364" spans="58:112" ht="16.5" x14ac:dyDescent="0.2">
      <c r="BF364" s="55">
        <v>359</v>
      </c>
      <c r="BG364" s="14">
        <f t="shared" si="61"/>
        <v>0</v>
      </c>
      <c r="BH364" s="14">
        <f t="shared" si="62"/>
        <v>480</v>
      </c>
      <c r="BI364" s="14">
        <f t="shared" si="63"/>
        <v>0</v>
      </c>
      <c r="BJ364" s="14">
        <f t="shared" si="64"/>
        <v>1200</v>
      </c>
      <c r="BK364" s="14">
        <f t="shared" si="59"/>
        <v>480</v>
      </c>
      <c r="BL364" s="14">
        <f t="shared" si="60"/>
        <v>960</v>
      </c>
      <c r="CJ364" s="55">
        <v>360</v>
      </c>
      <c r="CK364" s="55">
        <v>4</v>
      </c>
      <c r="CL364" s="55" t="s">
        <v>278</v>
      </c>
      <c r="CM364" s="55">
        <v>60</v>
      </c>
      <c r="CN364" s="55"/>
      <c r="CO364" s="55"/>
      <c r="CP364" s="55"/>
      <c r="CQ364" s="55" t="s">
        <v>416</v>
      </c>
      <c r="CR364" s="55">
        <v>23400</v>
      </c>
      <c r="CS364" s="55" t="s">
        <v>417</v>
      </c>
      <c r="CT364" s="55">
        <v>75</v>
      </c>
      <c r="CU364" s="55" t="s">
        <v>307</v>
      </c>
      <c r="CV364" s="55">
        <v>2</v>
      </c>
      <c r="CW364" s="55" t="s">
        <v>417</v>
      </c>
      <c r="CX364" s="55">
        <v>80</v>
      </c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</row>
    <row r="365" spans="58:112" ht="16.5" x14ac:dyDescent="0.2">
      <c r="BF365" s="55">
        <v>360</v>
      </c>
      <c r="BG365" s="14">
        <f t="shared" si="61"/>
        <v>0</v>
      </c>
      <c r="BH365" s="14">
        <f t="shared" si="62"/>
        <v>480</v>
      </c>
      <c r="BI365" s="14">
        <f t="shared" si="63"/>
        <v>0</v>
      </c>
      <c r="BJ365" s="14">
        <f t="shared" si="64"/>
        <v>1200</v>
      </c>
      <c r="BK365" s="14">
        <f t="shared" si="59"/>
        <v>480</v>
      </c>
      <c r="BL365" s="14">
        <f t="shared" si="60"/>
        <v>960</v>
      </c>
      <c r="CJ365" s="55">
        <v>361</v>
      </c>
      <c r="CK365" s="55">
        <v>4</v>
      </c>
      <c r="CL365" s="55" t="s">
        <v>278</v>
      </c>
      <c r="CM365" s="55">
        <v>61</v>
      </c>
      <c r="CN365" s="55"/>
      <c r="CO365" s="55"/>
      <c r="CP365" s="55"/>
      <c r="CQ365" s="55" t="s">
        <v>416</v>
      </c>
      <c r="CR365" s="55">
        <v>23400</v>
      </c>
      <c r="CS365" s="55" t="s">
        <v>417</v>
      </c>
      <c r="CT365" s="55">
        <v>80</v>
      </c>
      <c r="CU365" s="55"/>
      <c r="CV365" s="55"/>
      <c r="CW365" s="55" t="s">
        <v>417</v>
      </c>
      <c r="CX365" s="55">
        <v>80</v>
      </c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</row>
    <row r="366" spans="58:112" ht="16.5" x14ac:dyDescent="0.2">
      <c r="BF366" s="55">
        <v>361</v>
      </c>
      <c r="BG366" s="14">
        <f t="shared" si="61"/>
        <v>0</v>
      </c>
      <c r="BH366" s="14">
        <f t="shared" si="62"/>
        <v>480</v>
      </c>
      <c r="BI366" s="14">
        <f t="shared" si="63"/>
        <v>0</v>
      </c>
      <c r="BJ366" s="14">
        <f t="shared" si="64"/>
        <v>1200</v>
      </c>
      <c r="BK366" s="14">
        <f t="shared" si="59"/>
        <v>480</v>
      </c>
      <c r="BL366" s="14">
        <f t="shared" si="60"/>
        <v>960</v>
      </c>
      <c r="CJ366" s="55">
        <v>362</v>
      </c>
      <c r="CK366" s="55">
        <v>4</v>
      </c>
      <c r="CL366" s="55" t="s">
        <v>278</v>
      </c>
      <c r="CM366" s="55">
        <v>62</v>
      </c>
      <c r="CN366" s="55"/>
      <c r="CO366" s="55"/>
      <c r="CP366" s="55"/>
      <c r="CQ366" s="55" t="s">
        <v>416</v>
      </c>
      <c r="CR366" s="55">
        <v>23400</v>
      </c>
      <c r="CS366" s="55" t="s">
        <v>417</v>
      </c>
      <c r="CT366" s="55">
        <v>80</v>
      </c>
      <c r="CU366" s="55"/>
      <c r="CV366" s="55"/>
      <c r="CW366" s="55" t="s">
        <v>417</v>
      </c>
      <c r="CX366" s="55">
        <v>80</v>
      </c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</row>
    <row r="367" spans="58:112" ht="16.5" x14ac:dyDescent="0.2">
      <c r="BF367" s="55">
        <v>362</v>
      </c>
      <c r="BG367" s="14">
        <f t="shared" si="61"/>
        <v>0</v>
      </c>
      <c r="BH367" s="14">
        <f t="shared" si="62"/>
        <v>480</v>
      </c>
      <c r="BI367" s="14">
        <f t="shared" si="63"/>
        <v>0</v>
      </c>
      <c r="BJ367" s="14">
        <f t="shared" si="64"/>
        <v>1200</v>
      </c>
      <c r="BK367" s="14">
        <f t="shared" si="59"/>
        <v>480</v>
      </c>
      <c r="BL367" s="14">
        <f t="shared" si="60"/>
        <v>960</v>
      </c>
      <c r="CJ367" s="55">
        <v>363</v>
      </c>
      <c r="CK367" s="55">
        <v>4</v>
      </c>
      <c r="CL367" s="55" t="s">
        <v>278</v>
      </c>
      <c r="CM367" s="55">
        <v>63</v>
      </c>
      <c r="CN367" s="55"/>
      <c r="CO367" s="55"/>
      <c r="CP367" s="55"/>
      <c r="CQ367" s="55" t="s">
        <v>416</v>
      </c>
      <c r="CR367" s="55">
        <v>23400</v>
      </c>
      <c r="CS367" s="55" t="s">
        <v>417</v>
      </c>
      <c r="CT367" s="55">
        <v>80</v>
      </c>
      <c r="CU367" s="55"/>
      <c r="CV367" s="55"/>
      <c r="CW367" s="55" t="s">
        <v>417</v>
      </c>
      <c r="CX367" s="55">
        <v>80</v>
      </c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</row>
    <row r="368" spans="58:112" ht="16.5" x14ac:dyDescent="0.2">
      <c r="BF368" s="55">
        <v>363</v>
      </c>
      <c r="BG368" s="14">
        <f t="shared" si="61"/>
        <v>0</v>
      </c>
      <c r="BH368" s="14">
        <f t="shared" si="62"/>
        <v>480</v>
      </c>
      <c r="BI368" s="14">
        <f t="shared" si="63"/>
        <v>0</v>
      </c>
      <c r="BJ368" s="14">
        <f t="shared" si="64"/>
        <v>1200</v>
      </c>
      <c r="BK368" s="14">
        <f t="shared" si="59"/>
        <v>480</v>
      </c>
      <c r="BL368" s="14">
        <f t="shared" si="60"/>
        <v>960</v>
      </c>
      <c r="CJ368" s="55">
        <v>364</v>
      </c>
      <c r="CK368" s="55">
        <v>4</v>
      </c>
      <c r="CL368" s="55" t="s">
        <v>278</v>
      </c>
      <c r="CM368" s="55">
        <v>64</v>
      </c>
      <c r="CN368" s="55"/>
      <c r="CO368" s="55"/>
      <c r="CP368" s="55"/>
      <c r="CQ368" s="55" t="s">
        <v>416</v>
      </c>
      <c r="CR368" s="55">
        <v>23400</v>
      </c>
      <c r="CS368" s="55" t="s">
        <v>417</v>
      </c>
      <c r="CT368" s="55">
        <v>80</v>
      </c>
      <c r="CU368" s="55"/>
      <c r="CV368" s="55"/>
      <c r="CW368" s="55" t="s">
        <v>417</v>
      </c>
      <c r="CX368" s="55">
        <v>80</v>
      </c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</row>
    <row r="369" spans="58:112" ht="16.5" x14ac:dyDescent="0.2">
      <c r="BF369" s="55">
        <v>364</v>
      </c>
      <c r="BG369" s="14">
        <f t="shared" si="61"/>
        <v>0</v>
      </c>
      <c r="BH369" s="14">
        <f t="shared" si="62"/>
        <v>480</v>
      </c>
      <c r="BI369" s="14">
        <f t="shared" si="63"/>
        <v>0</v>
      </c>
      <c r="BJ369" s="14">
        <f t="shared" si="64"/>
        <v>1200</v>
      </c>
      <c r="BK369" s="14">
        <f t="shared" si="59"/>
        <v>480</v>
      </c>
      <c r="BL369" s="14">
        <f t="shared" si="60"/>
        <v>960</v>
      </c>
      <c r="CJ369" s="55">
        <v>365</v>
      </c>
      <c r="CK369" s="55">
        <v>4</v>
      </c>
      <c r="CL369" s="55" t="s">
        <v>278</v>
      </c>
      <c r="CM369" s="55">
        <v>65</v>
      </c>
      <c r="CN369" s="55"/>
      <c r="CO369" s="55"/>
      <c r="CP369" s="55"/>
      <c r="CQ369" s="55" t="s">
        <v>416</v>
      </c>
      <c r="CR369" s="55">
        <v>23400</v>
      </c>
      <c r="CS369" s="55" t="s">
        <v>417</v>
      </c>
      <c r="CT369" s="55">
        <v>80</v>
      </c>
      <c r="CU369" s="55" t="s">
        <v>310</v>
      </c>
      <c r="CV369" s="55">
        <v>2</v>
      </c>
      <c r="CW369" s="55" t="s">
        <v>417</v>
      </c>
      <c r="CX369" s="55">
        <v>85</v>
      </c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</row>
    <row r="370" spans="58:112" ht="16.5" x14ac:dyDescent="0.2">
      <c r="BF370" s="55">
        <v>365</v>
      </c>
      <c r="BG370" s="14">
        <f t="shared" si="61"/>
        <v>0</v>
      </c>
      <c r="BH370" s="14">
        <f t="shared" si="62"/>
        <v>480</v>
      </c>
      <c r="BI370" s="14">
        <f t="shared" si="63"/>
        <v>0</v>
      </c>
      <c r="BJ370" s="14">
        <f t="shared" si="64"/>
        <v>1200</v>
      </c>
      <c r="BK370" s="14">
        <f t="shared" si="59"/>
        <v>480</v>
      </c>
      <c r="BL370" s="14">
        <f t="shared" si="60"/>
        <v>960</v>
      </c>
      <c r="CJ370" s="55">
        <v>366</v>
      </c>
      <c r="CK370" s="55">
        <v>4</v>
      </c>
      <c r="CL370" s="55" t="s">
        <v>278</v>
      </c>
      <c r="CM370" s="55">
        <v>66</v>
      </c>
      <c r="CN370" s="55"/>
      <c r="CO370" s="55"/>
      <c r="CP370" s="55"/>
      <c r="CQ370" s="55" t="s">
        <v>416</v>
      </c>
      <c r="CR370" s="55">
        <v>23400</v>
      </c>
      <c r="CS370" s="55" t="s">
        <v>417</v>
      </c>
      <c r="CT370" s="55">
        <v>85</v>
      </c>
      <c r="CU370" s="55"/>
      <c r="CV370" s="55"/>
      <c r="CW370" s="55" t="s">
        <v>417</v>
      </c>
      <c r="CX370" s="55">
        <v>85</v>
      </c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</row>
    <row r="371" spans="58:112" ht="16.5" x14ac:dyDescent="0.2">
      <c r="BF371" s="55">
        <v>366</v>
      </c>
      <c r="BG371" s="14">
        <f t="shared" si="61"/>
        <v>0</v>
      </c>
      <c r="BH371" s="14">
        <f t="shared" si="62"/>
        <v>480</v>
      </c>
      <c r="BI371" s="14">
        <f t="shared" si="63"/>
        <v>0</v>
      </c>
      <c r="BJ371" s="14">
        <f t="shared" si="64"/>
        <v>1200</v>
      </c>
      <c r="BK371" s="14">
        <f t="shared" si="59"/>
        <v>480</v>
      </c>
      <c r="BL371" s="14">
        <f t="shared" si="60"/>
        <v>960</v>
      </c>
      <c r="CJ371" s="55">
        <v>367</v>
      </c>
      <c r="CK371" s="55">
        <v>4</v>
      </c>
      <c r="CL371" s="55" t="s">
        <v>278</v>
      </c>
      <c r="CM371" s="55">
        <v>67</v>
      </c>
      <c r="CN371" s="55"/>
      <c r="CO371" s="55"/>
      <c r="CP371" s="55"/>
      <c r="CQ371" s="55" t="s">
        <v>416</v>
      </c>
      <c r="CR371" s="55">
        <v>23400</v>
      </c>
      <c r="CS371" s="55" t="s">
        <v>417</v>
      </c>
      <c r="CT371" s="55">
        <v>85</v>
      </c>
      <c r="CU371" s="55"/>
      <c r="CV371" s="55"/>
      <c r="CW371" s="55" t="s">
        <v>417</v>
      </c>
      <c r="CX371" s="55">
        <v>85</v>
      </c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</row>
    <row r="372" spans="58:112" ht="16.5" x14ac:dyDescent="0.2">
      <c r="BF372" s="55">
        <v>367</v>
      </c>
      <c r="BG372" s="14">
        <f t="shared" si="61"/>
        <v>0</v>
      </c>
      <c r="BH372" s="14">
        <f t="shared" si="62"/>
        <v>480</v>
      </c>
      <c r="BI372" s="14">
        <f t="shared" si="63"/>
        <v>0</v>
      </c>
      <c r="BJ372" s="14">
        <f t="shared" si="64"/>
        <v>1200</v>
      </c>
      <c r="BK372" s="14">
        <f t="shared" si="59"/>
        <v>480</v>
      </c>
      <c r="BL372" s="14">
        <f t="shared" si="60"/>
        <v>960</v>
      </c>
      <c r="CJ372" s="55">
        <v>368</v>
      </c>
      <c r="CK372" s="55">
        <v>4</v>
      </c>
      <c r="CL372" s="55" t="s">
        <v>278</v>
      </c>
      <c r="CM372" s="55">
        <v>68</v>
      </c>
      <c r="CN372" s="55"/>
      <c r="CO372" s="55"/>
      <c r="CP372" s="55"/>
      <c r="CQ372" s="55" t="s">
        <v>416</v>
      </c>
      <c r="CR372" s="55">
        <v>23400</v>
      </c>
      <c r="CS372" s="55" t="s">
        <v>417</v>
      </c>
      <c r="CT372" s="55">
        <v>85</v>
      </c>
      <c r="CU372" s="55"/>
      <c r="CV372" s="55"/>
      <c r="CW372" s="55" t="s">
        <v>417</v>
      </c>
      <c r="CX372" s="55">
        <v>85</v>
      </c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</row>
    <row r="373" spans="58:112" ht="16.5" x14ac:dyDescent="0.2">
      <c r="BF373" s="55">
        <v>368</v>
      </c>
      <c r="BG373" s="14">
        <f t="shared" si="61"/>
        <v>0</v>
      </c>
      <c r="BH373" s="14">
        <f t="shared" si="62"/>
        <v>480</v>
      </c>
      <c r="BI373" s="14">
        <f t="shared" si="63"/>
        <v>0</v>
      </c>
      <c r="BJ373" s="14">
        <f t="shared" si="64"/>
        <v>1200</v>
      </c>
      <c r="BK373" s="14">
        <f t="shared" si="59"/>
        <v>480</v>
      </c>
      <c r="BL373" s="14">
        <f t="shared" si="60"/>
        <v>960</v>
      </c>
      <c r="CJ373" s="55">
        <v>369</v>
      </c>
      <c r="CK373" s="55">
        <v>4</v>
      </c>
      <c r="CL373" s="55" t="s">
        <v>278</v>
      </c>
      <c r="CM373" s="55">
        <v>69</v>
      </c>
      <c r="CN373" s="55"/>
      <c r="CO373" s="55"/>
      <c r="CP373" s="55"/>
      <c r="CQ373" s="55" t="s">
        <v>416</v>
      </c>
      <c r="CR373" s="55">
        <v>23400</v>
      </c>
      <c r="CS373" s="55" t="s">
        <v>417</v>
      </c>
      <c r="CT373" s="55">
        <v>85</v>
      </c>
      <c r="CU373" s="55"/>
      <c r="CV373" s="55"/>
      <c r="CW373" s="55" t="s">
        <v>417</v>
      </c>
      <c r="CX373" s="55">
        <v>85</v>
      </c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</row>
    <row r="374" spans="58:112" ht="16.5" x14ac:dyDescent="0.2">
      <c r="BF374" s="55">
        <v>369</v>
      </c>
      <c r="BG374" s="14">
        <f t="shared" si="61"/>
        <v>0</v>
      </c>
      <c r="BH374" s="14">
        <f t="shared" si="62"/>
        <v>480</v>
      </c>
      <c r="BI374" s="14">
        <f t="shared" si="63"/>
        <v>0</v>
      </c>
      <c r="BJ374" s="14">
        <f t="shared" si="64"/>
        <v>1200</v>
      </c>
      <c r="BK374" s="14">
        <f t="shared" si="59"/>
        <v>480</v>
      </c>
      <c r="BL374" s="14">
        <f t="shared" si="60"/>
        <v>960</v>
      </c>
      <c r="CJ374" s="55">
        <v>370</v>
      </c>
      <c r="CK374" s="55">
        <v>4</v>
      </c>
      <c r="CL374" s="55" t="s">
        <v>278</v>
      </c>
      <c r="CM374" s="55">
        <v>70</v>
      </c>
      <c r="CN374" s="55"/>
      <c r="CO374" s="55"/>
      <c r="CP374" s="55"/>
      <c r="CQ374" s="55" t="s">
        <v>416</v>
      </c>
      <c r="CR374" s="55">
        <v>23400</v>
      </c>
      <c r="CS374" s="55" t="s">
        <v>417</v>
      </c>
      <c r="CT374" s="55">
        <v>85</v>
      </c>
      <c r="CU374" s="55" t="s">
        <v>311</v>
      </c>
      <c r="CV374" s="55">
        <v>2</v>
      </c>
      <c r="CW374" s="55" t="s">
        <v>417</v>
      </c>
      <c r="CX374" s="55">
        <v>90</v>
      </c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</row>
    <row r="375" spans="58:112" ht="16.5" x14ac:dyDescent="0.2">
      <c r="BF375" s="55">
        <v>370</v>
      </c>
      <c r="BG375" s="14">
        <f t="shared" si="61"/>
        <v>0</v>
      </c>
      <c r="BH375" s="14">
        <f t="shared" si="62"/>
        <v>480</v>
      </c>
      <c r="BI375" s="14">
        <f t="shared" si="63"/>
        <v>0</v>
      </c>
      <c r="BJ375" s="14">
        <f t="shared" si="64"/>
        <v>1200</v>
      </c>
      <c r="BK375" s="14">
        <f t="shared" si="59"/>
        <v>480</v>
      </c>
      <c r="BL375" s="14">
        <f t="shared" si="60"/>
        <v>960</v>
      </c>
      <c r="CJ375" s="55">
        <v>371</v>
      </c>
      <c r="CK375" s="55">
        <v>4</v>
      </c>
      <c r="CL375" s="55" t="s">
        <v>278</v>
      </c>
      <c r="CM375" s="55">
        <v>71</v>
      </c>
      <c r="CN375" s="55"/>
      <c r="CO375" s="55"/>
      <c r="CP375" s="55"/>
      <c r="CQ375" s="55" t="s">
        <v>416</v>
      </c>
      <c r="CR375" s="55">
        <v>23400</v>
      </c>
      <c r="CS375" s="55" t="s">
        <v>417</v>
      </c>
      <c r="CT375" s="55">
        <v>90</v>
      </c>
      <c r="CU375" s="55"/>
      <c r="CV375" s="55"/>
      <c r="CW375" s="55" t="s">
        <v>417</v>
      </c>
      <c r="CX375" s="55">
        <v>90</v>
      </c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</row>
    <row r="376" spans="58:112" ht="16.5" x14ac:dyDescent="0.2">
      <c r="BF376" s="55">
        <v>371</v>
      </c>
      <c r="BG376" s="14">
        <f t="shared" si="61"/>
        <v>0</v>
      </c>
      <c r="BH376" s="14">
        <f t="shared" si="62"/>
        <v>480</v>
      </c>
      <c r="BI376" s="14">
        <f t="shared" si="63"/>
        <v>0</v>
      </c>
      <c r="BJ376" s="14">
        <f t="shared" si="64"/>
        <v>1200</v>
      </c>
      <c r="BK376" s="14">
        <f t="shared" si="59"/>
        <v>480</v>
      </c>
      <c r="BL376" s="14">
        <f t="shared" si="60"/>
        <v>960</v>
      </c>
      <c r="CJ376" s="55">
        <v>372</v>
      </c>
      <c r="CK376" s="55">
        <v>4</v>
      </c>
      <c r="CL376" s="55" t="s">
        <v>278</v>
      </c>
      <c r="CM376" s="55">
        <v>72</v>
      </c>
      <c r="CN376" s="55"/>
      <c r="CO376" s="55"/>
      <c r="CP376" s="55"/>
      <c r="CQ376" s="55" t="s">
        <v>416</v>
      </c>
      <c r="CR376" s="55">
        <v>23400</v>
      </c>
      <c r="CS376" s="55" t="s">
        <v>417</v>
      </c>
      <c r="CT376" s="55">
        <v>90</v>
      </c>
      <c r="CU376" s="55"/>
      <c r="CV376" s="55"/>
      <c r="CW376" s="55" t="s">
        <v>417</v>
      </c>
      <c r="CX376" s="55">
        <v>90</v>
      </c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</row>
    <row r="377" spans="58:112" ht="16.5" x14ac:dyDescent="0.2">
      <c r="BF377" s="55">
        <v>372</v>
      </c>
      <c r="BG377" s="14">
        <f t="shared" si="61"/>
        <v>0</v>
      </c>
      <c r="BH377" s="14">
        <f t="shared" si="62"/>
        <v>480</v>
      </c>
      <c r="BI377" s="14">
        <f t="shared" si="63"/>
        <v>0</v>
      </c>
      <c r="BJ377" s="14">
        <f t="shared" si="64"/>
        <v>1200</v>
      </c>
      <c r="BK377" s="14">
        <f t="shared" si="59"/>
        <v>480</v>
      </c>
      <c r="BL377" s="14">
        <f t="shared" si="60"/>
        <v>960</v>
      </c>
      <c r="CJ377" s="55">
        <v>373</v>
      </c>
      <c r="CK377" s="55">
        <v>4</v>
      </c>
      <c r="CL377" s="55" t="s">
        <v>278</v>
      </c>
      <c r="CM377" s="55">
        <v>73</v>
      </c>
      <c r="CN377" s="55"/>
      <c r="CO377" s="55"/>
      <c r="CP377" s="55"/>
      <c r="CQ377" s="55" t="s">
        <v>416</v>
      </c>
      <c r="CR377" s="55">
        <v>23400</v>
      </c>
      <c r="CS377" s="55" t="s">
        <v>417</v>
      </c>
      <c r="CT377" s="55">
        <v>90</v>
      </c>
      <c r="CU377" s="55"/>
      <c r="CV377" s="55"/>
      <c r="CW377" s="55" t="s">
        <v>417</v>
      </c>
      <c r="CX377" s="55">
        <v>90</v>
      </c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</row>
    <row r="378" spans="58:112" ht="16.5" x14ac:dyDescent="0.2">
      <c r="BF378" s="55">
        <v>373</v>
      </c>
      <c r="BG378" s="14">
        <f t="shared" si="61"/>
        <v>0</v>
      </c>
      <c r="BH378" s="14">
        <f t="shared" si="62"/>
        <v>480</v>
      </c>
      <c r="BI378" s="14">
        <f t="shared" si="63"/>
        <v>0</v>
      </c>
      <c r="BJ378" s="14">
        <f t="shared" si="64"/>
        <v>1200</v>
      </c>
      <c r="BK378" s="14">
        <f t="shared" si="59"/>
        <v>480</v>
      </c>
      <c r="BL378" s="14">
        <f t="shared" si="60"/>
        <v>960</v>
      </c>
      <c r="CJ378" s="55">
        <v>374</v>
      </c>
      <c r="CK378" s="55">
        <v>4</v>
      </c>
      <c r="CL378" s="55" t="s">
        <v>278</v>
      </c>
      <c r="CM378" s="55">
        <v>74</v>
      </c>
      <c r="CN378" s="55"/>
      <c r="CO378" s="55"/>
      <c r="CP378" s="55"/>
      <c r="CQ378" s="55" t="s">
        <v>416</v>
      </c>
      <c r="CR378" s="55">
        <v>23400</v>
      </c>
      <c r="CS378" s="55" t="s">
        <v>417</v>
      </c>
      <c r="CT378" s="55">
        <v>90</v>
      </c>
      <c r="CU378" s="55"/>
      <c r="CV378" s="55"/>
      <c r="CW378" s="55" t="s">
        <v>417</v>
      </c>
      <c r="CX378" s="55">
        <v>90</v>
      </c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</row>
    <row r="379" spans="58:112" ht="16.5" x14ac:dyDescent="0.2">
      <c r="BF379" s="55">
        <v>374</v>
      </c>
      <c r="BG379" s="14">
        <f t="shared" si="61"/>
        <v>0</v>
      </c>
      <c r="BH379" s="14">
        <f t="shared" si="62"/>
        <v>480</v>
      </c>
      <c r="BI379" s="14">
        <f t="shared" si="63"/>
        <v>0</v>
      </c>
      <c r="BJ379" s="14">
        <f t="shared" si="64"/>
        <v>1200</v>
      </c>
      <c r="BK379" s="14">
        <f t="shared" si="59"/>
        <v>480</v>
      </c>
      <c r="BL379" s="14">
        <f t="shared" si="60"/>
        <v>960</v>
      </c>
      <c r="CJ379" s="55">
        <v>375</v>
      </c>
      <c r="CK379" s="55">
        <v>4</v>
      </c>
      <c r="CL379" s="55" t="s">
        <v>278</v>
      </c>
      <c r="CM379" s="55">
        <v>75</v>
      </c>
      <c r="CN379" s="55"/>
      <c r="CO379" s="55"/>
      <c r="CP379" s="55"/>
      <c r="CQ379" s="55" t="s">
        <v>416</v>
      </c>
      <c r="CR379" s="55">
        <v>23400</v>
      </c>
      <c r="CS379" s="55" t="s">
        <v>417</v>
      </c>
      <c r="CT379" s="55">
        <v>90</v>
      </c>
      <c r="CU379" s="55" t="s">
        <v>306</v>
      </c>
      <c r="CV379" s="55">
        <v>2</v>
      </c>
      <c r="CW379" s="55" t="s">
        <v>417</v>
      </c>
      <c r="CX379" s="55">
        <v>95</v>
      </c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</row>
    <row r="380" spans="58:112" ht="16.5" x14ac:dyDescent="0.2">
      <c r="BF380" s="55">
        <v>375</v>
      </c>
      <c r="BG380" s="14">
        <f t="shared" si="61"/>
        <v>0</v>
      </c>
      <c r="BH380" s="14">
        <f t="shared" si="62"/>
        <v>480</v>
      </c>
      <c r="BI380" s="14">
        <f t="shared" si="63"/>
        <v>0</v>
      </c>
      <c r="BJ380" s="14">
        <f t="shared" si="64"/>
        <v>1200</v>
      </c>
      <c r="BK380" s="14">
        <f t="shared" si="59"/>
        <v>480</v>
      </c>
      <c r="BL380" s="14">
        <f t="shared" si="60"/>
        <v>960</v>
      </c>
      <c r="CJ380" s="55">
        <v>376</v>
      </c>
      <c r="CK380" s="55">
        <v>4</v>
      </c>
      <c r="CL380" s="55" t="s">
        <v>278</v>
      </c>
      <c r="CM380" s="55">
        <v>76</v>
      </c>
      <c r="CN380" s="55"/>
      <c r="CO380" s="55"/>
      <c r="CP380" s="55"/>
      <c r="CQ380" s="55" t="s">
        <v>416</v>
      </c>
      <c r="CR380" s="55">
        <v>23400</v>
      </c>
      <c r="CS380" s="55" t="s">
        <v>417</v>
      </c>
      <c r="CT380" s="55">
        <v>95</v>
      </c>
      <c r="CU380" s="55"/>
      <c r="CV380" s="55"/>
      <c r="CW380" s="55" t="s">
        <v>417</v>
      </c>
      <c r="CX380" s="55">
        <v>95</v>
      </c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</row>
    <row r="381" spans="58:112" ht="16.5" x14ac:dyDescent="0.2">
      <c r="BF381" s="55">
        <v>376</v>
      </c>
      <c r="BG381" s="14">
        <f t="shared" si="61"/>
        <v>0</v>
      </c>
      <c r="BH381" s="14">
        <f t="shared" si="62"/>
        <v>480</v>
      </c>
      <c r="BI381" s="14">
        <f t="shared" si="63"/>
        <v>0</v>
      </c>
      <c r="BJ381" s="14">
        <f t="shared" si="64"/>
        <v>1200</v>
      </c>
      <c r="BK381" s="14">
        <f t="shared" si="59"/>
        <v>480</v>
      </c>
      <c r="BL381" s="14">
        <f t="shared" si="60"/>
        <v>960</v>
      </c>
      <c r="CJ381" s="55">
        <v>377</v>
      </c>
      <c r="CK381" s="55">
        <v>4</v>
      </c>
      <c r="CL381" s="55" t="s">
        <v>278</v>
      </c>
      <c r="CM381" s="55">
        <v>77</v>
      </c>
      <c r="CN381" s="55"/>
      <c r="CO381" s="55"/>
      <c r="CP381" s="55"/>
      <c r="CQ381" s="55" t="s">
        <v>416</v>
      </c>
      <c r="CR381" s="55">
        <v>23400</v>
      </c>
      <c r="CS381" s="55" t="s">
        <v>417</v>
      </c>
      <c r="CT381" s="55">
        <v>95</v>
      </c>
      <c r="CU381" s="55"/>
      <c r="CV381" s="55"/>
      <c r="CW381" s="55" t="s">
        <v>417</v>
      </c>
      <c r="CX381" s="55">
        <v>95</v>
      </c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</row>
    <row r="382" spans="58:112" ht="16.5" x14ac:dyDescent="0.2">
      <c r="BF382" s="55">
        <v>377</v>
      </c>
      <c r="BG382" s="14">
        <f t="shared" si="61"/>
        <v>0</v>
      </c>
      <c r="BH382" s="14">
        <f t="shared" si="62"/>
        <v>480</v>
      </c>
      <c r="BI382" s="14">
        <f t="shared" si="63"/>
        <v>0</v>
      </c>
      <c r="BJ382" s="14">
        <f t="shared" si="64"/>
        <v>1200</v>
      </c>
      <c r="BK382" s="14">
        <f t="shared" si="59"/>
        <v>480</v>
      </c>
      <c r="BL382" s="14">
        <f t="shared" si="60"/>
        <v>960</v>
      </c>
      <c r="CJ382" s="55">
        <v>378</v>
      </c>
      <c r="CK382" s="55">
        <v>4</v>
      </c>
      <c r="CL382" s="55" t="s">
        <v>278</v>
      </c>
      <c r="CM382" s="55">
        <v>78</v>
      </c>
      <c r="CN382" s="55"/>
      <c r="CO382" s="55"/>
      <c r="CP382" s="55"/>
      <c r="CQ382" s="55" t="s">
        <v>416</v>
      </c>
      <c r="CR382" s="55">
        <v>23400</v>
      </c>
      <c r="CS382" s="55" t="s">
        <v>417</v>
      </c>
      <c r="CT382" s="55">
        <v>95</v>
      </c>
      <c r="CU382" s="55"/>
      <c r="CV382" s="55"/>
      <c r="CW382" s="55" t="s">
        <v>417</v>
      </c>
      <c r="CX382" s="55">
        <v>95</v>
      </c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</row>
    <row r="383" spans="58:112" ht="16.5" x14ac:dyDescent="0.2">
      <c r="BF383" s="55">
        <v>378</v>
      </c>
      <c r="BG383" s="14">
        <f t="shared" si="61"/>
        <v>0</v>
      </c>
      <c r="BH383" s="14">
        <f t="shared" si="62"/>
        <v>480</v>
      </c>
      <c r="BI383" s="14">
        <f t="shared" si="63"/>
        <v>0</v>
      </c>
      <c r="BJ383" s="14">
        <f t="shared" si="64"/>
        <v>1200</v>
      </c>
      <c r="BK383" s="14">
        <f t="shared" si="59"/>
        <v>480</v>
      </c>
      <c r="BL383" s="14">
        <f t="shared" si="60"/>
        <v>960</v>
      </c>
      <c r="CJ383" s="55">
        <v>379</v>
      </c>
      <c r="CK383" s="55">
        <v>4</v>
      </c>
      <c r="CL383" s="55" t="s">
        <v>278</v>
      </c>
      <c r="CM383" s="55">
        <v>79</v>
      </c>
      <c r="CN383" s="55"/>
      <c r="CO383" s="55"/>
      <c r="CP383" s="55"/>
      <c r="CQ383" s="55" t="s">
        <v>416</v>
      </c>
      <c r="CR383" s="55">
        <v>23400</v>
      </c>
      <c r="CS383" s="55" t="s">
        <v>417</v>
      </c>
      <c r="CT383" s="55">
        <v>95</v>
      </c>
      <c r="CU383" s="55"/>
      <c r="CV383" s="55"/>
      <c r="CW383" s="55" t="s">
        <v>417</v>
      </c>
      <c r="CX383" s="55">
        <v>95</v>
      </c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</row>
    <row r="384" spans="58:112" ht="16.5" x14ac:dyDescent="0.2">
      <c r="BF384" s="55">
        <v>379</v>
      </c>
      <c r="BG384" s="14">
        <f t="shared" si="61"/>
        <v>0</v>
      </c>
      <c r="BH384" s="14">
        <f t="shared" si="62"/>
        <v>480</v>
      </c>
      <c r="BI384" s="14">
        <f t="shared" si="63"/>
        <v>0</v>
      </c>
      <c r="BJ384" s="14">
        <f t="shared" si="64"/>
        <v>1200</v>
      </c>
      <c r="BK384" s="14">
        <f t="shared" si="59"/>
        <v>480</v>
      </c>
      <c r="BL384" s="14">
        <f t="shared" si="60"/>
        <v>960</v>
      </c>
      <c r="CJ384" s="55">
        <v>380</v>
      </c>
      <c r="CK384" s="55">
        <v>4</v>
      </c>
      <c r="CL384" s="55" t="s">
        <v>278</v>
      </c>
      <c r="CM384" s="55">
        <v>80</v>
      </c>
      <c r="CN384" s="55"/>
      <c r="CO384" s="55"/>
      <c r="CP384" s="55"/>
      <c r="CQ384" s="55" t="s">
        <v>416</v>
      </c>
      <c r="CR384" s="55">
        <v>27000</v>
      </c>
      <c r="CS384" s="55" t="s">
        <v>417</v>
      </c>
      <c r="CT384" s="55">
        <v>95</v>
      </c>
      <c r="CU384" s="55" t="s">
        <v>307</v>
      </c>
      <c r="CV384" s="55">
        <v>2</v>
      </c>
      <c r="CW384" s="55" t="s">
        <v>417</v>
      </c>
      <c r="CX384" s="55">
        <v>100</v>
      </c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</row>
    <row r="385" spans="58:112" ht="16.5" x14ac:dyDescent="0.2">
      <c r="BF385" s="55">
        <v>380</v>
      </c>
      <c r="BG385" s="14">
        <f t="shared" si="61"/>
        <v>0</v>
      </c>
      <c r="BH385" s="14">
        <f t="shared" si="62"/>
        <v>480</v>
      </c>
      <c r="BI385" s="14">
        <f t="shared" si="63"/>
        <v>0</v>
      </c>
      <c r="BJ385" s="14">
        <f t="shared" si="64"/>
        <v>1200</v>
      </c>
      <c r="BK385" s="14">
        <f t="shared" si="59"/>
        <v>480</v>
      </c>
      <c r="BL385" s="14">
        <f t="shared" si="60"/>
        <v>960</v>
      </c>
      <c r="CJ385" s="55">
        <v>381</v>
      </c>
      <c r="CK385" s="55">
        <v>4</v>
      </c>
      <c r="CL385" s="55" t="s">
        <v>278</v>
      </c>
      <c r="CM385" s="55">
        <v>81</v>
      </c>
      <c r="CN385" s="55"/>
      <c r="CO385" s="55"/>
      <c r="CP385" s="55"/>
      <c r="CQ385" s="55" t="s">
        <v>416</v>
      </c>
      <c r="CR385" s="55">
        <v>27000</v>
      </c>
      <c r="CS385" s="55" t="s">
        <v>417</v>
      </c>
      <c r="CT385" s="55">
        <v>100</v>
      </c>
      <c r="CU385" s="55"/>
      <c r="CV385" s="55"/>
      <c r="CW385" s="55" t="s">
        <v>417</v>
      </c>
      <c r="CX385" s="55">
        <v>100</v>
      </c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</row>
    <row r="386" spans="58:112" ht="16.5" x14ac:dyDescent="0.2">
      <c r="BF386" s="55">
        <v>381</v>
      </c>
      <c r="BG386" s="14">
        <f t="shared" si="61"/>
        <v>0</v>
      </c>
      <c r="BH386" s="14">
        <f t="shared" si="62"/>
        <v>480</v>
      </c>
      <c r="BI386" s="14">
        <f t="shared" si="63"/>
        <v>0</v>
      </c>
      <c r="BJ386" s="14">
        <f t="shared" si="64"/>
        <v>1200</v>
      </c>
      <c r="BK386" s="14">
        <f t="shared" si="59"/>
        <v>480</v>
      </c>
      <c r="BL386" s="14">
        <f t="shared" si="60"/>
        <v>960</v>
      </c>
      <c r="CJ386" s="55">
        <v>382</v>
      </c>
      <c r="CK386" s="55">
        <v>4</v>
      </c>
      <c r="CL386" s="55" t="s">
        <v>278</v>
      </c>
      <c r="CM386" s="55">
        <v>82</v>
      </c>
      <c r="CN386" s="55"/>
      <c r="CO386" s="55"/>
      <c r="CP386" s="55"/>
      <c r="CQ386" s="55" t="s">
        <v>416</v>
      </c>
      <c r="CR386" s="55">
        <v>27000</v>
      </c>
      <c r="CS386" s="55" t="s">
        <v>417</v>
      </c>
      <c r="CT386" s="55">
        <v>100</v>
      </c>
      <c r="CU386" s="55"/>
      <c r="CV386" s="55"/>
      <c r="CW386" s="55" t="s">
        <v>417</v>
      </c>
      <c r="CX386" s="55">
        <v>100</v>
      </c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</row>
    <row r="387" spans="58:112" ht="16.5" x14ac:dyDescent="0.2">
      <c r="BF387" s="55">
        <v>382</v>
      </c>
      <c r="BG387" s="14">
        <f t="shared" si="61"/>
        <v>0</v>
      </c>
      <c r="BH387" s="14">
        <f t="shared" si="62"/>
        <v>480</v>
      </c>
      <c r="BI387" s="14">
        <f t="shared" si="63"/>
        <v>0</v>
      </c>
      <c r="BJ387" s="14">
        <f t="shared" si="64"/>
        <v>1200</v>
      </c>
      <c r="BK387" s="14">
        <f t="shared" si="59"/>
        <v>480</v>
      </c>
      <c r="BL387" s="14">
        <f t="shared" si="60"/>
        <v>960</v>
      </c>
      <c r="CJ387" s="55">
        <v>383</v>
      </c>
      <c r="CK387" s="55">
        <v>4</v>
      </c>
      <c r="CL387" s="55" t="s">
        <v>278</v>
      </c>
      <c r="CM387" s="55">
        <v>83</v>
      </c>
      <c r="CN387" s="55"/>
      <c r="CO387" s="55"/>
      <c r="CP387" s="55"/>
      <c r="CQ387" s="55" t="s">
        <v>416</v>
      </c>
      <c r="CR387" s="55">
        <v>27000</v>
      </c>
      <c r="CS387" s="55" t="s">
        <v>417</v>
      </c>
      <c r="CT387" s="55">
        <v>100</v>
      </c>
      <c r="CU387" s="55"/>
      <c r="CV387" s="55"/>
      <c r="CW387" s="55" t="s">
        <v>417</v>
      </c>
      <c r="CX387" s="55">
        <v>100</v>
      </c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</row>
    <row r="388" spans="58:112" ht="16.5" x14ac:dyDescent="0.2">
      <c r="BF388" s="55">
        <v>383</v>
      </c>
      <c r="BG388" s="14">
        <f t="shared" si="61"/>
        <v>0</v>
      </c>
      <c r="BH388" s="14">
        <f t="shared" si="62"/>
        <v>480</v>
      </c>
      <c r="BI388" s="14">
        <f t="shared" si="63"/>
        <v>0</v>
      </c>
      <c r="BJ388" s="14">
        <f t="shared" si="64"/>
        <v>1200</v>
      </c>
      <c r="BK388" s="14">
        <f t="shared" si="59"/>
        <v>480</v>
      </c>
      <c r="BL388" s="14">
        <f t="shared" si="60"/>
        <v>960</v>
      </c>
      <c r="CJ388" s="55">
        <v>384</v>
      </c>
      <c r="CK388" s="55">
        <v>4</v>
      </c>
      <c r="CL388" s="55" t="s">
        <v>278</v>
      </c>
      <c r="CM388" s="55">
        <v>84</v>
      </c>
      <c r="CN388" s="55"/>
      <c r="CO388" s="55"/>
      <c r="CP388" s="55"/>
      <c r="CQ388" s="55" t="s">
        <v>416</v>
      </c>
      <c r="CR388" s="55">
        <v>27000</v>
      </c>
      <c r="CS388" s="55" t="s">
        <v>417</v>
      </c>
      <c r="CT388" s="55">
        <v>100</v>
      </c>
      <c r="CU388" s="55"/>
      <c r="CV388" s="55"/>
      <c r="CW388" s="55" t="s">
        <v>417</v>
      </c>
      <c r="CX388" s="55">
        <v>100</v>
      </c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</row>
    <row r="389" spans="58:112" ht="16.5" x14ac:dyDescent="0.2">
      <c r="BF389" s="55">
        <v>384</v>
      </c>
      <c r="BG389" s="14">
        <f t="shared" si="61"/>
        <v>0</v>
      </c>
      <c r="BH389" s="14">
        <f t="shared" si="62"/>
        <v>480</v>
      </c>
      <c r="BI389" s="14">
        <f t="shared" si="63"/>
        <v>0</v>
      </c>
      <c r="BJ389" s="14">
        <f t="shared" si="64"/>
        <v>1200</v>
      </c>
      <c r="BK389" s="14">
        <f t="shared" si="59"/>
        <v>480</v>
      </c>
      <c r="BL389" s="14">
        <f t="shared" si="60"/>
        <v>960</v>
      </c>
      <c r="CJ389" s="55">
        <v>385</v>
      </c>
      <c r="CK389" s="55">
        <v>4</v>
      </c>
      <c r="CL389" s="55" t="s">
        <v>278</v>
      </c>
      <c r="CM389" s="55">
        <v>85</v>
      </c>
      <c r="CN389" s="55"/>
      <c r="CO389" s="55"/>
      <c r="CP389" s="55"/>
      <c r="CQ389" s="55" t="s">
        <v>416</v>
      </c>
      <c r="CR389" s="55">
        <v>27000</v>
      </c>
      <c r="CS389" s="55" t="s">
        <v>417</v>
      </c>
      <c r="CT389" s="55">
        <v>100</v>
      </c>
      <c r="CU389" s="55" t="s">
        <v>310</v>
      </c>
      <c r="CV389" s="55">
        <v>2</v>
      </c>
      <c r="CW389" s="55" t="s">
        <v>417</v>
      </c>
      <c r="CX389" s="55">
        <v>105</v>
      </c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</row>
    <row r="390" spans="58:112" ht="16.5" x14ac:dyDescent="0.2">
      <c r="BF390" s="55">
        <v>385</v>
      </c>
      <c r="BG390" s="14">
        <f t="shared" si="61"/>
        <v>0</v>
      </c>
      <c r="BH390" s="14">
        <f t="shared" si="62"/>
        <v>480</v>
      </c>
      <c r="BI390" s="14">
        <f t="shared" si="63"/>
        <v>0</v>
      </c>
      <c r="BJ390" s="14">
        <f t="shared" si="64"/>
        <v>1200</v>
      </c>
      <c r="BK390" s="14">
        <f t="shared" si="59"/>
        <v>480</v>
      </c>
      <c r="BL390" s="14">
        <f t="shared" si="60"/>
        <v>960</v>
      </c>
      <c r="CJ390" s="55">
        <v>386</v>
      </c>
      <c r="CK390" s="55">
        <v>4</v>
      </c>
      <c r="CL390" s="55" t="s">
        <v>278</v>
      </c>
      <c r="CM390" s="55">
        <v>86</v>
      </c>
      <c r="CN390" s="55"/>
      <c r="CO390" s="55"/>
      <c r="CP390" s="55"/>
      <c r="CQ390" s="55" t="s">
        <v>416</v>
      </c>
      <c r="CR390" s="55">
        <v>27000</v>
      </c>
      <c r="CS390" s="55" t="s">
        <v>417</v>
      </c>
      <c r="CT390" s="55">
        <v>105</v>
      </c>
      <c r="CU390" s="55"/>
      <c r="CV390" s="55"/>
      <c r="CW390" s="55" t="s">
        <v>417</v>
      </c>
      <c r="CX390" s="55">
        <v>105</v>
      </c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</row>
    <row r="391" spans="58:112" ht="16.5" x14ac:dyDescent="0.2">
      <c r="BF391" s="55">
        <v>386</v>
      </c>
      <c r="BG391" s="14">
        <f t="shared" si="61"/>
        <v>0</v>
      </c>
      <c r="BH391" s="14">
        <f t="shared" si="62"/>
        <v>480</v>
      </c>
      <c r="BI391" s="14">
        <f t="shared" si="63"/>
        <v>0</v>
      </c>
      <c r="BJ391" s="14">
        <f t="shared" si="64"/>
        <v>1200</v>
      </c>
      <c r="BK391" s="14">
        <f t="shared" ref="BK391:BK405" si="65">BG391+BH390</f>
        <v>480</v>
      </c>
      <c r="BL391" s="14">
        <f t="shared" ref="BL391:BL454" si="66">BK391*BL$3</f>
        <v>960</v>
      </c>
      <c r="CJ391" s="55">
        <v>387</v>
      </c>
      <c r="CK391" s="55">
        <v>4</v>
      </c>
      <c r="CL391" s="55" t="s">
        <v>278</v>
      </c>
      <c r="CM391" s="55">
        <v>87</v>
      </c>
      <c r="CN391" s="55"/>
      <c r="CO391" s="55"/>
      <c r="CP391" s="55"/>
      <c r="CQ391" s="55" t="s">
        <v>416</v>
      </c>
      <c r="CR391" s="55">
        <v>27000</v>
      </c>
      <c r="CS391" s="55" t="s">
        <v>417</v>
      </c>
      <c r="CT391" s="55">
        <v>105</v>
      </c>
      <c r="CU391" s="55"/>
      <c r="CV391" s="55"/>
      <c r="CW391" s="55" t="s">
        <v>417</v>
      </c>
      <c r="CX391" s="55">
        <v>105</v>
      </c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</row>
    <row r="392" spans="58:112" ht="16.5" x14ac:dyDescent="0.2">
      <c r="BF392" s="55">
        <v>387</v>
      </c>
      <c r="BG392" s="14">
        <f t="shared" si="61"/>
        <v>0</v>
      </c>
      <c r="BH392" s="14">
        <f t="shared" si="62"/>
        <v>480</v>
      </c>
      <c r="BI392" s="14">
        <f t="shared" si="63"/>
        <v>0</v>
      </c>
      <c r="BJ392" s="14">
        <f t="shared" si="64"/>
        <v>1200</v>
      </c>
      <c r="BK392" s="14">
        <f t="shared" si="65"/>
        <v>480</v>
      </c>
      <c r="BL392" s="14">
        <f t="shared" si="66"/>
        <v>960</v>
      </c>
      <c r="CJ392" s="55">
        <v>388</v>
      </c>
      <c r="CK392" s="55">
        <v>4</v>
      </c>
      <c r="CL392" s="55" t="s">
        <v>278</v>
      </c>
      <c r="CM392" s="55">
        <v>88</v>
      </c>
      <c r="CN392" s="55"/>
      <c r="CO392" s="55"/>
      <c r="CP392" s="55"/>
      <c r="CQ392" s="55" t="s">
        <v>416</v>
      </c>
      <c r="CR392" s="55">
        <v>27000</v>
      </c>
      <c r="CS392" s="55" t="s">
        <v>417</v>
      </c>
      <c r="CT392" s="55">
        <v>105</v>
      </c>
      <c r="CU392" s="55"/>
      <c r="CV392" s="55"/>
      <c r="CW392" s="55" t="s">
        <v>417</v>
      </c>
      <c r="CX392" s="55">
        <v>105</v>
      </c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</row>
    <row r="393" spans="58:112" ht="16.5" x14ac:dyDescent="0.2">
      <c r="BF393" s="55">
        <v>388</v>
      </c>
      <c r="BG393" s="14">
        <f t="shared" si="61"/>
        <v>0</v>
      </c>
      <c r="BH393" s="14">
        <f t="shared" si="62"/>
        <v>480</v>
      </c>
      <c r="BI393" s="14">
        <f t="shared" si="63"/>
        <v>0</v>
      </c>
      <c r="BJ393" s="14">
        <f t="shared" si="64"/>
        <v>1200</v>
      </c>
      <c r="BK393" s="14">
        <f t="shared" si="65"/>
        <v>480</v>
      </c>
      <c r="BL393" s="14">
        <f t="shared" si="66"/>
        <v>960</v>
      </c>
      <c r="CJ393" s="55">
        <v>389</v>
      </c>
      <c r="CK393" s="55">
        <v>4</v>
      </c>
      <c r="CL393" s="55" t="s">
        <v>278</v>
      </c>
      <c r="CM393" s="55">
        <v>89</v>
      </c>
      <c r="CN393" s="55"/>
      <c r="CO393" s="55"/>
      <c r="CP393" s="55"/>
      <c r="CQ393" s="55" t="s">
        <v>416</v>
      </c>
      <c r="CR393" s="55">
        <v>27000</v>
      </c>
      <c r="CS393" s="55" t="s">
        <v>417</v>
      </c>
      <c r="CT393" s="55">
        <v>105</v>
      </c>
      <c r="CU393" s="55"/>
      <c r="CV393" s="55"/>
      <c r="CW393" s="55" t="s">
        <v>417</v>
      </c>
      <c r="CX393" s="55">
        <v>105</v>
      </c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</row>
    <row r="394" spans="58:112" ht="16.5" x14ac:dyDescent="0.2">
      <c r="BF394" s="55">
        <v>389</v>
      </c>
      <c r="BG394" s="14">
        <f t="shared" si="61"/>
        <v>0</v>
      </c>
      <c r="BH394" s="14">
        <f t="shared" si="62"/>
        <v>480</v>
      </c>
      <c r="BI394" s="14">
        <f t="shared" si="63"/>
        <v>0</v>
      </c>
      <c r="BJ394" s="14">
        <f t="shared" si="64"/>
        <v>1200</v>
      </c>
      <c r="BK394" s="14">
        <f t="shared" si="65"/>
        <v>480</v>
      </c>
      <c r="BL394" s="14">
        <f t="shared" si="66"/>
        <v>960</v>
      </c>
      <c r="CJ394" s="55">
        <v>390</v>
      </c>
      <c r="CK394" s="55">
        <v>4</v>
      </c>
      <c r="CL394" s="55" t="s">
        <v>278</v>
      </c>
      <c r="CM394" s="55">
        <v>90</v>
      </c>
      <c r="CN394" s="55"/>
      <c r="CO394" s="55"/>
      <c r="CP394" s="55"/>
      <c r="CQ394" s="55" t="s">
        <v>416</v>
      </c>
      <c r="CR394" s="55">
        <v>31500</v>
      </c>
      <c r="CS394" s="55" t="s">
        <v>417</v>
      </c>
      <c r="CT394" s="55">
        <v>105</v>
      </c>
      <c r="CU394" s="55" t="s">
        <v>311</v>
      </c>
      <c r="CV394" s="55">
        <v>2</v>
      </c>
      <c r="CW394" s="55" t="s">
        <v>417</v>
      </c>
      <c r="CX394" s="55">
        <v>110</v>
      </c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</row>
    <row r="395" spans="58:112" ht="16.5" x14ac:dyDescent="0.2">
      <c r="BF395" s="55">
        <v>390</v>
      </c>
      <c r="BG395" s="14">
        <f t="shared" si="61"/>
        <v>0</v>
      </c>
      <c r="BH395" s="14">
        <f t="shared" si="62"/>
        <v>480</v>
      </c>
      <c r="BI395" s="14">
        <f t="shared" si="63"/>
        <v>0</v>
      </c>
      <c r="BJ395" s="14">
        <f t="shared" si="64"/>
        <v>1200</v>
      </c>
      <c r="BK395" s="14">
        <f t="shared" si="65"/>
        <v>480</v>
      </c>
      <c r="BL395" s="14">
        <f t="shared" si="66"/>
        <v>960</v>
      </c>
      <c r="CJ395" s="55">
        <v>391</v>
      </c>
      <c r="CK395" s="55">
        <v>4</v>
      </c>
      <c r="CL395" s="55" t="s">
        <v>278</v>
      </c>
      <c r="CM395" s="55">
        <v>91</v>
      </c>
      <c r="CN395" s="55"/>
      <c r="CO395" s="55"/>
      <c r="CP395" s="55"/>
      <c r="CQ395" s="55" t="s">
        <v>416</v>
      </c>
      <c r="CR395" s="55">
        <v>31500</v>
      </c>
      <c r="CS395" s="55" t="s">
        <v>417</v>
      </c>
      <c r="CT395" s="55">
        <v>110</v>
      </c>
      <c r="CU395" s="55"/>
      <c r="CV395" s="55"/>
      <c r="CW395" s="55" t="s">
        <v>417</v>
      </c>
      <c r="CX395" s="55">
        <v>110</v>
      </c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</row>
    <row r="396" spans="58:112" ht="16.5" x14ac:dyDescent="0.2">
      <c r="BF396" s="55">
        <v>391</v>
      </c>
      <c r="BG396" s="14">
        <f t="shared" si="61"/>
        <v>0</v>
      </c>
      <c r="BH396" s="14">
        <f t="shared" si="62"/>
        <v>480</v>
      </c>
      <c r="BI396" s="14">
        <f t="shared" si="63"/>
        <v>0</v>
      </c>
      <c r="BJ396" s="14">
        <f t="shared" si="64"/>
        <v>1200</v>
      </c>
      <c r="BK396" s="14">
        <f t="shared" si="65"/>
        <v>480</v>
      </c>
      <c r="BL396" s="14">
        <f t="shared" si="66"/>
        <v>960</v>
      </c>
      <c r="CJ396" s="55">
        <v>392</v>
      </c>
      <c r="CK396" s="55">
        <v>4</v>
      </c>
      <c r="CL396" s="55" t="s">
        <v>278</v>
      </c>
      <c r="CM396" s="55">
        <v>92</v>
      </c>
      <c r="CN396" s="55"/>
      <c r="CO396" s="55"/>
      <c r="CP396" s="55"/>
      <c r="CQ396" s="55" t="s">
        <v>416</v>
      </c>
      <c r="CR396" s="55">
        <v>31500</v>
      </c>
      <c r="CS396" s="55" t="s">
        <v>417</v>
      </c>
      <c r="CT396" s="55">
        <v>110</v>
      </c>
      <c r="CU396" s="55"/>
      <c r="CV396" s="55"/>
      <c r="CW396" s="55" t="s">
        <v>417</v>
      </c>
      <c r="CX396" s="55">
        <v>110</v>
      </c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</row>
    <row r="397" spans="58:112" ht="16.5" x14ac:dyDescent="0.2">
      <c r="BF397" s="55">
        <v>392</v>
      </c>
      <c r="BG397" s="14">
        <f t="shared" si="61"/>
        <v>0</v>
      </c>
      <c r="BH397" s="14">
        <f t="shared" si="62"/>
        <v>480</v>
      </c>
      <c r="BI397" s="14">
        <f t="shared" si="63"/>
        <v>0</v>
      </c>
      <c r="BJ397" s="14">
        <f t="shared" si="64"/>
        <v>1200</v>
      </c>
      <c r="BK397" s="14">
        <f t="shared" si="65"/>
        <v>480</v>
      </c>
      <c r="BL397" s="14">
        <f t="shared" si="66"/>
        <v>960</v>
      </c>
      <c r="CJ397" s="55">
        <v>393</v>
      </c>
      <c r="CK397" s="55">
        <v>4</v>
      </c>
      <c r="CL397" s="55" t="s">
        <v>278</v>
      </c>
      <c r="CM397" s="55">
        <v>93</v>
      </c>
      <c r="CN397" s="55"/>
      <c r="CO397" s="55"/>
      <c r="CP397" s="55"/>
      <c r="CQ397" s="55" t="s">
        <v>416</v>
      </c>
      <c r="CR397" s="55">
        <v>31500</v>
      </c>
      <c r="CS397" s="55" t="s">
        <v>417</v>
      </c>
      <c r="CT397" s="55">
        <v>110</v>
      </c>
      <c r="CU397" s="55"/>
      <c r="CV397" s="55"/>
      <c r="CW397" s="55" t="s">
        <v>417</v>
      </c>
      <c r="CX397" s="55">
        <v>110</v>
      </c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</row>
    <row r="398" spans="58:112" ht="16.5" x14ac:dyDescent="0.2">
      <c r="BF398" s="55">
        <v>393</v>
      </c>
      <c r="BG398" s="14">
        <f t="shared" si="61"/>
        <v>0</v>
      </c>
      <c r="BH398" s="14">
        <f t="shared" si="62"/>
        <v>480</v>
      </c>
      <c r="BI398" s="14">
        <f t="shared" si="63"/>
        <v>0</v>
      </c>
      <c r="BJ398" s="14">
        <f t="shared" si="64"/>
        <v>1200</v>
      </c>
      <c r="BK398" s="14">
        <f t="shared" si="65"/>
        <v>480</v>
      </c>
      <c r="BL398" s="14">
        <f t="shared" si="66"/>
        <v>960</v>
      </c>
      <c r="CJ398" s="55">
        <v>394</v>
      </c>
      <c r="CK398" s="55">
        <v>4</v>
      </c>
      <c r="CL398" s="55" t="s">
        <v>278</v>
      </c>
      <c r="CM398" s="55">
        <v>94</v>
      </c>
      <c r="CN398" s="55"/>
      <c r="CO398" s="55"/>
      <c r="CP398" s="55"/>
      <c r="CQ398" s="55" t="s">
        <v>416</v>
      </c>
      <c r="CR398" s="55">
        <v>31500</v>
      </c>
      <c r="CS398" s="55" t="s">
        <v>417</v>
      </c>
      <c r="CT398" s="55">
        <v>110</v>
      </c>
      <c r="CU398" s="55"/>
      <c r="CV398" s="55"/>
      <c r="CW398" s="55" t="s">
        <v>417</v>
      </c>
      <c r="CX398" s="55">
        <v>110</v>
      </c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</row>
    <row r="399" spans="58:112" ht="16.5" x14ac:dyDescent="0.2">
      <c r="BF399" s="55">
        <v>394</v>
      </c>
      <c r="BG399" s="14">
        <f t="shared" si="61"/>
        <v>0</v>
      </c>
      <c r="BH399" s="14">
        <f t="shared" si="62"/>
        <v>480</v>
      </c>
      <c r="BI399" s="14">
        <f t="shared" si="63"/>
        <v>0</v>
      </c>
      <c r="BJ399" s="14">
        <f t="shared" si="64"/>
        <v>1200</v>
      </c>
      <c r="BK399" s="14">
        <f t="shared" si="65"/>
        <v>480</v>
      </c>
      <c r="BL399" s="14">
        <f t="shared" si="66"/>
        <v>960</v>
      </c>
      <c r="CJ399" s="55">
        <v>395</v>
      </c>
      <c r="CK399" s="55">
        <v>4</v>
      </c>
      <c r="CL399" s="55" t="s">
        <v>278</v>
      </c>
      <c r="CM399" s="55">
        <v>95</v>
      </c>
      <c r="CN399" s="55"/>
      <c r="CO399" s="55"/>
      <c r="CP399" s="55"/>
      <c r="CQ399" s="55" t="s">
        <v>416</v>
      </c>
      <c r="CR399" s="55">
        <v>31500</v>
      </c>
      <c r="CS399" s="55" t="s">
        <v>417</v>
      </c>
      <c r="CT399" s="55">
        <v>110</v>
      </c>
      <c r="CU399" s="55" t="s">
        <v>306</v>
      </c>
      <c r="CV399" s="55">
        <v>3</v>
      </c>
      <c r="CW399" s="55" t="s">
        <v>417</v>
      </c>
      <c r="CX399" s="55">
        <v>115</v>
      </c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</row>
    <row r="400" spans="58:112" ht="16.5" x14ac:dyDescent="0.2">
      <c r="BF400" s="55">
        <v>395</v>
      </c>
      <c r="BG400" s="14">
        <f t="shared" si="61"/>
        <v>0</v>
      </c>
      <c r="BH400" s="14">
        <f t="shared" si="62"/>
        <v>480</v>
      </c>
      <c r="BI400" s="14">
        <f t="shared" si="63"/>
        <v>0</v>
      </c>
      <c r="BJ400" s="14">
        <f t="shared" si="64"/>
        <v>1200</v>
      </c>
      <c r="BK400" s="14">
        <f t="shared" si="65"/>
        <v>480</v>
      </c>
      <c r="BL400" s="14">
        <f t="shared" si="66"/>
        <v>960</v>
      </c>
      <c r="CJ400" s="55">
        <v>396</v>
      </c>
      <c r="CK400" s="55">
        <v>4</v>
      </c>
      <c r="CL400" s="55" t="s">
        <v>278</v>
      </c>
      <c r="CM400" s="55">
        <v>96</v>
      </c>
      <c r="CN400" s="55"/>
      <c r="CO400" s="55"/>
      <c r="CP400" s="55"/>
      <c r="CQ400" s="55" t="s">
        <v>416</v>
      </c>
      <c r="CR400" s="55">
        <v>36000</v>
      </c>
      <c r="CS400" s="55" t="s">
        <v>417</v>
      </c>
      <c r="CT400" s="55">
        <v>115</v>
      </c>
      <c r="CU400" s="55"/>
      <c r="CV400" s="55"/>
      <c r="CW400" s="55" t="s">
        <v>417</v>
      </c>
      <c r="CX400" s="55">
        <v>115</v>
      </c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</row>
    <row r="401" spans="58:112" ht="16.5" x14ac:dyDescent="0.2">
      <c r="BF401" s="55">
        <v>396</v>
      </c>
      <c r="BG401" s="14">
        <f t="shared" si="61"/>
        <v>0</v>
      </c>
      <c r="BH401" s="14">
        <f t="shared" si="62"/>
        <v>480</v>
      </c>
      <c r="BI401" s="14">
        <f t="shared" si="63"/>
        <v>0</v>
      </c>
      <c r="BJ401" s="14">
        <f t="shared" si="64"/>
        <v>1200</v>
      </c>
      <c r="BK401" s="14">
        <f t="shared" si="65"/>
        <v>480</v>
      </c>
      <c r="BL401" s="14">
        <f t="shared" si="66"/>
        <v>960</v>
      </c>
      <c r="CJ401" s="55">
        <v>397</v>
      </c>
      <c r="CK401" s="55">
        <v>4</v>
      </c>
      <c r="CL401" s="55" t="s">
        <v>278</v>
      </c>
      <c r="CM401" s="55">
        <v>97</v>
      </c>
      <c r="CN401" s="55"/>
      <c r="CO401" s="55"/>
      <c r="CP401" s="55"/>
      <c r="CQ401" s="55" t="s">
        <v>416</v>
      </c>
      <c r="CR401" s="55">
        <v>36000</v>
      </c>
      <c r="CS401" s="55" t="s">
        <v>417</v>
      </c>
      <c r="CT401" s="55">
        <v>115</v>
      </c>
      <c r="CU401" s="55"/>
      <c r="CV401" s="55"/>
      <c r="CW401" s="55" t="s">
        <v>417</v>
      </c>
      <c r="CX401" s="55">
        <v>115</v>
      </c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</row>
    <row r="402" spans="58:112" ht="16.5" x14ac:dyDescent="0.2">
      <c r="BF402" s="55">
        <v>397</v>
      </c>
      <c r="BG402" s="14">
        <f t="shared" si="61"/>
        <v>0</v>
      </c>
      <c r="BH402" s="14">
        <f t="shared" si="62"/>
        <v>480</v>
      </c>
      <c r="BI402" s="14">
        <f t="shared" si="63"/>
        <v>0</v>
      </c>
      <c r="BJ402" s="14">
        <f t="shared" si="64"/>
        <v>1200</v>
      </c>
      <c r="BK402" s="14">
        <f t="shared" si="65"/>
        <v>480</v>
      </c>
      <c r="BL402" s="14">
        <f t="shared" si="66"/>
        <v>960</v>
      </c>
      <c r="CJ402" s="55">
        <v>398</v>
      </c>
      <c r="CK402" s="55">
        <v>4</v>
      </c>
      <c r="CL402" s="55" t="s">
        <v>278</v>
      </c>
      <c r="CM402" s="55">
        <v>98</v>
      </c>
      <c r="CN402" s="55"/>
      <c r="CO402" s="55"/>
      <c r="CP402" s="55"/>
      <c r="CQ402" s="55" t="s">
        <v>416</v>
      </c>
      <c r="CR402" s="55">
        <v>36000</v>
      </c>
      <c r="CS402" s="55" t="s">
        <v>417</v>
      </c>
      <c r="CT402" s="55">
        <v>115</v>
      </c>
      <c r="CU402" s="55"/>
      <c r="CV402" s="55"/>
      <c r="CW402" s="55" t="s">
        <v>417</v>
      </c>
      <c r="CX402" s="55">
        <v>115</v>
      </c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</row>
    <row r="403" spans="58:112" ht="16.5" x14ac:dyDescent="0.2">
      <c r="BF403" s="55">
        <v>398</v>
      </c>
      <c r="BG403" s="14">
        <f t="shared" si="61"/>
        <v>0</v>
      </c>
      <c r="BH403" s="14">
        <f t="shared" si="62"/>
        <v>480</v>
      </c>
      <c r="BI403" s="14">
        <f t="shared" si="63"/>
        <v>0</v>
      </c>
      <c r="BJ403" s="14">
        <f t="shared" si="64"/>
        <v>1200</v>
      </c>
      <c r="BK403" s="14">
        <f t="shared" si="65"/>
        <v>480</v>
      </c>
      <c r="BL403" s="14">
        <f t="shared" si="66"/>
        <v>960</v>
      </c>
      <c r="CJ403" s="55">
        <v>399</v>
      </c>
      <c r="CK403" s="55">
        <v>4</v>
      </c>
      <c r="CL403" s="55" t="s">
        <v>278</v>
      </c>
      <c r="CM403" s="55">
        <v>99</v>
      </c>
      <c r="CN403" s="55"/>
      <c r="CO403" s="55"/>
      <c r="CP403" s="55"/>
      <c r="CQ403" s="55" t="s">
        <v>416</v>
      </c>
      <c r="CR403" s="55">
        <v>36000</v>
      </c>
      <c r="CS403" s="55" t="s">
        <v>417</v>
      </c>
      <c r="CT403" s="55">
        <v>115</v>
      </c>
      <c r="CU403" s="55"/>
      <c r="CV403" s="55"/>
      <c r="CW403" s="55" t="s">
        <v>417</v>
      </c>
      <c r="CX403" s="55">
        <v>115</v>
      </c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</row>
    <row r="404" spans="58:112" ht="16.5" x14ac:dyDescent="0.2">
      <c r="BF404" s="55">
        <v>399</v>
      </c>
      <c r="BG404" s="14">
        <f t="shared" si="61"/>
        <v>0</v>
      </c>
      <c r="BH404" s="14">
        <f t="shared" si="62"/>
        <v>480</v>
      </c>
      <c r="BI404" s="14">
        <f t="shared" si="63"/>
        <v>0</v>
      </c>
      <c r="BJ404" s="14">
        <f t="shared" si="64"/>
        <v>1200</v>
      </c>
      <c r="BK404" s="14">
        <f t="shared" si="65"/>
        <v>480</v>
      </c>
      <c r="BL404" s="14">
        <f t="shared" si="66"/>
        <v>960</v>
      </c>
      <c r="CJ404" s="55">
        <v>400</v>
      </c>
      <c r="CK404" s="55">
        <v>4</v>
      </c>
      <c r="CL404" s="55" t="s">
        <v>278</v>
      </c>
      <c r="CM404" s="55">
        <v>100</v>
      </c>
      <c r="CN404" s="55"/>
      <c r="CO404" s="55"/>
      <c r="CP404" s="55"/>
      <c r="CQ404" s="55" t="s">
        <v>416</v>
      </c>
      <c r="CR404" s="55">
        <v>36000</v>
      </c>
      <c r="CS404" s="55" t="s">
        <v>417</v>
      </c>
      <c r="CT404" s="55">
        <v>115</v>
      </c>
      <c r="CU404" s="55" t="s">
        <v>310</v>
      </c>
      <c r="CV404" s="55">
        <v>3</v>
      </c>
      <c r="CW404" s="55" t="s">
        <v>417</v>
      </c>
      <c r="CX404" s="55">
        <v>120</v>
      </c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</row>
    <row r="405" spans="58:112" ht="16.5" x14ac:dyDescent="0.2">
      <c r="BF405" s="55">
        <v>400</v>
      </c>
      <c r="BG405" s="14">
        <f t="shared" si="61"/>
        <v>0</v>
      </c>
      <c r="BH405" s="14">
        <f t="shared" si="62"/>
        <v>480</v>
      </c>
      <c r="BI405" s="14">
        <f t="shared" si="63"/>
        <v>0</v>
      </c>
      <c r="BJ405" s="14">
        <f t="shared" si="64"/>
        <v>1200</v>
      </c>
      <c r="BK405" s="14">
        <f t="shared" si="65"/>
        <v>480</v>
      </c>
      <c r="BL405" s="14">
        <f t="shared" si="66"/>
        <v>960</v>
      </c>
    </row>
    <row r="406" spans="58:112" ht="16.5" x14ac:dyDescent="0.2">
      <c r="BF406" s="55">
        <v>401</v>
      </c>
      <c r="BG406" s="14">
        <f t="shared" ref="BG406:BG469" si="67">SUMIFS($F$5:$F$104,$AT$6:$AT$105,"="&amp;BF406)+SUMIFS($Q$5:$Q$104,$AW$6:$AW$105,"="&amp;BF406)+SUMIFS($AB$5:$AB$104,$AZ$6:$AZ$105,"="&amp;BF406)+SUMIFS($AM$5:$AM$104,$BC$6:$BC$105,"="&amp;BF406)</f>
        <v>0</v>
      </c>
      <c r="BH406" s="14">
        <f t="shared" ref="BH406:BH469" si="68">INDEX($G$5:$G$104,MATCH(BF406,$AT$5:$AT$105,1)-1)+INDEX($R$5:$R$104,MATCH(BF406,$AW$5:$AW$105,1)-1)+INDEX($AC$5:$AC$104,MATCH(BF406,$AZ$5:$AZ$105,1)-1)+INDEX($AN$5:$AN$104,MATCH(BF406,$BC$5:$BC$105,1)-1)</f>
        <v>480</v>
      </c>
      <c r="BI406" s="14">
        <f t="shared" ref="BI406:BI469" si="69">SUMIFS($H$5:$H$104,$AT$6:$AT$105,"="&amp;BF406)+SUMIFS($S$5:$S$104,$AW$6:$AW$105,"="&amp;BF406)+SUMIFS($AD$5:$AD$104,$AZ$6:$AZ$105,"="&amp;BF406)+SUMIFS($AO$5:$AO$104,$BC$6:$BC$105,"="&amp;BF406)</f>
        <v>0</v>
      </c>
      <c r="BJ406" s="14">
        <f t="shared" ref="BJ406:BJ469" si="70">INDEX($I$5:$I$104,MATCH(BF406,$AT$5:$AT$105,1)-1)+INDEX($T$5:$T$104,MATCH(BF406,$AW$5:$AW$105,1)-1)+INDEX($AE$5:$AE$104,MATCH(BF406,$AZ$5:$AZ$105,1)-1)+INDEX($AP$5:$AP$104,MATCH(BF406,$BC$5:$BC$105,1)-1)</f>
        <v>1200</v>
      </c>
      <c r="BK406" s="14">
        <f t="shared" ref="BK406:BK469" si="71">BG406+BH405</f>
        <v>480</v>
      </c>
      <c r="BL406" s="14">
        <f t="shared" si="66"/>
        <v>960</v>
      </c>
    </row>
    <row r="407" spans="58:112" ht="16.5" x14ac:dyDescent="0.2">
      <c r="BF407" s="55">
        <v>402</v>
      </c>
      <c r="BG407" s="14">
        <f t="shared" si="67"/>
        <v>0</v>
      </c>
      <c r="BH407" s="14">
        <f t="shared" si="68"/>
        <v>480</v>
      </c>
      <c r="BI407" s="14">
        <f t="shared" si="69"/>
        <v>0</v>
      </c>
      <c r="BJ407" s="14">
        <f t="shared" si="70"/>
        <v>1200</v>
      </c>
      <c r="BK407" s="14">
        <f t="shared" si="71"/>
        <v>480</v>
      </c>
      <c r="BL407" s="14">
        <f t="shared" si="66"/>
        <v>960</v>
      </c>
    </row>
    <row r="408" spans="58:112" ht="16.5" x14ac:dyDescent="0.2">
      <c r="BF408" s="55">
        <v>403</v>
      </c>
      <c r="BG408" s="14">
        <f t="shared" si="67"/>
        <v>0</v>
      </c>
      <c r="BH408" s="14">
        <f t="shared" si="68"/>
        <v>480</v>
      </c>
      <c r="BI408" s="14">
        <f t="shared" si="69"/>
        <v>0</v>
      </c>
      <c r="BJ408" s="14">
        <f t="shared" si="70"/>
        <v>1200</v>
      </c>
      <c r="BK408" s="14">
        <f t="shared" si="71"/>
        <v>480</v>
      </c>
      <c r="BL408" s="14">
        <f t="shared" si="66"/>
        <v>960</v>
      </c>
    </row>
    <row r="409" spans="58:112" ht="16.5" x14ac:dyDescent="0.2">
      <c r="BF409" s="55">
        <v>404</v>
      </c>
      <c r="BG409" s="14">
        <f t="shared" si="67"/>
        <v>0</v>
      </c>
      <c r="BH409" s="14">
        <f t="shared" si="68"/>
        <v>480</v>
      </c>
      <c r="BI409" s="14">
        <f t="shared" si="69"/>
        <v>0</v>
      </c>
      <c r="BJ409" s="14">
        <f t="shared" si="70"/>
        <v>1200</v>
      </c>
      <c r="BK409" s="14">
        <f t="shared" si="71"/>
        <v>480</v>
      </c>
      <c r="BL409" s="14">
        <f t="shared" si="66"/>
        <v>960</v>
      </c>
    </row>
    <row r="410" spans="58:112" ht="16.5" x14ac:dyDescent="0.2">
      <c r="BF410" s="55">
        <v>405</v>
      </c>
      <c r="BG410" s="14">
        <f t="shared" si="67"/>
        <v>0</v>
      </c>
      <c r="BH410" s="14">
        <f t="shared" si="68"/>
        <v>480</v>
      </c>
      <c r="BI410" s="14">
        <f t="shared" si="69"/>
        <v>0</v>
      </c>
      <c r="BJ410" s="14">
        <f t="shared" si="70"/>
        <v>1200</v>
      </c>
      <c r="BK410" s="14">
        <f t="shared" si="71"/>
        <v>480</v>
      </c>
      <c r="BL410" s="14">
        <f t="shared" si="66"/>
        <v>960</v>
      </c>
    </row>
    <row r="411" spans="58:112" ht="16.5" x14ac:dyDescent="0.2">
      <c r="BF411" s="55">
        <v>406</v>
      </c>
      <c r="BG411" s="14">
        <f t="shared" si="67"/>
        <v>0</v>
      </c>
      <c r="BH411" s="14">
        <f t="shared" si="68"/>
        <v>480</v>
      </c>
      <c r="BI411" s="14">
        <f t="shared" si="69"/>
        <v>0</v>
      </c>
      <c r="BJ411" s="14">
        <f t="shared" si="70"/>
        <v>1200</v>
      </c>
      <c r="BK411" s="14">
        <f t="shared" si="71"/>
        <v>480</v>
      </c>
      <c r="BL411" s="14">
        <f t="shared" si="66"/>
        <v>960</v>
      </c>
    </row>
    <row r="412" spans="58:112" ht="16.5" x14ac:dyDescent="0.2">
      <c r="BF412" s="55">
        <v>407</v>
      </c>
      <c r="BG412" s="14">
        <f t="shared" si="67"/>
        <v>0</v>
      </c>
      <c r="BH412" s="14">
        <f t="shared" si="68"/>
        <v>480</v>
      </c>
      <c r="BI412" s="14">
        <f t="shared" si="69"/>
        <v>0</v>
      </c>
      <c r="BJ412" s="14">
        <f t="shared" si="70"/>
        <v>1200</v>
      </c>
      <c r="BK412" s="14">
        <f t="shared" si="71"/>
        <v>480</v>
      </c>
      <c r="BL412" s="14">
        <f t="shared" si="66"/>
        <v>960</v>
      </c>
    </row>
    <row r="413" spans="58:112" ht="16.5" x14ac:dyDescent="0.2">
      <c r="BF413" s="55">
        <v>408</v>
      </c>
      <c r="BG413" s="14">
        <f t="shared" si="67"/>
        <v>0</v>
      </c>
      <c r="BH413" s="14">
        <f t="shared" si="68"/>
        <v>480</v>
      </c>
      <c r="BI413" s="14">
        <f t="shared" si="69"/>
        <v>0</v>
      </c>
      <c r="BJ413" s="14">
        <f t="shared" si="70"/>
        <v>1200</v>
      </c>
      <c r="BK413" s="14">
        <f t="shared" si="71"/>
        <v>480</v>
      </c>
      <c r="BL413" s="14">
        <f t="shared" si="66"/>
        <v>960</v>
      </c>
    </row>
    <row r="414" spans="58:112" ht="16.5" x14ac:dyDescent="0.2">
      <c r="BF414" s="55">
        <v>409</v>
      </c>
      <c r="BG414" s="14">
        <f t="shared" si="67"/>
        <v>0</v>
      </c>
      <c r="BH414" s="14">
        <f t="shared" si="68"/>
        <v>480</v>
      </c>
      <c r="BI414" s="14">
        <f t="shared" si="69"/>
        <v>0</v>
      </c>
      <c r="BJ414" s="14">
        <f t="shared" si="70"/>
        <v>1200</v>
      </c>
      <c r="BK414" s="14">
        <f t="shared" si="71"/>
        <v>480</v>
      </c>
      <c r="BL414" s="14">
        <f t="shared" si="66"/>
        <v>960</v>
      </c>
    </row>
    <row r="415" spans="58:112" ht="16.5" x14ac:dyDescent="0.2">
      <c r="BF415" s="55">
        <v>410</v>
      </c>
      <c r="BG415" s="14">
        <f t="shared" si="67"/>
        <v>0</v>
      </c>
      <c r="BH415" s="14">
        <f t="shared" si="68"/>
        <v>480</v>
      </c>
      <c r="BI415" s="14">
        <f t="shared" si="69"/>
        <v>0</v>
      </c>
      <c r="BJ415" s="14">
        <f t="shared" si="70"/>
        <v>1200</v>
      </c>
      <c r="BK415" s="14">
        <f t="shared" si="71"/>
        <v>480</v>
      </c>
      <c r="BL415" s="14">
        <f t="shared" si="66"/>
        <v>960</v>
      </c>
    </row>
    <row r="416" spans="58:112" ht="16.5" x14ac:dyDescent="0.2">
      <c r="BF416" s="55">
        <v>411</v>
      </c>
      <c r="BG416" s="14">
        <f t="shared" si="67"/>
        <v>0</v>
      </c>
      <c r="BH416" s="14">
        <f t="shared" si="68"/>
        <v>480</v>
      </c>
      <c r="BI416" s="14">
        <f t="shared" si="69"/>
        <v>0</v>
      </c>
      <c r="BJ416" s="14">
        <f t="shared" si="70"/>
        <v>1200</v>
      </c>
      <c r="BK416" s="14">
        <f t="shared" si="71"/>
        <v>480</v>
      </c>
      <c r="BL416" s="14">
        <f t="shared" si="66"/>
        <v>960</v>
      </c>
    </row>
    <row r="417" spans="58:64" ht="16.5" x14ac:dyDescent="0.2">
      <c r="BF417" s="55">
        <v>412</v>
      </c>
      <c r="BG417" s="14">
        <f t="shared" si="67"/>
        <v>0</v>
      </c>
      <c r="BH417" s="14">
        <f t="shared" si="68"/>
        <v>480</v>
      </c>
      <c r="BI417" s="14">
        <f t="shared" si="69"/>
        <v>0</v>
      </c>
      <c r="BJ417" s="14">
        <f t="shared" si="70"/>
        <v>1200</v>
      </c>
      <c r="BK417" s="14">
        <f t="shared" si="71"/>
        <v>480</v>
      </c>
      <c r="BL417" s="14">
        <f t="shared" si="66"/>
        <v>960</v>
      </c>
    </row>
    <row r="418" spans="58:64" ht="16.5" x14ac:dyDescent="0.2">
      <c r="BF418" s="55">
        <v>413</v>
      </c>
      <c r="BG418" s="14">
        <f t="shared" si="67"/>
        <v>0</v>
      </c>
      <c r="BH418" s="14">
        <f t="shared" si="68"/>
        <v>480</v>
      </c>
      <c r="BI418" s="14">
        <f t="shared" si="69"/>
        <v>0</v>
      </c>
      <c r="BJ418" s="14">
        <f t="shared" si="70"/>
        <v>1200</v>
      </c>
      <c r="BK418" s="14">
        <f t="shared" si="71"/>
        <v>480</v>
      </c>
      <c r="BL418" s="14">
        <f t="shared" si="66"/>
        <v>960</v>
      </c>
    </row>
    <row r="419" spans="58:64" ht="16.5" x14ac:dyDescent="0.2">
      <c r="BF419" s="55">
        <v>414</v>
      </c>
      <c r="BG419" s="14">
        <f t="shared" si="67"/>
        <v>0</v>
      </c>
      <c r="BH419" s="14">
        <f t="shared" si="68"/>
        <v>480</v>
      </c>
      <c r="BI419" s="14">
        <f t="shared" si="69"/>
        <v>0</v>
      </c>
      <c r="BJ419" s="14">
        <f t="shared" si="70"/>
        <v>1200</v>
      </c>
      <c r="BK419" s="14">
        <f t="shared" si="71"/>
        <v>480</v>
      </c>
      <c r="BL419" s="14">
        <f t="shared" si="66"/>
        <v>960</v>
      </c>
    </row>
    <row r="420" spans="58:64" ht="16.5" x14ac:dyDescent="0.2">
      <c r="BF420" s="55">
        <v>415</v>
      </c>
      <c r="BG420" s="14">
        <f t="shared" si="67"/>
        <v>0</v>
      </c>
      <c r="BH420" s="14">
        <f t="shared" si="68"/>
        <v>480</v>
      </c>
      <c r="BI420" s="14">
        <f t="shared" si="69"/>
        <v>0</v>
      </c>
      <c r="BJ420" s="14">
        <f t="shared" si="70"/>
        <v>1200</v>
      </c>
      <c r="BK420" s="14">
        <f t="shared" si="71"/>
        <v>480</v>
      </c>
      <c r="BL420" s="14">
        <f t="shared" si="66"/>
        <v>960</v>
      </c>
    </row>
    <row r="421" spans="58:64" ht="16.5" x14ac:dyDescent="0.2">
      <c r="BF421" s="55">
        <v>416</v>
      </c>
      <c r="BG421" s="14">
        <f t="shared" si="67"/>
        <v>0</v>
      </c>
      <c r="BH421" s="14">
        <f t="shared" si="68"/>
        <v>480</v>
      </c>
      <c r="BI421" s="14">
        <f t="shared" si="69"/>
        <v>0</v>
      </c>
      <c r="BJ421" s="14">
        <f t="shared" si="70"/>
        <v>1200</v>
      </c>
      <c r="BK421" s="14">
        <f t="shared" si="71"/>
        <v>480</v>
      </c>
      <c r="BL421" s="14">
        <f t="shared" si="66"/>
        <v>960</v>
      </c>
    </row>
    <row r="422" spans="58:64" ht="16.5" x14ac:dyDescent="0.2">
      <c r="BF422" s="55">
        <v>417</v>
      </c>
      <c r="BG422" s="14">
        <f t="shared" si="67"/>
        <v>0</v>
      </c>
      <c r="BH422" s="14">
        <f t="shared" si="68"/>
        <v>480</v>
      </c>
      <c r="BI422" s="14">
        <f t="shared" si="69"/>
        <v>0</v>
      </c>
      <c r="BJ422" s="14">
        <f t="shared" si="70"/>
        <v>1200</v>
      </c>
      <c r="BK422" s="14">
        <f t="shared" si="71"/>
        <v>480</v>
      </c>
      <c r="BL422" s="14">
        <f t="shared" si="66"/>
        <v>960</v>
      </c>
    </row>
    <row r="423" spans="58:64" ht="16.5" x14ac:dyDescent="0.2">
      <c r="BF423" s="55">
        <v>418</v>
      </c>
      <c r="BG423" s="14">
        <f t="shared" si="67"/>
        <v>0</v>
      </c>
      <c r="BH423" s="14">
        <f t="shared" si="68"/>
        <v>480</v>
      </c>
      <c r="BI423" s="14">
        <f t="shared" si="69"/>
        <v>0</v>
      </c>
      <c r="BJ423" s="14">
        <f t="shared" si="70"/>
        <v>1200</v>
      </c>
      <c r="BK423" s="14">
        <f t="shared" si="71"/>
        <v>480</v>
      </c>
      <c r="BL423" s="14">
        <f t="shared" si="66"/>
        <v>960</v>
      </c>
    </row>
    <row r="424" spans="58:64" ht="16.5" x14ac:dyDescent="0.2">
      <c r="BF424" s="55">
        <v>419</v>
      </c>
      <c r="BG424" s="14">
        <f t="shared" si="67"/>
        <v>0</v>
      </c>
      <c r="BH424" s="14">
        <f t="shared" si="68"/>
        <v>480</v>
      </c>
      <c r="BI424" s="14">
        <f t="shared" si="69"/>
        <v>0</v>
      </c>
      <c r="BJ424" s="14">
        <f t="shared" si="70"/>
        <v>1200</v>
      </c>
      <c r="BK424" s="14">
        <f t="shared" si="71"/>
        <v>480</v>
      </c>
      <c r="BL424" s="14">
        <f t="shared" si="66"/>
        <v>960</v>
      </c>
    </row>
    <row r="425" spans="58:64" ht="16.5" x14ac:dyDescent="0.2">
      <c r="BF425" s="55">
        <v>420</v>
      </c>
      <c r="BG425" s="14">
        <f t="shared" si="67"/>
        <v>0</v>
      </c>
      <c r="BH425" s="14">
        <f t="shared" si="68"/>
        <v>480</v>
      </c>
      <c r="BI425" s="14">
        <f t="shared" si="69"/>
        <v>0</v>
      </c>
      <c r="BJ425" s="14">
        <f t="shared" si="70"/>
        <v>1200</v>
      </c>
      <c r="BK425" s="14">
        <f t="shared" si="71"/>
        <v>480</v>
      </c>
      <c r="BL425" s="14">
        <f t="shared" si="66"/>
        <v>960</v>
      </c>
    </row>
    <row r="426" spans="58:64" ht="16.5" x14ac:dyDescent="0.2">
      <c r="BF426" s="55">
        <v>421</v>
      </c>
      <c r="BG426" s="14">
        <f t="shared" si="67"/>
        <v>0</v>
      </c>
      <c r="BH426" s="14">
        <f t="shared" si="68"/>
        <v>480</v>
      </c>
      <c r="BI426" s="14">
        <f t="shared" si="69"/>
        <v>0</v>
      </c>
      <c r="BJ426" s="14">
        <f t="shared" si="70"/>
        <v>1200</v>
      </c>
      <c r="BK426" s="14">
        <f t="shared" si="71"/>
        <v>480</v>
      </c>
      <c r="BL426" s="14">
        <f t="shared" si="66"/>
        <v>960</v>
      </c>
    </row>
    <row r="427" spans="58:64" ht="16.5" x14ac:dyDescent="0.2">
      <c r="BF427" s="55">
        <v>422</v>
      </c>
      <c r="BG427" s="14">
        <f t="shared" si="67"/>
        <v>0</v>
      </c>
      <c r="BH427" s="14">
        <f t="shared" si="68"/>
        <v>480</v>
      </c>
      <c r="BI427" s="14">
        <f t="shared" si="69"/>
        <v>0</v>
      </c>
      <c r="BJ427" s="14">
        <f t="shared" si="70"/>
        <v>1200</v>
      </c>
      <c r="BK427" s="14">
        <f t="shared" si="71"/>
        <v>480</v>
      </c>
      <c r="BL427" s="14">
        <f t="shared" si="66"/>
        <v>960</v>
      </c>
    </row>
    <row r="428" spans="58:64" ht="16.5" x14ac:dyDescent="0.2">
      <c r="BF428" s="55">
        <v>423</v>
      </c>
      <c r="BG428" s="14">
        <f t="shared" si="67"/>
        <v>0</v>
      </c>
      <c r="BH428" s="14">
        <f t="shared" si="68"/>
        <v>480</v>
      </c>
      <c r="BI428" s="14">
        <f t="shared" si="69"/>
        <v>0</v>
      </c>
      <c r="BJ428" s="14">
        <f t="shared" si="70"/>
        <v>1200</v>
      </c>
      <c r="BK428" s="14">
        <f t="shared" si="71"/>
        <v>480</v>
      </c>
      <c r="BL428" s="14">
        <f t="shared" si="66"/>
        <v>960</v>
      </c>
    </row>
    <row r="429" spans="58:64" ht="16.5" x14ac:dyDescent="0.2">
      <c r="BF429" s="55">
        <v>424</v>
      </c>
      <c r="BG429" s="14">
        <f t="shared" si="67"/>
        <v>0</v>
      </c>
      <c r="BH429" s="14">
        <f t="shared" si="68"/>
        <v>480</v>
      </c>
      <c r="BI429" s="14">
        <f t="shared" si="69"/>
        <v>0</v>
      </c>
      <c r="BJ429" s="14">
        <f t="shared" si="70"/>
        <v>1200</v>
      </c>
      <c r="BK429" s="14">
        <f t="shared" si="71"/>
        <v>480</v>
      </c>
      <c r="BL429" s="14">
        <f t="shared" si="66"/>
        <v>960</v>
      </c>
    </row>
    <row r="430" spans="58:64" ht="16.5" x14ac:dyDescent="0.2">
      <c r="BF430" s="55">
        <v>425</v>
      </c>
      <c r="BG430" s="14">
        <f t="shared" si="67"/>
        <v>0</v>
      </c>
      <c r="BH430" s="14">
        <f t="shared" si="68"/>
        <v>480</v>
      </c>
      <c r="BI430" s="14">
        <f t="shared" si="69"/>
        <v>0</v>
      </c>
      <c r="BJ430" s="14">
        <f t="shared" si="70"/>
        <v>1200</v>
      </c>
      <c r="BK430" s="14">
        <f t="shared" si="71"/>
        <v>480</v>
      </c>
      <c r="BL430" s="14">
        <f t="shared" si="66"/>
        <v>960</v>
      </c>
    </row>
    <row r="431" spans="58:64" ht="16.5" x14ac:dyDescent="0.2">
      <c r="BF431" s="55">
        <v>426</v>
      </c>
      <c r="BG431" s="14">
        <f t="shared" si="67"/>
        <v>0</v>
      </c>
      <c r="BH431" s="14">
        <f t="shared" si="68"/>
        <v>480</v>
      </c>
      <c r="BI431" s="14">
        <f t="shared" si="69"/>
        <v>0</v>
      </c>
      <c r="BJ431" s="14">
        <f t="shared" si="70"/>
        <v>1200</v>
      </c>
      <c r="BK431" s="14">
        <f t="shared" si="71"/>
        <v>480</v>
      </c>
      <c r="BL431" s="14">
        <f t="shared" si="66"/>
        <v>960</v>
      </c>
    </row>
    <row r="432" spans="58:64" ht="16.5" x14ac:dyDescent="0.2">
      <c r="BF432" s="55">
        <v>427</v>
      </c>
      <c r="BG432" s="14">
        <f t="shared" si="67"/>
        <v>0</v>
      </c>
      <c r="BH432" s="14">
        <f t="shared" si="68"/>
        <v>480</v>
      </c>
      <c r="BI432" s="14">
        <f t="shared" si="69"/>
        <v>0</v>
      </c>
      <c r="BJ432" s="14">
        <f t="shared" si="70"/>
        <v>1200</v>
      </c>
      <c r="BK432" s="14">
        <f t="shared" si="71"/>
        <v>480</v>
      </c>
      <c r="BL432" s="14">
        <f t="shared" si="66"/>
        <v>960</v>
      </c>
    </row>
    <row r="433" spans="58:64" ht="16.5" x14ac:dyDescent="0.2">
      <c r="BF433" s="55">
        <v>428</v>
      </c>
      <c r="BG433" s="14">
        <f t="shared" si="67"/>
        <v>0</v>
      </c>
      <c r="BH433" s="14">
        <f t="shared" si="68"/>
        <v>480</v>
      </c>
      <c r="BI433" s="14">
        <f t="shared" si="69"/>
        <v>0</v>
      </c>
      <c r="BJ433" s="14">
        <f t="shared" si="70"/>
        <v>1200</v>
      </c>
      <c r="BK433" s="14">
        <f t="shared" si="71"/>
        <v>480</v>
      </c>
      <c r="BL433" s="14">
        <f t="shared" si="66"/>
        <v>960</v>
      </c>
    </row>
    <row r="434" spans="58:64" ht="16.5" x14ac:dyDescent="0.2">
      <c r="BF434" s="55">
        <v>429</v>
      </c>
      <c r="BG434" s="14">
        <f t="shared" si="67"/>
        <v>0</v>
      </c>
      <c r="BH434" s="14">
        <f t="shared" si="68"/>
        <v>480</v>
      </c>
      <c r="BI434" s="14">
        <f t="shared" si="69"/>
        <v>0</v>
      </c>
      <c r="BJ434" s="14">
        <f t="shared" si="70"/>
        <v>1200</v>
      </c>
      <c r="BK434" s="14">
        <f t="shared" si="71"/>
        <v>480</v>
      </c>
      <c r="BL434" s="14">
        <f t="shared" si="66"/>
        <v>960</v>
      </c>
    </row>
    <row r="435" spans="58:64" ht="16.5" x14ac:dyDescent="0.2">
      <c r="BF435" s="55">
        <v>430</v>
      </c>
      <c r="BG435" s="14">
        <f t="shared" si="67"/>
        <v>0</v>
      </c>
      <c r="BH435" s="14">
        <f t="shared" si="68"/>
        <v>480</v>
      </c>
      <c r="BI435" s="14">
        <f t="shared" si="69"/>
        <v>0</v>
      </c>
      <c r="BJ435" s="14">
        <f t="shared" si="70"/>
        <v>1200</v>
      </c>
      <c r="BK435" s="14">
        <f t="shared" si="71"/>
        <v>480</v>
      </c>
      <c r="BL435" s="14">
        <f t="shared" si="66"/>
        <v>960</v>
      </c>
    </row>
    <row r="436" spans="58:64" ht="16.5" x14ac:dyDescent="0.2">
      <c r="BF436" s="55">
        <v>431</v>
      </c>
      <c r="BG436" s="14">
        <f t="shared" si="67"/>
        <v>0</v>
      </c>
      <c r="BH436" s="14">
        <f t="shared" si="68"/>
        <v>480</v>
      </c>
      <c r="BI436" s="14">
        <f t="shared" si="69"/>
        <v>0</v>
      </c>
      <c r="BJ436" s="14">
        <f t="shared" si="70"/>
        <v>1200</v>
      </c>
      <c r="BK436" s="14">
        <f t="shared" si="71"/>
        <v>480</v>
      </c>
      <c r="BL436" s="14">
        <f t="shared" si="66"/>
        <v>960</v>
      </c>
    </row>
    <row r="437" spans="58:64" ht="16.5" x14ac:dyDescent="0.2">
      <c r="BF437" s="55">
        <v>432</v>
      </c>
      <c r="BG437" s="14">
        <f t="shared" si="67"/>
        <v>0</v>
      </c>
      <c r="BH437" s="14">
        <f t="shared" si="68"/>
        <v>480</v>
      </c>
      <c r="BI437" s="14">
        <f t="shared" si="69"/>
        <v>0</v>
      </c>
      <c r="BJ437" s="14">
        <f t="shared" si="70"/>
        <v>1200</v>
      </c>
      <c r="BK437" s="14">
        <f t="shared" si="71"/>
        <v>480</v>
      </c>
      <c r="BL437" s="14">
        <f t="shared" si="66"/>
        <v>960</v>
      </c>
    </row>
    <row r="438" spans="58:64" ht="16.5" x14ac:dyDescent="0.2">
      <c r="BF438" s="55">
        <v>433</v>
      </c>
      <c r="BG438" s="14">
        <f t="shared" si="67"/>
        <v>0</v>
      </c>
      <c r="BH438" s="14">
        <f t="shared" si="68"/>
        <v>480</v>
      </c>
      <c r="BI438" s="14">
        <f t="shared" si="69"/>
        <v>0</v>
      </c>
      <c r="BJ438" s="14">
        <f t="shared" si="70"/>
        <v>1200</v>
      </c>
      <c r="BK438" s="14">
        <f t="shared" si="71"/>
        <v>480</v>
      </c>
      <c r="BL438" s="14">
        <f t="shared" si="66"/>
        <v>960</v>
      </c>
    </row>
    <row r="439" spans="58:64" ht="16.5" x14ac:dyDescent="0.2">
      <c r="BF439" s="55">
        <v>434</v>
      </c>
      <c r="BG439" s="14">
        <f t="shared" si="67"/>
        <v>0</v>
      </c>
      <c r="BH439" s="14">
        <f t="shared" si="68"/>
        <v>480</v>
      </c>
      <c r="BI439" s="14">
        <f t="shared" si="69"/>
        <v>0</v>
      </c>
      <c r="BJ439" s="14">
        <f t="shared" si="70"/>
        <v>1200</v>
      </c>
      <c r="BK439" s="14">
        <f t="shared" si="71"/>
        <v>480</v>
      </c>
      <c r="BL439" s="14">
        <f t="shared" si="66"/>
        <v>960</v>
      </c>
    </row>
    <row r="440" spans="58:64" ht="16.5" x14ac:dyDescent="0.2">
      <c r="BF440" s="55">
        <v>435</v>
      </c>
      <c r="BG440" s="14">
        <f t="shared" si="67"/>
        <v>0</v>
      </c>
      <c r="BH440" s="14">
        <f t="shared" si="68"/>
        <v>480</v>
      </c>
      <c r="BI440" s="14">
        <f t="shared" si="69"/>
        <v>0</v>
      </c>
      <c r="BJ440" s="14">
        <f t="shared" si="70"/>
        <v>1200</v>
      </c>
      <c r="BK440" s="14">
        <f t="shared" si="71"/>
        <v>480</v>
      </c>
      <c r="BL440" s="14">
        <f t="shared" si="66"/>
        <v>960</v>
      </c>
    </row>
    <row r="441" spans="58:64" ht="16.5" x14ac:dyDescent="0.2">
      <c r="BF441" s="55">
        <v>436</v>
      </c>
      <c r="BG441" s="14">
        <f t="shared" si="67"/>
        <v>0</v>
      </c>
      <c r="BH441" s="14">
        <f t="shared" si="68"/>
        <v>480</v>
      </c>
      <c r="BI441" s="14">
        <f t="shared" si="69"/>
        <v>0</v>
      </c>
      <c r="BJ441" s="14">
        <f t="shared" si="70"/>
        <v>1200</v>
      </c>
      <c r="BK441" s="14">
        <f t="shared" si="71"/>
        <v>480</v>
      </c>
      <c r="BL441" s="14">
        <f t="shared" si="66"/>
        <v>960</v>
      </c>
    </row>
    <row r="442" spans="58:64" ht="16.5" x14ac:dyDescent="0.2">
      <c r="BF442" s="55">
        <v>437</v>
      </c>
      <c r="BG442" s="14">
        <f t="shared" si="67"/>
        <v>0</v>
      </c>
      <c r="BH442" s="14">
        <f t="shared" si="68"/>
        <v>480</v>
      </c>
      <c r="BI442" s="14">
        <f t="shared" si="69"/>
        <v>0</v>
      </c>
      <c r="BJ442" s="14">
        <f t="shared" si="70"/>
        <v>1200</v>
      </c>
      <c r="BK442" s="14">
        <f t="shared" si="71"/>
        <v>480</v>
      </c>
      <c r="BL442" s="14">
        <f t="shared" si="66"/>
        <v>960</v>
      </c>
    </row>
    <row r="443" spans="58:64" ht="16.5" x14ac:dyDescent="0.2">
      <c r="BF443" s="55">
        <v>438</v>
      </c>
      <c r="BG443" s="14">
        <f t="shared" si="67"/>
        <v>0</v>
      </c>
      <c r="BH443" s="14">
        <f t="shared" si="68"/>
        <v>480</v>
      </c>
      <c r="BI443" s="14">
        <f t="shared" si="69"/>
        <v>0</v>
      </c>
      <c r="BJ443" s="14">
        <f t="shared" si="70"/>
        <v>1200</v>
      </c>
      <c r="BK443" s="14">
        <f t="shared" si="71"/>
        <v>480</v>
      </c>
      <c r="BL443" s="14">
        <f t="shared" si="66"/>
        <v>960</v>
      </c>
    </row>
    <row r="444" spans="58:64" ht="16.5" x14ac:dyDescent="0.2">
      <c r="BF444" s="55">
        <v>439</v>
      </c>
      <c r="BG444" s="14">
        <f t="shared" si="67"/>
        <v>0</v>
      </c>
      <c r="BH444" s="14">
        <f t="shared" si="68"/>
        <v>480</v>
      </c>
      <c r="BI444" s="14">
        <f t="shared" si="69"/>
        <v>0</v>
      </c>
      <c r="BJ444" s="14">
        <f t="shared" si="70"/>
        <v>1200</v>
      </c>
      <c r="BK444" s="14">
        <f t="shared" si="71"/>
        <v>480</v>
      </c>
      <c r="BL444" s="14">
        <f t="shared" si="66"/>
        <v>960</v>
      </c>
    </row>
    <row r="445" spans="58:64" ht="16.5" x14ac:dyDescent="0.2">
      <c r="BF445" s="55">
        <v>440</v>
      </c>
      <c r="BG445" s="14">
        <f t="shared" si="67"/>
        <v>0</v>
      </c>
      <c r="BH445" s="14">
        <f t="shared" si="68"/>
        <v>480</v>
      </c>
      <c r="BI445" s="14">
        <f t="shared" si="69"/>
        <v>0</v>
      </c>
      <c r="BJ445" s="14">
        <f t="shared" si="70"/>
        <v>1200</v>
      </c>
      <c r="BK445" s="14">
        <f t="shared" si="71"/>
        <v>480</v>
      </c>
      <c r="BL445" s="14">
        <f t="shared" si="66"/>
        <v>960</v>
      </c>
    </row>
    <row r="446" spans="58:64" ht="16.5" x14ac:dyDescent="0.2">
      <c r="BF446" s="55">
        <v>441</v>
      </c>
      <c r="BG446" s="14">
        <f t="shared" si="67"/>
        <v>0</v>
      </c>
      <c r="BH446" s="14">
        <f t="shared" si="68"/>
        <v>480</v>
      </c>
      <c r="BI446" s="14">
        <f t="shared" si="69"/>
        <v>0</v>
      </c>
      <c r="BJ446" s="14">
        <f t="shared" si="70"/>
        <v>1200</v>
      </c>
      <c r="BK446" s="14">
        <f t="shared" si="71"/>
        <v>480</v>
      </c>
      <c r="BL446" s="14">
        <f t="shared" si="66"/>
        <v>960</v>
      </c>
    </row>
    <row r="447" spans="58:64" ht="16.5" x14ac:dyDescent="0.2">
      <c r="BF447" s="55">
        <v>442</v>
      </c>
      <c r="BG447" s="14">
        <f t="shared" si="67"/>
        <v>0</v>
      </c>
      <c r="BH447" s="14">
        <f t="shared" si="68"/>
        <v>480</v>
      </c>
      <c r="BI447" s="14">
        <f t="shared" si="69"/>
        <v>0</v>
      </c>
      <c r="BJ447" s="14">
        <f t="shared" si="70"/>
        <v>1200</v>
      </c>
      <c r="BK447" s="14">
        <f t="shared" si="71"/>
        <v>480</v>
      </c>
      <c r="BL447" s="14">
        <f t="shared" si="66"/>
        <v>960</v>
      </c>
    </row>
    <row r="448" spans="58:64" ht="16.5" x14ac:dyDescent="0.2">
      <c r="BF448" s="55">
        <v>443</v>
      </c>
      <c r="BG448" s="14">
        <f t="shared" si="67"/>
        <v>0</v>
      </c>
      <c r="BH448" s="14">
        <f t="shared" si="68"/>
        <v>480</v>
      </c>
      <c r="BI448" s="14">
        <f t="shared" si="69"/>
        <v>0</v>
      </c>
      <c r="BJ448" s="14">
        <f t="shared" si="70"/>
        <v>1200</v>
      </c>
      <c r="BK448" s="14">
        <f t="shared" si="71"/>
        <v>480</v>
      </c>
      <c r="BL448" s="14">
        <f t="shared" si="66"/>
        <v>960</v>
      </c>
    </row>
    <row r="449" spans="58:64" ht="16.5" x14ac:dyDescent="0.2">
      <c r="BF449" s="55">
        <v>444</v>
      </c>
      <c r="BG449" s="14">
        <f t="shared" si="67"/>
        <v>0</v>
      </c>
      <c r="BH449" s="14">
        <f t="shared" si="68"/>
        <v>480</v>
      </c>
      <c r="BI449" s="14">
        <f t="shared" si="69"/>
        <v>0</v>
      </c>
      <c r="BJ449" s="14">
        <f t="shared" si="70"/>
        <v>1200</v>
      </c>
      <c r="BK449" s="14">
        <f t="shared" si="71"/>
        <v>480</v>
      </c>
      <c r="BL449" s="14">
        <f t="shared" si="66"/>
        <v>960</v>
      </c>
    </row>
    <row r="450" spans="58:64" ht="16.5" x14ac:dyDescent="0.2">
      <c r="BF450" s="55">
        <v>445</v>
      </c>
      <c r="BG450" s="14">
        <f t="shared" si="67"/>
        <v>0</v>
      </c>
      <c r="BH450" s="14">
        <f t="shared" si="68"/>
        <v>480</v>
      </c>
      <c r="BI450" s="14">
        <f t="shared" si="69"/>
        <v>0</v>
      </c>
      <c r="BJ450" s="14">
        <f t="shared" si="70"/>
        <v>1200</v>
      </c>
      <c r="BK450" s="14">
        <f t="shared" si="71"/>
        <v>480</v>
      </c>
      <c r="BL450" s="14">
        <f t="shared" si="66"/>
        <v>960</v>
      </c>
    </row>
    <row r="451" spans="58:64" ht="16.5" x14ac:dyDescent="0.2">
      <c r="BF451" s="55">
        <v>446</v>
      </c>
      <c r="BG451" s="14">
        <f t="shared" si="67"/>
        <v>0</v>
      </c>
      <c r="BH451" s="14">
        <f t="shared" si="68"/>
        <v>480</v>
      </c>
      <c r="BI451" s="14">
        <f t="shared" si="69"/>
        <v>0</v>
      </c>
      <c r="BJ451" s="14">
        <f t="shared" si="70"/>
        <v>1200</v>
      </c>
      <c r="BK451" s="14">
        <f t="shared" si="71"/>
        <v>480</v>
      </c>
      <c r="BL451" s="14">
        <f t="shared" si="66"/>
        <v>960</v>
      </c>
    </row>
    <row r="452" spans="58:64" ht="16.5" x14ac:dyDescent="0.2">
      <c r="BF452" s="55">
        <v>447</v>
      </c>
      <c r="BG452" s="14">
        <f t="shared" si="67"/>
        <v>0</v>
      </c>
      <c r="BH452" s="14">
        <f t="shared" si="68"/>
        <v>480</v>
      </c>
      <c r="BI452" s="14">
        <f t="shared" si="69"/>
        <v>0</v>
      </c>
      <c r="BJ452" s="14">
        <f t="shared" si="70"/>
        <v>1200</v>
      </c>
      <c r="BK452" s="14">
        <f t="shared" si="71"/>
        <v>480</v>
      </c>
      <c r="BL452" s="14">
        <f t="shared" si="66"/>
        <v>960</v>
      </c>
    </row>
    <row r="453" spans="58:64" ht="16.5" x14ac:dyDescent="0.2">
      <c r="BF453" s="55">
        <v>448</v>
      </c>
      <c r="BG453" s="14">
        <f t="shared" si="67"/>
        <v>0</v>
      </c>
      <c r="BH453" s="14">
        <f t="shared" si="68"/>
        <v>480</v>
      </c>
      <c r="BI453" s="14">
        <f t="shared" si="69"/>
        <v>0</v>
      </c>
      <c r="BJ453" s="14">
        <f t="shared" si="70"/>
        <v>1200</v>
      </c>
      <c r="BK453" s="14">
        <f t="shared" si="71"/>
        <v>480</v>
      </c>
      <c r="BL453" s="14">
        <f t="shared" si="66"/>
        <v>960</v>
      </c>
    </row>
    <row r="454" spans="58:64" ht="16.5" x14ac:dyDescent="0.2">
      <c r="BF454" s="55">
        <v>449</v>
      </c>
      <c r="BG454" s="14">
        <f t="shared" si="67"/>
        <v>0</v>
      </c>
      <c r="BH454" s="14">
        <f t="shared" si="68"/>
        <v>480</v>
      </c>
      <c r="BI454" s="14">
        <f t="shared" si="69"/>
        <v>0</v>
      </c>
      <c r="BJ454" s="14">
        <f t="shared" si="70"/>
        <v>1200</v>
      </c>
      <c r="BK454" s="14">
        <f t="shared" si="71"/>
        <v>480</v>
      </c>
      <c r="BL454" s="14">
        <f t="shared" si="66"/>
        <v>960</v>
      </c>
    </row>
    <row r="455" spans="58:64" ht="16.5" x14ac:dyDescent="0.2">
      <c r="BF455" s="55">
        <v>450</v>
      </c>
      <c r="BG455" s="14">
        <f t="shared" si="67"/>
        <v>0</v>
      </c>
      <c r="BH455" s="14">
        <f t="shared" si="68"/>
        <v>480</v>
      </c>
      <c r="BI455" s="14">
        <f t="shared" si="69"/>
        <v>0</v>
      </c>
      <c r="BJ455" s="14">
        <f t="shared" si="70"/>
        <v>1200</v>
      </c>
      <c r="BK455" s="14">
        <f t="shared" si="71"/>
        <v>480</v>
      </c>
      <c r="BL455" s="14">
        <f t="shared" ref="BL455:BL505" si="72">BK455*BL$3</f>
        <v>960</v>
      </c>
    </row>
    <row r="456" spans="58:64" ht="16.5" x14ac:dyDescent="0.2">
      <c r="BF456" s="55">
        <v>451</v>
      </c>
      <c r="BG456" s="14">
        <f t="shared" si="67"/>
        <v>0</v>
      </c>
      <c r="BH456" s="14">
        <f t="shared" si="68"/>
        <v>480</v>
      </c>
      <c r="BI456" s="14">
        <f t="shared" si="69"/>
        <v>0</v>
      </c>
      <c r="BJ456" s="14">
        <f t="shared" si="70"/>
        <v>1200</v>
      </c>
      <c r="BK456" s="14">
        <f t="shared" si="71"/>
        <v>480</v>
      </c>
      <c r="BL456" s="14">
        <f t="shared" si="72"/>
        <v>960</v>
      </c>
    </row>
    <row r="457" spans="58:64" ht="16.5" x14ac:dyDescent="0.2">
      <c r="BF457" s="55">
        <v>452</v>
      </c>
      <c r="BG457" s="14">
        <f t="shared" si="67"/>
        <v>0</v>
      </c>
      <c r="BH457" s="14">
        <f t="shared" si="68"/>
        <v>480</v>
      </c>
      <c r="BI457" s="14">
        <f t="shared" si="69"/>
        <v>0</v>
      </c>
      <c r="BJ457" s="14">
        <f t="shared" si="70"/>
        <v>1200</v>
      </c>
      <c r="BK457" s="14">
        <f t="shared" si="71"/>
        <v>480</v>
      </c>
      <c r="BL457" s="14">
        <f t="shared" si="72"/>
        <v>960</v>
      </c>
    </row>
    <row r="458" spans="58:64" ht="16.5" x14ac:dyDescent="0.2">
      <c r="BF458" s="55">
        <v>453</v>
      </c>
      <c r="BG458" s="14">
        <f t="shared" si="67"/>
        <v>0</v>
      </c>
      <c r="BH458" s="14">
        <f t="shared" si="68"/>
        <v>480</v>
      </c>
      <c r="BI458" s="14">
        <f t="shared" si="69"/>
        <v>0</v>
      </c>
      <c r="BJ458" s="14">
        <f t="shared" si="70"/>
        <v>1200</v>
      </c>
      <c r="BK458" s="14">
        <f t="shared" si="71"/>
        <v>480</v>
      </c>
      <c r="BL458" s="14">
        <f t="shared" si="72"/>
        <v>960</v>
      </c>
    </row>
    <row r="459" spans="58:64" ht="16.5" x14ac:dyDescent="0.2">
      <c r="BF459" s="55">
        <v>454</v>
      </c>
      <c r="BG459" s="14">
        <f t="shared" si="67"/>
        <v>0</v>
      </c>
      <c r="BH459" s="14">
        <f t="shared" si="68"/>
        <v>480</v>
      </c>
      <c r="BI459" s="14">
        <f t="shared" si="69"/>
        <v>0</v>
      </c>
      <c r="BJ459" s="14">
        <f t="shared" si="70"/>
        <v>1200</v>
      </c>
      <c r="BK459" s="14">
        <f t="shared" si="71"/>
        <v>480</v>
      </c>
      <c r="BL459" s="14">
        <f t="shared" si="72"/>
        <v>960</v>
      </c>
    </row>
    <row r="460" spans="58:64" ht="16.5" x14ac:dyDescent="0.2">
      <c r="BF460" s="55">
        <v>455</v>
      </c>
      <c r="BG460" s="14">
        <f t="shared" si="67"/>
        <v>0</v>
      </c>
      <c r="BH460" s="14">
        <f t="shared" si="68"/>
        <v>480</v>
      </c>
      <c r="BI460" s="14">
        <f t="shared" si="69"/>
        <v>0</v>
      </c>
      <c r="BJ460" s="14">
        <f t="shared" si="70"/>
        <v>1200</v>
      </c>
      <c r="BK460" s="14">
        <f t="shared" si="71"/>
        <v>480</v>
      </c>
      <c r="BL460" s="14">
        <f t="shared" si="72"/>
        <v>960</v>
      </c>
    </row>
    <row r="461" spans="58:64" ht="16.5" x14ac:dyDescent="0.2">
      <c r="BF461" s="55">
        <v>456</v>
      </c>
      <c r="BG461" s="14">
        <f t="shared" si="67"/>
        <v>0</v>
      </c>
      <c r="BH461" s="14">
        <f t="shared" si="68"/>
        <v>480</v>
      </c>
      <c r="BI461" s="14">
        <f t="shared" si="69"/>
        <v>0</v>
      </c>
      <c r="BJ461" s="14">
        <f t="shared" si="70"/>
        <v>1200</v>
      </c>
      <c r="BK461" s="14">
        <f t="shared" si="71"/>
        <v>480</v>
      </c>
      <c r="BL461" s="14">
        <f t="shared" si="72"/>
        <v>960</v>
      </c>
    </row>
    <row r="462" spans="58:64" ht="16.5" x14ac:dyDescent="0.2">
      <c r="BF462" s="55">
        <v>457</v>
      </c>
      <c r="BG462" s="14">
        <f t="shared" si="67"/>
        <v>0</v>
      </c>
      <c r="BH462" s="14">
        <f t="shared" si="68"/>
        <v>480</v>
      </c>
      <c r="BI462" s="14">
        <f t="shared" si="69"/>
        <v>0</v>
      </c>
      <c r="BJ462" s="14">
        <f t="shared" si="70"/>
        <v>1200</v>
      </c>
      <c r="BK462" s="14">
        <f t="shared" si="71"/>
        <v>480</v>
      </c>
      <c r="BL462" s="14">
        <f t="shared" si="72"/>
        <v>960</v>
      </c>
    </row>
    <row r="463" spans="58:64" ht="16.5" x14ac:dyDescent="0.2">
      <c r="BF463" s="55">
        <v>458</v>
      </c>
      <c r="BG463" s="14">
        <f t="shared" si="67"/>
        <v>0</v>
      </c>
      <c r="BH463" s="14">
        <f t="shared" si="68"/>
        <v>480</v>
      </c>
      <c r="BI463" s="14">
        <f t="shared" si="69"/>
        <v>0</v>
      </c>
      <c r="BJ463" s="14">
        <f t="shared" si="70"/>
        <v>1200</v>
      </c>
      <c r="BK463" s="14">
        <f t="shared" si="71"/>
        <v>480</v>
      </c>
      <c r="BL463" s="14">
        <f t="shared" si="72"/>
        <v>960</v>
      </c>
    </row>
    <row r="464" spans="58:64" ht="16.5" x14ac:dyDescent="0.2">
      <c r="BF464" s="55">
        <v>459</v>
      </c>
      <c r="BG464" s="14">
        <f t="shared" si="67"/>
        <v>0</v>
      </c>
      <c r="BH464" s="14">
        <f t="shared" si="68"/>
        <v>480</v>
      </c>
      <c r="BI464" s="14">
        <f t="shared" si="69"/>
        <v>0</v>
      </c>
      <c r="BJ464" s="14">
        <f t="shared" si="70"/>
        <v>1200</v>
      </c>
      <c r="BK464" s="14">
        <f t="shared" si="71"/>
        <v>480</v>
      </c>
      <c r="BL464" s="14">
        <f t="shared" si="72"/>
        <v>960</v>
      </c>
    </row>
    <row r="465" spans="58:64" ht="16.5" x14ac:dyDescent="0.2">
      <c r="BF465" s="55">
        <v>460</v>
      </c>
      <c r="BG465" s="14">
        <f t="shared" si="67"/>
        <v>0</v>
      </c>
      <c r="BH465" s="14">
        <f t="shared" si="68"/>
        <v>480</v>
      </c>
      <c r="BI465" s="14">
        <f t="shared" si="69"/>
        <v>0</v>
      </c>
      <c r="BJ465" s="14">
        <f t="shared" si="70"/>
        <v>1200</v>
      </c>
      <c r="BK465" s="14">
        <f t="shared" si="71"/>
        <v>480</v>
      </c>
      <c r="BL465" s="14">
        <f t="shared" si="72"/>
        <v>960</v>
      </c>
    </row>
    <row r="466" spans="58:64" ht="16.5" x14ac:dyDescent="0.2">
      <c r="BF466" s="55">
        <v>461</v>
      </c>
      <c r="BG466" s="14">
        <f t="shared" si="67"/>
        <v>0</v>
      </c>
      <c r="BH466" s="14">
        <f t="shared" si="68"/>
        <v>480</v>
      </c>
      <c r="BI466" s="14">
        <f t="shared" si="69"/>
        <v>0</v>
      </c>
      <c r="BJ466" s="14">
        <f t="shared" si="70"/>
        <v>1200</v>
      </c>
      <c r="BK466" s="14">
        <f t="shared" si="71"/>
        <v>480</v>
      </c>
      <c r="BL466" s="14">
        <f t="shared" si="72"/>
        <v>960</v>
      </c>
    </row>
    <row r="467" spans="58:64" ht="16.5" x14ac:dyDescent="0.2">
      <c r="BF467" s="55">
        <v>462</v>
      </c>
      <c r="BG467" s="14">
        <f t="shared" si="67"/>
        <v>0</v>
      </c>
      <c r="BH467" s="14">
        <f t="shared" si="68"/>
        <v>480</v>
      </c>
      <c r="BI467" s="14">
        <f t="shared" si="69"/>
        <v>0</v>
      </c>
      <c r="BJ467" s="14">
        <f t="shared" si="70"/>
        <v>1200</v>
      </c>
      <c r="BK467" s="14">
        <f t="shared" si="71"/>
        <v>480</v>
      </c>
      <c r="BL467" s="14">
        <f t="shared" si="72"/>
        <v>960</v>
      </c>
    </row>
    <row r="468" spans="58:64" ht="16.5" x14ac:dyDescent="0.2">
      <c r="BF468" s="55">
        <v>463</v>
      </c>
      <c r="BG468" s="14">
        <f t="shared" si="67"/>
        <v>0</v>
      </c>
      <c r="BH468" s="14">
        <f t="shared" si="68"/>
        <v>480</v>
      </c>
      <c r="BI468" s="14">
        <f t="shared" si="69"/>
        <v>0</v>
      </c>
      <c r="BJ468" s="14">
        <f t="shared" si="70"/>
        <v>1200</v>
      </c>
      <c r="BK468" s="14">
        <f t="shared" si="71"/>
        <v>480</v>
      </c>
      <c r="BL468" s="14">
        <f t="shared" si="72"/>
        <v>960</v>
      </c>
    </row>
    <row r="469" spans="58:64" ht="16.5" x14ac:dyDescent="0.2">
      <c r="BF469" s="55">
        <v>464</v>
      </c>
      <c r="BG469" s="14">
        <f t="shared" si="67"/>
        <v>0</v>
      </c>
      <c r="BH469" s="14">
        <f t="shared" si="68"/>
        <v>480</v>
      </c>
      <c r="BI469" s="14">
        <f t="shared" si="69"/>
        <v>0</v>
      </c>
      <c r="BJ469" s="14">
        <f t="shared" si="70"/>
        <v>1200</v>
      </c>
      <c r="BK469" s="14">
        <f t="shared" si="71"/>
        <v>480</v>
      </c>
      <c r="BL469" s="14">
        <f t="shared" si="72"/>
        <v>960</v>
      </c>
    </row>
    <row r="470" spans="58:64" ht="16.5" x14ac:dyDescent="0.2">
      <c r="BF470" s="55">
        <v>465</v>
      </c>
      <c r="BG470" s="14">
        <f t="shared" ref="BG470:BG505" si="73">SUMIFS($F$5:$F$104,$AT$6:$AT$105,"="&amp;BF470)+SUMIFS($Q$5:$Q$104,$AW$6:$AW$105,"="&amp;BF470)+SUMIFS($AB$5:$AB$104,$AZ$6:$AZ$105,"="&amp;BF470)+SUMIFS($AM$5:$AM$104,$BC$6:$BC$105,"="&amp;BF470)</f>
        <v>0</v>
      </c>
      <c r="BH470" s="14">
        <f t="shared" ref="BH470:BH505" si="74">INDEX($G$5:$G$104,MATCH(BF470,$AT$5:$AT$105,1)-1)+INDEX($R$5:$R$104,MATCH(BF470,$AW$5:$AW$105,1)-1)+INDEX($AC$5:$AC$104,MATCH(BF470,$AZ$5:$AZ$105,1)-1)+INDEX($AN$5:$AN$104,MATCH(BF470,$BC$5:$BC$105,1)-1)</f>
        <v>480</v>
      </c>
      <c r="BI470" s="14">
        <f t="shared" ref="BI470:BI505" si="75">SUMIFS($H$5:$H$104,$AT$6:$AT$105,"="&amp;BF470)+SUMIFS($S$5:$S$104,$AW$6:$AW$105,"="&amp;BF470)+SUMIFS($AD$5:$AD$104,$AZ$6:$AZ$105,"="&amp;BF470)+SUMIFS($AO$5:$AO$104,$BC$6:$BC$105,"="&amp;BF470)</f>
        <v>0</v>
      </c>
      <c r="BJ470" s="14">
        <f t="shared" ref="BJ470:BJ505" si="76">INDEX($I$5:$I$104,MATCH(BF470,$AT$5:$AT$105,1)-1)+INDEX($T$5:$T$104,MATCH(BF470,$AW$5:$AW$105,1)-1)+INDEX($AE$5:$AE$104,MATCH(BF470,$AZ$5:$AZ$105,1)-1)+INDEX($AP$5:$AP$104,MATCH(BF470,$BC$5:$BC$105,1)-1)</f>
        <v>1200</v>
      </c>
      <c r="BK470" s="14">
        <f t="shared" ref="BK470:BK505" si="77">BG470+BH469</f>
        <v>480</v>
      </c>
      <c r="BL470" s="14">
        <f t="shared" si="72"/>
        <v>960</v>
      </c>
    </row>
    <row r="471" spans="58:64" ht="16.5" x14ac:dyDescent="0.2">
      <c r="BF471" s="55">
        <v>466</v>
      </c>
      <c r="BG471" s="14">
        <f t="shared" si="73"/>
        <v>0</v>
      </c>
      <c r="BH471" s="14">
        <f t="shared" si="74"/>
        <v>480</v>
      </c>
      <c r="BI471" s="14">
        <f t="shared" si="75"/>
        <v>0</v>
      </c>
      <c r="BJ471" s="14">
        <f t="shared" si="76"/>
        <v>1200</v>
      </c>
      <c r="BK471" s="14">
        <f t="shared" si="77"/>
        <v>480</v>
      </c>
      <c r="BL471" s="14">
        <f t="shared" si="72"/>
        <v>960</v>
      </c>
    </row>
    <row r="472" spans="58:64" ht="16.5" x14ac:dyDescent="0.2">
      <c r="BF472" s="55">
        <v>467</v>
      </c>
      <c r="BG472" s="14">
        <f t="shared" si="73"/>
        <v>0</v>
      </c>
      <c r="BH472" s="14">
        <f t="shared" si="74"/>
        <v>480</v>
      </c>
      <c r="BI472" s="14">
        <f t="shared" si="75"/>
        <v>0</v>
      </c>
      <c r="BJ472" s="14">
        <f t="shared" si="76"/>
        <v>1200</v>
      </c>
      <c r="BK472" s="14">
        <f t="shared" si="77"/>
        <v>480</v>
      </c>
      <c r="BL472" s="14">
        <f t="shared" si="72"/>
        <v>960</v>
      </c>
    </row>
    <row r="473" spans="58:64" ht="16.5" x14ac:dyDescent="0.2">
      <c r="BF473" s="55">
        <v>468</v>
      </c>
      <c r="BG473" s="14">
        <f t="shared" si="73"/>
        <v>0</v>
      </c>
      <c r="BH473" s="14">
        <f t="shared" si="74"/>
        <v>480</v>
      </c>
      <c r="BI473" s="14">
        <f t="shared" si="75"/>
        <v>0</v>
      </c>
      <c r="BJ473" s="14">
        <f t="shared" si="76"/>
        <v>1200</v>
      </c>
      <c r="BK473" s="14">
        <f t="shared" si="77"/>
        <v>480</v>
      </c>
      <c r="BL473" s="14">
        <f t="shared" si="72"/>
        <v>960</v>
      </c>
    </row>
    <row r="474" spans="58:64" ht="16.5" x14ac:dyDescent="0.2">
      <c r="BF474" s="55">
        <v>469</v>
      </c>
      <c r="BG474" s="14">
        <f t="shared" si="73"/>
        <v>0</v>
      </c>
      <c r="BH474" s="14">
        <f t="shared" si="74"/>
        <v>480</v>
      </c>
      <c r="BI474" s="14">
        <f t="shared" si="75"/>
        <v>0</v>
      </c>
      <c r="BJ474" s="14">
        <f t="shared" si="76"/>
        <v>1200</v>
      </c>
      <c r="BK474" s="14">
        <f t="shared" si="77"/>
        <v>480</v>
      </c>
      <c r="BL474" s="14">
        <f t="shared" si="72"/>
        <v>960</v>
      </c>
    </row>
    <row r="475" spans="58:64" ht="16.5" x14ac:dyDescent="0.2">
      <c r="BF475" s="55">
        <v>470</v>
      </c>
      <c r="BG475" s="14">
        <f t="shared" si="73"/>
        <v>0</v>
      </c>
      <c r="BH475" s="14">
        <f t="shared" si="74"/>
        <v>480</v>
      </c>
      <c r="BI475" s="14">
        <f t="shared" si="75"/>
        <v>0</v>
      </c>
      <c r="BJ475" s="14">
        <f t="shared" si="76"/>
        <v>1200</v>
      </c>
      <c r="BK475" s="14">
        <f t="shared" si="77"/>
        <v>480</v>
      </c>
      <c r="BL475" s="14">
        <f t="shared" si="72"/>
        <v>960</v>
      </c>
    </row>
    <row r="476" spans="58:64" ht="16.5" x14ac:dyDescent="0.2">
      <c r="BF476" s="55">
        <v>471</v>
      </c>
      <c r="BG476" s="14">
        <f t="shared" si="73"/>
        <v>0</v>
      </c>
      <c r="BH476" s="14">
        <f t="shared" si="74"/>
        <v>480</v>
      </c>
      <c r="BI476" s="14">
        <f t="shared" si="75"/>
        <v>0</v>
      </c>
      <c r="BJ476" s="14">
        <f t="shared" si="76"/>
        <v>1200</v>
      </c>
      <c r="BK476" s="14">
        <f t="shared" si="77"/>
        <v>480</v>
      </c>
      <c r="BL476" s="14">
        <f t="shared" si="72"/>
        <v>960</v>
      </c>
    </row>
    <row r="477" spans="58:64" ht="16.5" x14ac:dyDescent="0.2">
      <c r="BF477" s="55">
        <v>472</v>
      </c>
      <c r="BG477" s="14">
        <f t="shared" si="73"/>
        <v>0</v>
      </c>
      <c r="BH477" s="14">
        <f t="shared" si="74"/>
        <v>480</v>
      </c>
      <c r="BI477" s="14">
        <f t="shared" si="75"/>
        <v>0</v>
      </c>
      <c r="BJ477" s="14">
        <f t="shared" si="76"/>
        <v>1200</v>
      </c>
      <c r="BK477" s="14">
        <f t="shared" si="77"/>
        <v>480</v>
      </c>
      <c r="BL477" s="14">
        <f t="shared" si="72"/>
        <v>960</v>
      </c>
    </row>
    <row r="478" spans="58:64" ht="16.5" x14ac:dyDescent="0.2">
      <c r="BF478" s="55">
        <v>473</v>
      </c>
      <c r="BG478" s="14">
        <f t="shared" si="73"/>
        <v>0</v>
      </c>
      <c r="BH478" s="14">
        <f t="shared" si="74"/>
        <v>480</v>
      </c>
      <c r="BI478" s="14">
        <f t="shared" si="75"/>
        <v>0</v>
      </c>
      <c r="BJ478" s="14">
        <f t="shared" si="76"/>
        <v>1200</v>
      </c>
      <c r="BK478" s="14">
        <f t="shared" si="77"/>
        <v>480</v>
      </c>
      <c r="BL478" s="14">
        <f t="shared" si="72"/>
        <v>960</v>
      </c>
    </row>
    <row r="479" spans="58:64" ht="16.5" x14ac:dyDescent="0.2">
      <c r="BF479" s="55">
        <v>474</v>
      </c>
      <c r="BG479" s="14">
        <f t="shared" si="73"/>
        <v>0</v>
      </c>
      <c r="BH479" s="14">
        <f t="shared" si="74"/>
        <v>480</v>
      </c>
      <c r="BI479" s="14">
        <f t="shared" si="75"/>
        <v>0</v>
      </c>
      <c r="BJ479" s="14">
        <f t="shared" si="76"/>
        <v>1200</v>
      </c>
      <c r="BK479" s="14">
        <f t="shared" si="77"/>
        <v>480</v>
      </c>
      <c r="BL479" s="14">
        <f t="shared" si="72"/>
        <v>960</v>
      </c>
    </row>
    <row r="480" spans="58:64" ht="16.5" x14ac:dyDescent="0.2">
      <c r="BF480" s="55">
        <v>475</v>
      </c>
      <c r="BG480" s="14">
        <f t="shared" si="73"/>
        <v>0</v>
      </c>
      <c r="BH480" s="14">
        <f t="shared" si="74"/>
        <v>480</v>
      </c>
      <c r="BI480" s="14">
        <f t="shared" si="75"/>
        <v>0</v>
      </c>
      <c r="BJ480" s="14">
        <f t="shared" si="76"/>
        <v>1200</v>
      </c>
      <c r="BK480" s="14">
        <f t="shared" si="77"/>
        <v>480</v>
      </c>
      <c r="BL480" s="14">
        <f t="shared" si="72"/>
        <v>960</v>
      </c>
    </row>
    <row r="481" spans="58:64" ht="16.5" x14ac:dyDescent="0.2">
      <c r="BF481" s="55">
        <v>476</v>
      </c>
      <c r="BG481" s="14">
        <f t="shared" si="73"/>
        <v>0</v>
      </c>
      <c r="BH481" s="14">
        <f t="shared" si="74"/>
        <v>480</v>
      </c>
      <c r="BI481" s="14">
        <f t="shared" si="75"/>
        <v>0</v>
      </c>
      <c r="BJ481" s="14">
        <f t="shared" si="76"/>
        <v>1200</v>
      </c>
      <c r="BK481" s="14">
        <f t="shared" si="77"/>
        <v>480</v>
      </c>
      <c r="BL481" s="14">
        <f t="shared" si="72"/>
        <v>960</v>
      </c>
    </row>
    <row r="482" spans="58:64" ht="16.5" x14ac:dyDescent="0.2">
      <c r="BF482" s="55">
        <v>477</v>
      </c>
      <c r="BG482" s="14">
        <f t="shared" si="73"/>
        <v>0</v>
      </c>
      <c r="BH482" s="14">
        <f t="shared" si="74"/>
        <v>480</v>
      </c>
      <c r="BI482" s="14">
        <f t="shared" si="75"/>
        <v>0</v>
      </c>
      <c r="BJ482" s="14">
        <f t="shared" si="76"/>
        <v>1200</v>
      </c>
      <c r="BK482" s="14">
        <f t="shared" si="77"/>
        <v>480</v>
      </c>
      <c r="BL482" s="14">
        <f t="shared" si="72"/>
        <v>960</v>
      </c>
    </row>
    <row r="483" spans="58:64" ht="16.5" x14ac:dyDescent="0.2">
      <c r="BF483" s="55">
        <v>478</v>
      </c>
      <c r="BG483" s="14">
        <f t="shared" si="73"/>
        <v>0</v>
      </c>
      <c r="BH483" s="14">
        <f t="shared" si="74"/>
        <v>480</v>
      </c>
      <c r="BI483" s="14">
        <f t="shared" si="75"/>
        <v>0</v>
      </c>
      <c r="BJ483" s="14">
        <f t="shared" si="76"/>
        <v>1200</v>
      </c>
      <c r="BK483" s="14">
        <f t="shared" si="77"/>
        <v>480</v>
      </c>
      <c r="BL483" s="14">
        <f t="shared" si="72"/>
        <v>960</v>
      </c>
    </row>
    <row r="484" spans="58:64" ht="16.5" x14ac:dyDescent="0.2">
      <c r="BF484" s="55">
        <v>479</v>
      </c>
      <c r="BG484" s="14">
        <f t="shared" si="73"/>
        <v>0</v>
      </c>
      <c r="BH484" s="14">
        <f t="shared" si="74"/>
        <v>480</v>
      </c>
      <c r="BI484" s="14">
        <f t="shared" si="75"/>
        <v>0</v>
      </c>
      <c r="BJ484" s="14">
        <f t="shared" si="76"/>
        <v>1200</v>
      </c>
      <c r="BK484" s="14">
        <f t="shared" si="77"/>
        <v>480</v>
      </c>
      <c r="BL484" s="14">
        <f t="shared" si="72"/>
        <v>960</v>
      </c>
    </row>
    <row r="485" spans="58:64" ht="16.5" x14ac:dyDescent="0.2">
      <c r="BF485" s="55">
        <v>480</v>
      </c>
      <c r="BG485" s="14">
        <f t="shared" si="73"/>
        <v>0</v>
      </c>
      <c r="BH485" s="14">
        <f t="shared" si="74"/>
        <v>480</v>
      </c>
      <c r="BI485" s="14">
        <f t="shared" si="75"/>
        <v>0</v>
      </c>
      <c r="BJ485" s="14">
        <f t="shared" si="76"/>
        <v>1200</v>
      </c>
      <c r="BK485" s="14">
        <f t="shared" si="77"/>
        <v>480</v>
      </c>
      <c r="BL485" s="14">
        <f t="shared" si="72"/>
        <v>960</v>
      </c>
    </row>
    <row r="486" spans="58:64" ht="16.5" x14ac:dyDescent="0.2">
      <c r="BF486" s="55">
        <v>481</v>
      </c>
      <c r="BG486" s="14">
        <f t="shared" si="73"/>
        <v>0</v>
      </c>
      <c r="BH486" s="14">
        <f t="shared" si="74"/>
        <v>480</v>
      </c>
      <c r="BI486" s="14">
        <f t="shared" si="75"/>
        <v>0</v>
      </c>
      <c r="BJ486" s="14">
        <f t="shared" si="76"/>
        <v>1200</v>
      </c>
      <c r="BK486" s="14">
        <f t="shared" si="77"/>
        <v>480</v>
      </c>
      <c r="BL486" s="14">
        <f t="shared" si="72"/>
        <v>960</v>
      </c>
    </row>
    <row r="487" spans="58:64" ht="16.5" x14ac:dyDescent="0.2">
      <c r="BF487" s="55">
        <v>482</v>
      </c>
      <c r="BG487" s="14">
        <f t="shared" si="73"/>
        <v>0</v>
      </c>
      <c r="BH487" s="14">
        <f t="shared" si="74"/>
        <v>480</v>
      </c>
      <c r="BI487" s="14">
        <f t="shared" si="75"/>
        <v>0</v>
      </c>
      <c r="BJ487" s="14">
        <f t="shared" si="76"/>
        <v>1200</v>
      </c>
      <c r="BK487" s="14">
        <f t="shared" si="77"/>
        <v>480</v>
      </c>
      <c r="BL487" s="14">
        <f t="shared" si="72"/>
        <v>960</v>
      </c>
    </row>
    <row r="488" spans="58:64" ht="16.5" x14ac:dyDescent="0.2">
      <c r="BF488" s="55">
        <v>483</v>
      </c>
      <c r="BG488" s="14">
        <f t="shared" si="73"/>
        <v>0</v>
      </c>
      <c r="BH488" s="14">
        <f t="shared" si="74"/>
        <v>480</v>
      </c>
      <c r="BI488" s="14">
        <f t="shared" si="75"/>
        <v>0</v>
      </c>
      <c r="BJ488" s="14">
        <f t="shared" si="76"/>
        <v>1200</v>
      </c>
      <c r="BK488" s="14">
        <f t="shared" si="77"/>
        <v>480</v>
      </c>
      <c r="BL488" s="14">
        <f t="shared" si="72"/>
        <v>960</v>
      </c>
    </row>
    <row r="489" spans="58:64" ht="16.5" x14ac:dyDescent="0.2">
      <c r="BF489" s="55">
        <v>484</v>
      </c>
      <c r="BG489" s="14">
        <f t="shared" si="73"/>
        <v>0</v>
      </c>
      <c r="BH489" s="14">
        <f t="shared" si="74"/>
        <v>480</v>
      </c>
      <c r="BI489" s="14">
        <f t="shared" si="75"/>
        <v>0</v>
      </c>
      <c r="BJ489" s="14">
        <f t="shared" si="76"/>
        <v>1200</v>
      </c>
      <c r="BK489" s="14">
        <f t="shared" si="77"/>
        <v>480</v>
      </c>
      <c r="BL489" s="14">
        <f t="shared" si="72"/>
        <v>960</v>
      </c>
    </row>
    <row r="490" spans="58:64" ht="16.5" x14ac:dyDescent="0.2">
      <c r="BF490" s="55">
        <v>485</v>
      </c>
      <c r="BG490" s="14">
        <f t="shared" si="73"/>
        <v>0</v>
      </c>
      <c r="BH490" s="14">
        <f t="shared" si="74"/>
        <v>480</v>
      </c>
      <c r="BI490" s="14">
        <f t="shared" si="75"/>
        <v>0</v>
      </c>
      <c r="BJ490" s="14">
        <f t="shared" si="76"/>
        <v>1200</v>
      </c>
      <c r="BK490" s="14">
        <f t="shared" si="77"/>
        <v>480</v>
      </c>
      <c r="BL490" s="14">
        <f t="shared" si="72"/>
        <v>960</v>
      </c>
    </row>
    <row r="491" spans="58:64" ht="16.5" x14ac:dyDescent="0.2">
      <c r="BF491" s="55">
        <v>486</v>
      </c>
      <c r="BG491" s="14">
        <f t="shared" si="73"/>
        <v>0</v>
      </c>
      <c r="BH491" s="14">
        <f t="shared" si="74"/>
        <v>480</v>
      </c>
      <c r="BI491" s="14">
        <f t="shared" si="75"/>
        <v>0</v>
      </c>
      <c r="BJ491" s="14">
        <f t="shared" si="76"/>
        <v>1200</v>
      </c>
      <c r="BK491" s="14">
        <f t="shared" si="77"/>
        <v>480</v>
      </c>
      <c r="BL491" s="14">
        <f t="shared" si="72"/>
        <v>960</v>
      </c>
    </row>
    <row r="492" spans="58:64" ht="16.5" x14ac:dyDescent="0.2">
      <c r="BF492" s="55">
        <v>487</v>
      </c>
      <c r="BG492" s="14">
        <f t="shared" si="73"/>
        <v>0</v>
      </c>
      <c r="BH492" s="14">
        <f t="shared" si="74"/>
        <v>480</v>
      </c>
      <c r="BI492" s="14">
        <f t="shared" si="75"/>
        <v>0</v>
      </c>
      <c r="BJ492" s="14">
        <f t="shared" si="76"/>
        <v>1200</v>
      </c>
      <c r="BK492" s="14">
        <f t="shared" si="77"/>
        <v>480</v>
      </c>
      <c r="BL492" s="14">
        <f t="shared" si="72"/>
        <v>960</v>
      </c>
    </row>
    <row r="493" spans="58:64" ht="16.5" x14ac:dyDescent="0.2">
      <c r="BF493" s="55">
        <v>488</v>
      </c>
      <c r="BG493" s="14">
        <f t="shared" si="73"/>
        <v>0</v>
      </c>
      <c r="BH493" s="14">
        <f t="shared" si="74"/>
        <v>480</v>
      </c>
      <c r="BI493" s="14">
        <f t="shared" si="75"/>
        <v>0</v>
      </c>
      <c r="BJ493" s="14">
        <f t="shared" si="76"/>
        <v>1200</v>
      </c>
      <c r="BK493" s="14">
        <f t="shared" si="77"/>
        <v>480</v>
      </c>
      <c r="BL493" s="14">
        <f t="shared" si="72"/>
        <v>960</v>
      </c>
    </row>
    <row r="494" spans="58:64" ht="16.5" x14ac:dyDescent="0.2">
      <c r="BF494" s="55">
        <v>489</v>
      </c>
      <c r="BG494" s="14">
        <f t="shared" si="73"/>
        <v>0</v>
      </c>
      <c r="BH494" s="14">
        <f t="shared" si="74"/>
        <v>480</v>
      </c>
      <c r="BI494" s="14">
        <f t="shared" si="75"/>
        <v>0</v>
      </c>
      <c r="BJ494" s="14">
        <f t="shared" si="76"/>
        <v>1200</v>
      </c>
      <c r="BK494" s="14">
        <f t="shared" si="77"/>
        <v>480</v>
      </c>
      <c r="BL494" s="14">
        <f t="shared" si="72"/>
        <v>960</v>
      </c>
    </row>
    <row r="495" spans="58:64" ht="16.5" x14ac:dyDescent="0.2">
      <c r="BF495" s="55">
        <v>490</v>
      </c>
      <c r="BG495" s="14">
        <f t="shared" si="73"/>
        <v>0</v>
      </c>
      <c r="BH495" s="14">
        <f t="shared" si="74"/>
        <v>480</v>
      </c>
      <c r="BI495" s="14">
        <f t="shared" si="75"/>
        <v>0</v>
      </c>
      <c r="BJ495" s="14">
        <f t="shared" si="76"/>
        <v>1200</v>
      </c>
      <c r="BK495" s="14">
        <f t="shared" si="77"/>
        <v>480</v>
      </c>
      <c r="BL495" s="14">
        <f t="shared" si="72"/>
        <v>960</v>
      </c>
    </row>
    <row r="496" spans="58:64" ht="16.5" x14ac:dyDescent="0.2">
      <c r="BF496" s="55">
        <v>491</v>
      </c>
      <c r="BG496" s="14">
        <f t="shared" si="73"/>
        <v>0</v>
      </c>
      <c r="BH496" s="14">
        <f t="shared" si="74"/>
        <v>480</v>
      </c>
      <c r="BI496" s="14">
        <f t="shared" si="75"/>
        <v>0</v>
      </c>
      <c r="BJ496" s="14">
        <f t="shared" si="76"/>
        <v>1200</v>
      </c>
      <c r="BK496" s="14">
        <f t="shared" si="77"/>
        <v>480</v>
      </c>
      <c r="BL496" s="14">
        <f t="shared" si="72"/>
        <v>960</v>
      </c>
    </row>
    <row r="497" spans="58:64" ht="16.5" x14ac:dyDescent="0.2">
      <c r="BF497" s="55">
        <v>492</v>
      </c>
      <c r="BG497" s="14">
        <f t="shared" si="73"/>
        <v>0</v>
      </c>
      <c r="BH497" s="14">
        <f t="shared" si="74"/>
        <v>480</v>
      </c>
      <c r="BI497" s="14">
        <f t="shared" si="75"/>
        <v>0</v>
      </c>
      <c r="BJ497" s="14">
        <f t="shared" si="76"/>
        <v>1200</v>
      </c>
      <c r="BK497" s="14">
        <f t="shared" si="77"/>
        <v>480</v>
      </c>
      <c r="BL497" s="14">
        <f t="shared" si="72"/>
        <v>960</v>
      </c>
    </row>
    <row r="498" spans="58:64" ht="16.5" x14ac:dyDescent="0.2">
      <c r="BF498" s="55">
        <v>493</v>
      </c>
      <c r="BG498" s="14">
        <f t="shared" si="73"/>
        <v>0</v>
      </c>
      <c r="BH498" s="14">
        <f t="shared" si="74"/>
        <v>480</v>
      </c>
      <c r="BI498" s="14">
        <f t="shared" si="75"/>
        <v>0</v>
      </c>
      <c r="BJ498" s="14">
        <f t="shared" si="76"/>
        <v>1200</v>
      </c>
      <c r="BK498" s="14">
        <f t="shared" si="77"/>
        <v>480</v>
      </c>
      <c r="BL498" s="14">
        <f t="shared" si="72"/>
        <v>960</v>
      </c>
    </row>
    <row r="499" spans="58:64" ht="16.5" x14ac:dyDescent="0.2">
      <c r="BF499" s="55">
        <v>494</v>
      </c>
      <c r="BG499" s="14">
        <f t="shared" si="73"/>
        <v>0</v>
      </c>
      <c r="BH499" s="14">
        <f t="shared" si="74"/>
        <v>480</v>
      </c>
      <c r="BI499" s="14">
        <f t="shared" si="75"/>
        <v>0</v>
      </c>
      <c r="BJ499" s="14">
        <f t="shared" si="76"/>
        <v>1200</v>
      </c>
      <c r="BK499" s="14">
        <f t="shared" si="77"/>
        <v>480</v>
      </c>
      <c r="BL499" s="14">
        <f t="shared" si="72"/>
        <v>960</v>
      </c>
    </row>
    <row r="500" spans="58:64" ht="16.5" x14ac:dyDescent="0.2">
      <c r="BF500" s="55">
        <v>495</v>
      </c>
      <c r="BG500" s="14">
        <f t="shared" si="73"/>
        <v>0</v>
      </c>
      <c r="BH500" s="14">
        <f t="shared" si="74"/>
        <v>480</v>
      </c>
      <c r="BI500" s="14">
        <f t="shared" si="75"/>
        <v>0</v>
      </c>
      <c r="BJ500" s="14">
        <f t="shared" si="76"/>
        <v>1200</v>
      </c>
      <c r="BK500" s="14">
        <f t="shared" si="77"/>
        <v>480</v>
      </c>
      <c r="BL500" s="14">
        <f t="shared" si="72"/>
        <v>960</v>
      </c>
    </row>
    <row r="501" spans="58:64" ht="16.5" x14ac:dyDescent="0.2">
      <c r="BF501" s="55">
        <v>496</v>
      </c>
      <c r="BG501" s="14">
        <f t="shared" si="73"/>
        <v>0</v>
      </c>
      <c r="BH501" s="14">
        <f t="shared" si="74"/>
        <v>480</v>
      </c>
      <c r="BI501" s="14">
        <f t="shared" si="75"/>
        <v>0</v>
      </c>
      <c r="BJ501" s="14">
        <f t="shared" si="76"/>
        <v>1200</v>
      </c>
      <c r="BK501" s="14">
        <f t="shared" si="77"/>
        <v>480</v>
      </c>
      <c r="BL501" s="14">
        <f t="shared" si="72"/>
        <v>960</v>
      </c>
    </row>
    <row r="502" spans="58:64" ht="16.5" x14ac:dyDescent="0.2">
      <c r="BF502" s="55">
        <v>497</v>
      </c>
      <c r="BG502" s="14">
        <f t="shared" si="73"/>
        <v>0</v>
      </c>
      <c r="BH502" s="14">
        <f t="shared" si="74"/>
        <v>480</v>
      </c>
      <c r="BI502" s="14">
        <f t="shared" si="75"/>
        <v>0</v>
      </c>
      <c r="BJ502" s="14">
        <f t="shared" si="76"/>
        <v>1200</v>
      </c>
      <c r="BK502" s="14">
        <f t="shared" si="77"/>
        <v>480</v>
      </c>
      <c r="BL502" s="14">
        <f t="shared" si="72"/>
        <v>960</v>
      </c>
    </row>
    <row r="503" spans="58:64" ht="16.5" x14ac:dyDescent="0.2">
      <c r="BF503" s="55">
        <v>498</v>
      </c>
      <c r="BG503" s="14">
        <f t="shared" si="73"/>
        <v>0</v>
      </c>
      <c r="BH503" s="14">
        <f t="shared" si="74"/>
        <v>480</v>
      </c>
      <c r="BI503" s="14">
        <f t="shared" si="75"/>
        <v>0</v>
      </c>
      <c r="BJ503" s="14">
        <f t="shared" si="76"/>
        <v>1200</v>
      </c>
      <c r="BK503" s="14">
        <f t="shared" si="77"/>
        <v>480</v>
      </c>
      <c r="BL503" s="14">
        <f t="shared" si="72"/>
        <v>960</v>
      </c>
    </row>
    <row r="504" spans="58:64" ht="16.5" x14ac:dyDescent="0.2">
      <c r="BF504" s="55">
        <v>499</v>
      </c>
      <c r="BG504" s="14">
        <f t="shared" si="73"/>
        <v>0</v>
      </c>
      <c r="BH504" s="14">
        <f t="shared" si="74"/>
        <v>480</v>
      </c>
      <c r="BI504" s="14">
        <f t="shared" si="75"/>
        <v>0</v>
      </c>
      <c r="BJ504" s="14">
        <f t="shared" si="76"/>
        <v>1200</v>
      </c>
      <c r="BK504" s="14">
        <f t="shared" si="77"/>
        <v>480</v>
      </c>
      <c r="BL504" s="14">
        <f t="shared" si="72"/>
        <v>960</v>
      </c>
    </row>
    <row r="505" spans="58:64" ht="16.5" x14ac:dyDescent="0.2">
      <c r="BF505" s="55">
        <v>500</v>
      </c>
      <c r="BG505" s="14">
        <f t="shared" si="73"/>
        <v>0</v>
      </c>
      <c r="BH505" s="14">
        <f t="shared" si="74"/>
        <v>480</v>
      </c>
      <c r="BI505" s="14">
        <f t="shared" si="75"/>
        <v>0</v>
      </c>
      <c r="BJ505" s="14">
        <f t="shared" si="76"/>
        <v>1200</v>
      </c>
      <c r="BK505" s="14">
        <f t="shared" si="77"/>
        <v>480</v>
      </c>
      <c r="BL505" s="14">
        <f t="shared" si="72"/>
        <v>960</v>
      </c>
    </row>
  </sheetData>
  <mergeCells count="9">
    <mergeCell ref="A3:I3"/>
    <mergeCell ref="L3:T3"/>
    <mergeCell ref="W3:AE3"/>
    <mergeCell ref="AH3:AP3"/>
    <mergeCell ref="BQ3:BR3"/>
    <mergeCell ref="AS3:AT3"/>
    <mergeCell ref="AV3:AW3"/>
    <mergeCell ref="AY3:AZ3"/>
    <mergeCell ref="BB3:BC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workbookViewId="0">
      <selection activeCell="R21" sqref="R21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.875" customWidth="1"/>
    <col min="5" max="5" width="9" customWidth="1"/>
    <col min="6" max="10" width="10.625" customWidth="1"/>
    <col min="11" max="11" width="11.875" customWidth="1"/>
    <col min="12" max="13" width="11.75" customWidth="1"/>
    <col min="14" max="14" width="10.625" customWidth="1"/>
    <col min="15" max="15" width="12.25" customWidth="1"/>
    <col min="16" max="17" width="14" customWidth="1"/>
    <col min="18" max="34" width="10.625" customWidth="1"/>
  </cols>
  <sheetData>
    <row r="2" spans="1:20" ht="20.25" x14ac:dyDescent="0.2">
      <c r="A2" s="140" t="s">
        <v>132</v>
      </c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5"/>
      <c r="T2" s="37">
        <v>0.1</v>
      </c>
    </row>
    <row r="3" spans="1:20" ht="17.25" x14ac:dyDescent="0.2">
      <c r="A3" s="12" t="s">
        <v>124</v>
      </c>
      <c r="B3" s="12" t="s">
        <v>131</v>
      </c>
      <c r="C3" s="12" t="s">
        <v>134</v>
      </c>
      <c r="D3" s="12" t="s">
        <v>125</v>
      </c>
      <c r="E3" s="12" t="s">
        <v>126</v>
      </c>
      <c r="F3" s="12" t="s">
        <v>239</v>
      </c>
      <c r="G3" s="12" t="s">
        <v>130</v>
      </c>
      <c r="H3" s="12" t="s">
        <v>240</v>
      </c>
      <c r="I3" s="12" t="s">
        <v>136</v>
      </c>
      <c r="J3" s="12" t="s">
        <v>127</v>
      </c>
      <c r="K3" s="12" t="s">
        <v>128</v>
      </c>
      <c r="L3" s="12" t="s">
        <v>129</v>
      </c>
      <c r="M3" s="12" t="s">
        <v>133</v>
      </c>
      <c r="N3" s="12" t="s">
        <v>139</v>
      </c>
      <c r="O3" s="12" t="s">
        <v>468</v>
      </c>
      <c r="P3" s="12" t="s">
        <v>137</v>
      </c>
      <c r="S3" s="12" t="s">
        <v>249</v>
      </c>
      <c r="T3" s="12" t="s">
        <v>471</v>
      </c>
    </row>
    <row r="4" spans="1:20" ht="16.5" x14ac:dyDescent="0.2">
      <c r="A4" s="25">
        <v>1</v>
      </c>
      <c r="B4" s="14">
        <f>节奏总表!Y4</f>
        <v>0.04</v>
      </c>
      <c r="C4" s="14">
        <f>节奏总表!L4*60</f>
        <v>240</v>
      </c>
      <c r="D4" s="14">
        <f>INDEX(章节关卡!$F$6:$F$25,金币总产!A4)*C4</f>
        <v>2400</v>
      </c>
      <c r="E4" s="14">
        <f>SUMIFS(章节关卡!$AW$5:$AW$205,章节关卡!$AT$5:$AT$205,"="&amp;金币总产!A4)</f>
        <v>2700</v>
      </c>
      <c r="F4" s="14">
        <f>章节关卡!V6</f>
        <v>1500</v>
      </c>
      <c r="G4" s="25">
        <v>0</v>
      </c>
      <c r="H4" s="36">
        <v>0</v>
      </c>
      <c r="I4" s="14">
        <f>SUMIFS(芦花古楼!$H$5:$H$104,芦花古楼!$B$5:$B$104,"="&amp;金币总产!A4)</f>
        <v>600</v>
      </c>
      <c r="J4" s="14">
        <f>SUMIFS(芦花古楼!$S$5:$S$104,芦花古楼!$M$5:$M$104,"="&amp;金币总产!A4)</f>
        <v>0</v>
      </c>
      <c r="K4" s="14">
        <f>SUMIFS(芦花古楼!$AD$5:$AD$104,芦花古楼!$AI$5:$AI$104,"="&amp;金币总产!A4)</f>
        <v>0</v>
      </c>
      <c r="L4" s="14">
        <f>SUMIFS(芦花古楼!$AO$5:$AO$104,芦花古楼!$AI$5:$AI$104,"="&amp;金币总产!A4)</f>
        <v>0</v>
      </c>
      <c r="M4" s="14"/>
      <c r="N4" s="14"/>
      <c r="O4" s="14"/>
      <c r="P4" s="14">
        <f>SUM(D4:O4)</f>
        <v>7200</v>
      </c>
      <c r="S4" s="14">
        <f>ROUND(P4/B4/价值概述!$B$3,0)</f>
        <v>180</v>
      </c>
      <c r="T4">
        <f>INT(S4*价值概述!$B$3*$T$2/50/5)*5</f>
        <v>360</v>
      </c>
    </row>
    <row r="5" spans="1:20" ht="16.5" x14ac:dyDescent="0.2">
      <c r="A5" s="25">
        <v>2</v>
      </c>
      <c r="B5" s="14">
        <f>节奏总表!Y5</f>
        <v>3.0000000000000006E-2</v>
      </c>
      <c r="C5" s="14">
        <f>节奏总表!L5*60</f>
        <v>360</v>
      </c>
      <c r="D5" s="14">
        <f>INDEX(章节关卡!$F$6:$F$25,金币总产!A5)*C5</f>
        <v>5400</v>
      </c>
      <c r="E5" s="14">
        <f>SUMIFS(章节关卡!$AW$5:$AW$205,章节关卡!$AT$5:$AT$205,"="&amp;金币总产!A5)</f>
        <v>4050</v>
      </c>
      <c r="F5" s="14">
        <f>章节关卡!V7</f>
        <v>2700</v>
      </c>
      <c r="G5" s="14">
        <f>SUMIFS(章节关卡!$BE$5:$BE$205,章节关卡!$BB$5:$BB$205,"="&amp;金币总产!A4)</f>
        <v>7200</v>
      </c>
      <c r="H5" s="14">
        <f>章节关卡!AH6</f>
        <v>3000</v>
      </c>
      <c r="I5" s="14">
        <f>SUMIFS(芦花古楼!$H$5:$H$104,芦花古楼!$B$5:$B$104,"="&amp;金币总产!A5)</f>
        <v>900</v>
      </c>
      <c r="J5" s="14">
        <f>SUMIFS(芦花古楼!$S$5:$S$104,芦花古楼!$M$5:$M$104,"="&amp;金币总产!A5)</f>
        <v>0</v>
      </c>
      <c r="K5" s="14">
        <f>SUMIFS(芦花古楼!$AD$5:$AD$104,芦花古楼!$AI$5:$AI$104,"="&amp;金币总产!A5)</f>
        <v>0</v>
      </c>
      <c r="L5" s="14">
        <f>SUMIFS(芦花古楼!$AO$5:$AO$104,芦花古楼!$AI$5:$AI$104,"="&amp;金币总产!A5)</f>
        <v>0</v>
      </c>
      <c r="M5" s="14"/>
      <c r="N5" s="14"/>
      <c r="O5" s="14"/>
      <c r="P5" s="14">
        <f t="shared" ref="P5:P18" si="0">SUM(D5:O5)</f>
        <v>23250</v>
      </c>
      <c r="S5" s="14">
        <f>ROUND(P5/B5/价值概述!$B$3,0)</f>
        <v>775</v>
      </c>
      <c r="T5">
        <f>INT(S5*价值概述!$B$3*$T$2/50/5)*5</f>
        <v>1550</v>
      </c>
    </row>
    <row r="6" spans="1:20" ht="16.5" x14ac:dyDescent="0.2">
      <c r="A6" s="25">
        <v>3</v>
      </c>
      <c r="B6" s="14">
        <f>节奏总表!Y6</f>
        <v>0.12</v>
      </c>
      <c r="C6" s="14">
        <f>节奏总表!L6*60</f>
        <v>720</v>
      </c>
      <c r="D6" s="14">
        <f>INDEX(章节关卡!$F$6:$F$25,金币总产!A6)*C6</f>
        <v>14400</v>
      </c>
      <c r="E6" s="14">
        <f>SUMIFS(章节关卡!$AW$5:$AW$205,章节关卡!$AT$5:$AT$205,"="&amp;金币总产!A6)</f>
        <v>5400</v>
      </c>
      <c r="F6" s="14">
        <f>章节关卡!V8</f>
        <v>4200</v>
      </c>
      <c r="G6" s="14">
        <f>SUMIFS(章节关卡!$BE$5:$BE$205,章节关卡!$BB$5:$BB$205,"="&amp;金币总产!A5)</f>
        <v>8100</v>
      </c>
      <c r="H6" s="14">
        <f>章节关卡!AH7</f>
        <v>5400</v>
      </c>
      <c r="I6" s="14">
        <f>SUMIFS(芦花古楼!$H$5:$H$104,芦花古楼!$B$5:$B$104,"="&amp;金币总产!A6)</f>
        <v>1800</v>
      </c>
      <c r="J6" s="14">
        <f>SUMIFS(芦花古楼!$S$5:$S$104,芦花古楼!$M$5:$M$104,"="&amp;金币总产!A6)</f>
        <v>0</v>
      </c>
      <c r="K6" s="14">
        <f>SUMIFS(芦花古楼!$AD$5:$AD$104,芦花古楼!$AI$5:$AI$104,"="&amp;金币总产!A6)</f>
        <v>0</v>
      </c>
      <c r="L6" s="14">
        <f>SUMIFS(芦花古楼!$AO$5:$AO$104,芦花古楼!$AI$5:$AI$104,"="&amp;金币总产!A6)</f>
        <v>0</v>
      </c>
      <c r="M6" s="14"/>
      <c r="N6" s="14"/>
      <c r="O6" s="14"/>
      <c r="P6" s="14">
        <f t="shared" si="0"/>
        <v>39300</v>
      </c>
      <c r="S6" s="14">
        <f>ROUND(P6/B6/价值概述!$B$3,0)</f>
        <v>328</v>
      </c>
      <c r="T6">
        <f>INT(S6*价值概述!$B$3*$T$2/50/5)*5</f>
        <v>655</v>
      </c>
    </row>
    <row r="7" spans="1:20" ht="16.5" x14ac:dyDescent="0.2">
      <c r="A7" s="25">
        <v>4</v>
      </c>
      <c r="B7" s="14">
        <f>节奏总表!Y7</f>
        <v>7.4999999999999997E-2</v>
      </c>
      <c r="C7" s="14">
        <f>节奏总表!L7*60</f>
        <v>1200</v>
      </c>
      <c r="D7" s="14">
        <f>INDEX(章节关卡!$F$6:$F$25,金币总产!A7)*C7</f>
        <v>30000</v>
      </c>
      <c r="E7" s="14">
        <f>SUMIFS(章节关卡!$AW$5:$AW$205,章节关卡!$AT$5:$AT$205,"="&amp;金币总产!A7)</f>
        <v>6750</v>
      </c>
      <c r="F7" s="14">
        <f>章节关卡!V9</f>
        <v>4800</v>
      </c>
      <c r="G7" s="14">
        <f>SUMIFS(章节关卡!$BE$5:$BE$205,章节关卡!$BB$5:$BB$205,"="&amp;金币总产!A6)</f>
        <v>10800</v>
      </c>
      <c r="H7" s="14">
        <f>章节关卡!AH8</f>
        <v>8400</v>
      </c>
      <c r="I7" s="14">
        <f>SUMIFS(芦花古楼!$H$5:$H$104,芦花古楼!$B$5:$B$104,"="&amp;金币总产!A7)</f>
        <v>2250</v>
      </c>
      <c r="J7" s="14">
        <f>SUMIFS(芦花古楼!$S$5:$S$104,芦花古楼!$M$5:$M$104,"="&amp;金币总产!A7)</f>
        <v>7500</v>
      </c>
      <c r="K7" s="14">
        <f>SUMIFS(芦花古楼!$AD$5:$AD$104,芦花古楼!$AI$5:$AI$104,"="&amp;金币总产!A7)</f>
        <v>11250</v>
      </c>
      <c r="L7" s="14">
        <f>SUMIFS(芦花古楼!$AO$5:$AO$104,芦花古楼!$AI$5:$AI$104,"="&amp;金币总产!A7)</f>
        <v>11250</v>
      </c>
      <c r="M7" s="14"/>
      <c r="N7" s="14">
        <f>日常任务!$E$2*金币总产!B7</f>
        <v>1500</v>
      </c>
      <c r="O7" s="14"/>
      <c r="P7" s="14">
        <f t="shared" si="0"/>
        <v>94500</v>
      </c>
      <c r="S7" s="14">
        <f>ROUND(P7/B7/价值概述!$B$3,0)</f>
        <v>1260</v>
      </c>
      <c r="T7">
        <f>INT(S7*价值概述!$B$3*$T$2/50/5)*5</f>
        <v>2520</v>
      </c>
    </row>
    <row r="8" spans="1:20" ht="16.5" x14ac:dyDescent="0.2">
      <c r="A8" s="25">
        <v>5</v>
      </c>
      <c r="B8" s="14">
        <f>节奏总表!Y8</f>
        <v>0.56000000000000005</v>
      </c>
      <c r="C8" s="14">
        <f>节奏总表!L8*60</f>
        <v>1440</v>
      </c>
      <c r="D8" s="14">
        <f>INDEX(章节关卡!$F$6:$F$25,金币总产!A8)*C8</f>
        <v>43200</v>
      </c>
      <c r="E8" s="14">
        <f>SUMIFS(章节关卡!$AW$5:$AW$205,章节关卡!$AT$5:$AT$205,"="&amp;金币总产!A8)</f>
        <v>8100</v>
      </c>
      <c r="F8" s="14">
        <f>章节关卡!V10</f>
        <v>6750</v>
      </c>
      <c r="G8" s="14">
        <f>SUMIFS(章节关卡!$BE$5:$BE$205,章节关卡!$BB$5:$BB$205,"="&amp;金币总产!A7)</f>
        <v>13500</v>
      </c>
      <c r="H8" s="14">
        <f>章节关卡!AH9</f>
        <v>9600</v>
      </c>
      <c r="I8" s="14">
        <f>SUMIFS(芦花古楼!$H$5:$H$104,芦花古楼!$B$5:$B$104,"="&amp;金币总产!A8)</f>
        <v>4500</v>
      </c>
      <c r="J8" s="14">
        <f>SUMIFS(芦花古楼!$S$5:$S$104,芦花古楼!$M$5:$M$104,"="&amp;金币总产!A8)</f>
        <v>9000</v>
      </c>
      <c r="K8" s="14">
        <f>SUMIFS(芦花古楼!$AD$5:$AD$104,芦花古楼!$AI$5:$AI$104,"="&amp;金币总产!A8)</f>
        <v>13500</v>
      </c>
      <c r="L8" s="14">
        <f>SUMIFS(芦花古楼!$AO$5:$AO$104,芦花古楼!$AI$5:$AI$104,"="&amp;金币总产!A8)</f>
        <v>13500</v>
      </c>
      <c r="M8" s="14"/>
      <c r="N8" s="14">
        <f>日常任务!$E$2*金币总产!B8</f>
        <v>11200.000000000002</v>
      </c>
      <c r="O8" s="14"/>
      <c r="P8" s="14">
        <f t="shared" si="0"/>
        <v>132850</v>
      </c>
      <c r="S8" s="14">
        <f>ROUND(P8/B8/价值概述!$B$3,0)</f>
        <v>237</v>
      </c>
      <c r="T8">
        <f>INT(S8*价值概述!$B$3*$T$2/50/5)*5</f>
        <v>470</v>
      </c>
    </row>
    <row r="9" spans="1:20" ht="16.5" x14ac:dyDescent="0.2">
      <c r="A9" s="25">
        <v>6</v>
      </c>
      <c r="B9" s="14">
        <f>节奏总表!Y9</f>
        <v>0.43999999999999995</v>
      </c>
      <c r="C9" s="14">
        <f>节奏总表!L9*60</f>
        <v>1800</v>
      </c>
      <c r="D9" s="14">
        <f>INDEX(章节关卡!$F$6:$F$25,金币总产!A9)*C9</f>
        <v>63000</v>
      </c>
      <c r="E9" s="14">
        <f>SUMIFS(章节关卡!$AW$5:$AW$205,章节关卡!$AT$5:$AT$205,"="&amp;金币总产!A9)</f>
        <v>9450</v>
      </c>
      <c r="F9" s="14">
        <f>章节关卡!V11</f>
        <v>7500</v>
      </c>
      <c r="G9" s="14">
        <f>SUMIFS(章节关卡!$BE$5:$BE$205,章节关卡!$BB$5:$BB$205,"="&amp;金币总产!A8)</f>
        <v>16200</v>
      </c>
      <c r="H9" s="14">
        <f>章节关卡!AH10</f>
        <v>13500</v>
      </c>
      <c r="I9" s="14">
        <f>SUMIFS(芦花古楼!$H$5:$H$104,芦花古楼!$B$5:$B$104,"="&amp;金币总产!A9)</f>
        <v>5250</v>
      </c>
      <c r="J9" s="14">
        <f>SUMIFS(芦花古楼!$S$5:$S$104,芦花古楼!$M$5:$M$104,"="&amp;金币总产!A9)</f>
        <v>10500</v>
      </c>
      <c r="K9" s="14">
        <f>SUMIFS(芦花古楼!$AD$5:$AD$104,芦花古楼!$AI$5:$AI$104,"="&amp;金币总产!A9)</f>
        <v>15750</v>
      </c>
      <c r="L9" s="14">
        <f>SUMIFS(芦花古楼!$AO$5:$AO$104,芦花古楼!$AI$5:$AI$104,"="&amp;金币总产!A9)</f>
        <v>15750</v>
      </c>
      <c r="M9" s="14"/>
      <c r="N9" s="14">
        <f>日常任务!$E$2*金币总产!B9</f>
        <v>8799.9999999999982</v>
      </c>
      <c r="O9" s="14"/>
      <c r="P9" s="14">
        <f t="shared" si="0"/>
        <v>165700</v>
      </c>
      <c r="S9" s="14">
        <f>ROUND(P9/B9/价值概述!$B$3,0)</f>
        <v>377</v>
      </c>
      <c r="T9">
        <f>INT(S9*价值概述!$B$3*$T$2/50/5)*5</f>
        <v>750</v>
      </c>
    </row>
    <row r="10" spans="1:20" ht="16.5" x14ac:dyDescent="0.2">
      <c r="A10" s="25">
        <v>7</v>
      </c>
      <c r="B10" s="14">
        <f>节奏总表!Y10</f>
        <v>0.56000000000000005</v>
      </c>
      <c r="C10" s="14">
        <f>节奏总表!L10*60</f>
        <v>2160</v>
      </c>
      <c r="D10" s="14">
        <f>INDEX(章节关卡!$F$6:$F$25,金币总产!A10)*C10</f>
        <v>86400</v>
      </c>
      <c r="E10" s="14">
        <f>SUMIFS(章节关卡!$AW$5:$AW$205,章节关卡!$AT$5:$AT$205,"="&amp;金币总产!A10)</f>
        <v>10800</v>
      </c>
      <c r="F10" s="14">
        <f>章节关卡!V12</f>
        <v>9000</v>
      </c>
      <c r="G10" s="14">
        <f>SUMIFS(章节关卡!$BE$5:$BE$205,章节关卡!$BB$5:$BB$205,"="&amp;金币总产!A9)</f>
        <v>18900</v>
      </c>
      <c r="H10" s="14">
        <f>章节关卡!AH11</f>
        <v>15000</v>
      </c>
      <c r="I10" s="14">
        <f>SUMIFS(芦花古楼!$H$5:$H$104,芦花古楼!$B$5:$B$104,"="&amp;金币总产!A10)</f>
        <v>6000</v>
      </c>
      <c r="J10" s="14">
        <f>SUMIFS(芦花古楼!$S$5:$S$104,芦花古楼!$M$5:$M$104,"="&amp;金币总产!A10)</f>
        <v>12000</v>
      </c>
      <c r="K10" s="14">
        <f>SUMIFS(芦花古楼!$AD$5:$AD$104,芦花古楼!$AI$5:$AI$104,"="&amp;金币总产!A10)</f>
        <v>18000</v>
      </c>
      <c r="L10" s="14">
        <f>SUMIFS(芦花古楼!$AO$5:$AO$104,芦花古楼!$AI$5:$AI$104,"="&amp;金币总产!A10)</f>
        <v>18000</v>
      </c>
      <c r="M10" s="14"/>
      <c r="N10" s="14">
        <f>日常任务!$E$2*金币总产!B10</f>
        <v>11200.000000000002</v>
      </c>
      <c r="O10" s="14"/>
      <c r="P10" s="14">
        <f t="shared" si="0"/>
        <v>205300</v>
      </c>
      <c r="S10" s="14">
        <f>ROUND(P10/B10/价值概述!$B$3,0)</f>
        <v>367</v>
      </c>
      <c r="T10">
        <f>INT(S10*价值概述!$B$3*$T$2/50/5)*5</f>
        <v>730</v>
      </c>
    </row>
    <row r="11" spans="1:20" ht="16.5" x14ac:dyDescent="0.2">
      <c r="A11" s="25">
        <v>8</v>
      </c>
      <c r="B11" s="14">
        <f>节奏总表!Y11</f>
        <v>0.62999999999999989</v>
      </c>
      <c r="C11" s="14">
        <f>节奏总表!L11*60</f>
        <v>2400</v>
      </c>
      <c r="D11" s="14">
        <f>INDEX(章节关卡!$F$6:$F$25,金币总产!A11)*C11</f>
        <v>108000</v>
      </c>
      <c r="E11" s="14">
        <f>SUMIFS(章节关卡!$AW$5:$AW$205,章节关卡!$AT$5:$AT$205,"="&amp;金币总产!A11)</f>
        <v>12150</v>
      </c>
      <c r="F11" s="14">
        <f>章节关卡!V13</f>
        <v>10500</v>
      </c>
      <c r="G11" s="14">
        <f>SUMIFS(章节关卡!$BE$5:$BE$205,章节关卡!$BB$5:$BB$205,"="&amp;金币总产!A10)</f>
        <v>21600</v>
      </c>
      <c r="H11" s="14">
        <f>章节关卡!AH12</f>
        <v>18000</v>
      </c>
      <c r="I11" s="14">
        <f>SUMIFS(芦花古楼!$H$5:$H$104,芦花古楼!$B$5:$B$104,"="&amp;金币总产!A11)</f>
        <v>6750</v>
      </c>
      <c r="J11" s="14">
        <f>SUMIFS(芦花古楼!$S$5:$S$104,芦花古楼!$M$5:$M$104,"="&amp;金币总产!A11)</f>
        <v>13500</v>
      </c>
      <c r="K11" s="14">
        <f>SUMIFS(芦花古楼!$AD$5:$AD$104,芦花古楼!$AI$5:$AI$104,"="&amp;金币总产!A11)</f>
        <v>20250</v>
      </c>
      <c r="L11" s="14">
        <f>SUMIFS(芦花古楼!$AO$5:$AO$104,芦花古楼!$AI$5:$AI$104,"="&amp;金币总产!A11)</f>
        <v>20250</v>
      </c>
      <c r="M11" s="14"/>
      <c r="N11" s="14">
        <f>日常任务!$E$2*金币总产!B11</f>
        <v>12599.999999999998</v>
      </c>
      <c r="O11" s="14"/>
      <c r="P11" s="14">
        <f t="shared" si="0"/>
        <v>243600</v>
      </c>
      <c r="S11" s="14">
        <f>ROUND(P11/B11/价值概述!$B$3,0)</f>
        <v>387</v>
      </c>
      <c r="T11">
        <f>INT(S11*价值概述!$B$3*$T$2/50/5)*5</f>
        <v>770</v>
      </c>
    </row>
    <row r="12" spans="1:20" ht="16.5" x14ac:dyDescent="0.2">
      <c r="A12" s="25">
        <v>9</v>
      </c>
      <c r="B12" s="14">
        <f>节奏总表!Y12</f>
        <v>0.66999999999999993</v>
      </c>
      <c r="C12" s="14">
        <f>节奏总表!L12*60</f>
        <v>2520</v>
      </c>
      <c r="D12" s="14">
        <f>INDEX(章节关卡!$F$6:$F$25,金币总产!A12)*C12</f>
        <v>126000</v>
      </c>
      <c r="E12" s="14">
        <f>SUMIFS(章节关卡!$AW$5:$AW$205,章节关卡!$AT$5:$AT$205,"="&amp;金币总产!A12)</f>
        <v>13500</v>
      </c>
      <c r="F12" s="14">
        <f>章节关卡!V14</f>
        <v>12000</v>
      </c>
      <c r="G12" s="14">
        <f>SUMIFS(章节关卡!$BE$5:$BE$205,章节关卡!$BB$5:$BB$205,"="&amp;金币总产!A11)</f>
        <v>24300</v>
      </c>
      <c r="H12" s="14">
        <f>章节关卡!AH13</f>
        <v>21000</v>
      </c>
      <c r="I12" s="14">
        <f>SUMIFS(芦花古楼!$H$5:$H$104,芦花古楼!$B$5:$B$104,"="&amp;金币总产!A12)</f>
        <v>7500</v>
      </c>
      <c r="J12" s="14">
        <f>SUMIFS(芦花古楼!$S$5:$S$104,芦花古楼!$M$5:$M$104,"="&amp;金币总产!A12)</f>
        <v>15000</v>
      </c>
      <c r="K12" s="14">
        <f>SUMIFS(芦花古楼!$AD$5:$AD$104,芦花古楼!$AI$5:$AI$104,"="&amp;金币总产!A12)</f>
        <v>22500</v>
      </c>
      <c r="L12" s="14">
        <f>SUMIFS(芦花古楼!$AO$5:$AO$104,芦花古楼!$AI$5:$AI$104,"="&amp;金币总产!A12)</f>
        <v>22500</v>
      </c>
      <c r="M12" s="14"/>
      <c r="N12" s="14">
        <f>日常任务!$E$2*金币总产!B12</f>
        <v>13399.999999999998</v>
      </c>
      <c r="O12" s="14"/>
      <c r="P12" s="14">
        <f t="shared" si="0"/>
        <v>277700</v>
      </c>
      <c r="S12" s="14">
        <f>ROUND(P12/B12/价值概述!$B$3,0)</f>
        <v>414</v>
      </c>
      <c r="T12">
        <f>INT(S12*价值概述!$B$3*$T$2/50/5)*5</f>
        <v>825</v>
      </c>
    </row>
    <row r="13" spans="1:20" ht="16.5" x14ac:dyDescent="0.2">
      <c r="A13" s="25">
        <v>10</v>
      </c>
      <c r="B13" s="14">
        <f>节奏总表!Y13</f>
        <v>0.70000000000000018</v>
      </c>
      <c r="C13" s="14">
        <f>节奏总表!L13*60</f>
        <v>2640</v>
      </c>
      <c r="D13" s="14">
        <f>INDEX(章节关卡!$F$6:$F$25,金币总产!A13)*C13</f>
        <v>145200</v>
      </c>
      <c r="E13" s="14">
        <f>SUMIFS(章节关卡!$AW$5:$AW$205,章节关卡!$AT$5:$AT$205,"="&amp;金币总产!A13)</f>
        <v>14850</v>
      </c>
      <c r="F13" s="14">
        <f>章节关卡!V15</f>
        <v>13500</v>
      </c>
      <c r="G13" s="14">
        <f>SUMIFS(章节关卡!$BE$5:$BE$205,章节关卡!$BB$5:$BB$205,"="&amp;金币总产!A12)</f>
        <v>27000</v>
      </c>
      <c r="H13" s="14">
        <f>章节关卡!AH14</f>
        <v>24000</v>
      </c>
      <c r="I13" s="14">
        <f>SUMIFS(芦花古楼!$H$5:$H$104,芦花古楼!$B$5:$B$104,"="&amp;金币总产!A13)</f>
        <v>8250</v>
      </c>
      <c r="J13" s="14">
        <f>SUMIFS(芦花古楼!$S$5:$S$104,芦花古楼!$M$5:$M$104,"="&amp;金币总产!A13)</f>
        <v>16500</v>
      </c>
      <c r="K13" s="14">
        <f>SUMIFS(芦花古楼!$AD$5:$AD$104,芦花古楼!$AI$5:$AI$104,"="&amp;金币总产!A13)</f>
        <v>24750</v>
      </c>
      <c r="L13" s="14">
        <f>SUMIFS(芦花古楼!$AO$5:$AO$104,芦花古楼!$AI$5:$AI$104,"="&amp;金币总产!A13)</f>
        <v>24750</v>
      </c>
      <c r="M13" s="14"/>
      <c r="N13" s="14">
        <f>日常任务!$E$2*金币总产!B13</f>
        <v>14000.000000000004</v>
      </c>
      <c r="O13" s="14"/>
      <c r="P13" s="14">
        <f t="shared" si="0"/>
        <v>312800</v>
      </c>
      <c r="S13" s="14">
        <f>ROUND(P13/B13/价值概述!$B$3,0)</f>
        <v>447</v>
      </c>
      <c r="T13">
        <f>INT(S13*价值概述!$B$3*$T$2/50/5)*5</f>
        <v>890</v>
      </c>
    </row>
    <row r="14" spans="1:20" ht="16.5" x14ac:dyDescent="0.2">
      <c r="A14" s="25">
        <v>11</v>
      </c>
      <c r="B14" s="14">
        <f>节奏总表!Y14</f>
        <v>0.84999999999999964</v>
      </c>
      <c r="C14" s="14">
        <f>节奏总表!L14*60</f>
        <v>3120</v>
      </c>
      <c r="D14" s="14">
        <f>INDEX(章节关卡!$F$6:$F$25,金币总产!A14)*C14</f>
        <v>187200</v>
      </c>
      <c r="E14" s="14">
        <f>SUMIFS(章节关卡!$AW$5:$AW$205,章节关卡!$AT$5:$AT$205,"="&amp;金币总产!A14)</f>
        <v>16200</v>
      </c>
      <c r="F14" s="14">
        <f>章节关卡!V16</f>
        <v>15000</v>
      </c>
      <c r="G14" s="14">
        <f>SUMIFS(章节关卡!$BE$5:$BE$205,章节关卡!$BB$5:$BB$205,"="&amp;金币总产!A13)</f>
        <v>29700</v>
      </c>
      <c r="H14" s="14">
        <f>章节关卡!AH15</f>
        <v>27000</v>
      </c>
      <c r="I14" s="14">
        <f>SUMIFS(芦花古楼!$H$5:$H$104,芦花古楼!$B$5:$B$104,"="&amp;金币总产!A14)</f>
        <v>9000</v>
      </c>
      <c r="J14" s="14">
        <f>SUMIFS(芦花古楼!$S$5:$S$104,芦花古楼!$M$5:$M$104,"="&amp;金币总产!A14)</f>
        <v>18000</v>
      </c>
      <c r="K14" s="14">
        <f>SUMIFS(芦花古楼!$AD$5:$AD$104,芦花古楼!$AI$5:$AI$104,"="&amp;金币总产!A14)</f>
        <v>27000</v>
      </c>
      <c r="L14" s="14">
        <f>SUMIFS(芦花古楼!$AO$5:$AO$104,芦花古楼!$AI$5:$AI$104,"="&amp;金币总产!A14)</f>
        <v>27000</v>
      </c>
      <c r="M14" s="14"/>
      <c r="N14" s="14">
        <f>日常任务!$E$2*金币总产!B14</f>
        <v>16999.999999999993</v>
      </c>
      <c r="O14" s="14"/>
      <c r="P14" s="14">
        <f t="shared" si="0"/>
        <v>373100</v>
      </c>
      <c r="S14" s="14">
        <f>ROUND(P14/B14/价值概述!$B$3,0)</f>
        <v>439</v>
      </c>
      <c r="T14">
        <f>INT(S14*价值概述!$B$3*$T$2/50/5)*5</f>
        <v>875</v>
      </c>
    </row>
    <row r="15" spans="1:20" ht="16.5" x14ac:dyDescent="0.2">
      <c r="A15" s="25">
        <v>12</v>
      </c>
      <c r="B15" s="14">
        <f>节奏总表!Y15</f>
        <v>1</v>
      </c>
      <c r="C15" s="14">
        <f>节奏总表!L15*60</f>
        <v>3600</v>
      </c>
      <c r="D15" s="14">
        <f>INDEX(章节关卡!$F$6:$F$25,金币总产!A15)*C15</f>
        <v>234000</v>
      </c>
      <c r="E15" s="14">
        <f>SUMIFS(章节关卡!$AW$5:$AW$205,章节关卡!$AT$5:$AT$205,"="&amp;金币总产!A15)</f>
        <v>17550</v>
      </c>
      <c r="F15" s="14">
        <f>章节关卡!V17</f>
        <v>16500</v>
      </c>
      <c r="G15" s="14">
        <f>SUMIFS(章节关卡!$BE$5:$BE$205,章节关卡!$BB$5:$BB$205,"="&amp;金币总产!A14)</f>
        <v>32400</v>
      </c>
      <c r="H15" s="14">
        <f>章节关卡!AH16</f>
        <v>30000</v>
      </c>
      <c r="I15" s="14">
        <f>SUMIFS(芦花古楼!$H$5:$H$104,芦花古楼!$B$5:$B$104,"="&amp;金币总产!A15)</f>
        <v>9750</v>
      </c>
      <c r="J15" s="14">
        <f>SUMIFS(芦花古楼!$S$5:$S$104,芦花古楼!$M$5:$M$104,"="&amp;金币总产!A15)</f>
        <v>19500</v>
      </c>
      <c r="K15" s="14">
        <f>SUMIFS(芦花古楼!$AD$5:$AD$104,芦花古楼!$AI$5:$AI$104,"="&amp;金币总产!A15)</f>
        <v>29250</v>
      </c>
      <c r="L15" s="14">
        <f>SUMIFS(芦花古楼!$AO$5:$AO$104,芦花古楼!$AI$5:$AI$104,"="&amp;金币总产!A15)</f>
        <v>29250</v>
      </c>
      <c r="M15" s="14"/>
      <c r="N15" s="14">
        <f>日常任务!$E$2*金币总产!B15</f>
        <v>20000</v>
      </c>
      <c r="O15" s="14"/>
      <c r="P15" s="14">
        <f t="shared" si="0"/>
        <v>438200</v>
      </c>
      <c r="S15" s="14">
        <f>ROUND(P15/B15/价值概述!$B$3,0)</f>
        <v>438</v>
      </c>
      <c r="T15">
        <f>INT(S15*价值概述!$B$3*$T$2/50/5)*5</f>
        <v>875</v>
      </c>
    </row>
    <row r="16" spans="1:20" ht="16.5" x14ac:dyDescent="0.2">
      <c r="A16" s="25">
        <v>13</v>
      </c>
      <c r="B16" s="14">
        <f>节奏总表!Y16</f>
        <v>1.1500000000000004</v>
      </c>
      <c r="C16" s="14">
        <f>节奏总表!L16*60</f>
        <v>4080</v>
      </c>
      <c r="D16" s="14">
        <f>INDEX(章节关卡!$F$6:$F$25,金币总产!A16)*C16</f>
        <v>285600</v>
      </c>
      <c r="E16" s="14">
        <f>SUMIFS(章节关卡!$AW$5:$AW$205,章节关卡!$AT$5:$AT$205,"="&amp;金币总产!A16)</f>
        <v>18900</v>
      </c>
      <c r="F16" s="14">
        <f>章节关卡!V18</f>
        <v>18750</v>
      </c>
      <c r="G16" s="14">
        <f>SUMIFS(章节关卡!$BE$5:$BE$205,章节关卡!$BB$5:$BB$205,"="&amp;金币总产!A15)</f>
        <v>35100</v>
      </c>
      <c r="H16" s="14">
        <f>章节关卡!AH17</f>
        <v>33000</v>
      </c>
      <c r="I16" s="14">
        <f>SUMIFS(芦花古楼!$H$5:$H$104,芦花古楼!$B$5:$B$104,"="&amp;金币总产!A16)</f>
        <v>10500</v>
      </c>
      <c r="J16" s="14">
        <f>SUMIFS(芦花古楼!$S$5:$S$104,芦花古楼!$M$5:$M$104,"="&amp;金币总产!A16)</f>
        <v>21000</v>
      </c>
      <c r="K16" s="14">
        <f>SUMIFS(芦花古楼!$AD$5:$AD$104,芦花古楼!$AI$5:$AI$104,"="&amp;金币总产!A16)</f>
        <v>31500</v>
      </c>
      <c r="L16" s="14">
        <f>SUMIFS(芦花古楼!$AO$5:$AO$104,芦花古楼!$AI$5:$AI$104,"="&amp;金币总产!A16)</f>
        <v>31500</v>
      </c>
      <c r="M16" s="14"/>
      <c r="N16" s="14">
        <f>日常任务!$E$2*金币总产!B16</f>
        <v>23000.000000000007</v>
      </c>
      <c r="O16" s="14"/>
      <c r="P16" s="14">
        <f t="shared" si="0"/>
        <v>508850</v>
      </c>
      <c r="S16" s="14">
        <f>ROUND(P16/B16/价值概述!$B$3,0)</f>
        <v>442</v>
      </c>
      <c r="T16">
        <f>INT(S16*价值概述!$B$3*$T$2/50/5)*5</f>
        <v>880</v>
      </c>
    </row>
    <row r="17" spans="1:23" ht="16.5" x14ac:dyDescent="0.2">
      <c r="A17" s="25">
        <v>14</v>
      </c>
      <c r="B17" s="14">
        <f>节奏总表!Y17</f>
        <v>1.33</v>
      </c>
      <c r="C17" s="14">
        <f>节奏总表!L17*60</f>
        <v>4680</v>
      </c>
      <c r="D17" s="14">
        <f>INDEX(章节关卡!$F$6:$F$25,金币总产!A17)*C17</f>
        <v>351000</v>
      </c>
      <c r="E17" s="14">
        <f>SUMIFS(章节关卡!$AW$5:$AW$205,章节关卡!$AT$5:$AT$205,"="&amp;金币总产!A17)</f>
        <v>20250</v>
      </c>
      <c r="F17" s="14">
        <f>章节关卡!V19</f>
        <v>20250</v>
      </c>
      <c r="G17" s="14">
        <f>SUMIFS(章节关卡!$BE$5:$BE$205,章节关卡!$BB$5:$BB$205,"="&amp;金币总产!A16)</f>
        <v>37800</v>
      </c>
      <c r="H17" s="14">
        <f>章节关卡!AH18</f>
        <v>37500</v>
      </c>
      <c r="I17" s="14">
        <f>SUMIFS(芦花古楼!$H$5:$H$104,芦花古楼!$B$5:$B$104,"="&amp;金币总产!A17)</f>
        <v>11250</v>
      </c>
      <c r="J17" s="14">
        <f>SUMIFS(芦花古楼!$S$5:$S$104,芦花古楼!$M$5:$M$104,"="&amp;金币总产!A17)</f>
        <v>22500</v>
      </c>
      <c r="K17" s="14">
        <f>SUMIFS(芦花古楼!$AD$5:$AD$104,芦花古楼!$AI$5:$AI$104,"="&amp;金币总产!A17)</f>
        <v>33750</v>
      </c>
      <c r="L17" s="14">
        <f>SUMIFS(芦花古楼!$AO$5:$AO$104,芦花古楼!$AI$5:$AI$104,"="&amp;金币总产!A17)</f>
        <v>33750</v>
      </c>
      <c r="M17" s="14"/>
      <c r="N17" s="14">
        <f>日常任务!$E$2*金币总产!B17</f>
        <v>26600</v>
      </c>
      <c r="O17" s="14"/>
      <c r="P17" s="14">
        <f t="shared" si="0"/>
        <v>594650</v>
      </c>
      <c r="S17" s="14">
        <f>ROUND(P17/B17/价值概述!$B$3,0)</f>
        <v>447</v>
      </c>
      <c r="T17">
        <f>INT(S17*价值概述!$B$3*$T$2/50/5)*5</f>
        <v>890</v>
      </c>
    </row>
    <row r="18" spans="1:23" ht="16.5" x14ac:dyDescent="0.2">
      <c r="A18" s="25">
        <v>15</v>
      </c>
      <c r="B18" s="14">
        <f>节奏总表!Y18</f>
        <v>1.5600000000000005</v>
      </c>
      <c r="C18" s="14">
        <f>节奏总表!L18*60</f>
        <v>5400</v>
      </c>
      <c r="D18" s="14">
        <f>INDEX(章节关卡!$F$6:$F$25,金币总产!A18)*C18</f>
        <v>432000</v>
      </c>
      <c r="E18" s="14">
        <f>SUMIFS(章节关卡!$AW$5:$AW$205,章节关卡!$AT$5:$AT$205,"="&amp;金币总产!A18)</f>
        <v>21600</v>
      </c>
      <c r="F18" s="14">
        <f>章节关卡!V20</f>
        <v>22500</v>
      </c>
      <c r="G18" s="14">
        <f>SUMIFS(章节关卡!$BE$5:$BE$205,章节关卡!$BB$5:$BB$205,"="&amp;金币总产!A17)</f>
        <v>40500</v>
      </c>
      <c r="H18" s="14">
        <f>章节关卡!AH19</f>
        <v>40500</v>
      </c>
      <c r="I18" s="14">
        <f>SUMIFS(芦花古楼!$H$5:$H$104,芦花古楼!$B$5:$B$104,"="&amp;金币总产!A18)</f>
        <v>12000</v>
      </c>
      <c r="J18" s="14">
        <f>SUMIFS(芦花古楼!$S$5:$S$104,芦花古楼!$M$5:$M$104,"="&amp;金币总产!A18)</f>
        <v>24000</v>
      </c>
      <c r="K18" s="14">
        <f>SUMIFS(芦花古楼!$AD$5:$AD$104,芦花古楼!$AI$5:$AI$104,"="&amp;金币总产!A18)</f>
        <v>36000</v>
      </c>
      <c r="L18" s="14">
        <f>SUMIFS(芦花古楼!$AO$5:$AO$104,芦花古楼!$AI$5:$AI$104,"="&amp;金币总产!A18)</f>
        <v>36000</v>
      </c>
      <c r="M18" s="14"/>
      <c r="N18" s="14">
        <f>日常任务!$E$2*金币总产!B18</f>
        <v>31200.000000000011</v>
      </c>
      <c r="O18" s="14"/>
      <c r="P18" s="14">
        <f t="shared" si="0"/>
        <v>696300</v>
      </c>
      <c r="S18" s="14">
        <f>ROUND(P18/B18/价值概述!$B$3,0)</f>
        <v>446</v>
      </c>
      <c r="T18">
        <f>INT(S18*价值概述!$B$3*$T$2/50/5)*5</f>
        <v>890</v>
      </c>
    </row>
    <row r="19" spans="1:23" ht="16.5" x14ac:dyDescent="0.2">
      <c r="A19" s="69">
        <v>16</v>
      </c>
      <c r="B19" s="14">
        <f>节奏总表!Y19</f>
        <v>1.92</v>
      </c>
      <c r="C19" s="14">
        <f>节奏总表!L19*60</f>
        <v>6600</v>
      </c>
      <c r="D19" s="14">
        <f>INDEX(章节关卡!$F$6:$F$25,金币总产!A19)*C19</f>
        <v>594000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S19" s="14"/>
    </row>
    <row r="20" spans="1:23" ht="16.5" x14ac:dyDescent="0.2">
      <c r="A20" s="69">
        <v>17</v>
      </c>
      <c r="B20" s="14">
        <f>节奏总表!Y20</f>
        <v>2.1899999999999995</v>
      </c>
      <c r="C20" s="14">
        <f>节奏总表!L20*60</f>
        <v>7440</v>
      </c>
      <c r="D20" s="14">
        <f>INDEX(章节关卡!$F$6:$F$25,金币总产!A20)*C20</f>
        <v>744000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S20" s="14"/>
    </row>
    <row r="21" spans="1:23" ht="16.5" x14ac:dyDescent="0.2">
      <c r="A21" s="69">
        <v>18</v>
      </c>
      <c r="B21" s="14">
        <f>节奏总表!Y21</f>
        <v>2.3000000000000007</v>
      </c>
      <c r="C21" s="14">
        <f>节奏总表!L21*60</f>
        <v>7800</v>
      </c>
      <c r="D21" s="14">
        <f>INDEX(章节关卡!$F$6:$F$25,金币总产!A21)*C21</f>
        <v>858000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S21" s="14"/>
    </row>
    <row r="22" spans="1:23" ht="16.5" x14ac:dyDescent="0.2">
      <c r="A22" s="69">
        <v>19</v>
      </c>
      <c r="B22" s="14">
        <f>节奏总表!Y22</f>
        <v>2.4399999999999977</v>
      </c>
      <c r="C22" s="14">
        <f>节奏总表!L22*60</f>
        <v>8280</v>
      </c>
      <c r="D22" s="14">
        <f>INDEX(章节关卡!$F$6:$F$25,金币总产!A22)*C22</f>
        <v>993600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S22" s="14"/>
    </row>
    <row r="23" spans="1:23" ht="16.5" x14ac:dyDescent="0.2">
      <c r="A23" s="69">
        <v>20</v>
      </c>
      <c r="B23" s="14">
        <f>节奏总表!Y23</f>
        <v>2.59</v>
      </c>
      <c r="C23" s="14">
        <f>节奏总表!L23*60</f>
        <v>8760</v>
      </c>
      <c r="D23" s="14">
        <f>INDEX(章节关卡!$F$6:$F$25,金币总产!A23)*C23</f>
        <v>1138800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S23" s="14"/>
    </row>
    <row r="24" spans="1:23" ht="16.5" x14ac:dyDescent="0.2">
      <c r="D24" s="21">
        <f t="shared" ref="D24:N24" si="1">D13/$P13</f>
        <v>0.46419437340153452</v>
      </c>
      <c r="E24" s="21">
        <f t="shared" si="1"/>
        <v>4.7474424552429666E-2</v>
      </c>
      <c r="F24" s="21">
        <f t="shared" si="1"/>
        <v>4.3158567774936062E-2</v>
      </c>
      <c r="G24" s="21">
        <f t="shared" si="1"/>
        <v>8.6317135549872123E-2</v>
      </c>
      <c r="H24" s="21">
        <f t="shared" si="1"/>
        <v>7.6726342710997444E-2</v>
      </c>
      <c r="I24" s="21">
        <f t="shared" si="1"/>
        <v>2.637468030690537E-2</v>
      </c>
      <c r="J24" s="21">
        <f t="shared" si="1"/>
        <v>5.274936061381074E-2</v>
      </c>
      <c r="K24" s="21">
        <f t="shared" si="1"/>
        <v>7.9124040920716107E-2</v>
      </c>
      <c r="L24" s="21">
        <f t="shared" si="1"/>
        <v>7.9124040920716107E-2</v>
      </c>
      <c r="M24" s="21">
        <f t="shared" si="1"/>
        <v>0</v>
      </c>
      <c r="N24" s="21">
        <f t="shared" si="1"/>
        <v>4.4757033248081855E-2</v>
      </c>
      <c r="P24" s="15"/>
      <c r="Q24" s="15"/>
    </row>
    <row r="25" spans="1:23" x14ac:dyDescent="0.2">
      <c r="Q25" s="15"/>
    </row>
    <row r="26" spans="1:23" ht="20.25" x14ac:dyDescent="0.2">
      <c r="A26" s="140" t="s">
        <v>166</v>
      </c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0"/>
      <c r="S26" s="140"/>
    </row>
    <row r="27" spans="1:23" ht="20.25" x14ac:dyDescent="0.2">
      <c r="A27" s="140" t="s">
        <v>248</v>
      </c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O27" s="140" t="s">
        <v>172</v>
      </c>
      <c r="P27" s="140"/>
      <c r="Q27" s="140"/>
      <c r="R27" s="140"/>
      <c r="S27" s="140"/>
      <c r="T27" s="140"/>
      <c r="U27" s="140"/>
      <c r="V27" s="140"/>
      <c r="W27" s="140"/>
    </row>
    <row r="28" spans="1:23" ht="17.25" x14ac:dyDescent="0.2">
      <c r="A28" s="12" t="s">
        <v>175</v>
      </c>
      <c r="B28" s="12" t="s">
        <v>181</v>
      </c>
      <c r="C28" s="12" t="s">
        <v>174</v>
      </c>
      <c r="D28" s="12" t="s">
        <v>247</v>
      </c>
      <c r="E28" s="12" t="s">
        <v>171</v>
      </c>
      <c r="F28" s="12" t="s">
        <v>168</v>
      </c>
      <c r="G28" s="33" t="s">
        <v>173</v>
      </c>
      <c r="H28" s="12" t="s">
        <v>170</v>
      </c>
      <c r="I28" s="12" t="s">
        <v>232</v>
      </c>
      <c r="J28" s="12" t="s">
        <v>233</v>
      </c>
      <c r="K28" s="12" t="s">
        <v>448</v>
      </c>
      <c r="L28" s="12" t="s">
        <v>452</v>
      </c>
      <c r="M28" s="12" t="s">
        <v>469</v>
      </c>
      <c r="O28" s="12" t="s">
        <v>167</v>
      </c>
      <c r="P28" s="12" t="s">
        <v>168</v>
      </c>
      <c r="Q28" s="33" t="s">
        <v>173</v>
      </c>
      <c r="R28" s="12" t="s">
        <v>170</v>
      </c>
      <c r="S28" s="12" t="s">
        <v>169</v>
      </c>
      <c r="T28" s="12" t="s">
        <v>233</v>
      </c>
      <c r="U28" s="12" t="s">
        <v>449</v>
      </c>
      <c r="V28" s="12" t="s">
        <v>466</v>
      </c>
      <c r="W28" s="12" t="s">
        <v>470</v>
      </c>
    </row>
    <row r="29" spans="1:23" ht="16.5" x14ac:dyDescent="0.2">
      <c r="A29" s="32" t="s">
        <v>176</v>
      </c>
      <c r="B29" s="32">
        <v>4</v>
      </c>
      <c r="C29" s="14">
        <f>SUMIFS($P$4:$P$18,$A$4:$A$18,"&lt;="&amp;B29)</f>
        <v>164250</v>
      </c>
      <c r="D29" s="39">
        <v>1</v>
      </c>
      <c r="E29" s="19">
        <v>0</v>
      </c>
      <c r="F29" s="19">
        <v>0.15</v>
      </c>
      <c r="G29" s="19">
        <v>0.1</v>
      </c>
      <c r="H29" s="19">
        <v>0.2</v>
      </c>
      <c r="I29" s="19">
        <v>0.4</v>
      </c>
      <c r="J29" s="19">
        <v>0.35</v>
      </c>
      <c r="K29" s="19">
        <v>0.5</v>
      </c>
      <c r="L29" s="19">
        <v>0.5</v>
      </c>
      <c r="M29" s="19">
        <v>0.1</v>
      </c>
      <c r="O29" s="14">
        <f>INT($P4*E29)</f>
        <v>0</v>
      </c>
      <c r="P29" s="14">
        <f t="shared" ref="P29:T33" si="2">INT($C29*F29*$D29)</f>
        <v>24637</v>
      </c>
      <c r="Q29" s="14">
        <f t="shared" si="2"/>
        <v>16425</v>
      </c>
      <c r="R29" s="14">
        <f t="shared" si="2"/>
        <v>32850</v>
      </c>
      <c r="S29" s="14">
        <f t="shared" si="2"/>
        <v>65700</v>
      </c>
      <c r="T29" s="14">
        <f t="shared" si="2"/>
        <v>57487</v>
      </c>
      <c r="U29" s="14">
        <f>C29*K29</f>
        <v>82125</v>
      </c>
      <c r="V29" s="14">
        <f>C29*L29</f>
        <v>82125</v>
      </c>
      <c r="W29" s="14">
        <f>C29*M29</f>
        <v>16425</v>
      </c>
    </row>
    <row r="30" spans="1:23" ht="16.5" x14ac:dyDescent="0.2">
      <c r="A30" s="32" t="s">
        <v>177</v>
      </c>
      <c r="B30" s="32">
        <v>8</v>
      </c>
      <c r="C30" s="14">
        <f>SUMIFS($P$4:$P$18,$A$4:$A$18,"&lt;="&amp;B30,$A$4:$A$18,"&gt;"&amp;B29)</f>
        <v>747450</v>
      </c>
      <c r="D30" s="39">
        <v>1</v>
      </c>
      <c r="E30" s="19">
        <v>0</v>
      </c>
      <c r="F30" s="19">
        <v>0.15</v>
      </c>
      <c r="G30" s="19">
        <v>0.1</v>
      </c>
      <c r="H30" s="19">
        <v>0.25</v>
      </c>
      <c r="I30" s="19">
        <v>0.4</v>
      </c>
      <c r="J30" s="19">
        <v>0.35</v>
      </c>
      <c r="K30" s="19">
        <v>0.5</v>
      </c>
      <c r="L30" s="19">
        <v>0.5</v>
      </c>
      <c r="M30" s="19">
        <v>0.1</v>
      </c>
      <c r="O30" s="14">
        <f>INT($P5*E30)</f>
        <v>0</v>
      </c>
      <c r="P30" s="14">
        <f t="shared" si="2"/>
        <v>112117</v>
      </c>
      <c r="Q30" s="14">
        <f t="shared" si="2"/>
        <v>74745</v>
      </c>
      <c r="R30" s="14">
        <f t="shared" si="2"/>
        <v>186862</v>
      </c>
      <c r="S30" s="14">
        <f t="shared" si="2"/>
        <v>298980</v>
      </c>
      <c r="T30" s="14">
        <f t="shared" si="2"/>
        <v>261607</v>
      </c>
      <c r="U30" s="14">
        <f>C30*K30</f>
        <v>373725</v>
      </c>
      <c r="V30" s="14">
        <f>C30*L30</f>
        <v>373725</v>
      </c>
      <c r="W30" s="14">
        <f>C30*M30</f>
        <v>74745</v>
      </c>
    </row>
    <row r="31" spans="1:23" ht="16.5" x14ac:dyDescent="0.2">
      <c r="A31" s="32" t="s">
        <v>178</v>
      </c>
      <c r="B31" s="32">
        <v>10</v>
      </c>
      <c r="C31" s="14">
        <f>SUMIFS($P$4:$P$18,$A$4:$A$18,"&lt;="&amp;B31,$A$4:$A$18,"&gt;"&amp;B30)</f>
        <v>590500</v>
      </c>
      <c r="D31" s="39">
        <v>1</v>
      </c>
      <c r="E31" s="19">
        <v>0</v>
      </c>
      <c r="F31" s="19">
        <v>0.15</v>
      </c>
      <c r="G31" s="19">
        <v>0.1</v>
      </c>
      <c r="H31" s="19">
        <v>0.3</v>
      </c>
      <c r="I31" s="19">
        <v>0.4</v>
      </c>
      <c r="J31" s="19">
        <v>0.35</v>
      </c>
      <c r="K31" s="19">
        <v>0.5</v>
      </c>
      <c r="L31" s="19">
        <v>0.5</v>
      </c>
      <c r="M31" s="19">
        <v>0.1</v>
      </c>
      <c r="O31" s="14">
        <f>INT($P6*E31)</f>
        <v>0</v>
      </c>
      <c r="P31" s="14">
        <f t="shared" si="2"/>
        <v>88575</v>
      </c>
      <c r="Q31" s="14">
        <f t="shared" si="2"/>
        <v>59050</v>
      </c>
      <c r="R31" s="14">
        <f t="shared" si="2"/>
        <v>177150</v>
      </c>
      <c r="S31" s="14">
        <f t="shared" si="2"/>
        <v>236200</v>
      </c>
      <c r="T31" s="14">
        <f t="shared" si="2"/>
        <v>206675</v>
      </c>
      <c r="U31" s="14">
        <f>C31*K31</f>
        <v>295250</v>
      </c>
      <c r="V31" s="14">
        <f>C31*L31</f>
        <v>295250</v>
      </c>
      <c r="W31" s="14">
        <f>C31*M31</f>
        <v>59050</v>
      </c>
    </row>
    <row r="32" spans="1:23" ht="16.5" x14ac:dyDescent="0.2">
      <c r="A32" s="32" t="s">
        <v>179</v>
      </c>
      <c r="B32" s="32">
        <v>12</v>
      </c>
      <c r="C32" s="14">
        <f>SUMIFS($P$4:$P$18,$A$4:$A$18,"&lt;="&amp;B32,$A$4:$A$18,"&gt;"&amp;B31)</f>
        <v>811300</v>
      </c>
      <c r="D32" s="39">
        <v>1</v>
      </c>
      <c r="E32" s="19">
        <v>0</v>
      </c>
      <c r="F32" s="19">
        <v>0.15</v>
      </c>
      <c r="G32" s="19">
        <v>0.1</v>
      </c>
      <c r="H32" s="19">
        <v>0.35</v>
      </c>
      <c r="I32" s="19">
        <v>0.4</v>
      </c>
      <c r="J32" s="19">
        <v>0.35</v>
      </c>
      <c r="K32" s="19">
        <v>0.5</v>
      </c>
      <c r="L32" s="19">
        <v>0.5</v>
      </c>
      <c r="M32" s="19">
        <v>0.1</v>
      </c>
      <c r="O32" s="14">
        <f>INT($P7*E32)</f>
        <v>0</v>
      </c>
      <c r="P32" s="14">
        <f t="shared" si="2"/>
        <v>121695</v>
      </c>
      <c r="Q32" s="14">
        <f t="shared" si="2"/>
        <v>81130</v>
      </c>
      <c r="R32" s="14">
        <f t="shared" si="2"/>
        <v>283955</v>
      </c>
      <c r="S32" s="14">
        <f t="shared" si="2"/>
        <v>324520</v>
      </c>
      <c r="T32" s="14">
        <f t="shared" si="2"/>
        <v>283955</v>
      </c>
      <c r="U32" s="14">
        <f>C32*K32</f>
        <v>405650</v>
      </c>
      <c r="V32" s="14">
        <f>C32*L32</f>
        <v>405650</v>
      </c>
      <c r="W32" s="14">
        <f>C32*M32</f>
        <v>81130</v>
      </c>
    </row>
    <row r="33" spans="1:23" ht="16.5" x14ac:dyDescent="0.2">
      <c r="A33" s="32" t="s">
        <v>180</v>
      </c>
      <c r="B33" s="32">
        <v>15</v>
      </c>
      <c r="C33" s="14">
        <f>SUMIFS($P$4:$P$18,$A$4:$A$18,"&lt;="&amp;B33,$A$4:$A$18,"&gt;"&amp;B32)</f>
        <v>1799800</v>
      </c>
      <c r="D33" s="39">
        <v>1</v>
      </c>
      <c r="E33" s="19">
        <v>0</v>
      </c>
      <c r="F33" s="19">
        <v>0.15</v>
      </c>
      <c r="G33" s="19">
        <v>0.1</v>
      </c>
      <c r="H33" s="19">
        <v>0.4</v>
      </c>
      <c r="I33" s="19">
        <v>0.4</v>
      </c>
      <c r="J33" s="19">
        <v>0.35</v>
      </c>
      <c r="K33" s="19">
        <v>0.5</v>
      </c>
      <c r="L33" s="19">
        <v>0.5</v>
      </c>
      <c r="M33" s="19">
        <v>0.1</v>
      </c>
      <c r="O33" s="14">
        <f>INT($P8*E33)</f>
        <v>0</v>
      </c>
      <c r="P33" s="14">
        <f t="shared" si="2"/>
        <v>269970</v>
      </c>
      <c r="Q33" s="14">
        <f t="shared" si="2"/>
        <v>179980</v>
      </c>
      <c r="R33" s="14">
        <f t="shared" si="2"/>
        <v>719920</v>
      </c>
      <c r="S33" s="14">
        <f t="shared" si="2"/>
        <v>719920</v>
      </c>
      <c r="T33" s="14">
        <f t="shared" si="2"/>
        <v>629930</v>
      </c>
      <c r="U33" s="14">
        <f>C33*K33</f>
        <v>899900</v>
      </c>
      <c r="V33" s="14">
        <f>C33*L33</f>
        <v>899900</v>
      </c>
      <c r="W33" s="14">
        <f>C33*M33</f>
        <v>179980</v>
      </c>
    </row>
    <row r="34" spans="1:23" x14ac:dyDescent="0.2">
      <c r="M34" s="15"/>
      <c r="N34" s="15"/>
      <c r="O34" s="15"/>
      <c r="P34" s="15"/>
      <c r="Q34" s="15"/>
    </row>
    <row r="36" spans="1:23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</row>
    <row r="37" spans="1:23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</row>
    <row r="38" spans="1:23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</row>
    <row r="39" spans="1:23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</row>
    <row r="40" spans="1:23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1:23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Q41">
        <v>0</v>
      </c>
    </row>
    <row r="42" spans="1:23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</row>
  </sheetData>
  <mergeCells count="4">
    <mergeCell ref="A26:S26"/>
    <mergeCell ref="A2:P2"/>
    <mergeCell ref="A27:M27"/>
    <mergeCell ref="O27:W2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K21" sqref="K21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4">
        <f>SUM(C4:C18)</f>
        <v>20</v>
      </c>
      <c r="D2" s="25">
        <v>10000</v>
      </c>
      <c r="E2" s="25">
        <v>20000</v>
      </c>
    </row>
    <row r="3" spans="1:5" ht="17.25" x14ac:dyDescent="0.2">
      <c r="A3" s="12" t="s">
        <v>33</v>
      </c>
      <c r="B3" s="12" t="s">
        <v>62</v>
      </c>
      <c r="C3" s="12" t="s">
        <v>63</v>
      </c>
      <c r="D3" s="12" t="s">
        <v>61</v>
      </c>
      <c r="E3" s="12" t="s">
        <v>138</v>
      </c>
    </row>
    <row r="4" spans="1:5" ht="16.5" x14ac:dyDescent="0.2">
      <c r="A4" s="17">
        <v>1</v>
      </c>
      <c r="B4" s="17" t="s">
        <v>317</v>
      </c>
      <c r="C4" s="17">
        <v>1</v>
      </c>
      <c r="D4" s="14">
        <f>D$2/C$2*C4</f>
        <v>500</v>
      </c>
      <c r="E4" s="14">
        <f>E$2/$C$2*$C4</f>
        <v>1000</v>
      </c>
    </row>
    <row r="5" spans="1:5" ht="16.5" x14ac:dyDescent="0.2">
      <c r="A5" s="17">
        <v>2</v>
      </c>
      <c r="B5" s="17" t="s">
        <v>51</v>
      </c>
      <c r="C5" s="17">
        <v>1</v>
      </c>
      <c r="D5" s="14">
        <f t="shared" ref="D5:D17" si="0">D$2/C$2*C5</f>
        <v>500</v>
      </c>
      <c r="E5" s="14">
        <f t="shared" ref="E5:E18" si="1">E$2/$C$2*$C5</f>
        <v>1000</v>
      </c>
    </row>
    <row r="6" spans="1:5" ht="16.5" x14ac:dyDescent="0.2">
      <c r="A6" s="17">
        <v>3</v>
      </c>
      <c r="B6" s="17" t="s">
        <v>52</v>
      </c>
      <c r="C6" s="17">
        <v>1</v>
      </c>
      <c r="D6" s="14">
        <f t="shared" si="0"/>
        <v>500</v>
      </c>
      <c r="E6" s="14">
        <f t="shared" si="1"/>
        <v>1000</v>
      </c>
    </row>
    <row r="7" spans="1:5" ht="16.5" x14ac:dyDescent="0.2">
      <c r="A7" s="17">
        <v>4</v>
      </c>
      <c r="B7" s="17" t="s">
        <v>318</v>
      </c>
      <c r="C7" s="17">
        <v>1</v>
      </c>
      <c r="D7" s="14">
        <f t="shared" si="0"/>
        <v>500</v>
      </c>
      <c r="E7" s="14">
        <f t="shared" si="1"/>
        <v>1000</v>
      </c>
    </row>
    <row r="8" spans="1:5" ht="16.5" x14ac:dyDescent="0.2">
      <c r="A8" s="17">
        <v>5</v>
      </c>
      <c r="B8" s="17" t="s">
        <v>53</v>
      </c>
      <c r="C8" s="17">
        <v>1</v>
      </c>
      <c r="D8" s="14">
        <f t="shared" si="0"/>
        <v>500</v>
      </c>
      <c r="E8" s="14">
        <f t="shared" si="1"/>
        <v>1000</v>
      </c>
    </row>
    <row r="9" spans="1:5" ht="16.5" x14ac:dyDescent="0.2">
      <c r="A9" s="17">
        <v>6</v>
      </c>
      <c r="B9" s="17" t="s">
        <v>54</v>
      </c>
      <c r="C9" s="17">
        <v>1</v>
      </c>
      <c r="D9" s="14">
        <f t="shared" si="0"/>
        <v>500</v>
      </c>
      <c r="E9" s="14">
        <f t="shared" si="1"/>
        <v>1000</v>
      </c>
    </row>
    <row r="10" spans="1:5" ht="16.5" x14ac:dyDescent="0.2">
      <c r="A10" s="17">
        <v>7</v>
      </c>
      <c r="B10" s="17" t="s">
        <v>55</v>
      </c>
      <c r="C10" s="17">
        <v>1</v>
      </c>
      <c r="D10" s="14">
        <f t="shared" si="0"/>
        <v>500</v>
      </c>
      <c r="E10" s="14">
        <f t="shared" si="1"/>
        <v>1000</v>
      </c>
    </row>
    <row r="11" spans="1:5" ht="16.5" x14ac:dyDescent="0.2">
      <c r="A11" s="17">
        <v>8</v>
      </c>
      <c r="B11" s="17" t="s">
        <v>56</v>
      </c>
      <c r="C11" s="17">
        <v>1</v>
      </c>
      <c r="D11" s="14">
        <f t="shared" si="0"/>
        <v>500</v>
      </c>
      <c r="E11" s="14">
        <f t="shared" si="1"/>
        <v>1000</v>
      </c>
    </row>
    <row r="12" spans="1:5" ht="16.5" x14ac:dyDescent="0.2">
      <c r="A12" s="17">
        <v>9</v>
      </c>
      <c r="B12" s="17" t="s">
        <v>57</v>
      </c>
      <c r="C12" s="17">
        <v>1</v>
      </c>
      <c r="D12" s="14">
        <f t="shared" si="0"/>
        <v>500</v>
      </c>
      <c r="E12" s="14">
        <f t="shared" si="1"/>
        <v>1000</v>
      </c>
    </row>
    <row r="13" spans="1:5" ht="16.5" x14ac:dyDescent="0.2">
      <c r="A13" s="64">
        <v>10</v>
      </c>
      <c r="B13" s="17" t="s">
        <v>58</v>
      </c>
      <c r="C13" s="17">
        <v>1</v>
      </c>
      <c r="D13" s="14">
        <f t="shared" si="0"/>
        <v>500</v>
      </c>
      <c r="E13" s="14">
        <f t="shared" si="1"/>
        <v>1000</v>
      </c>
    </row>
    <row r="14" spans="1:5" ht="16.5" x14ac:dyDescent="0.2">
      <c r="A14" s="64">
        <v>11</v>
      </c>
      <c r="B14" s="17" t="s">
        <v>59</v>
      </c>
      <c r="C14" s="17">
        <v>2</v>
      </c>
      <c r="D14" s="14">
        <f t="shared" si="0"/>
        <v>1000</v>
      </c>
      <c r="E14" s="14">
        <f t="shared" si="1"/>
        <v>2000</v>
      </c>
    </row>
    <row r="15" spans="1:5" ht="16.5" x14ac:dyDescent="0.2">
      <c r="A15" s="64">
        <v>12</v>
      </c>
      <c r="B15" s="17" t="s">
        <v>319</v>
      </c>
      <c r="C15" s="17">
        <v>3</v>
      </c>
      <c r="D15" s="14">
        <f t="shared" si="0"/>
        <v>1500</v>
      </c>
      <c r="E15" s="14">
        <f t="shared" si="1"/>
        <v>3000</v>
      </c>
    </row>
    <row r="16" spans="1:5" ht="16.5" x14ac:dyDescent="0.2">
      <c r="A16" s="64">
        <v>13</v>
      </c>
      <c r="B16" s="17" t="s">
        <v>41</v>
      </c>
      <c r="C16" s="17">
        <v>1</v>
      </c>
      <c r="D16" s="14">
        <f t="shared" si="0"/>
        <v>500</v>
      </c>
      <c r="E16" s="14">
        <f t="shared" si="1"/>
        <v>1000</v>
      </c>
    </row>
    <row r="17" spans="1:5" ht="16.5" x14ac:dyDescent="0.2">
      <c r="A17" s="64">
        <v>14</v>
      </c>
      <c r="B17" s="17" t="s">
        <v>60</v>
      </c>
      <c r="C17" s="17">
        <v>2</v>
      </c>
      <c r="D17" s="14">
        <f t="shared" si="0"/>
        <v>1000</v>
      </c>
      <c r="E17" s="14">
        <f t="shared" si="1"/>
        <v>2000</v>
      </c>
    </row>
    <row r="18" spans="1:5" ht="16.5" x14ac:dyDescent="0.2">
      <c r="A18" s="64">
        <v>15</v>
      </c>
      <c r="B18" s="64" t="s">
        <v>474</v>
      </c>
      <c r="C18" s="64">
        <v>2</v>
      </c>
      <c r="D18" s="14">
        <f>D$2/C$2*C18</f>
        <v>1000</v>
      </c>
      <c r="E18" s="14">
        <f t="shared" si="1"/>
        <v>2000</v>
      </c>
    </row>
    <row r="19" spans="1:5" x14ac:dyDescent="0.2">
      <c r="A19" s="15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18"/>
  <sheetViews>
    <sheetView topLeftCell="AW4" workbookViewId="0">
      <selection activeCell="BK30" sqref="BK29:BK30"/>
    </sheetView>
  </sheetViews>
  <sheetFormatPr defaultRowHeight="14.25" x14ac:dyDescent="0.2"/>
  <cols>
    <col min="1" max="1" width="8.875" customWidth="1"/>
    <col min="2" max="3" width="8.75" customWidth="1"/>
    <col min="4" max="4" width="8.875" customWidth="1"/>
    <col min="7" max="7" width="11" customWidth="1"/>
    <col min="8" max="8" width="9.25" customWidth="1"/>
    <col min="9" max="10" width="9.125" bestFit="1" customWidth="1"/>
    <col min="11" max="11" width="11.375" bestFit="1" customWidth="1"/>
    <col min="12" max="12" width="11.375" customWidth="1"/>
    <col min="13" max="13" width="10.125" bestFit="1" customWidth="1"/>
    <col min="14" max="14" width="9.125" bestFit="1" customWidth="1"/>
    <col min="15" max="15" width="9.625" bestFit="1" customWidth="1"/>
    <col min="16" max="17" width="9.125" customWidth="1"/>
    <col min="18" max="18" width="12" customWidth="1"/>
    <col min="19" max="19" width="11.625" customWidth="1"/>
    <col min="20" max="21" width="14" customWidth="1"/>
    <col min="22" max="23" width="10.125" customWidth="1"/>
    <col min="24" max="33" width="12.625" customWidth="1"/>
    <col min="34" max="34" width="9" customWidth="1"/>
    <col min="35" max="35" width="9.75" customWidth="1"/>
    <col min="40" max="40" width="9.625" customWidth="1"/>
    <col min="41" max="41" width="8.875" customWidth="1"/>
    <col min="43" max="43" width="12" customWidth="1"/>
    <col min="44" max="44" width="13.25" customWidth="1"/>
    <col min="45" max="45" width="14.25" customWidth="1"/>
    <col min="46" max="46" width="13.5" customWidth="1"/>
    <col min="47" max="47" width="12.625" bestFit="1" customWidth="1"/>
    <col min="48" max="48" width="9.75" customWidth="1"/>
    <col min="49" max="49" width="10.25" customWidth="1"/>
    <col min="50" max="50" width="10.625" customWidth="1"/>
    <col min="51" max="51" width="10.25" customWidth="1"/>
    <col min="52" max="53" width="11.625" style="117" customWidth="1"/>
    <col min="54" max="54" width="11.5" style="117" customWidth="1"/>
    <col min="55" max="55" width="10.5" style="117" customWidth="1"/>
    <col min="56" max="56" width="10.75" style="117" customWidth="1"/>
    <col min="57" max="57" width="11.125" style="117" customWidth="1"/>
    <col min="58" max="61" width="11.125" style="119" customWidth="1"/>
    <col min="62" max="62" width="13.5" style="117" customWidth="1"/>
    <col min="63" max="63" width="13.5" style="119" customWidth="1"/>
    <col min="64" max="64" width="12" customWidth="1"/>
    <col min="65" max="65" width="11.25" customWidth="1"/>
    <col min="66" max="66" width="11.125" customWidth="1"/>
    <col min="67" max="67" width="11.75" customWidth="1"/>
    <col min="68" max="68" width="11.5" customWidth="1"/>
    <col min="70" max="70" width="12.375" customWidth="1"/>
  </cols>
  <sheetData>
    <row r="1" spans="1:76" ht="16.5" x14ac:dyDescent="0.2">
      <c r="AI1" s="27" t="s">
        <v>155</v>
      </c>
      <c r="AJ1" s="28">
        <v>3</v>
      </c>
      <c r="AK1" s="87"/>
      <c r="AL1" s="15"/>
    </row>
    <row r="2" spans="1:76" ht="16.5" x14ac:dyDescent="0.2">
      <c r="A2" s="27" t="s">
        <v>153</v>
      </c>
      <c r="B2" s="28">
        <v>1</v>
      </c>
      <c r="C2" s="87"/>
      <c r="G2" s="66" t="s">
        <v>476</v>
      </c>
      <c r="H2" s="14">
        <f>60*H4/H5</f>
        <v>10</v>
      </c>
      <c r="I2" s="14">
        <f t="shared" ref="I2:O2" si="0">60*I4/I5</f>
        <v>5</v>
      </c>
      <c r="J2" s="14">
        <f t="shared" si="0"/>
        <v>2</v>
      </c>
      <c r="K2" s="14">
        <f t="shared" si="0"/>
        <v>1</v>
      </c>
      <c r="L2" s="14">
        <f t="shared" si="0"/>
        <v>0.5</v>
      </c>
      <c r="M2" s="14">
        <f t="shared" si="0"/>
        <v>1.5</v>
      </c>
      <c r="N2" s="14">
        <f t="shared" si="0"/>
        <v>0.6</v>
      </c>
      <c r="O2" s="14">
        <f t="shared" si="0"/>
        <v>0.3</v>
      </c>
      <c r="P2" s="14"/>
      <c r="Q2" s="14"/>
      <c r="R2" s="14"/>
      <c r="S2" s="14"/>
    </row>
    <row r="3" spans="1:76" ht="20.25" x14ac:dyDescent="0.2">
      <c r="A3" s="140" t="s">
        <v>99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BR3" s="117"/>
      <c r="BS3" s="117"/>
      <c r="BT3" s="117"/>
      <c r="BU3" s="117"/>
      <c r="BV3" s="117"/>
      <c r="BW3" s="117"/>
      <c r="BX3" s="117"/>
    </row>
    <row r="4" spans="1:76" ht="20.25" x14ac:dyDescent="0.2">
      <c r="A4" s="15"/>
      <c r="B4" s="15"/>
      <c r="C4" s="15"/>
      <c r="D4" s="15"/>
      <c r="E4" s="15"/>
      <c r="F4" s="15"/>
      <c r="G4" s="27" t="s">
        <v>147</v>
      </c>
      <c r="H4" s="28">
        <v>1</v>
      </c>
      <c r="I4" s="28">
        <v>0.5</v>
      </c>
      <c r="J4" s="28">
        <v>0.2</v>
      </c>
      <c r="K4" s="28">
        <v>0.1</v>
      </c>
      <c r="L4" s="69">
        <v>0.05</v>
      </c>
      <c r="M4" s="28">
        <v>0.5</v>
      </c>
      <c r="N4" s="28">
        <v>0.2</v>
      </c>
      <c r="O4" s="28">
        <v>0.1</v>
      </c>
      <c r="P4" s="69">
        <v>0.05</v>
      </c>
      <c r="Q4" s="69">
        <v>0.05</v>
      </c>
      <c r="R4" s="32">
        <v>1</v>
      </c>
      <c r="S4" s="32">
        <v>1</v>
      </c>
      <c r="V4" s="140" t="s">
        <v>592</v>
      </c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I4" s="141" t="s">
        <v>1067</v>
      </c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Y4" s="140" t="s">
        <v>1070</v>
      </c>
      <c r="AZ4" s="140"/>
      <c r="BA4" s="140"/>
      <c r="BB4" s="140"/>
      <c r="BC4" s="140"/>
      <c r="BD4" s="140"/>
      <c r="BE4" s="140"/>
      <c r="BF4" s="140"/>
      <c r="BG4" s="140"/>
      <c r="BH4" s="140"/>
      <c r="BI4" s="140"/>
      <c r="BL4" s="12" t="s">
        <v>182</v>
      </c>
      <c r="BM4" s="12" t="s">
        <v>183</v>
      </c>
      <c r="BN4" s="12" t="s">
        <v>184</v>
      </c>
      <c r="BO4" s="12" t="s">
        <v>185</v>
      </c>
      <c r="BP4" s="12" t="s">
        <v>163</v>
      </c>
      <c r="BR4" s="117"/>
      <c r="BS4" s="117"/>
      <c r="BT4" s="117"/>
      <c r="BU4" s="117"/>
      <c r="BV4" s="117"/>
      <c r="BW4" s="117"/>
      <c r="BX4" s="117"/>
    </row>
    <row r="5" spans="1:76" ht="17.25" x14ac:dyDescent="0.2">
      <c r="A5" s="15"/>
      <c r="B5" s="15"/>
      <c r="C5" s="15"/>
      <c r="D5" s="15"/>
      <c r="E5" s="15"/>
      <c r="F5" s="15"/>
      <c r="G5" s="27" t="s">
        <v>148</v>
      </c>
      <c r="H5" s="28">
        <v>6</v>
      </c>
      <c r="I5" s="28">
        <v>6</v>
      </c>
      <c r="J5" s="28">
        <v>6</v>
      </c>
      <c r="K5" s="28">
        <v>6</v>
      </c>
      <c r="L5" s="69">
        <v>6</v>
      </c>
      <c r="M5" s="28">
        <v>20</v>
      </c>
      <c r="N5" s="28">
        <v>20</v>
      </c>
      <c r="O5" s="28">
        <v>20</v>
      </c>
      <c r="P5" s="69">
        <v>20</v>
      </c>
      <c r="Q5" s="69">
        <v>60</v>
      </c>
      <c r="R5" s="32">
        <v>1</v>
      </c>
      <c r="S5" s="32">
        <v>1</v>
      </c>
      <c r="X5" s="46">
        <v>480</v>
      </c>
      <c r="Y5" s="46">
        <v>480</v>
      </c>
      <c r="Z5" s="46">
        <v>480</v>
      </c>
      <c r="AA5" s="46">
        <v>480</v>
      </c>
      <c r="AB5" s="46">
        <v>480</v>
      </c>
      <c r="AC5" s="46">
        <v>720</v>
      </c>
      <c r="AD5" s="46">
        <v>720</v>
      </c>
      <c r="AE5" s="46">
        <v>720</v>
      </c>
      <c r="AF5" s="46">
        <v>720</v>
      </c>
      <c r="AI5" s="47" t="s">
        <v>580</v>
      </c>
      <c r="AJ5" s="12" t="s">
        <v>593</v>
      </c>
      <c r="AK5" s="12" t="s">
        <v>594</v>
      </c>
      <c r="AL5" s="12" t="s">
        <v>154</v>
      </c>
      <c r="AM5" s="12" t="s">
        <v>146</v>
      </c>
      <c r="AN5" s="12" t="s">
        <v>142</v>
      </c>
      <c r="AO5" s="12" t="s">
        <v>143</v>
      </c>
      <c r="AP5" s="12" t="s">
        <v>144</v>
      </c>
      <c r="AQ5" s="12" t="s">
        <v>145</v>
      </c>
      <c r="AR5" s="33" t="s">
        <v>493</v>
      </c>
      <c r="AS5" s="12" t="s">
        <v>479</v>
      </c>
      <c r="AT5" s="12" t="s">
        <v>480</v>
      </c>
      <c r="AU5" s="12" t="s">
        <v>481</v>
      </c>
      <c r="AV5" s="33" t="s">
        <v>497</v>
      </c>
      <c r="AW5" s="12" t="s">
        <v>496</v>
      </c>
      <c r="AY5" s="12" t="s">
        <v>1068</v>
      </c>
      <c r="AZ5" s="12" t="s">
        <v>1069</v>
      </c>
      <c r="BA5" s="12" t="s">
        <v>146</v>
      </c>
      <c r="BB5" s="12" t="s">
        <v>479</v>
      </c>
      <c r="BC5" s="12" t="s">
        <v>480</v>
      </c>
      <c r="BD5" s="12" t="s">
        <v>481</v>
      </c>
      <c r="BE5" s="12" t="s">
        <v>497</v>
      </c>
      <c r="BF5" s="12" t="s">
        <v>479</v>
      </c>
      <c r="BG5" s="12" t="s">
        <v>480</v>
      </c>
      <c r="BH5" s="12" t="s">
        <v>481</v>
      </c>
      <c r="BI5" s="12" t="s">
        <v>491</v>
      </c>
      <c r="BL5" s="14">
        <f>金币总产!P29</f>
        <v>24637</v>
      </c>
      <c r="BM5" s="19">
        <v>0.1</v>
      </c>
      <c r="BN5" s="14">
        <f>INT(BL$5*BM5)</f>
        <v>2463</v>
      </c>
      <c r="BO5" s="32">
        <v>1</v>
      </c>
      <c r="BP5" s="14">
        <f>INT(BN5/BO5/$AJ$1/500)*500</f>
        <v>500</v>
      </c>
      <c r="BR5" s="117"/>
      <c r="BS5" s="117"/>
      <c r="BT5" s="117"/>
      <c r="BU5" s="117"/>
      <c r="BV5" s="117"/>
      <c r="BW5" s="117"/>
      <c r="BX5" s="117"/>
    </row>
    <row r="6" spans="1:76" ht="17.25" x14ac:dyDescent="0.2">
      <c r="A6" s="12" t="s">
        <v>124</v>
      </c>
      <c r="B6" s="12" t="s">
        <v>150</v>
      </c>
      <c r="C6" s="12" t="s">
        <v>585</v>
      </c>
      <c r="D6" s="12" t="s">
        <v>149</v>
      </c>
      <c r="E6" s="12" t="s">
        <v>84</v>
      </c>
      <c r="F6" s="12" t="s">
        <v>586</v>
      </c>
      <c r="G6" s="12" t="s">
        <v>140</v>
      </c>
      <c r="H6" s="12" t="s">
        <v>142</v>
      </c>
      <c r="I6" s="12" t="s">
        <v>143</v>
      </c>
      <c r="J6" s="12" t="s">
        <v>144</v>
      </c>
      <c r="K6" s="12" t="s">
        <v>145</v>
      </c>
      <c r="L6" s="12" t="s">
        <v>489</v>
      </c>
      <c r="M6" s="12" t="s">
        <v>482</v>
      </c>
      <c r="N6" s="12" t="s">
        <v>483</v>
      </c>
      <c r="O6" s="12" t="s">
        <v>484</v>
      </c>
      <c r="P6" s="12" t="s">
        <v>494</v>
      </c>
      <c r="Q6" s="12" t="s">
        <v>490</v>
      </c>
      <c r="R6" s="12" t="s">
        <v>165</v>
      </c>
      <c r="S6" s="12" t="s">
        <v>164</v>
      </c>
      <c r="V6" s="12" t="s">
        <v>124</v>
      </c>
      <c r="W6" s="12" t="s">
        <v>585</v>
      </c>
      <c r="X6" s="12" t="s">
        <v>142</v>
      </c>
      <c r="Y6" s="12" t="s">
        <v>143</v>
      </c>
      <c r="Z6" s="12" t="s">
        <v>144</v>
      </c>
      <c r="AA6" s="12" t="s">
        <v>145</v>
      </c>
      <c r="AB6" s="12" t="s">
        <v>493</v>
      </c>
      <c r="AC6" s="12" t="s">
        <v>482</v>
      </c>
      <c r="AD6" s="12" t="s">
        <v>483</v>
      </c>
      <c r="AE6" s="12" t="s">
        <v>484</v>
      </c>
      <c r="AF6" s="12" t="s">
        <v>495</v>
      </c>
      <c r="AG6" s="15"/>
      <c r="AI6" s="87">
        <v>1</v>
      </c>
      <c r="AJ6" s="87">
        <v>1</v>
      </c>
      <c r="AK6" s="14" t="str">
        <f>INDEX(节奏总表!$CD$4:$CD$23,MATCH(挂机升级突破!AI6+1,节奏总表!$CG$4:$CG$22,1))</f>
        <v>等活</v>
      </c>
      <c r="AL6" s="87"/>
      <c r="AM6" s="14">
        <f>INDEX(节奏总表!$BJ$4:$BJ$55,挂机升级突破!AI6)</f>
        <v>5</v>
      </c>
      <c r="AN6" s="19">
        <v>0.05</v>
      </c>
      <c r="AO6" s="87"/>
      <c r="AP6" s="87"/>
      <c r="AQ6" s="87"/>
      <c r="AR6" s="87"/>
      <c r="AS6" s="87"/>
      <c r="AT6" s="87"/>
      <c r="AU6" s="87"/>
      <c r="AV6" s="87"/>
      <c r="AW6" s="87"/>
      <c r="AY6" s="118">
        <v>0</v>
      </c>
      <c r="AZ6" s="118" t="s">
        <v>1071</v>
      </c>
      <c r="BA6" s="118"/>
      <c r="BB6" s="118"/>
      <c r="BC6" s="118"/>
      <c r="BD6" s="118"/>
      <c r="BE6" s="118"/>
      <c r="BF6" s="14">
        <f>M42+AC37</f>
        <v>1260.7551428571428</v>
      </c>
      <c r="BG6" s="14">
        <f>N42+AD37</f>
        <v>1228.1696000000002</v>
      </c>
      <c r="BH6" s="14">
        <f>O42+AE37</f>
        <v>1133.6820000000002</v>
      </c>
      <c r="BI6" s="14">
        <f>P42+AF37</f>
        <v>523.27260000000001</v>
      </c>
      <c r="BM6" s="19">
        <v>0.3</v>
      </c>
      <c r="BN6" s="14">
        <f>INT(BL$5*BM6)</f>
        <v>7391</v>
      </c>
      <c r="BO6" s="32">
        <v>1</v>
      </c>
      <c r="BP6" s="14">
        <f t="shared" ref="BP6:BP38" si="1">INT(BN6/BO6/$AJ$1/500)*500</f>
        <v>2000</v>
      </c>
      <c r="BR6" s="117"/>
      <c r="BS6" s="117"/>
      <c r="BT6" s="117"/>
      <c r="BU6" s="117"/>
      <c r="BV6" s="117"/>
      <c r="BW6" s="117"/>
      <c r="BX6" s="117"/>
    </row>
    <row r="7" spans="1:76" ht="16.5" x14ac:dyDescent="0.2">
      <c r="A7" s="28">
        <v>0</v>
      </c>
      <c r="B7" s="28">
        <v>0</v>
      </c>
      <c r="C7" s="87"/>
      <c r="D7" s="28">
        <v>0</v>
      </c>
      <c r="E7" s="14">
        <v>0</v>
      </c>
      <c r="F7" s="14"/>
      <c r="G7" s="14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4">
        <f>章节关卡!I5</f>
        <v>10</v>
      </c>
      <c r="S7" s="14">
        <f>章节关卡!F5</f>
        <v>0</v>
      </c>
      <c r="T7" s="15"/>
      <c r="U7" s="15"/>
      <c r="V7" s="68">
        <v>0</v>
      </c>
      <c r="W7" s="87"/>
      <c r="X7" s="68">
        <f t="shared" ref="X7:AF7" si="2">X$5*H8*H$4/H$5*3</f>
        <v>0</v>
      </c>
      <c r="Y7" s="68">
        <f t="shared" si="2"/>
        <v>0</v>
      </c>
      <c r="Z7" s="68">
        <f t="shared" si="2"/>
        <v>0</v>
      </c>
      <c r="AA7" s="68">
        <f t="shared" si="2"/>
        <v>0</v>
      </c>
      <c r="AB7" s="69">
        <f t="shared" si="2"/>
        <v>0</v>
      </c>
      <c r="AC7" s="68">
        <f t="shared" si="2"/>
        <v>0</v>
      </c>
      <c r="AD7" s="68">
        <f t="shared" si="2"/>
        <v>0</v>
      </c>
      <c r="AE7" s="68">
        <f t="shared" si="2"/>
        <v>0</v>
      </c>
      <c r="AF7" s="69">
        <f t="shared" si="2"/>
        <v>0</v>
      </c>
      <c r="AI7" s="87">
        <v>2</v>
      </c>
      <c r="AJ7" s="87">
        <v>1</v>
      </c>
      <c r="AK7" s="14" t="str">
        <f>INDEX(节奏总表!$CD$4:$CD$23,MATCH(挂机升级突破!AI7+1,节奏总表!$CG$4:$CG$22,1))</f>
        <v>黑绳</v>
      </c>
      <c r="AL7" s="87"/>
      <c r="AM7" s="14">
        <f>INDEX(节奏总表!$BJ$4:$BJ$55,挂机升级突破!AI7)</f>
        <v>10</v>
      </c>
      <c r="AN7" s="19">
        <v>0.15</v>
      </c>
      <c r="AO7" s="87"/>
      <c r="AP7" s="87"/>
      <c r="AQ7" s="87"/>
      <c r="AR7" s="87"/>
      <c r="AS7" s="87"/>
      <c r="AT7" s="87"/>
      <c r="AU7" s="87"/>
      <c r="AV7" s="87"/>
      <c r="AW7" s="87"/>
      <c r="AY7" s="116">
        <v>1</v>
      </c>
      <c r="AZ7" s="116" t="s">
        <v>621</v>
      </c>
      <c r="BA7" s="116">
        <v>1</v>
      </c>
      <c r="BB7" s="116"/>
      <c r="BC7" s="116"/>
      <c r="BD7" s="116"/>
      <c r="BE7" s="116"/>
      <c r="BF7" s="14">
        <f>ROUND(BB7*BF$6/9,0)</f>
        <v>0</v>
      </c>
      <c r="BG7" s="14">
        <f>ROUND(BC7*BG$6/9,0)</f>
        <v>0</v>
      </c>
      <c r="BH7" s="14">
        <f>ROUND(BD7*BH$6/9,0)</f>
        <v>0</v>
      </c>
      <c r="BI7" s="14">
        <f>ROUND(BE7*BI$6/9,0)</f>
        <v>0</v>
      </c>
      <c r="BM7" s="19">
        <v>0.6</v>
      </c>
      <c r="BN7" s="14">
        <f>INT(BL$5*BM7)</f>
        <v>14782</v>
      </c>
      <c r="BO7" s="32">
        <v>1</v>
      </c>
      <c r="BP7" s="14">
        <f t="shared" si="1"/>
        <v>4500</v>
      </c>
    </row>
    <row r="8" spans="1:76" ht="16.5" x14ac:dyDescent="0.2">
      <c r="A8" s="28">
        <v>1</v>
      </c>
      <c r="B8" s="28">
        <v>4</v>
      </c>
      <c r="C8" s="87">
        <v>10</v>
      </c>
      <c r="D8" s="28">
        <v>1</v>
      </c>
      <c r="E8" s="14">
        <f>节奏总表!Y4</f>
        <v>0.04</v>
      </c>
      <c r="F8" s="14">
        <f>节奏总表!Z4</f>
        <v>0.04</v>
      </c>
      <c r="G8" s="14">
        <f>节奏总表!L5*60</f>
        <v>360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4">
        <f>章节关卡!I6</f>
        <v>25</v>
      </c>
      <c r="S8" s="14">
        <f>章节关卡!F6</f>
        <v>10</v>
      </c>
      <c r="T8" s="15"/>
      <c r="U8" s="15"/>
      <c r="V8" s="68">
        <v>1</v>
      </c>
      <c r="W8" s="87"/>
      <c r="X8" s="68">
        <f t="shared" ref="X8:AF8" si="3">X$5*H8*H$4/H$5*3</f>
        <v>0</v>
      </c>
      <c r="Y8" s="87">
        <f t="shared" si="3"/>
        <v>0</v>
      </c>
      <c r="Z8" s="87">
        <f t="shared" si="3"/>
        <v>0</v>
      </c>
      <c r="AA8" s="87">
        <f t="shared" si="3"/>
        <v>0</v>
      </c>
      <c r="AB8" s="87">
        <f t="shared" si="3"/>
        <v>0</v>
      </c>
      <c r="AC8" s="87">
        <f t="shared" si="3"/>
        <v>0</v>
      </c>
      <c r="AD8" s="87">
        <f t="shared" si="3"/>
        <v>0</v>
      </c>
      <c r="AE8" s="87">
        <f t="shared" si="3"/>
        <v>0</v>
      </c>
      <c r="AF8" s="87">
        <f t="shared" si="3"/>
        <v>0</v>
      </c>
      <c r="AI8" s="87">
        <v>3</v>
      </c>
      <c r="AJ8" s="87">
        <v>2</v>
      </c>
      <c r="AK8" s="14" t="str">
        <f>INDEX(节奏总表!$CD$4:$CD$23,MATCH(挂机升级突破!AI8+1,节奏总表!$CG$4:$CG$22,1))</f>
        <v>黑绳</v>
      </c>
      <c r="AL8" s="87"/>
      <c r="AM8" s="14">
        <f>INDEX(节奏总表!$BJ$4:$BJ$55,挂机升级突破!AI8)</f>
        <v>15</v>
      </c>
      <c r="AN8" s="19">
        <v>0.2</v>
      </c>
      <c r="AO8" s="87"/>
      <c r="AP8" s="87"/>
      <c r="AQ8" s="87"/>
      <c r="AR8" s="87"/>
      <c r="AS8" s="87"/>
      <c r="AT8" s="87"/>
      <c r="AU8" s="87"/>
      <c r="AV8" s="87"/>
      <c r="AW8" s="87"/>
      <c r="AY8" s="116">
        <v>2</v>
      </c>
      <c r="AZ8" s="116" t="s">
        <v>622</v>
      </c>
      <c r="BA8" s="116">
        <v>5</v>
      </c>
      <c r="BB8" s="116"/>
      <c r="BC8" s="116"/>
      <c r="BD8" s="116"/>
      <c r="BE8" s="116"/>
      <c r="BF8" s="14">
        <f>ROUND(BB8*BF$6/9,0)</f>
        <v>0</v>
      </c>
      <c r="BG8" s="14">
        <f>ROUND(BC8*BG$6/9,0)</f>
        <v>0</v>
      </c>
      <c r="BH8" s="14">
        <f>ROUND(BD8*BH$6/9,0)</f>
        <v>0</v>
      </c>
      <c r="BI8" s="14">
        <f>ROUND(BE8*BI$6/9,0)</f>
        <v>0</v>
      </c>
      <c r="BL8" s="14">
        <f>金币总产!P30</f>
        <v>112117</v>
      </c>
      <c r="BM8" s="19">
        <v>0.1</v>
      </c>
      <c r="BN8" s="14">
        <f>INT(BL$8*BM8)</f>
        <v>11211</v>
      </c>
      <c r="BO8" s="32">
        <v>1.5</v>
      </c>
      <c r="BP8" s="14">
        <f t="shared" si="1"/>
        <v>2000</v>
      </c>
    </row>
    <row r="9" spans="1:76" ht="16.5" x14ac:dyDescent="0.2">
      <c r="A9" s="28">
        <v>2</v>
      </c>
      <c r="B9" s="87">
        <v>4</v>
      </c>
      <c r="C9" s="87">
        <v>15</v>
      </c>
      <c r="D9" s="28">
        <v>1</v>
      </c>
      <c r="E9" s="14">
        <f>节奏总表!Y5</f>
        <v>3.0000000000000006E-2</v>
      </c>
      <c r="F9" s="14">
        <f>节奏总表!Z5</f>
        <v>7.0000000000000007E-2</v>
      </c>
      <c r="G9" s="14">
        <f>节奏总表!L5*60</f>
        <v>360</v>
      </c>
      <c r="H9" s="19">
        <v>0.5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4">
        <f>章节关卡!I7</f>
        <v>30</v>
      </c>
      <c r="S9" s="14">
        <f>章节关卡!F7</f>
        <v>15</v>
      </c>
      <c r="T9" s="15"/>
      <c r="U9" s="15"/>
      <c r="V9" s="68">
        <v>2</v>
      </c>
      <c r="W9" s="87">
        <v>15</v>
      </c>
      <c r="X9" s="87">
        <f t="shared" ref="X9:Y16" si="4">X$5*H9*H$4/H$5*3</f>
        <v>120</v>
      </c>
      <c r="Y9" s="87">
        <f t="shared" si="4"/>
        <v>0</v>
      </c>
      <c r="Z9" s="87">
        <f t="shared" ref="Z9:Z26" si="5">Z$5*J9*J$4/J$5*3</f>
        <v>0</v>
      </c>
      <c r="AA9" s="87">
        <f t="shared" ref="AA9:AA26" si="6">AA$5*K9*K$4/K$5*3</f>
        <v>0</v>
      </c>
      <c r="AB9" s="87">
        <f t="shared" ref="AB9:AB26" si="7">AB$5*L9*L$4/L$5*3</f>
        <v>0</v>
      </c>
      <c r="AC9" s="87">
        <f t="shared" ref="AC9:AC26" si="8">AC$5*M9*M$4/M$5*3</f>
        <v>0</v>
      </c>
      <c r="AD9" s="87">
        <f t="shared" ref="AD9:AD26" si="9">AD$5*N9*N$4/N$5*3</f>
        <v>0</v>
      </c>
      <c r="AE9" s="87">
        <f t="shared" ref="AE9:AE26" si="10">AE$5*O9*O$4/O$5*3</f>
        <v>0</v>
      </c>
      <c r="AF9" s="87">
        <f t="shared" ref="AF9:AF26" si="11">AF$5*P9*P$4/P$5*3</f>
        <v>0</v>
      </c>
      <c r="AI9" s="87">
        <v>4</v>
      </c>
      <c r="AJ9" s="87">
        <v>1</v>
      </c>
      <c r="AK9" s="14" t="str">
        <f>INDEX(节奏总表!$CD$4:$CD$23,MATCH(挂机升级突破!AI9+1,节奏总表!$CG$4:$CG$22,1))</f>
        <v>黑绳+1</v>
      </c>
      <c r="AL9" s="87"/>
      <c r="AM9" s="14">
        <f>INDEX(节奏总表!$BJ$4:$BJ$55,挂机升级突破!AI9)</f>
        <v>20</v>
      </c>
      <c r="AN9" s="19">
        <v>0.3</v>
      </c>
      <c r="AO9" s="87"/>
      <c r="AP9" s="87"/>
      <c r="AQ9" s="87"/>
      <c r="AR9" s="87"/>
      <c r="AS9" s="87"/>
      <c r="AT9" s="87"/>
      <c r="AU9" s="87"/>
      <c r="AV9" s="87"/>
      <c r="AW9" s="87"/>
      <c r="AY9" s="116">
        <v>3</v>
      </c>
      <c r="AZ9" s="116" t="s">
        <v>623</v>
      </c>
      <c r="BA9" s="116">
        <v>15</v>
      </c>
      <c r="BB9" s="116"/>
      <c r="BC9" s="116"/>
      <c r="BD9" s="116"/>
      <c r="BE9" s="116"/>
      <c r="BF9" s="14">
        <f>ROUND(BB9*BF$6/9,0)</f>
        <v>0</v>
      </c>
      <c r="BG9" s="14">
        <f>ROUND(BC9*BG$6/9,0)</f>
        <v>0</v>
      </c>
      <c r="BH9" s="14">
        <f>ROUND(BD9*BH$6/9,0)</f>
        <v>0</v>
      </c>
      <c r="BI9" s="14">
        <f>ROUND(BE9*BI$6/9,0)</f>
        <v>0</v>
      </c>
      <c r="BM9" s="19">
        <v>0.25</v>
      </c>
      <c r="BN9" s="14">
        <f>INT(BL$8*BM9)</f>
        <v>28029</v>
      </c>
      <c r="BO9" s="32">
        <v>1.6</v>
      </c>
      <c r="BP9" s="14">
        <f t="shared" si="1"/>
        <v>5500</v>
      </c>
    </row>
    <row r="10" spans="1:76" ht="16.5" x14ac:dyDescent="0.2">
      <c r="A10" s="87">
        <v>3</v>
      </c>
      <c r="B10" s="87">
        <v>4</v>
      </c>
      <c r="C10" s="87">
        <v>20</v>
      </c>
      <c r="D10" s="28">
        <v>1</v>
      </c>
      <c r="E10" s="14">
        <f>节奏总表!Y6</f>
        <v>0.12</v>
      </c>
      <c r="F10" s="14">
        <f>节奏总表!Z6</f>
        <v>0.19</v>
      </c>
      <c r="G10" s="14">
        <f>节奏总表!L6*60</f>
        <v>720</v>
      </c>
      <c r="H10" s="19">
        <v>0.75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4">
        <f>章节关卡!I8</f>
        <v>35</v>
      </c>
      <c r="S10" s="14">
        <f>章节关卡!F8</f>
        <v>20</v>
      </c>
      <c r="T10" s="15"/>
      <c r="U10" s="15"/>
      <c r="V10" s="87">
        <v>3</v>
      </c>
      <c r="W10" s="87">
        <v>20</v>
      </c>
      <c r="X10" s="87">
        <f t="shared" si="4"/>
        <v>180</v>
      </c>
      <c r="Y10" s="87">
        <f t="shared" si="4"/>
        <v>0</v>
      </c>
      <c r="Z10" s="87">
        <f t="shared" si="5"/>
        <v>0</v>
      </c>
      <c r="AA10" s="87">
        <f t="shared" si="6"/>
        <v>0</v>
      </c>
      <c r="AB10" s="87">
        <f t="shared" si="7"/>
        <v>0</v>
      </c>
      <c r="AC10" s="87">
        <f t="shared" si="8"/>
        <v>0</v>
      </c>
      <c r="AD10" s="87">
        <f t="shared" si="9"/>
        <v>0</v>
      </c>
      <c r="AE10" s="87">
        <f t="shared" si="10"/>
        <v>0</v>
      </c>
      <c r="AF10" s="87">
        <f t="shared" si="11"/>
        <v>0</v>
      </c>
      <c r="AI10" s="87">
        <v>5</v>
      </c>
      <c r="AJ10" s="87">
        <v>2</v>
      </c>
      <c r="AK10" s="14" t="str">
        <f>INDEX(节奏总表!$CD$4:$CD$23,MATCH(挂机升级突破!AI10+1,节奏总表!$CG$4:$CG$22,1))</f>
        <v>黑绳+1</v>
      </c>
      <c r="AL10" s="87"/>
      <c r="AM10" s="14">
        <f>INDEX(节奏总表!$BJ$4:$BJ$55,挂机升级突破!AI10)</f>
        <v>25</v>
      </c>
      <c r="AN10" s="19">
        <v>0.3</v>
      </c>
      <c r="AO10" s="87"/>
      <c r="AP10" s="87"/>
      <c r="AQ10" s="87"/>
      <c r="AR10" s="87"/>
      <c r="AS10" s="87"/>
      <c r="AT10" s="87"/>
      <c r="AU10" s="87"/>
      <c r="AV10" s="87"/>
      <c r="AW10" s="87"/>
      <c r="AY10" s="116">
        <v>4</v>
      </c>
      <c r="AZ10" s="116" t="s">
        <v>624</v>
      </c>
      <c r="BA10" s="116">
        <v>25</v>
      </c>
      <c r="BB10" s="19">
        <v>0.05</v>
      </c>
      <c r="BC10" s="116"/>
      <c r="BD10" s="116"/>
      <c r="BE10" s="116"/>
      <c r="BF10" s="14">
        <f>ROUND(BB10*BF$6/9,0)</f>
        <v>7</v>
      </c>
      <c r="BG10" s="14">
        <f>ROUND(BC10*BG$6/9,0)</f>
        <v>0</v>
      </c>
      <c r="BH10" s="14">
        <f>ROUND(BD10*BH$6/9,0)</f>
        <v>0</v>
      </c>
      <c r="BI10" s="14">
        <f>ROUND(BE10*BI$6/9,0)</f>
        <v>0</v>
      </c>
      <c r="BM10" s="19">
        <v>0.3</v>
      </c>
      <c r="BN10" s="14">
        <f>INT(BL$8*BM10)</f>
        <v>33635</v>
      </c>
      <c r="BO10" s="32">
        <v>1.7</v>
      </c>
      <c r="BP10" s="14">
        <f t="shared" si="1"/>
        <v>6500</v>
      </c>
    </row>
    <row r="11" spans="1:76" ht="16.5" x14ac:dyDescent="0.2">
      <c r="A11" s="87">
        <v>4</v>
      </c>
      <c r="B11" s="87">
        <v>4</v>
      </c>
      <c r="C11" s="87">
        <v>25</v>
      </c>
      <c r="D11" s="28">
        <v>1</v>
      </c>
      <c r="E11" s="14">
        <f>节奏总表!Y7</f>
        <v>7.4999999999999997E-2</v>
      </c>
      <c r="F11" s="14">
        <f>节奏总表!Z7</f>
        <v>0.26500000000000001</v>
      </c>
      <c r="G11" s="14">
        <f>节奏总表!L7*60</f>
        <v>1200</v>
      </c>
      <c r="H11" s="19">
        <v>1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4">
        <f>章节关卡!I9</f>
        <v>40</v>
      </c>
      <c r="S11" s="14">
        <f>章节关卡!F9</f>
        <v>25</v>
      </c>
      <c r="T11" s="15"/>
      <c r="U11" s="15"/>
      <c r="V11" s="87">
        <v>4</v>
      </c>
      <c r="W11" s="87">
        <v>25</v>
      </c>
      <c r="X11" s="87">
        <f t="shared" si="4"/>
        <v>240</v>
      </c>
      <c r="Y11" s="87">
        <f t="shared" si="4"/>
        <v>0</v>
      </c>
      <c r="Z11" s="87">
        <f t="shared" si="5"/>
        <v>0</v>
      </c>
      <c r="AA11" s="87">
        <f t="shared" si="6"/>
        <v>0</v>
      </c>
      <c r="AB11" s="87">
        <f t="shared" si="7"/>
        <v>0</v>
      </c>
      <c r="AC11" s="87">
        <f t="shared" si="8"/>
        <v>0</v>
      </c>
      <c r="AD11" s="87">
        <f t="shared" si="9"/>
        <v>0</v>
      </c>
      <c r="AE11" s="87">
        <f t="shared" si="10"/>
        <v>0</v>
      </c>
      <c r="AF11" s="87">
        <f t="shared" si="11"/>
        <v>0</v>
      </c>
      <c r="AI11" s="87">
        <v>6</v>
      </c>
      <c r="AJ11" s="87">
        <v>1</v>
      </c>
      <c r="AK11" s="14" t="str">
        <f>INDEX(节奏总表!$CD$4:$CD$23,MATCH(挂机升级突破!AI11+1,节奏总表!$CG$4:$CG$22,1))</f>
        <v>众合</v>
      </c>
      <c r="AL11" s="87"/>
      <c r="AM11" s="14">
        <f>INDEX(节奏总表!$BJ$4:$BJ$55,挂机升级突破!AI11)</f>
        <v>30</v>
      </c>
      <c r="AN11" s="87"/>
      <c r="AO11" s="19">
        <v>0.05</v>
      </c>
      <c r="AP11" s="87"/>
      <c r="AQ11" s="87"/>
      <c r="AR11" s="87"/>
      <c r="AS11" s="87"/>
      <c r="AT11" s="87"/>
      <c r="AU11" s="87"/>
      <c r="AV11" s="87"/>
      <c r="AW11" s="87"/>
      <c r="AY11" s="116">
        <v>5</v>
      </c>
      <c r="AZ11" s="116" t="s">
        <v>625</v>
      </c>
      <c r="BA11" s="116">
        <v>35</v>
      </c>
      <c r="BB11" s="19">
        <v>0.1</v>
      </c>
      <c r="BC11" s="116"/>
      <c r="BD11" s="116"/>
      <c r="BE11" s="116"/>
      <c r="BF11" s="14">
        <f>ROUND(BB11*BF$6/9,0)</f>
        <v>14</v>
      </c>
      <c r="BG11" s="14">
        <f>ROUND(BC11*BG$6/9,0)</f>
        <v>0</v>
      </c>
      <c r="BH11" s="14">
        <f>ROUND(BD11*BH$6/9,0)</f>
        <v>0</v>
      </c>
      <c r="BI11" s="14">
        <f>ROUND(BE11*BI$6/9,0)</f>
        <v>0</v>
      </c>
      <c r="BM11" s="19">
        <v>0.35</v>
      </c>
      <c r="BN11" s="14">
        <f>INT(BL$8*BM11)</f>
        <v>39240</v>
      </c>
      <c r="BO11" s="32">
        <v>1.8</v>
      </c>
      <c r="BP11" s="14">
        <f t="shared" si="1"/>
        <v>7000</v>
      </c>
    </row>
    <row r="12" spans="1:76" ht="16.5" x14ac:dyDescent="0.2">
      <c r="A12" s="87">
        <v>5</v>
      </c>
      <c r="B12" s="87">
        <v>4</v>
      </c>
      <c r="C12" s="87">
        <v>30</v>
      </c>
      <c r="D12" s="28">
        <v>1</v>
      </c>
      <c r="E12" s="14">
        <f>节奏总表!Y8</f>
        <v>0.56000000000000005</v>
      </c>
      <c r="F12" s="14">
        <f>节奏总表!Z8</f>
        <v>0.82500000000000007</v>
      </c>
      <c r="G12" s="14">
        <f>节奏总表!L8*60</f>
        <v>1440</v>
      </c>
      <c r="H12" s="19">
        <v>0.8</v>
      </c>
      <c r="I12" s="19">
        <v>0.2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4">
        <f>章节关卡!I10</f>
        <v>45</v>
      </c>
      <c r="S12" s="14">
        <f>章节关卡!F10</f>
        <v>30</v>
      </c>
      <c r="T12" s="15"/>
      <c r="U12" s="15"/>
      <c r="V12" s="87">
        <v>5</v>
      </c>
      <c r="W12" s="87">
        <v>30</v>
      </c>
      <c r="X12" s="87">
        <f t="shared" si="4"/>
        <v>192</v>
      </c>
      <c r="Y12" s="87">
        <f t="shared" si="4"/>
        <v>24</v>
      </c>
      <c r="Z12" s="87">
        <f t="shared" si="5"/>
        <v>0</v>
      </c>
      <c r="AA12" s="87">
        <f t="shared" si="6"/>
        <v>0</v>
      </c>
      <c r="AB12" s="87">
        <f t="shared" si="7"/>
        <v>0</v>
      </c>
      <c r="AC12" s="87">
        <f t="shared" si="8"/>
        <v>0</v>
      </c>
      <c r="AD12" s="87">
        <f t="shared" si="9"/>
        <v>0</v>
      </c>
      <c r="AE12" s="87">
        <f t="shared" si="10"/>
        <v>0</v>
      </c>
      <c r="AF12" s="87">
        <f t="shared" si="11"/>
        <v>0</v>
      </c>
      <c r="AI12" s="87">
        <v>7</v>
      </c>
      <c r="AJ12" s="87">
        <v>2</v>
      </c>
      <c r="AK12" s="14" t="str">
        <f>INDEX(节奏总表!$CD$4:$CD$23,MATCH(挂机升级突破!AI12+1,节奏总表!$CG$4:$CG$22,1))</f>
        <v>众合</v>
      </c>
      <c r="AL12" s="87"/>
      <c r="AM12" s="14">
        <f>INDEX(节奏总表!$BJ$4:$BJ$55,挂机升级突破!AI12)</f>
        <v>35</v>
      </c>
      <c r="AN12" s="87"/>
      <c r="AO12" s="19">
        <v>0.05</v>
      </c>
      <c r="AP12" s="87"/>
      <c r="AQ12" s="87"/>
      <c r="AR12" s="87"/>
      <c r="AS12" s="87"/>
      <c r="AT12" s="87"/>
      <c r="AU12" s="87"/>
      <c r="AV12" s="87"/>
      <c r="AW12" s="87"/>
      <c r="AY12" s="116">
        <v>6</v>
      </c>
      <c r="AZ12" s="116" t="s">
        <v>607</v>
      </c>
      <c r="BA12" s="116">
        <v>42</v>
      </c>
      <c r="BB12" s="19">
        <v>0.15</v>
      </c>
      <c r="BC12" s="116"/>
      <c r="BD12" s="116"/>
      <c r="BE12" s="116"/>
      <c r="BF12" s="14">
        <f>ROUND(BB12*BF$6/9,0)</f>
        <v>21</v>
      </c>
      <c r="BG12" s="14">
        <f>ROUND(BC12*BG$6/9,0)</f>
        <v>0</v>
      </c>
      <c r="BH12" s="14">
        <f>ROUND(BD12*BH$6/9,0)</f>
        <v>0</v>
      </c>
      <c r="BI12" s="14">
        <f>ROUND(BE12*BI$6/9,0)</f>
        <v>0</v>
      </c>
      <c r="BL12" s="14">
        <f>金币总产!P31</f>
        <v>88575</v>
      </c>
      <c r="BM12" s="19">
        <v>0.22</v>
      </c>
      <c r="BN12" s="14">
        <f>INT(BL$12*BM12)</f>
        <v>19486</v>
      </c>
      <c r="BO12" s="32">
        <v>1.8</v>
      </c>
      <c r="BP12" s="14">
        <f t="shared" si="1"/>
        <v>3500</v>
      </c>
    </row>
    <row r="13" spans="1:76" ht="16.5" x14ac:dyDescent="0.2">
      <c r="A13" s="87">
        <v>6</v>
      </c>
      <c r="B13" s="87">
        <v>4</v>
      </c>
      <c r="C13" s="87">
        <v>35</v>
      </c>
      <c r="D13" s="28">
        <v>1</v>
      </c>
      <c r="E13" s="14">
        <f>节奏总表!Y9</f>
        <v>0.43999999999999995</v>
      </c>
      <c r="F13" s="14">
        <f>节奏总表!Z9</f>
        <v>1.2650000000000001</v>
      </c>
      <c r="G13" s="14">
        <f>节奏总表!L9*60</f>
        <v>1800</v>
      </c>
      <c r="H13" s="19">
        <v>0.65</v>
      </c>
      <c r="I13" s="19">
        <v>0.35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4">
        <f>章节关卡!I11</f>
        <v>50</v>
      </c>
      <c r="S13" s="14">
        <f>章节关卡!F11</f>
        <v>35</v>
      </c>
      <c r="T13" s="15"/>
      <c r="U13" s="15"/>
      <c r="V13" s="87">
        <v>6</v>
      </c>
      <c r="W13" s="87">
        <v>35</v>
      </c>
      <c r="X13" s="87">
        <f t="shared" si="4"/>
        <v>156</v>
      </c>
      <c r="Y13" s="87">
        <f t="shared" si="4"/>
        <v>42</v>
      </c>
      <c r="Z13" s="87">
        <f t="shared" si="5"/>
        <v>0</v>
      </c>
      <c r="AA13" s="87">
        <f t="shared" si="6"/>
        <v>0</v>
      </c>
      <c r="AB13" s="87">
        <f t="shared" si="7"/>
        <v>0</v>
      </c>
      <c r="AC13" s="87">
        <f t="shared" si="8"/>
        <v>0</v>
      </c>
      <c r="AD13" s="87">
        <f t="shared" si="9"/>
        <v>0</v>
      </c>
      <c r="AE13" s="87">
        <f t="shared" si="10"/>
        <v>0</v>
      </c>
      <c r="AF13" s="87">
        <f t="shared" si="11"/>
        <v>0</v>
      </c>
      <c r="AI13" s="87">
        <v>8</v>
      </c>
      <c r="AJ13" s="87">
        <v>1</v>
      </c>
      <c r="AK13" s="14" t="str">
        <f>INDEX(节奏总表!$CD$4:$CD$23,MATCH(挂机升级突破!AI13+1,节奏总表!$CG$4:$CG$22,1))</f>
        <v>众合+1</v>
      </c>
      <c r="AL13" s="87"/>
      <c r="AM13" s="14">
        <f>INDEX(节奏总表!$BJ$4:$BJ$55,挂机升级突破!AI13)</f>
        <v>40</v>
      </c>
      <c r="AN13" s="87"/>
      <c r="AO13" s="19">
        <v>0.1</v>
      </c>
      <c r="AP13" s="87"/>
      <c r="AQ13" s="87"/>
      <c r="AR13" s="87"/>
      <c r="AS13" s="19">
        <v>0.05</v>
      </c>
      <c r="AT13" s="87"/>
      <c r="AU13" s="87"/>
      <c r="AV13" s="87"/>
      <c r="AW13" s="87"/>
      <c r="AY13" s="116">
        <v>7</v>
      </c>
      <c r="AZ13" s="116" t="s">
        <v>626</v>
      </c>
      <c r="BA13" s="116">
        <v>47</v>
      </c>
      <c r="BB13" s="19">
        <v>0.2</v>
      </c>
      <c r="BC13" s="116"/>
      <c r="BD13" s="116"/>
      <c r="BE13" s="116"/>
      <c r="BF13" s="14">
        <f>ROUND(BB13*BF$6/9,0)</f>
        <v>28</v>
      </c>
      <c r="BG13" s="14">
        <f>ROUND(BC13*BG$6/9,0)</f>
        <v>0</v>
      </c>
      <c r="BH13" s="14">
        <f>ROUND(BD13*BH$6/9,0)</f>
        <v>0</v>
      </c>
      <c r="BI13" s="14">
        <f>ROUND(BE13*BI$6/9,0)</f>
        <v>0</v>
      </c>
      <c r="BJ13" s="119"/>
      <c r="BM13" s="19">
        <v>0.24</v>
      </c>
      <c r="BN13" s="14">
        <f>INT(BL$12*BM13)</f>
        <v>21258</v>
      </c>
      <c r="BO13" s="32">
        <v>1.8</v>
      </c>
      <c r="BP13" s="14">
        <f t="shared" si="1"/>
        <v>3500</v>
      </c>
    </row>
    <row r="14" spans="1:76" ht="16.5" x14ac:dyDescent="0.2">
      <c r="A14" s="87">
        <v>7</v>
      </c>
      <c r="B14" s="87">
        <v>4</v>
      </c>
      <c r="C14" s="87">
        <v>40</v>
      </c>
      <c r="D14" s="87">
        <v>1</v>
      </c>
      <c r="E14" s="14">
        <f>节奏总表!Y10</f>
        <v>0.56000000000000005</v>
      </c>
      <c r="F14" s="14">
        <f>节奏总表!Z10</f>
        <v>1.8250000000000002</v>
      </c>
      <c r="G14" s="14">
        <f>节奏总表!L10*60</f>
        <v>2160</v>
      </c>
      <c r="H14" s="19">
        <v>0.5</v>
      </c>
      <c r="I14" s="19">
        <v>0.5</v>
      </c>
      <c r="J14" s="19">
        <v>0</v>
      </c>
      <c r="K14" s="19">
        <v>0</v>
      </c>
      <c r="L14" s="19">
        <v>0</v>
      </c>
      <c r="M14" s="19">
        <v>0.2</v>
      </c>
      <c r="N14" s="19">
        <v>0</v>
      </c>
      <c r="O14" s="19">
        <v>0</v>
      </c>
      <c r="P14" s="19">
        <v>0</v>
      </c>
      <c r="Q14" s="19">
        <v>0</v>
      </c>
      <c r="R14" s="14">
        <f>章节关卡!I12</f>
        <v>60</v>
      </c>
      <c r="S14" s="14">
        <f>章节关卡!F12</f>
        <v>40</v>
      </c>
      <c r="T14" s="15"/>
      <c r="U14" s="15"/>
      <c r="V14" s="87">
        <v>7</v>
      </c>
      <c r="W14" s="87">
        <v>40</v>
      </c>
      <c r="X14" s="87">
        <f t="shared" si="4"/>
        <v>120</v>
      </c>
      <c r="Y14" s="87">
        <f t="shared" si="4"/>
        <v>60</v>
      </c>
      <c r="Z14" s="87">
        <f t="shared" si="5"/>
        <v>0</v>
      </c>
      <c r="AA14" s="87">
        <f t="shared" si="6"/>
        <v>0</v>
      </c>
      <c r="AB14" s="87">
        <f t="shared" si="7"/>
        <v>0</v>
      </c>
      <c r="AC14" s="87">
        <f t="shared" si="8"/>
        <v>10.8</v>
      </c>
      <c r="AD14" s="87">
        <f t="shared" si="9"/>
        <v>0</v>
      </c>
      <c r="AE14" s="87">
        <f t="shared" si="10"/>
        <v>0</v>
      </c>
      <c r="AF14" s="87">
        <f t="shared" si="11"/>
        <v>0</v>
      </c>
      <c r="AI14" s="87">
        <v>9</v>
      </c>
      <c r="AJ14" s="87">
        <v>2</v>
      </c>
      <c r="AK14" s="14" t="str">
        <f>INDEX(节奏总表!$CD$4:$CD$23,MATCH(挂机升级突破!AI14+1,节奏总表!$CG$4:$CG$22,1))</f>
        <v>众合+1</v>
      </c>
      <c r="AL14" s="87"/>
      <c r="AM14" s="14">
        <f>INDEX(节奏总表!$BJ$4:$BJ$55,挂机升级突破!AI14)</f>
        <v>42</v>
      </c>
      <c r="AN14" s="87"/>
      <c r="AO14" s="19">
        <v>0.1</v>
      </c>
      <c r="AP14" s="87"/>
      <c r="AQ14" s="87"/>
      <c r="AR14" s="87"/>
      <c r="AS14" s="19">
        <v>0.05</v>
      </c>
      <c r="AT14" s="87"/>
      <c r="AU14" s="87"/>
      <c r="AV14" s="87"/>
      <c r="AW14" s="87"/>
      <c r="AY14" s="116">
        <v>8</v>
      </c>
      <c r="AZ14" s="116" t="s">
        <v>627</v>
      </c>
      <c r="BA14" s="116">
        <v>52</v>
      </c>
      <c r="BB14" s="19">
        <v>0.25</v>
      </c>
      <c r="BC14" s="116"/>
      <c r="BD14" s="116"/>
      <c r="BE14" s="116"/>
      <c r="BF14" s="14">
        <f>ROUND(BB14*BF$6/9,0)</f>
        <v>35</v>
      </c>
      <c r="BG14" s="14">
        <f>ROUND(BC14*BG$6/9,0)</f>
        <v>0</v>
      </c>
      <c r="BH14" s="14">
        <f>ROUND(BD14*BH$6/9,0)</f>
        <v>0</v>
      </c>
      <c r="BI14" s="14">
        <f>ROUND(BE14*BI$6/9,0)</f>
        <v>0</v>
      </c>
      <c r="BM14" s="19">
        <v>0.26</v>
      </c>
      <c r="BN14" s="14">
        <f>INT(BL$12*BM14)</f>
        <v>23029</v>
      </c>
      <c r="BO14" s="32">
        <v>1.8</v>
      </c>
      <c r="BP14" s="14">
        <f t="shared" si="1"/>
        <v>4000</v>
      </c>
    </row>
    <row r="15" spans="1:76" ht="16.5" x14ac:dyDescent="0.2">
      <c r="A15" s="87">
        <v>8</v>
      </c>
      <c r="B15" s="87">
        <v>4</v>
      </c>
      <c r="C15" s="87">
        <v>45</v>
      </c>
      <c r="D15" s="87">
        <v>1</v>
      </c>
      <c r="E15" s="14">
        <f>节奏总表!Y11</f>
        <v>0.62999999999999989</v>
      </c>
      <c r="F15" s="14">
        <f>节奏总表!Z11</f>
        <v>2.4550000000000001</v>
      </c>
      <c r="G15" s="14">
        <f>节奏总表!L11*60</f>
        <v>2400</v>
      </c>
      <c r="H15" s="19">
        <v>0.35</v>
      </c>
      <c r="I15" s="19">
        <v>0.65</v>
      </c>
      <c r="J15" s="19">
        <v>0</v>
      </c>
      <c r="K15" s="19">
        <v>0</v>
      </c>
      <c r="L15" s="19">
        <v>0</v>
      </c>
      <c r="M15" s="19">
        <v>0.4</v>
      </c>
      <c r="N15" s="19">
        <v>0</v>
      </c>
      <c r="O15" s="19">
        <v>0</v>
      </c>
      <c r="P15" s="19">
        <v>0</v>
      </c>
      <c r="Q15" s="19">
        <v>0</v>
      </c>
      <c r="R15" s="14">
        <f>章节关卡!I13</f>
        <v>70</v>
      </c>
      <c r="S15" s="14">
        <f>章节关卡!F13</f>
        <v>45</v>
      </c>
      <c r="T15" s="15"/>
      <c r="U15" s="15"/>
      <c r="V15" s="87">
        <v>8</v>
      </c>
      <c r="W15" s="87">
        <v>45</v>
      </c>
      <c r="X15" s="87">
        <f t="shared" si="4"/>
        <v>84</v>
      </c>
      <c r="Y15" s="87">
        <f t="shared" si="4"/>
        <v>78</v>
      </c>
      <c r="Z15" s="87">
        <f t="shared" si="5"/>
        <v>0</v>
      </c>
      <c r="AA15" s="87">
        <f t="shared" si="6"/>
        <v>0</v>
      </c>
      <c r="AB15" s="87">
        <f t="shared" si="7"/>
        <v>0</v>
      </c>
      <c r="AC15" s="87">
        <f t="shared" si="8"/>
        <v>21.6</v>
      </c>
      <c r="AD15" s="87">
        <f t="shared" si="9"/>
        <v>0</v>
      </c>
      <c r="AE15" s="87">
        <f t="shared" si="10"/>
        <v>0</v>
      </c>
      <c r="AF15" s="87">
        <f t="shared" si="11"/>
        <v>0</v>
      </c>
      <c r="AI15" s="87">
        <v>10</v>
      </c>
      <c r="AJ15" s="87">
        <v>1</v>
      </c>
      <c r="AK15" s="14" t="str">
        <f>INDEX(节奏总表!$CD$4:$CD$23,MATCH(挂机升级突破!AI15+1,节奏总表!$CG$4:$CG$22,1))</f>
        <v>众合+2</v>
      </c>
      <c r="AL15" s="87"/>
      <c r="AM15" s="14">
        <f>INDEX(节奏总表!$BJ$4:$BJ$55,挂机升级突破!AI15)</f>
        <v>45</v>
      </c>
      <c r="AN15" s="87"/>
      <c r="AO15" s="19">
        <v>0.15</v>
      </c>
      <c r="AP15" s="87"/>
      <c r="AQ15" s="87"/>
      <c r="AR15" s="87"/>
      <c r="AS15" s="19">
        <v>0.1</v>
      </c>
      <c r="AT15" s="87"/>
      <c r="AU15" s="87"/>
      <c r="AV15" s="87"/>
      <c r="AW15" s="87"/>
      <c r="AY15" s="116">
        <v>9</v>
      </c>
      <c r="AZ15" s="116" t="s">
        <v>582</v>
      </c>
      <c r="BA15" s="116">
        <v>57</v>
      </c>
      <c r="BB15" s="19">
        <v>0.15</v>
      </c>
      <c r="BC15" s="19">
        <v>0.1</v>
      </c>
      <c r="BD15" s="116"/>
      <c r="BE15" s="116"/>
      <c r="BF15" s="14">
        <f>ROUND(BB15*BF$6/9,0)</f>
        <v>21</v>
      </c>
      <c r="BG15" s="14">
        <f>ROUND(BC15*BG$6/9,0)</f>
        <v>14</v>
      </c>
      <c r="BH15" s="14">
        <f>ROUND(BD15*BH$6/9,0)</f>
        <v>0</v>
      </c>
      <c r="BI15" s="14">
        <f>ROUND(BE15*BI$6/9,0)</f>
        <v>0</v>
      </c>
      <c r="BM15" s="19">
        <v>0.28000000000000003</v>
      </c>
      <c r="BN15" s="14">
        <f>INT(BL$12*BM15)</f>
        <v>24801</v>
      </c>
      <c r="BO15" s="32">
        <v>1.8</v>
      </c>
      <c r="BP15" s="14">
        <f t="shared" si="1"/>
        <v>4500</v>
      </c>
    </row>
    <row r="16" spans="1:76" ht="16.5" x14ac:dyDescent="0.2">
      <c r="A16" s="87">
        <v>9</v>
      </c>
      <c r="B16" s="87">
        <v>4</v>
      </c>
      <c r="C16" s="87">
        <v>50</v>
      </c>
      <c r="D16" s="87">
        <v>1</v>
      </c>
      <c r="E16" s="14">
        <f>节奏总表!Y12</f>
        <v>0.66999999999999993</v>
      </c>
      <c r="F16" s="14">
        <f>节奏总表!Z12</f>
        <v>3.125</v>
      </c>
      <c r="G16" s="14">
        <f>节奏总表!L12*60</f>
        <v>2520</v>
      </c>
      <c r="H16" s="19">
        <v>0.2</v>
      </c>
      <c r="I16" s="19">
        <v>0.8</v>
      </c>
      <c r="J16" s="19">
        <v>0</v>
      </c>
      <c r="K16" s="19">
        <v>0</v>
      </c>
      <c r="L16" s="19">
        <v>0</v>
      </c>
      <c r="M16" s="19">
        <v>0.6</v>
      </c>
      <c r="N16" s="19">
        <v>0</v>
      </c>
      <c r="O16" s="19">
        <v>0</v>
      </c>
      <c r="P16" s="19">
        <v>0</v>
      </c>
      <c r="Q16" s="19">
        <v>0</v>
      </c>
      <c r="R16" s="14">
        <f>章节关卡!I14</f>
        <v>80</v>
      </c>
      <c r="S16" s="14">
        <f>章节关卡!F14</f>
        <v>50</v>
      </c>
      <c r="T16" s="15"/>
      <c r="U16" s="15"/>
      <c r="V16" s="87">
        <v>9</v>
      </c>
      <c r="W16" s="87">
        <v>50</v>
      </c>
      <c r="X16" s="87">
        <f t="shared" si="4"/>
        <v>48</v>
      </c>
      <c r="Y16" s="87">
        <f t="shared" si="4"/>
        <v>96</v>
      </c>
      <c r="Z16" s="87">
        <f t="shared" si="5"/>
        <v>0</v>
      </c>
      <c r="AA16" s="87">
        <f t="shared" si="6"/>
        <v>0</v>
      </c>
      <c r="AB16" s="87">
        <f t="shared" si="7"/>
        <v>0</v>
      </c>
      <c r="AC16" s="87">
        <f t="shared" si="8"/>
        <v>32.400000000000006</v>
      </c>
      <c r="AD16" s="87">
        <f t="shared" si="9"/>
        <v>0</v>
      </c>
      <c r="AE16" s="87">
        <f t="shared" si="10"/>
        <v>0</v>
      </c>
      <c r="AF16" s="87">
        <f t="shared" si="11"/>
        <v>0</v>
      </c>
      <c r="AI16" s="87">
        <v>11</v>
      </c>
      <c r="AJ16" s="87">
        <v>2</v>
      </c>
      <c r="AK16" s="14" t="str">
        <f>INDEX(节奏总表!$CD$4:$CD$23,MATCH(挂机升级突破!AI16+1,节奏总表!$CG$4:$CG$22,1))</f>
        <v>众合+2</v>
      </c>
      <c r="AL16" s="87"/>
      <c r="AM16" s="14">
        <f>INDEX(节奏总表!$BJ$4:$BJ$55,挂机升级突破!AI16)</f>
        <v>47</v>
      </c>
      <c r="AN16" s="87"/>
      <c r="AO16" s="19">
        <v>0.15</v>
      </c>
      <c r="AP16" s="87"/>
      <c r="AQ16" s="87"/>
      <c r="AR16" s="87"/>
      <c r="AS16" s="19">
        <v>0.1</v>
      </c>
      <c r="AT16" s="87"/>
      <c r="AU16" s="87"/>
      <c r="AV16" s="87"/>
      <c r="AW16" s="87"/>
      <c r="AY16" s="116">
        <v>10</v>
      </c>
      <c r="AZ16" s="116" t="s">
        <v>628</v>
      </c>
      <c r="BA16" s="116">
        <v>65</v>
      </c>
      <c r="BB16" s="19">
        <v>0.15</v>
      </c>
      <c r="BC16" s="19">
        <v>0.15</v>
      </c>
      <c r="BD16" s="116"/>
      <c r="BE16" s="116"/>
      <c r="BF16" s="14">
        <f>ROUND(BB16*BF$6/9,0)</f>
        <v>21</v>
      </c>
      <c r="BG16" s="14">
        <f>ROUND(BC16*BG$6/9,0)</f>
        <v>20</v>
      </c>
      <c r="BH16" s="14">
        <f>ROUND(BD16*BH$6/9,0)</f>
        <v>0</v>
      </c>
      <c r="BI16" s="14">
        <f>ROUND(BE16*BI$6/9,0)</f>
        <v>0</v>
      </c>
      <c r="BL16" s="14">
        <f>金币总产!P32</f>
        <v>121695</v>
      </c>
      <c r="BM16" s="19">
        <v>0.15</v>
      </c>
      <c r="BN16" s="14">
        <f>INT(BL$16*BM16)</f>
        <v>18254</v>
      </c>
      <c r="BO16" s="32">
        <v>2</v>
      </c>
      <c r="BP16" s="14">
        <f t="shared" si="1"/>
        <v>3000</v>
      </c>
    </row>
    <row r="17" spans="1:68" ht="16.5" x14ac:dyDescent="0.2">
      <c r="A17" s="87">
        <v>10</v>
      </c>
      <c r="B17" s="87">
        <v>4</v>
      </c>
      <c r="C17" s="87">
        <v>55</v>
      </c>
      <c r="D17" s="87">
        <v>1</v>
      </c>
      <c r="E17" s="14">
        <f>节奏总表!Y13</f>
        <v>0.70000000000000018</v>
      </c>
      <c r="F17" s="14">
        <f>节奏总表!Z13</f>
        <v>3.8250000000000002</v>
      </c>
      <c r="G17" s="14">
        <f>节奏总表!L13*60</f>
        <v>2640</v>
      </c>
      <c r="H17" s="19">
        <v>0</v>
      </c>
      <c r="I17" s="19">
        <v>1</v>
      </c>
      <c r="J17" s="19">
        <v>0</v>
      </c>
      <c r="K17" s="19">
        <v>0</v>
      </c>
      <c r="L17" s="19">
        <v>0</v>
      </c>
      <c r="M17" s="19">
        <v>0.8</v>
      </c>
      <c r="N17" s="19">
        <v>0</v>
      </c>
      <c r="O17" s="19">
        <v>0</v>
      </c>
      <c r="P17" s="19">
        <v>0</v>
      </c>
      <c r="Q17" s="19">
        <v>0</v>
      </c>
      <c r="R17" s="14">
        <f>章节关卡!I15</f>
        <v>90</v>
      </c>
      <c r="S17" s="14">
        <f>章节关卡!F15</f>
        <v>55</v>
      </c>
      <c r="T17" s="15"/>
      <c r="U17" s="15"/>
      <c r="V17" s="87">
        <v>10</v>
      </c>
      <c r="W17" s="87">
        <v>55</v>
      </c>
      <c r="X17" s="87">
        <f t="shared" ref="X17:X36" si="12">X$5*H17*H$4/H$5*3</f>
        <v>0</v>
      </c>
      <c r="Y17" s="87">
        <f t="shared" ref="Y17:Y36" si="13">Y$5*I17*I$4/I$5*3</f>
        <v>120</v>
      </c>
      <c r="Z17" s="87">
        <f t="shared" si="5"/>
        <v>0</v>
      </c>
      <c r="AA17" s="87">
        <f t="shared" si="6"/>
        <v>0</v>
      </c>
      <c r="AB17" s="87">
        <f t="shared" si="7"/>
        <v>0</v>
      </c>
      <c r="AC17" s="87">
        <f t="shared" si="8"/>
        <v>43.2</v>
      </c>
      <c r="AD17" s="87">
        <f t="shared" si="9"/>
        <v>0</v>
      </c>
      <c r="AE17" s="87">
        <f t="shared" si="10"/>
        <v>0</v>
      </c>
      <c r="AF17" s="87">
        <f t="shared" si="11"/>
        <v>0</v>
      </c>
      <c r="AI17" s="87">
        <v>12</v>
      </c>
      <c r="AJ17" s="87">
        <v>1</v>
      </c>
      <c r="AK17" s="14" t="str">
        <f>INDEX(节奏总表!$CD$4:$CD$23,MATCH(挂机升级突破!AI17+1,节奏总表!$CG$4:$CG$22,1))</f>
        <v>叫唤</v>
      </c>
      <c r="AL17" s="87"/>
      <c r="AM17" s="14">
        <f>INDEX(节奏总表!$BJ$4:$BJ$55,挂机升级突破!AI17)</f>
        <v>50</v>
      </c>
      <c r="AN17" s="87"/>
      <c r="AO17" s="19">
        <v>0.2</v>
      </c>
      <c r="AP17" s="87"/>
      <c r="AQ17" s="87"/>
      <c r="AR17" s="87"/>
      <c r="AS17" s="19">
        <v>0.12</v>
      </c>
      <c r="AT17" s="87"/>
      <c r="AU17" s="87"/>
      <c r="AV17" s="87"/>
      <c r="AW17" s="87"/>
      <c r="AY17" s="116">
        <v>11</v>
      </c>
      <c r="AZ17" s="116" t="s">
        <v>629</v>
      </c>
      <c r="BA17" s="116">
        <v>72</v>
      </c>
      <c r="BB17" s="116"/>
      <c r="BC17" s="19">
        <v>0.2</v>
      </c>
      <c r="BD17" s="116"/>
      <c r="BE17" s="116"/>
      <c r="BF17" s="14">
        <f>ROUND(BB17*BF$6/9,0)</f>
        <v>0</v>
      </c>
      <c r="BG17" s="14">
        <f>ROUND(BC17*BG$6/9,0)</f>
        <v>27</v>
      </c>
      <c r="BH17" s="14">
        <f>ROUND(BD17*BH$6/9,0)</f>
        <v>0</v>
      </c>
      <c r="BI17" s="14">
        <f>ROUND(BE17*BI$6/9,0)</f>
        <v>0</v>
      </c>
      <c r="BM17" s="19">
        <v>0.22</v>
      </c>
      <c r="BN17" s="14">
        <f>INT(BL$16*BM17)</f>
        <v>26772</v>
      </c>
      <c r="BO17" s="32">
        <v>2.2000000000000002</v>
      </c>
      <c r="BP17" s="14">
        <f t="shared" si="1"/>
        <v>4000</v>
      </c>
    </row>
    <row r="18" spans="1:68" ht="16.5" x14ac:dyDescent="0.2">
      <c r="A18" s="87">
        <v>11</v>
      </c>
      <c r="B18" s="87">
        <v>4</v>
      </c>
      <c r="C18" s="87">
        <v>60</v>
      </c>
      <c r="D18" s="87">
        <v>1</v>
      </c>
      <c r="E18" s="14">
        <f>节奏总表!Y14</f>
        <v>0.84999999999999964</v>
      </c>
      <c r="F18" s="14">
        <f>节奏总表!Z14</f>
        <v>4.6749999999999998</v>
      </c>
      <c r="G18" s="14">
        <f>节奏总表!L14*60</f>
        <v>3120</v>
      </c>
      <c r="H18" s="19">
        <v>0</v>
      </c>
      <c r="I18" s="19">
        <v>0.8</v>
      </c>
      <c r="J18" s="19">
        <v>0.2</v>
      </c>
      <c r="K18" s="19">
        <v>0</v>
      </c>
      <c r="L18" s="19">
        <v>0</v>
      </c>
      <c r="M18" s="19">
        <v>1</v>
      </c>
      <c r="N18" s="19">
        <v>0</v>
      </c>
      <c r="O18" s="19">
        <v>0</v>
      </c>
      <c r="P18" s="19">
        <v>0</v>
      </c>
      <c r="Q18" s="19">
        <v>0</v>
      </c>
      <c r="R18" s="14">
        <f>章节关卡!I16</f>
        <v>100</v>
      </c>
      <c r="S18" s="14">
        <f>章节关卡!F16</f>
        <v>60</v>
      </c>
      <c r="T18" s="15"/>
      <c r="U18" s="15"/>
      <c r="V18" s="87">
        <v>11</v>
      </c>
      <c r="W18" s="87">
        <v>60</v>
      </c>
      <c r="X18" s="87">
        <f t="shared" si="12"/>
        <v>0</v>
      </c>
      <c r="Y18" s="87">
        <f t="shared" si="13"/>
        <v>96</v>
      </c>
      <c r="Z18" s="87">
        <f t="shared" si="5"/>
        <v>9.6000000000000014</v>
      </c>
      <c r="AA18" s="87">
        <f t="shared" si="6"/>
        <v>0</v>
      </c>
      <c r="AB18" s="87">
        <f t="shared" si="7"/>
        <v>0</v>
      </c>
      <c r="AC18" s="87">
        <f t="shared" si="8"/>
        <v>54</v>
      </c>
      <c r="AD18" s="87">
        <f t="shared" si="9"/>
        <v>0</v>
      </c>
      <c r="AE18" s="87">
        <f t="shared" si="10"/>
        <v>0</v>
      </c>
      <c r="AF18" s="87">
        <f t="shared" si="11"/>
        <v>0</v>
      </c>
      <c r="AI18" s="87">
        <v>13</v>
      </c>
      <c r="AJ18" s="87">
        <v>2</v>
      </c>
      <c r="AK18" s="14" t="str">
        <f>INDEX(节奏总表!$CD$4:$CD$23,MATCH(挂机升级突破!AI18+1,节奏总表!$CG$4:$CG$22,1))</f>
        <v>叫唤</v>
      </c>
      <c r="AL18" s="87"/>
      <c r="AM18" s="14">
        <f>INDEX(节奏总表!$BJ$4:$BJ$55,挂机升级突破!AI18)</f>
        <v>52</v>
      </c>
      <c r="AN18" s="87"/>
      <c r="AO18" s="19">
        <v>0.2</v>
      </c>
      <c r="AP18" s="87"/>
      <c r="AQ18" s="87"/>
      <c r="AR18" s="87"/>
      <c r="AS18" s="19">
        <v>0.12</v>
      </c>
      <c r="AT18" s="87"/>
      <c r="AU18" s="87"/>
      <c r="AV18" s="87"/>
      <c r="AW18" s="87"/>
      <c r="AY18" s="116">
        <v>12</v>
      </c>
      <c r="AZ18" s="116" t="s">
        <v>583</v>
      </c>
      <c r="BA18" s="116">
        <v>80</v>
      </c>
      <c r="BB18" s="116"/>
      <c r="BC18" s="19">
        <v>0.25</v>
      </c>
      <c r="BD18" s="116"/>
      <c r="BE18" s="116"/>
      <c r="BF18" s="14">
        <f>ROUND(BB18*BF$6/9,0)</f>
        <v>0</v>
      </c>
      <c r="BG18" s="14">
        <f>ROUND(BC18*BG$6/9,0)</f>
        <v>34</v>
      </c>
      <c r="BH18" s="14">
        <f>ROUND(BD18*BH$6/9,0)</f>
        <v>0</v>
      </c>
      <c r="BI18" s="14">
        <f>ROUND(BE18*BI$6/9,0)</f>
        <v>0</v>
      </c>
      <c r="BM18" s="19">
        <v>0.28000000000000003</v>
      </c>
      <c r="BN18" s="14">
        <f>INT(BL$16*BM18)</f>
        <v>34074</v>
      </c>
      <c r="BO18" s="32">
        <v>2.4</v>
      </c>
      <c r="BP18" s="14">
        <f t="shared" si="1"/>
        <v>4500</v>
      </c>
    </row>
    <row r="19" spans="1:68" ht="16.5" x14ac:dyDescent="0.2">
      <c r="A19" s="87">
        <v>12</v>
      </c>
      <c r="B19" s="87">
        <v>4</v>
      </c>
      <c r="C19" s="87">
        <v>65</v>
      </c>
      <c r="D19" s="87">
        <v>1</v>
      </c>
      <c r="E19" s="14">
        <f>节奏总表!Y15</f>
        <v>1</v>
      </c>
      <c r="F19" s="14">
        <f>节奏总表!Z15</f>
        <v>5.6749999999999998</v>
      </c>
      <c r="G19" s="14">
        <f>节奏总表!L15*60</f>
        <v>3600</v>
      </c>
      <c r="H19" s="19">
        <v>0</v>
      </c>
      <c r="I19" s="19">
        <v>0.65</v>
      </c>
      <c r="J19" s="19">
        <v>0.35</v>
      </c>
      <c r="K19" s="19">
        <v>0</v>
      </c>
      <c r="L19" s="19">
        <v>0</v>
      </c>
      <c r="M19" s="19">
        <v>0.8</v>
      </c>
      <c r="N19" s="19">
        <v>0.2</v>
      </c>
      <c r="O19" s="19">
        <v>0</v>
      </c>
      <c r="P19" s="19">
        <v>0</v>
      </c>
      <c r="Q19" s="19">
        <v>0</v>
      </c>
      <c r="R19" s="14">
        <f>章节关卡!I17</f>
        <v>110</v>
      </c>
      <c r="S19" s="14">
        <f>章节关卡!F17</f>
        <v>65</v>
      </c>
      <c r="T19" s="15"/>
      <c r="U19" s="15"/>
      <c r="V19" s="87">
        <v>12</v>
      </c>
      <c r="W19" s="87">
        <v>65</v>
      </c>
      <c r="X19" s="87">
        <f t="shared" si="12"/>
        <v>0</v>
      </c>
      <c r="Y19" s="87">
        <f t="shared" si="13"/>
        <v>78</v>
      </c>
      <c r="Z19" s="87">
        <f t="shared" si="5"/>
        <v>16.8</v>
      </c>
      <c r="AA19" s="87">
        <f t="shared" si="6"/>
        <v>0</v>
      </c>
      <c r="AB19" s="87">
        <f t="shared" si="7"/>
        <v>0</v>
      </c>
      <c r="AC19" s="87">
        <f t="shared" si="8"/>
        <v>43.2</v>
      </c>
      <c r="AD19" s="87">
        <f t="shared" si="9"/>
        <v>4.32</v>
      </c>
      <c r="AE19" s="87">
        <f t="shared" si="10"/>
        <v>0</v>
      </c>
      <c r="AF19" s="87">
        <f t="shared" si="11"/>
        <v>0</v>
      </c>
      <c r="AI19" s="87">
        <v>14</v>
      </c>
      <c r="AJ19" s="87">
        <v>1</v>
      </c>
      <c r="AK19" s="14" t="str">
        <f>INDEX(节奏总表!$CD$4:$CD$23,MATCH(挂机升级突破!AI19+1,节奏总表!$CG$4:$CG$22,1))</f>
        <v>叫唤+1</v>
      </c>
      <c r="AL19" s="87"/>
      <c r="AM19" s="14">
        <f>INDEX(节奏总表!$BJ$4:$BJ$55,挂机升级突破!AI19)</f>
        <v>55</v>
      </c>
      <c r="AN19" s="87"/>
      <c r="AO19" s="19"/>
      <c r="AP19" s="19">
        <v>0.05</v>
      </c>
      <c r="AQ19" s="87"/>
      <c r="AR19" s="87"/>
      <c r="AS19" s="19">
        <v>0.15</v>
      </c>
      <c r="AT19" s="87"/>
      <c r="AU19" s="87"/>
      <c r="AV19" s="87"/>
      <c r="AW19" s="87"/>
      <c r="AY19" s="116">
        <v>13</v>
      </c>
      <c r="AZ19" s="116" t="s">
        <v>630</v>
      </c>
      <c r="BA19" s="116">
        <v>87</v>
      </c>
      <c r="BB19" s="116"/>
      <c r="BC19" s="19">
        <v>0.15</v>
      </c>
      <c r="BD19" s="19">
        <v>0.1</v>
      </c>
      <c r="BE19" s="116"/>
      <c r="BF19" s="14">
        <f>ROUND(BB19*BF$6/9,0)</f>
        <v>0</v>
      </c>
      <c r="BG19" s="14">
        <f>ROUND(BC19*BG$6/9,0)</f>
        <v>20</v>
      </c>
      <c r="BH19" s="14">
        <f>ROUND(BD19*BH$6/9,0)</f>
        <v>13</v>
      </c>
      <c r="BI19" s="14">
        <f>ROUND(BE19*BI$6/9,0)</f>
        <v>0</v>
      </c>
      <c r="BM19" s="19">
        <v>0.35</v>
      </c>
      <c r="BN19" s="14">
        <f>INT(BL$16*BM19)</f>
        <v>42593</v>
      </c>
      <c r="BO19" s="32">
        <v>2.6</v>
      </c>
      <c r="BP19" s="14">
        <f t="shared" si="1"/>
        <v>5000</v>
      </c>
    </row>
    <row r="20" spans="1:68" ht="16.5" x14ac:dyDescent="0.2">
      <c r="A20" s="87">
        <v>13</v>
      </c>
      <c r="B20" s="87">
        <v>4</v>
      </c>
      <c r="C20" s="87">
        <v>70</v>
      </c>
      <c r="D20" s="87">
        <v>1</v>
      </c>
      <c r="E20" s="14">
        <f>节奏总表!Y16</f>
        <v>1.1500000000000004</v>
      </c>
      <c r="F20" s="14">
        <f>节奏总表!Z16</f>
        <v>6.8250000000000002</v>
      </c>
      <c r="G20" s="14">
        <f>节奏总表!L16*60</f>
        <v>4080</v>
      </c>
      <c r="H20" s="19">
        <v>0</v>
      </c>
      <c r="I20" s="19">
        <v>0.5</v>
      </c>
      <c r="J20" s="19">
        <v>0.5</v>
      </c>
      <c r="K20" s="19">
        <v>0</v>
      </c>
      <c r="L20" s="19">
        <v>0</v>
      </c>
      <c r="M20" s="19">
        <v>0.65</v>
      </c>
      <c r="N20" s="19">
        <v>0.35</v>
      </c>
      <c r="O20" s="19">
        <v>0</v>
      </c>
      <c r="P20" s="19">
        <v>0</v>
      </c>
      <c r="Q20" s="19">
        <v>0</v>
      </c>
      <c r="R20" s="14">
        <f>章节关卡!I18</f>
        <v>125</v>
      </c>
      <c r="S20" s="14">
        <f>章节关卡!F18</f>
        <v>70</v>
      </c>
      <c r="T20" s="15"/>
      <c r="U20" s="15"/>
      <c r="V20" s="87">
        <v>13</v>
      </c>
      <c r="W20" s="87">
        <v>70</v>
      </c>
      <c r="X20" s="87">
        <f t="shared" si="12"/>
        <v>0</v>
      </c>
      <c r="Y20" s="87">
        <f t="shared" si="13"/>
        <v>60</v>
      </c>
      <c r="Z20" s="87">
        <f t="shared" si="5"/>
        <v>24</v>
      </c>
      <c r="AA20" s="87">
        <f t="shared" si="6"/>
        <v>0</v>
      </c>
      <c r="AB20" s="87">
        <f t="shared" si="7"/>
        <v>0</v>
      </c>
      <c r="AC20" s="87">
        <f t="shared" si="8"/>
        <v>35.099999999999994</v>
      </c>
      <c r="AD20" s="87">
        <f t="shared" si="9"/>
        <v>7.5600000000000005</v>
      </c>
      <c r="AE20" s="87">
        <f t="shared" si="10"/>
        <v>0</v>
      </c>
      <c r="AF20" s="87">
        <f t="shared" si="11"/>
        <v>0</v>
      </c>
      <c r="AI20" s="87">
        <v>15</v>
      </c>
      <c r="AJ20" s="87">
        <v>2</v>
      </c>
      <c r="AK20" s="14" t="str">
        <f>INDEX(节奏总表!$CD$4:$CD$23,MATCH(挂机升级突破!AI20+1,节奏总表!$CG$4:$CG$22,1))</f>
        <v>叫唤+1</v>
      </c>
      <c r="AL20" s="87"/>
      <c r="AM20" s="14">
        <f>INDEX(节奏总表!$BJ$4:$BJ$55,挂机升级突破!AI20)</f>
        <v>57</v>
      </c>
      <c r="AN20" s="87"/>
      <c r="AO20" s="87"/>
      <c r="AP20" s="19">
        <v>0.05</v>
      </c>
      <c r="AQ20" s="87"/>
      <c r="AR20" s="87"/>
      <c r="AS20" s="19">
        <v>0.15</v>
      </c>
      <c r="AT20" s="87"/>
      <c r="AU20" s="87"/>
      <c r="AV20" s="87"/>
      <c r="AW20" s="87"/>
      <c r="AY20" s="116">
        <v>14</v>
      </c>
      <c r="AZ20" s="116" t="s">
        <v>631</v>
      </c>
      <c r="BA20" s="116">
        <v>95</v>
      </c>
      <c r="BB20" s="116"/>
      <c r="BC20" s="19">
        <v>0.15</v>
      </c>
      <c r="BD20" s="19">
        <v>0.15</v>
      </c>
      <c r="BE20" s="116"/>
      <c r="BF20" s="14">
        <f>ROUND(BB20*BF$6/9,0)</f>
        <v>0</v>
      </c>
      <c r="BG20" s="14">
        <f>ROUND(BC20*BG$6/9,0)</f>
        <v>20</v>
      </c>
      <c r="BH20" s="14">
        <f>ROUND(BD20*BH$6/9,0)</f>
        <v>19</v>
      </c>
      <c r="BI20" s="14">
        <f>ROUND(BE20*BI$6/9,0)</f>
        <v>0</v>
      </c>
      <c r="BL20" s="14">
        <f>金币总产!P33</f>
        <v>269970</v>
      </c>
      <c r="BM20" s="19">
        <v>0.1</v>
      </c>
      <c r="BN20" s="14">
        <f>INT(BL$20*BM20)</f>
        <v>26997</v>
      </c>
      <c r="BO20" s="32">
        <v>2.8</v>
      </c>
      <c r="BP20" s="14">
        <f t="shared" si="1"/>
        <v>3000</v>
      </c>
    </row>
    <row r="21" spans="1:68" ht="16.5" x14ac:dyDescent="0.2">
      <c r="A21" s="87">
        <v>14</v>
      </c>
      <c r="B21" s="87">
        <v>4</v>
      </c>
      <c r="C21" s="87">
        <v>75</v>
      </c>
      <c r="D21" s="87">
        <v>1</v>
      </c>
      <c r="E21" s="14">
        <f>节奏总表!Y17</f>
        <v>1.33</v>
      </c>
      <c r="F21" s="14">
        <f>节奏总表!Z17</f>
        <v>8.1550000000000011</v>
      </c>
      <c r="G21" s="14">
        <f>节奏总表!L17*60</f>
        <v>4680</v>
      </c>
      <c r="H21" s="19">
        <v>0</v>
      </c>
      <c r="I21" s="19">
        <v>0.35</v>
      </c>
      <c r="J21" s="19">
        <v>0.65</v>
      </c>
      <c r="K21" s="19">
        <v>0</v>
      </c>
      <c r="L21" s="19">
        <v>0</v>
      </c>
      <c r="M21" s="19">
        <v>0.5</v>
      </c>
      <c r="N21" s="19">
        <v>0.5</v>
      </c>
      <c r="O21" s="19">
        <v>0</v>
      </c>
      <c r="P21" s="19">
        <v>0</v>
      </c>
      <c r="Q21" s="19">
        <v>0</v>
      </c>
      <c r="R21" s="14">
        <f>章节关卡!I19</f>
        <v>135</v>
      </c>
      <c r="S21" s="14">
        <f>章节关卡!F19</f>
        <v>75</v>
      </c>
      <c r="T21" s="15"/>
      <c r="U21" s="15"/>
      <c r="V21" s="87">
        <v>14</v>
      </c>
      <c r="W21" s="87">
        <v>75</v>
      </c>
      <c r="X21" s="87">
        <f t="shared" si="12"/>
        <v>0</v>
      </c>
      <c r="Y21" s="87">
        <f t="shared" si="13"/>
        <v>42</v>
      </c>
      <c r="Z21" s="87">
        <f t="shared" si="5"/>
        <v>31.200000000000003</v>
      </c>
      <c r="AA21" s="87">
        <f t="shared" si="6"/>
        <v>0</v>
      </c>
      <c r="AB21" s="87">
        <f t="shared" si="7"/>
        <v>0</v>
      </c>
      <c r="AC21" s="87">
        <f t="shared" si="8"/>
        <v>27</v>
      </c>
      <c r="AD21" s="87">
        <f t="shared" si="9"/>
        <v>10.8</v>
      </c>
      <c r="AE21" s="87">
        <f t="shared" si="10"/>
        <v>0</v>
      </c>
      <c r="AF21" s="87">
        <f t="shared" si="11"/>
        <v>0</v>
      </c>
      <c r="AI21" s="87">
        <v>16</v>
      </c>
      <c r="AJ21" s="90">
        <v>3</v>
      </c>
      <c r="AK21" s="14" t="str">
        <f>INDEX(节奏总表!$CD$4:$CD$23,MATCH(挂机升级突破!AI21+1,节奏总表!$CG$4:$CG$22,1))</f>
        <v>叫唤+1</v>
      </c>
      <c r="AL21" s="87"/>
      <c r="AM21" s="14">
        <f>INDEX(节奏总表!$BJ$4:$BJ$55,挂机升级突破!AI21)</f>
        <v>60</v>
      </c>
      <c r="AN21" s="87"/>
      <c r="AO21" s="87"/>
      <c r="AP21" s="19">
        <v>0.05</v>
      </c>
      <c r="AQ21" s="87"/>
      <c r="AR21" s="87"/>
      <c r="AS21" s="19">
        <v>0.16</v>
      </c>
      <c r="AT21" s="87"/>
      <c r="AU21" s="87"/>
      <c r="AV21" s="87"/>
      <c r="AW21" s="87"/>
      <c r="AY21" s="116">
        <v>15</v>
      </c>
      <c r="AZ21" s="116" t="s">
        <v>573</v>
      </c>
      <c r="BA21" s="116">
        <v>102</v>
      </c>
      <c r="BB21" s="116"/>
      <c r="BC21" s="116"/>
      <c r="BD21" s="19">
        <v>0.2</v>
      </c>
      <c r="BE21" s="116"/>
      <c r="BF21" s="14">
        <f>ROUND(BB21*BF$6/9,0)</f>
        <v>0</v>
      </c>
      <c r="BG21" s="14">
        <f>ROUND(BC21*BG$6/9,0)</f>
        <v>0</v>
      </c>
      <c r="BH21" s="14">
        <f>ROUND(BD21*BH$6/9,0)</f>
        <v>25</v>
      </c>
      <c r="BI21" s="14">
        <f>ROUND(BE21*BI$6/9,0)</f>
        <v>0</v>
      </c>
      <c r="BM21" s="19">
        <v>0.15</v>
      </c>
      <c r="BN21" s="14">
        <f t="shared" ref="BN21:BN38" si="14">INT(BL$20*BM21)</f>
        <v>40495</v>
      </c>
      <c r="BO21" s="32">
        <v>3</v>
      </c>
      <c r="BP21" s="14">
        <f t="shared" si="1"/>
        <v>4000</v>
      </c>
    </row>
    <row r="22" spans="1:68" ht="16.5" x14ac:dyDescent="0.2">
      <c r="A22" s="87">
        <v>15</v>
      </c>
      <c r="B22" s="87">
        <v>4</v>
      </c>
      <c r="C22" s="87">
        <v>80</v>
      </c>
      <c r="D22" s="87">
        <v>1</v>
      </c>
      <c r="E22" s="14">
        <f>节奏总表!Y18</f>
        <v>1.5600000000000005</v>
      </c>
      <c r="F22" s="14">
        <f>节奏总表!Z18</f>
        <v>9.7150000000000016</v>
      </c>
      <c r="G22" s="14">
        <f>节奏总表!L18*60</f>
        <v>5400</v>
      </c>
      <c r="H22" s="19">
        <v>0</v>
      </c>
      <c r="I22" s="19">
        <v>0.2</v>
      </c>
      <c r="J22" s="19">
        <v>0.8</v>
      </c>
      <c r="K22" s="19">
        <v>0</v>
      </c>
      <c r="L22" s="19">
        <v>0</v>
      </c>
      <c r="M22" s="19">
        <v>0.35</v>
      </c>
      <c r="N22" s="19">
        <v>0.65</v>
      </c>
      <c r="O22" s="19">
        <v>0</v>
      </c>
      <c r="P22" s="19">
        <v>0</v>
      </c>
      <c r="Q22" s="19">
        <v>0</v>
      </c>
      <c r="R22" s="14">
        <f>章节关卡!I20</f>
        <v>150</v>
      </c>
      <c r="S22" s="14">
        <f>章节关卡!F20</f>
        <v>80</v>
      </c>
      <c r="T22" s="15"/>
      <c r="U22" s="15"/>
      <c r="V22" s="87">
        <v>15</v>
      </c>
      <c r="W22" s="87">
        <v>80</v>
      </c>
      <c r="X22" s="87">
        <f t="shared" si="12"/>
        <v>0</v>
      </c>
      <c r="Y22" s="87">
        <f t="shared" si="13"/>
        <v>24</v>
      </c>
      <c r="Z22" s="87">
        <f t="shared" si="5"/>
        <v>38.400000000000006</v>
      </c>
      <c r="AA22" s="87">
        <f t="shared" si="6"/>
        <v>0</v>
      </c>
      <c r="AB22" s="87">
        <f t="shared" si="7"/>
        <v>0</v>
      </c>
      <c r="AC22" s="87">
        <f t="shared" si="8"/>
        <v>18.899999999999999</v>
      </c>
      <c r="AD22" s="87">
        <f t="shared" si="9"/>
        <v>14.040000000000003</v>
      </c>
      <c r="AE22" s="87">
        <f t="shared" si="10"/>
        <v>0</v>
      </c>
      <c r="AF22" s="87">
        <f t="shared" si="11"/>
        <v>0</v>
      </c>
      <c r="AI22" s="87">
        <v>17</v>
      </c>
      <c r="AJ22" s="87">
        <v>2</v>
      </c>
      <c r="AK22" s="14" t="str">
        <f>INDEX(节奏总表!$CD$4:$CD$23,MATCH(挂机升级突破!AI22+1,节奏总表!$CG$4:$CG$22,1))</f>
        <v>叫唤+2</v>
      </c>
      <c r="AL22" s="87"/>
      <c r="AM22" s="14">
        <f>INDEX(节奏总表!$BJ$4:$BJ$55,挂机升级突破!AI22)</f>
        <v>62</v>
      </c>
      <c r="AN22" s="87"/>
      <c r="AO22" s="87"/>
      <c r="AP22" s="19">
        <v>0.1</v>
      </c>
      <c r="AQ22" s="87"/>
      <c r="AR22" s="87"/>
      <c r="AS22" s="87"/>
      <c r="AT22" s="19">
        <v>0.05</v>
      </c>
      <c r="AU22" s="87"/>
      <c r="AV22" s="87"/>
      <c r="AW22" s="87"/>
      <c r="AY22" s="116">
        <v>16</v>
      </c>
      <c r="AZ22" s="116" t="s">
        <v>632</v>
      </c>
      <c r="BA22" s="116">
        <v>110</v>
      </c>
      <c r="BB22" s="116"/>
      <c r="BC22" s="116"/>
      <c r="BD22" s="19">
        <v>0.25</v>
      </c>
      <c r="BE22" s="116"/>
      <c r="BF22" s="14">
        <f>ROUND(BB22*BF$6/9,0)</f>
        <v>0</v>
      </c>
      <c r="BG22" s="14">
        <f>ROUND(BC22*BG$6/9,0)</f>
        <v>0</v>
      </c>
      <c r="BH22" s="14">
        <f>ROUND(BD22*BH$6/9,0)</f>
        <v>31</v>
      </c>
      <c r="BI22" s="14">
        <f>ROUND(BE22*BI$6/9,0)</f>
        <v>0</v>
      </c>
      <c r="BM22" s="19">
        <v>0.2</v>
      </c>
      <c r="BN22" s="14">
        <f t="shared" si="14"/>
        <v>53994</v>
      </c>
      <c r="BO22" s="32">
        <v>3</v>
      </c>
      <c r="BP22" s="14">
        <f t="shared" si="1"/>
        <v>5500</v>
      </c>
    </row>
    <row r="23" spans="1:68" ht="16.5" x14ac:dyDescent="0.2">
      <c r="A23" s="87">
        <v>16</v>
      </c>
      <c r="B23" s="87">
        <v>4</v>
      </c>
      <c r="C23" s="87">
        <v>85</v>
      </c>
      <c r="D23" s="87">
        <v>1</v>
      </c>
      <c r="E23" s="14">
        <f>节奏总表!Y19</f>
        <v>1.92</v>
      </c>
      <c r="F23" s="14">
        <f>节奏总表!Z19</f>
        <v>11.635000000000002</v>
      </c>
      <c r="G23" s="14">
        <f>节奏总表!L19*60</f>
        <v>6600</v>
      </c>
      <c r="H23" s="19">
        <v>0</v>
      </c>
      <c r="I23" s="19">
        <v>0</v>
      </c>
      <c r="J23" s="19">
        <v>1</v>
      </c>
      <c r="K23" s="19">
        <v>0</v>
      </c>
      <c r="L23" s="19">
        <v>0</v>
      </c>
      <c r="M23" s="19">
        <v>0.2</v>
      </c>
      <c r="N23" s="19">
        <v>0.8</v>
      </c>
      <c r="O23" s="19">
        <v>0</v>
      </c>
      <c r="P23" s="19">
        <v>0</v>
      </c>
      <c r="Q23" s="19">
        <v>0</v>
      </c>
      <c r="R23" s="14">
        <f>章节关卡!I21</f>
        <v>160</v>
      </c>
      <c r="S23" s="14">
        <f>章节关卡!F21</f>
        <v>90</v>
      </c>
      <c r="T23" s="15"/>
      <c r="U23" s="15"/>
      <c r="V23" s="87">
        <v>16</v>
      </c>
      <c r="W23" s="87">
        <v>85</v>
      </c>
      <c r="X23" s="87">
        <f t="shared" si="12"/>
        <v>0</v>
      </c>
      <c r="Y23" s="87">
        <f t="shared" si="13"/>
        <v>0</v>
      </c>
      <c r="Z23" s="87">
        <f t="shared" si="5"/>
        <v>48</v>
      </c>
      <c r="AA23" s="87">
        <f t="shared" si="6"/>
        <v>0</v>
      </c>
      <c r="AB23" s="87">
        <f t="shared" si="7"/>
        <v>0</v>
      </c>
      <c r="AC23" s="87">
        <f t="shared" si="8"/>
        <v>10.8</v>
      </c>
      <c r="AD23" s="87">
        <f t="shared" si="9"/>
        <v>17.28</v>
      </c>
      <c r="AE23" s="87">
        <f t="shared" si="10"/>
        <v>0</v>
      </c>
      <c r="AF23" s="87">
        <f t="shared" si="11"/>
        <v>0</v>
      </c>
      <c r="AI23" s="87">
        <v>18</v>
      </c>
      <c r="AJ23" s="87">
        <v>3</v>
      </c>
      <c r="AK23" s="14" t="str">
        <f>INDEX(节奏总表!$CD$4:$CD$23,MATCH(挂机升级突破!AI23+1,节奏总表!$CG$4:$CG$22,1))</f>
        <v>叫唤+2</v>
      </c>
      <c r="AL23" s="87"/>
      <c r="AM23" s="14">
        <f>INDEX(节奏总表!$BJ$4:$BJ$55,挂机升级突破!AI23)</f>
        <v>65</v>
      </c>
      <c r="AN23" s="87"/>
      <c r="AO23" s="87"/>
      <c r="AP23" s="19">
        <v>0.1</v>
      </c>
      <c r="AQ23" s="87"/>
      <c r="AR23" s="87"/>
      <c r="AS23" s="87"/>
      <c r="AT23" s="19">
        <v>0.05</v>
      </c>
      <c r="AU23" s="87"/>
      <c r="AV23" s="87"/>
      <c r="AW23" s="87"/>
      <c r="AY23" s="116">
        <v>17</v>
      </c>
      <c r="AZ23" s="116" t="s">
        <v>633</v>
      </c>
      <c r="BA23" s="116">
        <v>117</v>
      </c>
      <c r="BB23" s="116"/>
      <c r="BC23" s="116"/>
      <c r="BD23" s="19">
        <v>0.15</v>
      </c>
      <c r="BE23" s="19">
        <v>0.15</v>
      </c>
      <c r="BF23" s="14">
        <f>ROUND(BB23*BF$6/9,0)</f>
        <v>0</v>
      </c>
      <c r="BG23" s="14">
        <f>ROUND(BC23*BG$6/9,0)</f>
        <v>0</v>
      </c>
      <c r="BH23" s="14">
        <f>ROUND(BD23*BH$6/9,0)</f>
        <v>19</v>
      </c>
      <c r="BI23" s="14">
        <f>ROUND(BE23*BI$6/9,0)</f>
        <v>9</v>
      </c>
      <c r="BM23" s="19"/>
      <c r="BN23" s="14"/>
      <c r="BO23" s="69"/>
      <c r="BP23" s="14"/>
    </row>
    <row r="24" spans="1:68" ht="16.5" x14ac:dyDescent="0.2">
      <c r="A24" s="87">
        <v>17</v>
      </c>
      <c r="B24" s="87">
        <v>4</v>
      </c>
      <c r="C24" s="87">
        <v>90</v>
      </c>
      <c r="D24" s="87">
        <v>1</v>
      </c>
      <c r="E24" s="14">
        <f>节奏总表!Y20</f>
        <v>2.1899999999999995</v>
      </c>
      <c r="F24" s="14">
        <f>节奏总表!Z20</f>
        <v>13.825000000000001</v>
      </c>
      <c r="G24" s="14">
        <f>节奏总表!L20*60</f>
        <v>7440</v>
      </c>
      <c r="H24" s="19">
        <v>0</v>
      </c>
      <c r="I24" s="19">
        <v>0</v>
      </c>
      <c r="J24" s="19">
        <v>0.8</v>
      </c>
      <c r="K24" s="19">
        <v>0.2</v>
      </c>
      <c r="L24" s="19">
        <v>0</v>
      </c>
      <c r="M24" s="19">
        <v>0</v>
      </c>
      <c r="N24" s="19">
        <v>1</v>
      </c>
      <c r="O24" s="19">
        <v>0</v>
      </c>
      <c r="P24" s="19">
        <v>0</v>
      </c>
      <c r="Q24" s="19">
        <v>0</v>
      </c>
      <c r="R24" s="14">
        <f>章节关卡!I22</f>
        <v>175</v>
      </c>
      <c r="S24" s="14">
        <f>章节关卡!F22</f>
        <v>100</v>
      </c>
      <c r="T24" s="15"/>
      <c r="U24" s="15"/>
      <c r="V24" s="87">
        <v>17</v>
      </c>
      <c r="W24" s="87">
        <v>90</v>
      </c>
      <c r="X24" s="87">
        <f t="shared" si="12"/>
        <v>0</v>
      </c>
      <c r="Y24" s="87">
        <f t="shared" si="13"/>
        <v>0</v>
      </c>
      <c r="Z24" s="87">
        <f t="shared" si="5"/>
        <v>38.400000000000006</v>
      </c>
      <c r="AA24" s="87">
        <f t="shared" si="6"/>
        <v>4.8000000000000007</v>
      </c>
      <c r="AB24" s="87">
        <f t="shared" si="7"/>
        <v>0</v>
      </c>
      <c r="AC24" s="87">
        <f t="shared" si="8"/>
        <v>0</v>
      </c>
      <c r="AD24" s="87">
        <f t="shared" si="9"/>
        <v>21.6</v>
      </c>
      <c r="AE24" s="87">
        <f t="shared" si="10"/>
        <v>0</v>
      </c>
      <c r="AF24" s="87">
        <f t="shared" si="11"/>
        <v>0</v>
      </c>
      <c r="AI24" s="87">
        <v>19</v>
      </c>
      <c r="AJ24" s="87">
        <v>1</v>
      </c>
      <c r="AK24" s="14" t="str">
        <f>INDEX(节奏总表!$CD$4:$CD$23,MATCH(挂机升级突破!AI24+1,节奏总表!$CG$4:$CG$22,1))</f>
        <v>叫唤+2</v>
      </c>
      <c r="AL24" s="87"/>
      <c r="AM24" s="14">
        <f>INDEX(节奏总表!$BJ$4:$BJ$55,挂机升级突破!AI24)</f>
        <v>67</v>
      </c>
      <c r="AN24" s="87"/>
      <c r="AO24" s="87"/>
      <c r="AP24" s="19">
        <v>0.1</v>
      </c>
      <c r="AQ24" s="87"/>
      <c r="AR24" s="87"/>
      <c r="AS24" s="87"/>
      <c r="AT24" s="19">
        <v>0.05</v>
      </c>
      <c r="AU24" s="87"/>
      <c r="AV24" s="87"/>
      <c r="AW24" s="87"/>
      <c r="AY24" s="116">
        <v>18</v>
      </c>
      <c r="AZ24" s="116" t="s">
        <v>584</v>
      </c>
      <c r="BA24" s="116">
        <v>125</v>
      </c>
      <c r="BB24" s="116"/>
      <c r="BC24" s="116"/>
      <c r="BD24" s="19">
        <v>0.15</v>
      </c>
      <c r="BE24" s="19">
        <v>0.21</v>
      </c>
      <c r="BF24" s="14">
        <f>ROUND(BB24*BF$6/9,0)</f>
        <v>0</v>
      </c>
      <c r="BG24" s="14">
        <f>ROUND(BC24*BG$6/9,0)</f>
        <v>0</v>
      </c>
      <c r="BH24" s="14">
        <f>ROUND(BD24*BH$6/9,0)</f>
        <v>19</v>
      </c>
      <c r="BI24" s="14">
        <f>ROUND(BE24*BI$6/9,0)</f>
        <v>12</v>
      </c>
      <c r="BM24" s="19"/>
      <c r="BN24" s="14"/>
      <c r="BO24" s="69"/>
      <c r="BP24" s="14"/>
    </row>
    <row r="25" spans="1:68" ht="16.5" x14ac:dyDescent="0.2">
      <c r="A25" s="87">
        <v>18</v>
      </c>
      <c r="B25" s="87">
        <v>4</v>
      </c>
      <c r="C25" s="87">
        <v>95</v>
      </c>
      <c r="D25" s="87">
        <v>1</v>
      </c>
      <c r="E25" s="14">
        <f>节奏总表!Y21</f>
        <v>2.3000000000000007</v>
      </c>
      <c r="F25" s="14">
        <f>节奏总表!Z21</f>
        <v>16.125</v>
      </c>
      <c r="G25" s="14">
        <f>节奏总表!L21*60</f>
        <v>7800</v>
      </c>
      <c r="H25" s="19">
        <v>0</v>
      </c>
      <c r="I25" s="19">
        <v>0</v>
      </c>
      <c r="J25" s="19">
        <v>0.65</v>
      </c>
      <c r="K25" s="19">
        <v>0.35</v>
      </c>
      <c r="L25" s="19">
        <v>0</v>
      </c>
      <c r="M25" s="19">
        <v>0</v>
      </c>
      <c r="N25" s="19">
        <v>0.8</v>
      </c>
      <c r="O25" s="19">
        <v>0.2</v>
      </c>
      <c r="P25" s="19">
        <v>0</v>
      </c>
      <c r="Q25" s="19">
        <v>0</v>
      </c>
      <c r="R25" s="14">
        <f>章节关卡!I23</f>
        <v>185</v>
      </c>
      <c r="S25" s="14">
        <f>章节关卡!F23</f>
        <v>110</v>
      </c>
      <c r="T25" s="15"/>
      <c r="U25" s="15"/>
      <c r="V25" s="87">
        <v>18</v>
      </c>
      <c r="W25" s="87">
        <v>95</v>
      </c>
      <c r="X25" s="87">
        <f t="shared" si="12"/>
        <v>0</v>
      </c>
      <c r="Y25" s="87">
        <f t="shared" si="13"/>
        <v>0</v>
      </c>
      <c r="Z25" s="87">
        <f t="shared" si="5"/>
        <v>31.200000000000003</v>
      </c>
      <c r="AA25" s="87">
        <f t="shared" si="6"/>
        <v>8.4</v>
      </c>
      <c r="AB25" s="87">
        <f t="shared" si="7"/>
        <v>0</v>
      </c>
      <c r="AC25" s="87">
        <f t="shared" si="8"/>
        <v>0</v>
      </c>
      <c r="AD25" s="87">
        <f t="shared" si="9"/>
        <v>17.28</v>
      </c>
      <c r="AE25" s="87">
        <f t="shared" si="10"/>
        <v>2.16</v>
      </c>
      <c r="AF25" s="87">
        <f t="shared" si="11"/>
        <v>0</v>
      </c>
      <c r="AI25" s="87">
        <v>20</v>
      </c>
      <c r="AJ25" s="87">
        <v>2</v>
      </c>
      <c r="AK25" s="14" t="str">
        <f>INDEX(节奏总表!$CD$4:$CD$23,MATCH(挂机升级突破!AI25+1,节奏总表!$CG$4:$CG$22,1))</f>
        <v>大叫唤</v>
      </c>
      <c r="AL25" s="87"/>
      <c r="AM25" s="14">
        <f>INDEX(节奏总表!$BJ$4:$BJ$55,挂机升级突破!AI25)</f>
        <v>70</v>
      </c>
      <c r="AN25" s="87"/>
      <c r="AO25" s="87"/>
      <c r="AP25" s="19">
        <v>0.15</v>
      </c>
      <c r="AQ25" s="87"/>
      <c r="AR25" s="87"/>
      <c r="AS25" s="87"/>
      <c r="AT25" s="19">
        <v>7.0000000000000007E-2</v>
      </c>
      <c r="AU25" s="87"/>
      <c r="AV25" s="87"/>
      <c r="AW25" s="87"/>
      <c r="AY25" s="116">
        <v>19</v>
      </c>
      <c r="AZ25" s="116" t="s">
        <v>634</v>
      </c>
      <c r="BA25" s="116">
        <v>132</v>
      </c>
      <c r="BB25" s="116"/>
      <c r="BC25" s="116"/>
      <c r="BD25" s="116"/>
      <c r="BE25" s="19">
        <v>0.28000000000000003</v>
      </c>
      <c r="BF25" s="14">
        <f>ROUND(BB25*BF$6/9,0)</f>
        <v>0</v>
      </c>
      <c r="BG25" s="14">
        <f>ROUND(BC25*BG$6/9,0)</f>
        <v>0</v>
      </c>
      <c r="BH25" s="14">
        <f>ROUND(BD25*BH$6/9,0)</f>
        <v>0</v>
      </c>
      <c r="BI25" s="14">
        <f>ROUND(BE25*BI$6/9,0)</f>
        <v>16</v>
      </c>
      <c r="BM25" s="19"/>
      <c r="BN25" s="14"/>
      <c r="BO25" s="69"/>
      <c r="BP25" s="14"/>
    </row>
    <row r="26" spans="1:68" ht="16.5" x14ac:dyDescent="0.2">
      <c r="A26" s="87">
        <v>19</v>
      </c>
      <c r="B26" s="87">
        <v>4</v>
      </c>
      <c r="C26" s="87">
        <v>100</v>
      </c>
      <c r="D26" s="87">
        <v>1</v>
      </c>
      <c r="E26" s="14">
        <f>节奏总表!Y22</f>
        <v>2.4399999999999977</v>
      </c>
      <c r="F26" s="14">
        <f>节奏总表!Z22</f>
        <v>18.564999999999998</v>
      </c>
      <c r="G26" s="14">
        <f>节奏总表!L22*60</f>
        <v>8280</v>
      </c>
      <c r="H26" s="19">
        <v>0</v>
      </c>
      <c r="I26" s="19">
        <v>0</v>
      </c>
      <c r="J26" s="19">
        <v>0.5</v>
      </c>
      <c r="K26" s="19">
        <v>0.5</v>
      </c>
      <c r="L26" s="19">
        <v>0</v>
      </c>
      <c r="M26" s="19">
        <v>0</v>
      </c>
      <c r="N26" s="19">
        <v>0.65</v>
      </c>
      <c r="O26" s="19">
        <v>0.35</v>
      </c>
      <c r="P26" s="19">
        <v>0</v>
      </c>
      <c r="Q26" s="19">
        <v>0.05</v>
      </c>
      <c r="R26" s="14">
        <f>章节关卡!I24</f>
        <v>200</v>
      </c>
      <c r="S26" s="14">
        <f>章节关卡!F24</f>
        <v>120</v>
      </c>
      <c r="T26" s="15"/>
      <c r="U26" s="15"/>
      <c r="V26" s="87">
        <v>19</v>
      </c>
      <c r="W26" s="87">
        <v>100</v>
      </c>
      <c r="X26" s="87">
        <f t="shared" si="12"/>
        <v>0</v>
      </c>
      <c r="Y26" s="87">
        <f t="shared" si="13"/>
        <v>0</v>
      </c>
      <c r="Z26" s="87">
        <f t="shared" si="5"/>
        <v>24</v>
      </c>
      <c r="AA26" s="87">
        <f t="shared" si="6"/>
        <v>12</v>
      </c>
      <c r="AB26" s="87">
        <f t="shared" si="7"/>
        <v>0</v>
      </c>
      <c r="AC26" s="87">
        <f t="shared" si="8"/>
        <v>0</v>
      </c>
      <c r="AD26" s="87">
        <f t="shared" si="9"/>
        <v>14.040000000000003</v>
      </c>
      <c r="AE26" s="87">
        <f t="shared" si="10"/>
        <v>3.7800000000000002</v>
      </c>
      <c r="AF26" s="87">
        <f t="shared" si="11"/>
        <v>0</v>
      </c>
      <c r="AI26" s="87">
        <v>21</v>
      </c>
      <c r="AJ26" s="87">
        <v>3</v>
      </c>
      <c r="AK26" s="14" t="str">
        <f>INDEX(节奏总表!$CD$4:$CD$23,MATCH(挂机升级突破!AI26+1,节奏总表!$CG$4:$CG$22,1))</f>
        <v>大叫唤</v>
      </c>
      <c r="AL26" s="87"/>
      <c r="AM26" s="14">
        <f>INDEX(节奏总表!$BJ$4:$BJ$55,挂机升级突破!AI26)</f>
        <v>72</v>
      </c>
      <c r="AN26" s="87"/>
      <c r="AO26" s="87"/>
      <c r="AP26" s="19">
        <v>0.15</v>
      </c>
      <c r="AQ26" s="87"/>
      <c r="AR26" s="87"/>
      <c r="AS26" s="87"/>
      <c r="AT26" s="19">
        <v>7.0000000000000007E-2</v>
      </c>
      <c r="AU26" s="87"/>
      <c r="AV26" s="87"/>
      <c r="AW26" s="87"/>
      <c r="AY26" s="116">
        <v>20</v>
      </c>
      <c r="AZ26" s="116" t="s">
        <v>1066</v>
      </c>
      <c r="BA26" s="116">
        <v>140</v>
      </c>
      <c r="BB26" s="116"/>
      <c r="BC26" s="116"/>
      <c r="BD26" s="116"/>
      <c r="BE26" s="19">
        <v>0.36</v>
      </c>
      <c r="BF26" s="14">
        <f>ROUND(BB26*BF$6/9,0)</f>
        <v>0</v>
      </c>
      <c r="BG26" s="14">
        <f>ROUND(BC26*BG$6/9,0)</f>
        <v>0</v>
      </c>
      <c r="BH26" s="14">
        <f>ROUND(BD26*BH$6/9,0)</f>
        <v>0</v>
      </c>
      <c r="BI26" s="14">
        <f>ROUND(BE26*BI$6/9,0)</f>
        <v>21</v>
      </c>
      <c r="BM26" s="19"/>
      <c r="BN26" s="14"/>
      <c r="BO26" s="69"/>
      <c r="BP26" s="14"/>
    </row>
    <row r="27" spans="1:68" ht="16.5" x14ac:dyDescent="0.2">
      <c r="A27" s="87">
        <v>20</v>
      </c>
      <c r="B27" s="87">
        <v>4</v>
      </c>
      <c r="C27" s="87">
        <v>105</v>
      </c>
      <c r="D27" s="87">
        <v>1</v>
      </c>
      <c r="E27" s="14">
        <f>节奏总表!Y23</f>
        <v>2.59</v>
      </c>
      <c r="F27" s="14">
        <f>节奏总表!Z23</f>
        <v>21.154999999999998</v>
      </c>
      <c r="G27" s="14">
        <f>节奏总表!L23*60</f>
        <v>8760</v>
      </c>
      <c r="H27" s="19">
        <v>0</v>
      </c>
      <c r="I27" s="19">
        <v>0</v>
      </c>
      <c r="J27" s="19">
        <v>0.35</v>
      </c>
      <c r="K27" s="19">
        <v>0.65</v>
      </c>
      <c r="L27" s="19">
        <v>0</v>
      </c>
      <c r="M27" s="19">
        <v>0</v>
      </c>
      <c r="N27" s="19">
        <v>0.5</v>
      </c>
      <c r="O27" s="19">
        <v>0.5</v>
      </c>
      <c r="P27" s="19">
        <v>0</v>
      </c>
      <c r="Q27" s="19">
        <v>0.1</v>
      </c>
      <c r="R27" s="14">
        <f>章节关卡!I25</f>
        <v>210</v>
      </c>
      <c r="S27" s="14">
        <f>章节关卡!F25</f>
        <v>130</v>
      </c>
      <c r="T27" s="15"/>
      <c r="U27" s="15"/>
      <c r="V27" s="87">
        <v>20</v>
      </c>
      <c r="W27" s="87">
        <v>105</v>
      </c>
      <c r="X27" s="87">
        <f t="shared" si="12"/>
        <v>0</v>
      </c>
      <c r="Y27" s="87">
        <f t="shared" si="13"/>
        <v>0</v>
      </c>
      <c r="Z27" s="87">
        <f t="shared" ref="Z27:Z36" si="15">Z$5*J27*J$4/J$5*3</f>
        <v>16.8</v>
      </c>
      <c r="AA27" s="87">
        <f t="shared" ref="AA27:AA36" si="16">AA$5*K27*K$4/K$5*3</f>
        <v>15.600000000000001</v>
      </c>
      <c r="AB27" s="87">
        <f t="shared" ref="AB27:AB36" si="17">AB$5*L27*L$4/L$5*3</f>
        <v>0</v>
      </c>
      <c r="AC27" s="87">
        <f t="shared" ref="AC27:AC36" si="18">AC$5*M27*M$4/M$5*3</f>
        <v>0</v>
      </c>
      <c r="AD27" s="87">
        <f t="shared" ref="AD27:AD36" si="19">AD$5*N27*N$4/N$5*3</f>
        <v>10.8</v>
      </c>
      <c r="AE27" s="87">
        <f t="shared" ref="AE27:AE36" si="20">AE$5*O27*O$4/O$5*3</f>
        <v>5.4</v>
      </c>
      <c r="AF27" s="87">
        <f t="shared" ref="AF27:AF36" si="21">AF$5*P27*P$4/P$5*3</f>
        <v>0</v>
      </c>
      <c r="AI27" s="87">
        <v>22</v>
      </c>
      <c r="AJ27" s="87">
        <v>1</v>
      </c>
      <c r="AK27" s="14" t="str">
        <f>INDEX(节奏总表!$CD$4:$CD$23,MATCH(挂机升级突破!AI27+1,节奏总表!$CG$4:$CG$22,1))</f>
        <v>大叫唤</v>
      </c>
      <c r="AL27" s="87"/>
      <c r="AM27" s="14">
        <f>INDEX(节奏总表!$BJ$4:$BJ$55,挂机升级突破!AI27)</f>
        <v>75</v>
      </c>
      <c r="AN27" s="87"/>
      <c r="AO27" s="87"/>
      <c r="AP27" s="19">
        <v>0.15</v>
      </c>
      <c r="AQ27" s="87"/>
      <c r="AR27" s="87"/>
      <c r="AS27" s="87"/>
      <c r="AT27" s="19">
        <v>7.0000000000000007E-2</v>
      </c>
      <c r="AU27" s="87"/>
      <c r="AV27" s="87"/>
      <c r="AW27" s="87"/>
      <c r="BM27" s="19"/>
      <c r="BN27" s="14"/>
      <c r="BO27" s="69"/>
      <c r="BP27" s="14"/>
    </row>
    <row r="28" spans="1:68" ht="16.5" x14ac:dyDescent="0.2">
      <c r="A28" s="87">
        <v>21</v>
      </c>
      <c r="B28" s="87">
        <v>4</v>
      </c>
      <c r="C28" s="87">
        <v>110</v>
      </c>
      <c r="D28" s="87">
        <v>1</v>
      </c>
      <c r="E28" s="14">
        <f>节奏总表!Y24</f>
        <v>2.740000000000002</v>
      </c>
      <c r="F28" s="14">
        <f>节奏总表!Z24</f>
        <v>23.895</v>
      </c>
      <c r="G28" s="14">
        <f>节奏总表!L24*60</f>
        <v>9240</v>
      </c>
      <c r="H28" s="19">
        <v>0</v>
      </c>
      <c r="I28" s="19">
        <v>0</v>
      </c>
      <c r="J28" s="19">
        <v>0.2</v>
      </c>
      <c r="K28" s="19">
        <v>0.8</v>
      </c>
      <c r="L28" s="19">
        <v>0</v>
      </c>
      <c r="M28" s="19">
        <v>0</v>
      </c>
      <c r="N28" s="19">
        <v>0.35</v>
      </c>
      <c r="O28" s="19">
        <v>0.65</v>
      </c>
      <c r="P28" s="19">
        <v>0</v>
      </c>
      <c r="Q28" s="19">
        <v>0.2</v>
      </c>
      <c r="R28" s="14">
        <f>章节关卡!I26</f>
        <v>225</v>
      </c>
      <c r="S28" s="14">
        <f>章节关卡!F26</f>
        <v>140</v>
      </c>
      <c r="T28" s="15"/>
      <c r="U28" s="15"/>
      <c r="V28" s="87">
        <v>21</v>
      </c>
      <c r="W28" s="87">
        <v>110</v>
      </c>
      <c r="X28" s="87">
        <f t="shared" si="12"/>
        <v>0</v>
      </c>
      <c r="Y28" s="87">
        <f t="shared" si="13"/>
        <v>0</v>
      </c>
      <c r="Z28" s="87">
        <f t="shared" si="15"/>
        <v>9.6000000000000014</v>
      </c>
      <c r="AA28" s="87">
        <f t="shared" si="16"/>
        <v>19.200000000000003</v>
      </c>
      <c r="AB28" s="87">
        <f t="shared" si="17"/>
        <v>0</v>
      </c>
      <c r="AC28" s="87">
        <f t="shared" si="18"/>
        <v>0</v>
      </c>
      <c r="AD28" s="87">
        <f t="shared" si="19"/>
        <v>7.5600000000000005</v>
      </c>
      <c r="AE28" s="87">
        <f t="shared" si="20"/>
        <v>7.0200000000000014</v>
      </c>
      <c r="AF28" s="87">
        <f t="shared" si="21"/>
        <v>0</v>
      </c>
      <c r="AI28" s="87">
        <v>23</v>
      </c>
      <c r="AJ28" s="87">
        <v>2</v>
      </c>
      <c r="AK28" s="14" t="str">
        <f>INDEX(节奏总表!$CD$4:$CD$23,MATCH(挂机升级突破!AI28+1,节奏总表!$CG$4:$CG$22,1))</f>
        <v>大叫唤+1</v>
      </c>
      <c r="AL28" s="87"/>
      <c r="AM28" s="14">
        <f>INDEX(节奏总表!$BJ$4:$BJ$55,挂机升级突破!AI28)</f>
        <v>77</v>
      </c>
      <c r="AN28" s="87"/>
      <c r="AO28" s="87"/>
      <c r="AP28" s="19"/>
      <c r="AQ28" s="19">
        <v>0.05</v>
      </c>
      <c r="AR28" s="87"/>
      <c r="AS28" s="87"/>
      <c r="AT28" s="19">
        <v>0.09</v>
      </c>
      <c r="AU28" s="87"/>
      <c r="AV28" s="87"/>
      <c r="AW28" s="87"/>
      <c r="BM28" s="19"/>
      <c r="BN28" s="14"/>
      <c r="BO28" s="87"/>
      <c r="BP28" s="14"/>
    </row>
    <row r="29" spans="1:68" ht="16.5" x14ac:dyDescent="0.2">
      <c r="A29" s="87">
        <v>22</v>
      </c>
      <c r="B29" s="87">
        <v>4</v>
      </c>
      <c r="C29" s="87">
        <v>115</v>
      </c>
      <c r="D29" s="87">
        <v>1</v>
      </c>
      <c r="E29" s="14">
        <f>节奏总表!Y25</f>
        <v>2.8900000000000006</v>
      </c>
      <c r="F29" s="14">
        <f>节奏总表!Z25</f>
        <v>26.785</v>
      </c>
      <c r="G29" s="14">
        <f>节奏总表!L25*60</f>
        <v>9720</v>
      </c>
      <c r="H29" s="19">
        <v>0</v>
      </c>
      <c r="I29" s="19">
        <v>0</v>
      </c>
      <c r="J29" s="19">
        <v>0</v>
      </c>
      <c r="K29" s="19">
        <v>1</v>
      </c>
      <c r="L29" s="19">
        <v>0</v>
      </c>
      <c r="M29" s="19">
        <v>0</v>
      </c>
      <c r="N29" s="19">
        <v>0.2</v>
      </c>
      <c r="O29" s="19">
        <v>0.8</v>
      </c>
      <c r="P29" s="19">
        <v>0</v>
      </c>
      <c r="Q29" s="19">
        <v>0.3</v>
      </c>
      <c r="R29" s="14">
        <f>章节关卡!I27</f>
        <v>235</v>
      </c>
      <c r="S29" s="14">
        <f>章节关卡!F27</f>
        <v>150</v>
      </c>
      <c r="V29" s="87">
        <v>22</v>
      </c>
      <c r="W29" s="87">
        <v>115</v>
      </c>
      <c r="X29" s="87">
        <f t="shared" si="12"/>
        <v>0</v>
      </c>
      <c r="Y29" s="87">
        <f t="shared" si="13"/>
        <v>0</v>
      </c>
      <c r="Z29" s="87">
        <f t="shared" si="15"/>
        <v>0</v>
      </c>
      <c r="AA29" s="87">
        <f t="shared" si="16"/>
        <v>24</v>
      </c>
      <c r="AB29" s="87">
        <f t="shared" si="17"/>
        <v>0</v>
      </c>
      <c r="AC29" s="87">
        <f t="shared" si="18"/>
        <v>0</v>
      </c>
      <c r="AD29" s="87">
        <f t="shared" si="19"/>
        <v>4.32</v>
      </c>
      <c r="AE29" s="87">
        <f t="shared" si="20"/>
        <v>8.64</v>
      </c>
      <c r="AF29" s="87">
        <f t="shared" si="21"/>
        <v>0</v>
      </c>
      <c r="AI29" s="87">
        <v>24</v>
      </c>
      <c r="AJ29" s="87">
        <v>3</v>
      </c>
      <c r="AK29" s="14" t="str">
        <f>INDEX(节奏总表!$CD$4:$CD$23,MATCH(挂机升级突破!AI29+1,节奏总表!$CG$4:$CG$22,1))</f>
        <v>大叫唤+1</v>
      </c>
      <c r="AL29" s="87"/>
      <c r="AM29" s="14">
        <f>INDEX(节奏总表!$BJ$4:$BJ$55,挂机升级突破!AI29)</f>
        <v>80</v>
      </c>
      <c r="AN29" s="87"/>
      <c r="AO29" s="87"/>
      <c r="AP29" s="19"/>
      <c r="AQ29" s="19">
        <v>0.05</v>
      </c>
      <c r="AR29" s="87"/>
      <c r="AS29" s="87"/>
      <c r="AT29" s="19">
        <v>0.09</v>
      </c>
      <c r="AU29" s="87"/>
      <c r="AV29" s="87"/>
      <c r="AW29" s="87"/>
      <c r="BM29" s="19"/>
      <c r="BN29" s="14"/>
      <c r="BO29" s="87"/>
      <c r="BP29" s="14"/>
    </row>
    <row r="30" spans="1:68" ht="16.5" x14ac:dyDescent="0.2">
      <c r="A30" s="87">
        <v>23</v>
      </c>
      <c r="B30" s="87">
        <v>4</v>
      </c>
      <c r="C30" s="87">
        <v>120</v>
      </c>
      <c r="D30" s="87">
        <v>1</v>
      </c>
      <c r="E30" s="14">
        <f>节奏总表!Y26</f>
        <v>3.0399999999999991</v>
      </c>
      <c r="F30" s="14">
        <f>节奏总表!Z26</f>
        <v>29.824999999999999</v>
      </c>
      <c r="G30" s="14">
        <f>节奏总表!L26*60</f>
        <v>10200</v>
      </c>
      <c r="H30" s="19">
        <v>0</v>
      </c>
      <c r="I30" s="19">
        <v>0</v>
      </c>
      <c r="J30" s="19">
        <v>0</v>
      </c>
      <c r="K30" s="19">
        <v>0.8</v>
      </c>
      <c r="L30" s="19">
        <v>0.2</v>
      </c>
      <c r="M30" s="19">
        <v>0</v>
      </c>
      <c r="N30" s="19">
        <v>0</v>
      </c>
      <c r="O30" s="19">
        <v>1</v>
      </c>
      <c r="P30" s="19">
        <v>0</v>
      </c>
      <c r="Q30" s="19">
        <v>0.4</v>
      </c>
      <c r="R30" s="14">
        <f>章节关卡!I28</f>
        <v>250</v>
      </c>
      <c r="S30" s="14">
        <f>章节关卡!F28</f>
        <v>160</v>
      </c>
      <c r="V30" s="87">
        <v>23</v>
      </c>
      <c r="W30" s="87">
        <v>120</v>
      </c>
      <c r="X30" s="87">
        <f t="shared" si="12"/>
        <v>0</v>
      </c>
      <c r="Y30" s="87">
        <f t="shared" si="13"/>
        <v>0</v>
      </c>
      <c r="Z30" s="87">
        <f t="shared" si="15"/>
        <v>0</v>
      </c>
      <c r="AA30" s="87">
        <f t="shared" si="16"/>
        <v>19.200000000000003</v>
      </c>
      <c r="AB30" s="87">
        <f t="shared" si="17"/>
        <v>2.4000000000000004</v>
      </c>
      <c r="AC30" s="87">
        <f t="shared" si="18"/>
        <v>0</v>
      </c>
      <c r="AD30" s="87">
        <f t="shared" si="19"/>
        <v>0</v>
      </c>
      <c r="AE30" s="87">
        <f t="shared" si="20"/>
        <v>10.8</v>
      </c>
      <c r="AF30" s="87">
        <f t="shared" si="21"/>
        <v>0</v>
      </c>
      <c r="AI30" s="87">
        <v>25</v>
      </c>
      <c r="AJ30" s="87">
        <v>1</v>
      </c>
      <c r="AK30" s="14" t="str">
        <f>INDEX(节奏总表!$CD$4:$CD$23,MATCH(挂机升级突破!AI30+1,节奏总表!$CG$4:$CG$22,1))</f>
        <v>大叫唤+1</v>
      </c>
      <c r="AL30" s="87"/>
      <c r="AM30" s="14">
        <f>INDEX(节奏总表!$BJ$4:$BJ$55,挂机升级突破!AI30)</f>
        <v>82</v>
      </c>
      <c r="AN30" s="87"/>
      <c r="AO30" s="87"/>
      <c r="AP30" s="87"/>
      <c r="AQ30" s="19">
        <v>0.05</v>
      </c>
      <c r="AR30" s="87"/>
      <c r="AS30" s="87"/>
      <c r="AT30" s="19">
        <v>0.1</v>
      </c>
      <c r="AU30" s="87"/>
      <c r="AV30" s="87"/>
      <c r="AW30" s="87"/>
      <c r="BM30" s="19"/>
      <c r="BN30" s="14"/>
      <c r="BO30" s="87"/>
      <c r="BP30" s="14"/>
    </row>
    <row r="31" spans="1:68" ht="16.5" x14ac:dyDescent="0.2">
      <c r="A31" s="87">
        <v>24</v>
      </c>
      <c r="B31" s="87">
        <v>4</v>
      </c>
      <c r="C31" s="87">
        <v>125</v>
      </c>
      <c r="D31" s="87">
        <v>1</v>
      </c>
      <c r="E31" s="14">
        <f>节奏总表!Y27</f>
        <v>3.5900000000000034</v>
      </c>
      <c r="F31" s="14">
        <f>节奏总表!Z27</f>
        <v>33.415000000000006</v>
      </c>
      <c r="G31" s="14">
        <f>节奏总表!L27*60</f>
        <v>12000</v>
      </c>
      <c r="H31" s="19">
        <v>0</v>
      </c>
      <c r="I31" s="19">
        <v>0</v>
      </c>
      <c r="J31" s="19">
        <v>0</v>
      </c>
      <c r="K31" s="19">
        <v>0.65</v>
      </c>
      <c r="L31" s="19">
        <v>0.35</v>
      </c>
      <c r="M31" s="19">
        <v>0</v>
      </c>
      <c r="N31" s="19">
        <v>0</v>
      </c>
      <c r="O31" s="19">
        <v>0.8</v>
      </c>
      <c r="P31" s="19">
        <v>0.2</v>
      </c>
      <c r="Q31" s="19">
        <v>0.5</v>
      </c>
      <c r="R31" s="14">
        <f>章节关卡!I29</f>
        <v>275</v>
      </c>
      <c r="S31" s="14">
        <f>章节关卡!F29</f>
        <v>170</v>
      </c>
      <c r="V31" s="87">
        <v>24</v>
      </c>
      <c r="W31" s="87">
        <v>125</v>
      </c>
      <c r="X31" s="87">
        <f t="shared" si="12"/>
        <v>0</v>
      </c>
      <c r="Y31" s="87">
        <f t="shared" si="13"/>
        <v>0</v>
      </c>
      <c r="Z31" s="87">
        <f t="shared" si="15"/>
        <v>0</v>
      </c>
      <c r="AA31" s="87">
        <f t="shared" si="16"/>
        <v>15.600000000000001</v>
      </c>
      <c r="AB31" s="87">
        <f t="shared" si="17"/>
        <v>4.2</v>
      </c>
      <c r="AC31" s="87">
        <f t="shared" si="18"/>
        <v>0</v>
      </c>
      <c r="AD31" s="87">
        <f t="shared" si="19"/>
        <v>0</v>
      </c>
      <c r="AE31" s="87">
        <f t="shared" si="20"/>
        <v>8.64</v>
      </c>
      <c r="AF31" s="87">
        <f t="shared" si="21"/>
        <v>1.08</v>
      </c>
      <c r="AI31" s="87">
        <v>26</v>
      </c>
      <c r="AJ31" s="87">
        <v>2</v>
      </c>
      <c r="AK31" s="14" t="str">
        <f>INDEX(节奏总表!$CD$4:$CD$23,MATCH(挂机升级突破!AI31+1,节奏总表!$CG$4:$CG$22,1))</f>
        <v>大叫唤+2</v>
      </c>
      <c r="AL31" s="87"/>
      <c r="AM31" s="14">
        <f>INDEX(节奏总表!$BJ$4:$BJ$55,挂机升级突破!AI31)</f>
        <v>85</v>
      </c>
      <c r="AN31" s="87"/>
      <c r="AO31" s="87"/>
      <c r="AP31" s="87"/>
      <c r="AQ31" s="19">
        <v>0.06</v>
      </c>
      <c r="AR31" s="87"/>
      <c r="AS31" s="87"/>
      <c r="AT31" s="19">
        <v>0.12</v>
      </c>
      <c r="AU31" s="87"/>
      <c r="AV31" s="87"/>
      <c r="AW31" s="87"/>
      <c r="BM31" s="19"/>
      <c r="BN31" s="14"/>
      <c r="BO31" s="87"/>
      <c r="BP31" s="14"/>
    </row>
    <row r="32" spans="1:68" ht="16.5" x14ac:dyDescent="0.2">
      <c r="A32" s="87">
        <v>25</v>
      </c>
      <c r="B32" s="87">
        <v>4</v>
      </c>
      <c r="C32" s="87">
        <v>130</v>
      </c>
      <c r="D32" s="87">
        <v>1</v>
      </c>
      <c r="E32" s="14">
        <f>节奏总表!Y28</f>
        <v>4.0599999999999952</v>
      </c>
      <c r="F32" s="14">
        <f>节奏总表!Z28</f>
        <v>37.475000000000001</v>
      </c>
      <c r="G32" s="14">
        <f>节奏总表!L28*60</f>
        <v>13500</v>
      </c>
      <c r="H32" s="19">
        <v>0</v>
      </c>
      <c r="I32" s="19">
        <v>0</v>
      </c>
      <c r="J32" s="19">
        <v>0</v>
      </c>
      <c r="K32" s="19">
        <v>0.5</v>
      </c>
      <c r="L32" s="19">
        <v>0.5</v>
      </c>
      <c r="M32" s="19">
        <v>0</v>
      </c>
      <c r="N32" s="19">
        <v>0</v>
      </c>
      <c r="O32" s="19">
        <v>0.65</v>
      </c>
      <c r="P32" s="19">
        <v>0.35</v>
      </c>
      <c r="Q32" s="19">
        <v>0.6</v>
      </c>
      <c r="R32" s="14">
        <f>章节关卡!I30</f>
        <v>300</v>
      </c>
      <c r="S32" s="14">
        <f>章节关卡!F30</f>
        <v>180</v>
      </c>
      <c r="V32" s="87">
        <v>25</v>
      </c>
      <c r="W32" s="87">
        <v>130</v>
      </c>
      <c r="X32" s="87">
        <f t="shared" si="12"/>
        <v>0</v>
      </c>
      <c r="Y32" s="87">
        <f t="shared" si="13"/>
        <v>0</v>
      </c>
      <c r="Z32" s="87">
        <f t="shared" si="15"/>
        <v>0</v>
      </c>
      <c r="AA32" s="87">
        <f t="shared" si="16"/>
        <v>12</v>
      </c>
      <c r="AB32" s="87">
        <f t="shared" si="17"/>
        <v>6</v>
      </c>
      <c r="AC32" s="87">
        <f t="shared" si="18"/>
        <v>0</v>
      </c>
      <c r="AD32" s="87">
        <f t="shared" si="19"/>
        <v>0</v>
      </c>
      <c r="AE32" s="87">
        <f t="shared" si="20"/>
        <v>7.0200000000000014</v>
      </c>
      <c r="AF32" s="87">
        <f t="shared" si="21"/>
        <v>1.8900000000000001</v>
      </c>
      <c r="AI32" s="87">
        <v>27</v>
      </c>
      <c r="AJ32" s="87">
        <v>3</v>
      </c>
      <c r="AK32" s="14" t="str">
        <f>INDEX(节奏总表!$CD$4:$CD$23,MATCH(挂机升级突破!AI32+1,节奏总表!$CG$4:$CG$22,1))</f>
        <v>大叫唤+2</v>
      </c>
      <c r="AL32" s="87"/>
      <c r="AM32" s="14">
        <f>INDEX(节奏总表!$BJ$4:$BJ$55,挂机升级突破!AI32)</f>
        <v>87</v>
      </c>
      <c r="AN32" s="87"/>
      <c r="AO32" s="87"/>
      <c r="AP32" s="87"/>
      <c r="AQ32" s="19">
        <v>0.06</v>
      </c>
      <c r="AR32" s="87"/>
      <c r="AS32" s="87"/>
      <c r="AT32" s="19">
        <v>0.12</v>
      </c>
      <c r="AU32" s="87"/>
      <c r="AV32" s="87"/>
      <c r="AW32" s="87"/>
      <c r="BM32" s="19"/>
      <c r="BN32" s="14"/>
      <c r="BO32" s="87"/>
      <c r="BP32" s="14"/>
    </row>
    <row r="33" spans="1:76" ht="16.5" x14ac:dyDescent="0.2">
      <c r="A33" s="87">
        <v>26</v>
      </c>
      <c r="B33" s="87">
        <v>4</v>
      </c>
      <c r="C33" s="87">
        <v>135</v>
      </c>
      <c r="D33" s="87">
        <v>1</v>
      </c>
      <c r="E33" s="14">
        <f>节奏总表!Y29</f>
        <v>4.6499999999999986</v>
      </c>
      <c r="F33" s="14">
        <f>节奏总表!Z29</f>
        <v>42.125</v>
      </c>
      <c r="G33" s="14">
        <f>节奏总表!L29*60</f>
        <v>15420</v>
      </c>
      <c r="H33" s="19">
        <v>0</v>
      </c>
      <c r="I33" s="19">
        <v>0</v>
      </c>
      <c r="J33" s="19">
        <v>0</v>
      </c>
      <c r="K33" s="19">
        <v>0.35</v>
      </c>
      <c r="L33" s="19">
        <v>0.65</v>
      </c>
      <c r="M33" s="19">
        <v>0</v>
      </c>
      <c r="N33" s="19">
        <v>0</v>
      </c>
      <c r="O33" s="19">
        <v>0.5</v>
      </c>
      <c r="P33" s="19">
        <v>0.5</v>
      </c>
      <c r="Q33" s="19">
        <v>0.7</v>
      </c>
      <c r="R33" s="14">
        <f>章节关卡!I31</f>
        <v>325</v>
      </c>
      <c r="S33" s="14">
        <f>章节关卡!F31</f>
        <v>190</v>
      </c>
      <c r="V33" s="87">
        <v>26</v>
      </c>
      <c r="W33" s="87">
        <v>135</v>
      </c>
      <c r="X33" s="87">
        <f t="shared" si="12"/>
        <v>0</v>
      </c>
      <c r="Y33" s="87">
        <f t="shared" si="13"/>
        <v>0</v>
      </c>
      <c r="Z33" s="87">
        <f t="shared" si="15"/>
        <v>0</v>
      </c>
      <c r="AA33" s="87">
        <f t="shared" si="16"/>
        <v>8.4</v>
      </c>
      <c r="AB33" s="87">
        <f t="shared" si="17"/>
        <v>7.8000000000000007</v>
      </c>
      <c r="AC33" s="87">
        <f t="shared" si="18"/>
        <v>0</v>
      </c>
      <c r="AD33" s="87">
        <f t="shared" si="19"/>
        <v>0</v>
      </c>
      <c r="AE33" s="87">
        <f t="shared" si="20"/>
        <v>5.4</v>
      </c>
      <c r="AF33" s="87">
        <f t="shared" si="21"/>
        <v>2.7</v>
      </c>
      <c r="AI33" s="87">
        <v>28</v>
      </c>
      <c r="AJ33" s="87">
        <v>1</v>
      </c>
      <c r="AK33" s="14" t="str">
        <f>INDEX(节奏总表!$CD$4:$CD$23,MATCH(挂机升级突破!AI33+1,节奏总表!$CG$4:$CG$22,1))</f>
        <v>大叫唤+2</v>
      </c>
      <c r="AL33" s="87"/>
      <c r="AM33" s="14">
        <f>INDEX(节奏总表!$BJ$4:$BJ$55,挂机升级突破!AI33)</f>
        <v>90</v>
      </c>
      <c r="AN33" s="87"/>
      <c r="AO33" s="87"/>
      <c r="AP33" s="87"/>
      <c r="AQ33" s="19">
        <v>0.06</v>
      </c>
      <c r="AR33" s="87"/>
      <c r="AS33" s="87"/>
      <c r="AT33" s="19">
        <v>0.12</v>
      </c>
      <c r="AU33" s="87"/>
      <c r="AV33" s="87"/>
      <c r="AW33" s="87"/>
      <c r="BM33" s="19"/>
      <c r="BN33" s="14"/>
      <c r="BO33" s="87"/>
      <c r="BP33" s="14"/>
    </row>
    <row r="34" spans="1:76" ht="16.5" x14ac:dyDescent="0.2">
      <c r="A34" s="87">
        <v>27</v>
      </c>
      <c r="B34" s="87">
        <v>4</v>
      </c>
      <c r="C34" s="87">
        <v>140</v>
      </c>
      <c r="D34" s="87">
        <v>1</v>
      </c>
      <c r="E34" s="14">
        <f>节奏总表!Y30</f>
        <v>5.2600000000000051</v>
      </c>
      <c r="F34" s="14">
        <f>节奏总表!Z30</f>
        <v>47.385000000000005</v>
      </c>
      <c r="G34" s="14">
        <f>节奏总表!L30*60</f>
        <v>17400</v>
      </c>
      <c r="H34" s="19">
        <v>0</v>
      </c>
      <c r="I34" s="19">
        <v>0</v>
      </c>
      <c r="J34" s="19">
        <v>0</v>
      </c>
      <c r="K34" s="19">
        <v>0.2</v>
      </c>
      <c r="L34" s="19">
        <v>0.8</v>
      </c>
      <c r="M34" s="19">
        <v>0</v>
      </c>
      <c r="N34" s="19">
        <v>0</v>
      </c>
      <c r="O34" s="19">
        <v>0.35</v>
      </c>
      <c r="P34" s="19">
        <v>0.65</v>
      </c>
      <c r="Q34" s="19">
        <v>0.8</v>
      </c>
      <c r="R34" s="14">
        <f>章节关卡!I32</f>
        <v>350</v>
      </c>
      <c r="S34" s="14">
        <f>章节关卡!F32</f>
        <v>200</v>
      </c>
      <c r="V34" s="87">
        <v>27</v>
      </c>
      <c r="W34" s="87">
        <v>140</v>
      </c>
      <c r="X34" s="87">
        <f t="shared" si="12"/>
        <v>0</v>
      </c>
      <c r="Y34" s="87">
        <f t="shared" si="13"/>
        <v>0</v>
      </c>
      <c r="Z34" s="87">
        <f t="shared" si="15"/>
        <v>0</v>
      </c>
      <c r="AA34" s="87">
        <f t="shared" si="16"/>
        <v>4.8000000000000007</v>
      </c>
      <c r="AB34" s="87">
        <f t="shared" si="17"/>
        <v>9.6000000000000014</v>
      </c>
      <c r="AC34" s="87">
        <f t="shared" si="18"/>
        <v>0</v>
      </c>
      <c r="AD34" s="87">
        <f t="shared" si="19"/>
        <v>0</v>
      </c>
      <c r="AE34" s="87">
        <f t="shared" si="20"/>
        <v>3.7800000000000002</v>
      </c>
      <c r="AF34" s="87">
        <f t="shared" si="21"/>
        <v>3.5100000000000007</v>
      </c>
      <c r="AI34" s="87">
        <v>29</v>
      </c>
      <c r="AJ34" s="87">
        <v>2</v>
      </c>
      <c r="AK34" s="14" t="str">
        <f>INDEX(节奏总表!$CD$4:$CD$23,MATCH(挂机升级突破!AI34+1,节奏总表!$CG$4:$CG$22,1))</f>
        <v>焦热</v>
      </c>
      <c r="AL34" s="87"/>
      <c r="AM34" s="14">
        <f>INDEX(节奏总表!$BJ$4:$BJ$55,挂机升级突破!AI34)</f>
        <v>92</v>
      </c>
      <c r="AN34" s="87"/>
      <c r="AO34" s="87"/>
      <c r="AP34" s="87"/>
      <c r="AQ34" s="19">
        <v>7.0000000000000007E-2</v>
      </c>
      <c r="AR34" s="87"/>
      <c r="AS34" s="87"/>
      <c r="AT34" s="87"/>
      <c r="AU34" s="19">
        <v>0.05</v>
      </c>
      <c r="AV34" s="87"/>
      <c r="AW34" s="87"/>
      <c r="BM34" s="19"/>
      <c r="BN34" s="14"/>
      <c r="BO34" s="87"/>
      <c r="BP34" s="14"/>
    </row>
    <row r="35" spans="1:76" ht="16.5" x14ac:dyDescent="0.2">
      <c r="A35" s="87">
        <v>28</v>
      </c>
      <c r="B35" s="87">
        <v>4</v>
      </c>
      <c r="C35" s="87">
        <v>145</v>
      </c>
      <c r="D35" s="87">
        <v>1</v>
      </c>
      <c r="E35" s="14">
        <f>节奏总表!Y31</f>
        <v>5.8799999999999955</v>
      </c>
      <c r="F35" s="14">
        <f>节奏总表!Z31</f>
        <v>53.265000000000001</v>
      </c>
      <c r="G35" s="14">
        <f>节奏总表!L31*60</f>
        <v>19440</v>
      </c>
      <c r="H35" s="19">
        <v>0</v>
      </c>
      <c r="I35" s="19">
        <v>0</v>
      </c>
      <c r="J35" s="19">
        <v>0</v>
      </c>
      <c r="K35" s="19">
        <v>0</v>
      </c>
      <c r="L35" s="19">
        <v>1</v>
      </c>
      <c r="M35" s="19">
        <v>0</v>
      </c>
      <c r="N35" s="19">
        <v>0</v>
      </c>
      <c r="O35" s="19">
        <v>0.2</v>
      </c>
      <c r="P35" s="19">
        <v>0.8</v>
      </c>
      <c r="Q35" s="19">
        <v>0.9</v>
      </c>
      <c r="R35" s="14">
        <f>章节关卡!I33</f>
        <v>375</v>
      </c>
      <c r="S35" s="14">
        <f>章节关卡!F33</f>
        <v>210</v>
      </c>
      <c r="V35" s="87">
        <v>28</v>
      </c>
      <c r="W35" s="87">
        <v>145</v>
      </c>
      <c r="X35" s="87">
        <f t="shared" si="12"/>
        <v>0</v>
      </c>
      <c r="Y35" s="87">
        <f t="shared" si="13"/>
        <v>0</v>
      </c>
      <c r="Z35" s="87">
        <f t="shared" si="15"/>
        <v>0</v>
      </c>
      <c r="AA35" s="87">
        <f t="shared" si="16"/>
        <v>0</v>
      </c>
      <c r="AB35" s="87">
        <f t="shared" si="17"/>
        <v>12</v>
      </c>
      <c r="AC35" s="87">
        <f t="shared" si="18"/>
        <v>0</v>
      </c>
      <c r="AD35" s="87">
        <f t="shared" si="19"/>
        <v>0</v>
      </c>
      <c r="AE35" s="87">
        <f t="shared" si="20"/>
        <v>2.16</v>
      </c>
      <c r="AF35" s="87">
        <f t="shared" si="21"/>
        <v>4.32</v>
      </c>
      <c r="AI35" s="87">
        <v>30</v>
      </c>
      <c r="AJ35" s="87">
        <v>3</v>
      </c>
      <c r="AK35" s="14" t="str">
        <f>INDEX(节奏总表!$CD$4:$CD$23,MATCH(挂机升级突破!AI35+1,节奏总表!$CG$4:$CG$22,1))</f>
        <v>焦热</v>
      </c>
      <c r="AL35" s="87"/>
      <c r="AM35" s="14">
        <f>INDEX(节奏总表!$BJ$4:$BJ$55,挂机升级突破!AI35)</f>
        <v>95</v>
      </c>
      <c r="AN35" s="87"/>
      <c r="AO35" s="87"/>
      <c r="AP35" s="87"/>
      <c r="AQ35" s="19">
        <v>7.0000000000000007E-2</v>
      </c>
      <c r="AR35" s="87"/>
      <c r="AS35" s="87"/>
      <c r="AT35" s="87"/>
      <c r="AU35" s="19">
        <v>0.05</v>
      </c>
      <c r="AV35" s="87"/>
      <c r="AW35" s="87"/>
      <c r="BM35" s="19"/>
      <c r="BN35" s="14"/>
      <c r="BO35" s="87"/>
      <c r="BP35" s="14"/>
    </row>
    <row r="36" spans="1:76" ht="16.5" x14ac:dyDescent="0.2">
      <c r="A36" s="87">
        <v>29</v>
      </c>
      <c r="B36" s="87">
        <v>4</v>
      </c>
      <c r="C36" s="87">
        <v>150</v>
      </c>
      <c r="D36" s="87">
        <v>1</v>
      </c>
      <c r="E36" s="14">
        <f>节奏总表!Y32</f>
        <v>6.5600000000000023</v>
      </c>
      <c r="F36" s="14">
        <f>节奏总表!Z32</f>
        <v>59.825000000000003</v>
      </c>
      <c r="G36" s="14">
        <f>节奏总表!L32*60</f>
        <v>21600</v>
      </c>
      <c r="H36" s="19">
        <v>0</v>
      </c>
      <c r="I36" s="19">
        <v>0</v>
      </c>
      <c r="J36" s="19">
        <v>0</v>
      </c>
      <c r="K36" s="19">
        <v>0</v>
      </c>
      <c r="L36" s="19">
        <v>1</v>
      </c>
      <c r="M36" s="19">
        <v>0</v>
      </c>
      <c r="N36" s="19">
        <v>0</v>
      </c>
      <c r="O36" s="19">
        <v>0</v>
      </c>
      <c r="P36" s="19">
        <v>1</v>
      </c>
      <c r="Q36" s="19">
        <v>1</v>
      </c>
      <c r="R36" s="14">
        <f>章节关卡!I34</f>
        <v>400</v>
      </c>
      <c r="S36" s="14">
        <f>章节关卡!F34</f>
        <v>220</v>
      </c>
      <c r="V36" s="87">
        <v>29</v>
      </c>
      <c r="W36" s="87">
        <v>150</v>
      </c>
      <c r="X36" s="87">
        <f t="shared" si="12"/>
        <v>0</v>
      </c>
      <c r="Y36" s="87">
        <f t="shared" si="13"/>
        <v>0</v>
      </c>
      <c r="Z36" s="87">
        <f t="shared" si="15"/>
        <v>0</v>
      </c>
      <c r="AA36" s="87">
        <f t="shared" si="16"/>
        <v>0</v>
      </c>
      <c r="AB36" s="87">
        <f t="shared" si="17"/>
        <v>12</v>
      </c>
      <c r="AC36" s="87">
        <f t="shared" si="18"/>
        <v>0</v>
      </c>
      <c r="AD36" s="87">
        <f t="shared" si="19"/>
        <v>0</v>
      </c>
      <c r="AE36" s="87">
        <f t="shared" si="20"/>
        <v>0</v>
      </c>
      <c r="AF36" s="87">
        <f t="shared" si="21"/>
        <v>5.4</v>
      </c>
      <c r="AI36" s="87">
        <v>31</v>
      </c>
      <c r="AJ36" s="87">
        <v>1</v>
      </c>
      <c r="AK36" s="14" t="str">
        <f>INDEX(节奏总表!$CD$4:$CD$23,MATCH(挂机升级突破!AI36+1,节奏总表!$CG$4:$CG$22,1))</f>
        <v>焦热</v>
      </c>
      <c r="AL36" s="87"/>
      <c r="AM36" s="14">
        <f>INDEX(节奏总表!$BJ$4:$BJ$55,挂机升级突破!AI36)</f>
        <v>97</v>
      </c>
      <c r="AN36" s="87"/>
      <c r="AO36" s="87"/>
      <c r="AP36" s="87"/>
      <c r="AQ36" s="19">
        <v>7.0000000000000007E-2</v>
      </c>
      <c r="AR36" s="87"/>
      <c r="AS36" s="87"/>
      <c r="AT36" s="87"/>
      <c r="AU36" s="19">
        <v>0.05</v>
      </c>
      <c r="AV36" s="87"/>
      <c r="AW36" s="87"/>
      <c r="BM36" s="19"/>
      <c r="BN36" s="14"/>
      <c r="BO36" s="87"/>
      <c r="BP36" s="14"/>
    </row>
    <row r="37" spans="1:76" ht="16.5" x14ac:dyDescent="0.2">
      <c r="A37" s="27" t="s">
        <v>156</v>
      </c>
      <c r="B37" s="14"/>
      <c r="C37" s="14"/>
      <c r="D37" s="14"/>
      <c r="E37" s="14"/>
      <c r="F37" s="14"/>
      <c r="G37" s="14"/>
      <c r="H37" s="14">
        <f t="shared" ref="H37:S37" si="22">SUMPRODUCT($D$7:$D$36,$G$7:$G$36,H$7:H$36)/H$5*H$4*$B$2</f>
        <v>1111</v>
      </c>
      <c r="I37" s="14">
        <f t="shared" si="22"/>
        <v>1484</v>
      </c>
      <c r="J37" s="14">
        <f t="shared" si="22"/>
        <v>1265.4000000000001</v>
      </c>
      <c r="K37" s="14">
        <f t="shared" si="22"/>
        <v>1045.8500000000001</v>
      </c>
      <c r="L37" s="14">
        <f t="shared" si="22"/>
        <v>649.77500000000009</v>
      </c>
      <c r="M37" s="14">
        <f t="shared" si="22"/>
        <v>480.45</v>
      </c>
      <c r="N37" s="14">
        <f t="shared" si="22"/>
        <v>418.98</v>
      </c>
      <c r="O37" s="14">
        <f t="shared" si="22"/>
        <v>344.41500000000002</v>
      </c>
      <c r="P37" s="14">
        <f t="shared" si="22"/>
        <v>158.24250000000001</v>
      </c>
      <c r="Q37" s="14">
        <f t="shared" si="22"/>
        <v>73.37</v>
      </c>
      <c r="R37" s="14">
        <f t="shared" si="22"/>
        <v>52235700</v>
      </c>
      <c r="S37" s="14">
        <f t="shared" si="22"/>
        <v>30541200</v>
      </c>
      <c r="X37" s="14">
        <f>SUMPRODUCT(X$8:X$36,$E$8:$E$36)*2</f>
        <v>743.28</v>
      </c>
      <c r="Y37" s="14">
        <f t="shared" ref="Y37:AF37" si="23">SUMPRODUCT(Y$8:Y$36,$E$8:$E$36)*2</f>
        <v>1169.7600000000002</v>
      </c>
      <c r="Z37" s="14">
        <f t="shared" si="23"/>
        <v>1060.704</v>
      </c>
      <c r="AA37" s="14">
        <f t="shared" si="23"/>
        <v>897.76800000000014</v>
      </c>
      <c r="AB37" s="14">
        <f t="shared" si="23"/>
        <v>565.55999999999995</v>
      </c>
      <c r="AC37" s="14">
        <f t="shared" si="23"/>
        <v>574.39800000000002</v>
      </c>
      <c r="AD37" s="14">
        <f t="shared" si="23"/>
        <v>529.86959999999999</v>
      </c>
      <c r="AE37" s="14">
        <f t="shared" si="23"/>
        <v>444.85200000000009</v>
      </c>
      <c r="AF37" s="14">
        <f t="shared" si="23"/>
        <v>206.7876</v>
      </c>
      <c r="AI37" s="87">
        <v>32</v>
      </c>
      <c r="AJ37" s="87">
        <v>2</v>
      </c>
      <c r="AK37" s="14" t="str">
        <f>INDEX(节奏总表!$CD$4:$CD$23,MATCH(挂机升级突破!AI37+1,节奏总表!$CG$4:$CG$22,1))</f>
        <v>焦热+1</v>
      </c>
      <c r="AL37" s="87"/>
      <c r="AM37" s="14">
        <f>INDEX(节奏总表!$BJ$4:$BJ$55,挂机升级突破!AI37)</f>
        <v>100</v>
      </c>
      <c r="AN37" s="87"/>
      <c r="AO37" s="87"/>
      <c r="AP37" s="87"/>
      <c r="AQ37" s="19">
        <v>7.0000000000000007E-2</v>
      </c>
      <c r="AR37" s="87"/>
      <c r="AS37" s="87"/>
      <c r="AT37" s="87"/>
      <c r="AU37" s="19">
        <v>7.0000000000000007E-2</v>
      </c>
      <c r="AV37" s="87"/>
      <c r="AW37" s="19">
        <v>0.04</v>
      </c>
      <c r="BM37" s="19">
        <v>0.25</v>
      </c>
      <c r="BN37" s="14">
        <f t="shared" si="14"/>
        <v>67492</v>
      </c>
      <c r="BO37" s="32">
        <v>3</v>
      </c>
      <c r="BP37" s="14">
        <f t="shared" si="1"/>
        <v>7000</v>
      </c>
    </row>
    <row r="38" spans="1:76" ht="16.5" x14ac:dyDescent="0.2">
      <c r="A38" s="27" t="s">
        <v>157</v>
      </c>
      <c r="B38" s="28"/>
      <c r="C38" s="87"/>
      <c r="D38" s="28"/>
      <c r="E38" s="28"/>
      <c r="F38" s="87"/>
      <c r="G38" s="28"/>
      <c r="H38" s="19">
        <v>0.7</v>
      </c>
      <c r="I38" s="19">
        <v>0.7</v>
      </c>
      <c r="J38" s="19">
        <v>0.7</v>
      </c>
      <c r="K38" s="19">
        <v>0.7</v>
      </c>
      <c r="L38" s="19">
        <v>0.8</v>
      </c>
      <c r="M38" s="19">
        <v>0.7</v>
      </c>
      <c r="N38" s="19">
        <v>0.6</v>
      </c>
      <c r="O38" s="19">
        <v>0.5</v>
      </c>
      <c r="P38" s="19">
        <v>0.5</v>
      </c>
      <c r="Q38" s="19">
        <v>0.4</v>
      </c>
      <c r="R38" s="19"/>
      <c r="S38" s="19">
        <v>0.3</v>
      </c>
      <c r="AI38" s="87">
        <v>33</v>
      </c>
      <c r="AJ38" s="87">
        <v>3</v>
      </c>
      <c r="AK38" s="14" t="str">
        <f>INDEX(节奏总表!$CD$4:$CD$23,MATCH(挂机升级突破!AI38+1,节奏总表!$CG$4:$CG$22,1))</f>
        <v>焦热+1</v>
      </c>
      <c r="AL38" s="87"/>
      <c r="AM38" s="14">
        <f>INDEX(节奏总表!$BJ$4:$BJ$55,挂机升级突破!AI38)</f>
        <v>102</v>
      </c>
      <c r="AN38" s="87"/>
      <c r="AO38" s="87"/>
      <c r="AP38" s="87"/>
      <c r="AQ38" s="19">
        <v>7.0000000000000007E-2</v>
      </c>
      <c r="AR38" s="87"/>
      <c r="AS38" s="87"/>
      <c r="AT38" s="87"/>
      <c r="AU38" s="19">
        <v>7.0000000000000007E-2</v>
      </c>
      <c r="AV38" s="87"/>
      <c r="AW38" s="19">
        <v>0.04</v>
      </c>
      <c r="BM38" s="19">
        <v>0.3</v>
      </c>
      <c r="BN38" s="14">
        <f t="shared" si="14"/>
        <v>80991</v>
      </c>
      <c r="BO38" s="32">
        <v>3</v>
      </c>
      <c r="BP38" s="14">
        <f t="shared" si="1"/>
        <v>8500</v>
      </c>
    </row>
    <row r="39" spans="1:76" ht="16.5" x14ac:dyDescent="0.2">
      <c r="A39" s="27" t="s">
        <v>158</v>
      </c>
      <c r="B39" s="28"/>
      <c r="C39" s="87"/>
      <c r="D39" s="28"/>
      <c r="E39" s="28"/>
      <c r="F39" s="87"/>
      <c r="G39" s="28"/>
      <c r="H39" s="19">
        <v>0.3</v>
      </c>
      <c r="I39" s="19">
        <v>0.3</v>
      </c>
      <c r="J39" s="19">
        <v>0.3</v>
      </c>
      <c r="K39" s="19">
        <v>0.3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/>
      <c r="S39" s="19">
        <v>0</v>
      </c>
      <c r="AI39" s="87">
        <v>34</v>
      </c>
      <c r="AJ39" s="87">
        <v>1</v>
      </c>
      <c r="AK39" s="14" t="str">
        <f>INDEX(节奏总表!$CD$4:$CD$23,MATCH(挂机升级突破!AI39+1,节奏总表!$CG$4:$CG$22,1))</f>
        <v>焦热+1</v>
      </c>
      <c r="AL39" s="87"/>
      <c r="AM39" s="14">
        <f>INDEX(节奏总表!$BJ$4:$BJ$55,挂机升级突破!AI39)</f>
        <v>105</v>
      </c>
      <c r="AN39" s="87"/>
      <c r="AO39" s="87"/>
      <c r="AP39" s="87"/>
      <c r="AQ39" s="19">
        <v>0.08</v>
      </c>
      <c r="AR39" s="87"/>
      <c r="AS39" s="87"/>
      <c r="AT39" s="87"/>
      <c r="AU39" s="19">
        <v>7.0000000000000007E-2</v>
      </c>
      <c r="AV39" s="87"/>
      <c r="AW39" s="19">
        <v>0.04</v>
      </c>
    </row>
    <row r="40" spans="1:76" ht="16.5" x14ac:dyDescent="0.2">
      <c r="A40" s="27" t="s">
        <v>161</v>
      </c>
      <c r="B40" s="28"/>
      <c r="C40" s="87"/>
      <c r="D40" s="28"/>
      <c r="E40" s="28"/>
      <c r="F40" s="87"/>
      <c r="G40" s="28"/>
      <c r="H40" s="19">
        <v>0</v>
      </c>
      <c r="I40" s="19">
        <v>0</v>
      </c>
      <c r="J40" s="19">
        <v>0</v>
      </c>
      <c r="K40" s="19">
        <v>0</v>
      </c>
      <c r="L40" s="19">
        <v>0.2</v>
      </c>
      <c r="M40" s="19">
        <v>0.3</v>
      </c>
      <c r="N40" s="19">
        <v>0.4</v>
      </c>
      <c r="O40" s="19">
        <v>0.5</v>
      </c>
      <c r="P40" s="19">
        <v>0</v>
      </c>
      <c r="Q40" s="19">
        <v>0</v>
      </c>
      <c r="R40" s="19"/>
      <c r="S40" s="19">
        <v>0</v>
      </c>
      <c r="AI40" s="87">
        <v>35</v>
      </c>
      <c r="AJ40" s="87">
        <v>2</v>
      </c>
      <c r="AK40" s="14" t="str">
        <f>INDEX(节奏总表!$CD$4:$CD$23,MATCH(挂机升级突破!AI40+1,节奏总表!$CG$4:$CG$22,1))</f>
        <v>焦热+2</v>
      </c>
      <c r="AL40" s="87"/>
      <c r="AM40" s="14">
        <f>INDEX(节奏总表!$BJ$4:$BJ$55,挂机升级突破!AI40)</f>
        <v>107</v>
      </c>
      <c r="AN40" s="87"/>
      <c r="AO40" s="87"/>
      <c r="AP40" s="87"/>
      <c r="AQ40" s="19">
        <v>0.08</v>
      </c>
      <c r="AR40" s="87"/>
      <c r="AS40" s="87"/>
      <c r="AT40" s="87"/>
      <c r="AU40" s="19">
        <v>0.09</v>
      </c>
      <c r="AV40" s="87"/>
      <c r="AW40" s="19">
        <v>0.04</v>
      </c>
    </row>
    <row r="41" spans="1:76" ht="16.5" x14ac:dyDescent="0.2">
      <c r="A41" s="27" t="s">
        <v>159</v>
      </c>
      <c r="B41" s="28"/>
      <c r="C41" s="87"/>
      <c r="D41" s="28"/>
      <c r="E41" s="28"/>
      <c r="F41" s="87"/>
      <c r="G41" s="28"/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0</v>
      </c>
      <c r="P41" s="19">
        <v>0.5</v>
      </c>
      <c r="Q41" s="19">
        <v>0.6</v>
      </c>
      <c r="R41" s="19"/>
      <c r="S41" s="19">
        <v>0.7</v>
      </c>
      <c r="AI41" s="87">
        <v>36</v>
      </c>
      <c r="AJ41" s="87">
        <v>3</v>
      </c>
      <c r="AK41" s="14" t="str">
        <f>INDEX(节奏总表!$CD$4:$CD$23,MATCH(挂机升级突破!AI41+1,节奏总表!$CG$4:$CG$22,1))</f>
        <v>焦热+2</v>
      </c>
      <c r="AL41" s="87"/>
      <c r="AM41" s="14">
        <f>INDEX(节奏总表!$BJ$4:$BJ$55,挂机升级突破!AI41)</f>
        <v>110</v>
      </c>
      <c r="AN41" s="87"/>
      <c r="AO41" s="87"/>
      <c r="AP41" s="87"/>
      <c r="AQ41" s="19">
        <v>0.08</v>
      </c>
      <c r="AR41" s="87"/>
      <c r="AS41" s="87"/>
      <c r="AT41" s="87"/>
      <c r="AU41" s="19">
        <v>0.09</v>
      </c>
      <c r="AV41" s="87"/>
      <c r="AW41" s="19">
        <v>0.04</v>
      </c>
    </row>
    <row r="42" spans="1:76" ht="16.5" x14ac:dyDescent="0.2">
      <c r="A42" s="27" t="s">
        <v>160</v>
      </c>
      <c r="B42" s="28"/>
      <c r="C42" s="87"/>
      <c r="D42" s="28"/>
      <c r="E42" s="28"/>
      <c r="F42" s="87"/>
      <c r="G42" s="28"/>
      <c r="H42" s="14">
        <f>H37/H38</f>
        <v>1587.1428571428573</v>
      </c>
      <c r="I42" s="14">
        <f t="shared" ref="I42:S42" si="24">I37/I38</f>
        <v>2120</v>
      </c>
      <c r="J42" s="14">
        <f t="shared" si="24"/>
        <v>1807.714285714286</v>
      </c>
      <c r="K42" s="14">
        <f t="shared" si="24"/>
        <v>1494.0714285714289</v>
      </c>
      <c r="L42" s="14">
        <f t="shared" si="24"/>
        <v>812.21875000000011</v>
      </c>
      <c r="M42" s="14">
        <f t="shared" si="24"/>
        <v>686.35714285714289</v>
      </c>
      <c r="N42" s="14">
        <f t="shared" si="24"/>
        <v>698.30000000000007</v>
      </c>
      <c r="O42" s="14">
        <f t="shared" si="24"/>
        <v>688.83</v>
      </c>
      <c r="P42" s="14">
        <f t="shared" si="24"/>
        <v>316.48500000000001</v>
      </c>
      <c r="Q42" s="14">
        <f t="shared" si="24"/>
        <v>183.42500000000001</v>
      </c>
      <c r="R42" s="14"/>
      <c r="S42" s="14">
        <f t="shared" si="24"/>
        <v>101804000</v>
      </c>
      <c r="AI42" s="87">
        <v>37</v>
      </c>
      <c r="AJ42" s="87">
        <v>1</v>
      </c>
      <c r="AK42" s="14" t="str">
        <f>INDEX(节奏总表!$CD$4:$CD$23,MATCH(挂机升级突破!AI42+1,节奏总表!$CG$4:$CG$22,1))</f>
        <v>焦热+2</v>
      </c>
      <c r="AL42" s="87"/>
      <c r="AM42" s="14">
        <f>INDEX(节奏总表!$BJ$4:$BJ$55,挂机升级突破!AI42)</f>
        <v>112</v>
      </c>
      <c r="AN42" s="87"/>
      <c r="AO42" s="87"/>
      <c r="AP42" s="87"/>
      <c r="AQ42" s="19">
        <v>0.08</v>
      </c>
      <c r="AR42" s="87"/>
      <c r="AS42" s="87"/>
      <c r="AT42" s="87"/>
      <c r="AU42" s="19">
        <v>0.1</v>
      </c>
      <c r="AV42" s="87"/>
      <c r="AW42" s="19">
        <v>0.05</v>
      </c>
    </row>
    <row r="43" spans="1:76" ht="16.5" x14ac:dyDescent="0.2">
      <c r="AI43" s="87">
        <v>38</v>
      </c>
      <c r="AJ43" s="87">
        <v>2</v>
      </c>
      <c r="AK43" s="14" t="str">
        <f>INDEX(节奏总表!$CD$4:$CD$23,MATCH(挂机升级突破!AI43+1,节奏总表!$CG$4:$CG$22,1))</f>
        <v>大焦热</v>
      </c>
      <c r="AL43" s="87"/>
      <c r="AM43" s="14">
        <f>INDEX(节奏总表!$BJ$4:$BJ$55,挂机升级突破!AI43)</f>
        <v>115</v>
      </c>
      <c r="AN43" s="87"/>
      <c r="AO43" s="87"/>
      <c r="AP43" s="87"/>
      <c r="AQ43" s="19"/>
      <c r="AR43" s="19">
        <v>0.05</v>
      </c>
      <c r="AS43" s="87"/>
      <c r="AT43" s="87"/>
      <c r="AU43" s="19">
        <v>0.12</v>
      </c>
      <c r="AV43" s="87"/>
      <c r="AW43" s="19">
        <v>0.05</v>
      </c>
    </row>
    <row r="44" spans="1:76" ht="16.5" x14ac:dyDescent="0.2">
      <c r="AI44" s="87">
        <v>39</v>
      </c>
      <c r="AJ44" s="87">
        <v>3</v>
      </c>
      <c r="AK44" s="14" t="str">
        <f>INDEX(节奏总表!$CD$4:$CD$23,MATCH(挂机升级突破!AI44+1,节奏总表!$CG$4:$CG$22,1))</f>
        <v>大焦热</v>
      </c>
      <c r="AL44" s="87"/>
      <c r="AM44" s="14">
        <f>INDEX(节奏总表!$BJ$4:$BJ$55,挂机升级突破!AI44)</f>
        <v>117</v>
      </c>
      <c r="AN44" s="87"/>
      <c r="AO44" s="87"/>
      <c r="AP44" s="87"/>
      <c r="AQ44" s="87"/>
      <c r="AR44" s="19">
        <v>0.05</v>
      </c>
      <c r="AS44" s="87"/>
      <c r="AT44" s="87"/>
      <c r="AU44" s="19">
        <v>0.12</v>
      </c>
      <c r="AV44" s="87"/>
      <c r="AW44" s="19">
        <v>0.05</v>
      </c>
    </row>
    <row r="45" spans="1:76" ht="16.5" x14ac:dyDescent="0.2">
      <c r="AI45" s="87">
        <v>40</v>
      </c>
      <c r="AJ45" s="87">
        <v>1</v>
      </c>
      <c r="AK45" s="14" t="str">
        <f>INDEX(节奏总表!$CD$4:$CD$23,MATCH(挂机升级突破!AI45+1,节奏总表!$CG$4:$CG$22,1))</f>
        <v>大焦热</v>
      </c>
      <c r="AL45" s="87"/>
      <c r="AM45" s="14">
        <f>INDEX(节奏总表!$BJ$4:$BJ$55,挂机升级突破!AI45)</f>
        <v>120</v>
      </c>
      <c r="AN45" s="87"/>
      <c r="AO45" s="87"/>
      <c r="AP45" s="87"/>
      <c r="AQ45" s="87"/>
      <c r="AR45" s="19">
        <v>0.05</v>
      </c>
      <c r="AS45" s="87"/>
      <c r="AT45" s="87"/>
      <c r="AU45" s="19">
        <v>0.12</v>
      </c>
      <c r="AV45" s="87"/>
      <c r="AW45" s="19">
        <v>0.05</v>
      </c>
    </row>
    <row r="46" spans="1:76" ht="16.5" x14ac:dyDescent="0.2">
      <c r="AI46" s="87">
        <v>41</v>
      </c>
      <c r="AJ46" s="87">
        <v>2</v>
      </c>
      <c r="AK46" s="14" t="str">
        <f>INDEX(节奏总表!$CD$4:$CD$23,MATCH(挂机升级突破!AI46+1,节奏总表!$CG$4:$CG$22,1))</f>
        <v>大焦热+1</v>
      </c>
      <c r="AL46" s="87"/>
      <c r="AM46" s="14">
        <f>INDEX(节奏总表!$BJ$4:$BJ$55,挂机升级突破!AI46)</f>
        <v>122</v>
      </c>
      <c r="AN46" s="87"/>
      <c r="AO46" s="87"/>
      <c r="AP46" s="87"/>
      <c r="AQ46" s="87"/>
      <c r="AR46" s="19">
        <v>0.06</v>
      </c>
      <c r="AS46" s="87"/>
      <c r="AT46" s="87"/>
      <c r="AU46" s="87"/>
      <c r="AV46" s="19">
        <v>0.05</v>
      </c>
      <c r="AW46" s="19">
        <v>0.05</v>
      </c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</row>
    <row r="47" spans="1:76" ht="16.5" x14ac:dyDescent="0.2">
      <c r="AI47" s="87">
        <v>42</v>
      </c>
      <c r="AJ47" s="87">
        <v>3</v>
      </c>
      <c r="AK47" s="14" t="str">
        <f>INDEX(节奏总表!$CD$4:$CD$23,MATCH(挂机升级突破!AI47+1,节奏总表!$CG$4:$CG$22,1))</f>
        <v>大焦热+1</v>
      </c>
      <c r="AL47" s="87"/>
      <c r="AM47" s="14">
        <f>INDEX(节奏总表!$BJ$4:$BJ$55,挂机升级突破!AI47)</f>
        <v>125</v>
      </c>
      <c r="AN47" s="87"/>
      <c r="AO47" s="87"/>
      <c r="AP47" s="87"/>
      <c r="AQ47" s="87"/>
      <c r="AR47" s="19">
        <v>0.06</v>
      </c>
      <c r="AS47" s="87"/>
      <c r="AT47" s="87"/>
      <c r="AU47" s="87"/>
      <c r="AV47" s="19">
        <v>0.05</v>
      </c>
      <c r="AW47" s="19">
        <v>0.05</v>
      </c>
      <c r="BL47" s="15"/>
      <c r="BM47" s="30"/>
      <c r="BN47" s="15"/>
      <c r="BO47" s="30"/>
      <c r="BP47" s="15"/>
      <c r="BQ47" s="15"/>
      <c r="BR47" s="15"/>
      <c r="BS47" s="15"/>
      <c r="BT47" s="15"/>
      <c r="BU47" s="15"/>
      <c r="BV47" s="15"/>
      <c r="BW47" s="15"/>
      <c r="BX47" s="15"/>
    </row>
    <row r="48" spans="1:76" ht="17.25" x14ac:dyDescent="0.2">
      <c r="A48" s="12" t="s">
        <v>33</v>
      </c>
      <c r="B48" s="12" t="s">
        <v>151</v>
      </c>
      <c r="C48" s="12" t="s">
        <v>48</v>
      </c>
      <c r="D48" s="12" t="s">
        <v>152</v>
      </c>
      <c r="H48" s="12" t="s">
        <v>142</v>
      </c>
      <c r="I48" s="12" t="s">
        <v>143</v>
      </c>
      <c r="J48" s="12" t="s">
        <v>144</v>
      </c>
      <c r="K48" s="12" t="s">
        <v>145</v>
      </c>
      <c r="L48" s="12" t="s">
        <v>492</v>
      </c>
      <c r="M48" s="12" t="s">
        <v>482</v>
      </c>
      <c r="N48" s="12" t="s">
        <v>483</v>
      </c>
      <c r="O48" s="12" t="s">
        <v>484</v>
      </c>
      <c r="P48" s="12" t="s">
        <v>491</v>
      </c>
      <c r="Q48" s="12" t="s">
        <v>490</v>
      </c>
      <c r="R48" s="12" t="s">
        <v>162</v>
      </c>
      <c r="S48" s="12" t="s">
        <v>163</v>
      </c>
      <c r="AI48" s="87">
        <v>43</v>
      </c>
      <c r="AJ48" s="87">
        <v>1</v>
      </c>
      <c r="AK48" s="14" t="str">
        <f>INDEX(节奏总表!$CD$4:$CD$23,MATCH(挂机升级突破!AI48+1,节奏总表!$CG$4:$CG$22,1))</f>
        <v>大焦热+1</v>
      </c>
      <c r="AL48" s="87"/>
      <c r="AM48" s="14">
        <f>INDEX(节奏总表!$BJ$4:$BJ$55,挂机升级突破!AI48)</f>
        <v>127</v>
      </c>
      <c r="AN48" s="87"/>
      <c r="AO48" s="87"/>
      <c r="AP48" s="87"/>
      <c r="AQ48" s="87"/>
      <c r="AR48" s="19">
        <v>0.06</v>
      </c>
      <c r="AS48" s="87"/>
      <c r="AT48" s="87"/>
      <c r="AU48" s="87"/>
      <c r="AV48" s="19">
        <v>0.05</v>
      </c>
      <c r="AW48" s="19">
        <v>0.05</v>
      </c>
    </row>
    <row r="49" spans="1:65" ht="16.5" x14ac:dyDescent="0.2">
      <c r="A49" s="28">
        <v>1</v>
      </c>
      <c r="B49" s="28">
        <v>1</v>
      </c>
      <c r="C49" s="28">
        <v>1</v>
      </c>
      <c r="D49" s="19">
        <v>0.5</v>
      </c>
      <c r="H49" s="21">
        <f t="shared" ref="H49:Q58" si="25">(INDEX(H$7:H$27,$B49)*(1-$D49)+INDEX(H$7:H$27,$B49+1)*$D49)*H$4*$B$2</f>
        <v>0</v>
      </c>
      <c r="I49" s="21">
        <f t="shared" si="25"/>
        <v>0</v>
      </c>
      <c r="J49" s="21">
        <f t="shared" si="25"/>
        <v>0</v>
      </c>
      <c r="K49" s="21">
        <f t="shared" si="25"/>
        <v>0</v>
      </c>
      <c r="L49" s="21">
        <f t="shared" si="25"/>
        <v>0</v>
      </c>
      <c r="M49" s="21">
        <f t="shared" si="25"/>
        <v>0</v>
      </c>
      <c r="N49" s="21">
        <f t="shared" si="25"/>
        <v>0</v>
      </c>
      <c r="O49" s="21">
        <f t="shared" si="25"/>
        <v>0</v>
      </c>
      <c r="P49" s="21">
        <f t="shared" si="25"/>
        <v>0</v>
      </c>
      <c r="Q49" s="21">
        <f t="shared" si="25"/>
        <v>0</v>
      </c>
      <c r="R49" s="34">
        <f t="shared" ref="R49:S68" si="26">INT((INDEX(R$7:R$27,$B49)*(1-$D49)+INDEX(R$7:R$27,$B49+1)*$D49)*R$4*$B$2)</f>
        <v>17</v>
      </c>
      <c r="S49" s="34">
        <f t="shared" si="26"/>
        <v>5</v>
      </c>
      <c r="AI49" s="87">
        <v>44</v>
      </c>
      <c r="AJ49" s="87">
        <v>2</v>
      </c>
      <c r="AK49" s="14" t="str">
        <f>INDEX(节奏总表!$CD$4:$CD$23,MATCH(挂机升级突破!AI49+1,节奏总表!$CG$4:$CG$22,1))</f>
        <v>大焦热+2</v>
      </c>
      <c r="AL49" s="87"/>
      <c r="AM49" s="14">
        <f>INDEX(节奏总表!$BJ$4:$BJ$55,挂机升级突破!AI49)</f>
        <v>130</v>
      </c>
      <c r="AN49" s="87"/>
      <c r="AO49" s="87"/>
      <c r="AP49" s="87"/>
      <c r="AQ49" s="87"/>
      <c r="AR49" s="19">
        <v>7.0000000000000007E-2</v>
      </c>
      <c r="AS49" s="87"/>
      <c r="AT49" s="87"/>
      <c r="AU49" s="87"/>
      <c r="AV49" s="19">
        <v>7.0000000000000007E-2</v>
      </c>
      <c r="AW49" s="19">
        <v>0.05</v>
      </c>
    </row>
    <row r="50" spans="1:65" ht="16.5" x14ac:dyDescent="0.2">
      <c r="A50" s="28">
        <v>2</v>
      </c>
      <c r="B50" s="28">
        <v>1</v>
      </c>
      <c r="C50" s="28">
        <v>2</v>
      </c>
      <c r="D50" s="19">
        <v>0.65</v>
      </c>
      <c r="H50" s="21">
        <f t="shared" si="25"/>
        <v>0</v>
      </c>
      <c r="I50" s="21">
        <f t="shared" si="25"/>
        <v>0</v>
      </c>
      <c r="J50" s="21">
        <f t="shared" si="25"/>
        <v>0</v>
      </c>
      <c r="K50" s="21">
        <f t="shared" si="25"/>
        <v>0</v>
      </c>
      <c r="L50" s="21">
        <f t="shared" si="25"/>
        <v>0</v>
      </c>
      <c r="M50" s="21">
        <f t="shared" si="25"/>
        <v>0</v>
      </c>
      <c r="N50" s="21">
        <f t="shared" si="25"/>
        <v>0</v>
      </c>
      <c r="O50" s="21">
        <f t="shared" si="25"/>
        <v>0</v>
      </c>
      <c r="P50" s="21">
        <f t="shared" si="25"/>
        <v>0</v>
      </c>
      <c r="Q50" s="21">
        <f t="shared" si="25"/>
        <v>0</v>
      </c>
      <c r="R50" s="34">
        <f t="shared" si="26"/>
        <v>19</v>
      </c>
      <c r="S50" s="34">
        <f t="shared" si="26"/>
        <v>6</v>
      </c>
      <c r="AI50" s="87">
        <v>45</v>
      </c>
      <c r="AJ50" s="87">
        <v>3</v>
      </c>
      <c r="AK50" s="14" t="str">
        <f>INDEX(节奏总表!$CD$4:$CD$23,MATCH(挂机升级突破!AI50+1,节奏总表!$CG$4:$CG$22,1))</f>
        <v>大焦热+2</v>
      </c>
      <c r="AL50" s="87"/>
      <c r="AM50" s="14">
        <f>INDEX(节奏总表!$BJ$4:$BJ$55,挂机升级突破!AI50)</f>
        <v>132</v>
      </c>
      <c r="AN50" s="87"/>
      <c r="AO50" s="87"/>
      <c r="AP50" s="87"/>
      <c r="AQ50" s="87"/>
      <c r="AR50" s="19">
        <v>7.0000000000000007E-2</v>
      </c>
      <c r="AS50" s="87"/>
      <c r="AT50" s="87"/>
      <c r="AU50" s="87"/>
      <c r="AV50" s="19">
        <v>7.0000000000000007E-2</v>
      </c>
      <c r="AW50" s="19">
        <v>0.05</v>
      </c>
    </row>
    <row r="51" spans="1:65" ht="16.5" x14ac:dyDescent="0.2">
      <c r="A51" s="28">
        <v>3</v>
      </c>
      <c r="B51" s="28">
        <v>1</v>
      </c>
      <c r="C51" s="28">
        <v>3</v>
      </c>
      <c r="D51" s="19">
        <v>0.8</v>
      </c>
      <c r="H51" s="21">
        <f t="shared" si="25"/>
        <v>0</v>
      </c>
      <c r="I51" s="21">
        <f t="shared" si="25"/>
        <v>0</v>
      </c>
      <c r="J51" s="21">
        <f t="shared" si="25"/>
        <v>0</v>
      </c>
      <c r="K51" s="21">
        <f t="shared" si="25"/>
        <v>0</v>
      </c>
      <c r="L51" s="21">
        <f t="shared" si="25"/>
        <v>0</v>
      </c>
      <c r="M51" s="21">
        <f t="shared" si="25"/>
        <v>0</v>
      </c>
      <c r="N51" s="21">
        <f t="shared" si="25"/>
        <v>0</v>
      </c>
      <c r="O51" s="21">
        <f t="shared" si="25"/>
        <v>0</v>
      </c>
      <c r="P51" s="21">
        <f t="shared" si="25"/>
        <v>0</v>
      </c>
      <c r="Q51" s="21">
        <f t="shared" si="25"/>
        <v>0</v>
      </c>
      <c r="R51" s="34">
        <f t="shared" si="26"/>
        <v>22</v>
      </c>
      <c r="S51" s="34">
        <f t="shared" si="26"/>
        <v>8</v>
      </c>
      <c r="AI51" s="87">
        <v>46</v>
      </c>
      <c r="AJ51" s="87">
        <v>1</v>
      </c>
      <c r="AK51" s="14" t="str">
        <f>INDEX(节奏总表!$CD$4:$CD$23,MATCH(挂机升级突破!AI51+1,节奏总表!$CG$4:$CG$22,1))</f>
        <v>大焦热+2</v>
      </c>
      <c r="AL51" s="87"/>
      <c r="AM51" s="14">
        <f>INDEX(节奏总表!$BJ$4:$BJ$55,挂机升级突破!AI51)</f>
        <v>135</v>
      </c>
      <c r="AN51" s="87"/>
      <c r="AO51" s="87"/>
      <c r="AP51" s="87"/>
      <c r="AQ51" s="87"/>
      <c r="AR51" s="19">
        <v>7.0000000000000007E-2</v>
      </c>
      <c r="AS51" s="87"/>
      <c r="AT51" s="87"/>
      <c r="AU51" s="87"/>
      <c r="AV51" s="19">
        <v>7.0000000000000007E-2</v>
      </c>
      <c r="AW51" s="19">
        <v>0.05</v>
      </c>
    </row>
    <row r="52" spans="1:65" ht="16.5" x14ac:dyDescent="0.2">
      <c r="A52" s="28">
        <v>4</v>
      </c>
      <c r="B52" s="28">
        <v>1</v>
      </c>
      <c r="C52" s="28">
        <v>4</v>
      </c>
      <c r="D52" s="19">
        <v>1</v>
      </c>
      <c r="H52" s="21">
        <f t="shared" si="25"/>
        <v>0</v>
      </c>
      <c r="I52" s="21">
        <f t="shared" si="25"/>
        <v>0</v>
      </c>
      <c r="J52" s="21">
        <f t="shared" si="25"/>
        <v>0</v>
      </c>
      <c r="K52" s="21">
        <f t="shared" si="25"/>
        <v>0</v>
      </c>
      <c r="L52" s="21">
        <f t="shared" si="25"/>
        <v>0</v>
      </c>
      <c r="M52" s="21">
        <f t="shared" si="25"/>
        <v>0</v>
      </c>
      <c r="N52" s="21">
        <f t="shared" si="25"/>
        <v>0</v>
      </c>
      <c r="O52" s="21">
        <f t="shared" si="25"/>
        <v>0</v>
      </c>
      <c r="P52" s="21">
        <f t="shared" si="25"/>
        <v>0</v>
      </c>
      <c r="Q52" s="21">
        <f t="shared" si="25"/>
        <v>0</v>
      </c>
      <c r="R52" s="34">
        <f t="shared" si="26"/>
        <v>25</v>
      </c>
      <c r="S52" s="34">
        <f t="shared" si="26"/>
        <v>10</v>
      </c>
      <c r="AI52" s="87">
        <v>47</v>
      </c>
      <c r="AJ52" s="87">
        <v>2</v>
      </c>
      <c r="AK52" s="14" t="str">
        <f>INDEX(节奏总表!$CD$4:$CD$23,MATCH(挂机升级突破!AI52+1,节奏总表!$CG$4:$CG$22,1))</f>
        <v>无间</v>
      </c>
      <c r="AL52" s="87"/>
      <c r="AM52" s="14">
        <f>INDEX(节奏总表!$BJ$4:$BJ$55,挂机升级突破!AI52)</f>
        <v>137</v>
      </c>
      <c r="AN52" s="87"/>
      <c r="AO52" s="87"/>
      <c r="AP52" s="87"/>
      <c r="AQ52" s="87"/>
      <c r="AR52" s="19">
        <v>7.0000000000000007E-2</v>
      </c>
      <c r="AS52" s="87"/>
      <c r="AT52" s="87"/>
      <c r="AU52" s="87"/>
      <c r="AV52" s="19">
        <v>0.09</v>
      </c>
      <c r="AW52" s="19">
        <v>0.05</v>
      </c>
    </row>
    <row r="53" spans="1:65" ht="16.5" x14ac:dyDescent="0.2">
      <c r="A53" s="28">
        <v>5</v>
      </c>
      <c r="B53" s="28">
        <v>2</v>
      </c>
      <c r="C53" s="28">
        <v>1</v>
      </c>
      <c r="D53" s="19">
        <v>0.5</v>
      </c>
      <c r="H53" s="21">
        <f t="shared" si="25"/>
        <v>0.25</v>
      </c>
      <c r="I53" s="21">
        <f t="shared" si="25"/>
        <v>0</v>
      </c>
      <c r="J53" s="21">
        <f t="shared" si="25"/>
        <v>0</v>
      </c>
      <c r="K53" s="21">
        <f t="shared" si="25"/>
        <v>0</v>
      </c>
      <c r="L53" s="21">
        <f t="shared" si="25"/>
        <v>0</v>
      </c>
      <c r="M53" s="21">
        <f t="shared" si="25"/>
        <v>0</v>
      </c>
      <c r="N53" s="21">
        <f t="shared" si="25"/>
        <v>0</v>
      </c>
      <c r="O53" s="21">
        <f t="shared" si="25"/>
        <v>0</v>
      </c>
      <c r="P53" s="21">
        <f t="shared" si="25"/>
        <v>0</v>
      </c>
      <c r="Q53" s="21">
        <f t="shared" si="25"/>
        <v>0</v>
      </c>
      <c r="R53" s="34">
        <f t="shared" si="26"/>
        <v>27</v>
      </c>
      <c r="S53" s="34">
        <f t="shared" si="26"/>
        <v>12</v>
      </c>
      <c r="AI53" s="87">
        <v>48</v>
      </c>
      <c r="AJ53" s="87">
        <v>3</v>
      </c>
      <c r="AK53" s="14" t="str">
        <f>INDEX(节奏总表!$CD$4:$CD$23,MATCH(挂机升级突破!AI53+1,节奏总表!$CG$4:$CG$22,1))</f>
        <v>无间</v>
      </c>
      <c r="AL53" s="87"/>
      <c r="AM53" s="14">
        <f>INDEX(节奏总表!$BJ$4:$BJ$55,挂机升级突破!AI53)</f>
        <v>140</v>
      </c>
      <c r="AN53" s="87"/>
      <c r="AO53" s="87"/>
      <c r="AP53" s="87"/>
      <c r="AQ53" s="87"/>
      <c r="AR53" s="19">
        <v>7.0000000000000007E-2</v>
      </c>
      <c r="AS53" s="87"/>
      <c r="AT53" s="87"/>
      <c r="AU53" s="87"/>
      <c r="AV53" s="19">
        <v>0.09</v>
      </c>
      <c r="AW53" s="19">
        <v>0.05</v>
      </c>
    </row>
    <row r="54" spans="1:65" ht="16.5" x14ac:dyDescent="0.2">
      <c r="A54" s="28">
        <v>6</v>
      </c>
      <c r="B54" s="28">
        <v>2</v>
      </c>
      <c r="C54" s="28">
        <v>2</v>
      </c>
      <c r="D54" s="19">
        <v>0.56999999999999995</v>
      </c>
      <c r="H54" s="21">
        <f t="shared" si="25"/>
        <v>0.28499999999999998</v>
      </c>
      <c r="I54" s="21">
        <f t="shared" si="25"/>
        <v>0</v>
      </c>
      <c r="J54" s="21">
        <f t="shared" si="25"/>
        <v>0</v>
      </c>
      <c r="K54" s="21">
        <f t="shared" si="25"/>
        <v>0</v>
      </c>
      <c r="L54" s="21">
        <f t="shared" si="25"/>
        <v>0</v>
      </c>
      <c r="M54" s="21">
        <f t="shared" si="25"/>
        <v>0</v>
      </c>
      <c r="N54" s="21">
        <f t="shared" si="25"/>
        <v>0</v>
      </c>
      <c r="O54" s="21">
        <f t="shared" si="25"/>
        <v>0</v>
      </c>
      <c r="P54" s="21">
        <f t="shared" si="25"/>
        <v>0</v>
      </c>
      <c r="Q54" s="21">
        <f t="shared" si="25"/>
        <v>0</v>
      </c>
      <c r="R54" s="34">
        <f t="shared" si="26"/>
        <v>27</v>
      </c>
      <c r="S54" s="34">
        <f t="shared" si="26"/>
        <v>12</v>
      </c>
      <c r="AI54" s="87">
        <v>49</v>
      </c>
      <c r="AJ54" s="87">
        <v>1</v>
      </c>
      <c r="AK54" s="14" t="str">
        <f>INDEX(节奏总表!$CD$4:$CD$23,MATCH(挂机升级突破!AI54+1,节奏总表!$CG$4:$CG$22,1))</f>
        <v>无间</v>
      </c>
      <c r="AL54" s="87"/>
      <c r="AM54" s="14">
        <f>INDEX(节奏总表!$BJ$4:$BJ$55,挂机升级突破!AI54)</f>
        <v>142</v>
      </c>
      <c r="AN54" s="87"/>
      <c r="AO54" s="87"/>
      <c r="AP54" s="87"/>
      <c r="AQ54" s="87"/>
      <c r="AR54" s="19">
        <v>0.08</v>
      </c>
      <c r="AS54" s="87"/>
      <c r="AT54" s="87"/>
      <c r="AU54" s="87"/>
      <c r="AV54" s="19">
        <v>0.1</v>
      </c>
      <c r="AW54" s="19">
        <v>0.05</v>
      </c>
    </row>
    <row r="55" spans="1:65" ht="16.5" x14ac:dyDescent="0.2">
      <c r="A55" s="28">
        <v>7</v>
      </c>
      <c r="B55" s="28">
        <v>2</v>
      </c>
      <c r="C55" s="28">
        <v>3</v>
      </c>
      <c r="D55" s="19">
        <v>0.64</v>
      </c>
      <c r="H55" s="21">
        <f t="shared" si="25"/>
        <v>0.32</v>
      </c>
      <c r="I55" s="21">
        <f t="shared" si="25"/>
        <v>0</v>
      </c>
      <c r="J55" s="21">
        <f t="shared" si="25"/>
        <v>0</v>
      </c>
      <c r="K55" s="21">
        <f t="shared" si="25"/>
        <v>0</v>
      </c>
      <c r="L55" s="21">
        <f t="shared" si="25"/>
        <v>0</v>
      </c>
      <c r="M55" s="21">
        <f t="shared" si="25"/>
        <v>0</v>
      </c>
      <c r="N55" s="21">
        <f t="shared" si="25"/>
        <v>0</v>
      </c>
      <c r="O55" s="21">
        <f t="shared" si="25"/>
        <v>0</v>
      </c>
      <c r="P55" s="21">
        <f t="shared" si="25"/>
        <v>0</v>
      </c>
      <c r="Q55" s="21">
        <f t="shared" si="25"/>
        <v>0</v>
      </c>
      <c r="R55" s="34">
        <f t="shared" si="26"/>
        <v>28</v>
      </c>
      <c r="S55" s="34">
        <f t="shared" si="26"/>
        <v>13</v>
      </c>
      <c r="AI55" s="87">
        <v>50</v>
      </c>
      <c r="AJ55" s="87">
        <v>2</v>
      </c>
      <c r="AK55" s="14" t="str">
        <f>INDEX(节奏总表!$CD$4:$CD$23,MATCH(挂机升级突破!AI55+1,节奏总表!$CG$4:$CG$22,1))</f>
        <v>无间</v>
      </c>
      <c r="AL55" s="87"/>
      <c r="AM55" s="14">
        <f>INDEX(节奏总表!$BJ$4:$BJ$55,挂机升级突破!AI55)</f>
        <v>145</v>
      </c>
      <c r="AN55" s="87"/>
      <c r="AO55" s="87"/>
      <c r="AP55" s="87"/>
      <c r="AQ55" s="87"/>
      <c r="AR55" s="19">
        <v>0.08</v>
      </c>
      <c r="AS55" s="87"/>
      <c r="AT55" s="87"/>
      <c r="AU55" s="87"/>
      <c r="AV55" s="19">
        <v>0.12</v>
      </c>
      <c r="AW55" s="19">
        <v>0.05</v>
      </c>
    </row>
    <row r="56" spans="1:65" ht="16.5" x14ac:dyDescent="0.2">
      <c r="A56" s="28">
        <v>8</v>
      </c>
      <c r="B56" s="28">
        <v>2</v>
      </c>
      <c r="C56" s="28">
        <v>4</v>
      </c>
      <c r="D56" s="19">
        <v>0.71</v>
      </c>
      <c r="H56" s="21">
        <f t="shared" si="25"/>
        <v>0.35499999999999998</v>
      </c>
      <c r="I56" s="21">
        <f t="shared" si="25"/>
        <v>0</v>
      </c>
      <c r="J56" s="21">
        <f t="shared" si="25"/>
        <v>0</v>
      </c>
      <c r="K56" s="21">
        <f t="shared" si="25"/>
        <v>0</v>
      </c>
      <c r="L56" s="21">
        <f t="shared" si="25"/>
        <v>0</v>
      </c>
      <c r="M56" s="21">
        <f t="shared" si="25"/>
        <v>0</v>
      </c>
      <c r="N56" s="21">
        <f t="shared" si="25"/>
        <v>0</v>
      </c>
      <c r="O56" s="21">
        <f t="shared" si="25"/>
        <v>0</v>
      </c>
      <c r="P56" s="21">
        <f t="shared" si="25"/>
        <v>0</v>
      </c>
      <c r="Q56" s="21">
        <f t="shared" si="25"/>
        <v>0</v>
      </c>
      <c r="R56" s="34">
        <f t="shared" si="26"/>
        <v>28</v>
      </c>
      <c r="S56" s="34">
        <f t="shared" si="26"/>
        <v>13</v>
      </c>
      <c r="AI56" s="87">
        <v>51</v>
      </c>
      <c r="AJ56" s="87">
        <v>3</v>
      </c>
      <c r="AK56" s="14" t="str">
        <f>INDEX(节奏总表!$CD$4:$CD$23,MATCH(挂机升级突破!AI56+1,节奏总表!$CG$4:$CG$22,1))</f>
        <v>无间</v>
      </c>
      <c r="AL56" s="87"/>
      <c r="AM56" s="14">
        <f>INDEX(节奏总表!$BJ$4:$BJ$55,挂机升级突破!AI56)</f>
        <v>147</v>
      </c>
      <c r="AN56" s="87"/>
      <c r="AO56" s="87"/>
      <c r="AP56" s="87"/>
      <c r="AQ56" s="87"/>
      <c r="AR56" s="19">
        <v>0.08</v>
      </c>
      <c r="AS56" s="87"/>
      <c r="AT56" s="87"/>
      <c r="AU56" s="87"/>
      <c r="AV56" s="19">
        <v>0.12</v>
      </c>
      <c r="AW56" s="19">
        <v>0.05</v>
      </c>
    </row>
    <row r="57" spans="1:65" ht="16.5" x14ac:dyDescent="0.2">
      <c r="A57" s="28">
        <v>9</v>
      </c>
      <c r="B57" s="28">
        <v>2</v>
      </c>
      <c r="C57" s="28">
        <v>5</v>
      </c>
      <c r="D57" s="19">
        <v>0.78</v>
      </c>
      <c r="H57" s="21">
        <f t="shared" si="25"/>
        <v>0.39</v>
      </c>
      <c r="I57" s="21">
        <f t="shared" si="25"/>
        <v>0</v>
      </c>
      <c r="J57" s="21">
        <f t="shared" si="25"/>
        <v>0</v>
      </c>
      <c r="K57" s="21">
        <f t="shared" si="25"/>
        <v>0</v>
      </c>
      <c r="L57" s="21">
        <f t="shared" si="25"/>
        <v>0</v>
      </c>
      <c r="M57" s="21">
        <f t="shared" si="25"/>
        <v>0</v>
      </c>
      <c r="N57" s="21">
        <f t="shared" si="25"/>
        <v>0</v>
      </c>
      <c r="O57" s="21">
        <f t="shared" si="25"/>
        <v>0</v>
      </c>
      <c r="P57" s="21">
        <f t="shared" si="25"/>
        <v>0</v>
      </c>
      <c r="Q57" s="21">
        <f t="shared" si="25"/>
        <v>0</v>
      </c>
      <c r="R57" s="34">
        <f t="shared" si="26"/>
        <v>28</v>
      </c>
      <c r="S57" s="34">
        <f t="shared" si="26"/>
        <v>13</v>
      </c>
      <c r="AI57" s="87">
        <v>52</v>
      </c>
      <c r="AJ57" s="87">
        <v>4</v>
      </c>
      <c r="AK57" s="14" t="str">
        <f>INDEX(节奏总表!$CD$4:$CD$23,MATCH(挂机升级突破!AI57+1,节奏总表!$CG$4:$CG$22,1))</f>
        <v>无间</v>
      </c>
      <c r="AL57" s="87"/>
      <c r="AM57" s="14">
        <f>INDEX(节奏总表!$BJ$4:$BJ$55,挂机升级突破!AI57)</f>
        <v>150</v>
      </c>
      <c r="AN57" s="87"/>
      <c r="AO57" s="87"/>
      <c r="AP57" s="87"/>
      <c r="AQ57" s="87"/>
      <c r="AR57" s="19">
        <v>0.08</v>
      </c>
      <c r="AS57" s="87"/>
      <c r="AT57" s="87"/>
      <c r="AU57" s="87"/>
      <c r="AV57" s="19">
        <v>0.12</v>
      </c>
      <c r="AW57" s="19">
        <v>0.05</v>
      </c>
    </row>
    <row r="58" spans="1:65" ht="16.5" x14ac:dyDescent="0.2">
      <c r="A58" s="28">
        <v>10</v>
      </c>
      <c r="B58" s="28">
        <v>2</v>
      </c>
      <c r="C58" s="28">
        <v>6</v>
      </c>
      <c r="D58" s="19">
        <v>0.85</v>
      </c>
      <c r="H58" s="21">
        <f t="shared" si="25"/>
        <v>0.42499999999999999</v>
      </c>
      <c r="I58" s="21">
        <f t="shared" si="25"/>
        <v>0</v>
      </c>
      <c r="J58" s="21">
        <f t="shared" si="25"/>
        <v>0</v>
      </c>
      <c r="K58" s="21">
        <f t="shared" si="25"/>
        <v>0</v>
      </c>
      <c r="L58" s="21">
        <f t="shared" si="25"/>
        <v>0</v>
      </c>
      <c r="M58" s="21">
        <f t="shared" si="25"/>
        <v>0</v>
      </c>
      <c r="N58" s="21">
        <f t="shared" si="25"/>
        <v>0</v>
      </c>
      <c r="O58" s="21">
        <f t="shared" si="25"/>
        <v>0</v>
      </c>
      <c r="P58" s="21">
        <f t="shared" si="25"/>
        <v>0</v>
      </c>
      <c r="Q58" s="21">
        <f t="shared" si="25"/>
        <v>0</v>
      </c>
      <c r="R58" s="34">
        <f t="shared" si="26"/>
        <v>29</v>
      </c>
      <c r="S58" s="34">
        <f t="shared" si="26"/>
        <v>14</v>
      </c>
    </row>
    <row r="59" spans="1:65" ht="16.5" x14ac:dyDescent="0.2">
      <c r="A59" s="28">
        <v>11</v>
      </c>
      <c r="B59" s="28">
        <v>2</v>
      </c>
      <c r="C59" s="28">
        <v>7</v>
      </c>
      <c r="D59" s="19">
        <v>0.92</v>
      </c>
      <c r="H59" s="21">
        <f t="shared" ref="H59:Q68" si="27">(INDEX(H$7:H$27,$B59)*(1-$D59)+INDEX(H$7:H$27,$B59+1)*$D59)*H$4*$B$2</f>
        <v>0.46</v>
      </c>
      <c r="I59" s="21">
        <f t="shared" si="27"/>
        <v>0</v>
      </c>
      <c r="J59" s="21">
        <f t="shared" si="27"/>
        <v>0</v>
      </c>
      <c r="K59" s="21">
        <f t="shared" si="27"/>
        <v>0</v>
      </c>
      <c r="L59" s="21">
        <f t="shared" si="27"/>
        <v>0</v>
      </c>
      <c r="M59" s="21">
        <f t="shared" si="27"/>
        <v>0</v>
      </c>
      <c r="N59" s="21">
        <f t="shared" si="27"/>
        <v>0</v>
      </c>
      <c r="O59" s="21">
        <f t="shared" si="27"/>
        <v>0</v>
      </c>
      <c r="P59" s="21">
        <f t="shared" si="27"/>
        <v>0</v>
      </c>
      <c r="Q59" s="21">
        <f t="shared" si="27"/>
        <v>0</v>
      </c>
      <c r="R59" s="34">
        <f t="shared" si="26"/>
        <v>29</v>
      </c>
      <c r="S59" s="34">
        <f t="shared" si="26"/>
        <v>14</v>
      </c>
    </row>
    <row r="60" spans="1:65" ht="16.5" x14ac:dyDescent="0.2">
      <c r="A60" s="28">
        <v>12</v>
      </c>
      <c r="B60" s="28">
        <v>2</v>
      </c>
      <c r="C60" s="28">
        <v>8</v>
      </c>
      <c r="D60" s="19">
        <v>1</v>
      </c>
      <c r="H60" s="21">
        <f t="shared" si="27"/>
        <v>0.5</v>
      </c>
      <c r="I60" s="21">
        <f t="shared" si="27"/>
        <v>0</v>
      </c>
      <c r="J60" s="21">
        <f t="shared" si="27"/>
        <v>0</v>
      </c>
      <c r="K60" s="21">
        <f t="shared" si="27"/>
        <v>0</v>
      </c>
      <c r="L60" s="21">
        <f t="shared" si="27"/>
        <v>0</v>
      </c>
      <c r="M60" s="21">
        <f t="shared" si="27"/>
        <v>0</v>
      </c>
      <c r="N60" s="21">
        <f t="shared" si="27"/>
        <v>0</v>
      </c>
      <c r="O60" s="21">
        <f t="shared" si="27"/>
        <v>0</v>
      </c>
      <c r="P60" s="21">
        <f t="shared" si="27"/>
        <v>0</v>
      </c>
      <c r="Q60" s="21">
        <f t="shared" si="27"/>
        <v>0</v>
      </c>
      <c r="R60" s="34">
        <f t="shared" si="26"/>
        <v>30</v>
      </c>
      <c r="S60" s="34">
        <f t="shared" si="26"/>
        <v>15</v>
      </c>
    </row>
    <row r="61" spans="1:65" ht="16.5" x14ac:dyDescent="0.2">
      <c r="A61" s="28">
        <v>13</v>
      </c>
      <c r="B61" s="28">
        <v>3</v>
      </c>
      <c r="C61" s="28">
        <v>1</v>
      </c>
      <c r="D61" s="19">
        <v>0.5</v>
      </c>
      <c r="H61" s="21">
        <f t="shared" si="27"/>
        <v>0.625</v>
      </c>
      <c r="I61" s="21">
        <f t="shared" si="27"/>
        <v>0</v>
      </c>
      <c r="J61" s="21">
        <f t="shared" si="27"/>
        <v>0</v>
      </c>
      <c r="K61" s="21">
        <f t="shared" si="27"/>
        <v>0</v>
      </c>
      <c r="L61" s="21">
        <f t="shared" si="27"/>
        <v>0</v>
      </c>
      <c r="M61" s="21">
        <f t="shared" si="27"/>
        <v>0</v>
      </c>
      <c r="N61" s="21">
        <f t="shared" si="27"/>
        <v>0</v>
      </c>
      <c r="O61" s="21">
        <f t="shared" si="27"/>
        <v>0</v>
      </c>
      <c r="P61" s="21">
        <f t="shared" si="27"/>
        <v>0</v>
      </c>
      <c r="Q61" s="21">
        <f t="shared" si="27"/>
        <v>0</v>
      </c>
      <c r="R61" s="34">
        <f t="shared" si="26"/>
        <v>32</v>
      </c>
      <c r="S61" s="34">
        <f t="shared" si="26"/>
        <v>17</v>
      </c>
    </row>
    <row r="62" spans="1:65" ht="16.5" x14ac:dyDescent="0.2">
      <c r="A62" s="28">
        <v>14</v>
      </c>
      <c r="B62" s="28">
        <v>3</v>
      </c>
      <c r="C62" s="28">
        <v>2</v>
      </c>
      <c r="D62" s="19">
        <v>0.56000000000000005</v>
      </c>
      <c r="H62" s="21">
        <f t="shared" si="27"/>
        <v>0.64</v>
      </c>
      <c r="I62" s="21">
        <f t="shared" si="27"/>
        <v>0</v>
      </c>
      <c r="J62" s="21">
        <f t="shared" si="27"/>
        <v>0</v>
      </c>
      <c r="K62" s="21">
        <f t="shared" si="27"/>
        <v>0</v>
      </c>
      <c r="L62" s="21">
        <f t="shared" si="27"/>
        <v>0</v>
      </c>
      <c r="M62" s="21">
        <f t="shared" si="27"/>
        <v>0</v>
      </c>
      <c r="N62" s="21">
        <f t="shared" si="27"/>
        <v>0</v>
      </c>
      <c r="O62" s="21">
        <f t="shared" si="27"/>
        <v>0</v>
      </c>
      <c r="P62" s="21">
        <f t="shared" si="27"/>
        <v>0</v>
      </c>
      <c r="Q62" s="21">
        <f t="shared" si="27"/>
        <v>0</v>
      </c>
      <c r="R62" s="34">
        <f t="shared" si="26"/>
        <v>32</v>
      </c>
      <c r="S62" s="34">
        <f t="shared" si="26"/>
        <v>17</v>
      </c>
      <c r="AQ62" s="14">
        <f t="shared" ref="AQ62:AY62" si="28">H42+X37</f>
        <v>2330.4228571428575</v>
      </c>
      <c r="AR62" s="14">
        <f t="shared" si="28"/>
        <v>3289.76</v>
      </c>
      <c r="AS62" s="14">
        <f t="shared" si="28"/>
        <v>2868.418285714286</v>
      </c>
      <c r="AT62" s="14">
        <f t="shared" si="28"/>
        <v>2391.8394285714289</v>
      </c>
      <c r="AU62" s="14">
        <f t="shared" si="28"/>
        <v>1377.7787499999999</v>
      </c>
      <c r="AV62" s="14">
        <f t="shared" si="28"/>
        <v>1260.7551428571428</v>
      </c>
      <c r="AW62" s="14">
        <f t="shared" si="28"/>
        <v>1228.1696000000002</v>
      </c>
      <c r="AX62" s="14">
        <f t="shared" si="28"/>
        <v>1133.6820000000002</v>
      </c>
      <c r="AY62" s="14">
        <f t="shared" si="28"/>
        <v>523.27260000000001</v>
      </c>
    </row>
    <row r="63" spans="1:65" ht="16.5" x14ac:dyDescent="0.2">
      <c r="A63" s="28">
        <v>15</v>
      </c>
      <c r="B63" s="28">
        <v>3</v>
      </c>
      <c r="C63" s="28">
        <v>3</v>
      </c>
      <c r="D63" s="19">
        <v>0.62</v>
      </c>
      <c r="H63" s="21">
        <f t="shared" si="27"/>
        <v>0.65500000000000003</v>
      </c>
      <c r="I63" s="21">
        <f t="shared" si="27"/>
        <v>0</v>
      </c>
      <c r="J63" s="21">
        <f t="shared" si="27"/>
        <v>0</v>
      </c>
      <c r="K63" s="21">
        <f t="shared" si="27"/>
        <v>0</v>
      </c>
      <c r="L63" s="21">
        <f t="shared" si="27"/>
        <v>0</v>
      </c>
      <c r="M63" s="21">
        <f t="shared" si="27"/>
        <v>0</v>
      </c>
      <c r="N63" s="21">
        <f t="shared" si="27"/>
        <v>0</v>
      </c>
      <c r="O63" s="21">
        <f t="shared" si="27"/>
        <v>0</v>
      </c>
      <c r="P63" s="21">
        <f t="shared" si="27"/>
        <v>0</v>
      </c>
      <c r="Q63" s="21">
        <f t="shared" si="27"/>
        <v>0</v>
      </c>
      <c r="R63" s="34">
        <f t="shared" si="26"/>
        <v>33</v>
      </c>
      <c r="S63" s="34">
        <f t="shared" si="26"/>
        <v>18</v>
      </c>
      <c r="AQ63" t="s">
        <v>485</v>
      </c>
      <c r="AR63" t="s">
        <v>486</v>
      </c>
      <c r="AS63" t="s">
        <v>487</v>
      </c>
      <c r="AT63" t="s">
        <v>488</v>
      </c>
      <c r="AU63" t="s">
        <v>223</v>
      </c>
      <c r="AV63" t="s">
        <v>482</v>
      </c>
      <c r="AW63" t="s">
        <v>483</v>
      </c>
      <c r="AX63" t="s">
        <v>484</v>
      </c>
      <c r="AY63" t="s">
        <v>1072</v>
      </c>
    </row>
    <row r="64" spans="1:65" ht="17.25" x14ac:dyDescent="0.2">
      <c r="A64" s="28">
        <v>16</v>
      </c>
      <c r="B64" s="28">
        <v>3</v>
      </c>
      <c r="C64" s="28">
        <v>4</v>
      </c>
      <c r="D64" s="19">
        <v>0.68</v>
      </c>
      <c r="H64" s="21">
        <f t="shared" si="27"/>
        <v>0.66999999999999993</v>
      </c>
      <c r="I64" s="21">
        <f t="shared" si="27"/>
        <v>0</v>
      </c>
      <c r="J64" s="21">
        <f t="shared" si="27"/>
        <v>0</v>
      </c>
      <c r="K64" s="21">
        <f t="shared" si="27"/>
        <v>0</v>
      </c>
      <c r="L64" s="21">
        <f t="shared" si="27"/>
        <v>0</v>
      </c>
      <c r="M64" s="21">
        <f t="shared" si="27"/>
        <v>0</v>
      </c>
      <c r="N64" s="21">
        <f t="shared" si="27"/>
        <v>0</v>
      </c>
      <c r="O64" s="21">
        <f t="shared" si="27"/>
        <v>0</v>
      </c>
      <c r="P64" s="21">
        <f t="shared" si="27"/>
        <v>0</v>
      </c>
      <c r="Q64" s="21">
        <f t="shared" si="27"/>
        <v>0</v>
      </c>
      <c r="R64" s="34">
        <f t="shared" si="26"/>
        <v>33</v>
      </c>
      <c r="S64" s="34">
        <f t="shared" si="26"/>
        <v>18</v>
      </c>
      <c r="AI64" s="12" t="s">
        <v>141</v>
      </c>
      <c r="AJ64" s="12" t="s">
        <v>593</v>
      </c>
      <c r="AK64" s="12" t="s">
        <v>594</v>
      </c>
      <c r="AL64" s="12" t="s">
        <v>154</v>
      </c>
      <c r="AM64" s="12" t="s">
        <v>146</v>
      </c>
      <c r="AN64" s="12" t="s">
        <v>228</v>
      </c>
      <c r="AO64" s="12" t="s">
        <v>229</v>
      </c>
      <c r="AP64" s="12" t="s">
        <v>230</v>
      </c>
      <c r="AQ64" s="12" t="s">
        <v>142</v>
      </c>
      <c r="AR64" s="12" t="s">
        <v>143</v>
      </c>
      <c r="AS64" s="12" t="s">
        <v>144</v>
      </c>
      <c r="AT64" s="12" t="s">
        <v>145</v>
      </c>
      <c r="AU64" s="12" t="s">
        <v>493</v>
      </c>
      <c r="AV64" s="12" t="s">
        <v>482</v>
      </c>
      <c r="AW64" s="12" t="s">
        <v>483</v>
      </c>
      <c r="AX64" s="12" t="s">
        <v>484</v>
      </c>
      <c r="AY64" s="12" t="s">
        <v>491</v>
      </c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2" t="s">
        <v>1064</v>
      </c>
      <c r="BM64" s="12" t="s">
        <v>1065</v>
      </c>
    </row>
    <row r="65" spans="1:65" ht="16.5" x14ac:dyDescent="0.2">
      <c r="A65" s="28">
        <v>17</v>
      </c>
      <c r="B65" s="28">
        <v>3</v>
      </c>
      <c r="C65" s="28">
        <v>5</v>
      </c>
      <c r="D65" s="19">
        <v>0.74</v>
      </c>
      <c r="H65" s="21">
        <f t="shared" si="27"/>
        <v>0.68499999999999994</v>
      </c>
      <c r="I65" s="21">
        <f t="shared" si="27"/>
        <v>0</v>
      </c>
      <c r="J65" s="21">
        <f t="shared" si="27"/>
        <v>0</v>
      </c>
      <c r="K65" s="21">
        <f t="shared" si="27"/>
        <v>0</v>
      </c>
      <c r="L65" s="21">
        <f t="shared" si="27"/>
        <v>0</v>
      </c>
      <c r="M65" s="21">
        <f t="shared" si="27"/>
        <v>0</v>
      </c>
      <c r="N65" s="21">
        <f t="shared" si="27"/>
        <v>0</v>
      </c>
      <c r="O65" s="21">
        <f t="shared" si="27"/>
        <v>0</v>
      </c>
      <c r="P65" s="21">
        <f t="shared" si="27"/>
        <v>0</v>
      </c>
      <c r="Q65" s="21">
        <f t="shared" si="27"/>
        <v>0</v>
      </c>
      <c r="R65" s="34">
        <f t="shared" si="26"/>
        <v>33</v>
      </c>
      <c r="S65" s="34">
        <f t="shared" si="26"/>
        <v>18</v>
      </c>
      <c r="AI65" s="90">
        <v>1</v>
      </c>
      <c r="AJ65" s="60">
        <v>1</v>
      </c>
      <c r="AK65" s="87" t="s">
        <v>621</v>
      </c>
      <c r="AL65" s="90">
        <v>9.0000000000000107</v>
      </c>
      <c r="AM65" s="14">
        <f>AM6</f>
        <v>5</v>
      </c>
      <c r="AN65" s="32">
        <v>1</v>
      </c>
      <c r="AO65" s="32"/>
      <c r="AP65" s="32"/>
      <c r="AQ65" s="14">
        <f>ROUND(AQ$62*AN6/$AL65/5,0)*5</f>
        <v>15</v>
      </c>
      <c r="AR65" s="14">
        <f>ROUND(AR$62*AO6/$AL65/5,0)*5</f>
        <v>0</v>
      </c>
      <c r="AS65" s="14">
        <f>ROUND(AS$62*AP6/$AL65/5,0)*5</f>
        <v>0</v>
      </c>
      <c r="AT65" s="14">
        <f>ROUND(AT$62*AQ6/$AL65,0)</f>
        <v>0</v>
      </c>
      <c r="AU65" s="14">
        <f>ROUND(AU$62*AR6/$AL65,0)</f>
        <v>0</v>
      </c>
      <c r="AV65" s="14">
        <f>ROUND(AV$62*AS6/$AL65,0)</f>
        <v>0</v>
      </c>
      <c r="AW65" s="14">
        <f>ROUND(AW$62*AT6/$AL65,0)</f>
        <v>0</v>
      </c>
      <c r="AX65" s="14">
        <f>ROUND(AX$62*AU6/$AL65,0)</f>
        <v>0</v>
      </c>
      <c r="AY65" s="14">
        <f>ROUND(AY$62*AV6/$AL65,0)</f>
        <v>0</v>
      </c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16">
        <v>1</v>
      </c>
      <c r="BM65" s="116" t="s">
        <v>621</v>
      </c>
    </row>
    <row r="66" spans="1:65" ht="16.5" x14ac:dyDescent="0.2">
      <c r="A66" s="28">
        <v>18</v>
      </c>
      <c r="B66" s="28">
        <v>3</v>
      </c>
      <c r="C66" s="28">
        <v>6</v>
      </c>
      <c r="D66" s="19">
        <v>0.8</v>
      </c>
      <c r="H66" s="21">
        <f t="shared" si="27"/>
        <v>0.70000000000000007</v>
      </c>
      <c r="I66" s="21">
        <f t="shared" si="27"/>
        <v>0</v>
      </c>
      <c r="J66" s="21">
        <f t="shared" si="27"/>
        <v>0</v>
      </c>
      <c r="K66" s="21">
        <f t="shared" si="27"/>
        <v>0</v>
      </c>
      <c r="L66" s="21">
        <f t="shared" si="27"/>
        <v>0</v>
      </c>
      <c r="M66" s="21">
        <f t="shared" si="27"/>
        <v>0</v>
      </c>
      <c r="N66" s="21">
        <f t="shared" si="27"/>
        <v>0</v>
      </c>
      <c r="O66" s="21">
        <f t="shared" si="27"/>
        <v>0</v>
      </c>
      <c r="P66" s="21">
        <f t="shared" si="27"/>
        <v>0</v>
      </c>
      <c r="Q66" s="21">
        <f t="shared" si="27"/>
        <v>0</v>
      </c>
      <c r="R66" s="34">
        <f t="shared" si="26"/>
        <v>34</v>
      </c>
      <c r="S66" s="34">
        <f t="shared" si="26"/>
        <v>19</v>
      </c>
      <c r="AI66" s="90">
        <v>2</v>
      </c>
      <c r="AJ66" s="60">
        <v>1</v>
      </c>
      <c r="AK66" s="87" t="s">
        <v>622</v>
      </c>
      <c r="AL66" s="90">
        <v>9.0000000000000107</v>
      </c>
      <c r="AM66" s="14">
        <f>AM7</f>
        <v>10</v>
      </c>
      <c r="AN66" s="90">
        <v>1</v>
      </c>
      <c r="AO66" s="32"/>
      <c r="AP66" s="32"/>
      <c r="AQ66" s="14">
        <f>ROUND(AQ$62*AN7/$AL66/5,0)*5</f>
        <v>40</v>
      </c>
      <c r="AR66" s="14">
        <f>ROUND(AR$62*AO7/$AL66/5,0)*5</f>
        <v>0</v>
      </c>
      <c r="AS66" s="14">
        <f>ROUND(AS$62*AP7/$AL66/5,0)*5</f>
        <v>0</v>
      </c>
      <c r="AT66" s="14">
        <f>ROUND(AT$62*AQ7/$AL66,0)</f>
        <v>0</v>
      </c>
      <c r="AU66" s="14">
        <f>ROUND(AU$62*AR7/$AL66,0)</f>
        <v>0</v>
      </c>
      <c r="AV66" s="14">
        <f>ROUND(AV$62*AS7/$AL66,0)</f>
        <v>0</v>
      </c>
      <c r="AW66" s="14">
        <f>ROUND(AW$62*AT7/$AL66,0)</f>
        <v>0</v>
      </c>
      <c r="AX66" s="14">
        <f>ROUND(AX$62*AU7/$AL66,0)</f>
        <v>0</v>
      </c>
      <c r="AY66" s="14">
        <f>ROUND(AY$62*AV7/$AL66,0)</f>
        <v>0</v>
      </c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16">
        <v>2</v>
      </c>
      <c r="BM66" s="116" t="s">
        <v>622</v>
      </c>
    </row>
    <row r="67" spans="1:65" ht="16.5" x14ac:dyDescent="0.2">
      <c r="A67" s="28">
        <v>19</v>
      </c>
      <c r="B67" s="28">
        <v>3</v>
      </c>
      <c r="C67" s="28">
        <v>7</v>
      </c>
      <c r="D67" s="19">
        <v>0.86</v>
      </c>
      <c r="H67" s="21">
        <f t="shared" si="27"/>
        <v>0.71500000000000008</v>
      </c>
      <c r="I67" s="21">
        <f t="shared" si="27"/>
        <v>0</v>
      </c>
      <c r="J67" s="21">
        <f t="shared" si="27"/>
        <v>0</v>
      </c>
      <c r="K67" s="21">
        <f t="shared" si="27"/>
        <v>0</v>
      </c>
      <c r="L67" s="21">
        <f t="shared" si="27"/>
        <v>0</v>
      </c>
      <c r="M67" s="21">
        <f t="shared" si="27"/>
        <v>0</v>
      </c>
      <c r="N67" s="21">
        <f t="shared" si="27"/>
        <v>0</v>
      </c>
      <c r="O67" s="21">
        <f t="shared" si="27"/>
        <v>0</v>
      </c>
      <c r="P67" s="21">
        <f t="shared" si="27"/>
        <v>0</v>
      </c>
      <c r="Q67" s="21">
        <f t="shared" si="27"/>
        <v>0</v>
      </c>
      <c r="R67" s="34">
        <f t="shared" si="26"/>
        <v>34</v>
      </c>
      <c r="S67" s="34">
        <f t="shared" si="26"/>
        <v>19</v>
      </c>
      <c r="AI67" s="90">
        <v>3</v>
      </c>
      <c r="AJ67" s="60">
        <v>2</v>
      </c>
      <c r="AK67" s="87" t="s">
        <v>622</v>
      </c>
      <c r="AL67" s="90">
        <v>9.0000000000000107</v>
      </c>
      <c r="AM67" s="14">
        <f>AM8</f>
        <v>15</v>
      </c>
      <c r="AN67" s="90">
        <v>1</v>
      </c>
      <c r="AP67" s="32"/>
      <c r="AQ67" s="14">
        <f>ROUND(AQ$62*AN8/$AL67/5,0)*5</f>
        <v>50</v>
      </c>
      <c r="AR67" s="14">
        <f>ROUND(AR$62*AO8/$AL67/5,0)*5</f>
        <v>0</v>
      </c>
      <c r="AS67" s="14">
        <f>ROUND(AS$62*AP8/$AL67/5,0)*5</f>
        <v>0</v>
      </c>
      <c r="AT67" s="14">
        <f>ROUND(AT$62*AQ8/$AL67,0)</f>
        <v>0</v>
      </c>
      <c r="AU67" s="14">
        <f>ROUND(AU$62*AR8/$AL67,0)</f>
        <v>0</v>
      </c>
      <c r="AV67" s="14">
        <f>ROUND(AV$62*AS8/$AL67,0)</f>
        <v>0</v>
      </c>
      <c r="AW67" s="14">
        <f>ROUND(AW$62*AT8/$AL67,0)</f>
        <v>0</v>
      </c>
      <c r="AX67" s="14">
        <f>ROUND(AX$62*AU8/$AL67,0)</f>
        <v>0</v>
      </c>
      <c r="AY67" s="14">
        <f>ROUND(AY$62*AV8/$AL67,0)</f>
        <v>0</v>
      </c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16">
        <v>3</v>
      </c>
      <c r="BM67" s="116" t="s">
        <v>623</v>
      </c>
    </row>
    <row r="68" spans="1:65" ht="16.5" x14ac:dyDescent="0.2">
      <c r="A68" s="28">
        <v>20</v>
      </c>
      <c r="B68" s="28">
        <v>3</v>
      </c>
      <c r="C68" s="28">
        <v>8</v>
      </c>
      <c r="D68" s="19">
        <v>0.92</v>
      </c>
      <c r="H68" s="21">
        <f t="shared" si="27"/>
        <v>0.73</v>
      </c>
      <c r="I68" s="21">
        <f t="shared" si="27"/>
        <v>0</v>
      </c>
      <c r="J68" s="21">
        <f t="shared" si="27"/>
        <v>0</v>
      </c>
      <c r="K68" s="21">
        <f t="shared" si="27"/>
        <v>0</v>
      </c>
      <c r="L68" s="21">
        <f t="shared" si="27"/>
        <v>0</v>
      </c>
      <c r="M68" s="21">
        <f t="shared" si="27"/>
        <v>0</v>
      </c>
      <c r="N68" s="21">
        <f t="shared" si="27"/>
        <v>0</v>
      </c>
      <c r="O68" s="21">
        <f t="shared" si="27"/>
        <v>0</v>
      </c>
      <c r="P68" s="21">
        <f t="shared" si="27"/>
        <v>0</v>
      </c>
      <c r="Q68" s="21">
        <f t="shared" si="27"/>
        <v>0</v>
      </c>
      <c r="R68" s="34">
        <f t="shared" si="26"/>
        <v>34</v>
      </c>
      <c r="S68" s="34">
        <f t="shared" si="26"/>
        <v>19</v>
      </c>
      <c r="AI68" s="90">
        <v>4</v>
      </c>
      <c r="AJ68" s="60">
        <v>1</v>
      </c>
      <c r="AK68" s="87" t="s">
        <v>623</v>
      </c>
      <c r="AL68" s="90">
        <v>9.0000000000000107</v>
      </c>
      <c r="AM68" s="14">
        <f>AM9</f>
        <v>20</v>
      </c>
      <c r="AN68" s="90">
        <v>1</v>
      </c>
      <c r="AO68" s="32"/>
      <c r="AP68" s="32"/>
      <c r="AQ68" s="14">
        <f>ROUND(AQ$62*AN9/$AL68/5,0)*5</f>
        <v>80</v>
      </c>
      <c r="AR68" s="14">
        <f>ROUND(AR$62*AO9/$AL68/5,0)*5</f>
        <v>0</v>
      </c>
      <c r="AS68" s="14">
        <f>ROUND(AS$62*AP9/$AL68/5,0)*5</f>
        <v>0</v>
      </c>
      <c r="AT68" s="14">
        <f>ROUND(AT$62*AQ9/$AL68,0)</f>
        <v>0</v>
      </c>
      <c r="AU68" s="14">
        <f>ROUND(AU$62*AR9/$AL68,0)</f>
        <v>0</v>
      </c>
      <c r="AV68" s="14">
        <f>ROUND(AV$62*AS9/$AL68,0)</f>
        <v>0</v>
      </c>
      <c r="AW68" s="14">
        <f>ROUND(AW$62*AT9/$AL68,0)</f>
        <v>0</v>
      </c>
      <c r="AX68" s="14">
        <f>ROUND(AX$62*AU9/$AL68,0)</f>
        <v>0</v>
      </c>
      <c r="AY68" s="14">
        <f>ROUND(AY$62*AV9/$AL68,0)</f>
        <v>0</v>
      </c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16">
        <v>4</v>
      </c>
      <c r="BM68" s="116" t="s">
        <v>624</v>
      </c>
    </row>
    <row r="69" spans="1:65" ht="16.5" x14ac:dyDescent="0.2">
      <c r="A69" s="28">
        <v>21</v>
      </c>
      <c r="B69" s="28">
        <v>3</v>
      </c>
      <c r="C69" s="28">
        <v>9</v>
      </c>
      <c r="D69" s="19">
        <v>1</v>
      </c>
      <c r="H69" s="21">
        <f t="shared" ref="H69:Q78" si="29">(INDEX(H$7:H$27,$B69)*(1-$D69)+INDEX(H$7:H$27,$B69+1)*$D69)*H$4*$B$2</f>
        <v>0.75</v>
      </c>
      <c r="I69" s="21">
        <f t="shared" si="29"/>
        <v>0</v>
      </c>
      <c r="J69" s="21">
        <f t="shared" si="29"/>
        <v>0</v>
      </c>
      <c r="K69" s="21">
        <f t="shared" si="29"/>
        <v>0</v>
      </c>
      <c r="L69" s="21">
        <f t="shared" si="29"/>
        <v>0</v>
      </c>
      <c r="M69" s="21">
        <f t="shared" si="29"/>
        <v>0</v>
      </c>
      <c r="N69" s="21">
        <f t="shared" si="29"/>
        <v>0</v>
      </c>
      <c r="O69" s="21">
        <f t="shared" si="29"/>
        <v>0</v>
      </c>
      <c r="P69" s="21">
        <f t="shared" si="29"/>
        <v>0</v>
      </c>
      <c r="Q69" s="21">
        <f t="shared" si="29"/>
        <v>0</v>
      </c>
      <c r="R69" s="34">
        <f t="shared" ref="R69:S88" si="30">INT((INDEX(R$7:R$27,$B69)*(1-$D69)+INDEX(R$7:R$27,$B69+1)*$D69)*R$4*$B$2)</f>
        <v>35</v>
      </c>
      <c r="S69" s="34">
        <f t="shared" si="30"/>
        <v>20</v>
      </c>
      <c r="AI69" s="90">
        <v>5</v>
      </c>
      <c r="AJ69" s="60">
        <v>2</v>
      </c>
      <c r="AK69" s="87" t="s">
        <v>623</v>
      </c>
      <c r="AL69" s="90">
        <v>9.0000000000000107</v>
      </c>
      <c r="AM69" s="14">
        <f>AM10</f>
        <v>25</v>
      </c>
      <c r="AN69" s="90">
        <v>1</v>
      </c>
      <c r="AO69" s="32"/>
      <c r="AP69" s="32"/>
      <c r="AQ69" s="14">
        <f>ROUND(AQ$62*AN10/$AL69/5,0)*5</f>
        <v>80</v>
      </c>
      <c r="AR69" s="14">
        <f>ROUND(AR$62*AO10/$AL69/5,0)*5</f>
        <v>0</v>
      </c>
      <c r="AS69" s="14">
        <f>ROUND(AS$62*AP10/$AL69/5,0)*5</f>
        <v>0</v>
      </c>
      <c r="AT69" s="14">
        <f>ROUND(AT$62*AQ10/$AL69,0)</f>
        <v>0</v>
      </c>
      <c r="AU69" s="14">
        <f>ROUND(AU$62*AR10/$AL69,0)</f>
        <v>0</v>
      </c>
      <c r="AV69" s="14">
        <f>ROUND(AV$62*AS10/$AL69,0)</f>
        <v>0</v>
      </c>
      <c r="AW69" s="14">
        <f>ROUND(AW$62*AT10/$AL69,0)</f>
        <v>0</v>
      </c>
      <c r="AX69" s="14">
        <f>ROUND(AX$62*AU10/$AL69,0)</f>
        <v>0</v>
      </c>
      <c r="AY69" s="14">
        <f>ROUND(AY$62*AV10/$AL69,0)</f>
        <v>0</v>
      </c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16">
        <v>5</v>
      </c>
      <c r="BM69" s="116" t="s">
        <v>625</v>
      </c>
    </row>
    <row r="70" spans="1:65" ht="16.5" x14ac:dyDescent="0.2">
      <c r="A70" s="28">
        <v>22</v>
      </c>
      <c r="B70" s="28">
        <v>4</v>
      </c>
      <c r="C70" s="28">
        <v>1</v>
      </c>
      <c r="D70" s="19">
        <v>0.5</v>
      </c>
      <c r="H70" s="21">
        <f t="shared" si="29"/>
        <v>0.875</v>
      </c>
      <c r="I70" s="21">
        <f t="shared" si="29"/>
        <v>0</v>
      </c>
      <c r="J70" s="21">
        <f t="shared" si="29"/>
        <v>0</v>
      </c>
      <c r="K70" s="21">
        <f t="shared" si="29"/>
        <v>0</v>
      </c>
      <c r="L70" s="21">
        <f t="shared" si="29"/>
        <v>0</v>
      </c>
      <c r="M70" s="21">
        <f t="shared" si="29"/>
        <v>0</v>
      </c>
      <c r="N70" s="21">
        <f t="shared" si="29"/>
        <v>0</v>
      </c>
      <c r="O70" s="21">
        <f t="shared" si="29"/>
        <v>0</v>
      </c>
      <c r="P70" s="21">
        <f t="shared" si="29"/>
        <v>0</v>
      </c>
      <c r="Q70" s="21">
        <f t="shared" si="29"/>
        <v>0</v>
      </c>
      <c r="R70" s="34">
        <f t="shared" si="30"/>
        <v>37</v>
      </c>
      <c r="S70" s="34">
        <f t="shared" si="30"/>
        <v>22</v>
      </c>
      <c r="AI70" s="90">
        <v>6</v>
      </c>
      <c r="AJ70" s="60">
        <v>1</v>
      </c>
      <c r="AK70" s="87" t="s">
        <v>624</v>
      </c>
      <c r="AL70" s="90">
        <v>9.0000000000000107</v>
      </c>
      <c r="AM70" s="14">
        <f>AM11</f>
        <v>30</v>
      </c>
      <c r="AN70" s="32">
        <v>2</v>
      </c>
      <c r="AO70" s="32"/>
      <c r="AP70" s="32"/>
      <c r="AQ70" s="14">
        <f>ROUND(AQ$62*AN11/$AL70,0)</f>
        <v>0</v>
      </c>
      <c r="AR70" s="14">
        <f>ROUND(AR$62*AO11/$AL70/5,0)*5</f>
        <v>20</v>
      </c>
      <c r="AS70" s="14">
        <f>ROUND(AS$62*AP11/$AL70/5,0)*5</f>
        <v>0</v>
      </c>
      <c r="AT70" s="14">
        <f>ROUND(AT$62*AQ11/$AL70,0)</f>
        <v>0</v>
      </c>
      <c r="AU70" s="14">
        <f>ROUND(AU$62*AR11/$AL70,0)</f>
        <v>0</v>
      </c>
      <c r="AV70" s="14">
        <f>ROUND(AV$62*AS11/$AL70,0)</f>
        <v>0</v>
      </c>
      <c r="AW70" s="14">
        <f>ROUND(AW$62*AT11/$AL70,0)</f>
        <v>0</v>
      </c>
      <c r="AX70" s="14">
        <f>ROUND(AX$62*AU11/$AL70,0)</f>
        <v>0</v>
      </c>
      <c r="AY70" s="14">
        <f>ROUND(AY$62*AV11/$AL70,0)</f>
        <v>0</v>
      </c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16">
        <v>6</v>
      </c>
      <c r="BM70" s="116" t="s">
        <v>607</v>
      </c>
    </row>
    <row r="71" spans="1:65" ht="16.5" x14ac:dyDescent="0.2">
      <c r="A71" s="28">
        <v>23</v>
      </c>
      <c r="B71" s="28">
        <v>4</v>
      </c>
      <c r="C71" s="28">
        <v>2</v>
      </c>
      <c r="D71" s="19">
        <v>0.56000000000000005</v>
      </c>
      <c r="H71" s="21">
        <f t="shared" si="29"/>
        <v>0.89</v>
      </c>
      <c r="I71" s="21">
        <f t="shared" si="29"/>
        <v>0</v>
      </c>
      <c r="J71" s="21">
        <f t="shared" si="29"/>
        <v>0</v>
      </c>
      <c r="K71" s="21">
        <f t="shared" si="29"/>
        <v>0</v>
      </c>
      <c r="L71" s="21">
        <f t="shared" si="29"/>
        <v>0</v>
      </c>
      <c r="M71" s="21">
        <f t="shared" si="29"/>
        <v>0</v>
      </c>
      <c r="N71" s="21">
        <f t="shared" si="29"/>
        <v>0</v>
      </c>
      <c r="O71" s="21">
        <f t="shared" si="29"/>
        <v>0</v>
      </c>
      <c r="P71" s="21">
        <f t="shared" si="29"/>
        <v>0</v>
      </c>
      <c r="Q71" s="21">
        <f t="shared" si="29"/>
        <v>0</v>
      </c>
      <c r="R71" s="34">
        <f t="shared" si="30"/>
        <v>37</v>
      </c>
      <c r="S71" s="34">
        <f t="shared" si="30"/>
        <v>22</v>
      </c>
      <c r="AI71" s="90">
        <v>7</v>
      </c>
      <c r="AJ71" s="60">
        <v>2</v>
      </c>
      <c r="AK71" s="87" t="s">
        <v>624</v>
      </c>
      <c r="AL71" s="90">
        <v>9.0000000000000107</v>
      </c>
      <c r="AM71" s="14">
        <f>AM12</f>
        <v>35</v>
      </c>
      <c r="AN71" s="90">
        <v>2</v>
      </c>
      <c r="AO71" s="32"/>
      <c r="AP71" s="32"/>
      <c r="AQ71" s="14">
        <f>ROUND(AQ$62*AN12/$AL71,0)</f>
        <v>0</v>
      </c>
      <c r="AR71" s="14">
        <f>ROUND(AR$62*AO12/$AL71/5,0)*5</f>
        <v>20</v>
      </c>
      <c r="AS71" s="14">
        <f>ROUND(AS$62*AP12/$AL71/5,0)*5</f>
        <v>0</v>
      </c>
      <c r="AT71" s="14">
        <f>ROUND(AT$62*AQ12/$AL71,0)</f>
        <v>0</v>
      </c>
      <c r="AU71" s="14">
        <f>ROUND(AU$62*AR12/$AL71,0)</f>
        <v>0</v>
      </c>
      <c r="AV71" s="14">
        <f>ROUND(AV$62*AS12/$AL71,0)</f>
        <v>0</v>
      </c>
      <c r="AW71" s="14">
        <f>ROUND(AW$62*AT12/$AL71,0)</f>
        <v>0</v>
      </c>
      <c r="AX71" s="14">
        <f>ROUND(AX$62*AU12/$AL71,0)</f>
        <v>0</v>
      </c>
      <c r="AY71" s="14">
        <f>ROUND(AY$62*AV12/$AL71,0)</f>
        <v>0</v>
      </c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16">
        <v>7</v>
      </c>
      <c r="BM71" s="116" t="s">
        <v>626</v>
      </c>
    </row>
    <row r="72" spans="1:65" ht="16.5" x14ac:dyDescent="0.2">
      <c r="A72" s="28">
        <v>24</v>
      </c>
      <c r="B72" s="28">
        <v>4</v>
      </c>
      <c r="C72" s="28">
        <v>3</v>
      </c>
      <c r="D72" s="19">
        <v>0.62</v>
      </c>
      <c r="H72" s="21">
        <f t="shared" si="29"/>
        <v>0.90500000000000003</v>
      </c>
      <c r="I72" s="21">
        <f t="shared" si="29"/>
        <v>0</v>
      </c>
      <c r="J72" s="21">
        <f t="shared" si="29"/>
        <v>0</v>
      </c>
      <c r="K72" s="21">
        <f t="shared" si="29"/>
        <v>0</v>
      </c>
      <c r="L72" s="21">
        <f t="shared" si="29"/>
        <v>0</v>
      </c>
      <c r="M72" s="21">
        <f t="shared" si="29"/>
        <v>0</v>
      </c>
      <c r="N72" s="21">
        <f t="shared" si="29"/>
        <v>0</v>
      </c>
      <c r="O72" s="21">
        <f t="shared" si="29"/>
        <v>0</v>
      </c>
      <c r="P72" s="21">
        <f t="shared" si="29"/>
        <v>0</v>
      </c>
      <c r="Q72" s="21">
        <f t="shared" si="29"/>
        <v>0</v>
      </c>
      <c r="R72" s="34">
        <f t="shared" si="30"/>
        <v>38</v>
      </c>
      <c r="S72" s="34">
        <f t="shared" si="30"/>
        <v>23</v>
      </c>
      <c r="AI72" s="90">
        <v>8</v>
      </c>
      <c r="AJ72" s="60">
        <v>1</v>
      </c>
      <c r="AK72" s="87" t="s">
        <v>625</v>
      </c>
      <c r="AL72" s="90">
        <v>9.0000000000000107</v>
      </c>
      <c r="AM72" s="14">
        <f>AM13</f>
        <v>40</v>
      </c>
      <c r="AN72" s="90">
        <v>2</v>
      </c>
      <c r="AO72" s="32"/>
      <c r="AP72" s="32"/>
      <c r="AQ72" s="14">
        <f>ROUND(AQ$62*AN13/$AL72,0)</f>
        <v>0</v>
      </c>
      <c r="AR72" s="14">
        <f>ROUND(AR$62*AO13/$AL72/5,0)*5</f>
        <v>35</v>
      </c>
      <c r="AS72" s="14">
        <f>ROUND(AS$62*AP13/$AL72/5,0)*5</f>
        <v>0</v>
      </c>
      <c r="AT72" s="14">
        <f>ROUND(AT$62*AQ13/$AL72,0)</f>
        <v>0</v>
      </c>
      <c r="AU72" s="14">
        <f>ROUND(AU$62*AR13/$AL72,0)</f>
        <v>0</v>
      </c>
      <c r="AV72" s="14">
        <f>ROUND(AV$62*AS13/$AL72,0)</f>
        <v>7</v>
      </c>
      <c r="AW72" s="14">
        <f>ROUND(AW$62*AT13/$AL72,0)</f>
        <v>0</v>
      </c>
      <c r="AX72" s="14">
        <f>ROUND(AX$62*AU13/$AL72,0)</f>
        <v>0</v>
      </c>
      <c r="AY72" s="14">
        <f>ROUND(AY$62*AV13/$AL72,0)</f>
        <v>0</v>
      </c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16">
        <v>8</v>
      </c>
      <c r="BM72" s="116" t="s">
        <v>627</v>
      </c>
    </row>
    <row r="73" spans="1:65" ht="16.5" x14ac:dyDescent="0.2">
      <c r="A73" s="28">
        <v>25</v>
      </c>
      <c r="B73" s="28">
        <v>4</v>
      </c>
      <c r="C73" s="28">
        <v>4</v>
      </c>
      <c r="D73" s="19">
        <v>0.68</v>
      </c>
      <c r="H73" s="21">
        <f t="shared" si="29"/>
        <v>0.92</v>
      </c>
      <c r="I73" s="21">
        <f t="shared" si="29"/>
        <v>0</v>
      </c>
      <c r="J73" s="21">
        <f t="shared" si="29"/>
        <v>0</v>
      </c>
      <c r="K73" s="21">
        <f t="shared" si="29"/>
        <v>0</v>
      </c>
      <c r="L73" s="21">
        <f t="shared" si="29"/>
        <v>0</v>
      </c>
      <c r="M73" s="21">
        <f t="shared" si="29"/>
        <v>0</v>
      </c>
      <c r="N73" s="21">
        <f t="shared" si="29"/>
        <v>0</v>
      </c>
      <c r="O73" s="21">
        <f t="shared" si="29"/>
        <v>0</v>
      </c>
      <c r="P73" s="21">
        <f t="shared" si="29"/>
        <v>0</v>
      </c>
      <c r="Q73" s="21">
        <f t="shared" si="29"/>
        <v>0</v>
      </c>
      <c r="R73" s="34">
        <f t="shared" si="30"/>
        <v>38</v>
      </c>
      <c r="S73" s="34">
        <f t="shared" si="30"/>
        <v>23</v>
      </c>
      <c r="AI73" s="90">
        <v>9</v>
      </c>
      <c r="AJ73" s="60">
        <v>2</v>
      </c>
      <c r="AK73" s="87" t="s">
        <v>625</v>
      </c>
      <c r="AL73" s="90">
        <v>9.0000000000000107</v>
      </c>
      <c r="AM73" s="14">
        <f>AM14</f>
        <v>42</v>
      </c>
      <c r="AN73" s="90">
        <v>2</v>
      </c>
      <c r="AO73" s="32"/>
      <c r="AP73" s="32"/>
      <c r="AQ73" s="14">
        <f>ROUND(AQ$62*AN14/$AL73,0)</f>
        <v>0</v>
      </c>
      <c r="AR73" s="14">
        <f>ROUND(AR$62*AO14/$AL73/5,0)*5</f>
        <v>35</v>
      </c>
      <c r="AS73" s="14">
        <f>ROUND(AS$62*AP14/$AL73/5,0)*5</f>
        <v>0</v>
      </c>
      <c r="AT73" s="14">
        <f>ROUND(AT$62*AQ14/$AL73,0)</f>
        <v>0</v>
      </c>
      <c r="AU73" s="14">
        <f>ROUND(AU$62*AR14/$AL73,0)</f>
        <v>0</v>
      </c>
      <c r="AV73" s="14">
        <f>ROUND(AV$62*AS14/$AL73,0)</f>
        <v>7</v>
      </c>
      <c r="AW73" s="14">
        <f>ROUND(AW$62*AT14/$AL73,0)</f>
        <v>0</v>
      </c>
      <c r="AX73" s="14">
        <f>ROUND(AX$62*AU14/$AL73,0)</f>
        <v>0</v>
      </c>
      <c r="AY73" s="14">
        <f>ROUND(AY$62*AV14/$AL73,0)</f>
        <v>0</v>
      </c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16">
        <v>9</v>
      </c>
      <c r="BM73" s="116" t="s">
        <v>582</v>
      </c>
    </row>
    <row r="74" spans="1:65" ht="16.5" x14ac:dyDescent="0.2">
      <c r="A74" s="28">
        <v>26</v>
      </c>
      <c r="B74" s="28">
        <v>4</v>
      </c>
      <c r="C74" s="28">
        <v>5</v>
      </c>
      <c r="D74" s="19">
        <v>0.74</v>
      </c>
      <c r="H74" s="21">
        <f t="shared" si="29"/>
        <v>0.93500000000000005</v>
      </c>
      <c r="I74" s="21">
        <f t="shared" si="29"/>
        <v>0</v>
      </c>
      <c r="J74" s="21">
        <f t="shared" si="29"/>
        <v>0</v>
      </c>
      <c r="K74" s="21">
        <f t="shared" si="29"/>
        <v>0</v>
      </c>
      <c r="L74" s="21">
        <f t="shared" si="29"/>
        <v>0</v>
      </c>
      <c r="M74" s="21">
        <f t="shared" si="29"/>
        <v>0</v>
      </c>
      <c r="N74" s="21">
        <f t="shared" si="29"/>
        <v>0</v>
      </c>
      <c r="O74" s="21">
        <f t="shared" si="29"/>
        <v>0</v>
      </c>
      <c r="P74" s="21">
        <f t="shared" si="29"/>
        <v>0</v>
      </c>
      <c r="Q74" s="21">
        <f t="shared" si="29"/>
        <v>0</v>
      </c>
      <c r="R74" s="34">
        <f t="shared" si="30"/>
        <v>38</v>
      </c>
      <c r="S74" s="34">
        <f t="shared" si="30"/>
        <v>23</v>
      </c>
      <c r="AI74" s="90">
        <v>10</v>
      </c>
      <c r="AJ74" s="60">
        <v>1</v>
      </c>
      <c r="AK74" s="87" t="s">
        <v>607</v>
      </c>
      <c r="AL74" s="90">
        <v>9.0000000000000107</v>
      </c>
      <c r="AM74" s="14">
        <f>AM15</f>
        <v>45</v>
      </c>
      <c r="AN74" s="90">
        <v>2</v>
      </c>
      <c r="AO74" s="32"/>
      <c r="AP74" s="32"/>
      <c r="AQ74" s="14">
        <f>ROUND(AQ$62*AN15/$AL74,0)</f>
        <v>0</v>
      </c>
      <c r="AR74" s="14">
        <f>ROUND(AR$62*AO15/$AL74/5,0)*5</f>
        <v>55</v>
      </c>
      <c r="AS74" s="14">
        <f>ROUND(AS$62*AP15/$AL74/5,0)*5</f>
        <v>0</v>
      </c>
      <c r="AT74" s="14">
        <f>ROUND(AT$62*AQ15/$AL74,0)</f>
        <v>0</v>
      </c>
      <c r="AU74" s="14">
        <f>ROUND(AU$62*AR15/$AL74,0)</f>
        <v>0</v>
      </c>
      <c r="AV74" s="14">
        <f>ROUND(AV$62*AS15/$AL74,0)</f>
        <v>14</v>
      </c>
      <c r="AW74" s="14">
        <f>ROUND(AW$62*AT15/$AL74,0)</f>
        <v>0</v>
      </c>
      <c r="AX74" s="14">
        <f>ROUND(AX$62*AU15/$AL74,0)</f>
        <v>0</v>
      </c>
      <c r="AY74" s="14">
        <f>ROUND(AY$62*AV15/$AL74,0)</f>
        <v>0</v>
      </c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16">
        <v>10</v>
      </c>
      <c r="BM74" s="116" t="s">
        <v>628</v>
      </c>
    </row>
    <row r="75" spans="1:65" ht="16.5" x14ac:dyDescent="0.2">
      <c r="A75" s="28">
        <v>27</v>
      </c>
      <c r="B75" s="28">
        <v>4</v>
      </c>
      <c r="C75" s="28">
        <v>6</v>
      </c>
      <c r="D75" s="19">
        <v>0.8</v>
      </c>
      <c r="H75" s="21">
        <f t="shared" si="29"/>
        <v>0.95</v>
      </c>
      <c r="I75" s="21">
        <f t="shared" si="29"/>
        <v>0</v>
      </c>
      <c r="J75" s="21">
        <f t="shared" si="29"/>
        <v>0</v>
      </c>
      <c r="K75" s="21">
        <f t="shared" si="29"/>
        <v>0</v>
      </c>
      <c r="L75" s="21">
        <f t="shared" si="29"/>
        <v>0</v>
      </c>
      <c r="M75" s="21">
        <f t="shared" si="29"/>
        <v>0</v>
      </c>
      <c r="N75" s="21">
        <f t="shared" si="29"/>
        <v>0</v>
      </c>
      <c r="O75" s="21">
        <f t="shared" si="29"/>
        <v>0</v>
      </c>
      <c r="P75" s="21">
        <f t="shared" si="29"/>
        <v>0</v>
      </c>
      <c r="Q75" s="21">
        <f t="shared" si="29"/>
        <v>0</v>
      </c>
      <c r="R75" s="34">
        <f t="shared" si="30"/>
        <v>39</v>
      </c>
      <c r="S75" s="34">
        <f t="shared" si="30"/>
        <v>24</v>
      </c>
      <c r="AI75" s="90">
        <v>11</v>
      </c>
      <c r="AJ75" s="60">
        <v>2</v>
      </c>
      <c r="AK75" s="87" t="s">
        <v>607</v>
      </c>
      <c r="AL75" s="90">
        <v>9.0000000000000107</v>
      </c>
      <c r="AM75" s="14">
        <f>AM16</f>
        <v>47</v>
      </c>
      <c r="AN75" s="90">
        <v>2</v>
      </c>
      <c r="AO75" s="32"/>
      <c r="AP75" s="32"/>
      <c r="AQ75" s="14">
        <f>ROUND(AQ$62*AN16/$AL75,0)</f>
        <v>0</v>
      </c>
      <c r="AR75" s="14">
        <f>ROUND(AR$62*AO16/$AL75/5,0)*5</f>
        <v>55</v>
      </c>
      <c r="AS75" s="14">
        <f>ROUND(AS$62*AP16/$AL75/5,0)*5</f>
        <v>0</v>
      </c>
      <c r="AT75" s="14">
        <f>ROUND(AT$62*AQ16/$AL75,0)</f>
        <v>0</v>
      </c>
      <c r="AU75" s="14">
        <f>ROUND(AU$62*AR16/$AL75,0)</f>
        <v>0</v>
      </c>
      <c r="AV75" s="14">
        <f>ROUND(AV$62*AS16/$AL75,0)</f>
        <v>14</v>
      </c>
      <c r="AW75" s="14">
        <f>ROUND(AW$62*AT16/$AL75,0)</f>
        <v>0</v>
      </c>
      <c r="AX75" s="14">
        <f>ROUND(AX$62*AU16/$AL75,0)</f>
        <v>0</v>
      </c>
      <c r="AY75" s="14">
        <f>ROUND(AY$62*AV16/$AL75,0)</f>
        <v>0</v>
      </c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16">
        <v>11</v>
      </c>
      <c r="BM75" s="116" t="s">
        <v>629</v>
      </c>
    </row>
    <row r="76" spans="1:65" ht="16.5" x14ac:dyDescent="0.2">
      <c r="A76" s="28">
        <v>28</v>
      </c>
      <c r="B76" s="28">
        <v>4</v>
      </c>
      <c r="C76" s="28">
        <v>7</v>
      </c>
      <c r="D76" s="19">
        <v>0.86</v>
      </c>
      <c r="H76" s="21">
        <f t="shared" si="29"/>
        <v>0.96499999999999997</v>
      </c>
      <c r="I76" s="21">
        <f t="shared" si="29"/>
        <v>0</v>
      </c>
      <c r="J76" s="21">
        <f t="shared" si="29"/>
        <v>0</v>
      </c>
      <c r="K76" s="21">
        <f t="shared" si="29"/>
        <v>0</v>
      </c>
      <c r="L76" s="21">
        <f t="shared" si="29"/>
        <v>0</v>
      </c>
      <c r="M76" s="21">
        <f t="shared" si="29"/>
        <v>0</v>
      </c>
      <c r="N76" s="21">
        <f t="shared" si="29"/>
        <v>0</v>
      </c>
      <c r="O76" s="21">
        <f t="shared" si="29"/>
        <v>0</v>
      </c>
      <c r="P76" s="21">
        <f t="shared" si="29"/>
        <v>0</v>
      </c>
      <c r="Q76" s="21">
        <f t="shared" si="29"/>
        <v>0</v>
      </c>
      <c r="R76" s="34">
        <f t="shared" si="30"/>
        <v>39</v>
      </c>
      <c r="S76" s="34">
        <f t="shared" si="30"/>
        <v>24</v>
      </c>
      <c r="AI76" s="90">
        <v>12</v>
      </c>
      <c r="AJ76" s="60">
        <v>1</v>
      </c>
      <c r="AK76" s="87" t="s">
        <v>626</v>
      </c>
      <c r="AL76" s="90">
        <v>9.0000000000000107</v>
      </c>
      <c r="AM76" s="14">
        <f>AM17</f>
        <v>50</v>
      </c>
      <c r="AN76" s="90">
        <v>2</v>
      </c>
      <c r="AO76" s="32"/>
      <c r="AP76" s="32"/>
      <c r="AQ76" s="14">
        <f>ROUND(AQ$62*AN17/$AL76,0)</f>
        <v>0</v>
      </c>
      <c r="AR76" s="14">
        <f>ROUND(AR$62*AO17/$AL76/5,0)*5</f>
        <v>75</v>
      </c>
      <c r="AS76" s="14">
        <f>ROUND(AS$62*AP17/$AL76/5,0)*5</f>
        <v>0</v>
      </c>
      <c r="AT76" s="14">
        <f>ROUND(AT$62*AQ17/$AL76,0)</f>
        <v>0</v>
      </c>
      <c r="AU76" s="14">
        <f>ROUND(AU$62*AR17/$AL76,0)</f>
        <v>0</v>
      </c>
      <c r="AV76" s="14">
        <f>ROUND(AV$62*AS17/$AL76,0)</f>
        <v>17</v>
      </c>
      <c r="AW76" s="14">
        <f>ROUND(AW$62*AT17/$AL76,0)</f>
        <v>0</v>
      </c>
      <c r="AX76" s="14">
        <f>ROUND(AX$62*AU17/$AL76,0)</f>
        <v>0</v>
      </c>
      <c r="AY76" s="14">
        <f>ROUND(AY$62*AV17/$AL76,0)</f>
        <v>0</v>
      </c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16">
        <v>12</v>
      </c>
      <c r="BM76" s="116" t="s">
        <v>583</v>
      </c>
    </row>
    <row r="77" spans="1:65" ht="16.5" x14ac:dyDescent="0.2">
      <c r="A77" s="28">
        <v>29</v>
      </c>
      <c r="B77" s="28">
        <v>4</v>
      </c>
      <c r="C77" s="28">
        <v>8</v>
      </c>
      <c r="D77" s="19">
        <v>0.92</v>
      </c>
      <c r="H77" s="21">
        <f t="shared" si="29"/>
        <v>0.98</v>
      </c>
      <c r="I77" s="21">
        <f t="shared" si="29"/>
        <v>0</v>
      </c>
      <c r="J77" s="21">
        <f t="shared" si="29"/>
        <v>0</v>
      </c>
      <c r="K77" s="21">
        <f t="shared" si="29"/>
        <v>0</v>
      </c>
      <c r="L77" s="21">
        <f t="shared" si="29"/>
        <v>0</v>
      </c>
      <c r="M77" s="21">
        <f t="shared" si="29"/>
        <v>0</v>
      </c>
      <c r="N77" s="21">
        <f t="shared" si="29"/>
        <v>0</v>
      </c>
      <c r="O77" s="21">
        <f t="shared" si="29"/>
        <v>0</v>
      </c>
      <c r="P77" s="21">
        <f t="shared" si="29"/>
        <v>0</v>
      </c>
      <c r="Q77" s="21">
        <f t="shared" si="29"/>
        <v>0</v>
      </c>
      <c r="R77" s="34">
        <f t="shared" si="30"/>
        <v>39</v>
      </c>
      <c r="S77" s="34">
        <f t="shared" si="30"/>
        <v>24</v>
      </c>
      <c r="AI77" s="90">
        <v>13</v>
      </c>
      <c r="AJ77" s="60">
        <v>2</v>
      </c>
      <c r="AK77" s="87" t="s">
        <v>626</v>
      </c>
      <c r="AL77" s="90">
        <v>9.0000000000000107</v>
      </c>
      <c r="AM77" s="14">
        <f>AM18</f>
        <v>52</v>
      </c>
      <c r="AN77" s="90">
        <v>2</v>
      </c>
      <c r="AO77" s="32"/>
      <c r="AP77" s="32"/>
      <c r="AQ77" s="14">
        <f>ROUND(AQ$62*AN18/$AL77,0)</f>
        <v>0</v>
      </c>
      <c r="AR77" s="14">
        <f>ROUND(AR$62*AO18/$AL77/5,0)*5</f>
        <v>75</v>
      </c>
      <c r="AS77" s="14">
        <f>ROUND(AS$62*AP18/$AL77/5,0)*5</f>
        <v>0</v>
      </c>
      <c r="AT77" s="14">
        <f>ROUND(AT$62*AQ18/$AL77,0)</f>
        <v>0</v>
      </c>
      <c r="AU77" s="14">
        <f>ROUND(AU$62*AR18/$AL77,0)</f>
        <v>0</v>
      </c>
      <c r="AV77" s="14">
        <f>ROUND(AV$62*AS18/$AL77,0)</f>
        <v>17</v>
      </c>
      <c r="AW77" s="14">
        <f>ROUND(AW$62*AT18/$AL77,0)</f>
        <v>0</v>
      </c>
      <c r="AX77" s="14">
        <f>ROUND(AX$62*AU18/$AL77,0)</f>
        <v>0</v>
      </c>
      <c r="AY77" s="14">
        <f>ROUND(AY$62*AV18/$AL77,0)</f>
        <v>0</v>
      </c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16">
        <v>13</v>
      </c>
      <c r="BM77" s="116" t="s">
        <v>630</v>
      </c>
    </row>
    <row r="78" spans="1:65" ht="16.5" x14ac:dyDescent="0.2">
      <c r="A78" s="28">
        <v>30</v>
      </c>
      <c r="B78" s="28">
        <v>4</v>
      </c>
      <c r="C78" s="28">
        <v>9</v>
      </c>
      <c r="D78" s="19">
        <v>1</v>
      </c>
      <c r="H78" s="21">
        <f t="shared" si="29"/>
        <v>1</v>
      </c>
      <c r="I78" s="21">
        <f t="shared" si="29"/>
        <v>0</v>
      </c>
      <c r="J78" s="21">
        <f t="shared" si="29"/>
        <v>0</v>
      </c>
      <c r="K78" s="21">
        <f t="shared" si="29"/>
        <v>0</v>
      </c>
      <c r="L78" s="21">
        <f t="shared" si="29"/>
        <v>0</v>
      </c>
      <c r="M78" s="21">
        <f t="shared" si="29"/>
        <v>0</v>
      </c>
      <c r="N78" s="21">
        <f t="shared" si="29"/>
        <v>0</v>
      </c>
      <c r="O78" s="21">
        <f t="shared" si="29"/>
        <v>0</v>
      </c>
      <c r="P78" s="21">
        <f t="shared" si="29"/>
        <v>0</v>
      </c>
      <c r="Q78" s="21">
        <f t="shared" si="29"/>
        <v>0</v>
      </c>
      <c r="R78" s="34">
        <f t="shared" si="30"/>
        <v>40</v>
      </c>
      <c r="S78" s="34">
        <f t="shared" si="30"/>
        <v>25</v>
      </c>
      <c r="AI78" s="90">
        <v>14</v>
      </c>
      <c r="AJ78" s="60">
        <v>1</v>
      </c>
      <c r="AK78" s="87" t="s">
        <v>627</v>
      </c>
      <c r="AL78" s="90">
        <v>9.0000000000000107</v>
      </c>
      <c r="AM78" s="14">
        <f>AM19</f>
        <v>55</v>
      </c>
      <c r="AN78" s="69">
        <v>3</v>
      </c>
      <c r="AO78" s="32"/>
      <c r="AP78" s="32"/>
      <c r="AQ78" s="14">
        <f>ROUND(AQ$62*AN19/$AL78,0)</f>
        <v>0</v>
      </c>
      <c r="AR78" s="14">
        <f>ROUND(AR$62*AO19/$AL78/5,0)*5</f>
        <v>0</v>
      </c>
      <c r="AS78" s="14">
        <f>ROUND(AS$62*AP19/$AL78/5,0)*5</f>
        <v>15</v>
      </c>
      <c r="AT78" s="14">
        <f>ROUND(AT$62*AQ19/$AL78,0)</f>
        <v>0</v>
      </c>
      <c r="AU78" s="14">
        <f>ROUND(AU$62*AR19/$AL78,0)</f>
        <v>0</v>
      </c>
      <c r="AV78" s="14">
        <f>ROUND(AV$62*AS19/$AL78,0)</f>
        <v>21</v>
      </c>
      <c r="AW78" s="14">
        <f>ROUND(AW$62*AT19/$AL78,0)</f>
        <v>0</v>
      </c>
      <c r="AX78" s="14">
        <f>ROUND(AX$62*AU19/$AL78,0)</f>
        <v>0</v>
      </c>
      <c r="AY78" s="14">
        <f>ROUND(AY$62*AV19/$AL78,0)</f>
        <v>0</v>
      </c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16">
        <v>14</v>
      </c>
      <c r="BM78" s="116" t="s">
        <v>631</v>
      </c>
    </row>
    <row r="79" spans="1:65" ht="16.5" x14ac:dyDescent="0.2">
      <c r="A79" s="28">
        <v>31</v>
      </c>
      <c r="B79" s="28">
        <v>5</v>
      </c>
      <c r="C79" s="28">
        <v>1</v>
      </c>
      <c r="D79" s="19">
        <v>0.3</v>
      </c>
      <c r="H79" s="21">
        <f t="shared" ref="H79:Q88" si="31">(INDEX(H$7:H$27,$B79)*(1-$D79)+INDEX(H$7:H$27,$B79+1)*$D79)*H$4*$B$2</f>
        <v>0.94</v>
      </c>
      <c r="I79" s="21">
        <f t="shared" si="31"/>
        <v>0.03</v>
      </c>
      <c r="J79" s="21">
        <f t="shared" si="31"/>
        <v>0</v>
      </c>
      <c r="K79" s="21">
        <f t="shared" si="31"/>
        <v>0</v>
      </c>
      <c r="L79" s="21">
        <f t="shared" si="31"/>
        <v>0</v>
      </c>
      <c r="M79" s="21">
        <f t="shared" si="31"/>
        <v>0</v>
      </c>
      <c r="N79" s="21">
        <f t="shared" si="31"/>
        <v>0</v>
      </c>
      <c r="O79" s="21">
        <f t="shared" si="31"/>
        <v>0</v>
      </c>
      <c r="P79" s="21">
        <f t="shared" si="31"/>
        <v>0</v>
      </c>
      <c r="Q79" s="21">
        <f t="shared" si="31"/>
        <v>0</v>
      </c>
      <c r="R79" s="34">
        <f t="shared" si="30"/>
        <v>41</v>
      </c>
      <c r="S79" s="34">
        <f t="shared" si="30"/>
        <v>26</v>
      </c>
      <c r="AI79" s="90">
        <v>15</v>
      </c>
      <c r="AJ79" s="60">
        <v>2</v>
      </c>
      <c r="AK79" s="87" t="s">
        <v>627</v>
      </c>
      <c r="AL79" s="90">
        <v>9.0000000000000107</v>
      </c>
      <c r="AM79" s="14">
        <f>AM20</f>
        <v>57</v>
      </c>
      <c r="AN79" s="90">
        <v>3</v>
      </c>
      <c r="AO79" s="32"/>
      <c r="AP79" s="32"/>
      <c r="AQ79" s="14">
        <f>ROUND(AQ$62*AN20/$AL79,0)</f>
        <v>0</v>
      </c>
      <c r="AR79" s="14">
        <f>ROUND(AR$62*AO20/$AL79/5,0)*5</f>
        <v>0</v>
      </c>
      <c r="AS79" s="14">
        <f>ROUND(AS$62*AP20/$AL79/5,0)*5</f>
        <v>15</v>
      </c>
      <c r="AT79" s="14">
        <f>ROUND(AT$62*AQ20/$AL79,0)</f>
        <v>0</v>
      </c>
      <c r="AU79" s="14">
        <f>ROUND(AU$62*AR20/$AL79,0)</f>
        <v>0</v>
      </c>
      <c r="AV79" s="14">
        <f>ROUND(AV$62*AS20/$AL79,0)</f>
        <v>21</v>
      </c>
      <c r="AW79" s="14">
        <f>ROUND(AW$62*AT20/$AL79,0)</f>
        <v>0</v>
      </c>
      <c r="AX79" s="14">
        <f>ROUND(AX$62*AU20/$AL79,0)</f>
        <v>0</v>
      </c>
      <c r="AY79" s="14">
        <f>ROUND(AY$62*AV20/$AL79,0)</f>
        <v>0</v>
      </c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16">
        <v>15</v>
      </c>
      <c r="BM79" s="116" t="s">
        <v>573</v>
      </c>
    </row>
    <row r="80" spans="1:65" ht="16.5" x14ac:dyDescent="0.2">
      <c r="A80" s="28">
        <v>32</v>
      </c>
      <c r="B80" s="28">
        <v>5</v>
      </c>
      <c r="C80" s="28">
        <v>2</v>
      </c>
      <c r="D80" s="19">
        <v>0.35</v>
      </c>
      <c r="H80" s="21">
        <f t="shared" si="31"/>
        <v>0.92999999999999994</v>
      </c>
      <c r="I80" s="21">
        <f t="shared" si="31"/>
        <v>3.4999999999999996E-2</v>
      </c>
      <c r="J80" s="21">
        <f t="shared" si="31"/>
        <v>0</v>
      </c>
      <c r="K80" s="21">
        <f t="shared" si="31"/>
        <v>0</v>
      </c>
      <c r="L80" s="21">
        <f t="shared" si="31"/>
        <v>0</v>
      </c>
      <c r="M80" s="21">
        <f t="shared" si="31"/>
        <v>0</v>
      </c>
      <c r="N80" s="21">
        <f t="shared" si="31"/>
        <v>0</v>
      </c>
      <c r="O80" s="21">
        <f t="shared" si="31"/>
        <v>0</v>
      </c>
      <c r="P80" s="21">
        <f t="shared" si="31"/>
        <v>0</v>
      </c>
      <c r="Q80" s="21">
        <f t="shared" si="31"/>
        <v>0</v>
      </c>
      <c r="R80" s="34">
        <f t="shared" si="30"/>
        <v>41</v>
      </c>
      <c r="S80" s="34">
        <f t="shared" si="30"/>
        <v>26</v>
      </c>
      <c r="AI80" s="90">
        <v>16</v>
      </c>
      <c r="AJ80" s="69">
        <v>3</v>
      </c>
      <c r="AK80" s="87" t="s">
        <v>627</v>
      </c>
      <c r="AL80" s="90">
        <v>9.0000000000000107</v>
      </c>
      <c r="AM80" s="14">
        <f>AM21</f>
        <v>60</v>
      </c>
      <c r="AN80" s="90">
        <v>3</v>
      </c>
      <c r="AO80" s="69"/>
      <c r="AP80" s="69"/>
      <c r="AQ80" s="14">
        <f>ROUND(AQ$62*AN21/$AL80,0)</f>
        <v>0</v>
      </c>
      <c r="AR80" s="14">
        <f>ROUND(AR$62*AO21/$AL80/5,0)*5</f>
        <v>0</v>
      </c>
      <c r="AS80" s="14">
        <f>ROUND(AS$62*AP21/$AL80/5,0)*5</f>
        <v>15</v>
      </c>
      <c r="AT80" s="14">
        <f>ROUND(AT$62*AQ21/$AL80,0)</f>
        <v>0</v>
      </c>
      <c r="AU80" s="14">
        <f>ROUND(AU$62*AR21/$AL80,0)</f>
        <v>0</v>
      </c>
      <c r="AV80" s="14">
        <f>ROUND(AV$62*AS21/$AL80,0)</f>
        <v>22</v>
      </c>
      <c r="AW80" s="14">
        <f>ROUND(AW$62*AT21/$AL80,0)</f>
        <v>0</v>
      </c>
      <c r="AX80" s="14">
        <f>ROUND(AX$62*AU21/$AL80,0)</f>
        <v>0</v>
      </c>
      <c r="AY80" s="14">
        <f>ROUND(AY$62*AV21/$AL80,0)</f>
        <v>0</v>
      </c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16">
        <v>16</v>
      </c>
      <c r="BM80" s="116" t="s">
        <v>632</v>
      </c>
    </row>
    <row r="81" spans="1:65" ht="16.5" x14ac:dyDescent="0.2">
      <c r="A81" s="28">
        <v>33</v>
      </c>
      <c r="B81" s="28">
        <v>5</v>
      </c>
      <c r="C81" s="28">
        <v>3</v>
      </c>
      <c r="D81" s="19">
        <v>0.4</v>
      </c>
      <c r="H81" s="21">
        <f t="shared" si="31"/>
        <v>0.92</v>
      </c>
      <c r="I81" s="21">
        <f t="shared" si="31"/>
        <v>4.0000000000000008E-2</v>
      </c>
      <c r="J81" s="21">
        <f t="shared" si="31"/>
        <v>0</v>
      </c>
      <c r="K81" s="21">
        <f t="shared" si="31"/>
        <v>0</v>
      </c>
      <c r="L81" s="21">
        <f t="shared" si="31"/>
        <v>0</v>
      </c>
      <c r="M81" s="21">
        <f t="shared" si="31"/>
        <v>0</v>
      </c>
      <c r="N81" s="21">
        <f t="shared" si="31"/>
        <v>0</v>
      </c>
      <c r="O81" s="21">
        <f t="shared" si="31"/>
        <v>0</v>
      </c>
      <c r="P81" s="21">
        <f t="shared" si="31"/>
        <v>0</v>
      </c>
      <c r="Q81" s="21">
        <f t="shared" si="31"/>
        <v>0</v>
      </c>
      <c r="R81" s="34">
        <f t="shared" si="30"/>
        <v>42</v>
      </c>
      <c r="S81" s="34">
        <f t="shared" si="30"/>
        <v>27</v>
      </c>
      <c r="AI81" s="90">
        <v>17</v>
      </c>
      <c r="AJ81" s="69">
        <v>2</v>
      </c>
      <c r="AK81" s="87" t="s">
        <v>582</v>
      </c>
      <c r="AL81" s="90">
        <v>9.0000000000000107</v>
      </c>
      <c r="AM81" s="14">
        <f>AM22</f>
        <v>62</v>
      </c>
      <c r="AN81" s="90">
        <v>3</v>
      </c>
      <c r="AO81" s="69"/>
      <c r="AP81" s="69"/>
      <c r="AQ81" s="14">
        <f>ROUND(AQ$62*AN22/$AL81,0)</f>
        <v>0</v>
      </c>
      <c r="AR81" s="14">
        <f>ROUND(AR$62*AO22/$AL81/5,0)*5</f>
        <v>0</v>
      </c>
      <c r="AS81" s="14">
        <f>ROUND(AS$62*AP22/$AL81/5,0)*5</f>
        <v>30</v>
      </c>
      <c r="AT81" s="14">
        <f>ROUND(AT$62*AQ22/$AL81,0)</f>
        <v>0</v>
      </c>
      <c r="AU81" s="14">
        <f>ROUND(AU$62*AR22/$AL81,0)</f>
        <v>0</v>
      </c>
      <c r="AV81" s="14">
        <f>ROUND(AV$62*AS22/$AL81,0)</f>
        <v>0</v>
      </c>
      <c r="AW81" s="14">
        <f>ROUND(AW$62*AT22/$AL81,0)</f>
        <v>7</v>
      </c>
      <c r="AX81" s="14">
        <f>ROUND(AX$62*AU22/$AL81,0)</f>
        <v>0</v>
      </c>
      <c r="AY81" s="14">
        <f>ROUND(AY$62*AV22/$AL81,0)</f>
        <v>0</v>
      </c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16">
        <v>17</v>
      </c>
      <c r="BM81" s="116" t="s">
        <v>633</v>
      </c>
    </row>
    <row r="82" spans="1:65" ht="16.5" x14ac:dyDescent="0.2">
      <c r="A82" s="28">
        <v>34</v>
      </c>
      <c r="B82" s="28">
        <v>5</v>
      </c>
      <c r="C82" s="28">
        <v>4</v>
      </c>
      <c r="D82" s="19">
        <v>0.45</v>
      </c>
      <c r="H82" s="21">
        <f t="shared" si="31"/>
        <v>0.91000000000000014</v>
      </c>
      <c r="I82" s="21">
        <f t="shared" si="31"/>
        <v>4.5000000000000005E-2</v>
      </c>
      <c r="J82" s="21">
        <f t="shared" si="31"/>
        <v>0</v>
      </c>
      <c r="K82" s="21">
        <f t="shared" si="31"/>
        <v>0</v>
      </c>
      <c r="L82" s="21">
        <f t="shared" si="31"/>
        <v>0</v>
      </c>
      <c r="M82" s="21">
        <f t="shared" si="31"/>
        <v>0</v>
      </c>
      <c r="N82" s="21">
        <f t="shared" si="31"/>
        <v>0</v>
      </c>
      <c r="O82" s="21">
        <f t="shared" si="31"/>
        <v>0</v>
      </c>
      <c r="P82" s="21">
        <f t="shared" si="31"/>
        <v>0</v>
      </c>
      <c r="Q82" s="21">
        <f t="shared" si="31"/>
        <v>0</v>
      </c>
      <c r="R82" s="34">
        <f t="shared" si="30"/>
        <v>42</v>
      </c>
      <c r="S82" s="34">
        <f t="shared" si="30"/>
        <v>27</v>
      </c>
      <c r="AI82" s="90">
        <v>18</v>
      </c>
      <c r="AJ82" s="69">
        <v>3</v>
      </c>
      <c r="AK82" s="87" t="s">
        <v>582</v>
      </c>
      <c r="AL82" s="90">
        <v>9.0000000000000107</v>
      </c>
      <c r="AM82" s="14">
        <f>AM23</f>
        <v>65</v>
      </c>
      <c r="AN82" s="90">
        <v>3</v>
      </c>
      <c r="AO82" s="69"/>
      <c r="AP82" s="69"/>
      <c r="AQ82" s="14">
        <f>ROUND(AQ$62*AN23/$AL82,0)</f>
        <v>0</v>
      </c>
      <c r="AR82" s="14">
        <f>ROUND(AR$62*AO23/$AL82/5,0)*5</f>
        <v>0</v>
      </c>
      <c r="AS82" s="14">
        <f>ROUND(AS$62*AP23/$AL82/5,0)*5</f>
        <v>30</v>
      </c>
      <c r="AT82" s="14">
        <f>ROUND(AT$62*AQ23/$AL82,0)</f>
        <v>0</v>
      </c>
      <c r="AU82" s="14">
        <f>ROUND(AU$62*AR23/$AL82,0)</f>
        <v>0</v>
      </c>
      <c r="AV82" s="14">
        <f>ROUND(AV$62*AS23/$AL82,0)</f>
        <v>0</v>
      </c>
      <c r="AW82" s="14">
        <f>ROUND(AW$62*AT23/$AL82,0)</f>
        <v>7</v>
      </c>
      <c r="AX82" s="14">
        <f>ROUND(AX$62*AU23/$AL82,0)</f>
        <v>0</v>
      </c>
      <c r="AY82" s="14">
        <f>ROUND(AY$62*AV23/$AL82,0)</f>
        <v>0</v>
      </c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16">
        <v>18</v>
      </c>
      <c r="BM82" s="116" t="s">
        <v>584</v>
      </c>
    </row>
    <row r="83" spans="1:65" ht="16.5" x14ac:dyDescent="0.2">
      <c r="A83" s="28">
        <v>35</v>
      </c>
      <c r="B83" s="28">
        <v>5</v>
      </c>
      <c r="C83" s="28">
        <v>5</v>
      </c>
      <c r="D83" s="19">
        <v>0.5</v>
      </c>
      <c r="H83" s="21">
        <f t="shared" si="31"/>
        <v>0.9</v>
      </c>
      <c r="I83" s="21">
        <f t="shared" si="31"/>
        <v>0.05</v>
      </c>
      <c r="J83" s="21">
        <f t="shared" si="31"/>
        <v>0</v>
      </c>
      <c r="K83" s="21">
        <f t="shared" si="31"/>
        <v>0</v>
      </c>
      <c r="L83" s="21">
        <f t="shared" si="31"/>
        <v>0</v>
      </c>
      <c r="M83" s="21">
        <f t="shared" si="31"/>
        <v>0</v>
      </c>
      <c r="N83" s="21">
        <f t="shared" si="31"/>
        <v>0</v>
      </c>
      <c r="O83" s="21">
        <f t="shared" si="31"/>
        <v>0</v>
      </c>
      <c r="P83" s="21">
        <f t="shared" si="31"/>
        <v>0</v>
      </c>
      <c r="Q83" s="21">
        <f t="shared" si="31"/>
        <v>0</v>
      </c>
      <c r="R83" s="34">
        <f t="shared" si="30"/>
        <v>42</v>
      </c>
      <c r="S83" s="34">
        <f t="shared" si="30"/>
        <v>27</v>
      </c>
      <c r="AI83" s="90">
        <v>19</v>
      </c>
      <c r="AJ83" s="69">
        <v>1</v>
      </c>
      <c r="AK83" s="87" t="s">
        <v>582</v>
      </c>
      <c r="AL83" s="90">
        <v>9.0000000000000107</v>
      </c>
      <c r="AM83" s="14">
        <f>AM24</f>
        <v>67</v>
      </c>
      <c r="AN83" s="90">
        <v>3</v>
      </c>
      <c r="AO83" s="69"/>
      <c r="AP83" s="69"/>
      <c r="AQ83" s="14">
        <f>ROUND(AQ$62*AN24/$AL83,0)</f>
        <v>0</v>
      </c>
      <c r="AR83" s="14">
        <f>ROUND(AR$62*AO24/$AL83/5,0)*5</f>
        <v>0</v>
      </c>
      <c r="AS83" s="14">
        <f>ROUND(AS$62*AP24/$AL83/5,0)*5</f>
        <v>30</v>
      </c>
      <c r="AT83" s="14">
        <f>ROUND(AT$62*AQ24/$AL83,0)</f>
        <v>0</v>
      </c>
      <c r="AU83" s="14">
        <f>ROUND(AU$62*AR24/$AL83,0)</f>
        <v>0</v>
      </c>
      <c r="AV83" s="14">
        <f>ROUND(AV$62*AS24/$AL83,0)</f>
        <v>0</v>
      </c>
      <c r="AW83" s="14">
        <f>ROUND(AW$62*AT24/$AL83,0)</f>
        <v>7</v>
      </c>
      <c r="AX83" s="14">
        <f>ROUND(AX$62*AU24/$AL83,0)</f>
        <v>0</v>
      </c>
      <c r="AY83" s="14">
        <f>ROUND(AY$62*AV24/$AL83,0)</f>
        <v>0</v>
      </c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16">
        <v>19</v>
      </c>
      <c r="BM83" s="116" t="s">
        <v>634</v>
      </c>
    </row>
    <row r="84" spans="1:65" ht="16.5" x14ac:dyDescent="0.2">
      <c r="A84" s="28">
        <v>36</v>
      </c>
      <c r="B84" s="28">
        <v>5</v>
      </c>
      <c r="C84" s="28">
        <v>6</v>
      </c>
      <c r="D84" s="19">
        <v>0.55000000000000004</v>
      </c>
      <c r="H84" s="21">
        <f t="shared" si="31"/>
        <v>0.89</v>
      </c>
      <c r="I84" s="21">
        <f t="shared" si="31"/>
        <v>5.5000000000000007E-2</v>
      </c>
      <c r="J84" s="21">
        <f t="shared" si="31"/>
        <v>0</v>
      </c>
      <c r="K84" s="21">
        <f t="shared" si="31"/>
        <v>0</v>
      </c>
      <c r="L84" s="21">
        <f t="shared" si="31"/>
        <v>0</v>
      </c>
      <c r="M84" s="21">
        <f t="shared" si="31"/>
        <v>0</v>
      </c>
      <c r="N84" s="21">
        <f t="shared" si="31"/>
        <v>0</v>
      </c>
      <c r="O84" s="21">
        <f t="shared" si="31"/>
        <v>0</v>
      </c>
      <c r="P84" s="21">
        <f t="shared" si="31"/>
        <v>0</v>
      </c>
      <c r="Q84" s="21">
        <f t="shared" si="31"/>
        <v>0</v>
      </c>
      <c r="R84" s="34">
        <f t="shared" si="30"/>
        <v>42</v>
      </c>
      <c r="S84" s="34">
        <f t="shared" si="30"/>
        <v>27</v>
      </c>
      <c r="AI84" s="90">
        <v>20</v>
      </c>
      <c r="AJ84" s="69">
        <v>2</v>
      </c>
      <c r="AK84" s="87" t="s">
        <v>628</v>
      </c>
      <c r="AL84" s="90">
        <v>9.0000000000000107</v>
      </c>
      <c r="AM84" s="14">
        <f>AM25</f>
        <v>70</v>
      </c>
      <c r="AN84" s="90">
        <v>3</v>
      </c>
      <c r="AO84" s="69"/>
      <c r="AP84" s="69"/>
      <c r="AQ84" s="14">
        <f>ROUND(AQ$62*AN25/$AL84,0)</f>
        <v>0</v>
      </c>
      <c r="AR84" s="14">
        <f>ROUND(AR$62*AO25/$AL84/5,0)*5</f>
        <v>0</v>
      </c>
      <c r="AS84" s="14">
        <f>ROUND(AS$62*AP25/$AL84/5,0)*5</f>
        <v>50</v>
      </c>
      <c r="AT84" s="14">
        <f>ROUND(AT$62*AQ25/$AL84,0)</f>
        <v>0</v>
      </c>
      <c r="AU84" s="14">
        <f>ROUND(AU$62*AR25/$AL84,0)</f>
        <v>0</v>
      </c>
      <c r="AV84" s="14">
        <f>ROUND(AV$62*AS25/$AL84,0)</f>
        <v>0</v>
      </c>
      <c r="AW84" s="14">
        <f>ROUND(AW$62*AT25/$AL84,0)</f>
        <v>10</v>
      </c>
      <c r="AX84" s="14">
        <f>ROUND(AX$62*AU25/$AL84,0)</f>
        <v>0</v>
      </c>
      <c r="AY84" s="14">
        <f>ROUND(AY$62*AV25/$AL84,0)</f>
        <v>0</v>
      </c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16">
        <v>20</v>
      </c>
      <c r="BM84" s="116" t="s">
        <v>1066</v>
      </c>
    </row>
    <row r="85" spans="1:65" ht="16.5" x14ac:dyDescent="0.2">
      <c r="A85" s="28">
        <v>37</v>
      </c>
      <c r="B85" s="28">
        <v>5</v>
      </c>
      <c r="C85" s="28">
        <v>7</v>
      </c>
      <c r="D85" s="19">
        <v>0.6</v>
      </c>
      <c r="H85" s="21">
        <f t="shared" si="31"/>
        <v>0.88</v>
      </c>
      <c r="I85" s="21">
        <f t="shared" si="31"/>
        <v>0.06</v>
      </c>
      <c r="J85" s="21">
        <f t="shared" si="31"/>
        <v>0</v>
      </c>
      <c r="K85" s="21">
        <f t="shared" si="31"/>
        <v>0</v>
      </c>
      <c r="L85" s="21">
        <f t="shared" si="31"/>
        <v>0</v>
      </c>
      <c r="M85" s="21">
        <f t="shared" si="31"/>
        <v>0</v>
      </c>
      <c r="N85" s="21">
        <f t="shared" si="31"/>
        <v>0</v>
      </c>
      <c r="O85" s="21">
        <f t="shared" si="31"/>
        <v>0</v>
      </c>
      <c r="P85" s="21">
        <f t="shared" si="31"/>
        <v>0</v>
      </c>
      <c r="Q85" s="21">
        <f t="shared" si="31"/>
        <v>0</v>
      </c>
      <c r="R85" s="34">
        <f t="shared" si="30"/>
        <v>43</v>
      </c>
      <c r="S85" s="34">
        <f t="shared" si="30"/>
        <v>28</v>
      </c>
      <c r="AI85" s="90">
        <v>21</v>
      </c>
      <c r="AJ85" s="69">
        <v>3</v>
      </c>
      <c r="AK85" s="87" t="s">
        <v>628</v>
      </c>
      <c r="AL85" s="90">
        <v>9.0000000000000107</v>
      </c>
      <c r="AM85" s="14">
        <f>AM26</f>
        <v>72</v>
      </c>
      <c r="AN85" s="90">
        <v>3</v>
      </c>
      <c r="AO85" s="69"/>
      <c r="AP85" s="69"/>
      <c r="AQ85" s="14">
        <f>ROUND(AQ$62*AN26/$AL85,0)</f>
        <v>0</v>
      </c>
      <c r="AR85" s="14">
        <f>ROUND(AR$62*AO26/$AL85/5,0)*5</f>
        <v>0</v>
      </c>
      <c r="AS85" s="14">
        <f>ROUND(AS$62*AP26/$AL85/5,0)*5</f>
        <v>50</v>
      </c>
      <c r="AT85" s="14">
        <f>ROUND(AT$62*AQ26/$AL85,0)</f>
        <v>0</v>
      </c>
      <c r="AU85" s="14">
        <f>ROUND(AU$62*AR26/$AL85,0)</f>
        <v>0</v>
      </c>
      <c r="AV85" s="14">
        <f>ROUND(AV$62*AS26/$AL85,0)</f>
        <v>0</v>
      </c>
      <c r="AW85" s="14">
        <f>ROUND(AW$62*AT26/$AL85,0)</f>
        <v>10</v>
      </c>
      <c r="AX85" s="14">
        <f>ROUND(AX$62*AU26/$AL85,0)</f>
        <v>0</v>
      </c>
      <c r="AY85" s="14">
        <f>ROUND(AY$62*AV26/$AL85,0)</f>
        <v>0</v>
      </c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</row>
    <row r="86" spans="1:65" ht="16.5" x14ac:dyDescent="0.2">
      <c r="A86" s="28">
        <v>38</v>
      </c>
      <c r="B86" s="28">
        <v>5</v>
      </c>
      <c r="C86" s="28">
        <v>8</v>
      </c>
      <c r="D86" s="19">
        <v>0.65</v>
      </c>
      <c r="H86" s="21">
        <f t="shared" si="31"/>
        <v>0.87</v>
      </c>
      <c r="I86" s="21">
        <f t="shared" si="31"/>
        <v>6.5000000000000002E-2</v>
      </c>
      <c r="J86" s="21">
        <f t="shared" si="31"/>
        <v>0</v>
      </c>
      <c r="K86" s="21">
        <f t="shared" si="31"/>
        <v>0</v>
      </c>
      <c r="L86" s="21">
        <f t="shared" si="31"/>
        <v>0</v>
      </c>
      <c r="M86" s="21">
        <f t="shared" si="31"/>
        <v>0</v>
      </c>
      <c r="N86" s="21">
        <f t="shared" si="31"/>
        <v>0</v>
      </c>
      <c r="O86" s="21">
        <f t="shared" si="31"/>
        <v>0</v>
      </c>
      <c r="P86" s="21">
        <f t="shared" si="31"/>
        <v>0</v>
      </c>
      <c r="Q86" s="21">
        <f t="shared" si="31"/>
        <v>0</v>
      </c>
      <c r="R86" s="34">
        <f t="shared" si="30"/>
        <v>43</v>
      </c>
      <c r="S86" s="34">
        <f t="shared" si="30"/>
        <v>28</v>
      </c>
      <c r="AI86" s="90">
        <v>22</v>
      </c>
      <c r="AJ86" s="90">
        <v>1</v>
      </c>
      <c r="AK86" s="90" t="s">
        <v>628</v>
      </c>
      <c r="AL86" s="90">
        <v>9.0000000000000107</v>
      </c>
      <c r="AM86" s="14">
        <f>AM27</f>
        <v>75</v>
      </c>
      <c r="AN86" s="90">
        <v>3</v>
      </c>
      <c r="AO86" s="90"/>
      <c r="AP86" s="90"/>
      <c r="AQ86" s="14">
        <f>ROUND(AQ$62*AN27/$AL86,0)</f>
        <v>0</v>
      </c>
      <c r="AR86" s="14">
        <f>ROUND(AR$62*AO27/$AL86/5,0)*5</f>
        <v>0</v>
      </c>
      <c r="AS86" s="14">
        <f>ROUND(AS$62*AP27/$AL86/5,0)*5</f>
        <v>50</v>
      </c>
      <c r="AT86" s="14">
        <f>ROUND(AT$62*AQ27/$AL86,0)</f>
        <v>0</v>
      </c>
      <c r="AU86" s="14">
        <f>ROUND(AU$62*AR27/$AL86,0)</f>
        <v>0</v>
      </c>
      <c r="AV86" s="14">
        <f>ROUND(AV$62*AS27/$AL86,0)</f>
        <v>0</v>
      </c>
      <c r="AW86" s="14">
        <f>ROUND(AW$62*AT27/$AL86,0)</f>
        <v>10</v>
      </c>
      <c r="AX86" s="14">
        <f>ROUND(AX$62*AU27/$AL86,0)</f>
        <v>0</v>
      </c>
      <c r="AY86" s="14">
        <f>ROUND(AY$62*AV27/$AL86,0)</f>
        <v>0</v>
      </c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</row>
    <row r="87" spans="1:65" ht="16.5" x14ac:dyDescent="0.2">
      <c r="A87" s="28">
        <v>39</v>
      </c>
      <c r="B87" s="28">
        <v>5</v>
      </c>
      <c r="C87" s="28">
        <v>9</v>
      </c>
      <c r="D87" s="19">
        <v>0.7</v>
      </c>
      <c r="H87" s="21">
        <f t="shared" si="31"/>
        <v>0.86</v>
      </c>
      <c r="I87" s="21">
        <f t="shared" si="31"/>
        <v>6.9999999999999993E-2</v>
      </c>
      <c r="J87" s="21">
        <f t="shared" si="31"/>
        <v>0</v>
      </c>
      <c r="K87" s="21">
        <f t="shared" si="31"/>
        <v>0</v>
      </c>
      <c r="L87" s="21">
        <f t="shared" si="31"/>
        <v>0</v>
      </c>
      <c r="M87" s="21">
        <f t="shared" si="31"/>
        <v>0</v>
      </c>
      <c r="N87" s="21">
        <f t="shared" si="31"/>
        <v>0</v>
      </c>
      <c r="O87" s="21">
        <f t="shared" si="31"/>
        <v>0</v>
      </c>
      <c r="P87" s="21">
        <f t="shared" si="31"/>
        <v>0</v>
      </c>
      <c r="Q87" s="21">
        <f t="shared" si="31"/>
        <v>0</v>
      </c>
      <c r="R87" s="34">
        <f t="shared" si="30"/>
        <v>43</v>
      </c>
      <c r="S87" s="34">
        <f t="shared" si="30"/>
        <v>28</v>
      </c>
      <c r="AI87" s="90">
        <v>23</v>
      </c>
      <c r="AJ87" s="90">
        <v>2</v>
      </c>
      <c r="AK87" s="90" t="s">
        <v>629</v>
      </c>
      <c r="AL87" s="90">
        <v>9.0000000000000107</v>
      </c>
      <c r="AM87" s="14">
        <f>AM28</f>
        <v>77</v>
      </c>
      <c r="AN87" s="90">
        <v>4</v>
      </c>
      <c r="AO87" s="90"/>
      <c r="AP87" s="90"/>
      <c r="AQ87" s="14">
        <f>ROUND(AQ$62*AN28/$AL87,0)</f>
        <v>0</v>
      </c>
      <c r="AR87" s="14">
        <f>ROUND(AR$62*AO28/$AL87/5,0)*5</f>
        <v>0</v>
      </c>
      <c r="AS87" s="14">
        <f>ROUND(AS$62*AP28/$AL87/5,0)*5</f>
        <v>0</v>
      </c>
      <c r="AT87" s="14">
        <f>ROUND(AT$62*AQ28/$AL87,0)</f>
        <v>13</v>
      </c>
      <c r="AU87" s="14">
        <f>ROUND(AU$62*AR28/$AL87,0)</f>
        <v>0</v>
      </c>
      <c r="AV87" s="14">
        <f>ROUND(AV$62*AS28/$AL87,0)</f>
        <v>0</v>
      </c>
      <c r="AW87" s="14">
        <f>ROUND(AW$62*AT28/$AL87,0)</f>
        <v>12</v>
      </c>
      <c r="AX87" s="14">
        <f>ROUND(AX$62*AU28/$AL87,0)</f>
        <v>0</v>
      </c>
      <c r="AY87" s="14">
        <f>ROUND(AY$62*AV28/$AL87,0)</f>
        <v>0</v>
      </c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</row>
    <row r="88" spans="1:65" ht="16.5" x14ac:dyDescent="0.2">
      <c r="A88" s="28">
        <v>40</v>
      </c>
      <c r="B88" s="28">
        <v>5</v>
      </c>
      <c r="C88" s="28">
        <v>10</v>
      </c>
      <c r="D88" s="19">
        <v>0.75</v>
      </c>
      <c r="H88" s="21">
        <f t="shared" si="31"/>
        <v>0.85000000000000009</v>
      </c>
      <c r="I88" s="21">
        <f t="shared" si="31"/>
        <v>7.5000000000000011E-2</v>
      </c>
      <c r="J88" s="21">
        <f t="shared" si="31"/>
        <v>0</v>
      </c>
      <c r="K88" s="21">
        <f t="shared" si="31"/>
        <v>0</v>
      </c>
      <c r="L88" s="21">
        <f t="shared" si="31"/>
        <v>0</v>
      </c>
      <c r="M88" s="21">
        <f t="shared" si="31"/>
        <v>0</v>
      </c>
      <c r="N88" s="21">
        <f t="shared" si="31"/>
        <v>0</v>
      </c>
      <c r="O88" s="21">
        <f t="shared" si="31"/>
        <v>0</v>
      </c>
      <c r="P88" s="21">
        <f t="shared" si="31"/>
        <v>0</v>
      </c>
      <c r="Q88" s="21">
        <f t="shared" si="31"/>
        <v>0</v>
      </c>
      <c r="R88" s="34">
        <f t="shared" si="30"/>
        <v>43</v>
      </c>
      <c r="S88" s="34">
        <f t="shared" si="30"/>
        <v>28</v>
      </c>
      <c r="AI88" s="90">
        <v>24</v>
      </c>
      <c r="AJ88" s="90">
        <v>3</v>
      </c>
      <c r="AK88" s="90" t="s">
        <v>629</v>
      </c>
      <c r="AL88" s="90">
        <v>9.0000000000000107</v>
      </c>
      <c r="AM88" s="14">
        <f>AM29</f>
        <v>80</v>
      </c>
      <c r="AN88" s="90">
        <v>4</v>
      </c>
      <c r="AO88" s="90"/>
      <c r="AP88" s="90"/>
      <c r="AQ88" s="14">
        <f>ROUND(AQ$62*AN29/$AL88,0)</f>
        <v>0</v>
      </c>
      <c r="AR88" s="14">
        <f>ROUND(AR$62*AO29/$AL88/5,0)*5</f>
        <v>0</v>
      </c>
      <c r="AS88" s="14">
        <f>ROUND(AS$62*AP29/$AL88/5,0)*5</f>
        <v>0</v>
      </c>
      <c r="AT88" s="14">
        <f>ROUND(AT$62*AQ29/$AL88,0)</f>
        <v>13</v>
      </c>
      <c r="AU88" s="14">
        <f>ROUND(AU$62*AR29/$AL88,0)</f>
        <v>0</v>
      </c>
      <c r="AV88" s="14">
        <f>ROUND(AV$62*AS29/$AL88,0)</f>
        <v>0</v>
      </c>
      <c r="AW88" s="14">
        <f>ROUND(AW$62*AT29/$AL88,0)</f>
        <v>12</v>
      </c>
      <c r="AX88" s="14">
        <f>ROUND(AX$62*AU29/$AL88,0)</f>
        <v>0</v>
      </c>
      <c r="AY88" s="14">
        <f>ROUND(AY$62*AV29/$AL88,0)</f>
        <v>0</v>
      </c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</row>
    <row r="89" spans="1:65" ht="16.5" x14ac:dyDescent="0.2">
      <c r="A89" s="28">
        <v>41</v>
      </c>
      <c r="B89" s="28">
        <v>5</v>
      </c>
      <c r="C89" s="28">
        <v>11</v>
      </c>
      <c r="D89" s="19">
        <v>0.8</v>
      </c>
      <c r="H89" s="21">
        <f t="shared" ref="H89:Q98" si="32">(INDEX(H$7:H$27,$B89)*(1-$D89)+INDEX(H$7:H$27,$B89+1)*$D89)*H$4*$B$2</f>
        <v>0.84000000000000008</v>
      </c>
      <c r="I89" s="21">
        <f t="shared" si="32"/>
        <v>8.0000000000000016E-2</v>
      </c>
      <c r="J89" s="21">
        <f t="shared" si="32"/>
        <v>0</v>
      </c>
      <c r="K89" s="21">
        <f t="shared" si="32"/>
        <v>0</v>
      </c>
      <c r="L89" s="21">
        <f t="shared" si="32"/>
        <v>0</v>
      </c>
      <c r="M89" s="21">
        <f t="shared" si="32"/>
        <v>0</v>
      </c>
      <c r="N89" s="21">
        <f t="shared" si="32"/>
        <v>0</v>
      </c>
      <c r="O89" s="21">
        <f t="shared" si="32"/>
        <v>0</v>
      </c>
      <c r="P89" s="21">
        <f t="shared" si="32"/>
        <v>0</v>
      </c>
      <c r="Q89" s="21">
        <f t="shared" si="32"/>
        <v>0</v>
      </c>
      <c r="R89" s="34">
        <f t="shared" ref="R89:S108" si="33">INT((INDEX(R$7:R$27,$B89)*(1-$D89)+INDEX(R$7:R$27,$B89+1)*$D89)*R$4*$B$2)</f>
        <v>44</v>
      </c>
      <c r="S89" s="34">
        <f t="shared" si="33"/>
        <v>29</v>
      </c>
      <c r="AI89" s="90">
        <v>25</v>
      </c>
      <c r="AJ89" s="90">
        <v>1</v>
      </c>
      <c r="AK89" s="90" t="s">
        <v>629</v>
      </c>
      <c r="AL89" s="90">
        <v>9.0000000000000107</v>
      </c>
      <c r="AM89" s="14">
        <f>AM30</f>
        <v>82</v>
      </c>
      <c r="AN89" s="90">
        <v>4</v>
      </c>
      <c r="AO89" s="90"/>
      <c r="AP89" s="90"/>
      <c r="AQ89" s="14">
        <f>ROUND(AQ$62*AN30/$AL89,0)</f>
        <v>0</v>
      </c>
      <c r="AR89" s="14">
        <f>ROUND(AR$62*AO30/$AL89/5,0)*5</f>
        <v>0</v>
      </c>
      <c r="AS89" s="14">
        <f>ROUND(AS$62*AP30/$AL89/5,0)*5</f>
        <v>0</v>
      </c>
      <c r="AT89" s="14">
        <f>ROUND(AT$62*AQ30/$AL89,0)</f>
        <v>13</v>
      </c>
      <c r="AU89" s="14">
        <f>ROUND(AU$62*AR30/$AL89,0)</f>
        <v>0</v>
      </c>
      <c r="AV89" s="14">
        <f>ROUND(AV$62*AS30/$AL89,0)</f>
        <v>0</v>
      </c>
      <c r="AW89" s="14">
        <f>ROUND(AW$62*AT30/$AL89,0)</f>
        <v>14</v>
      </c>
      <c r="AX89" s="14">
        <f>ROUND(AX$62*AU30/$AL89,0)</f>
        <v>0</v>
      </c>
      <c r="AY89" s="14">
        <f>ROUND(AY$62*AV30/$AL89,0)</f>
        <v>0</v>
      </c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</row>
    <row r="90" spans="1:65" ht="16.5" x14ac:dyDescent="0.2">
      <c r="A90" s="28">
        <v>42</v>
      </c>
      <c r="B90" s="28">
        <v>5</v>
      </c>
      <c r="C90" s="28">
        <v>12</v>
      </c>
      <c r="D90" s="19">
        <v>0.85</v>
      </c>
      <c r="H90" s="21">
        <f t="shared" si="32"/>
        <v>0.83000000000000007</v>
      </c>
      <c r="I90" s="21">
        <f t="shared" si="32"/>
        <v>8.5000000000000006E-2</v>
      </c>
      <c r="J90" s="21">
        <f t="shared" si="32"/>
        <v>0</v>
      </c>
      <c r="K90" s="21">
        <f t="shared" si="32"/>
        <v>0</v>
      </c>
      <c r="L90" s="21">
        <f t="shared" si="32"/>
        <v>0</v>
      </c>
      <c r="M90" s="21">
        <f t="shared" si="32"/>
        <v>0</v>
      </c>
      <c r="N90" s="21">
        <f t="shared" si="32"/>
        <v>0</v>
      </c>
      <c r="O90" s="21">
        <f t="shared" si="32"/>
        <v>0</v>
      </c>
      <c r="P90" s="21">
        <f t="shared" si="32"/>
        <v>0</v>
      </c>
      <c r="Q90" s="21">
        <f t="shared" si="32"/>
        <v>0</v>
      </c>
      <c r="R90" s="34">
        <f t="shared" si="33"/>
        <v>44</v>
      </c>
      <c r="S90" s="34">
        <f t="shared" si="33"/>
        <v>29</v>
      </c>
      <c r="AI90" s="90">
        <v>26</v>
      </c>
      <c r="AJ90" s="90">
        <v>2</v>
      </c>
      <c r="AK90" s="90" t="s">
        <v>583</v>
      </c>
      <c r="AL90" s="90">
        <v>9.0000000000000107</v>
      </c>
      <c r="AM90" s="14">
        <f>AM31</f>
        <v>85</v>
      </c>
      <c r="AN90" s="90">
        <v>4</v>
      </c>
      <c r="AO90" s="90"/>
      <c r="AP90" s="90"/>
      <c r="AQ90" s="14">
        <f>ROUND(AQ$62*AN31/$AL90,0)</f>
        <v>0</v>
      </c>
      <c r="AR90" s="14">
        <f>ROUND(AR$62*AO31/$AL90/5,0)*5</f>
        <v>0</v>
      </c>
      <c r="AS90" s="14">
        <f>ROUND(AS$62*AP31/$AL90/5,0)*5</f>
        <v>0</v>
      </c>
      <c r="AT90" s="14">
        <f>ROUND(AT$62*AQ31/$AL90,0)</f>
        <v>16</v>
      </c>
      <c r="AU90" s="14">
        <f>ROUND(AU$62*AR31/$AL90,0)</f>
        <v>0</v>
      </c>
      <c r="AV90" s="14">
        <f>ROUND(AV$62*AS31/$AL90,0)</f>
        <v>0</v>
      </c>
      <c r="AW90" s="14">
        <f>ROUND(AW$62*AT31/$AL90,0)</f>
        <v>16</v>
      </c>
      <c r="AX90" s="14">
        <f>ROUND(AX$62*AU31/$AL90,0)</f>
        <v>0</v>
      </c>
      <c r="AY90" s="14">
        <f>ROUND(AY$62*AV31/$AL90,0)</f>
        <v>0</v>
      </c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</row>
    <row r="91" spans="1:65" ht="16.5" x14ac:dyDescent="0.2">
      <c r="A91" s="28">
        <v>43</v>
      </c>
      <c r="B91" s="28">
        <v>5</v>
      </c>
      <c r="C91" s="28">
        <v>13</v>
      </c>
      <c r="D91" s="19">
        <v>0.9</v>
      </c>
      <c r="H91" s="21">
        <f t="shared" si="32"/>
        <v>0.82000000000000006</v>
      </c>
      <c r="I91" s="21">
        <f t="shared" si="32"/>
        <v>9.0000000000000011E-2</v>
      </c>
      <c r="J91" s="21">
        <f t="shared" si="32"/>
        <v>0</v>
      </c>
      <c r="K91" s="21">
        <f t="shared" si="32"/>
        <v>0</v>
      </c>
      <c r="L91" s="21">
        <f t="shared" si="32"/>
        <v>0</v>
      </c>
      <c r="M91" s="21">
        <f t="shared" si="32"/>
        <v>0</v>
      </c>
      <c r="N91" s="21">
        <f t="shared" si="32"/>
        <v>0</v>
      </c>
      <c r="O91" s="21">
        <f t="shared" si="32"/>
        <v>0</v>
      </c>
      <c r="P91" s="21">
        <f t="shared" si="32"/>
        <v>0</v>
      </c>
      <c r="Q91" s="21">
        <f t="shared" si="32"/>
        <v>0</v>
      </c>
      <c r="R91" s="34">
        <f t="shared" si="33"/>
        <v>44</v>
      </c>
      <c r="S91" s="34">
        <f t="shared" si="33"/>
        <v>29</v>
      </c>
      <c r="AI91" s="90">
        <v>27</v>
      </c>
      <c r="AJ91" s="90">
        <v>3</v>
      </c>
      <c r="AK91" s="90" t="s">
        <v>583</v>
      </c>
      <c r="AL91" s="90">
        <v>9.0000000000000107</v>
      </c>
      <c r="AM91" s="14">
        <f>AM32</f>
        <v>87</v>
      </c>
      <c r="AN91" s="90">
        <v>4</v>
      </c>
      <c r="AO91" s="90"/>
      <c r="AP91" s="90"/>
      <c r="AQ91" s="14">
        <f>ROUND(AQ$62*AN32/$AL91,0)</f>
        <v>0</v>
      </c>
      <c r="AR91" s="14">
        <f>ROUND(AR$62*AO32/$AL91/5,0)*5</f>
        <v>0</v>
      </c>
      <c r="AS91" s="14">
        <f>ROUND(AS$62*AP32/$AL91/5,0)*5</f>
        <v>0</v>
      </c>
      <c r="AT91" s="14">
        <f>ROUND(AT$62*AQ32/$AL91,0)</f>
        <v>16</v>
      </c>
      <c r="AU91" s="14">
        <f>ROUND(AU$62*AR32/$AL91,0)</f>
        <v>0</v>
      </c>
      <c r="AV91" s="14">
        <f>ROUND(AV$62*AS32/$AL91,0)</f>
        <v>0</v>
      </c>
      <c r="AW91" s="14">
        <f>ROUND(AW$62*AT32/$AL91,0)</f>
        <v>16</v>
      </c>
      <c r="AX91" s="14">
        <f>ROUND(AX$62*AU32/$AL91,0)</f>
        <v>0</v>
      </c>
      <c r="AY91" s="14">
        <f>ROUND(AY$62*AV32/$AL91,0)</f>
        <v>0</v>
      </c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</row>
    <row r="92" spans="1:65" ht="16.5" x14ac:dyDescent="0.2">
      <c r="A92" s="28">
        <v>44</v>
      </c>
      <c r="B92" s="28">
        <v>5</v>
      </c>
      <c r="C92" s="28">
        <v>14</v>
      </c>
      <c r="D92" s="19">
        <v>0.95</v>
      </c>
      <c r="H92" s="21">
        <f t="shared" si="32"/>
        <v>0.81</v>
      </c>
      <c r="I92" s="21">
        <f t="shared" si="32"/>
        <v>9.5000000000000001E-2</v>
      </c>
      <c r="J92" s="21">
        <f t="shared" si="32"/>
        <v>0</v>
      </c>
      <c r="K92" s="21">
        <f t="shared" si="32"/>
        <v>0</v>
      </c>
      <c r="L92" s="21">
        <f t="shared" si="32"/>
        <v>0</v>
      </c>
      <c r="M92" s="21">
        <f t="shared" si="32"/>
        <v>0</v>
      </c>
      <c r="N92" s="21">
        <f t="shared" si="32"/>
        <v>0</v>
      </c>
      <c r="O92" s="21">
        <f t="shared" si="32"/>
        <v>0</v>
      </c>
      <c r="P92" s="21">
        <f t="shared" si="32"/>
        <v>0</v>
      </c>
      <c r="Q92" s="21">
        <f t="shared" si="32"/>
        <v>0</v>
      </c>
      <c r="R92" s="34">
        <f t="shared" si="33"/>
        <v>44</v>
      </c>
      <c r="S92" s="34">
        <f t="shared" si="33"/>
        <v>29</v>
      </c>
      <c r="AI92" s="90">
        <v>28</v>
      </c>
      <c r="AJ92" s="90">
        <v>1</v>
      </c>
      <c r="AK92" s="90" t="s">
        <v>583</v>
      </c>
      <c r="AL92" s="90">
        <v>9.0000000000000107</v>
      </c>
      <c r="AM92" s="14">
        <f>AM33</f>
        <v>90</v>
      </c>
      <c r="AN92" s="90">
        <v>4</v>
      </c>
      <c r="AO92" s="90"/>
      <c r="AP92" s="90"/>
      <c r="AQ92" s="14">
        <f>ROUND(AQ$62*AN33/$AL92,0)</f>
        <v>0</v>
      </c>
      <c r="AR92" s="14">
        <f>ROUND(AR$62*AO33/$AL92/5,0)*5</f>
        <v>0</v>
      </c>
      <c r="AS92" s="14">
        <f>ROUND(AS$62*AP33/$AL92/5,0)*5</f>
        <v>0</v>
      </c>
      <c r="AT92" s="14">
        <f>ROUND(AT$62*AQ33/$AL92,0)</f>
        <v>16</v>
      </c>
      <c r="AU92" s="14">
        <f>ROUND(AU$62*AR33/$AL92,0)</f>
        <v>0</v>
      </c>
      <c r="AV92" s="14">
        <f>ROUND(AV$62*AS33/$AL92,0)</f>
        <v>0</v>
      </c>
      <c r="AW92" s="14">
        <f>ROUND(AW$62*AT33/$AL92,0)</f>
        <v>16</v>
      </c>
      <c r="AX92" s="14">
        <f>ROUND(AX$62*AU33/$AL92,0)</f>
        <v>0</v>
      </c>
      <c r="AY92" s="14">
        <f>ROUND(AY$62*AV33/$AL92,0)</f>
        <v>0</v>
      </c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</row>
    <row r="93" spans="1:65" ht="16.5" x14ac:dyDescent="0.2">
      <c r="A93" s="28">
        <v>45</v>
      </c>
      <c r="B93" s="28">
        <v>5</v>
      </c>
      <c r="C93" s="28">
        <v>15</v>
      </c>
      <c r="D93" s="19">
        <v>1</v>
      </c>
      <c r="H93" s="21">
        <f t="shared" si="32"/>
        <v>0.8</v>
      </c>
      <c r="I93" s="21">
        <f t="shared" si="32"/>
        <v>0.1</v>
      </c>
      <c r="J93" s="21">
        <f t="shared" si="32"/>
        <v>0</v>
      </c>
      <c r="K93" s="21">
        <f t="shared" si="32"/>
        <v>0</v>
      </c>
      <c r="L93" s="21">
        <f t="shared" si="32"/>
        <v>0</v>
      </c>
      <c r="M93" s="21">
        <f t="shared" si="32"/>
        <v>0</v>
      </c>
      <c r="N93" s="21">
        <f t="shared" si="32"/>
        <v>0</v>
      </c>
      <c r="O93" s="21">
        <f t="shared" si="32"/>
        <v>0</v>
      </c>
      <c r="P93" s="21">
        <f t="shared" si="32"/>
        <v>0</v>
      </c>
      <c r="Q93" s="21">
        <f t="shared" si="32"/>
        <v>0</v>
      </c>
      <c r="R93" s="34">
        <f t="shared" si="33"/>
        <v>45</v>
      </c>
      <c r="S93" s="34">
        <f t="shared" si="33"/>
        <v>30</v>
      </c>
      <c r="AI93" s="90">
        <v>29</v>
      </c>
      <c r="AJ93" s="90">
        <v>2</v>
      </c>
      <c r="AK93" s="90" t="s">
        <v>630</v>
      </c>
      <c r="AL93" s="90">
        <v>9.0000000000000107</v>
      </c>
      <c r="AM93" s="14">
        <f>AM34</f>
        <v>92</v>
      </c>
      <c r="AN93" s="90">
        <v>4</v>
      </c>
      <c r="AO93" s="90"/>
      <c r="AP93" s="90"/>
      <c r="AQ93" s="14">
        <f>ROUND(AQ$62*AN34/$AL93,0)</f>
        <v>0</v>
      </c>
      <c r="AR93" s="14">
        <f>ROUND(AR$62*AO34/$AL93/5,0)*5</f>
        <v>0</v>
      </c>
      <c r="AS93" s="14">
        <f>ROUND(AS$62*AP34/$AL93/5,0)*5</f>
        <v>0</v>
      </c>
      <c r="AT93" s="14">
        <f>ROUND(AT$62*AQ34/$AL93,0)</f>
        <v>19</v>
      </c>
      <c r="AU93" s="14">
        <f>ROUND(AU$62*AR34/$AL93,0)</f>
        <v>0</v>
      </c>
      <c r="AV93" s="14">
        <f>ROUND(AV$62*AS34/$AL93,0)</f>
        <v>0</v>
      </c>
      <c r="AW93" s="14">
        <f>ROUND(AW$62*AT34/$AL93,0)</f>
        <v>0</v>
      </c>
      <c r="AX93" s="14">
        <f>ROUND(AX$62*AU34/$AL93,0)</f>
        <v>6</v>
      </c>
      <c r="AY93" s="14">
        <f>ROUND(AY$62*AV34/$AL93,0)</f>
        <v>0</v>
      </c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</row>
    <row r="94" spans="1:65" ht="16.5" x14ac:dyDescent="0.2">
      <c r="A94" s="28">
        <v>46</v>
      </c>
      <c r="B94" s="28">
        <v>6</v>
      </c>
      <c r="C94" s="28">
        <v>1</v>
      </c>
      <c r="D94" s="19">
        <v>0.3</v>
      </c>
      <c r="H94" s="21">
        <f t="shared" si="32"/>
        <v>0.75499999999999989</v>
      </c>
      <c r="I94" s="21">
        <f t="shared" si="32"/>
        <v>0.1225</v>
      </c>
      <c r="J94" s="21">
        <f t="shared" si="32"/>
        <v>0</v>
      </c>
      <c r="K94" s="21">
        <f t="shared" si="32"/>
        <v>0</v>
      </c>
      <c r="L94" s="21">
        <f t="shared" si="32"/>
        <v>0</v>
      </c>
      <c r="M94" s="21">
        <f t="shared" si="32"/>
        <v>0</v>
      </c>
      <c r="N94" s="21">
        <f t="shared" si="32"/>
        <v>0</v>
      </c>
      <c r="O94" s="21">
        <f t="shared" si="32"/>
        <v>0</v>
      </c>
      <c r="P94" s="21">
        <f t="shared" si="32"/>
        <v>0</v>
      </c>
      <c r="Q94" s="21">
        <f t="shared" si="32"/>
        <v>0</v>
      </c>
      <c r="R94" s="34">
        <f t="shared" si="33"/>
        <v>46</v>
      </c>
      <c r="S94" s="34">
        <f t="shared" si="33"/>
        <v>31</v>
      </c>
      <c r="AI94" s="90">
        <v>30</v>
      </c>
      <c r="AJ94" s="90">
        <v>3</v>
      </c>
      <c r="AK94" s="90" t="s">
        <v>630</v>
      </c>
      <c r="AL94" s="90">
        <v>9.0000000000000107</v>
      </c>
      <c r="AM94" s="14">
        <f>AM35</f>
        <v>95</v>
      </c>
      <c r="AN94" s="90">
        <v>4</v>
      </c>
      <c r="AO94" s="90"/>
      <c r="AP94" s="90"/>
      <c r="AQ94" s="14">
        <f>ROUND(AQ$62*AN35/$AL94,0)</f>
        <v>0</v>
      </c>
      <c r="AR94" s="14">
        <f>ROUND(AR$62*AO35/$AL94/5,0)*5</f>
        <v>0</v>
      </c>
      <c r="AS94" s="14">
        <f>ROUND(AS$62*AP35/$AL94/5,0)*5</f>
        <v>0</v>
      </c>
      <c r="AT94" s="14">
        <f>ROUND(AT$62*AQ35/$AL94,0)</f>
        <v>19</v>
      </c>
      <c r="AU94" s="14">
        <f>ROUND(AU$62*AR35/$AL94,0)</f>
        <v>0</v>
      </c>
      <c r="AV94" s="14">
        <f>ROUND(AV$62*AS35/$AL94,0)</f>
        <v>0</v>
      </c>
      <c r="AW94" s="14">
        <f>ROUND(AW$62*AT35/$AL94,0)</f>
        <v>0</v>
      </c>
      <c r="AX94" s="14">
        <f>ROUND(AX$62*AU35/$AL94,0)</f>
        <v>6</v>
      </c>
      <c r="AY94" s="14">
        <f>ROUND(AY$62*AV35/$AL94,0)</f>
        <v>0</v>
      </c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</row>
    <row r="95" spans="1:65" ht="16.5" x14ac:dyDescent="0.2">
      <c r="A95" s="28">
        <v>47</v>
      </c>
      <c r="B95" s="28">
        <v>6</v>
      </c>
      <c r="C95" s="28">
        <v>2</v>
      </c>
      <c r="D95" s="19">
        <v>0.35</v>
      </c>
      <c r="H95" s="21">
        <f t="shared" si="32"/>
        <v>0.74750000000000005</v>
      </c>
      <c r="I95" s="21">
        <f t="shared" si="32"/>
        <v>0.12625</v>
      </c>
      <c r="J95" s="21">
        <f t="shared" si="32"/>
        <v>0</v>
      </c>
      <c r="K95" s="21">
        <f t="shared" si="32"/>
        <v>0</v>
      </c>
      <c r="L95" s="21">
        <f t="shared" si="32"/>
        <v>0</v>
      </c>
      <c r="M95" s="21">
        <f t="shared" si="32"/>
        <v>0</v>
      </c>
      <c r="N95" s="21">
        <f t="shared" si="32"/>
        <v>0</v>
      </c>
      <c r="O95" s="21">
        <f t="shared" si="32"/>
        <v>0</v>
      </c>
      <c r="P95" s="21">
        <f t="shared" si="32"/>
        <v>0</v>
      </c>
      <c r="Q95" s="21">
        <f t="shared" si="32"/>
        <v>0</v>
      </c>
      <c r="R95" s="34">
        <f t="shared" si="33"/>
        <v>46</v>
      </c>
      <c r="S95" s="34">
        <f t="shared" si="33"/>
        <v>31</v>
      </c>
      <c r="AI95" s="90">
        <v>31</v>
      </c>
      <c r="AJ95" s="90">
        <v>1</v>
      </c>
      <c r="AK95" s="90" t="s">
        <v>630</v>
      </c>
      <c r="AL95" s="90">
        <v>9.0000000000000107</v>
      </c>
      <c r="AM95" s="14">
        <f>AM36</f>
        <v>97</v>
      </c>
      <c r="AN95" s="90">
        <v>4</v>
      </c>
      <c r="AO95" s="90"/>
      <c r="AP95" s="90"/>
      <c r="AQ95" s="14">
        <f>ROUND(AQ$62*AN36/$AL95,0)</f>
        <v>0</v>
      </c>
      <c r="AR95" s="14">
        <f>ROUND(AR$62*AO36/$AL95/5,0)*5</f>
        <v>0</v>
      </c>
      <c r="AS95" s="14">
        <f>ROUND(AS$62*AP36/$AL95/5,0)*5</f>
        <v>0</v>
      </c>
      <c r="AT95" s="14">
        <f>ROUND(AT$62*AQ36/$AL95,0)</f>
        <v>19</v>
      </c>
      <c r="AU95" s="14">
        <f>ROUND(AU$62*AR36/$AL95,0)</f>
        <v>0</v>
      </c>
      <c r="AV95" s="14">
        <f>ROUND(AV$62*AS36/$AL95,0)</f>
        <v>0</v>
      </c>
      <c r="AW95" s="14">
        <f>ROUND(AW$62*AT36/$AL95,0)</f>
        <v>0</v>
      </c>
      <c r="AX95" s="14">
        <f>ROUND(AX$62*AU36/$AL95,0)</f>
        <v>6</v>
      </c>
      <c r="AY95" s="14">
        <f>ROUND(AY$62*AV36/$AL95,0)</f>
        <v>0</v>
      </c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</row>
    <row r="96" spans="1:65" ht="16.5" x14ac:dyDescent="0.2">
      <c r="A96" s="28">
        <v>48</v>
      </c>
      <c r="B96" s="28">
        <v>6</v>
      </c>
      <c r="C96" s="28">
        <v>3</v>
      </c>
      <c r="D96" s="19">
        <v>0.4</v>
      </c>
      <c r="H96" s="21">
        <f t="shared" si="32"/>
        <v>0.74</v>
      </c>
      <c r="I96" s="21">
        <f t="shared" si="32"/>
        <v>0.13</v>
      </c>
      <c r="J96" s="21">
        <f t="shared" si="32"/>
        <v>0</v>
      </c>
      <c r="K96" s="21">
        <f t="shared" si="32"/>
        <v>0</v>
      </c>
      <c r="L96" s="21">
        <f t="shared" si="32"/>
        <v>0</v>
      </c>
      <c r="M96" s="21">
        <f t="shared" si="32"/>
        <v>0</v>
      </c>
      <c r="N96" s="21">
        <f t="shared" si="32"/>
        <v>0</v>
      </c>
      <c r="O96" s="21">
        <f t="shared" si="32"/>
        <v>0</v>
      </c>
      <c r="P96" s="21">
        <f t="shared" si="32"/>
        <v>0</v>
      </c>
      <c r="Q96" s="21">
        <f t="shared" si="32"/>
        <v>0</v>
      </c>
      <c r="R96" s="34">
        <f t="shared" si="33"/>
        <v>47</v>
      </c>
      <c r="S96" s="34">
        <f t="shared" si="33"/>
        <v>32</v>
      </c>
      <c r="AI96" s="90">
        <v>32</v>
      </c>
      <c r="AJ96" s="90">
        <v>2</v>
      </c>
      <c r="AK96" s="90" t="s">
        <v>631</v>
      </c>
      <c r="AL96" s="90">
        <v>9.0000000000000107</v>
      </c>
      <c r="AM96" s="14">
        <f>AM37</f>
        <v>100</v>
      </c>
      <c r="AN96" s="90">
        <v>4</v>
      </c>
      <c r="AO96" s="90"/>
      <c r="AP96" s="90"/>
      <c r="AQ96" s="14">
        <f>ROUND(AQ$62*AN37/$AL96,0)</f>
        <v>0</v>
      </c>
      <c r="AR96" s="14">
        <f>ROUND(AR$62*AO37/$AL96/5,0)*5</f>
        <v>0</v>
      </c>
      <c r="AS96" s="14">
        <f>ROUND(AS$62*AP37/$AL96/5,0)*5</f>
        <v>0</v>
      </c>
      <c r="AT96" s="14">
        <f>ROUND(AT$62*AQ37/$AL96,0)</f>
        <v>19</v>
      </c>
      <c r="AU96" s="14">
        <f>ROUND(AU$62*AR37/$AL96,0)</f>
        <v>0</v>
      </c>
      <c r="AV96" s="14">
        <f>ROUND(AV$62*AS37/$AL96,0)</f>
        <v>0</v>
      </c>
      <c r="AW96" s="14">
        <f>ROUND(AW$62*AT37/$AL96,0)</f>
        <v>0</v>
      </c>
      <c r="AX96" s="14">
        <f>ROUND(AX$62*AU37/$AL96,0)</f>
        <v>9</v>
      </c>
      <c r="AY96" s="14">
        <f>ROUND(AY$62*AV37/$AL96,0)</f>
        <v>0</v>
      </c>
      <c r="BL96" s="15"/>
      <c r="BM96" s="15"/>
    </row>
    <row r="97" spans="1:65" ht="16.5" x14ac:dyDescent="0.2">
      <c r="A97" s="28">
        <v>49</v>
      </c>
      <c r="B97" s="28">
        <v>6</v>
      </c>
      <c r="C97" s="28">
        <v>4</v>
      </c>
      <c r="D97" s="19">
        <v>0.45</v>
      </c>
      <c r="H97" s="21">
        <f t="shared" si="32"/>
        <v>0.73250000000000015</v>
      </c>
      <c r="I97" s="21">
        <f t="shared" si="32"/>
        <v>0.13375000000000001</v>
      </c>
      <c r="J97" s="21">
        <f t="shared" si="32"/>
        <v>0</v>
      </c>
      <c r="K97" s="21">
        <f t="shared" si="32"/>
        <v>0</v>
      </c>
      <c r="L97" s="21">
        <f t="shared" si="32"/>
        <v>0</v>
      </c>
      <c r="M97" s="21">
        <f t="shared" si="32"/>
        <v>0</v>
      </c>
      <c r="N97" s="21">
        <f t="shared" si="32"/>
        <v>0</v>
      </c>
      <c r="O97" s="21">
        <f t="shared" si="32"/>
        <v>0</v>
      </c>
      <c r="P97" s="21">
        <f t="shared" si="32"/>
        <v>0</v>
      </c>
      <c r="Q97" s="21">
        <f t="shared" si="32"/>
        <v>0</v>
      </c>
      <c r="R97" s="34">
        <f t="shared" si="33"/>
        <v>47</v>
      </c>
      <c r="S97" s="34">
        <f t="shared" si="33"/>
        <v>32</v>
      </c>
      <c r="AI97" s="90">
        <v>33</v>
      </c>
      <c r="AJ97" s="90">
        <v>3</v>
      </c>
      <c r="AK97" s="90" t="s">
        <v>631</v>
      </c>
      <c r="AL97" s="90">
        <v>9.0000000000000107</v>
      </c>
      <c r="AM97" s="14">
        <f>AM38</f>
        <v>102</v>
      </c>
      <c r="AN97" s="90">
        <v>4</v>
      </c>
      <c r="AO97" s="90"/>
      <c r="AP97" s="90"/>
      <c r="AQ97" s="14">
        <f>ROUND(AQ$62*AN38/$AL97,0)</f>
        <v>0</v>
      </c>
      <c r="AR97" s="14">
        <f>ROUND(AR$62*AO38/$AL97/5,0)*5</f>
        <v>0</v>
      </c>
      <c r="AS97" s="14">
        <f>ROUND(AS$62*AP38/$AL97/5,0)*5</f>
        <v>0</v>
      </c>
      <c r="AT97" s="14">
        <f>ROUND(AT$62*AQ38/$AL97,0)</f>
        <v>19</v>
      </c>
      <c r="AU97" s="14">
        <f>ROUND(AU$62*AR38/$AL97,0)</f>
        <v>0</v>
      </c>
      <c r="AV97" s="14">
        <f>ROUND(AV$62*AS38/$AL97,0)</f>
        <v>0</v>
      </c>
      <c r="AW97" s="14">
        <f>ROUND(AW$62*AT38/$AL97,0)</f>
        <v>0</v>
      </c>
      <c r="AX97" s="14">
        <f>ROUND(AX$62*AU38/$AL97,0)</f>
        <v>9</v>
      </c>
      <c r="AY97" s="14">
        <f>ROUND(AY$62*AV38/$AL97,0)</f>
        <v>0</v>
      </c>
      <c r="BL97" s="15"/>
      <c r="BM97" s="15"/>
    </row>
    <row r="98" spans="1:65" ht="16.5" x14ac:dyDescent="0.2">
      <c r="A98" s="28">
        <v>50</v>
      </c>
      <c r="B98" s="28">
        <v>6</v>
      </c>
      <c r="C98" s="28">
        <v>5</v>
      </c>
      <c r="D98" s="19">
        <v>0.5</v>
      </c>
      <c r="H98" s="21">
        <f t="shared" si="32"/>
        <v>0.72500000000000009</v>
      </c>
      <c r="I98" s="21">
        <f t="shared" si="32"/>
        <v>0.13750000000000001</v>
      </c>
      <c r="J98" s="21">
        <f t="shared" si="32"/>
        <v>0</v>
      </c>
      <c r="K98" s="21">
        <f t="shared" si="32"/>
        <v>0</v>
      </c>
      <c r="L98" s="21">
        <f t="shared" si="32"/>
        <v>0</v>
      </c>
      <c r="M98" s="21">
        <f t="shared" si="32"/>
        <v>0</v>
      </c>
      <c r="N98" s="21">
        <f t="shared" si="32"/>
        <v>0</v>
      </c>
      <c r="O98" s="21">
        <f t="shared" si="32"/>
        <v>0</v>
      </c>
      <c r="P98" s="21">
        <f t="shared" si="32"/>
        <v>0</v>
      </c>
      <c r="Q98" s="21">
        <f t="shared" si="32"/>
        <v>0</v>
      </c>
      <c r="R98" s="34">
        <f t="shared" si="33"/>
        <v>47</v>
      </c>
      <c r="S98" s="34">
        <f t="shared" si="33"/>
        <v>32</v>
      </c>
      <c r="AI98" s="90">
        <v>34</v>
      </c>
      <c r="AJ98" s="90">
        <v>1</v>
      </c>
      <c r="AK98" s="90" t="s">
        <v>631</v>
      </c>
      <c r="AL98" s="90">
        <v>9.0000000000000107</v>
      </c>
      <c r="AM98" s="14">
        <f>AM39</f>
        <v>105</v>
      </c>
      <c r="AN98" s="90">
        <v>4</v>
      </c>
      <c r="AO98" s="90"/>
      <c r="AP98" s="90"/>
      <c r="AQ98" s="14">
        <f>ROUND(AQ$62*AN39/$AL98,0)</f>
        <v>0</v>
      </c>
      <c r="AR98" s="14">
        <f>ROUND(AR$62*AO39/$AL98/5,0)*5</f>
        <v>0</v>
      </c>
      <c r="AS98" s="14">
        <f>ROUND(AS$62*AP39/$AL98/5,0)*5</f>
        <v>0</v>
      </c>
      <c r="AT98" s="14">
        <f>ROUND(AT$62*AQ39/$AL98,0)</f>
        <v>21</v>
      </c>
      <c r="AU98" s="14">
        <f>ROUND(AU$62*AR39/$AL98,0)</f>
        <v>0</v>
      </c>
      <c r="AV98" s="14">
        <f>ROUND(AV$62*AS39/$AL98,0)</f>
        <v>0</v>
      </c>
      <c r="AW98" s="14">
        <f>ROUND(AW$62*AT39/$AL98,0)</f>
        <v>0</v>
      </c>
      <c r="AX98" s="14">
        <f>ROUND(AX$62*AU39/$AL98,0)</f>
        <v>9</v>
      </c>
      <c r="AY98" s="14">
        <f>ROUND(AY$62*AV39/$AL98,0)</f>
        <v>0</v>
      </c>
      <c r="BL98" s="15"/>
      <c r="BM98" s="15"/>
    </row>
    <row r="99" spans="1:65" ht="16.5" x14ac:dyDescent="0.2">
      <c r="A99" s="28">
        <v>51</v>
      </c>
      <c r="B99" s="28">
        <v>6</v>
      </c>
      <c r="C99" s="28">
        <v>6</v>
      </c>
      <c r="D99" s="19">
        <v>0.55000000000000004</v>
      </c>
      <c r="H99" s="21">
        <f t="shared" ref="H99:Q108" si="34">(INDEX(H$7:H$27,$B99)*(1-$D99)+INDEX(H$7:H$27,$B99+1)*$D99)*H$4*$B$2</f>
        <v>0.71750000000000003</v>
      </c>
      <c r="I99" s="21">
        <f t="shared" si="34"/>
        <v>0.14124999999999999</v>
      </c>
      <c r="J99" s="21">
        <f t="shared" si="34"/>
        <v>0</v>
      </c>
      <c r="K99" s="21">
        <f t="shared" si="34"/>
        <v>0</v>
      </c>
      <c r="L99" s="21">
        <f t="shared" si="34"/>
        <v>0</v>
      </c>
      <c r="M99" s="21">
        <f t="shared" si="34"/>
        <v>0</v>
      </c>
      <c r="N99" s="21">
        <f t="shared" si="34"/>
        <v>0</v>
      </c>
      <c r="O99" s="21">
        <f t="shared" si="34"/>
        <v>0</v>
      </c>
      <c r="P99" s="21">
        <f t="shared" si="34"/>
        <v>0</v>
      </c>
      <c r="Q99" s="21">
        <f t="shared" si="34"/>
        <v>0</v>
      </c>
      <c r="R99" s="34">
        <f t="shared" si="33"/>
        <v>47</v>
      </c>
      <c r="S99" s="34">
        <f t="shared" si="33"/>
        <v>32</v>
      </c>
      <c r="AI99" s="90">
        <v>35</v>
      </c>
      <c r="AJ99" s="90">
        <v>2</v>
      </c>
      <c r="AK99" s="90" t="s">
        <v>573</v>
      </c>
      <c r="AL99" s="90">
        <v>9.0000000000000107</v>
      </c>
      <c r="AM99" s="14">
        <f>AM40</f>
        <v>107</v>
      </c>
      <c r="AN99" s="90">
        <v>4</v>
      </c>
      <c r="AO99" s="90"/>
      <c r="AP99" s="90"/>
      <c r="AQ99" s="14">
        <f>ROUND(AQ$62*AN40/$AL99,0)</f>
        <v>0</v>
      </c>
      <c r="AR99" s="14">
        <f>ROUND(AR$62*AO40/$AL99/5,0)*5</f>
        <v>0</v>
      </c>
      <c r="AS99" s="14">
        <f>ROUND(AS$62*AP40/$AL99/5,0)*5</f>
        <v>0</v>
      </c>
      <c r="AT99" s="14">
        <f>ROUND(AT$62*AQ40/$AL99,0)</f>
        <v>21</v>
      </c>
      <c r="AU99" s="14">
        <f>ROUND(AU$62*AR40/$AL99,0)</f>
        <v>0</v>
      </c>
      <c r="AV99" s="14">
        <f>ROUND(AV$62*AS40/$AL99,0)</f>
        <v>0</v>
      </c>
      <c r="AW99" s="14">
        <f>ROUND(AW$62*AT40/$AL99,0)</f>
        <v>0</v>
      </c>
      <c r="AX99" s="14">
        <f>ROUND(AX$62*AU40/$AL99,0)</f>
        <v>11</v>
      </c>
      <c r="AY99" s="14">
        <f>ROUND(AY$62*AV40/$AL99,0)</f>
        <v>0</v>
      </c>
      <c r="BL99" s="15"/>
      <c r="BM99" s="15"/>
    </row>
    <row r="100" spans="1:65" ht="16.5" x14ac:dyDescent="0.2">
      <c r="A100" s="28">
        <v>52</v>
      </c>
      <c r="B100" s="28">
        <v>6</v>
      </c>
      <c r="C100" s="28">
        <v>7</v>
      </c>
      <c r="D100" s="19">
        <v>0.6</v>
      </c>
      <c r="H100" s="21">
        <f t="shared" si="34"/>
        <v>0.71000000000000008</v>
      </c>
      <c r="I100" s="21">
        <f t="shared" si="34"/>
        <v>0.14500000000000002</v>
      </c>
      <c r="J100" s="21">
        <f t="shared" si="34"/>
        <v>0</v>
      </c>
      <c r="K100" s="21">
        <f t="shared" si="34"/>
        <v>0</v>
      </c>
      <c r="L100" s="21">
        <f t="shared" si="34"/>
        <v>0</v>
      </c>
      <c r="M100" s="21">
        <f t="shared" si="34"/>
        <v>0</v>
      </c>
      <c r="N100" s="21">
        <f t="shared" si="34"/>
        <v>0</v>
      </c>
      <c r="O100" s="21">
        <f t="shared" si="34"/>
        <v>0</v>
      </c>
      <c r="P100" s="21">
        <f t="shared" si="34"/>
        <v>0</v>
      </c>
      <c r="Q100" s="21">
        <f t="shared" si="34"/>
        <v>0</v>
      </c>
      <c r="R100" s="34">
        <f t="shared" si="33"/>
        <v>48</v>
      </c>
      <c r="S100" s="34">
        <f t="shared" si="33"/>
        <v>33</v>
      </c>
      <c r="AI100" s="90">
        <v>36</v>
      </c>
      <c r="AJ100" s="90">
        <v>3</v>
      </c>
      <c r="AK100" s="90" t="s">
        <v>573</v>
      </c>
      <c r="AL100" s="90">
        <v>9.0000000000000107</v>
      </c>
      <c r="AM100" s="14">
        <f>AM41</f>
        <v>110</v>
      </c>
      <c r="AN100" s="90">
        <v>4</v>
      </c>
      <c r="AO100" s="90"/>
      <c r="AP100" s="90"/>
      <c r="AQ100" s="14">
        <f>ROUND(AQ$62*AN41/$AL100,0)</f>
        <v>0</v>
      </c>
      <c r="AR100" s="14">
        <f>ROUND(AR$62*AO41/$AL100/5,0)*5</f>
        <v>0</v>
      </c>
      <c r="AS100" s="14">
        <f>ROUND(AS$62*AP41/$AL100/5,0)*5</f>
        <v>0</v>
      </c>
      <c r="AT100" s="14">
        <f>ROUND(AT$62*AQ41/$AL100,0)</f>
        <v>21</v>
      </c>
      <c r="AU100" s="14">
        <f>ROUND(AU$62*AR41/$AL100,0)</f>
        <v>0</v>
      </c>
      <c r="AV100" s="14">
        <f>ROUND(AV$62*AS41/$AL100,0)</f>
        <v>0</v>
      </c>
      <c r="AW100" s="14">
        <f>ROUND(AW$62*AT41/$AL100,0)</f>
        <v>0</v>
      </c>
      <c r="AX100" s="14">
        <f>ROUND(AX$62*AU41/$AL100,0)</f>
        <v>11</v>
      </c>
      <c r="AY100" s="14">
        <f>ROUND(AY$62*AV41/$AL100,0)</f>
        <v>0</v>
      </c>
      <c r="BL100" s="15"/>
      <c r="BM100" s="15"/>
    </row>
    <row r="101" spans="1:65" ht="16.5" x14ac:dyDescent="0.2">
      <c r="A101" s="28">
        <v>53</v>
      </c>
      <c r="B101" s="28">
        <v>6</v>
      </c>
      <c r="C101" s="28">
        <v>8</v>
      </c>
      <c r="D101" s="19">
        <v>0.65</v>
      </c>
      <c r="H101" s="21">
        <f t="shared" si="34"/>
        <v>0.70250000000000001</v>
      </c>
      <c r="I101" s="21">
        <f t="shared" si="34"/>
        <v>0.14874999999999999</v>
      </c>
      <c r="J101" s="21">
        <f t="shared" si="34"/>
        <v>0</v>
      </c>
      <c r="K101" s="21">
        <f t="shared" si="34"/>
        <v>0</v>
      </c>
      <c r="L101" s="21">
        <f t="shared" si="34"/>
        <v>0</v>
      </c>
      <c r="M101" s="21">
        <f t="shared" si="34"/>
        <v>0</v>
      </c>
      <c r="N101" s="21">
        <f t="shared" si="34"/>
        <v>0</v>
      </c>
      <c r="O101" s="21">
        <f t="shared" si="34"/>
        <v>0</v>
      </c>
      <c r="P101" s="21">
        <f t="shared" si="34"/>
        <v>0</v>
      </c>
      <c r="Q101" s="21">
        <f t="shared" si="34"/>
        <v>0</v>
      </c>
      <c r="R101" s="34">
        <f t="shared" si="33"/>
        <v>48</v>
      </c>
      <c r="S101" s="34">
        <f t="shared" si="33"/>
        <v>33</v>
      </c>
      <c r="AI101" s="90">
        <v>37</v>
      </c>
      <c r="AJ101" s="90">
        <v>1</v>
      </c>
      <c r="AK101" s="90" t="s">
        <v>573</v>
      </c>
      <c r="AL101" s="90">
        <v>9.0000000000000107</v>
      </c>
      <c r="AM101" s="14">
        <f>AM42</f>
        <v>112</v>
      </c>
      <c r="AN101" s="90">
        <v>4</v>
      </c>
      <c r="AO101" s="90"/>
      <c r="AP101" s="90"/>
      <c r="AQ101" s="14">
        <f>ROUND(AQ$62*AN42/$AL101,0)</f>
        <v>0</v>
      </c>
      <c r="AR101" s="14">
        <f>ROUND(AR$62*AO42/$AL101/5,0)*5</f>
        <v>0</v>
      </c>
      <c r="AS101" s="14">
        <f>ROUND(AS$62*AP42/$AL101/5,0)*5</f>
        <v>0</v>
      </c>
      <c r="AT101" s="14">
        <f>ROUND(AT$62*AQ42/$AL101,0)</f>
        <v>21</v>
      </c>
      <c r="AU101" s="14">
        <f>ROUND(AU$62*AR42/$AL101,0)</f>
        <v>0</v>
      </c>
      <c r="AV101" s="14">
        <f>ROUND(AV$62*AS42/$AL101,0)</f>
        <v>0</v>
      </c>
      <c r="AW101" s="14">
        <f>ROUND(AW$62*AT42/$AL101,0)</f>
        <v>0</v>
      </c>
      <c r="AX101" s="14">
        <f>ROUND(AX$62*AU42/$AL101,0)</f>
        <v>13</v>
      </c>
      <c r="AY101" s="14">
        <f>ROUND(AY$62*AV42/$AL101,0)</f>
        <v>0</v>
      </c>
      <c r="BL101" s="15"/>
      <c r="BM101" s="15"/>
    </row>
    <row r="102" spans="1:65" ht="16.5" x14ac:dyDescent="0.2">
      <c r="A102" s="28">
        <v>54</v>
      </c>
      <c r="B102" s="28">
        <v>6</v>
      </c>
      <c r="C102" s="28">
        <v>9</v>
      </c>
      <c r="D102" s="19">
        <v>0.7</v>
      </c>
      <c r="H102" s="21">
        <f t="shared" si="34"/>
        <v>0.69500000000000006</v>
      </c>
      <c r="I102" s="21">
        <f t="shared" si="34"/>
        <v>0.1525</v>
      </c>
      <c r="J102" s="21">
        <f t="shared" si="34"/>
        <v>0</v>
      </c>
      <c r="K102" s="21">
        <f t="shared" si="34"/>
        <v>0</v>
      </c>
      <c r="L102" s="21">
        <f t="shared" si="34"/>
        <v>0</v>
      </c>
      <c r="M102" s="21">
        <f t="shared" si="34"/>
        <v>0</v>
      </c>
      <c r="N102" s="21">
        <f t="shared" si="34"/>
        <v>0</v>
      </c>
      <c r="O102" s="21">
        <f t="shared" si="34"/>
        <v>0</v>
      </c>
      <c r="P102" s="21">
        <f t="shared" si="34"/>
        <v>0</v>
      </c>
      <c r="Q102" s="21">
        <f t="shared" si="34"/>
        <v>0</v>
      </c>
      <c r="R102" s="34">
        <f t="shared" si="33"/>
        <v>48</v>
      </c>
      <c r="S102" s="34">
        <f t="shared" si="33"/>
        <v>33</v>
      </c>
      <c r="AI102" s="90">
        <v>38</v>
      </c>
      <c r="AJ102" s="90">
        <v>2</v>
      </c>
      <c r="AK102" s="90" t="s">
        <v>632</v>
      </c>
      <c r="AL102" s="90">
        <v>9.0000000000000107</v>
      </c>
      <c r="AM102" s="14">
        <f>AM43</f>
        <v>115</v>
      </c>
      <c r="AN102" s="90">
        <v>5</v>
      </c>
      <c r="AO102" s="90"/>
      <c r="AP102" s="90"/>
      <c r="AQ102" s="14">
        <f>ROUND(AQ$62*AN43/$AL102,0)</f>
        <v>0</v>
      </c>
      <c r="AR102" s="14">
        <f>ROUND(AR$62*AO43/$AL102/5,0)*5</f>
        <v>0</v>
      </c>
      <c r="AS102" s="14">
        <f>ROUND(AS$62*AP43/$AL102/5,0)*5</f>
        <v>0</v>
      </c>
      <c r="AT102" s="14">
        <f>ROUND(AT$62*AQ43/$AL102,0)</f>
        <v>0</v>
      </c>
      <c r="AU102" s="14">
        <f>ROUND(AU$62*AR43/$AL102,0)</f>
        <v>8</v>
      </c>
      <c r="AV102" s="14">
        <f>ROUND(AV$62*AS43/$AL102,0)</f>
        <v>0</v>
      </c>
      <c r="AW102" s="14">
        <f>ROUND(AW$62*AT43/$AL102,0)</f>
        <v>0</v>
      </c>
      <c r="AX102" s="14">
        <f>ROUND(AX$62*AU43/$AL102,0)</f>
        <v>15</v>
      </c>
      <c r="AY102" s="14">
        <f>ROUND(AY$62*AV43/$AL102,0)</f>
        <v>0</v>
      </c>
      <c r="BL102" s="15"/>
      <c r="BM102" s="15"/>
    </row>
    <row r="103" spans="1:65" ht="16.5" x14ac:dyDescent="0.2">
      <c r="A103" s="28">
        <v>55</v>
      </c>
      <c r="B103" s="28">
        <v>6</v>
      </c>
      <c r="C103" s="28">
        <v>10</v>
      </c>
      <c r="D103" s="19">
        <v>0.75</v>
      </c>
      <c r="H103" s="21">
        <f t="shared" si="34"/>
        <v>0.6875</v>
      </c>
      <c r="I103" s="21">
        <f t="shared" si="34"/>
        <v>0.15624999999999997</v>
      </c>
      <c r="J103" s="21">
        <f t="shared" si="34"/>
        <v>0</v>
      </c>
      <c r="K103" s="21">
        <f t="shared" si="34"/>
        <v>0</v>
      </c>
      <c r="L103" s="21">
        <f t="shared" si="34"/>
        <v>0</v>
      </c>
      <c r="M103" s="21">
        <f t="shared" si="34"/>
        <v>0</v>
      </c>
      <c r="N103" s="21">
        <f t="shared" si="34"/>
        <v>0</v>
      </c>
      <c r="O103" s="21">
        <f t="shared" si="34"/>
        <v>0</v>
      </c>
      <c r="P103" s="21">
        <f t="shared" si="34"/>
        <v>0</v>
      </c>
      <c r="Q103" s="21">
        <f t="shared" si="34"/>
        <v>0</v>
      </c>
      <c r="R103" s="34">
        <f t="shared" si="33"/>
        <v>48</v>
      </c>
      <c r="S103" s="34">
        <f t="shared" si="33"/>
        <v>33</v>
      </c>
      <c r="AI103" s="90">
        <v>39</v>
      </c>
      <c r="AJ103" s="90">
        <v>3</v>
      </c>
      <c r="AK103" s="90" t="s">
        <v>632</v>
      </c>
      <c r="AL103" s="90">
        <v>9.0000000000000107</v>
      </c>
      <c r="AM103" s="14">
        <f>AM44</f>
        <v>117</v>
      </c>
      <c r="AN103" s="90">
        <v>5</v>
      </c>
      <c r="AO103" s="90"/>
      <c r="AP103" s="90"/>
      <c r="AQ103" s="14">
        <f>ROUND(AQ$62*AN44/$AL103,0)</f>
        <v>0</v>
      </c>
      <c r="AR103" s="14">
        <f>ROUND(AR$62*AO44/$AL103/5,0)*5</f>
        <v>0</v>
      </c>
      <c r="AS103" s="14">
        <f>ROUND(AS$62*AP44/$AL103/5,0)*5</f>
        <v>0</v>
      </c>
      <c r="AT103" s="14">
        <f>ROUND(AT$62*AQ44/$AL103,0)</f>
        <v>0</v>
      </c>
      <c r="AU103" s="14">
        <f>ROUND(AU$62*AR44/$AL103,0)</f>
        <v>8</v>
      </c>
      <c r="AV103" s="14">
        <f>ROUND(AV$62*AS44/$AL103,0)</f>
        <v>0</v>
      </c>
      <c r="AW103" s="14">
        <f>ROUND(AW$62*AT44/$AL103,0)</f>
        <v>0</v>
      </c>
      <c r="AX103" s="14">
        <f>ROUND(AX$62*AU44/$AL103,0)</f>
        <v>15</v>
      </c>
      <c r="AY103" s="14">
        <f>ROUND(AY$62*AV44/$AL103,0)</f>
        <v>0</v>
      </c>
      <c r="BL103" s="15"/>
      <c r="BM103" s="15"/>
    </row>
    <row r="104" spans="1:65" ht="16.5" x14ac:dyDescent="0.2">
      <c r="A104" s="28">
        <v>56</v>
      </c>
      <c r="B104" s="28">
        <v>6</v>
      </c>
      <c r="C104" s="28">
        <v>11</v>
      </c>
      <c r="D104" s="19">
        <v>0.8</v>
      </c>
      <c r="H104" s="21">
        <f t="shared" si="34"/>
        <v>0.67999999999999994</v>
      </c>
      <c r="I104" s="21">
        <f t="shared" si="34"/>
        <v>0.15999999999999998</v>
      </c>
      <c r="J104" s="21">
        <f t="shared" si="34"/>
        <v>0</v>
      </c>
      <c r="K104" s="21">
        <f t="shared" si="34"/>
        <v>0</v>
      </c>
      <c r="L104" s="21">
        <f t="shared" si="34"/>
        <v>0</v>
      </c>
      <c r="M104" s="21">
        <f t="shared" si="34"/>
        <v>0</v>
      </c>
      <c r="N104" s="21">
        <f t="shared" si="34"/>
        <v>0</v>
      </c>
      <c r="O104" s="21">
        <f t="shared" si="34"/>
        <v>0</v>
      </c>
      <c r="P104" s="21">
        <f t="shared" si="34"/>
        <v>0</v>
      </c>
      <c r="Q104" s="21">
        <f t="shared" si="34"/>
        <v>0</v>
      </c>
      <c r="R104" s="34">
        <f t="shared" si="33"/>
        <v>49</v>
      </c>
      <c r="S104" s="34">
        <f t="shared" si="33"/>
        <v>34</v>
      </c>
      <c r="AI104" s="90">
        <v>40</v>
      </c>
      <c r="AJ104" s="90">
        <v>1</v>
      </c>
      <c r="AK104" s="90" t="s">
        <v>632</v>
      </c>
      <c r="AL104" s="90">
        <v>9.0000000000000107</v>
      </c>
      <c r="AM104" s="14">
        <f>AM45</f>
        <v>120</v>
      </c>
      <c r="AN104" s="90">
        <v>5</v>
      </c>
      <c r="AO104" s="90"/>
      <c r="AP104" s="90"/>
      <c r="AQ104" s="14">
        <f>ROUND(AQ$62*AN45/$AL104,0)</f>
        <v>0</v>
      </c>
      <c r="AR104" s="14">
        <f>ROUND(AR$62*AO45/$AL104/5,0)*5</f>
        <v>0</v>
      </c>
      <c r="AS104" s="14">
        <f>ROUND(AS$62*AP45/$AL104/5,0)*5</f>
        <v>0</v>
      </c>
      <c r="AT104" s="14">
        <f>ROUND(AT$62*AQ45/$AL104,0)</f>
        <v>0</v>
      </c>
      <c r="AU104" s="14">
        <f>ROUND(AU$62*AR45/$AL104,0)</f>
        <v>8</v>
      </c>
      <c r="AV104" s="14">
        <f>ROUND(AV$62*AS45/$AL104,0)</f>
        <v>0</v>
      </c>
      <c r="AW104" s="14">
        <f>ROUND(AW$62*AT45/$AL104,0)</f>
        <v>0</v>
      </c>
      <c r="AX104" s="14">
        <f>ROUND(AX$62*AU45/$AL104,0)</f>
        <v>15</v>
      </c>
      <c r="AY104" s="14">
        <f>ROUND(AY$62*AV45/$AL104,0)</f>
        <v>0</v>
      </c>
      <c r="BL104" s="15"/>
      <c r="BM104" s="15"/>
    </row>
    <row r="105" spans="1:65" ht="16.5" x14ac:dyDescent="0.2">
      <c r="A105" s="28">
        <v>57</v>
      </c>
      <c r="B105" s="28">
        <v>6</v>
      </c>
      <c r="C105" s="28">
        <v>12</v>
      </c>
      <c r="D105" s="19">
        <v>0.85</v>
      </c>
      <c r="H105" s="21">
        <f t="shared" si="34"/>
        <v>0.67249999999999999</v>
      </c>
      <c r="I105" s="21">
        <f t="shared" si="34"/>
        <v>0.16375000000000001</v>
      </c>
      <c r="J105" s="21">
        <f t="shared" si="34"/>
        <v>0</v>
      </c>
      <c r="K105" s="21">
        <f t="shared" si="34"/>
        <v>0</v>
      </c>
      <c r="L105" s="21">
        <f t="shared" si="34"/>
        <v>0</v>
      </c>
      <c r="M105" s="21">
        <f t="shared" si="34"/>
        <v>0</v>
      </c>
      <c r="N105" s="21">
        <f t="shared" si="34"/>
        <v>0</v>
      </c>
      <c r="O105" s="21">
        <f t="shared" si="34"/>
        <v>0</v>
      </c>
      <c r="P105" s="21">
        <f t="shared" si="34"/>
        <v>0</v>
      </c>
      <c r="Q105" s="21">
        <f t="shared" si="34"/>
        <v>0</v>
      </c>
      <c r="R105" s="34">
        <f t="shared" si="33"/>
        <v>49</v>
      </c>
      <c r="S105" s="34">
        <f t="shared" si="33"/>
        <v>34</v>
      </c>
      <c r="AI105" s="90">
        <v>41</v>
      </c>
      <c r="AJ105" s="90">
        <v>2</v>
      </c>
      <c r="AK105" s="90" t="s">
        <v>633</v>
      </c>
      <c r="AL105" s="90">
        <v>9.0000000000000107</v>
      </c>
      <c r="AM105" s="14">
        <f>AM46</f>
        <v>122</v>
      </c>
      <c r="AN105" s="90">
        <v>5</v>
      </c>
      <c r="AO105" s="90"/>
      <c r="AP105" s="90"/>
      <c r="AQ105" s="14">
        <f>ROUND(AQ$62*AN46/$AL105,0)</f>
        <v>0</v>
      </c>
      <c r="AR105" s="14">
        <f>ROUND(AR$62*AO46/$AL105/5,0)*5</f>
        <v>0</v>
      </c>
      <c r="AS105" s="14">
        <f>ROUND(AS$62*AP46/$AL105/5,0)*5</f>
        <v>0</v>
      </c>
      <c r="AT105" s="14">
        <f>ROUND(AT$62*AQ46/$AL105,0)</f>
        <v>0</v>
      </c>
      <c r="AU105" s="14">
        <f>ROUND(AU$62*AR46/$AL105,0)</f>
        <v>9</v>
      </c>
      <c r="AV105" s="14">
        <f>ROUND(AV$62*AS46/$AL105,0)</f>
        <v>0</v>
      </c>
      <c r="AW105" s="14">
        <f>ROUND(AW$62*AT46/$AL105,0)</f>
        <v>0</v>
      </c>
      <c r="AX105" s="14">
        <f>ROUND(AX$62*AU46/$AL105,0)</f>
        <v>0</v>
      </c>
      <c r="AY105" s="14">
        <f>ROUND(AY$62*AV46/$AL105,0)</f>
        <v>3</v>
      </c>
      <c r="BL105" s="15"/>
      <c r="BM105" s="15"/>
    </row>
    <row r="106" spans="1:65" ht="16.5" x14ac:dyDescent="0.2">
      <c r="A106" s="28">
        <v>58</v>
      </c>
      <c r="B106" s="28">
        <v>6</v>
      </c>
      <c r="C106" s="28">
        <v>13</v>
      </c>
      <c r="D106" s="19">
        <v>0.9</v>
      </c>
      <c r="H106" s="21">
        <f t="shared" si="34"/>
        <v>0.66500000000000004</v>
      </c>
      <c r="I106" s="21">
        <f t="shared" si="34"/>
        <v>0.16750000000000001</v>
      </c>
      <c r="J106" s="21">
        <f t="shared" si="34"/>
        <v>0</v>
      </c>
      <c r="K106" s="21">
        <f t="shared" si="34"/>
        <v>0</v>
      </c>
      <c r="L106" s="21">
        <f t="shared" si="34"/>
        <v>0</v>
      </c>
      <c r="M106" s="21">
        <f t="shared" si="34"/>
        <v>0</v>
      </c>
      <c r="N106" s="21">
        <f t="shared" si="34"/>
        <v>0</v>
      </c>
      <c r="O106" s="21">
        <f t="shared" si="34"/>
        <v>0</v>
      </c>
      <c r="P106" s="21">
        <f t="shared" si="34"/>
        <v>0</v>
      </c>
      <c r="Q106" s="21">
        <f t="shared" si="34"/>
        <v>0</v>
      </c>
      <c r="R106" s="34">
        <f t="shared" si="33"/>
        <v>49</v>
      </c>
      <c r="S106" s="34">
        <f t="shared" si="33"/>
        <v>34</v>
      </c>
      <c r="AI106" s="90">
        <v>42</v>
      </c>
      <c r="AJ106" s="90">
        <v>3</v>
      </c>
      <c r="AK106" s="90" t="s">
        <v>633</v>
      </c>
      <c r="AL106" s="90">
        <v>9.0000000000000107</v>
      </c>
      <c r="AM106" s="14">
        <f>AM47</f>
        <v>125</v>
      </c>
      <c r="AN106" s="90">
        <v>5</v>
      </c>
      <c r="AO106" s="90"/>
      <c r="AP106" s="90"/>
      <c r="AQ106" s="14">
        <f>ROUND(AQ$62*AN47/$AL106,0)</f>
        <v>0</v>
      </c>
      <c r="AR106" s="14">
        <f>ROUND(AR$62*AO47/$AL106/5,0)*5</f>
        <v>0</v>
      </c>
      <c r="AS106" s="14">
        <f>ROUND(AS$62*AP47/$AL106/5,0)*5</f>
        <v>0</v>
      </c>
      <c r="AT106" s="14">
        <f>ROUND(AT$62*AQ47/$AL106,0)</f>
        <v>0</v>
      </c>
      <c r="AU106" s="14">
        <f>ROUND(AU$62*AR47/$AL106,0)</f>
        <v>9</v>
      </c>
      <c r="AV106" s="14">
        <f>ROUND(AV$62*AS47/$AL106,0)</f>
        <v>0</v>
      </c>
      <c r="AW106" s="14">
        <f>ROUND(AW$62*AT47/$AL106,0)</f>
        <v>0</v>
      </c>
      <c r="AX106" s="14">
        <f>ROUND(AX$62*AU47/$AL106,0)</f>
        <v>0</v>
      </c>
      <c r="AY106" s="14">
        <f>ROUND(AY$62*AV47/$AL106,0)</f>
        <v>3</v>
      </c>
      <c r="BL106" s="15"/>
      <c r="BM106" s="15"/>
    </row>
    <row r="107" spans="1:65" ht="16.5" x14ac:dyDescent="0.2">
      <c r="A107" s="28">
        <v>59</v>
      </c>
      <c r="B107" s="28">
        <v>6</v>
      </c>
      <c r="C107" s="28">
        <v>14</v>
      </c>
      <c r="D107" s="19">
        <v>0.95</v>
      </c>
      <c r="H107" s="21">
        <f t="shared" si="34"/>
        <v>0.65749999999999997</v>
      </c>
      <c r="I107" s="21">
        <f t="shared" si="34"/>
        <v>0.17124999999999999</v>
      </c>
      <c r="J107" s="21">
        <f t="shared" si="34"/>
        <v>0</v>
      </c>
      <c r="K107" s="21">
        <f t="shared" si="34"/>
        <v>0</v>
      </c>
      <c r="L107" s="21">
        <f t="shared" si="34"/>
        <v>0</v>
      </c>
      <c r="M107" s="21">
        <f t="shared" si="34"/>
        <v>0</v>
      </c>
      <c r="N107" s="21">
        <f t="shared" si="34"/>
        <v>0</v>
      </c>
      <c r="O107" s="21">
        <f t="shared" si="34"/>
        <v>0</v>
      </c>
      <c r="P107" s="21">
        <f t="shared" si="34"/>
        <v>0</v>
      </c>
      <c r="Q107" s="21">
        <f t="shared" si="34"/>
        <v>0</v>
      </c>
      <c r="R107" s="34">
        <f t="shared" si="33"/>
        <v>49</v>
      </c>
      <c r="S107" s="34">
        <f t="shared" si="33"/>
        <v>34</v>
      </c>
      <c r="AI107" s="90">
        <v>43</v>
      </c>
      <c r="AJ107" s="90">
        <v>1</v>
      </c>
      <c r="AK107" s="90" t="s">
        <v>633</v>
      </c>
      <c r="AL107" s="90">
        <v>9.0000000000000107</v>
      </c>
      <c r="AM107" s="14">
        <f>AM48</f>
        <v>127</v>
      </c>
      <c r="AN107" s="90">
        <v>5</v>
      </c>
      <c r="AO107" s="90"/>
      <c r="AP107" s="90"/>
      <c r="AQ107" s="14">
        <f>ROUND(AQ$62*AN48/$AL107,0)</f>
        <v>0</v>
      </c>
      <c r="AR107" s="14">
        <f>ROUND(AR$62*AO48/$AL107/5,0)*5</f>
        <v>0</v>
      </c>
      <c r="AS107" s="14">
        <f>ROUND(AS$62*AP48/$AL107/5,0)*5</f>
        <v>0</v>
      </c>
      <c r="AT107" s="14">
        <f>ROUND(AT$62*AQ48/$AL107,0)</f>
        <v>0</v>
      </c>
      <c r="AU107" s="14">
        <f>ROUND(AU$62*AR48/$AL107,0)</f>
        <v>9</v>
      </c>
      <c r="AV107" s="14">
        <f>ROUND(AV$62*AS48/$AL107,0)</f>
        <v>0</v>
      </c>
      <c r="AW107" s="14">
        <f>ROUND(AW$62*AT48/$AL107,0)</f>
        <v>0</v>
      </c>
      <c r="AX107" s="14">
        <f>ROUND(AX$62*AU48/$AL107,0)</f>
        <v>0</v>
      </c>
      <c r="AY107" s="14">
        <f>ROUND(AY$62*AV48/$AL107,0)</f>
        <v>3</v>
      </c>
      <c r="BL107" s="15"/>
      <c r="BM107" s="15"/>
    </row>
    <row r="108" spans="1:65" ht="16.5" x14ac:dyDescent="0.2">
      <c r="A108" s="28">
        <v>60</v>
      </c>
      <c r="B108" s="28">
        <v>6</v>
      </c>
      <c r="C108" s="28">
        <v>15</v>
      </c>
      <c r="D108" s="19">
        <v>1</v>
      </c>
      <c r="H108" s="21">
        <f t="shared" si="34"/>
        <v>0.65</v>
      </c>
      <c r="I108" s="21">
        <f t="shared" si="34"/>
        <v>0.17499999999999999</v>
      </c>
      <c r="J108" s="21">
        <f t="shared" si="34"/>
        <v>0</v>
      </c>
      <c r="K108" s="21">
        <f t="shared" si="34"/>
        <v>0</v>
      </c>
      <c r="L108" s="21">
        <f t="shared" si="34"/>
        <v>0</v>
      </c>
      <c r="M108" s="21">
        <f t="shared" si="34"/>
        <v>0</v>
      </c>
      <c r="N108" s="21">
        <f t="shared" si="34"/>
        <v>0</v>
      </c>
      <c r="O108" s="21">
        <f t="shared" si="34"/>
        <v>0</v>
      </c>
      <c r="P108" s="21">
        <f t="shared" si="34"/>
        <v>0</v>
      </c>
      <c r="Q108" s="21">
        <f t="shared" si="34"/>
        <v>0</v>
      </c>
      <c r="R108" s="34">
        <f t="shared" si="33"/>
        <v>50</v>
      </c>
      <c r="S108" s="34">
        <f t="shared" si="33"/>
        <v>35</v>
      </c>
      <c r="AI108" s="90">
        <v>44</v>
      </c>
      <c r="AJ108" s="90">
        <v>2</v>
      </c>
      <c r="AK108" s="90" t="s">
        <v>584</v>
      </c>
      <c r="AL108" s="90">
        <v>9.0000000000000107</v>
      </c>
      <c r="AM108" s="14">
        <f>AM49</f>
        <v>130</v>
      </c>
      <c r="AN108" s="90">
        <v>5</v>
      </c>
      <c r="AO108" s="90"/>
      <c r="AP108" s="90"/>
      <c r="AQ108" s="14">
        <f>ROUND(AQ$62*AN49/$AL108,0)</f>
        <v>0</v>
      </c>
      <c r="AR108" s="14">
        <f>ROUND(AR$62*AO49/$AL108/5,0)*5</f>
        <v>0</v>
      </c>
      <c r="AS108" s="14">
        <f>ROUND(AS$62*AP49/$AL108/5,0)*5</f>
        <v>0</v>
      </c>
      <c r="AT108" s="14">
        <f>ROUND(AT$62*AQ49/$AL108,0)</f>
        <v>0</v>
      </c>
      <c r="AU108" s="14">
        <f>ROUND(AU$62*AR49/$AL108,0)</f>
        <v>11</v>
      </c>
      <c r="AV108" s="14">
        <f>ROUND(AV$62*AS49/$AL108,0)</f>
        <v>0</v>
      </c>
      <c r="AW108" s="14">
        <f>ROUND(AW$62*AT49/$AL108,0)</f>
        <v>0</v>
      </c>
      <c r="AX108" s="14">
        <f>ROUND(AX$62*AU49/$AL108,0)</f>
        <v>0</v>
      </c>
      <c r="AY108" s="14">
        <f>ROUND(AY$62*AV49/$AL108,0)</f>
        <v>4</v>
      </c>
      <c r="BL108" s="15"/>
      <c r="BM108" s="15"/>
    </row>
    <row r="109" spans="1:65" ht="16.5" x14ac:dyDescent="0.2">
      <c r="A109" s="28">
        <v>61</v>
      </c>
      <c r="B109" s="28">
        <v>7</v>
      </c>
      <c r="C109" s="28">
        <v>1</v>
      </c>
      <c r="D109" s="19">
        <v>0.3</v>
      </c>
      <c r="H109" s="21">
        <f t="shared" ref="H109:Q118" si="35">(INDEX(H$7:H$27,$B109)*(1-$D109)+INDEX(H$7:H$27,$B109+1)*$D109)*H$4*$B$2</f>
        <v>0.60499999999999998</v>
      </c>
      <c r="I109" s="21">
        <f t="shared" si="35"/>
        <v>0.19749999999999998</v>
      </c>
      <c r="J109" s="21">
        <f t="shared" si="35"/>
        <v>0</v>
      </c>
      <c r="K109" s="21">
        <f t="shared" si="35"/>
        <v>0</v>
      </c>
      <c r="L109" s="21">
        <f t="shared" si="35"/>
        <v>0</v>
      </c>
      <c r="M109" s="21">
        <f t="shared" si="35"/>
        <v>0.03</v>
      </c>
      <c r="N109" s="21">
        <f t="shared" si="35"/>
        <v>0</v>
      </c>
      <c r="O109" s="21">
        <f t="shared" si="35"/>
        <v>0</v>
      </c>
      <c r="P109" s="21">
        <f t="shared" si="35"/>
        <v>0</v>
      </c>
      <c r="Q109" s="21">
        <f t="shared" si="35"/>
        <v>0</v>
      </c>
      <c r="R109" s="34">
        <f t="shared" ref="R109:S128" si="36">INT((INDEX(R$7:R$27,$B109)*(1-$D109)+INDEX(R$7:R$27,$B109+1)*$D109)*R$4*$B$2)</f>
        <v>53</v>
      </c>
      <c r="S109" s="34">
        <f t="shared" si="36"/>
        <v>36</v>
      </c>
      <c r="AI109" s="90">
        <v>45</v>
      </c>
      <c r="AJ109" s="90">
        <v>3</v>
      </c>
      <c r="AK109" s="90" t="s">
        <v>584</v>
      </c>
      <c r="AL109" s="90">
        <v>9.0000000000000107</v>
      </c>
      <c r="AM109" s="14">
        <f>AM50</f>
        <v>132</v>
      </c>
      <c r="AN109" s="90">
        <v>5</v>
      </c>
      <c r="AO109" s="90"/>
      <c r="AP109" s="90"/>
      <c r="AQ109" s="14">
        <f>ROUND(AQ$62*AN50/$AL109,0)</f>
        <v>0</v>
      </c>
      <c r="AR109" s="14">
        <f>ROUND(AR$62*AO50/$AL109/5,0)*5</f>
        <v>0</v>
      </c>
      <c r="AS109" s="14">
        <f>ROUND(AS$62*AP50/$AL109/5,0)*5</f>
        <v>0</v>
      </c>
      <c r="AT109" s="14">
        <f>ROUND(AT$62*AQ50/$AL109,0)</f>
        <v>0</v>
      </c>
      <c r="AU109" s="14">
        <f>ROUND(AU$62*AR50/$AL109,0)</f>
        <v>11</v>
      </c>
      <c r="AV109" s="14">
        <f>ROUND(AV$62*AS50/$AL109,0)</f>
        <v>0</v>
      </c>
      <c r="AW109" s="14">
        <f>ROUND(AW$62*AT50/$AL109,0)</f>
        <v>0</v>
      </c>
      <c r="AX109" s="14">
        <f>ROUND(AX$62*AU50/$AL109,0)</f>
        <v>0</v>
      </c>
      <c r="AY109" s="14">
        <f>ROUND(AY$62*AV50/$AL109,0)</f>
        <v>4</v>
      </c>
      <c r="BL109" s="15"/>
      <c r="BM109" s="15"/>
    </row>
    <row r="110" spans="1:65" ht="16.5" x14ac:dyDescent="0.2">
      <c r="A110" s="28">
        <v>62</v>
      </c>
      <c r="B110" s="28">
        <v>7</v>
      </c>
      <c r="C110" s="28">
        <v>2</v>
      </c>
      <c r="D110" s="19">
        <v>0.35</v>
      </c>
      <c r="H110" s="21">
        <f t="shared" si="35"/>
        <v>0.59750000000000003</v>
      </c>
      <c r="I110" s="21">
        <f t="shared" si="35"/>
        <v>0.20124999999999998</v>
      </c>
      <c r="J110" s="21">
        <f t="shared" si="35"/>
        <v>0</v>
      </c>
      <c r="K110" s="21">
        <f t="shared" si="35"/>
        <v>0</v>
      </c>
      <c r="L110" s="21">
        <f t="shared" si="35"/>
        <v>0</v>
      </c>
      <c r="M110" s="21">
        <f t="shared" si="35"/>
        <v>3.4999999999999996E-2</v>
      </c>
      <c r="N110" s="21">
        <f t="shared" si="35"/>
        <v>0</v>
      </c>
      <c r="O110" s="21">
        <f t="shared" si="35"/>
        <v>0</v>
      </c>
      <c r="P110" s="21">
        <f t="shared" si="35"/>
        <v>0</v>
      </c>
      <c r="Q110" s="21">
        <f t="shared" si="35"/>
        <v>0</v>
      </c>
      <c r="R110" s="34">
        <f t="shared" si="36"/>
        <v>53</v>
      </c>
      <c r="S110" s="34">
        <f t="shared" si="36"/>
        <v>36</v>
      </c>
      <c r="AI110" s="90">
        <v>46</v>
      </c>
      <c r="AJ110" s="90">
        <v>1</v>
      </c>
      <c r="AK110" s="90" t="s">
        <v>584</v>
      </c>
      <c r="AL110" s="90">
        <v>9.0000000000000107</v>
      </c>
      <c r="AM110" s="14">
        <f>AM51</f>
        <v>135</v>
      </c>
      <c r="AN110" s="90">
        <v>5</v>
      </c>
      <c r="AO110" s="90"/>
      <c r="AP110" s="90"/>
      <c r="AQ110" s="14">
        <f>ROUND(AQ$62*AN51/$AL110,0)</f>
        <v>0</v>
      </c>
      <c r="AR110" s="14">
        <f>ROUND(AR$62*AO51/$AL110/5,0)*5</f>
        <v>0</v>
      </c>
      <c r="AS110" s="14">
        <f>ROUND(AS$62*AP51/$AL110/5,0)*5</f>
        <v>0</v>
      </c>
      <c r="AT110" s="14">
        <f>ROUND(AT$62*AQ51/$AL110,0)</f>
        <v>0</v>
      </c>
      <c r="AU110" s="14">
        <f>ROUND(AU$62*AR51/$AL110,0)</f>
        <v>11</v>
      </c>
      <c r="AV110" s="14">
        <f>ROUND(AV$62*AS51/$AL110,0)</f>
        <v>0</v>
      </c>
      <c r="AW110" s="14">
        <f>ROUND(AW$62*AT51/$AL110,0)</f>
        <v>0</v>
      </c>
      <c r="AX110" s="14">
        <f>ROUND(AX$62*AU51/$AL110,0)</f>
        <v>0</v>
      </c>
      <c r="AY110" s="14">
        <f>ROUND(AY$62*AV51/$AL110,0)</f>
        <v>4</v>
      </c>
      <c r="BL110" s="15"/>
      <c r="BM110" s="15"/>
    </row>
    <row r="111" spans="1:65" ht="16.5" x14ac:dyDescent="0.2">
      <c r="A111" s="28">
        <v>63</v>
      </c>
      <c r="B111" s="28">
        <v>7</v>
      </c>
      <c r="C111" s="28">
        <v>3</v>
      </c>
      <c r="D111" s="19">
        <v>0.4</v>
      </c>
      <c r="H111" s="21">
        <f t="shared" si="35"/>
        <v>0.59000000000000008</v>
      </c>
      <c r="I111" s="21">
        <f t="shared" si="35"/>
        <v>0.20500000000000002</v>
      </c>
      <c r="J111" s="21">
        <f t="shared" si="35"/>
        <v>0</v>
      </c>
      <c r="K111" s="21">
        <f t="shared" si="35"/>
        <v>0</v>
      </c>
      <c r="L111" s="21">
        <f t="shared" si="35"/>
        <v>0</v>
      </c>
      <c r="M111" s="21">
        <f t="shared" si="35"/>
        <v>4.0000000000000008E-2</v>
      </c>
      <c r="N111" s="21">
        <f t="shared" si="35"/>
        <v>0</v>
      </c>
      <c r="O111" s="21">
        <f t="shared" si="35"/>
        <v>0</v>
      </c>
      <c r="P111" s="21">
        <f t="shared" si="35"/>
        <v>0</v>
      </c>
      <c r="Q111" s="21">
        <f t="shared" si="35"/>
        <v>0</v>
      </c>
      <c r="R111" s="34">
        <f t="shared" si="36"/>
        <v>54</v>
      </c>
      <c r="S111" s="34">
        <f t="shared" si="36"/>
        <v>37</v>
      </c>
      <c r="AI111" s="90">
        <v>47</v>
      </c>
      <c r="AJ111" s="90">
        <v>2</v>
      </c>
      <c r="AK111" s="90" t="s">
        <v>634</v>
      </c>
      <c r="AL111" s="90">
        <v>9.0000000000000107</v>
      </c>
      <c r="AM111" s="14">
        <f>AM52</f>
        <v>137</v>
      </c>
      <c r="AN111" s="90">
        <v>5</v>
      </c>
      <c r="AO111" s="90"/>
      <c r="AP111" s="90"/>
      <c r="AQ111" s="14">
        <f>ROUND(AQ$62*AN52/$AL111,0)</f>
        <v>0</v>
      </c>
      <c r="AR111" s="14">
        <f>ROUND(AR$62*AO52/$AL111/5,0)*5</f>
        <v>0</v>
      </c>
      <c r="AS111" s="14">
        <f>ROUND(AS$62*AP52/$AL111/5,0)*5</f>
        <v>0</v>
      </c>
      <c r="AT111" s="14">
        <f>ROUND(AT$62*AQ52/$AL111,0)</f>
        <v>0</v>
      </c>
      <c r="AU111" s="14">
        <f>ROUND(AU$62*AR52/$AL111,0)</f>
        <v>11</v>
      </c>
      <c r="AV111" s="14">
        <f>ROUND(AV$62*AS52/$AL111,0)</f>
        <v>0</v>
      </c>
      <c r="AW111" s="14">
        <f>ROUND(AW$62*AT52/$AL111,0)</f>
        <v>0</v>
      </c>
      <c r="AX111" s="14">
        <f>ROUND(AX$62*AU52/$AL111,0)</f>
        <v>0</v>
      </c>
      <c r="AY111" s="14">
        <f>ROUND(AY$62*AV52/$AL111,0)</f>
        <v>5</v>
      </c>
      <c r="BL111" s="15"/>
      <c r="BM111" s="15"/>
    </row>
    <row r="112" spans="1:65" ht="16.5" x14ac:dyDescent="0.2">
      <c r="A112" s="28">
        <v>64</v>
      </c>
      <c r="B112" s="28">
        <v>7</v>
      </c>
      <c r="C112" s="28">
        <v>4</v>
      </c>
      <c r="D112" s="19">
        <v>0.45</v>
      </c>
      <c r="H112" s="21">
        <f t="shared" si="35"/>
        <v>0.58250000000000002</v>
      </c>
      <c r="I112" s="21">
        <f t="shared" si="35"/>
        <v>0.20874999999999999</v>
      </c>
      <c r="J112" s="21">
        <f t="shared" si="35"/>
        <v>0</v>
      </c>
      <c r="K112" s="21">
        <f t="shared" si="35"/>
        <v>0</v>
      </c>
      <c r="L112" s="21">
        <f t="shared" si="35"/>
        <v>0</v>
      </c>
      <c r="M112" s="21">
        <f t="shared" si="35"/>
        <v>4.5000000000000005E-2</v>
      </c>
      <c r="N112" s="21">
        <f t="shared" si="35"/>
        <v>0</v>
      </c>
      <c r="O112" s="21">
        <f t="shared" si="35"/>
        <v>0</v>
      </c>
      <c r="P112" s="21">
        <f t="shared" si="35"/>
        <v>0</v>
      </c>
      <c r="Q112" s="21">
        <f t="shared" si="35"/>
        <v>0</v>
      </c>
      <c r="R112" s="34">
        <f t="shared" si="36"/>
        <v>54</v>
      </c>
      <c r="S112" s="34">
        <f t="shared" si="36"/>
        <v>37</v>
      </c>
      <c r="AI112" s="90">
        <v>48</v>
      </c>
      <c r="AJ112" s="90">
        <v>3</v>
      </c>
      <c r="AK112" s="90" t="s">
        <v>634</v>
      </c>
      <c r="AL112" s="90">
        <v>9.0000000000000107</v>
      </c>
      <c r="AM112" s="14">
        <f>AM53</f>
        <v>140</v>
      </c>
      <c r="AN112" s="90">
        <v>5</v>
      </c>
      <c r="AO112" s="90"/>
      <c r="AP112" s="90"/>
      <c r="AQ112" s="14">
        <f>ROUND(AQ$62*AN53/$AL112,0)</f>
        <v>0</v>
      </c>
      <c r="AR112" s="14">
        <f>ROUND(AR$62*AO53/$AL112/5,0)*5</f>
        <v>0</v>
      </c>
      <c r="AS112" s="14">
        <f>ROUND(AS$62*AP53/$AL112/5,0)*5</f>
        <v>0</v>
      </c>
      <c r="AT112" s="14">
        <f>ROUND(AT$62*AQ53/$AL112,0)</f>
        <v>0</v>
      </c>
      <c r="AU112" s="14">
        <f>ROUND(AU$62*AR53/$AL112,0)</f>
        <v>11</v>
      </c>
      <c r="AV112" s="14">
        <f>ROUND(AV$62*AS53/$AL112,0)</f>
        <v>0</v>
      </c>
      <c r="AW112" s="14">
        <f>ROUND(AW$62*AT53/$AL112,0)</f>
        <v>0</v>
      </c>
      <c r="AX112" s="14">
        <f>ROUND(AX$62*AU53/$AL112,0)</f>
        <v>0</v>
      </c>
      <c r="AY112" s="14">
        <f>ROUND(AY$62*AV53/$AL112,0)</f>
        <v>5</v>
      </c>
      <c r="BL112" s="15"/>
      <c r="BM112" s="15"/>
    </row>
    <row r="113" spans="1:65" ht="16.5" x14ac:dyDescent="0.2">
      <c r="A113" s="28">
        <v>65</v>
      </c>
      <c r="B113" s="28">
        <v>7</v>
      </c>
      <c r="C113" s="28">
        <v>5</v>
      </c>
      <c r="D113" s="19">
        <v>0.5</v>
      </c>
      <c r="H113" s="21">
        <f t="shared" si="35"/>
        <v>0.57499999999999996</v>
      </c>
      <c r="I113" s="21">
        <f t="shared" si="35"/>
        <v>0.21249999999999999</v>
      </c>
      <c r="J113" s="21">
        <f t="shared" si="35"/>
        <v>0</v>
      </c>
      <c r="K113" s="21">
        <f t="shared" si="35"/>
        <v>0</v>
      </c>
      <c r="L113" s="21">
        <f t="shared" si="35"/>
        <v>0</v>
      </c>
      <c r="M113" s="21">
        <f t="shared" si="35"/>
        <v>0.05</v>
      </c>
      <c r="N113" s="21">
        <f t="shared" si="35"/>
        <v>0</v>
      </c>
      <c r="O113" s="21">
        <f t="shared" si="35"/>
        <v>0</v>
      </c>
      <c r="P113" s="21">
        <f t="shared" si="35"/>
        <v>0</v>
      </c>
      <c r="Q113" s="21">
        <f t="shared" si="35"/>
        <v>0</v>
      </c>
      <c r="R113" s="34">
        <f t="shared" si="36"/>
        <v>55</v>
      </c>
      <c r="S113" s="34">
        <f t="shared" si="36"/>
        <v>37</v>
      </c>
      <c r="AI113" s="90">
        <v>49</v>
      </c>
      <c r="AJ113" s="90">
        <v>1</v>
      </c>
      <c r="AK113" s="90" t="s">
        <v>634</v>
      </c>
      <c r="AL113" s="90">
        <v>9.0000000000000107</v>
      </c>
      <c r="AM113" s="14">
        <f>AM54</f>
        <v>142</v>
      </c>
      <c r="AN113" s="90">
        <v>5</v>
      </c>
      <c r="AO113" s="90"/>
      <c r="AP113" s="90"/>
      <c r="AQ113" s="14">
        <f>ROUND(AQ$62*AN54/$AL113,0)</f>
        <v>0</v>
      </c>
      <c r="AR113" s="14">
        <f>ROUND(AR$62*AO54/$AL113/5,0)*5</f>
        <v>0</v>
      </c>
      <c r="AS113" s="14">
        <f>ROUND(AS$62*AP54/$AL113/5,0)*5</f>
        <v>0</v>
      </c>
      <c r="AT113" s="14">
        <f>ROUND(AT$62*AQ54/$AL113,0)</f>
        <v>0</v>
      </c>
      <c r="AU113" s="14">
        <f>ROUND(AU$62*AR54/$AL113,0)</f>
        <v>12</v>
      </c>
      <c r="AV113" s="14">
        <f>ROUND(AV$62*AS54/$AL113,0)</f>
        <v>0</v>
      </c>
      <c r="AW113" s="14">
        <f>ROUND(AW$62*AT54/$AL113,0)</f>
        <v>0</v>
      </c>
      <c r="AX113" s="14">
        <f>ROUND(AX$62*AU54/$AL113,0)</f>
        <v>0</v>
      </c>
      <c r="AY113" s="14">
        <f>ROUND(AY$62*AV54/$AL113,0)</f>
        <v>6</v>
      </c>
      <c r="BL113" s="15"/>
      <c r="BM113" s="15"/>
    </row>
    <row r="114" spans="1:65" ht="16.5" x14ac:dyDescent="0.2">
      <c r="A114" s="28">
        <v>66</v>
      </c>
      <c r="B114" s="28">
        <v>7</v>
      </c>
      <c r="C114" s="28">
        <v>6</v>
      </c>
      <c r="D114" s="19">
        <v>0.55000000000000004</v>
      </c>
      <c r="H114" s="21">
        <f t="shared" si="35"/>
        <v>0.5675</v>
      </c>
      <c r="I114" s="21">
        <f t="shared" si="35"/>
        <v>0.21625</v>
      </c>
      <c r="J114" s="21">
        <f t="shared" si="35"/>
        <v>0</v>
      </c>
      <c r="K114" s="21">
        <f t="shared" si="35"/>
        <v>0</v>
      </c>
      <c r="L114" s="21">
        <f t="shared" si="35"/>
        <v>0</v>
      </c>
      <c r="M114" s="21">
        <f t="shared" si="35"/>
        <v>5.5000000000000007E-2</v>
      </c>
      <c r="N114" s="21">
        <f t="shared" si="35"/>
        <v>0</v>
      </c>
      <c r="O114" s="21">
        <f t="shared" si="35"/>
        <v>0</v>
      </c>
      <c r="P114" s="21">
        <f t="shared" si="35"/>
        <v>0</v>
      </c>
      <c r="Q114" s="21">
        <f t="shared" si="35"/>
        <v>0</v>
      </c>
      <c r="R114" s="34">
        <f t="shared" si="36"/>
        <v>55</v>
      </c>
      <c r="S114" s="34">
        <f t="shared" si="36"/>
        <v>37</v>
      </c>
      <c r="AI114" s="90">
        <v>50</v>
      </c>
      <c r="AJ114" s="90">
        <v>2</v>
      </c>
      <c r="AK114" s="90" t="s">
        <v>634</v>
      </c>
      <c r="AL114" s="90">
        <v>9.0000000000000107</v>
      </c>
      <c r="AM114" s="14">
        <f>AM55</f>
        <v>145</v>
      </c>
      <c r="AN114" s="90">
        <v>5</v>
      </c>
      <c r="AO114" s="90"/>
      <c r="AP114" s="90"/>
      <c r="AQ114" s="14">
        <f>ROUND(AQ$62*AN55/$AL114,0)</f>
        <v>0</v>
      </c>
      <c r="AR114" s="14">
        <f>ROUND(AR$62*AO55/$AL114/5,0)*5</f>
        <v>0</v>
      </c>
      <c r="AS114" s="14">
        <f>ROUND(AS$62*AP55/$AL114/5,0)*5</f>
        <v>0</v>
      </c>
      <c r="AT114" s="14">
        <f>ROUND(AT$62*AQ55/$AL114,0)</f>
        <v>0</v>
      </c>
      <c r="AU114" s="14">
        <f>ROUND(AU$62*AR55/$AL114,0)</f>
        <v>12</v>
      </c>
      <c r="AV114" s="14">
        <f>ROUND(AV$62*AS55/$AL114,0)</f>
        <v>0</v>
      </c>
      <c r="AW114" s="14">
        <f>ROUND(AW$62*AT55/$AL114,0)</f>
        <v>0</v>
      </c>
      <c r="AX114" s="14">
        <f>ROUND(AX$62*AU55/$AL114,0)</f>
        <v>0</v>
      </c>
      <c r="AY114" s="14">
        <f>ROUND(AY$62*AV55/$AL114,0)</f>
        <v>7</v>
      </c>
      <c r="BL114" s="15"/>
      <c r="BM114" s="15"/>
    </row>
    <row r="115" spans="1:65" ht="16.5" x14ac:dyDescent="0.2">
      <c r="A115" s="28">
        <v>67</v>
      </c>
      <c r="B115" s="28">
        <v>7</v>
      </c>
      <c r="C115" s="28">
        <v>7</v>
      </c>
      <c r="D115" s="19">
        <v>0.6</v>
      </c>
      <c r="H115" s="21">
        <f t="shared" si="35"/>
        <v>0.56000000000000005</v>
      </c>
      <c r="I115" s="21">
        <f t="shared" si="35"/>
        <v>0.21999999999999997</v>
      </c>
      <c r="J115" s="21">
        <f t="shared" si="35"/>
        <v>0</v>
      </c>
      <c r="K115" s="21">
        <f t="shared" si="35"/>
        <v>0</v>
      </c>
      <c r="L115" s="21">
        <f t="shared" si="35"/>
        <v>0</v>
      </c>
      <c r="M115" s="21">
        <f t="shared" si="35"/>
        <v>0.06</v>
      </c>
      <c r="N115" s="21">
        <f t="shared" si="35"/>
        <v>0</v>
      </c>
      <c r="O115" s="21">
        <f t="shared" si="35"/>
        <v>0</v>
      </c>
      <c r="P115" s="21">
        <f t="shared" si="35"/>
        <v>0</v>
      </c>
      <c r="Q115" s="21">
        <f t="shared" si="35"/>
        <v>0</v>
      </c>
      <c r="R115" s="34">
        <f t="shared" si="36"/>
        <v>56</v>
      </c>
      <c r="S115" s="34">
        <f t="shared" si="36"/>
        <v>38</v>
      </c>
      <c r="AI115" s="90">
        <v>51</v>
      </c>
      <c r="AJ115" s="90">
        <v>3</v>
      </c>
      <c r="AK115" s="90" t="s">
        <v>634</v>
      </c>
      <c r="AL115" s="90">
        <v>9.0000000000000107</v>
      </c>
      <c r="AM115" s="14">
        <f>AM56</f>
        <v>147</v>
      </c>
      <c r="AN115" s="90">
        <v>5</v>
      </c>
      <c r="AO115" s="90"/>
      <c r="AP115" s="90"/>
      <c r="AQ115" s="14">
        <f>ROUND(AQ$62*AN56/$AL115,0)</f>
        <v>0</v>
      </c>
      <c r="AR115" s="14">
        <f>ROUND(AR$62*AO56/$AL115/5,0)*5</f>
        <v>0</v>
      </c>
      <c r="AS115" s="14">
        <f>ROUND(AS$62*AP56/$AL115/5,0)*5</f>
        <v>0</v>
      </c>
      <c r="AT115" s="14">
        <f>ROUND(AT$62*AQ56/$AL115,0)</f>
        <v>0</v>
      </c>
      <c r="AU115" s="14">
        <f>ROUND(AU$62*AR56/$AL115,0)</f>
        <v>12</v>
      </c>
      <c r="AV115" s="14">
        <f>ROUND(AV$62*AS56/$AL115,0)</f>
        <v>0</v>
      </c>
      <c r="AW115" s="14">
        <f>ROUND(AW$62*AT56/$AL115,0)</f>
        <v>0</v>
      </c>
      <c r="AX115" s="14">
        <f>ROUND(AX$62*AU56/$AL115,0)</f>
        <v>0</v>
      </c>
      <c r="AY115" s="14">
        <f>ROUND(AY$62*AV56/$AL115,0)</f>
        <v>7</v>
      </c>
      <c r="BL115" s="15"/>
      <c r="BM115" s="15"/>
    </row>
    <row r="116" spans="1:65" ht="16.5" x14ac:dyDescent="0.2">
      <c r="A116" s="28">
        <v>68</v>
      </c>
      <c r="B116" s="28">
        <v>7</v>
      </c>
      <c r="C116" s="28">
        <v>8</v>
      </c>
      <c r="D116" s="19">
        <v>0.65</v>
      </c>
      <c r="H116" s="21">
        <f t="shared" si="35"/>
        <v>0.55249999999999999</v>
      </c>
      <c r="I116" s="21">
        <f t="shared" si="35"/>
        <v>0.22375</v>
      </c>
      <c r="J116" s="21">
        <f t="shared" si="35"/>
        <v>0</v>
      </c>
      <c r="K116" s="21">
        <f t="shared" si="35"/>
        <v>0</v>
      </c>
      <c r="L116" s="21">
        <f t="shared" si="35"/>
        <v>0</v>
      </c>
      <c r="M116" s="21">
        <f t="shared" si="35"/>
        <v>6.5000000000000002E-2</v>
      </c>
      <c r="N116" s="21">
        <f t="shared" si="35"/>
        <v>0</v>
      </c>
      <c r="O116" s="21">
        <f t="shared" si="35"/>
        <v>0</v>
      </c>
      <c r="P116" s="21">
        <f t="shared" si="35"/>
        <v>0</v>
      </c>
      <c r="Q116" s="21">
        <f t="shared" si="35"/>
        <v>0</v>
      </c>
      <c r="R116" s="34">
        <f t="shared" si="36"/>
        <v>56</v>
      </c>
      <c r="S116" s="34">
        <f t="shared" si="36"/>
        <v>38</v>
      </c>
      <c r="AI116" s="90">
        <v>52</v>
      </c>
      <c r="AJ116" s="90">
        <v>4</v>
      </c>
      <c r="AK116" s="90" t="s">
        <v>634</v>
      </c>
      <c r="AL116" s="90">
        <v>9.0000000000000107</v>
      </c>
      <c r="AM116" s="14">
        <f>AM57</f>
        <v>150</v>
      </c>
      <c r="AN116" s="90">
        <v>5</v>
      </c>
      <c r="AO116" s="90"/>
      <c r="AP116" s="90"/>
      <c r="AQ116" s="14">
        <f>ROUND(AQ$62*AN57/$AL116,0)</f>
        <v>0</v>
      </c>
      <c r="AR116" s="14">
        <f>ROUND(AR$62*AO57/$AL116/5,0)*5</f>
        <v>0</v>
      </c>
      <c r="AS116" s="14">
        <f>ROUND(AS$62*AP57/$AL116/5,0)*5</f>
        <v>0</v>
      </c>
      <c r="AT116" s="14">
        <f>ROUND(AT$62*AQ57/$AL116,0)</f>
        <v>0</v>
      </c>
      <c r="AU116" s="14">
        <f>ROUND(AU$62*AR57/$AL116,0)</f>
        <v>12</v>
      </c>
      <c r="AV116" s="14">
        <f>ROUND(AV$62*AS57/$AL116,0)</f>
        <v>0</v>
      </c>
      <c r="AW116" s="14">
        <f>ROUND(AW$62*AT57/$AL116,0)</f>
        <v>0</v>
      </c>
      <c r="AX116" s="14">
        <f>ROUND(AX$62*AU57/$AL116,0)</f>
        <v>0</v>
      </c>
      <c r="AY116" s="14">
        <f>ROUND(AY$62*AV57/$AL116,0)</f>
        <v>7</v>
      </c>
      <c r="BL116" s="15"/>
      <c r="BM116" s="15"/>
    </row>
    <row r="117" spans="1:65" ht="16.5" x14ac:dyDescent="0.2">
      <c r="A117" s="28">
        <v>69</v>
      </c>
      <c r="B117" s="28">
        <v>7</v>
      </c>
      <c r="C117" s="28">
        <v>9</v>
      </c>
      <c r="D117" s="19">
        <v>0.7</v>
      </c>
      <c r="H117" s="21">
        <f t="shared" si="35"/>
        <v>0.54500000000000004</v>
      </c>
      <c r="I117" s="21">
        <f t="shared" si="35"/>
        <v>0.22749999999999998</v>
      </c>
      <c r="J117" s="21">
        <f t="shared" si="35"/>
        <v>0</v>
      </c>
      <c r="K117" s="21">
        <f t="shared" si="35"/>
        <v>0</v>
      </c>
      <c r="L117" s="21">
        <f t="shared" si="35"/>
        <v>0</v>
      </c>
      <c r="M117" s="21">
        <f t="shared" si="35"/>
        <v>6.9999999999999993E-2</v>
      </c>
      <c r="N117" s="21">
        <f t="shared" si="35"/>
        <v>0</v>
      </c>
      <c r="O117" s="21">
        <f t="shared" si="35"/>
        <v>0</v>
      </c>
      <c r="P117" s="21">
        <f t="shared" si="35"/>
        <v>0</v>
      </c>
      <c r="Q117" s="21">
        <f t="shared" si="35"/>
        <v>0</v>
      </c>
      <c r="R117" s="34">
        <f t="shared" si="36"/>
        <v>57</v>
      </c>
      <c r="S117" s="34">
        <f t="shared" si="36"/>
        <v>38</v>
      </c>
    </row>
    <row r="118" spans="1:65" ht="16.5" x14ac:dyDescent="0.2">
      <c r="A118" s="28">
        <v>70</v>
      </c>
      <c r="B118" s="28">
        <v>7</v>
      </c>
      <c r="C118" s="28">
        <v>10</v>
      </c>
      <c r="D118" s="19">
        <v>0.75</v>
      </c>
      <c r="H118" s="21">
        <f t="shared" si="35"/>
        <v>0.53749999999999998</v>
      </c>
      <c r="I118" s="21">
        <f t="shared" si="35"/>
        <v>0.23125000000000001</v>
      </c>
      <c r="J118" s="21">
        <f t="shared" si="35"/>
        <v>0</v>
      </c>
      <c r="K118" s="21">
        <f t="shared" si="35"/>
        <v>0</v>
      </c>
      <c r="L118" s="21">
        <f t="shared" si="35"/>
        <v>0</v>
      </c>
      <c r="M118" s="21">
        <f t="shared" si="35"/>
        <v>7.5000000000000011E-2</v>
      </c>
      <c r="N118" s="21">
        <f t="shared" si="35"/>
        <v>0</v>
      </c>
      <c r="O118" s="21">
        <f t="shared" si="35"/>
        <v>0</v>
      </c>
      <c r="P118" s="21">
        <f t="shared" si="35"/>
        <v>0</v>
      </c>
      <c r="Q118" s="21">
        <f t="shared" si="35"/>
        <v>0</v>
      </c>
      <c r="R118" s="34">
        <f t="shared" si="36"/>
        <v>57</v>
      </c>
      <c r="S118" s="34">
        <f t="shared" si="36"/>
        <v>38</v>
      </c>
    </row>
    <row r="119" spans="1:65" ht="16.5" x14ac:dyDescent="0.2">
      <c r="A119" s="28">
        <v>71</v>
      </c>
      <c r="B119" s="28">
        <v>7</v>
      </c>
      <c r="C119" s="28">
        <v>11</v>
      </c>
      <c r="D119" s="19">
        <v>0.8</v>
      </c>
      <c r="H119" s="21">
        <f t="shared" ref="H119:Q128" si="37">(INDEX(H$7:H$27,$B119)*(1-$D119)+INDEX(H$7:H$27,$B119+1)*$D119)*H$4*$B$2</f>
        <v>0.53</v>
      </c>
      <c r="I119" s="21">
        <f t="shared" si="37"/>
        <v>0.23499999999999999</v>
      </c>
      <c r="J119" s="21">
        <f t="shared" si="37"/>
        <v>0</v>
      </c>
      <c r="K119" s="21">
        <f t="shared" si="37"/>
        <v>0</v>
      </c>
      <c r="L119" s="21">
        <f t="shared" si="37"/>
        <v>0</v>
      </c>
      <c r="M119" s="21">
        <f t="shared" si="37"/>
        <v>8.0000000000000016E-2</v>
      </c>
      <c r="N119" s="21">
        <f t="shared" si="37"/>
        <v>0</v>
      </c>
      <c r="O119" s="21">
        <f t="shared" si="37"/>
        <v>0</v>
      </c>
      <c r="P119" s="21">
        <f t="shared" si="37"/>
        <v>0</v>
      </c>
      <c r="Q119" s="21">
        <f t="shared" si="37"/>
        <v>0</v>
      </c>
      <c r="R119" s="34">
        <f t="shared" si="36"/>
        <v>58</v>
      </c>
      <c r="S119" s="34">
        <f t="shared" si="36"/>
        <v>39</v>
      </c>
    </row>
    <row r="120" spans="1:65" ht="16.5" x14ac:dyDescent="0.2">
      <c r="A120" s="28">
        <v>72</v>
      </c>
      <c r="B120" s="28">
        <v>7</v>
      </c>
      <c r="C120" s="28">
        <v>12</v>
      </c>
      <c r="D120" s="19">
        <v>0.85</v>
      </c>
      <c r="H120" s="21">
        <f t="shared" si="37"/>
        <v>0.52249999999999996</v>
      </c>
      <c r="I120" s="21">
        <f t="shared" si="37"/>
        <v>0.23874999999999999</v>
      </c>
      <c r="J120" s="21">
        <f t="shared" si="37"/>
        <v>0</v>
      </c>
      <c r="K120" s="21">
        <f t="shared" si="37"/>
        <v>0</v>
      </c>
      <c r="L120" s="21">
        <f t="shared" si="37"/>
        <v>0</v>
      </c>
      <c r="M120" s="21">
        <f t="shared" si="37"/>
        <v>8.5000000000000006E-2</v>
      </c>
      <c r="N120" s="21">
        <f t="shared" si="37"/>
        <v>0</v>
      </c>
      <c r="O120" s="21">
        <f t="shared" si="37"/>
        <v>0</v>
      </c>
      <c r="P120" s="21">
        <f t="shared" si="37"/>
        <v>0</v>
      </c>
      <c r="Q120" s="21">
        <f t="shared" si="37"/>
        <v>0</v>
      </c>
      <c r="R120" s="34">
        <f t="shared" si="36"/>
        <v>58</v>
      </c>
      <c r="S120" s="34">
        <f t="shared" si="36"/>
        <v>39</v>
      </c>
    </row>
    <row r="121" spans="1:65" ht="16.5" x14ac:dyDescent="0.2">
      <c r="A121" s="28">
        <v>73</v>
      </c>
      <c r="B121" s="28">
        <v>7</v>
      </c>
      <c r="C121" s="28">
        <v>13</v>
      </c>
      <c r="D121" s="19">
        <v>0.9</v>
      </c>
      <c r="H121" s="21">
        <f t="shared" si="37"/>
        <v>0.51500000000000001</v>
      </c>
      <c r="I121" s="21">
        <f t="shared" si="37"/>
        <v>0.24249999999999999</v>
      </c>
      <c r="J121" s="21">
        <f t="shared" si="37"/>
        <v>0</v>
      </c>
      <c r="K121" s="21">
        <f t="shared" si="37"/>
        <v>0</v>
      </c>
      <c r="L121" s="21">
        <f t="shared" si="37"/>
        <v>0</v>
      </c>
      <c r="M121" s="21">
        <f t="shared" si="37"/>
        <v>9.0000000000000011E-2</v>
      </c>
      <c r="N121" s="21">
        <f t="shared" si="37"/>
        <v>0</v>
      </c>
      <c r="O121" s="21">
        <f t="shared" si="37"/>
        <v>0</v>
      </c>
      <c r="P121" s="21">
        <f t="shared" si="37"/>
        <v>0</v>
      </c>
      <c r="Q121" s="21">
        <f t="shared" si="37"/>
        <v>0</v>
      </c>
      <c r="R121" s="34">
        <f t="shared" si="36"/>
        <v>59</v>
      </c>
      <c r="S121" s="34">
        <f t="shared" si="36"/>
        <v>39</v>
      </c>
    </row>
    <row r="122" spans="1:65" ht="16.5" x14ac:dyDescent="0.2">
      <c r="A122" s="28">
        <v>74</v>
      </c>
      <c r="B122" s="28">
        <v>7</v>
      </c>
      <c r="C122" s="28">
        <v>14</v>
      </c>
      <c r="D122" s="19">
        <v>0.95</v>
      </c>
      <c r="H122" s="21">
        <f t="shared" si="37"/>
        <v>0.50750000000000006</v>
      </c>
      <c r="I122" s="21">
        <f t="shared" si="37"/>
        <v>0.24625</v>
      </c>
      <c r="J122" s="21">
        <f t="shared" si="37"/>
        <v>0</v>
      </c>
      <c r="K122" s="21">
        <f t="shared" si="37"/>
        <v>0</v>
      </c>
      <c r="L122" s="21">
        <f t="shared" si="37"/>
        <v>0</v>
      </c>
      <c r="M122" s="21">
        <f t="shared" si="37"/>
        <v>9.5000000000000001E-2</v>
      </c>
      <c r="N122" s="21">
        <f t="shared" si="37"/>
        <v>0</v>
      </c>
      <c r="O122" s="21">
        <f t="shared" si="37"/>
        <v>0</v>
      </c>
      <c r="P122" s="21">
        <f t="shared" si="37"/>
        <v>0</v>
      </c>
      <c r="Q122" s="21">
        <f t="shared" si="37"/>
        <v>0</v>
      </c>
      <c r="R122" s="34">
        <f t="shared" si="36"/>
        <v>59</v>
      </c>
      <c r="S122" s="34">
        <f t="shared" si="36"/>
        <v>39</v>
      </c>
    </row>
    <row r="123" spans="1:65" ht="16.5" x14ac:dyDescent="0.2">
      <c r="A123" s="28">
        <v>75</v>
      </c>
      <c r="B123" s="28">
        <v>7</v>
      </c>
      <c r="C123" s="28">
        <v>15</v>
      </c>
      <c r="D123" s="19">
        <v>1</v>
      </c>
      <c r="H123" s="21">
        <f t="shared" si="37"/>
        <v>0.5</v>
      </c>
      <c r="I123" s="21">
        <f t="shared" si="37"/>
        <v>0.25</v>
      </c>
      <c r="J123" s="21">
        <f t="shared" si="37"/>
        <v>0</v>
      </c>
      <c r="K123" s="21">
        <f t="shared" si="37"/>
        <v>0</v>
      </c>
      <c r="L123" s="21">
        <f t="shared" si="37"/>
        <v>0</v>
      </c>
      <c r="M123" s="21">
        <f t="shared" si="37"/>
        <v>0.1</v>
      </c>
      <c r="N123" s="21">
        <f t="shared" si="37"/>
        <v>0</v>
      </c>
      <c r="O123" s="21">
        <f t="shared" si="37"/>
        <v>0</v>
      </c>
      <c r="P123" s="21">
        <f t="shared" si="37"/>
        <v>0</v>
      </c>
      <c r="Q123" s="21">
        <f t="shared" si="37"/>
        <v>0</v>
      </c>
      <c r="R123" s="34">
        <f t="shared" si="36"/>
        <v>60</v>
      </c>
      <c r="S123" s="34">
        <f t="shared" si="36"/>
        <v>40</v>
      </c>
    </row>
    <row r="124" spans="1:65" ht="16.5" x14ac:dyDescent="0.2">
      <c r="A124" s="28">
        <v>76</v>
      </c>
      <c r="B124" s="28">
        <v>8</v>
      </c>
      <c r="C124" s="28">
        <v>1</v>
      </c>
      <c r="D124" s="19">
        <v>0.3</v>
      </c>
      <c r="H124" s="21">
        <f t="shared" si="37"/>
        <v>0.45499999999999996</v>
      </c>
      <c r="I124" s="21">
        <f t="shared" si="37"/>
        <v>0.27249999999999996</v>
      </c>
      <c r="J124" s="21">
        <f t="shared" si="37"/>
        <v>0</v>
      </c>
      <c r="K124" s="21">
        <f t="shared" si="37"/>
        <v>0</v>
      </c>
      <c r="L124" s="21">
        <f t="shared" si="37"/>
        <v>0</v>
      </c>
      <c r="M124" s="21">
        <f t="shared" si="37"/>
        <v>0.13</v>
      </c>
      <c r="N124" s="21">
        <f t="shared" si="37"/>
        <v>0</v>
      </c>
      <c r="O124" s="21">
        <f t="shared" si="37"/>
        <v>0</v>
      </c>
      <c r="P124" s="21">
        <f t="shared" si="37"/>
        <v>0</v>
      </c>
      <c r="Q124" s="21">
        <f t="shared" si="37"/>
        <v>0</v>
      </c>
      <c r="R124" s="34">
        <f t="shared" si="36"/>
        <v>63</v>
      </c>
      <c r="S124" s="34">
        <f t="shared" si="36"/>
        <v>41</v>
      </c>
    </row>
    <row r="125" spans="1:65" ht="16.5" x14ac:dyDescent="0.2">
      <c r="A125" s="28">
        <v>77</v>
      </c>
      <c r="B125" s="28">
        <v>8</v>
      </c>
      <c r="C125" s="28">
        <v>2</v>
      </c>
      <c r="D125" s="19">
        <v>0.35</v>
      </c>
      <c r="H125" s="21">
        <f t="shared" si="37"/>
        <v>0.44750000000000001</v>
      </c>
      <c r="I125" s="21">
        <f t="shared" si="37"/>
        <v>0.27625</v>
      </c>
      <c r="J125" s="21">
        <f t="shared" si="37"/>
        <v>0</v>
      </c>
      <c r="K125" s="21">
        <f t="shared" si="37"/>
        <v>0</v>
      </c>
      <c r="L125" s="21">
        <f t="shared" si="37"/>
        <v>0</v>
      </c>
      <c r="M125" s="21">
        <f t="shared" si="37"/>
        <v>0.13500000000000001</v>
      </c>
      <c r="N125" s="21">
        <f t="shared" si="37"/>
        <v>0</v>
      </c>
      <c r="O125" s="21">
        <f t="shared" si="37"/>
        <v>0</v>
      </c>
      <c r="P125" s="21">
        <f t="shared" si="37"/>
        <v>0</v>
      </c>
      <c r="Q125" s="21">
        <f t="shared" si="37"/>
        <v>0</v>
      </c>
      <c r="R125" s="34">
        <f t="shared" si="36"/>
        <v>63</v>
      </c>
      <c r="S125" s="34">
        <f t="shared" si="36"/>
        <v>41</v>
      </c>
    </row>
    <row r="126" spans="1:65" ht="16.5" x14ac:dyDescent="0.2">
      <c r="A126" s="28">
        <v>78</v>
      </c>
      <c r="B126" s="28">
        <v>8</v>
      </c>
      <c r="C126" s="28">
        <v>3</v>
      </c>
      <c r="D126" s="19">
        <v>0.4</v>
      </c>
      <c r="H126" s="21">
        <f t="shared" si="37"/>
        <v>0.43999999999999995</v>
      </c>
      <c r="I126" s="21">
        <f t="shared" si="37"/>
        <v>0.28000000000000003</v>
      </c>
      <c r="J126" s="21">
        <f t="shared" si="37"/>
        <v>0</v>
      </c>
      <c r="K126" s="21">
        <f t="shared" si="37"/>
        <v>0</v>
      </c>
      <c r="L126" s="21">
        <f t="shared" si="37"/>
        <v>0</v>
      </c>
      <c r="M126" s="21">
        <f t="shared" si="37"/>
        <v>0.14000000000000001</v>
      </c>
      <c r="N126" s="21">
        <f t="shared" si="37"/>
        <v>0</v>
      </c>
      <c r="O126" s="21">
        <f t="shared" si="37"/>
        <v>0</v>
      </c>
      <c r="P126" s="21">
        <f t="shared" si="37"/>
        <v>0</v>
      </c>
      <c r="Q126" s="21">
        <f t="shared" si="37"/>
        <v>0</v>
      </c>
      <c r="R126" s="34">
        <f t="shared" si="36"/>
        <v>64</v>
      </c>
      <c r="S126" s="34">
        <f t="shared" si="36"/>
        <v>42</v>
      </c>
    </row>
    <row r="127" spans="1:65" ht="16.5" x14ac:dyDescent="0.2">
      <c r="A127" s="28">
        <v>79</v>
      </c>
      <c r="B127" s="28">
        <v>8</v>
      </c>
      <c r="C127" s="28">
        <v>4</v>
      </c>
      <c r="D127" s="19">
        <v>0.45</v>
      </c>
      <c r="H127" s="21">
        <f t="shared" si="37"/>
        <v>0.4325</v>
      </c>
      <c r="I127" s="21">
        <f t="shared" si="37"/>
        <v>0.28375000000000006</v>
      </c>
      <c r="J127" s="21">
        <f t="shared" si="37"/>
        <v>0</v>
      </c>
      <c r="K127" s="21">
        <f t="shared" si="37"/>
        <v>0</v>
      </c>
      <c r="L127" s="21">
        <f t="shared" si="37"/>
        <v>0</v>
      </c>
      <c r="M127" s="21">
        <f t="shared" si="37"/>
        <v>0.14500000000000002</v>
      </c>
      <c r="N127" s="21">
        <f t="shared" si="37"/>
        <v>0</v>
      </c>
      <c r="O127" s="21">
        <f t="shared" si="37"/>
        <v>0</v>
      </c>
      <c r="P127" s="21">
        <f t="shared" si="37"/>
        <v>0</v>
      </c>
      <c r="Q127" s="21">
        <f t="shared" si="37"/>
        <v>0</v>
      </c>
      <c r="R127" s="34">
        <f t="shared" si="36"/>
        <v>64</v>
      </c>
      <c r="S127" s="34">
        <f t="shared" si="36"/>
        <v>42</v>
      </c>
    </row>
    <row r="128" spans="1:65" ht="16.5" x14ac:dyDescent="0.2">
      <c r="A128" s="28">
        <v>80</v>
      </c>
      <c r="B128" s="28">
        <v>8</v>
      </c>
      <c r="C128" s="28">
        <v>5</v>
      </c>
      <c r="D128" s="19">
        <v>0.5</v>
      </c>
      <c r="H128" s="21">
        <f t="shared" si="37"/>
        <v>0.42499999999999999</v>
      </c>
      <c r="I128" s="21">
        <f t="shared" si="37"/>
        <v>0.28749999999999998</v>
      </c>
      <c r="J128" s="21">
        <f t="shared" si="37"/>
        <v>0</v>
      </c>
      <c r="K128" s="21">
        <f t="shared" si="37"/>
        <v>0</v>
      </c>
      <c r="L128" s="21">
        <f t="shared" si="37"/>
        <v>0</v>
      </c>
      <c r="M128" s="21">
        <f t="shared" si="37"/>
        <v>0.15000000000000002</v>
      </c>
      <c r="N128" s="21">
        <f t="shared" si="37"/>
        <v>0</v>
      </c>
      <c r="O128" s="21">
        <f t="shared" si="37"/>
        <v>0</v>
      </c>
      <c r="P128" s="21">
        <f t="shared" si="37"/>
        <v>0</v>
      </c>
      <c r="Q128" s="21">
        <f t="shared" si="37"/>
        <v>0</v>
      </c>
      <c r="R128" s="34">
        <f t="shared" si="36"/>
        <v>65</v>
      </c>
      <c r="S128" s="34">
        <f t="shared" si="36"/>
        <v>42</v>
      </c>
    </row>
    <row r="129" spans="1:19" ht="16.5" x14ac:dyDescent="0.2">
      <c r="A129" s="28">
        <v>81</v>
      </c>
      <c r="B129" s="28">
        <v>8</v>
      </c>
      <c r="C129" s="28">
        <v>6</v>
      </c>
      <c r="D129" s="19">
        <v>0.55000000000000004</v>
      </c>
      <c r="H129" s="21">
        <f t="shared" ref="H129:Q138" si="38">(INDEX(H$7:H$27,$B129)*(1-$D129)+INDEX(H$7:H$27,$B129+1)*$D129)*H$4*$B$2</f>
        <v>0.41749999999999998</v>
      </c>
      <c r="I129" s="21">
        <f t="shared" si="38"/>
        <v>0.29125000000000001</v>
      </c>
      <c r="J129" s="21">
        <f t="shared" si="38"/>
        <v>0</v>
      </c>
      <c r="K129" s="21">
        <f t="shared" si="38"/>
        <v>0</v>
      </c>
      <c r="L129" s="21">
        <f t="shared" si="38"/>
        <v>0</v>
      </c>
      <c r="M129" s="21">
        <f t="shared" si="38"/>
        <v>0.15500000000000003</v>
      </c>
      <c r="N129" s="21">
        <f t="shared" si="38"/>
        <v>0</v>
      </c>
      <c r="O129" s="21">
        <f t="shared" si="38"/>
        <v>0</v>
      </c>
      <c r="P129" s="21">
        <f t="shared" si="38"/>
        <v>0</v>
      </c>
      <c r="Q129" s="21">
        <f t="shared" si="38"/>
        <v>0</v>
      </c>
      <c r="R129" s="34">
        <f t="shared" ref="R129:S148" si="39">INT((INDEX(R$7:R$27,$B129)*(1-$D129)+INDEX(R$7:R$27,$B129+1)*$D129)*R$4*$B$2)</f>
        <v>65</v>
      </c>
      <c r="S129" s="34">
        <f t="shared" si="39"/>
        <v>42</v>
      </c>
    </row>
    <row r="130" spans="1:19" ht="16.5" x14ac:dyDescent="0.2">
      <c r="A130" s="28">
        <v>82</v>
      </c>
      <c r="B130" s="28">
        <v>8</v>
      </c>
      <c r="C130" s="28">
        <v>7</v>
      </c>
      <c r="D130" s="19">
        <v>0.6</v>
      </c>
      <c r="H130" s="21">
        <f t="shared" si="38"/>
        <v>0.41000000000000003</v>
      </c>
      <c r="I130" s="21">
        <f t="shared" si="38"/>
        <v>0.29500000000000004</v>
      </c>
      <c r="J130" s="21">
        <f t="shared" si="38"/>
        <v>0</v>
      </c>
      <c r="K130" s="21">
        <f t="shared" si="38"/>
        <v>0</v>
      </c>
      <c r="L130" s="21">
        <f t="shared" si="38"/>
        <v>0</v>
      </c>
      <c r="M130" s="21">
        <f t="shared" si="38"/>
        <v>0.16</v>
      </c>
      <c r="N130" s="21">
        <f t="shared" si="38"/>
        <v>0</v>
      </c>
      <c r="O130" s="21">
        <f t="shared" si="38"/>
        <v>0</v>
      </c>
      <c r="P130" s="21">
        <f t="shared" si="38"/>
        <v>0</v>
      </c>
      <c r="Q130" s="21">
        <f t="shared" si="38"/>
        <v>0</v>
      </c>
      <c r="R130" s="34">
        <f t="shared" si="39"/>
        <v>66</v>
      </c>
      <c r="S130" s="34">
        <f t="shared" si="39"/>
        <v>43</v>
      </c>
    </row>
    <row r="131" spans="1:19" ht="16.5" x14ac:dyDescent="0.2">
      <c r="A131" s="28">
        <v>83</v>
      </c>
      <c r="B131" s="28">
        <v>8</v>
      </c>
      <c r="C131" s="28">
        <v>8</v>
      </c>
      <c r="D131" s="19">
        <v>0.65</v>
      </c>
      <c r="H131" s="21">
        <f t="shared" si="38"/>
        <v>0.40249999999999997</v>
      </c>
      <c r="I131" s="21">
        <f t="shared" si="38"/>
        <v>0.29875000000000002</v>
      </c>
      <c r="J131" s="21">
        <f t="shared" si="38"/>
        <v>0</v>
      </c>
      <c r="K131" s="21">
        <f t="shared" si="38"/>
        <v>0</v>
      </c>
      <c r="L131" s="21">
        <f t="shared" si="38"/>
        <v>0</v>
      </c>
      <c r="M131" s="21">
        <f t="shared" si="38"/>
        <v>0.16500000000000001</v>
      </c>
      <c r="N131" s="21">
        <f t="shared" si="38"/>
        <v>0</v>
      </c>
      <c r="O131" s="21">
        <f t="shared" si="38"/>
        <v>0</v>
      </c>
      <c r="P131" s="21">
        <f t="shared" si="38"/>
        <v>0</v>
      </c>
      <c r="Q131" s="21">
        <f t="shared" si="38"/>
        <v>0</v>
      </c>
      <c r="R131" s="34">
        <f t="shared" si="39"/>
        <v>66</v>
      </c>
      <c r="S131" s="34">
        <f t="shared" si="39"/>
        <v>43</v>
      </c>
    </row>
    <row r="132" spans="1:19" ht="16.5" x14ac:dyDescent="0.2">
      <c r="A132" s="28">
        <v>84</v>
      </c>
      <c r="B132" s="28">
        <v>8</v>
      </c>
      <c r="C132" s="28">
        <v>9</v>
      </c>
      <c r="D132" s="19">
        <v>0.7</v>
      </c>
      <c r="H132" s="21">
        <f t="shared" si="38"/>
        <v>0.39500000000000002</v>
      </c>
      <c r="I132" s="21">
        <f t="shared" si="38"/>
        <v>0.30249999999999999</v>
      </c>
      <c r="J132" s="21">
        <f t="shared" si="38"/>
        <v>0</v>
      </c>
      <c r="K132" s="21">
        <f t="shared" si="38"/>
        <v>0</v>
      </c>
      <c r="L132" s="21">
        <f t="shared" si="38"/>
        <v>0</v>
      </c>
      <c r="M132" s="21">
        <f t="shared" si="38"/>
        <v>0.16999999999999998</v>
      </c>
      <c r="N132" s="21">
        <f t="shared" si="38"/>
        <v>0</v>
      </c>
      <c r="O132" s="21">
        <f t="shared" si="38"/>
        <v>0</v>
      </c>
      <c r="P132" s="21">
        <f t="shared" si="38"/>
        <v>0</v>
      </c>
      <c r="Q132" s="21">
        <f t="shared" si="38"/>
        <v>0</v>
      </c>
      <c r="R132" s="34">
        <f t="shared" si="39"/>
        <v>67</v>
      </c>
      <c r="S132" s="34">
        <f t="shared" si="39"/>
        <v>43</v>
      </c>
    </row>
    <row r="133" spans="1:19" ht="16.5" x14ac:dyDescent="0.2">
      <c r="A133" s="28">
        <v>85</v>
      </c>
      <c r="B133" s="28">
        <v>8</v>
      </c>
      <c r="C133" s="28">
        <v>10</v>
      </c>
      <c r="D133" s="19">
        <v>0.75</v>
      </c>
      <c r="H133" s="21">
        <f t="shared" si="38"/>
        <v>0.38749999999999996</v>
      </c>
      <c r="I133" s="21">
        <f t="shared" si="38"/>
        <v>0.30625000000000002</v>
      </c>
      <c r="J133" s="21">
        <f t="shared" si="38"/>
        <v>0</v>
      </c>
      <c r="K133" s="21">
        <f t="shared" si="38"/>
        <v>0</v>
      </c>
      <c r="L133" s="21">
        <f t="shared" si="38"/>
        <v>0</v>
      </c>
      <c r="M133" s="21">
        <f t="shared" si="38"/>
        <v>0.17500000000000002</v>
      </c>
      <c r="N133" s="21">
        <f t="shared" si="38"/>
        <v>0</v>
      </c>
      <c r="O133" s="21">
        <f t="shared" si="38"/>
        <v>0</v>
      </c>
      <c r="P133" s="21">
        <f t="shared" si="38"/>
        <v>0</v>
      </c>
      <c r="Q133" s="21">
        <f t="shared" si="38"/>
        <v>0</v>
      </c>
      <c r="R133" s="34">
        <f t="shared" si="39"/>
        <v>67</v>
      </c>
      <c r="S133" s="34">
        <f t="shared" si="39"/>
        <v>43</v>
      </c>
    </row>
    <row r="134" spans="1:19" ht="16.5" x14ac:dyDescent="0.2">
      <c r="A134" s="28">
        <v>86</v>
      </c>
      <c r="B134" s="28">
        <v>8</v>
      </c>
      <c r="C134" s="28">
        <v>11</v>
      </c>
      <c r="D134" s="19">
        <v>0.8</v>
      </c>
      <c r="H134" s="21">
        <f t="shared" si="38"/>
        <v>0.37999999999999995</v>
      </c>
      <c r="I134" s="21">
        <f t="shared" si="38"/>
        <v>0.31</v>
      </c>
      <c r="J134" s="21">
        <f t="shared" si="38"/>
        <v>0</v>
      </c>
      <c r="K134" s="21">
        <f t="shared" si="38"/>
        <v>0</v>
      </c>
      <c r="L134" s="21">
        <f t="shared" si="38"/>
        <v>0</v>
      </c>
      <c r="M134" s="21">
        <f t="shared" si="38"/>
        <v>0.18000000000000002</v>
      </c>
      <c r="N134" s="21">
        <f t="shared" si="38"/>
        <v>0</v>
      </c>
      <c r="O134" s="21">
        <f t="shared" si="38"/>
        <v>0</v>
      </c>
      <c r="P134" s="21">
        <f t="shared" si="38"/>
        <v>0</v>
      </c>
      <c r="Q134" s="21">
        <f t="shared" si="38"/>
        <v>0</v>
      </c>
      <c r="R134" s="34">
        <f t="shared" si="39"/>
        <v>68</v>
      </c>
      <c r="S134" s="34">
        <f t="shared" si="39"/>
        <v>44</v>
      </c>
    </row>
    <row r="135" spans="1:19" ht="16.5" x14ac:dyDescent="0.2">
      <c r="A135" s="28">
        <v>87</v>
      </c>
      <c r="B135" s="28">
        <v>8</v>
      </c>
      <c r="C135" s="28">
        <v>12</v>
      </c>
      <c r="D135" s="19">
        <v>0.85</v>
      </c>
      <c r="H135" s="21">
        <f t="shared" si="38"/>
        <v>0.3725</v>
      </c>
      <c r="I135" s="21">
        <f t="shared" si="38"/>
        <v>0.31374999999999997</v>
      </c>
      <c r="J135" s="21">
        <f t="shared" si="38"/>
        <v>0</v>
      </c>
      <c r="K135" s="21">
        <f t="shared" si="38"/>
        <v>0</v>
      </c>
      <c r="L135" s="21">
        <f t="shared" si="38"/>
        <v>0</v>
      </c>
      <c r="M135" s="21">
        <f t="shared" si="38"/>
        <v>0.18500000000000003</v>
      </c>
      <c r="N135" s="21">
        <f t="shared" si="38"/>
        <v>0</v>
      </c>
      <c r="O135" s="21">
        <f t="shared" si="38"/>
        <v>0</v>
      </c>
      <c r="P135" s="21">
        <f t="shared" si="38"/>
        <v>0</v>
      </c>
      <c r="Q135" s="21">
        <f t="shared" si="38"/>
        <v>0</v>
      </c>
      <c r="R135" s="34">
        <f t="shared" si="39"/>
        <v>68</v>
      </c>
      <c r="S135" s="34">
        <f t="shared" si="39"/>
        <v>44</v>
      </c>
    </row>
    <row r="136" spans="1:19" ht="16.5" x14ac:dyDescent="0.2">
      <c r="A136" s="28">
        <v>88</v>
      </c>
      <c r="B136" s="28">
        <v>8</v>
      </c>
      <c r="C136" s="28">
        <v>13</v>
      </c>
      <c r="D136" s="19">
        <v>0.9</v>
      </c>
      <c r="H136" s="21">
        <f t="shared" si="38"/>
        <v>0.36499999999999999</v>
      </c>
      <c r="I136" s="21">
        <f t="shared" si="38"/>
        <v>0.3175</v>
      </c>
      <c r="J136" s="21">
        <f t="shared" si="38"/>
        <v>0</v>
      </c>
      <c r="K136" s="21">
        <f t="shared" si="38"/>
        <v>0</v>
      </c>
      <c r="L136" s="21">
        <f t="shared" si="38"/>
        <v>0</v>
      </c>
      <c r="M136" s="21">
        <f t="shared" si="38"/>
        <v>0.19000000000000003</v>
      </c>
      <c r="N136" s="21">
        <f t="shared" si="38"/>
        <v>0</v>
      </c>
      <c r="O136" s="21">
        <f t="shared" si="38"/>
        <v>0</v>
      </c>
      <c r="P136" s="21">
        <f t="shared" si="38"/>
        <v>0</v>
      </c>
      <c r="Q136" s="21">
        <f t="shared" si="38"/>
        <v>0</v>
      </c>
      <c r="R136" s="34">
        <f t="shared" si="39"/>
        <v>69</v>
      </c>
      <c r="S136" s="34">
        <f t="shared" si="39"/>
        <v>44</v>
      </c>
    </row>
    <row r="137" spans="1:19" ht="16.5" x14ac:dyDescent="0.2">
      <c r="A137" s="28">
        <v>89</v>
      </c>
      <c r="B137" s="28">
        <v>8</v>
      </c>
      <c r="C137" s="28">
        <v>14</v>
      </c>
      <c r="D137" s="19">
        <v>0.95</v>
      </c>
      <c r="H137" s="21">
        <f t="shared" si="38"/>
        <v>0.35749999999999998</v>
      </c>
      <c r="I137" s="21">
        <f t="shared" si="38"/>
        <v>0.32124999999999998</v>
      </c>
      <c r="J137" s="21">
        <f t="shared" si="38"/>
        <v>0</v>
      </c>
      <c r="K137" s="21">
        <f t="shared" si="38"/>
        <v>0</v>
      </c>
      <c r="L137" s="21">
        <f t="shared" si="38"/>
        <v>0</v>
      </c>
      <c r="M137" s="21">
        <f t="shared" si="38"/>
        <v>0.19500000000000001</v>
      </c>
      <c r="N137" s="21">
        <f t="shared" si="38"/>
        <v>0</v>
      </c>
      <c r="O137" s="21">
        <f t="shared" si="38"/>
        <v>0</v>
      </c>
      <c r="P137" s="21">
        <f t="shared" si="38"/>
        <v>0</v>
      </c>
      <c r="Q137" s="21">
        <f t="shared" si="38"/>
        <v>0</v>
      </c>
      <c r="R137" s="34">
        <f t="shared" si="39"/>
        <v>69</v>
      </c>
      <c r="S137" s="34">
        <f t="shared" si="39"/>
        <v>44</v>
      </c>
    </row>
    <row r="138" spans="1:19" ht="16.5" x14ac:dyDescent="0.2">
      <c r="A138" s="28">
        <v>90</v>
      </c>
      <c r="B138" s="28">
        <v>8</v>
      </c>
      <c r="C138" s="28">
        <v>15</v>
      </c>
      <c r="D138" s="19">
        <v>1</v>
      </c>
      <c r="H138" s="21">
        <f t="shared" si="38"/>
        <v>0.35</v>
      </c>
      <c r="I138" s="21">
        <f t="shared" si="38"/>
        <v>0.32500000000000001</v>
      </c>
      <c r="J138" s="21">
        <f t="shared" si="38"/>
        <v>0</v>
      </c>
      <c r="K138" s="21">
        <f t="shared" si="38"/>
        <v>0</v>
      </c>
      <c r="L138" s="21">
        <f t="shared" si="38"/>
        <v>0</v>
      </c>
      <c r="M138" s="21">
        <f t="shared" si="38"/>
        <v>0.2</v>
      </c>
      <c r="N138" s="21">
        <f t="shared" si="38"/>
        <v>0</v>
      </c>
      <c r="O138" s="21">
        <f t="shared" si="38"/>
        <v>0</v>
      </c>
      <c r="P138" s="21">
        <f t="shared" si="38"/>
        <v>0</v>
      </c>
      <c r="Q138" s="21">
        <f t="shared" si="38"/>
        <v>0</v>
      </c>
      <c r="R138" s="34">
        <f t="shared" si="39"/>
        <v>70</v>
      </c>
      <c r="S138" s="34">
        <f t="shared" si="39"/>
        <v>45</v>
      </c>
    </row>
    <row r="139" spans="1:19" ht="16.5" x14ac:dyDescent="0.2">
      <c r="A139" s="28">
        <v>91</v>
      </c>
      <c r="B139" s="28">
        <v>9</v>
      </c>
      <c r="C139" s="28">
        <v>1</v>
      </c>
      <c r="D139" s="19">
        <v>0.3</v>
      </c>
      <c r="H139" s="21">
        <f t="shared" ref="H139:Q148" si="40">(INDEX(H$7:H$27,$B139)*(1-$D139)+INDEX(H$7:H$27,$B139+1)*$D139)*H$4*$B$2</f>
        <v>0.30499999999999994</v>
      </c>
      <c r="I139" s="21">
        <f t="shared" si="40"/>
        <v>0.34749999999999998</v>
      </c>
      <c r="J139" s="21">
        <f t="shared" si="40"/>
        <v>0</v>
      </c>
      <c r="K139" s="21">
        <f t="shared" si="40"/>
        <v>0</v>
      </c>
      <c r="L139" s="21">
        <f t="shared" si="40"/>
        <v>0</v>
      </c>
      <c r="M139" s="21">
        <f t="shared" si="40"/>
        <v>0.22999999999999998</v>
      </c>
      <c r="N139" s="21">
        <f t="shared" si="40"/>
        <v>0</v>
      </c>
      <c r="O139" s="21">
        <f t="shared" si="40"/>
        <v>0</v>
      </c>
      <c r="P139" s="21">
        <f t="shared" si="40"/>
        <v>0</v>
      </c>
      <c r="Q139" s="21">
        <f t="shared" si="40"/>
        <v>0</v>
      </c>
      <c r="R139" s="34">
        <f t="shared" si="39"/>
        <v>73</v>
      </c>
      <c r="S139" s="34">
        <f t="shared" si="39"/>
        <v>46</v>
      </c>
    </row>
    <row r="140" spans="1:19" ht="16.5" x14ac:dyDescent="0.2">
      <c r="A140" s="28">
        <v>92</v>
      </c>
      <c r="B140" s="28">
        <v>9</v>
      </c>
      <c r="C140" s="28">
        <v>2</v>
      </c>
      <c r="D140" s="19">
        <v>0.35</v>
      </c>
      <c r="H140" s="21">
        <f t="shared" si="40"/>
        <v>0.29749999999999999</v>
      </c>
      <c r="I140" s="21">
        <f t="shared" si="40"/>
        <v>0.35125000000000001</v>
      </c>
      <c r="J140" s="21">
        <f t="shared" si="40"/>
        <v>0</v>
      </c>
      <c r="K140" s="21">
        <f t="shared" si="40"/>
        <v>0</v>
      </c>
      <c r="L140" s="21">
        <f t="shared" si="40"/>
        <v>0</v>
      </c>
      <c r="M140" s="21">
        <f t="shared" si="40"/>
        <v>0.23499999999999999</v>
      </c>
      <c r="N140" s="21">
        <f t="shared" si="40"/>
        <v>0</v>
      </c>
      <c r="O140" s="21">
        <f t="shared" si="40"/>
        <v>0</v>
      </c>
      <c r="P140" s="21">
        <f t="shared" si="40"/>
        <v>0</v>
      </c>
      <c r="Q140" s="21">
        <f t="shared" si="40"/>
        <v>0</v>
      </c>
      <c r="R140" s="34">
        <f t="shared" si="39"/>
        <v>73</v>
      </c>
      <c r="S140" s="34">
        <f t="shared" si="39"/>
        <v>46</v>
      </c>
    </row>
    <row r="141" spans="1:19" ht="16.5" x14ac:dyDescent="0.2">
      <c r="A141" s="28">
        <v>93</v>
      </c>
      <c r="B141" s="28">
        <v>9</v>
      </c>
      <c r="C141" s="28">
        <v>3</v>
      </c>
      <c r="D141" s="19">
        <v>0.4</v>
      </c>
      <c r="H141" s="21">
        <f t="shared" si="40"/>
        <v>0.29000000000000004</v>
      </c>
      <c r="I141" s="21">
        <f t="shared" si="40"/>
        <v>0.35500000000000004</v>
      </c>
      <c r="J141" s="21">
        <f t="shared" si="40"/>
        <v>0</v>
      </c>
      <c r="K141" s="21">
        <f t="shared" si="40"/>
        <v>0</v>
      </c>
      <c r="L141" s="21">
        <f t="shared" si="40"/>
        <v>0</v>
      </c>
      <c r="M141" s="21">
        <f t="shared" si="40"/>
        <v>0.24</v>
      </c>
      <c r="N141" s="21">
        <f t="shared" si="40"/>
        <v>0</v>
      </c>
      <c r="O141" s="21">
        <f t="shared" si="40"/>
        <v>0</v>
      </c>
      <c r="P141" s="21">
        <f t="shared" si="40"/>
        <v>0</v>
      </c>
      <c r="Q141" s="21">
        <f t="shared" si="40"/>
        <v>0</v>
      </c>
      <c r="R141" s="34">
        <f t="shared" si="39"/>
        <v>74</v>
      </c>
      <c r="S141" s="34">
        <f t="shared" si="39"/>
        <v>47</v>
      </c>
    </row>
    <row r="142" spans="1:19" ht="16.5" x14ac:dyDescent="0.2">
      <c r="A142" s="28">
        <v>94</v>
      </c>
      <c r="B142" s="28">
        <v>9</v>
      </c>
      <c r="C142" s="28">
        <v>4</v>
      </c>
      <c r="D142" s="19">
        <v>0.45</v>
      </c>
      <c r="H142" s="21">
        <f t="shared" si="40"/>
        <v>0.28250000000000003</v>
      </c>
      <c r="I142" s="21">
        <f t="shared" si="40"/>
        <v>0.35875000000000001</v>
      </c>
      <c r="J142" s="21">
        <f t="shared" si="40"/>
        <v>0</v>
      </c>
      <c r="K142" s="21">
        <f t="shared" si="40"/>
        <v>0</v>
      </c>
      <c r="L142" s="21">
        <f t="shared" si="40"/>
        <v>0</v>
      </c>
      <c r="M142" s="21">
        <f t="shared" si="40"/>
        <v>0.24500000000000002</v>
      </c>
      <c r="N142" s="21">
        <f t="shared" si="40"/>
        <v>0</v>
      </c>
      <c r="O142" s="21">
        <f t="shared" si="40"/>
        <v>0</v>
      </c>
      <c r="P142" s="21">
        <f t="shared" si="40"/>
        <v>0</v>
      </c>
      <c r="Q142" s="21">
        <f t="shared" si="40"/>
        <v>0</v>
      </c>
      <c r="R142" s="34">
        <f t="shared" si="39"/>
        <v>74</v>
      </c>
      <c r="S142" s="34">
        <f t="shared" si="39"/>
        <v>47</v>
      </c>
    </row>
    <row r="143" spans="1:19" ht="16.5" x14ac:dyDescent="0.2">
      <c r="A143" s="28">
        <v>95</v>
      </c>
      <c r="B143" s="28">
        <v>9</v>
      </c>
      <c r="C143" s="28">
        <v>5</v>
      </c>
      <c r="D143" s="19">
        <v>0.5</v>
      </c>
      <c r="H143" s="21">
        <f t="shared" si="40"/>
        <v>0.27500000000000002</v>
      </c>
      <c r="I143" s="21">
        <f t="shared" si="40"/>
        <v>0.36250000000000004</v>
      </c>
      <c r="J143" s="21">
        <f t="shared" si="40"/>
        <v>0</v>
      </c>
      <c r="K143" s="21">
        <f t="shared" si="40"/>
        <v>0</v>
      </c>
      <c r="L143" s="21">
        <f t="shared" si="40"/>
        <v>0</v>
      </c>
      <c r="M143" s="21">
        <f t="shared" si="40"/>
        <v>0.25</v>
      </c>
      <c r="N143" s="21">
        <f t="shared" si="40"/>
        <v>0</v>
      </c>
      <c r="O143" s="21">
        <f t="shared" si="40"/>
        <v>0</v>
      </c>
      <c r="P143" s="21">
        <f t="shared" si="40"/>
        <v>0</v>
      </c>
      <c r="Q143" s="21">
        <f t="shared" si="40"/>
        <v>0</v>
      </c>
      <c r="R143" s="34">
        <f t="shared" si="39"/>
        <v>75</v>
      </c>
      <c r="S143" s="34">
        <f t="shared" si="39"/>
        <v>47</v>
      </c>
    </row>
    <row r="144" spans="1:19" ht="16.5" x14ac:dyDescent="0.2">
      <c r="A144" s="28">
        <v>96</v>
      </c>
      <c r="B144" s="28">
        <v>9</v>
      </c>
      <c r="C144" s="28">
        <v>6</v>
      </c>
      <c r="D144" s="19">
        <v>0.55000000000000004</v>
      </c>
      <c r="H144" s="21">
        <f t="shared" si="40"/>
        <v>0.26749999999999996</v>
      </c>
      <c r="I144" s="21">
        <f t="shared" si="40"/>
        <v>0.36625000000000002</v>
      </c>
      <c r="J144" s="21">
        <f t="shared" si="40"/>
        <v>0</v>
      </c>
      <c r="K144" s="21">
        <f t="shared" si="40"/>
        <v>0</v>
      </c>
      <c r="L144" s="21">
        <f t="shared" si="40"/>
        <v>0</v>
      </c>
      <c r="M144" s="21">
        <f t="shared" si="40"/>
        <v>0.255</v>
      </c>
      <c r="N144" s="21">
        <f t="shared" si="40"/>
        <v>0</v>
      </c>
      <c r="O144" s="21">
        <f t="shared" si="40"/>
        <v>0</v>
      </c>
      <c r="P144" s="21">
        <f t="shared" si="40"/>
        <v>0</v>
      </c>
      <c r="Q144" s="21">
        <f t="shared" si="40"/>
        <v>0</v>
      </c>
      <c r="R144" s="34">
        <f t="shared" si="39"/>
        <v>75</v>
      </c>
      <c r="S144" s="34">
        <f t="shared" si="39"/>
        <v>47</v>
      </c>
    </row>
    <row r="145" spans="1:19" ht="16.5" x14ac:dyDescent="0.2">
      <c r="A145" s="28">
        <v>97</v>
      </c>
      <c r="B145" s="28">
        <v>9</v>
      </c>
      <c r="C145" s="28">
        <v>7</v>
      </c>
      <c r="D145" s="19">
        <v>0.6</v>
      </c>
      <c r="H145" s="21">
        <f t="shared" si="40"/>
        <v>0.26</v>
      </c>
      <c r="I145" s="21">
        <f t="shared" si="40"/>
        <v>0.37</v>
      </c>
      <c r="J145" s="21">
        <f t="shared" si="40"/>
        <v>0</v>
      </c>
      <c r="K145" s="21">
        <f t="shared" si="40"/>
        <v>0</v>
      </c>
      <c r="L145" s="21">
        <f t="shared" si="40"/>
        <v>0</v>
      </c>
      <c r="M145" s="21">
        <f t="shared" si="40"/>
        <v>0.26</v>
      </c>
      <c r="N145" s="21">
        <f t="shared" si="40"/>
        <v>0</v>
      </c>
      <c r="O145" s="21">
        <f t="shared" si="40"/>
        <v>0</v>
      </c>
      <c r="P145" s="21">
        <f t="shared" si="40"/>
        <v>0</v>
      </c>
      <c r="Q145" s="21">
        <f t="shared" si="40"/>
        <v>0</v>
      </c>
      <c r="R145" s="34">
        <f t="shared" si="39"/>
        <v>76</v>
      </c>
      <c r="S145" s="34">
        <f t="shared" si="39"/>
        <v>48</v>
      </c>
    </row>
    <row r="146" spans="1:19" ht="16.5" x14ac:dyDescent="0.2">
      <c r="A146" s="28">
        <v>98</v>
      </c>
      <c r="B146" s="28">
        <v>9</v>
      </c>
      <c r="C146" s="28">
        <v>8</v>
      </c>
      <c r="D146" s="19">
        <v>0.65</v>
      </c>
      <c r="H146" s="21">
        <f t="shared" si="40"/>
        <v>0.2525</v>
      </c>
      <c r="I146" s="21">
        <f t="shared" si="40"/>
        <v>0.37375000000000003</v>
      </c>
      <c r="J146" s="21">
        <f t="shared" si="40"/>
        <v>0</v>
      </c>
      <c r="K146" s="21">
        <f t="shared" si="40"/>
        <v>0</v>
      </c>
      <c r="L146" s="21">
        <f t="shared" si="40"/>
        <v>0</v>
      </c>
      <c r="M146" s="21">
        <f t="shared" si="40"/>
        <v>0.26500000000000001</v>
      </c>
      <c r="N146" s="21">
        <f t="shared" si="40"/>
        <v>0</v>
      </c>
      <c r="O146" s="21">
        <f t="shared" si="40"/>
        <v>0</v>
      </c>
      <c r="P146" s="21">
        <f t="shared" si="40"/>
        <v>0</v>
      </c>
      <c r="Q146" s="21">
        <f t="shared" si="40"/>
        <v>0</v>
      </c>
      <c r="R146" s="34">
        <f t="shared" si="39"/>
        <v>76</v>
      </c>
      <c r="S146" s="34">
        <f t="shared" si="39"/>
        <v>48</v>
      </c>
    </row>
    <row r="147" spans="1:19" ht="16.5" x14ac:dyDescent="0.2">
      <c r="A147" s="28">
        <v>99</v>
      </c>
      <c r="B147" s="28">
        <v>9</v>
      </c>
      <c r="C147" s="28">
        <v>9</v>
      </c>
      <c r="D147" s="19">
        <v>0.7</v>
      </c>
      <c r="H147" s="21">
        <f t="shared" si="40"/>
        <v>0.245</v>
      </c>
      <c r="I147" s="21">
        <f t="shared" si="40"/>
        <v>0.3775</v>
      </c>
      <c r="J147" s="21">
        <f t="shared" si="40"/>
        <v>0</v>
      </c>
      <c r="K147" s="21">
        <f t="shared" si="40"/>
        <v>0</v>
      </c>
      <c r="L147" s="21">
        <f t="shared" si="40"/>
        <v>0</v>
      </c>
      <c r="M147" s="21">
        <f t="shared" si="40"/>
        <v>0.27</v>
      </c>
      <c r="N147" s="21">
        <f t="shared" si="40"/>
        <v>0</v>
      </c>
      <c r="O147" s="21">
        <f t="shared" si="40"/>
        <v>0</v>
      </c>
      <c r="P147" s="21">
        <f t="shared" si="40"/>
        <v>0</v>
      </c>
      <c r="Q147" s="21">
        <f t="shared" si="40"/>
        <v>0</v>
      </c>
      <c r="R147" s="34">
        <f t="shared" si="39"/>
        <v>77</v>
      </c>
      <c r="S147" s="34">
        <f t="shared" si="39"/>
        <v>48</v>
      </c>
    </row>
    <row r="148" spans="1:19" ht="16.5" x14ac:dyDescent="0.2">
      <c r="A148" s="28">
        <v>100</v>
      </c>
      <c r="B148" s="28">
        <v>9</v>
      </c>
      <c r="C148" s="28">
        <v>10</v>
      </c>
      <c r="D148" s="19">
        <v>0.75</v>
      </c>
      <c r="H148" s="21">
        <f t="shared" si="40"/>
        <v>0.23750000000000002</v>
      </c>
      <c r="I148" s="21">
        <f t="shared" si="40"/>
        <v>0.38125000000000003</v>
      </c>
      <c r="J148" s="21">
        <f t="shared" si="40"/>
        <v>0</v>
      </c>
      <c r="K148" s="21">
        <f t="shared" si="40"/>
        <v>0</v>
      </c>
      <c r="L148" s="21">
        <f t="shared" si="40"/>
        <v>0</v>
      </c>
      <c r="M148" s="21">
        <f t="shared" si="40"/>
        <v>0.27499999999999997</v>
      </c>
      <c r="N148" s="21">
        <f t="shared" si="40"/>
        <v>0</v>
      </c>
      <c r="O148" s="21">
        <f t="shared" si="40"/>
        <v>0</v>
      </c>
      <c r="P148" s="21">
        <f t="shared" si="40"/>
        <v>0</v>
      </c>
      <c r="Q148" s="21">
        <f t="shared" si="40"/>
        <v>0</v>
      </c>
      <c r="R148" s="34">
        <f t="shared" si="39"/>
        <v>77</v>
      </c>
      <c r="S148" s="34">
        <f t="shared" si="39"/>
        <v>48</v>
      </c>
    </row>
    <row r="149" spans="1:19" ht="16.5" x14ac:dyDescent="0.2">
      <c r="A149" s="28">
        <v>101</v>
      </c>
      <c r="B149" s="28">
        <v>9</v>
      </c>
      <c r="C149" s="28">
        <v>11</v>
      </c>
      <c r="D149" s="19">
        <v>0.8</v>
      </c>
      <c r="H149" s="21">
        <f t="shared" ref="H149:Q158" si="41">(INDEX(H$7:H$27,$B149)*(1-$D149)+INDEX(H$7:H$27,$B149+1)*$D149)*H$4*$B$2</f>
        <v>0.23</v>
      </c>
      <c r="I149" s="21">
        <f t="shared" si="41"/>
        <v>0.38500000000000006</v>
      </c>
      <c r="J149" s="21">
        <f t="shared" si="41"/>
        <v>0</v>
      </c>
      <c r="K149" s="21">
        <f t="shared" si="41"/>
        <v>0</v>
      </c>
      <c r="L149" s="21">
        <f t="shared" si="41"/>
        <v>0</v>
      </c>
      <c r="M149" s="21">
        <f t="shared" si="41"/>
        <v>0.27999999999999997</v>
      </c>
      <c r="N149" s="21">
        <f t="shared" si="41"/>
        <v>0</v>
      </c>
      <c r="O149" s="21">
        <f t="shared" si="41"/>
        <v>0</v>
      </c>
      <c r="P149" s="21">
        <f t="shared" si="41"/>
        <v>0</v>
      </c>
      <c r="Q149" s="21">
        <f t="shared" si="41"/>
        <v>0</v>
      </c>
      <c r="R149" s="34">
        <f t="shared" ref="R149:S168" si="42">INT((INDEX(R$7:R$27,$B149)*(1-$D149)+INDEX(R$7:R$27,$B149+1)*$D149)*R$4*$B$2)</f>
        <v>78</v>
      </c>
      <c r="S149" s="34">
        <f t="shared" si="42"/>
        <v>49</v>
      </c>
    </row>
    <row r="150" spans="1:19" ht="16.5" x14ac:dyDescent="0.2">
      <c r="A150" s="28">
        <v>102</v>
      </c>
      <c r="B150" s="28">
        <v>9</v>
      </c>
      <c r="C150" s="28">
        <v>12</v>
      </c>
      <c r="D150" s="19">
        <v>0.85</v>
      </c>
      <c r="H150" s="21">
        <f t="shared" si="41"/>
        <v>0.22250000000000003</v>
      </c>
      <c r="I150" s="21">
        <f t="shared" si="41"/>
        <v>0.38875000000000004</v>
      </c>
      <c r="J150" s="21">
        <f t="shared" si="41"/>
        <v>0</v>
      </c>
      <c r="K150" s="21">
        <f t="shared" si="41"/>
        <v>0</v>
      </c>
      <c r="L150" s="21">
        <f t="shared" si="41"/>
        <v>0</v>
      </c>
      <c r="M150" s="21">
        <f t="shared" si="41"/>
        <v>0.28500000000000003</v>
      </c>
      <c r="N150" s="21">
        <f t="shared" si="41"/>
        <v>0</v>
      </c>
      <c r="O150" s="21">
        <f t="shared" si="41"/>
        <v>0</v>
      </c>
      <c r="P150" s="21">
        <f t="shared" si="41"/>
        <v>0</v>
      </c>
      <c r="Q150" s="21">
        <f t="shared" si="41"/>
        <v>0</v>
      </c>
      <c r="R150" s="34">
        <f t="shared" si="42"/>
        <v>78</v>
      </c>
      <c r="S150" s="34">
        <f t="shared" si="42"/>
        <v>49</v>
      </c>
    </row>
    <row r="151" spans="1:19" ht="16.5" x14ac:dyDescent="0.2">
      <c r="A151" s="28">
        <v>103</v>
      </c>
      <c r="B151" s="28">
        <v>9</v>
      </c>
      <c r="C151" s="28">
        <v>13</v>
      </c>
      <c r="D151" s="19">
        <v>0.9</v>
      </c>
      <c r="H151" s="21">
        <f t="shared" si="41"/>
        <v>0.21500000000000002</v>
      </c>
      <c r="I151" s="21">
        <f t="shared" si="41"/>
        <v>0.39250000000000002</v>
      </c>
      <c r="J151" s="21">
        <f t="shared" si="41"/>
        <v>0</v>
      </c>
      <c r="K151" s="21">
        <f t="shared" si="41"/>
        <v>0</v>
      </c>
      <c r="L151" s="21">
        <f t="shared" si="41"/>
        <v>0</v>
      </c>
      <c r="M151" s="21">
        <f t="shared" si="41"/>
        <v>0.29000000000000004</v>
      </c>
      <c r="N151" s="21">
        <f t="shared" si="41"/>
        <v>0</v>
      </c>
      <c r="O151" s="21">
        <f t="shared" si="41"/>
        <v>0</v>
      </c>
      <c r="P151" s="21">
        <f t="shared" si="41"/>
        <v>0</v>
      </c>
      <c r="Q151" s="21">
        <f t="shared" si="41"/>
        <v>0</v>
      </c>
      <c r="R151" s="34">
        <f t="shared" si="42"/>
        <v>79</v>
      </c>
      <c r="S151" s="34">
        <f t="shared" si="42"/>
        <v>49</v>
      </c>
    </row>
    <row r="152" spans="1:19" ht="16.5" x14ac:dyDescent="0.2">
      <c r="A152" s="28">
        <v>104</v>
      </c>
      <c r="B152" s="28">
        <v>9</v>
      </c>
      <c r="C152" s="28">
        <v>14</v>
      </c>
      <c r="D152" s="19">
        <v>0.95</v>
      </c>
      <c r="H152" s="21">
        <f t="shared" si="41"/>
        <v>0.20750000000000002</v>
      </c>
      <c r="I152" s="21">
        <f t="shared" si="41"/>
        <v>0.39624999999999999</v>
      </c>
      <c r="J152" s="21">
        <f t="shared" si="41"/>
        <v>0</v>
      </c>
      <c r="K152" s="21">
        <f t="shared" si="41"/>
        <v>0</v>
      </c>
      <c r="L152" s="21">
        <f t="shared" si="41"/>
        <v>0</v>
      </c>
      <c r="M152" s="21">
        <f t="shared" si="41"/>
        <v>0.29499999999999998</v>
      </c>
      <c r="N152" s="21">
        <f t="shared" si="41"/>
        <v>0</v>
      </c>
      <c r="O152" s="21">
        <f t="shared" si="41"/>
        <v>0</v>
      </c>
      <c r="P152" s="21">
        <f t="shared" si="41"/>
        <v>0</v>
      </c>
      <c r="Q152" s="21">
        <f t="shared" si="41"/>
        <v>0</v>
      </c>
      <c r="R152" s="34">
        <f t="shared" si="42"/>
        <v>79</v>
      </c>
      <c r="S152" s="34">
        <f t="shared" si="42"/>
        <v>49</v>
      </c>
    </row>
    <row r="153" spans="1:19" ht="16.5" x14ac:dyDescent="0.2">
      <c r="A153" s="28">
        <v>105</v>
      </c>
      <c r="B153" s="28">
        <v>9</v>
      </c>
      <c r="C153" s="28">
        <v>15</v>
      </c>
      <c r="D153" s="19">
        <v>1</v>
      </c>
      <c r="H153" s="21">
        <f t="shared" si="41"/>
        <v>0.2</v>
      </c>
      <c r="I153" s="21">
        <f t="shared" si="41"/>
        <v>0.4</v>
      </c>
      <c r="J153" s="21">
        <f t="shared" si="41"/>
        <v>0</v>
      </c>
      <c r="K153" s="21">
        <f t="shared" si="41"/>
        <v>0</v>
      </c>
      <c r="L153" s="21">
        <f t="shared" si="41"/>
        <v>0</v>
      </c>
      <c r="M153" s="21">
        <f t="shared" si="41"/>
        <v>0.3</v>
      </c>
      <c r="N153" s="21">
        <f t="shared" si="41"/>
        <v>0</v>
      </c>
      <c r="O153" s="21">
        <f t="shared" si="41"/>
        <v>0</v>
      </c>
      <c r="P153" s="21">
        <f t="shared" si="41"/>
        <v>0</v>
      </c>
      <c r="Q153" s="21">
        <f t="shared" si="41"/>
        <v>0</v>
      </c>
      <c r="R153" s="34">
        <f t="shared" si="42"/>
        <v>80</v>
      </c>
      <c r="S153" s="34">
        <f t="shared" si="42"/>
        <v>50</v>
      </c>
    </row>
    <row r="154" spans="1:19" ht="16.5" x14ac:dyDescent="0.2">
      <c r="A154" s="28">
        <v>106</v>
      </c>
      <c r="B154" s="28">
        <v>10</v>
      </c>
      <c r="C154" s="28">
        <v>1</v>
      </c>
      <c r="D154" s="19">
        <v>0.3</v>
      </c>
      <c r="H154" s="21">
        <f t="shared" si="41"/>
        <v>0.13999999999999999</v>
      </c>
      <c r="I154" s="21">
        <f t="shared" si="41"/>
        <v>0.42999999999999994</v>
      </c>
      <c r="J154" s="21">
        <f t="shared" si="41"/>
        <v>0</v>
      </c>
      <c r="K154" s="21">
        <f t="shared" si="41"/>
        <v>0</v>
      </c>
      <c r="L154" s="21">
        <f t="shared" si="41"/>
        <v>0</v>
      </c>
      <c r="M154" s="21">
        <f t="shared" si="41"/>
        <v>0.32999999999999996</v>
      </c>
      <c r="N154" s="21">
        <f t="shared" si="41"/>
        <v>0</v>
      </c>
      <c r="O154" s="21">
        <f t="shared" si="41"/>
        <v>0</v>
      </c>
      <c r="P154" s="21">
        <f t="shared" si="41"/>
        <v>0</v>
      </c>
      <c r="Q154" s="21">
        <f t="shared" si="41"/>
        <v>0</v>
      </c>
      <c r="R154" s="34">
        <f t="shared" si="42"/>
        <v>83</v>
      </c>
      <c r="S154" s="34">
        <f t="shared" si="42"/>
        <v>51</v>
      </c>
    </row>
    <row r="155" spans="1:19" ht="16.5" x14ac:dyDescent="0.2">
      <c r="A155" s="28">
        <v>107</v>
      </c>
      <c r="B155" s="28">
        <v>10</v>
      </c>
      <c r="C155" s="28">
        <v>2</v>
      </c>
      <c r="D155" s="19">
        <v>0.35</v>
      </c>
      <c r="H155" s="21">
        <f t="shared" si="41"/>
        <v>0.13</v>
      </c>
      <c r="I155" s="21">
        <f t="shared" si="41"/>
        <v>0.435</v>
      </c>
      <c r="J155" s="21">
        <f t="shared" si="41"/>
        <v>0</v>
      </c>
      <c r="K155" s="21">
        <f t="shared" si="41"/>
        <v>0</v>
      </c>
      <c r="L155" s="21">
        <f t="shared" si="41"/>
        <v>0</v>
      </c>
      <c r="M155" s="21">
        <f t="shared" si="41"/>
        <v>0.33499999999999996</v>
      </c>
      <c r="N155" s="21">
        <f t="shared" si="41"/>
        <v>0</v>
      </c>
      <c r="O155" s="21">
        <f t="shared" si="41"/>
        <v>0</v>
      </c>
      <c r="P155" s="21">
        <f t="shared" si="41"/>
        <v>0</v>
      </c>
      <c r="Q155" s="21">
        <f t="shared" si="41"/>
        <v>0</v>
      </c>
      <c r="R155" s="34">
        <f t="shared" si="42"/>
        <v>83</v>
      </c>
      <c r="S155" s="34">
        <f t="shared" si="42"/>
        <v>51</v>
      </c>
    </row>
    <row r="156" spans="1:19" ht="16.5" x14ac:dyDescent="0.2">
      <c r="A156" s="28">
        <v>108</v>
      </c>
      <c r="B156" s="28">
        <v>10</v>
      </c>
      <c r="C156" s="28">
        <v>3</v>
      </c>
      <c r="D156" s="19">
        <v>0.4</v>
      </c>
      <c r="H156" s="21">
        <f t="shared" si="41"/>
        <v>0.12</v>
      </c>
      <c r="I156" s="21">
        <f t="shared" si="41"/>
        <v>0.44</v>
      </c>
      <c r="J156" s="21">
        <f t="shared" si="41"/>
        <v>0</v>
      </c>
      <c r="K156" s="21">
        <f t="shared" si="41"/>
        <v>0</v>
      </c>
      <c r="L156" s="21">
        <f t="shared" si="41"/>
        <v>0</v>
      </c>
      <c r="M156" s="21">
        <f t="shared" si="41"/>
        <v>0.34</v>
      </c>
      <c r="N156" s="21">
        <f t="shared" si="41"/>
        <v>0</v>
      </c>
      <c r="O156" s="21">
        <f t="shared" si="41"/>
        <v>0</v>
      </c>
      <c r="P156" s="21">
        <f t="shared" si="41"/>
        <v>0</v>
      </c>
      <c r="Q156" s="21">
        <f t="shared" si="41"/>
        <v>0</v>
      </c>
      <c r="R156" s="34">
        <f t="shared" si="42"/>
        <v>84</v>
      </c>
      <c r="S156" s="34">
        <f t="shared" si="42"/>
        <v>52</v>
      </c>
    </row>
    <row r="157" spans="1:19" ht="16.5" x14ac:dyDescent="0.2">
      <c r="A157" s="28">
        <v>109</v>
      </c>
      <c r="B157" s="28">
        <v>10</v>
      </c>
      <c r="C157" s="28">
        <v>4</v>
      </c>
      <c r="D157" s="19">
        <v>0.45</v>
      </c>
      <c r="H157" s="21">
        <f t="shared" si="41"/>
        <v>0.11000000000000001</v>
      </c>
      <c r="I157" s="21">
        <f t="shared" si="41"/>
        <v>0.44500000000000006</v>
      </c>
      <c r="J157" s="21">
        <f t="shared" si="41"/>
        <v>0</v>
      </c>
      <c r="K157" s="21">
        <f t="shared" si="41"/>
        <v>0</v>
      </c>
      <c r="L157" s="21">
        <f t="shared" si="41"/>
        <v>0</v>
      </c>
      <c r="M157" s="21">
        <f t="shared" si="41"/>
        <v>0.34500000000000003</v>
      </c>
      <c r="N157" s="21">
        <f t="shared" si="41"/>
        <v>0</v>
      </c>
      <c r="O157" s="21">
        <f t="shared" si="41"/>
        <v>0</v>
      </c>
      <c r="P157" s="21">
        <f t="shared" si="41"/>
        <v>0</v>
      </c>
      <c r="Q157" s="21">
        <f t="shared" si="41"/>
        <v>0</v>
      </c>
      <c r="R157" s="34">
        <f t="shared" si="42"/>
        <v>84</v>
      </c>
      <c r="S157" s="34">
        <f t="shared" si="42"/>
        <v>52</v>
      </c>
    </row>
    <row r="158" spans="1:19" ht="16.5" x14ac:dyDescent="0.2">
      <c r="A158" s="28">
        <v>110</v>
      </c>
      <c r="B158" s="28">
        <v>10</v>
      </c>
      <c r="C158" s="28">
        <v>5</v>
      </c>
      <c r="D158" s="19">
        <v>0.5</v>
      </c>
      <c r="H158" s="21">
        <f t="shared" si="41"/>
        <v>0.1</v>
      </c>
      <c r="I158" s="21">
        <f t="shared" si="41"/>
        <v>0.45</v>
      </c>
      <c r="J158" s="21">
        <f t="shared" si="41"/>
        <v>0</v>
      </c>
      <c r="K158" s="21">
        <f t="shared" si="41"/>
        <v>0</v>
      </c>
      <c r="L158" s="21">
        <f t="shared" si="41"/>
        <v>0</v>
      </c>
      <c r="M158" s="21">
        <f t="shared" si="41"/>
        <v>0.35</v>
      </c>
      <c r="N158" s="21">
        <f t="shared" si="41"/>
        <v>0</v>
      </c>
      <c r="O158" s="21">
        <f t="shared" si="41"/>
        <v>0</v>
      </c>
      <c r="P158" s="21">
        <f t="shared" si="41"/>
        <v>0</v>
      </c>
      <c r="Q158" s="21">
        <f t="shared" si="41"/>
        <v>0</v>
      </c>
      <c r="R158" s="34">
        <f t="shared" si="42"/>
        <v>85</v>
      </c>
      <c r="S158" s="34">
        <f t="shared" si="42"/>
        <v>52</v>
      </c>
    </row>
    <row r="159" spans="1:19" ht="16.5" x14ac:dyDescent="0.2">
      <c r="A159" s="28">
        <v>111</v>
      </c>
      <c r="B159" s="28">
        <v>10</v>
      </c>
      <c r="C159" s="28">
        <v>6</v>
      </c>
      <c r="D159" s="19">
        <v>0.55000000000000004</v>
      </c>
      <c r="H159" s="21">
        <f t="shared" ref="H159:Q168" si="43">(INDEX(H$7:H$27,$B159)*(1-$D159)+INDEX(H$7:H$27,$B159+1)*$D159)*H$4*$B$2</f>
        <v>0.09</v>
      </c>
      <c r="I159" s="21">
        <f t="shared" si="43"/>
        <v>0.45500000000000002</v>
      </c>
      <c r="J159" s="21">
        <f t="shared" si="43"/>
        <v>0</v>
      </c>
      <c r="K159" s="21">
        <f t="shared" si="43"/>
        <v>0</v>
      </c>
      <c r="L159" s="21">
        <f t="shared" si="43"/>
        <v>0</v>
      </c>
      <c r="M159" s="21">
        <f t="shared" si="43"/>
        <v>0.35499999999999998</v>
      </c>
      <c r="N159" s="21">
        <f t="shared" si="43"/>
        <v>0</v>
      </c>
      <c r="O159" s="21">
        <f t="shared" si="43"/>
        <v>0</v>
      </c>
      <c r="P159" s="21">
        <f t="shared" si="43"/>
        <v>0</v>
      </c>
      <c r="Q159" s="21">
        <f t="shared" si="43"/>
        <v>0</v>
      </c>
      <c r="R159" s="34">
        <f t="shared" si="42"/>
        <v>85</v>
      </c>
      <c r="S159" s="34">
        <f t="shared" si="42"/>
        <v>52</v>
      </c>
    </row>
    <row r="160" spans="1:19" ht="16.5" x14ac:dyDescent="0.2">
      <c r="A160" s="28">
        <v>112</v>
      </c>
      <c r="B160" s="28">
        <v>10</v>
      </c>
      <c r="C160" s="28">
        <v>7</v>
      </c>
      <c r="D160" s="19">
        <v>0.6</v>
      </c>
      <c r="H160" s="21">
        <f t="shared" si="43"/>
        <v>8.0000000000000016E-2</v>
      </c>
      <c r="I160" s="21">
        <f t="shared" si="43"/>
        <v>0.46</v>
      </c>
      <c r="J160" s="21">
        <f t="shared" si="43"/>
        <v>0</v>
      </c>
      <c r="K160" s="21">
        <f t="shared" si="43"/>
        <v>0</v>
      </c>
      <c r="L160" s="21">
        <f t="shared" si="43"/>
        <v>0</v>
      </c>
      <c r="M160" s="21">
        <f t="shared" si="43"/>
        <v>0.36</v>
      </c>
      <c r="N160" s="21">
        <f t="shared" si="43"/>
        <v>0</v>
      </c>
      <c r="O160" s="21">
        <f t="shared" si="43"/>
        <v>0</v>
      </c>
      <c r="P160" s="21">
        <f t="shared" si="43"/>
        <v>0</v>
      </c>
      <c r="Q160" s="21">
        <f t="shared" si="43"/>
        <v>0</v>
      </c>
      <c r="R160" s="34">
        <f t="shared" si="42"/>
        <v>86</v>
      </c>
      <c r="S160" s="34">
        <f t="shared" si="42"/>
        <v>53</v>
      </c>
    </row>
    <row r="161" spans="1:19" ht="16.5" x14ac:dyDescent="0.2">
      <c r="A161" s="28">
        <v>113</v>
      </c>
      <c r="B161" s="28">
        <v>10</v>
      </c>
      <c r="C161" s="28">
        <v>8</v>
      </c>
      <c r="D161" s="19">
        <v>0.65</v>
      </c>
      <c r="H161" s="21">
        <f t="shared" si="43"/>
        <v>6.9999999999999993E-2</v>
      </c>
      <c r="I161" s="21">
        <f t="shared" si="43"/>
        <v>0.46499999999999997</v>
      </c>
      <c r="J161" s="21">
        <f t="shared" si="43"/>
        <v>0</v>
      </c>
      <c r="K161" s="21">
        <f t="shared" si="43"/>
        <v>0</v>
      </c>
      <c r="L161" s="21">
        <f t="shared" si="43"/>
        <v>0</v>
      </c>
      <c r="M161" s="21">
        <f t="shared" si="43"/>
        <v>0.36499999999999999</v>
      </c>
      <c r="N161" s="21">
        <f t="shared" si="43"/>
        <v>0</v>
      </c>
      <c r="O161" s="21">
        <f t="shared" si="43"/>
        <v>0</v>
      </c>
      <c r="P161" s="21">
        <f t="shared" si="43"/>
        <v>0</v>
      </c>
      <c r="Q161" s="21">
        <f t="shared" si="43"/>
        <v>0</v>
      </c>
      <c r="R161" s="34">
        <f t="shared" si="42"/>
        <v>86</v>
      </c>
      <c r="S161" s="34">
        <f t="shared" si="42"/>
        <v>53</v>
      </c>
    </row>
    <row r="162" spans="1:19" ht="16.5" x14ac:dyDescent="0.2">
      <c r="A162" s="28">
        <v>114</v>
      </c>
      <c r="B162" s="28">
        <v>10</v>
      </c>
      <c r="C162" s="28">
        <v>9</v>
      </c>
      <c r="D162" s="19">
        <v>0.7</v>
      </c>
      <c r="H162" s="21">
        <f t="shared" si="43"/>
        <v>6.0000000000000012E-2</v>
      </c>
      <c r="I162" s="21">
        <f t="shared" si="43"/>
        <v>0.47</v>
      </c>
      <c r="J162" s="21">
        <f t="shared" si="43"/>
        <v>0</v>
      </c>
      <c r="K162" s="21">
        <f t="shared" si="43"/>
        <v>0</v>
      </c>
      <c r="L162" s="21">
        <f t="shared" si="43"/>
        <v>0</v>
      </c>
      <c r="M162" s="21">
        <f t="shared" si="43"/>
        <v>0.37</v>
      </c>
      <c r="N162" s="21">
        <f t="shared" si="43"/>
        <v>0</v>
      </c>
      <c r="O162" s="21">
        <f t="shared" si="43"/>
        <v>0</v>
      </c>
      <c r="P162" s="21">
        <f t="shared" si="43"/>
        <v>0</v>
      </c>
      <c r="Q162" s="21">
        <f t="shared" si="43"/>
        <v>0</v>
      </c>
      <c r="R162" s="34">
        <f t="shared" si="42"/>
        <v>87</v>
      </c>
      <c r="S162" s="34">
        <f t="shared" si="42"/>
        <v>53</v>
      </c>
    </row>
    <row r="163" spans="1:19" ht="16.5" x14ac:dyDescent="0.2">
      <c r="A163" s="28">
        <v>115</v>
      </c>
      <c r="B163" s="28">
        <v>10</v>
      </c>
      <c r="C163" s="28">
        <v>10</v>
      </c>
      <c r="D163" s="19">
        <v>0.75</v>
      </c>
      <c r="H163" s="21">
        <f t="shared" si="43"/>
        <v>0.05</v>
      </c>
      <c r="I163" s="21">
        <f t="shared" si="43"/>
        <v>0.47499999999999998</v>
      </c>
      <c r="J163" s="21">
        <f t="shared" si="43"/>
        <v>0</v>
      </c>
      <c r="K163" s="21">
        <f t="shared" si="43"/>
        <v>0</v>
      </c>
      <c r="L163" s="21">
        <f t="shared" si="43"/>
        <v>0</v>
      </c>
      <c r="M163" s="21">
        <f t="shared" si="43"/>
        <v>0.37500000000000006</v>
      </c>
      <c r="N163" s="21">
        <f t="shared" si="43"/>
        <v>0</v>
      </c>
      <c r="O163" s="21">
        <f t="shared" si="43"/>
        <v>0</v>
      </c>
      <c r="P163" s="21">
        <f t="shared" si="43"/>
        <v>0</v>
      </c>
      <c r="Q163" s="21">
        <f t="shared" si="43"/>
        <v>0</v>
      </c>
      <c r="R163" s="34">
        <f t="shared" si="42"/>
        <v>87</v>
      </c>
      <c r="S163" s="34">
        <f t="shared" si="42"/>
        <v>53</v>
      </c>
    </row>
    <row r="164" spans="1:19" ht="16.5" x14ac:dyDescent="0.2">
      <c r="A164" s="28">
        <v>116</v>
      </c>
      <c r="B164" s="28">
        <v>10</v>
      </c>
      <c r="C164" s="28">
        <v>11</v>
      </c>
      <c r="D164" s="19">
        <v>0.8</v>
      </c>
      <c r="H164" s="21">
        <f t="shared" si="43"/>
        <v>3.9999999999999994E-2</v>
      </c>
      <c r="I164" s="21">
        <f t="shared" si="43"/>
        <v>0.48</v>
      </c>
      <c r="J164" s="21">
        <f t="shared" si="43"/>
        <v>0</v>
      </c>
      <c r="K164" s="21">
        <f t="shared" si="43"/>
        <v>0</v>
      </c>
      <c r="L164" s="21">
        <f t="shared" si="43"/>
        <v>0</v>
      </c>
      <c r="M164" s="21">
        <f t="shared" si="43"/>
        <v>0.38000000000000006</v>
      </c>
      <c r="N164" s="21">
        <f t="shared" si="43"/>
        <v>0</v>
      </c>
      <c r="O164" s="21">
        <f t="shared" si="43"/>
        <v>0</v>
      </c>
      <c r="P164" s="21">
        <f t="shared" si="43"/>
        <v>0</v>
      </c>
      <c r="Q164" s="21">
        <f t="shared" si="43"/>
        <v>0</v>
      </c>
      <c r="R164" s="34">
        <f t="shared" si="42"/>
        <v>88</v>
      </c>
      <c r="S164" s="34">
        <f t="shared" si="42"/>
        <v>54</v>
      </c>
    </row>
    <row r="165" spans="1:19" ht="16.5" x14ac:dyDescent="0.2">
      <c r="A165" s="28">
        <v>117</v>
      </c>
      <c r="B165" s="28">
        <v>10</v>
      </c>
      <c r="C165" s="28">
        <v>12</v>
      </c>
      <c r="D165" s="19">
        <v>0.85</v>
      </c>
      <c r="H165" s="21">
        <f t="shared" si="43"/>
        <v>3.0000000000000006E-2</v>
      </c>
      <c r="I165" s="21">
        <f t="shared" si="43"/>
        <v>0.48499999999999999</v>
      </c>
      <c r="J165" s="21">
        <f t="shared" si="43"/>
        <v>0</v>
      </c>
      <c r="K165" s="21">
        <f t="shared" si="43"/>
        <v>0</v>
      </c>
      <c r="L165" s="21">
        <f t="shared" si="43"/>
        <v>0</v>
      </c>
      <c r="M165" s="21">
        <f t="shared" si="43"/>
        <v>0.38500000000000001</v>
      </c>
      <c r="N165" s="21">
        <f t="shared" si="43"/>
        <v>0</v>
      </c>
      <c r="O165" s="21">
        <f t="shared" si="43"/>
        <v>0</v>
      </c>
      <c r="P165" s="21">
        <f t="shared" si="43"/>
        <v>0</v>
      </c>
      <c r="Q165" s="21">
        <f t="shared" si="43"/>
        <v>0</v>
      </c>
      <c r="R165" s="34">
        <f t="shared" si="42"/>
        <v>88</v>
      </c>
      <c r="S165" s="34">
        <f t="shared" si="42"/>
        <v>54</v>
      </c>
    </row>
    <row r="166" spans="1:19" ht="16.5" x14ac:dyDescent="0.2">
      <c r="A166" s="28">
        <v>118</v>
      </c>
      <c r="B166" s="28">
        <v>10</v>
      </c>
      <c r="C166" s="28">
        <v>13</v>
      </c>
      <c r="D166" s="19">
        <v>0.9</v>
      </c>
      <c r="H166" s="21">
        <f t="shared" si="43"/>
        <v>1.9999999999999997E-2</v>
      </c>
      <c r="I166" s="21">
        <f t="shared" si="43"/>
        <v>0.49</v>
      </c>
      <c r="J166" s="21">
        <f t="shared" si="43"/>
        <v>0</v>
      </c>
      <c r="K166" s="21">
        <f t="shared" si="43"/>
        <v>0</v>
      </c>
      <c r="L166" s="21">
        <f t="shared" si="43"/>
        <v>0</v>
      </c>
      <c r="M166" s="21">
        <f t="shared" si="43"/>
        <v>0.39</v>
      </c>
      <c r="N166" s="21">
        <f t="shared" si="43"/>
        <v>0</v>
      </c>
      <c r="O166" s="21">
        <f t="shared" si="43"/>
        <v>0</v>
      </c>
      <c r="P166" s="21">
        <f t="shared" si="43"/>
        <v>0</v>
      </c>
      <c r="Q166" s="21">
        <f t="shared" si="43"/>
        <v>0</v>
      </c>
      <c r="R166" s="34">
        <f t="shared" si="42"/>
        <v>89</v>
      </c>
      <c r="S166" s="34">
        <f t="shared" si="42"/>
        <v>54</v>
      </c>
    </row>
    <row r="167" spans="1:19" ht="16.5" x14ac:dyDescent="0.2">
      <c r="A167" s="28">
        <v>119</v>
      </c>
      <c r="B167" s="28">
        <v>10</v>
      </c>
      <c r="C167" s="28">
        <v>14</v>
      </c>
      <c r="D167" s="19">
        <v>0.95</v>
      </c>
      <c r="H167" s="21">
        <f t="shared" si="43"/>
        <v>1.0000000000000009E-2</v>
      </c>
      <c r="I167" s="21">
        <f t="shared" si="43"/>
        <v>0.495</v>
      </c>
      <c r="J167" s="21">
        <f t="shared" si="43"/>
        <v>0</v>
      </c>
      <c r="K167" s="21">
        <f t="shared" si="43"/>
        <v>0</v>
      </c>
      <c r="L167" s="21">
        <f t="shared" si="43"/>
        <v>0</v>
      </c>
      <c r="M167" s="21">
        <f t="shared" si="43"/>
        <v>0.39500000000000002</v>
      </c>
      <c r="N167" s="21">
        <f t="shared" si="43"/>
        <v>0</v>
      </c>
      <c r="O167" s="21">
        <f t="shared" si="43"/>
        <v>0</v>
      </c>
      <c r="P167" s="21">
        <f t="shared" si="43"/>
        <v>0</v>
      </c>
      <c r="Q167" s="21">
        <f t="shared" si="43"/>
        <v>0</v>
      </c>
      <c r="R167" s="34">
        <f t="shared" si="42"/>
        <v>89</v>
      </c>
      <c r="S167" s="34">
        <f t="shared" si="42"/>
        <v>54</v>
      </c>
    </row>
    <row r="168" spans="1:19" ht="16.5" x14ac:dyDescent="0.2">
      <c r="A168" s="28">
        <v>120</v>
      </c>
      <c r="B168" s="28">
        <v>10</v>
      </c>
      <c r="C168" s="28">
        <v>15</v>
      </c>
      <c r="D168" s="19">
        <v>1</v>
      </c>
      <c r="H168" s="21">
        <f t="shared" si="43"/>
        <v>0</v>
      </c>
      <c r="I168" s="21">
        <f t="shared" si="43"/>
        <v>0.5</v>
      </c>
      <c r="J168" s="21">
        <f t="shared" si="43"/>
        <v>0</v>
      </c>
      <c r="K168" s="21">
        <f t="shared" si="43"/>
        <v>0</v>
      </c>
      <c r="L168" s="21">
        <f t="shared" si="43"/>
        <v>0</v>
      </c>
      <c r="M168" s="21">
        <f t="shared" si="43"/>
        <v>0.4</v>
      </c>
      <c r="N168" s="21">
        <f t="shared" si="43"/>
        <v>0</v>
      </c>
      <c r="O168" s="21">
        <f t="shared" si="43"/>
        <v>0</v>
      </c>
      <c r="P168" s="21">
        <f t="shared" si="43"/>
        <v>0</v>
      </c>
      <c r="Q168" s="21">
        <f t="shared" si="43"/>
        <v>0</v>
      </c>
      <c r="R168" s="34">
        <f t="shared" si="42"/>
        <v>90</v>
      </c>
      <c r="S168" s="34">
        <f t="shared" si="42"/>
        <v>55</v>
      </c>
    </row>
    <row r="169" spans="1:19" ht="16.5" x14ac:dyDescent="0.2">
      <c r="A169" s="28">
        <v>121</v>
      </c>
      <c r="B169" s="28">
        <v>11</v>
      </c>
      <c r="C169" s="28">
        <v>1</v>
      </c>
      <c r="D169" s="19">
        <v>0.3</v>
      </c>
      <c r="H169" s="21">
        <f t="shared" ref="H169:Q178" si="44">(INDEX(H$7:H$27,$B169)*(1-$D169)+INDEX(H$7:H$27,$B169+1)*$D169)*H$4*$B$2</f>
        <v>0</v>
      </c>
      <c r="I169" s="21">
        <f t="shared" si="44"/>
        <v>0.47</v>
      </c>
      <c r="J169" s="21">
        <f t="shared" si="44"/>
        <v>1.2E-2</v>
      </c>
      <c r="K169" s="21">
        <f t="shared" si="44"/>
        <v>0</v>
      </c>
      <c r="L169" s="21">
        <f t="shared" si="44"/>
        <v>0</v>
      </c>
      <c r="M169" s="21">
        <f t="shared" si="44"/>
        <v>0.42999999999999994</v>
      </c>
      <c r="N169" s="21">
        <f t="shared" si="44"/>
        <v>0</v>
      </c>
      <c r="O169" s="21">
        <f t="shared" si="44"/>
        <v>0</v>
      </c>
      <c r="P169" s="21">
        <f t="shared" si="44"/>
        <v>0</v>
      </c>
      <c r="Q169" s="21">
        <f t="shared" si="44"/>
        <v>0</v>
      </c>
      <c r="R169" s="34">
        <f t="shared" ref="R169:S188" si="45">INT((INDEX(R$7:R$27,$B169)*(1-$D169)+INDEX(R$7:R$27,$B169+1)*$D169)*R$4*$B$2)</f>
        <v>93</v>
      </c>
      <c r="S169" s="34">
        <f t="shared" si="45"/>
        <v>56</v>
      </c>
    </row>
    <row r="170" spans="1:19" ht="16.5" x14ac:dyDescent="0.2">
      <c r="A170" s="28">
        <v>122</v>
      </c>
      <c r="B170" s="28">
        <v>11</v>
      </c>
      <c r="C170" s="28">
        <v>2</v>
      </c>
      <c r="D170" s="19">
        <v>0.35</v>
      </c>
      <c r="H170" s="21">
        <f t="shared" si="44"/>
        <v>0</v>
      </c>
      <c r="I170" s="21">
        <f t="shared" si="44"/>
        <v>0.46499999999999997</v>
      </c>
      <c r="J170" s="21">
        <f t="shared" si="44"/>
        <v>1.3999999999999999E-2</v>
      </c>
      <c r="K170" s="21">
        <f t="shared" si="44"/>
        <v>0</v>
      </c>
      <c r="L170" s="21">
        <f t="shared" si="44"/>
        <v>0</v>
      </c>
      <c r="M170" s="21">
        <f t="shared" si="44"/>
        <v>0.435</v>
      </c>
      <c r="N170" s="21">
        <f t="shared" si="44"/>
        <v>0</v>
      </c>
      <c r="O170" s="21">
        <f t="shared" si="44"/>
        <v>0</v>
      </c>
      <c r="P170" s="21">
        <f t="shared" si="44"/>
        <v>0</v>
      </c>
      <c r="Q170" s="21">
        <f t="shared" si="44"/>
        <v>0</v>
      </c>
      <c r="R170" s="34">
        <f t="shared" si="45"/>
        <v>93</v>
      </c>
      <c r="S170" s="34">
        <f t="shared" si="45"/>
        <v>56</v>
      </c>
    </row>
    <row r="171" spans="1:19" ht="16.5" x14ac:dyDescent="0.2">
      <c r="A171" s="28">
        <v>123</v>
      </c>
      <c r="B171" s="28">
        <v>11</v>
      </c>
      <c r="C171" s="28">
        <v>3</v>
      </c>
      <c r="D171" s="19">
        <v>0.4</v>
      </c>
      <c r="H171" s="21">
        <f t="shared" si="44"/>
        <v>0</v>
      </c>
      <c r="I171" s="21">
        <f t="shared" si="44"/>
        <v>0.46</v>
      </c>
      <c r="J171" s="21">
        <f t="shared" si="44"/>
        <v>1.6000000000000004E-2</v>
      </c>
      <c r="K171" s="21">
        <f t="shared" si="44"/>
        <v>0</v>
      </c>
      <c r="L171" s="21">
        <f t="shared" si="44"/>
        <v>0</v>
      </c>
      <c r="M171" s="21">
        <f t="shared" si="44"/>
        <v>0.44</v>
      </c>
      <c r="N171" s="21">
        <f t="shared" si="44"/>
        <v>0</v>
      </c>
      <c r="O171" s="21">
        <f t="shared" si="44"/>
        <v>0</v>
      </c>
      <c r="P171" s="21">
        <f t="shared" si="44"/>
        <v>0</v>
      </c>
      <c r="Q171" s="21">
        <f t="shared" si="44"/>
        <v>0</v>
      </c>
      <c r="R171" s="34">
        <f t="shared" si="45"/>
        <v>94</v>
      </c>
      <c r="S171" s="34">
        <f t="shared" si="45"/>
        <v>57</v>
      </c>
    </row>
    <row r="172" spans="1:19" ht="16.5" x14ac:dyDescent="0.2">
      <c r="A172" s="28">
        <v>124</v>
      </c>
      <c r="B172" s="28">
        <v>11</v>
      </c>
      <c r="C172" s="28">
        <v>4</v>
      </c>
      <c r="D172" s="19">
        <v>0.45</v>
      </c>
      <c r="H172" s="21">
        <f t="shared" si="44"/>
        <v>0</v>
      </c>
      <c r="I172" s="21">
        <f t="shared" si="44"/>
        <v>0.45500000000000007</v>
      </c>
      <c r="J172" s="21">
        <f t="shared" si="44"/>
        <v>1.8000000000000002E-2</v>
      </c>
      <c r="K172" s="21">
        <f t="shared" si="44"/>
        <v>0</v>
      </c>
      <c r="L172" s="21">
        <f t="shared" si="44"/>
        <v>0</v>
      </c>
      <c r="M172" s="21">
        <f t="shared" si="44"/>
        <v>0.44500000000000006</v>
      </c>
      <c r="N172" s="21">
        <f t="shared" si="44"/>
        <v>0</v>
      </c>
      <c r="O172" s="21">
        <f t="shared" si="44"/>
        <v>0</v>
      </c>
      <c r="P172" s="21">
        <f t="shared" si="44"/>
        <v>0</v>
      </c>
      <c r="Q172" s="21">
        <f t="shared" si="44"/>
        <v>0</v>
      </c>
      <c r="R172" s="34">
        <f t="shared" si="45"/>
        <v>94</v>
      </c>
      <c r="S172" s="34">
        <f t="shared" si="45"/>
        <v>57</v>
      </c>
    </row>
    <row r="173" spans="1:19" ht="16.5" x14ac:dyDescent="0.2">
      <c r="A173" s="28">
        <v>125</v>
      </c>
      <c r="B173" s="28">
        <v>11</v>
      </c>
      <c r="C173" s="28">
        <v>5</v>
      </c>
      <c r="D173" s="19">
        <v>0.5</v>
      </c>
      <c r="H173" s="21">
        <f t="shared" si="44"/>
        <v>0</v>
      </c>
      <c r="I173" s="21">
        <f t="shared" si="44"/>
        <v>0.45</v>
      </c>
      <c r="J173" s="21">
        <f t="shared" si="44"/>
        <v>2.0000000000000004E-2</v>
      </c>
      <c r="K173" s="21">
        <f t="shared" si="44"/>
        <v>0</v>
      </c>
      <c r="L173" s="21">
        <f t="shared" si="44"/>
        <v>0</v>
      </c>
      <c r="M173" s="21">
        <f t="shared" si="44"/>
        <v>0.45</v>
      </c>
      <c r="N173" s="21">
        <f t="shared" si="44"/>
        <v>0</v>
      </c>
      <c r="O173" s="21">
        <f t="shared" si="44"/>
        <v>0</v>
      </c>
      <c r="P173" s="21">
        <f t="shared" si="44"/>
        <v>0</v>
      </c>
      <c r="Q173" s="21">
        <f t="shared" si="44"/>
        <v>0</v>
      </c>
      <c r="R173" s="34">
        <f t="shared" si="45"/>
        <v>95</v>
      </c>
      <c r="S173" s="34">
        <f t="shared" si="45"/>
        <v>57</v>
      </c>
    </row>
    <row r="174" spans="1:19" ht="16.5" x14ac:dyDescent="0.2">
      <c r="A174" s="28">
        <v>126</v>
      </c>
      <c r="B174" s="28">
        <v>11</v>
      </c>
      <c r="C174" s="28">
        <v>6</v>
      </c>
      <c r="D174" s="19">
        <v>0.55000000000000004</v>
      </c>
      <c r="H174" s="21">
        <f t="shared" si="44"/>
        <v>0</v>
      </c>
      <c r="I174" s="21">
        <f t="shared" si="44"/>
        <v>0.44500000000000001</v>
      </c>
      <c r="J174" s="21">
        <f t="shared" si="44"/>
        <v>2.2000000000000006E-2</v>
      </c>
      <c r="K174" s="21">
        <f t="shared" si="44"/>
        <v>0</v>
      </c>
      <c r="L174" s="21">
        <f t="shared" si="44"/>
        <v>0</v>
      </c>
      <c r="M174" s="21">
        <f t="shared" si="44"/>
        <v>0.45500000000000002</v>
      </c>
      <c r="N174" s="21">
        <f t="shared" si="44"/>
        <v>0</v>
      </c>
      <c r="O174" s="21">
        <f t="shared" si="44"/>
        <v>0</v>
      </c>
      <c r="P174" s="21">
        <f t="shared" si="44"/>
        <v>0</v>
      </c>
      <c r="Q174" s="21">
        <f t="shared" si="44"/>
        <v>0</v>
      </c>
      <c r="R174" s="34">
        <f t="shared" si="45"/>
        <v>95</v>
      </c>
      <c r="S174" s="34">
        <f t="shared" si="45"/>
        <v>57</v>
      </c>
    </row>
    <row r="175" spans="1:19" ht="16.5" x14ac:dyDescent="0.2">
      <c r="A175" s="28">
        <v>127</v>
      </c>
      <c r="B175" s="28">
        <v>11</v>
      </c>
      <c r="C175" s="28">
        <v>7</v>
      </c>
      <c r="D175" s="19">
        <v>0.6</v>
      </c>
      <c r="H175" s="21">
        <f t="shared" si="44"/>
        <v>0</v>
      </c>
      <c r="I175" s="21">
        <f t="shared" si="44"/>
        <v>0.44</v>
      </c>
      <c r="J175" s="21">
        <f t="shared" si="44"/>
        <v>2.4E-2</v>
      </c>
      <c r="K175" s="21">
        <f t="shared" si="44"/>
        <v>0</v>
      </c>
      <c r="L175" s="21">
        <f t="shared" si="44"/>
        <v>0</v>
      </c>
      <c r="M175" s="21">
        <f t="shared" si="44"/>
        <v>0.46</v>
      </c>
      <c r="N175" s="21">
        <f t="shared" si="44"/>
        <v>0</v>
      </c>
      <c r="O175" s="21">
        <f t="shared" si="44"/>
        <v>0</v>
      </c>
      <c r="P175" s="21">
        <f t="shared" si="44"/>
        <v>0</v>
      </c>
      <c r="Q175" s="21">
        <f t="shared" si="44"/>
        <v>0</v>
      </c>
      <c r="R175" s="34">
        <f t="shared" si="45"/>
        <v>96</v>
      </c>
      <c r="S175" s="34">
        <f t="shared" si="45"/>
        <v>58</v>
      </c>
    </row>
    <row r="176" spans="1:19" ht="16.5" x14ac:dyDescent="0.2">
      <c r="A176" s="28">
        <v>128</v>
      </c>
      <c r="B176" s="28">
        <v>11</v>
      </c>
      <c r="C176" s="28">
        <v>8</v>
      </c>
      <c r="D176" s="19">
        <v>0.65</v>
      </c>
      <c r="H176" s="21">
        <f t="shared" si="44"/>
        <v>0</v>
      </c>
      <c r="I176" s="21">
        <f t="shared" si="44"/>
        <v>0.435</v>
      </c>
      <c r="J176" s="21">
        <f t="shared" si="44"/>
        <v>2.6000000000000002E-2</v>
      </c>
      <c r="K176" s="21">
        <f t="shared" si="44"/>
        <v>0</v>
      </c>
      <c r="L176" s="21">
        <f t="shared" si="44"/>
        <v>0</v>
      </c>
      <c r="M176" s="21">
        <f t="shared" si="44"/>
        <v>0.46499999999999997</v>
      </c>
      <c r="N176" s="21">
        <f t="shared" si="44"/>
        <v>0</v>
      </c>
      <c r="O176" s="21">
        <f t="shared" si="44"/>
        <v>0</v>
      </c>
      <c r="P176" s="21">
        <f t="shared" si="44"/>
        <v>0</v>
      </c>
      <c r="Q176" s="21">
        <f t="shared" si="44"/>
        <v>0</v>
      </c>
      <c r="R176" s="34">
        <f t="shared" si="45"/>
        <v>96</v>
      </c>
      <c r="S176" s="34">
        <f t="shared" si="45"/>
        <v>58</v>
      </c>
    </row>
    <row r="177" spans="1:19" ht="16.5" x14ac:dyDescent="0.2">
      <c r="A177" s="28">
        <v>129</v>
      </c>
      <c r="B177" s="28">
        <v>11</v>
      </c>
      <c r="C177" s="28">
        <v>9</v>
      </c>
      <c r="D177" s="19">
        <v>0.7</v>
      </c>
      <c r="H177" s="21">
        <f t="shared" si="44"/>
        <v>0</v>
      </c>
      <c r="I177" s="21">
        <f t="shared" si="44"/>
        <v>0.43</v>
      </c>
      <c r="J177" s="21">
        <f t="shared" si="44"/>
        <v>2.7999999999999997E-2</v>
      </c>
      <c r="K177" s="21">
        <f t="shared" si="44"/>
        <v>0</v>
      </c>
      <c r="L177" s="21">
        <f t="shared" si="44"/>
        <v>0</v>
      </c>
      <c r="M177" s="21">
        <f t="shared" si="44"/>
        <v>0.47</v>
      </c>
      <c r="N177" s="21">
        <f t="shared" si="44"/>
        <v>0</v>
      </c>
      <c r="O177" s="21">
        <f t="shared" si="44"/>
        <v>0</v>
      </c>
      <c r="P177" s="21">
        <f t="shared" si="44"/>
        <v>0</v>
      </c>
      <c r="Q177" s="21">
        <f t="shared" si="44"/>
        <v>0</v>
      </c>
      <c r="R177" s="34">
        <f t="shared" si="45"/>
        <v>97</v>
      </c>
      <c r="S177" s="34">
        <f t="shared" si="45"/>
        <v>58</v>
      </c>
    </row>
    <row r="178" spans="1:19" ht="16.5" x14ac:dyDescent="0.2">
      <c r="A178" s="28">
        <v>130</v>
      </c>
      <c r="B178" s="28">
        <v>11</v>
      </c>
      <c r="C178" s="28">
        <v>10</v>
      </c>
      <c r="D178" s="19">
        <v>0.75</v>
      </c>
      <c r="H178" s="21">
        <f t="shared" si="44"/>
        <v>0</v>
      </c>
      <c r="I178" s="21">
        <f t="shared" si="44"/>
        <v>0.42500000000000004</v>
      </c>
      <c r="J178" s="21">
        <f t="shared" si="44"/>
        <v>3.0000000000000006E-2</v>
      </c>
      <c r="K178" s="21">
        <f t="shared" si="44"/>
        <v>0</v>
      </c>
      <c r="L178" s="21">
        <f t="shared" si="44"/>
        <v>0</v>
      </c>
      <c r="M178" s="21">
        <f t="shared" si="44"/>
        <v>0.47499999999999998</v>
      </c>
      <c r="N178" s="21">
        <f t="shared" si="44"/>
        <v>0</v>
      </c>
      <c r="O178" s="21">
        <f t="shared" si="44"/>
        <v>0</v>
      </c>
      <c r="P178" s="21">
        <f t="shared" si="44"/>
        <v>0</v>
      </c>
      <c r="Q178" s="21">
        <f t="shared" si="44"/>
        <v>0</v>
      </c>
      <c r="R178" s="34">
        <f t="shared" si="45"/>
        <v>97</v>
      </c>
      <c r="S178" s="34">
        <f t="shared" si="45"/>
        <v>58</v>
      </c>
    </row>
    <row r="179" spans="1:19" ht="16.5" x14ac:dyDescent="0.2">
      <c r="A179" s="28">
        <v>131</v>
      </c>
      <c r="B179" s="28">
        <v>11</v>
      </c>
      <c r="C179" s="28">
        <v>11</v>
      </c>
      <c r="D179" s="19">
        <v>0.8</v>
      </c>
      <c r="H179" s="21">
        <f t="shared" ref="H179:Q188" si="46">(INDEX(H$7:H$27,$B179)*(1-$D179)+INDEX(H$7:H$27,$B179+1)*$D179)*H$4*$B$2</f>
        <v>0</v>
      </c>
      <c r="I179" s="21">
        <f t="shared" si="46"/>
        <v>0.42000000000000004</v>
      </c>
      <c r="J179" s="21">
        <f t="shared" si="46"/>
        <v>3.2000000000000008E-2</v>
      </c>
      <c r="K179" s="21">
        <f t="shared" si="46"/>
        <v>0</v>
      </c>
      <c r="L179" s="21">
        <f t="shared" si="46"/>
        <v>0</v>
      </c>
      <c r="M179" s="21">
        <f t="shared" si="46"/>
        <v>0.48</v>
      </c>
      <c r="N179" s="21">
        <f t="shared" si="46"/>
        <v>0</v>
      </c>
      <c r="O179" s="21">
        <f t="shared" si="46"/>
        <v>0</v>
      </c>
      <c r="P179" s="21">
        <f t="shared" si="46"/>
        <v>0</v>
      </c>
      <c r="Q179" s="21">
        <f t="shared" si="46"/>
        <v>0</v>
      </c>
      <c r="R179" s="34">
        <f t="shared" si="45"/>
        <v>98</v>
      </c>
      <c r="S179" s="34">
        <f t="shared" si="45"/>
        <v>59</v>
      </c>
    </row>
    <row r="180" spans="1:19" ht="16.5" x14ac:dyDescent="0.2">
      <c r="A180" s="28">
        <v>132</v>
      </c>
      <c r="B180" s="28">
        <v>11</v>
      </c>
      <c r="C180" s="28">
        <v>12</v>
      </c>
      <c r="D180" s="19">
        <v>0.85</v>
      </c>
      <c r="H180" s="21">
        <f t="shared" si="46"/>
        <v>0</v>
      </c>
      <c r="I180" s="21">
        <f t="shared" si="46"/>
        <v>0.41500000000000004</v>
      </c>
      <c r="J180" s="21">
        <f t="shared" si="46"/>
        <v>3.4000000000000002E-2</v>
      </c>
      <c r="K180" s="21">
        <f t="shared" si="46"/>
        <v>0</v>
      </c>
      <c r="L180" s="21">
        <f t="shared" si="46"/>
        <v>0</v>
      </c>
      <c r="M180" s="21">
        <f t="shared" si="46"/>
        <v>0.48499999999999999</v>
      </c>
      <c r="N180" s="21">
        <f t="shared" si="46"/>
        <v>0</v>
      </c>
      <c r="O180" s="21">
        <f t="shared" si="46"/>
        <v>0</v>
      </c>
      <c r="P180" s="21">
        <f t="shared" si="46"/>
        <v>0</v>
      </c>
      <c r="Q180" s="21">
        <f t="shared" si="46"/>
        <v>0</v>
      </c>
      <c r="R180" s="34">
        <f t="shared" si="45"/>
        <v>98</v>
      </c>
      <c r="S180" s="34">
        <f t="shared" si="45"/>
        <v>59</v>
      </c>
    </row>
    <row r="181" spans="1:19" ht="16.5" x14ac:dyDescent="0.2">
      <c r="A181" s="28">
        <v>133</v>
      </c>
      <c r="B181" s="28">
        <v>11</v>
      </c>
      <c r="C181" s="28">
        <v>13</v>
      </c>
      <c r="D181" s="19">
        <v>0.9</v>
      </c>
      <c r="H181" s="21">
        <f t="shared" si="46"/>
        <v>0</v>
      </c>
      <c r="I181" s="21">
        <f t="shared" si="46"/>
        <v>0.41000000000000003</v>
      </c>
      <c r="J181" s="21">
        <f t="shared" si="46"/>
        <v>3.6000000000000004E-2</v>
      </c>
      <c r="K181" s="21">
        <f t="shared" si="46"/>
        <v>0</v>
      </c>
      <c r="L181" s="21">
        <f t="shared" si="46"/>
        <v>0</v>
      </c>
      <c r="M181" s="21">
        <f t="shared" si="46"/>
        <v>0.49</v>
      </c>
      <c r="N181" s="21">
        <f t="shared" si="46"/>
        <v>0</v>
      </c>
      <c r="O181" s="21">
        <f t="shared" si="46"/>
        <v>0</v>
      </c>
      <c r="P181" s="21">
        <f t="shared" si="46"/>
        <v>0</v>
      </c>
      <c r="Q181" s="21">
        <f t="shared" si="46"/>
        <v>0</v>
      </c>
      <c r="R181" s="34">
        <f t="shared" si="45"/>
        <v>99</v>
      </c>
      <c r="S181" s="34">
        <f t="shared" si="45"/>
        <v>59</v>
      </c>
    </row>
    <row r="182" spans="1:19" ht="16.5" x14ac:dyDescent="0.2">
      <c r="A182" s="28">
        <v>134</v>
      </c>
      <c r="B182" s="28">
        <v>11</v>
      </c>
      <c r="C182" s="28">
        <v>14</v>
      </c>
      <c r="D182" s="19">
        <v>0.95</v>
      </c>
      <c r="H182" s="21">
        <f t="shared" si="46"/>
        <v>0</v>
      </c>
      <c r="I182" s="21">
        <f t="shared" si="46"/>
        <v>0.40500000000000003</v>
      </c>
      <c r="J182" s="21">
        <f t="shared" si="46"/>
        <v>3.8000000000000006E-2</v>
      </c>
      <c r="K182" s="21">
        <f t="shared" si="46"/>
        <v>0</v>
      </c>
      <c r="L182" s="21">
        <f t="shared" si="46"/>
        <v>0</v>
      </c>
      <c r="M182" s="21">
        <f t="shared" si="46"/>
        <v>0.495</v>
      </c>
      <c r="N182" s="21">
        <f t="shared" si="46"/>
        <v>0</v>
      </c>
      <c r="O182" s="21">
        <f t="shared" si="46"/>
        <v>0</v>
      </c>
      <c r="P182" s="21">
        <f t="shared" si="46"/>
        <v>0</v>
      </c>
      <c r="Q182" s="21">
        <f t="shared" si="46"/>
        <v>0</v>
      </c>
      <c r="R182" s="34">
        <f t="shared" si="45"/>
        <v>99</v>
      </c>
      <c r="S182" s="34">
        <f t="shared" si="45"/>
        <v>59</v>
      </c>
    </row>
    <row r="183" spans="1:19" ht="16.5" x14ac:dyDescent="0.2">
      <c r="A183" s="28">
        <v>135</v>
      </c>
      <c r="B183" s="28">
        <v>11</v>
      </c>
      <c r="C183" s="28">
        <v>15</v>
      </c>
      <c r="D183" s="19">
        <v>1</v>
      </c>
      <c r="H183" s="21">
        <f t="shared" si="46"/>
        <v>0</v>
      </c>
      <c r="I183" s="21">
        <f t="shared" si="46"/>
        <v>0.4</v>
      </c>
      <c r="J183" s="21">
        <f t="shared" si="46"/>
        <v>4.0000000000000008E-2</v>
      </c>
      <c r="K183" s="21">
        <f t="shared" si="46"/>
        <v>0</v>
      </c>
      <c r="L183" s="21">
        <f t="shared" si="46"/>
        <v>0</v>
      </c>
      <c r="M183" s="21">
        <f t="shared" si="46"/>
        <v>0.5</v>
      </c>
      <c r="N183" s="21">
        <f t="shared" si="46"/>
        <v>0</v>
      </c>
      <c r="O183" s="21">
        <f t="shared" si="46"/>
        <v>0</v>
      </c>
      <c r="P183" s="21">
        <f t="shared" si="46"/>
        <v>0</v>
      </c>
      <c r="Q183" s="21">
        <f t="shared" si="46"/>
        <v>0</v>
      </c>
      <c r="R183" s="34">
        <f t="shared" si="45"/>
        <v>100</v>
      </c>
      <c r="S183" s="34">
        <f t="shared" si="45"/>
        <v>60</v>
      </c>
    </row>
    <row r="184" spans="1:19" ht="16.5" x14ac:dyDescent="0.2">
      <c r="A184" s="28">
        <v>136</v>
      </c>
      <c r="B184" s="28">
        <v>12</v>
      </c>
      <c r="C184" s="28">
        <v>1</v>
      </c>
      <c r="D184" s="19">
        <v>0.3</v>
      </c>
      <c r="H184" s="21">
        <f t="shared" si="46"/>
        <v>0</v>
      </c>
      <c r="I184" s="21">
        <f t="shared" si="46"/>
        <v>0.37749999999999995</v>
      </c>
      <c r="J184" s="21">
        <f t="shared" si="46"/>
        <v>4.9000000000000002E-2</v>
      </c>
      <c r="K184" s="21">
        <f t="shared" si="46"/>
        <v>0</v>
      </c>
      <c r="L184" s="21">
        <f t="shared" si="46"/>
        <v>0</v>
      </c>
      <c r="M184" s="21">
        <f t="shared" si="46"/>
        <v>0.47</v>
      </c>
      <c r="N184" s="21">
        <f t="shared" si="46"/>
        <v>1.2E-2</v>
      </c>
      <c r="O184" s="21">
        <f t="shared" si="46"/>
        <v>0</v>
      </c>
      <c r="P184" s="21">
        <f t="shared" si="46"/>
        <v>0</v>
      </c>
      <c r="Q184" s="21">
        <f t="shared" si="46"/>
        <v>0</v>
      </c>
      <c r="R184" s="34">
        <f t="shared" si="45"/>
        <v>103</v>
      </c>
      <c r="S184" s="34">
        <f t="shared" si="45"/>
        <v>61</v>
      </c>
    </row>
    <row r="185" spans="1:19" ht="16.5" x14ac:dyDescent="0.2">
      <c r="A185" s="28">
        <v>137</v>
      </c>
      <c r="B185" s="28">
        <v>12</v>
      </c>
      <c r="C185" s="28">
        <v>2</v>
      </c>
      <c r="D185" s="19">
        <v>0.35</v>
      </c>
      <c r="H185" s="21">
        <f t="shared" si="46"/>
        <v>0</v>
      </c>
      <c r="I185" s="21">
        <f t="shared" si="46"/>
        <v>0.37375000000000003</v>
      </c>
      <c r="J185" s="21">
        <f t="shared" si="46"/>
        <v>5.0500000000000003E-2</v>
      </c>
      <c r="K185" s="21">
        <f t="shared" si="46"/>
        <v>0</v>
      </c>
      <c r="L185" s="21">
        <f t="shared" si="46"/>
        <v>0</v>
      </c>
      <c r="M185" s="21">
        <f t="shared" si="46"/>
        <v>0.46499999999999997</v>
      </c>
      <c r="N185" s="21">
        <f t="shared" si="46"/>
        <v>1.3999999999999999E-2</v>
      </c>
      <c r="O185" s="21">
        <f t="shared" si="46"/>
        <v>0</v>
      </c>
      <c r="P185" s="21">
        <f t="shared" si="46"/>
        <v>0</v>
      </c>
      <c r="Q185" s="21">
        <f t="shared" si="46"/>
        <v>0</v>
      </c>
      <c r="R185" s="34">
        <f t="shared" si="45"/>
        <v>103</v>
      </c>
      <c r="S185" s="34">
        <f t="shared" si="45"/>
        <v>61</v>
      </c>
    </row>
    <row r="186" spans="1:19" ht="16.5" x14ac:dyDescent="0.2">
      <c r="A186" s="28">
        <v>138</v>
      </c>
      <c r="B186" s="28">
        <v>12</v>
      </c>
      <c r="C186" s="28">
        <v>3</v>
      </c>
      <c r="D186" s="19">
        <v>0.4</v>
      </c>
      <c r="H186" s="21">
        <f t="shared" si="46"/>
        <v>0</v>
      </c>
      <c r="I186" s="21">
        <f t="shared" si="46"/>
        <v>0.37</v>
      </c>
      <c r="J186" s="21">
        <f t="shared" si="46"/>
        <v>5.2000000000000005E-2</v>
      </c>
      <c r="K186" s="21">
        <f t="shared" si="46"/>
        <v>0</v>
      </c>
      <c r="L186" s="21">
        <f t="shared" si="46"/>
        <v>0</v>
      </c>
      <c r="M186" s="21">
        <f t="shared" si="46"/>
        <v>0.46</v>
      </c>
      <c r="N186" s="21">
        <f t="shared" si="46"/>
        <v>1.6000000000000004E-2</v>
      </c>
      <c r="O186" s="21">
        <f t="shared" si="46"/>
        <v>0</v>
      </c>
      <c r="P186" s="21">
        <f t="shared" si="46"/>
        <v>0</v>
      </c>
      <c r="Q186" s="21">
        <f t="shared" si="46"/>
        <v>0</v>
      </c>
      <c r="R186" s="34">
        <f t="shared" si="45"/>
        <v>104</v>
      </c>
      <c r="S186" s="34">
        <f t="shared" si="45"/>
        <v>62</v>
      </c>
    </row>
    <row r="187" spans="1:19" ht="16.5" x14ac:dyDescent="0.2">
      <c r="A187" s="28">
        <v>139</v>
      </c>
      <c r="B187" s="28">
        <v>12</v>
      </c>
      <c r="C187" s="28">
        <v>4</v>
      </c>
      <c r="D187" s="19">
        <v>0.45</v>
      </c>
      <c r="H187" s="21">
        <f t="shared" si="46"/>
        <v>0</v>
      </c>
      <c r="I187" s="21">
        <f t="shared" si="46"/>
        <v>0.36625000000000008</v>
      </c>
      <c r="J187" s="21">
        <f t="shared" si="46"/>
        <v>5.3500000000000006E-2</v>
      </c>
      <c r="K187" s="21">
        <f t="shared" si="46"/>
        <v>0</v>
      </c>
      <c r="L187" s="21">
        <f t="shared" si="46"/>
        <v>0</v>
      </c>
      <c r="M187" s="21">
        <f t="shared" si="46"/>
        <v>0.45500000000000007</v>
      </c>
      <c r="N187" s="21">
        <f t="shared" si="46"/>
        <v>1.8000000000000002E-2</v>
      </c>
      <c r="O187" s="21">
        <f t="shared" si="46"/>
        <v>0</v>
      </c>
      <c r="P187" s="21">
        <f t="shared" si="46"/>
        <v>0</v>
      </c>
      <c r="Q187" s="21">
        <f t="shared" si="46"/>
        <v>0</v>
      </c>
      <c r="R187" s="34">
        <f t="shared" si="45"/>
        <v>104</v>
      </c>
      <c r="S187" s="34">
        <f t="shared" si="45"/>
        <v>62</v>
      </c>
    </row>
    <row r="188" spans="1:19" ht="16.5" x14ac:dyDescent="0.2">
      <c r="A188" s="28">
        <v>140</v>
      </c>
      <c r="B188" s="28">
        <v>12</v>
      </c>
      <c r="C188" s="28">
        <v>5</v>
      </c>
      <c r="D188" s="19">
        <v>0.5</v>
      </c>
      <c r="H188" s="21">
        <f t="shared" si="46"/>
        <v>0</v>
      </c>
      <c r="I188" s="21">
        <f t="shared" si="46"/>
        <v>0.36250000000000004</v>
      </c>
      <c r="J188" s="21">
        <f t="shared" si="46"/>
        <v>5.5000000000000007E-2</v>
      </c>
      <c r="K188" s="21">
        <f t="shared" si="46"/>
        <v>0</v>
      </c>
      <c r="L188" s="21">
        <f t="shared" si="46"/>
        <v>0</v>
      </c>
      <c r="M188" s="21">
        <f t="shared" si="46"/>
        <v>0.45</v>
      </c>
      <c r="N188" s="21">
        <f t="shared" si="46"/>
        <v>2.0000000000000004E-2</v>
      </c>
      <c r="O188" s="21">
        <f t="shared" si="46"/>
        <v>0</v>
      </c>
      <c r="P188" s="21">
        <f t="shared" si="46"/>
        <v>0</v>
      </c>
      <c r="Q188" s="21">
        <f t="shared" si="46"/>
        <v>0</v>
      </c>
      <c r="R188" s="34">
        <f t="shared" si="45"/>
        <v>105</v>
      </c>
      <c r="S188" s="34">
        <f t="shared" si="45"/>
        <v>62</v>
      </c>
    </row>
    <row r="189" spans="1:19" ht="16.5" x14ac:dyDescent="0.2">
      <c r="A189" s="28">
        <v>141</v>
      </c>
      <c r="B189" s="28">
        <v>12</v>
      </c>
      <c r="C189" s="28">
        <v>6</v>
      </c>
      <c r="D189" s="19">
        <v>0.55000000000000004</v>
      </c>
      <c r="H189" s="21">
        <f t="shared" ref="H189:Q198" si="47">(INDEX(H$7:H$27,$B189)*(1-$D189)+INDEX(H$7:H$27,$B189+1)*$D189)*H$4*$B$2</f>
        <v>0</v>
      </c>
      <c r="I189" s="21">
        <f t="shared" si="47"/>
        <v>0.35875000000000001</v>
      </c>
      <c r="J189" s="21">
        <f t="shared" si="47"/>
        <v>5.6499999999999995E-2</v>
      </c>
      <c r="K189" s="21">
        <f t="shared" si="47"/>
        <v>0</v>
      </c>
      <c r="L189" s="21">
        <f t="shared" si="47"/>
        <v>0</v>
      </c>
      <c r="M189" s="21">
        <f t="shared" si="47"/>
        <v>0.44500000000000001</v>
      </c>
      <c r="N189" s="21">
        <f t="shared" si="47"/>
        <v>2.2000000000000006E-2</v>
      </c>
      <c r="O189" s="21">
        <f t="shared" si="47"/>
        <v>0</v>
      </c>
      <c r="P189" s="21">
        <f t="shared" si="47"/>
        <v>0</v>
      </c>
      <c r="Q189" s="21">
        <f t="shared" si="47"/>
        <v>0</v>
      </c>
      <c r="R189" s="34">
        <f t="shared" ref="R189:S208" si="48">INT((INDEX(R$7:R$27,$B189)*(1-$D189)+INDEX(R$7:R$27,$B189+1)*$D189)*R$4*$B$2)</f>
        <v>105</v>
      </c>
      <c r="S189" s="34">
        <f t="shared" si="48"/>
        <v>62</v>
      </c>
    </row>
    <row r="190" spans="1:19" ht="16.5" x14ac:dyDescent="0.2">
      <c r="A190" s="28">
        <v>142</v>
      </c>
      <c r="B190" s="28">
        <v>12</v>
      </c>
      <c r="C190" s="28">
        <v>7</v>
      </c>
      <c r="D190" s="19">
        <v>0.6</v>
      </c>
      <c r="H190" s="21">
        <f t="shared" si="47"/>
        <v>0</v>
      </c>
      <c r="I190" s="21">
        <f t="shared" si="47"/>
        <v>0.35500000000000004</v>
      </c>
      <c r="J190" s="21">
        <f t="shared" si="47"/>
        <v>5.800000000000001E-2</v>
      </c>
      <c r="K190" s="21">
        <f t="shared" si="47"/>
        <v>0</v>
      </c>
      <c r="L190" s="21">
        <f t="shared" si="47"/>
        <v>0</v>
      </c>
      <c r="M190" s="21">
        <f t="shared" si="47"/>
        <v>0.44</v>
      </c>
      <c r="N190" s="21">
        <f t="shared" si="47"/>
        <v>2.4E-2</v>
      </c>
      <c r="O190" s="21">
        <f t="shared" si="47"/>
        <v>0</v>
      </c>
      <c r="P190" s="21">
        <f t="shared" si="47"/>
        <v>0</v>
      </c>
      <c r="Q190" s="21">
        <f t="shared" si="47"/>
        <v>0</v>
      </c>
      <c r="R190" s="34">
        <f t="shared" si="48"/>
        <v>106</v>
      </c>
      <c r="S190" s="34">
        <f t="shared" si="48"/>
        <v>63</v>
      </c>
    </row>
    <row r="191" spans="1:19" ht="16.5" x14ac:dyDescent="0.2">
      <c r="A191" s="28">
        <v>143</v>
      </c>
      <c r="B191" s="28">
        <v>12</v>
      </c>
      <c r="C191" s="28">
        <v>8</v>
      </c>
      <c r="D191" s="19">
        <v>0.65</v>
      </c>
      <c r="H191" s="21">
        <f t="shared" si="47"/>
        <v>0</v>
      </c>
      <c r="I191" s="21">
        <f t="shared" si="47"/>
        <v>0.35125000000000001</v>
      </c>
      <c r="J191" s="21">
        <f t="shared" si="47"/>
        <v>5.9499999999999997E-2</v>
      </c>
      <c r="K191" s="21">
        <f t="shared" si="47"/>
        <v>0</v>
      </c>
      <c r="L191" s="21">
        <f t="shared" si="47"/>
        <v>0</v>
      </c>
      <c r="M191" s="21">
        <f t="shared" si="47"/>
        <v>0.435</v>
      </c>
      <c r="N191" s="21">
        <f t="shared" si="47"/>
        <v>2.6000000000000002E-2</v>
      </c>
      <c r="O191" s="21">
        <f t="shared" si="47"/>
        <v>0</v>
      </c>
      <c r="P191" s="21">
        <f t="shared" si="47"/>
        <v>0</v>
      </c>
      <c r="Q191" s="21">
        <f t="shared" si="47"/>
        <v>0</v>
      </c>
      <c r="R191" s="34">
        <f t="shared" si="48"/>
        <v>106</v>
      </c>
      <c r="S191" s="34">
        <f t="shared" si="48"/>
        <v>63</v>
      </c>
    </row>
    <row r="192" spans="1:19" ht="16.5" x14ac:dyDescent="0.2">
      <c r="A192" s="28">
        <v>144</v>
      </c>
      <c r="B192" s="28">
        <v>12</v>
      </c>
      <c r="C192" s="28">
        <v>9</v>
      </c>
      <c r="D192" s="19">
        <v>0.7</v>
      </c>
      <c r="H192" s="21">
        <f t="shared" si="47"/>
        <v>0</v>
      </c>
      <c r="I192" s="21">
        <f t="shared" si="47"/>
        <v>0.34750000000000003</v>
      </c>
      <c r="J192" s="21">
        <f t="shared" si="47"/>
        <v>6.0999999999999999E-2</v>
      </c>
      <c r="K192" s="21">
        <f t="shared" si="47"/>
        <v>0</v>
      </c>
      <c r="L192" s="21">
        <f t="shared" si="47"/>
        <v>0</v>
      </c>
      <c r="M192" s="21">
        <f t="shared" si="47"/>
        <v>0.43</v>
      </c>
      <c r="N192" s="21">
        <f t="shared" si="47"/>
        <v>2.7999999999999997E-2</v>
      </c>
      <c r="O192" s="21">
        <f t="shared" si="47"/>
        <v>0</v>
      </c>
      <c r="P192" s="21">
        <f t="shared" si="47"/>
        <v>0</v>
      </c>
      <c r="Q192" s="21">
        <f t="shared" si="47"/>
        <v>0</v>
      </c>
      <c r="R192" s="34">
        <f t="shared" si="48"/>
        <v>107</v>
      </c>
      <c r="S192" s="34">
        <f t="shared" si="48"/>
        <v>63</v>
      </c>
    </row>
    <row r="193" spans="1:19" ht="16.5" x14ac:dyDescent="0.2">
      <c r="A193" s="28">
        <v>145</v>
      </c>
      <c r="B193" s="28">
        <v>12</v>
      </c>
      <c r="C193" s="28">
        <v>10</v>
      </c>
      <c r="D193" s="19">
        <v>0.75</v>
      </c>
      <c r="H193" s="21">
        <f t="shared" si="47"/>
        <v>0</v>
      </c>
      <c r="I193" s="21">
        <f t="shared" si="47"/>
        <v>0.34375</v>
      </c>
      <c r="J193" s="21">
        <f t="shared" si="47"/>
        <v>6.2499999999999993E-2</v>
      </c>
      <c r="K193" s="21">
        <f t="shared" si="47"/>
        <v>0</v>
      </c>
      <c r="L193" s="21">
        <f t="shared" si="47"/>
        <v>0</v>
      </c>
      <c r="M193" s="21">
        <f t="shared" si="47"/>
        <v>0.42500000000000004</v>
      </c>
      <c r="N193" s="21">
        <f t="shared" si="47"/>
        <v>3.0000000000000006E-2</v>
      </c>
      <c r="O193" s="21">
        <f t="shared" si="47"/>
        <v>0</v>
      </c>
      <c r="P193" s="21">
        <f t="shared" si="47"/>
        <v>0</v>
      </c>
      <c r="Q193" s="21">
        <f t="shared" si="47"/>
        <v>0</v>
      </c>
      <c r="R193" s="34">
        <f t="shared" si="48"/>
        <v>107</v>
      </c>
      <c r="S193" s="34">
        <f t="shared" si="48"/>
        <v>63</v>
      </c>
    </row>
    <row r="194" spans="1:19" ht="16.5" x14ac:dyDescent="0.2">
      <c r="A194" s="28">
        <v>146</v>
      </c>
      <c r="B194" s="28">
        <v>12</v>
      </c>
      <c r="C194" s="28">
        <v>11</v>
      </c>
      <c r="D194" s="19">
        <v>0.8</v>
      </c>
      <c r="H194" s="21">
        <f t="shared" si="47"/>
        <v>0</v>
      </c>
      <c r="I194" s="21">
        <f t="shared" si="47"/>
        <v>0.33999999999999997</v>
      </c>
      <c r="J194" s="21">
        <f t="shared" si="47"/>
        <v>6.3999999999999987E-2</v>
      </c>
      <c r="K194" s="21">
        <f t="shared" si="47"/>
        <v>0</v>
      </c>
      <c r="L194" s="21">
        <f t="shared" si="47"/>
        <v>0</v>
      </c>
      <c r="M194" s="21">
        <f t="shared" si="47"/>
        <v>0.42000000000000004</v>
      </c>
      <c r="N194" s="21">
        <f t="shared" si="47"/>
        <v>3.2000000000000008E-2</v>
      </c>
      <c r="O194" s="21">
        <f t="shared" si="47"/>
        <v>0</v>
      </c>
      <c r="P194" s="21">
        <f t="shared" si="47"/>
        <v>0</v>
      </c>
      <c r="Q194" s="21">
        <f t="shared" si="47"/>
        <v>0</v>
      </c>
      <c r="R194" s="34">
        <f t="shared" si="48"/>
        <v>108</v>
      </c>
      <c r="S194" s="34">
        <f t="shared" si="48"/>
        <v>64</v>
      </c>
    </row>
    <row r="195" spans="1:19" ht="16.5" x14ac:dyDescent="0.2">
      <c r="A195" s="28">
        <v>147</v>
      </c>
      <c r="B195" s="28">
        <v>12</v>
      </c>
      <c r="C195" s="28">
        <v>12</v>
      </c>
      <c r="D195" s="19">
        <v>0.85</v>
      </c>
      <c r="H195" s="21">
        <f t="shared" si="47"/>
        <v>0</v>
      </c>
      <c r="I195" s="21">
        <f t="shared" si="47"/>
        <v>0.33624999999999999</v>
      </c>
      <c r="J195" s="21">
        <f t="shared" si="47"/>
        <v>6.5500000000000003E-2</v>
      </c>
      <c r="K195" s="21">
        <f t="shared" si="47"/>
        <v>0</v>
      </c>
      <c r="L195" s="21">
        <f t="shared" si="47"/>
        <v>0</v>
      </c>
      <c r="M195" s="21">
        <f t="shared" si="47"/>
        <v>0.41500000000000004</v>
      </c>
      <c r="N195" s="21">
        <f t="shared" si="47"/>
        <v>3.4000000000000002E-2</v>
      </c>
      <c r="O195" s="21">
        <f t="shared" si="47"/>
        <v>0</v>
      </c>
      <c r="P195" s="21">
        <f t="shared" si="47"/>
        <v>0</v>
      </c>
      <c r="Q195" s="21">
        <f t="shared" si="47"/>
        <v>0</v>
      </c>
      <c r="R195" s="34">
        <f t="shared" si="48"/>
        <v>108</v>
      </c>
      <c r="S195" s="34">
        <f t="shared" si="48"/>
        <v>64</v>
      </c>
    </row>
    <row r="196" spans="1:19" ht="16.5" x14ac:dyDescent="0.2">
      <c r="A196" s="28">
        <v>148</v>
      </c>
      <c r="B196" s="28">
        <v>12</v>
      </c>
      <c r="C196" s="28">
        <v>13</v>
      </c>
      <c r="D196" s="19">
        <v>0.9</v>
      </c>
      <c r="H196" s="21">
        <f t="shared" si="47"/>
        <v>0</v>
      </c>
      <c r="I196" s="21">
        <f t="shared" si="47"/>
        <v>0.33250000000000002</v>
      </c>
      <c r="J196" s="21">
        <f t="shared" si="47"/>
        <v>6.7000000000000004E-2</v>
      </c>
      <c r="K196" s="21">
        <f t="shared" si="47"/>
        <v>0</v>
      </c>
      <c r="L196" s="21">
        <f t="shared" si="47"/>
        <v>0</v>
      </c>
      <c r="M196" s="21">
        <f t="shared" si="47"/>
        <v>0.41000000000000003</v>
      </c>
      <c r="N196" s="21">
        <f t="shared" si="47"/>
        <v>3.6000000000000004E-2</v>
      </c>
      <c r="O196" s="21">
        <f t="shared" si="47"/>
        <v>0</v>
      </c>
      <c r="P196" s="21">
        <f t="shared" si="47"/>
        <v>0</v>
      </c>
      <c r="Q196" s="21">
        <f t="shared" si="47"/>
        <v>0</v>
      </c>
      <c r="R196" s="34">
        <f t="shared" si="48"/>
        <v>109</v>
      </c>
      <c r="S196" s="34">
        <f t="shared" si="48"/>
        <v>64</v>
      </c>
    </row>
    <row r="197" spans="1:19" ht="16.5" x14ac:dyDescent="0.2">
      <c r="A197" s="28">
        <v>149</v>
      </c>
      <c r="B197" s="28">
        <v>12</v>
      </c>
      <c r="C197" s="28">
        <v>14</v>
      </c>
      <c r="D197" s="19">
        <v>0.95</v>
      </c>
      <c r="H197" s="21">
        <f t="shared" si="47"/>
        <v>0</v>
      </c>
      <c r="I197" s="21">
        <f t="shared" si="47"/>
        <v>0.32874999999999999</v>
      </c>
      <c r="J197" s="21">
        <f t="shared" si="47"/>
        <v>6.8499999999999991E-2</v>
      </c>
      <c r="K197" s="21">
        <f t="shared" si="47"/>
        <v>0</v>
      </c>
      <c r="L197" s="21">
        <f t="shared" si="47"/>
        <v>0</v>
      </c>
      <c r="M197" s="21">
        <f t="shared" si="47"/>
        <v>0.40500000000000003</v>
      </c>
      <c r="N197" s="21">
        <f t="shared" si="47"/>
        <v>3.8000000000000006E-2</v>
      </c>
      <c r="O197" s="21">
        <f t="shared" si="47"/>
        <v>0</v>
      </c>
      <c r="P197" s="21">
        <f t="shared" si="47"/>
        <v>0</v>
      </c>
      <c r="Q197" s="21">
        <f t="shared" si="47"/>
        <v>0</v>
      </c>
      <c r="R197" s="34">
        <f t="shared" si="48"/>
        <v>109</v>
      </c>
      <c r="S197" s="34">
        <f t="shared" si="48"/>
        <v>64</v>
      </c>
    </row>
    <row r="198" spans="1:19" ht="16.5" x14ac:dyDescent="0.2">
      <c r="A198" s="28">
        <v>150</v>
      </c>
      <c r="B198" s="28">
        <v>12</v>
      </c>
      <c r="C198" s="28">
        <v>15</v>
      </c>
      <c r="D198" s="19">
        <v>1</v>
      </c>
      <c r="H198" s="21">
        <f t="shared" si="47"/>
        <v>0</v>
      </c>
      <c r="I198" s="21">
        <f t="shared" si="47"/>
        <v>0.32500000000000001</v>
      </c>
      <c r="J198" s="21">
        <f t="shared" si="47"/>
        <v>6.9999999999999993E-2</v>
      </c>
      <c r="K198" s="21">
        <f t="shared" si="47"/>
        <v>0</v>
      </c>
      <c r="L198" s="21">
        <f t="shared" si="47"/>
        <v>0</v>
      </c>
      <c r="M198" s="21">
        <f t="shared" si="47"/>
        <v>0.4</v>
      </c>
      <c r="N198" s="21">
        <f t="shared" si="47"/>
        <v>4.0000000000000008E-2</v>
      </c>
      <c r="O198" s="21">
        <f t="shared" si="47"/>
        <v>0</v>
      </c>
      <c r="P198" s="21">
        <f t="shared" si="47"/>
        <v>0</v>
      </c>
      <c r="Q198" s="21">
        <f t="shared" si="47"/>
        <v>0</v>
      </c>
      <c r="R198" s="34">
        <f t="shared" si="48"/>
        <v>110</v>
      </c>
      <c r="S198" s="34">
        <f t="shared" si="48"/>
        <v>65</v>
      </c>
    </row>
    <row r="199" spans="1:19" ht="16.5" x14ac:dyDescent="0.2">
      <c r="A199" s="28">
        <v>151</v>
      </c>
      <c r="B199" s="28">
        <v>13</v>
      </c>
      <c r="C199" s="28">
        <v>1</v>
      </c>
      <c r="D199" s="19">
        <v>0.3</v>
      </c>
      <c r="H199" s="21">
        <f t="shared" ref="H199:Q208" si="49">(INDEX(H$7:H$27,$B199)*(1-$D199)+INDEX(H$7:H$27,$B199+1)*$D199)*H$4*$B$2</f>
        <v>0</v>
      </c>
      <c r="I199" s="21">
        <f t="shared" si="49"/>
        <v>0.30249999999999999</v>
      </c>
      <c r="J199" s="21">
        <f t="shared" si="49"/>
        <v>7.9000000000000001E-2</v>
      </c>
      <c r="K199" s="21">
        <f t="shared" si="49"/>
        <v>0</v>
      </c>
      <c r="L199" s="21">
        <f t="shared" si="49"/>
        <v>0</v>
      </c>
      <c r="M199" s="21">
        <f t="shared" si="49"/>
        <v>0.37749999999999995</v>
      </c>
      <c r="N199" s="21">
        <f t="shared" si="49"/>
        <v>4.9000000000000002E-2</v>
      </c>
      <c r="O199" s="21">
        <f t="shared" si="49"/>
        <v>0</v>
      </c>
      <c r="P199" s="21">
        <f t="shared" si="49"/>
        <v>0</v>
      </c>
      <c r="Q199" s="21">
        <f t="shared" si="49"/>
        <v>0</v>
      </c>
      <c r="R199" s="34">
        <f t="shared" si="48"/>
        <v>114</v>
      </c>
      <c r="S199" s="34">
        <f t="shared" si="48"/>
        <v>66</v>
      </c>
    </row>
    <row r="200" spans="1:19" ht="16.5" x14ac:dyDescent="0.2">
      <c r="A200" s="28">
        <v>152</v>
      </c>
      <c r="B200" s="28">
        <v>13</v>
      </c>
      <c r="C200" s="28">
        <v>2</v>
      </c>
      <c r="D200" s="19">
        <v>0.35</v>
      </c>
      <c r="H200" s="21">
        <f t="shared" si="49"/>
        <v>0</v>
      </c>
      <c r="I200" s="21">
        <f t="shared" si="49"/>
        <v>0.29875000000000002</v>
      </c>
      <c r="J200" s="21">
        <f t="shared" si="49"/>
        <v>8.0500000000000002E-2</v>
      </c>
      <c r="K200" s="21">
        <f t="shared" si="49"/>
        <v>0</v>
      </c>
      <c r="L200" s="21">
        <f t="shared" si="49"/>
        <v>0</v>
      </c>
      <c r="M200" s="21">
        <f t="shared" si="49"/>
        <v>0.37375000000000003</v>
      </c>
      <c r="N200" s="21">
        <f t="shared" si="49"/>
        <v>5.0500000000000003E-2</v>
      </c>
      <c r="O200" s="21">
        <f t="shared" si="49"/>
        <v>0</v>
      </c>
      <c r="P200" s="21">
        <f t="shared" si="49"/>
        <v>0</v>
      </c>
      <c r="Q200" s="21">
        <f t="shared" si="49"/>
        <v>0</v>
      </c>
      <c r="R200" s="34">
        <f t="shared" si="48"/>
        <v>115</v>
      </c>
      <c r="S200" s="34">
        <f t="shared" si="48"/>
        <v>66</v>
      </c>
    </row>
    <row r="201" spans="1:19" ht="16.5" x14ac:dyDescent="0.2">
      <c r="A201" s="28">
        <v>153</v>
      </c>
      <c r="B201" s="28">
        <v>13</v>
      </c>
      <c r="C201" s="28">
        <v>3</v>
      </c>
      <c r="D201" s="19">
        <v>0.4</v>
      </c>
      <c r="H201" s="21">
        <f t="shared" si="49"/>
        <v>0</v>
      </c>
      <c r="I201" s="21">
        <f t="shared" si="49"/>
        <v>0.29500000000000004</v>
      </c>
      <c r="J201" s="21">
        <f t="shared" si="49"/>
        <v>8.2000000000000017E-2</v>
      </c>
      <c r="K201" s="21">
        <f t="shared" si="49"/>
        <v>0</v>
      </c>
      <c r="L201" s="21">
        <f t="shared" si="49"/>
        <v>0</v>
      </c>
      <c r="M201" s="21">
        <f t="shared" si="49"/>
        <v>0.37</v>
      </c>
      <c r="N201" s="21">
        <f t="shared" si="49"/>
        <v>5.2000000000000005E-2</v>
      </c>
      <c r="O201" s="21">
        <f t="shared" si="49"/>
        <v>0</v>
      </c>
      <c r="P201" s="21">
        <f t="shared" si="49"/>
        <v>0</v>
      </c>
      <c r="Q201" s="21">
        <f t="shared" si="49"/>
        <v>0</v>
      </c>
      <c r="R201" s="34">
        <f t="shared" si="48"/>
        <v>116</v>
      </c>
      <c r="S201" s="34">
        <f t="shared" si="48"/>
        <v>67</v>
      </c>
    </row>
    <row r="202" spans="1:19" ht="16.5" x14ac:dyDescent="0.2">
      <c r="A202" s="28">
        <v>154</v>
      </c>
      <c r="B202" s="28">
        <v>13</v>
      </c>
      <c r="C202" s="28">
        <v>4</v>
      </c>
      <c r="D202" s="19">
        <v>0.45</v>
      </c>
      <c r="H202" s="21">
        <f t="shared" si="49"/>
        <v>0</v>
      </c>
      <c r="I202" s="21">
        <f t="shared" si="49"/>
        <v>0.29125000000000001</v>
      </c>
      <c r="J202" s="21">
        <f t="shared" si="49"/>
        <v>8.3500000000000005E-2</v>
      </c>
      <c r="K202" s="21">
        <f t="shared" si="49"/>
        <v>0</v>
      </c>
      <c r="L202" s="21">
        <f t="shared" si="49"/>
        <v>0</v>
      </c>
      <c r="M202" s="21">
        <f t="shared" si="49"/>
        <v>0.36625000000000008</v>
      </c>
      <c r="N202" s="21">
        <f t="shared" si="49"/>
        <v>5.3500000000000006E-2</v>
      </c>
      <c r="O202" s="21">
        <f t="shared" si="49"/>
        <v>0</v>
      </c>
      <c r="P202" s="21">
        <f t="shared" si="49"/>
        <v>0</v>
      </c>
      <c r="Q202" s="21">
        <f t="shared" si="49"/>
        <v>0</v>
      </c>
      <c r="R202" s="34">
        <f t="shared" si="48"/>
        <v>116</v>
      </c>
      <c r="S202" s="34">
        <f t="shared" si="48"/>
        <v>67</v>
      </c>
    </row>
    <row r="203" spans="1:19" ht="16.5" x14ac:dyDescent="0.2">
      <c r="A203" s="28">
        <v>155</v>
      </c>
      <c r="B203" s="28">
        <v>13</v>
      </c>
      <c r="C203" s="28">
        <v>5</v>
      </c>
      <c r="D203" s="19">
        <v>0.5</v>
      </c>
      <c r="H203" s="21">
        <f t="shared" si="49"/>
        <v>0</v>
      </c>
      <c r="I203" s="21">
        <f t="shared" si="49"/>
        <v>0.28749999999999998</v>
      </c>
      <c r="J203" s="21">
        <f t="shared" si="49"/>
        <v>8.5000000000000006E-2</v>
      </c>
      <c r="K203" s="21">
        <f t="shared" si="49"/>
        <v>0</v>
      </c>
      <c r="L203" s="21">
        <f t="shared" si="49"/>
        <v>0</v>
      </c>
      <c r="M203" s="21">
        <f t="shared" si="49"/>
        <v>0.36250000000000004</v>
      </c>
      <c r="N203" s="21">
        <f t="shared" si="49"/>
        <v>5.5000000000000007E-2</v>
      </c>
      <c r="O203" s="21">
        <f t="shared" si="49"/>
        <v>0</v>
      </c>
      <c r="P203" s="21">
        <f t="shared" si="49"/>
        <v>0</v>
      </c>
      <c r="Q203" s="21">
        <f t="shared" si="49"/>
        <v>0</v>
      </c>
      <c r="R203" s="34">
        <f t="shared" si="48"/>
        <v>117</v>
      </c>
      <c r="S203" s="34">
        <f t="shared" si="48"/>
        <v>67</v>
      </c>
    </row>
    <row r="204" spans="1:19" ht="16.5" x14ac:dyDescent="0.2">
      <c r="A204" s="28">
        <v>156</v>
      </c>
      <c r="B204" s="28">
        <v>13</v>
      </c>
      <c r="C204" s="28">
        <v>6</v>
      </c>
      <c r="D204" s="19">
        <v>0.55000000000000004</v>
      </c>
      <c r="H204" s="21">
        <f t="shared" si="49"/>
        <v>0</v>
      </c>
      <c r="I204" s="21">
        <f t="shared" si="49"/>
        <v>0.28375</v>
      </c>
      <c r="J204" s="21">
        <f t="shared" si="49"/>
        <v>8.6500000000000007E-2</v>
      </c>
      <c r="K204" s="21">
        <f t="shared" si="49"/>
        <v>0</v>
      </c>
      <c r="L204" s="21">
        <f t="shared" si="49"/>
        <v>0</v>
      </c>
      <c r="M204" s="21">
        <f t="shared" si="49"/>
        <v>0.35875000000000001</v>
      </c>
      <c r="N204" s="21">
        <f t="shared" si="49"/>
        <v>5.6499999999999995E-2</v>
      </c>
      <c r="O204" s="21">
        <f t="shared" si="49"/>
        <v>0</v>
      </c>
      <c r="P204" s="21">
        <f t="shared" si="49"/>
        <v>0</v>
      </c>
      <c r="Q204" s="21">
        <f t="shared" si="49"/>
        <v>0</v>
      </c>
      <c r="R204" s="34">
        <f t="shared" si="48"/>
        <v>118</v>
      </c>
      <c r="S204" s="34">
        <f t="shared" si="48"/>
        <v>67</v>
      </c>
    </row>
    <row r="205" spans="1:19" ht="16.5" x14ac:dyDescent="0.2">
      <c r="A205" s="28">
        <v>157</v>
      </c>
      <c r="B205" s="28">
        <v>13</v>
      </c>
      <c r="C205" s="28">
        <v>7</v>
      </c>
      <c r="D205" s="19">
        <v>0.6</v>
      </c>
      <c r="H205" s="21">
        <f t="shared" si="49"/>
        <v>0</v>
      </c>
      <c r="I205" s="21">
        <f t="shared" si="49"/>
        <v>0.28000000000000003</v>
      </c>
      <c r="J205" s="21">
        <f t="shared" si="49"/>
        <v>8.7999999999999995E-2</v>
      </c>
      <c r="K205" s="21">
        <f t="shared" si="49"/>
        <v>0</v>
      </c>
      <c r="L205" s="21">
        <f t="shared" si="49"/>
        <v>0</v>
      </c>
      <c r="M205" s="21">
        <f t="shared" si="49"/>
        <v>0.35500000000000004</v>
      </c>
      <c r="N205" s="21">
        <f t="shared" si="49"/>
        <v>5.800000000000001E-2</v>
      </c>
      <c r="O205" s="21">
        <f t="shared" si="49"/>
        <v>0</v>
      </c>
      <c r="P205" s="21">
        <f t="shared" si="49"/>
        <v>0</v>
      </c>
      <c r="Q205" s="21">
        <f t="shared" si="49"/>
        <v>0</v>
      </c>
      <c r="R205" s="34">
        <f t="shared" si="48"/>
        <v>119</v>
      </c>
      <c r="S205" s="34">
        <f t="shared" si="48"/>
        <v>68</v>
      </c>
    </row>
    <row r="206" spans="1:19" ht="16.5" x14ac:dyDescent="0.2">
      <c r="A206" s="28">
        <v>158</v>
      </c>
      <c r="B206" s="28">
        <v>13</v>
      </c>
      <c r="C206" s="28">
        <v>8</v>
      </c>
      <c r="D206" s="19">
        <v>0.65</v>
      </c>
      <c r="H206" s="21">
        <f t="shared" si="49"/>
        <v>0</v>
      </c>
      <c r="I206" s="21">
        <f t="shared" si="49"/>
        <v>0.27625</v>
      </c>
      <c r="J206" s="21">
        <f t="shared" si="49"/>
        <v>8.950000000000001E-2</v>
      </c>
      <c r="K206" s="21">
        <f t="shared" si="49"/>
        <v>0</v>
      </c>
      <c r="L206" s="21">
        <f t="shared" si="49"/>
        <v>0</v>
      </c>
      <c r="M206" s="21">
        <f t="shared" si="49"/>
        <v>0.35125000000000001</v>
      </c>
      <c r="N206" s="21">
        <f t="shared" si="49"/>
        <v>5.9499999999999997E-2</v>
      </c>
      <c r="O206" s="21">
        <f t="shared" si="49"/>
        <v>0</v>
      </c>
      <c r="P206" s="21">
        <f t="shared" si="49"/>
        <v>0</v>
      </c>
      <c r="Q206" s="21">
        <f t="shared" si="49"/>
        <v>0</v>
      </c>
      <c r="R206" s="34">
        <f t="shared" si="48"/>
        <v>119</v>
      </c>
      <c r="S206" s="34">
        <f t="shared" si="48"/>
        <v>68</v>
      </c>
    </row>
    <row r="207" spans="1:19" ht="16.5" x14ac:dyDescent="0.2">
      <c r="A207" s="28">
        <v>159</v>
      </c>
      <c r="B207" s="28">
        <v>13</v>
      </c>
      <c r="C207" s="28">
        <v>9</v>
      </c>
      <c r="D207" s="19">
        <v>0.7</v>
      </c>
      <c r="H207" s="21">
        <f t="shared" si="49"/>
        <v>0</v>
      </c>
      <c r="I207" s="21">
        <f t="shared" si="49"/>
        <v>0.27250000000000002</v>
      </c>
      <c r="J207" s="21">
        <f t="shared" si="49"/>
        <v>9.0999999999999998E-2</v>
      </c>
      <c r="K207" s="21">
        <f t="shared" si="49"/>
        <v>0</v>
      </c>
      <c r="L207" s="21">
        <f t="shared" si="49"/>
        <v>0</v>
      </c>
      <c r="M207" s="21">
        <f t="shared" si="49"/>
        <v>0.34750000000000003</v>
      </c>
      <c r="N207" s="21">
        <f t="shared" si="49"/>
        <v>6.0999999999999999E-2</v>
      </c>
      <c r="O207" s="21">
        <f t="shared" si="49"/>
        <v>0</v>
      </c>
      <c r="P207" s="21">
        <f t="shared" si="49"/>
        <v>0</v>
      </c>
      <c r="Q207" s="21">
        <f t="shared" si="49"/>
        <v>0</v>
      </c>
      <c r="R207" s="34">
        <f t="shared" si="48"/>
        <v>120</v>
      </c>
      <c r="S207" s="34">
        <f t="shared" si="48"/>
        <v>68</v>
      </c>
    </row>
    <row r="208" spans="1:19" ht="16.5" x14ac:dyDescent="0.2">
      <c r="A208" s="28">
        <v>160</v>
      </c>
      <c r="B208" s="28">
        <v>13</v>
      </c>
      <c r="C208" s="28">
        <v>10</v>
      </c>
      <c r="D208" s="19">
        <v>0.75</v>
      </c>
      <c r="H208" s="21">
        <f t="shared" si="49"/>
        <v>0</v>
      </c>
      <c r="I208" s="21">
        <f t="shared" si="49"/>
        <v>0.26874999999999999</v>
      </c>
      <c r="J208" s="21">
        <f t="shared" si="49"/>
        <v>9.2500000000000013E-2</v>
      </c>
      <c r="K208" s="21">
        <f t="shared" si="49"/>
        <v>0</v>
      </c>
      <c r="L208" s="21">
        <f t="shared" si="49"/>
        <v>0</v>
      </c>
      <c r="M208" s="21">
        <f t="shared" si="49"/>
        <v>0.34375</v>
      </c>
      <c r="N208" s="21">
        <f t="shared" si="49"/>
        <v>6.2499999999999993E-2</v>
      </c>
      <c r="O208" s="21">
        <f t="shared" si="49"/>
        <v>0</v>
      </c>
      <c r="P208" s="21">
        <f t="shared" si="49"/>
        <v>0</v>
      </c>
      <c r="Q208" s="21">
        <f t="shared" si="49"/>
        <v>0</v>
      </c>
      <c r="R208" s="34">
        <f t="shared" si="48"/>
        <v>121</v>
      </c>
      <c r="S208" s="34">
        <f t="shared" si="48"/>
        <v>68</v>
      </c>
    </row>
    <row r="209" spans="1:19" ht="16.5" x14ac:dyDescent="0.2">
      <c r="A209" s="28">
        <v>161</v>
      </c>
      <c r="B209" s="28">
        <v>13</v>
      </c>
      <c r="C209" s="28">
        <v>11</v>
      </c>
      <c r="D209" s="19">
        <v>0.8</v>
      </c>
      <c r="H209" s="21">
        <f t="shared" ref="H209:Q218" si="50">(INDEX(H$7:H$27,$B209)*(1-$D209)+INDEX(H$7:H$27,$B209+1)*$D209)*H$4*$B$2</f>
        <v>0</v>
      </c>
      <c r="I209" s="21">
        <f t="shared" si="50"/>
        <v>0.26500000000000001</v>
      </c>
      <c r="J209" s="21">
        <f t="shared" si="50"/>
        <v>9.4E-2</v>
      </c>
      <c r="K209" s="21">
        <f t="shared" si="50"/>
        <v>0</v>
      </c>
      <c r="L209" s="21">
        <f t="shared" si="50"/>
        <v>0</v>
      </c>
      <c r="M209" s="21">
        <f t="shared" si="50"/>
        <v>0.33999999999999997</v>
      </c>
      <c r="N209" s="21">
        <f t="shared" si="50"/>
        <v>6.3999999999999987E-2</v>
      </c>
      <c r="O209" s="21">
        <f t="shared" si="50"/>
        <v>0</v>
      </c>
      <c r="P209" s="21">
        <f t="shared" si="50"/>
        <v>0</v>
      </c>
      <c r="Q209" s="21">
        <f t="shared" si="50"/>
        <v>0</v>
      </c>
      <c r="R209" s="34">
        <f t="shared" ref="R209:S228" si="51">INT((INDEX(R$7:R$27,$B209)*(1-$D209)+INDEX(R$7:R$27,$B209+1)*$D209)*R$4*$B$2)</f>
        <v>122</v>
      </c>
      <c r="S209" s="34">
        <f t="shared" si="51"/>
        <v>69</v>
      </c>
    </row>
    <row r="210" spans="1:19" ht="16.5" x14ac:dyDescent="0.2">
      <c r="A210" s="28">
        <v>162</v>
      </c>
      <c r="B210" s="28">
        <v>13</v>
      </c>
      <c r="C210" s="28">
        <v>12</v>
      </c>
      <c r="D210" s="19">
        <v>0.85</v>
      </c>
      <c r="H210" s="21">
        <f t="shared" si="50"/>
        <v>0</v>
      </c>
      <c r="I210" s="21">
        <f t="shared" si="50"/>
        <v>0.26124999999999998</v>
      </c>
      <c r="J210" s="21">
        <f t="shared" si="50"/>
        <v>9.5500000000000002E-2</v>
      </c>
      <c r="K210" s="21">
        <f t="shared" si="50"/>
        <v>0</v>
      </c>
      <c r="L210" s="21">
        <f t="shared" si="50"/>
        <v>0</v>
      </c>
      <c r="M210" s="21">
        <f t="shared" si="50"/>
        <v>0.33624999999999999</v>
      </c>
      <c r="N210" s="21">
        <f t="shared" si="50"/>
        <v>6.5500000000000003E-2</v>
      </c>
      <c r="O210" s="21">
        <f t="shared" si="50"/>
        <v>0</v>
      </c>
      <c r="P210" s="21">
        <f t="shared" si="50"/>
        <v>0</v>
      </c>
      <c r="Q210" s="21">
        <f t="shared" si="50"/>
        <v>0</v>
      </c>
      <c r="R210" s="34">
        <f t="shared" si="51"/>
        <v>122</v>
      </c>
      <c r="S210" s="34">
        <f t="shared" si="51"/>
        <v>69</v>
      </c>
    </row>
    <row r="211" spans="1:19" ht="16.5" x14ac:dyDescent="0.2">
      <c r="A211" s="28">
        <v>163</v>
      </c>
      <c r="B211" s="28">
        <v>13</v>
      </c>
      <c r="C211" s="28">
        <v>13</v>
      </c>
      <c r="D211" s="19">
        <v>0.9</v>
      </c>
      <c r="H211" s="21">
        <f t="shared" si="50"/>
        <v>0</v>
      </c>
      <c r="I211" s="21">
        <f t="shared" si="50"/>
        <v>0.25750000000000001</v>
      </c>
      <c r="J211" s="21">
        <f t="shared" si="50"/>
        <v>9.7000000000000003E-2</v>
      </c>
      <c r="K211" s="21">
        <f t="shared" si="50"/>
        <v>0</v>
      </c>
      <c r="L211" s="21">
        <f t="shared" si="50"/>
        <v>0</v>
      </c>
      <c r="M211" s="21">
        <f t="shared" si="50"/>
        <v>0.33250000000000002</v>
      </c>
      <c r="N211" s="21">
        <f t="shared" si="50"/>
        <v>6.7000000000000004E-2</v>
      </c>
      <c r="O211" s="21">
        <f t="shared" si="50"/>
        <v>0</v>
      </c>
      <c r="P211" s="21">
        <f t="shared" si="50"/>
        <v>0</v>
      </c>
      <c r="Q211" s="21">
        <f t="shared" si="50"/>
        <v>0</v>
      </c>
      <c r="R211" s="34">
        <f t="shared" si="51"/>
        <v>123</v>
      </c>
      <c r="S211" s="34">
        <f t="shared" si="51"/>
        <v>69</v>
      </c>
    </row>
    <row r="212" spans="1:19" ht="16.5" x14ac:dyDescent="0.2">
      <c r="A212" s="28">
        <v>164</v>
      </c>
      <c r="B212" s="28">
        <v>13</v>
      </c>
      <c r="C212" s="28">
        <v>14</v>
      </c>
      <c r="D212" s="19">
        <v>0.95</v>
      </c>
      <c r="H212" s="21">
        <f t="shared" si="50"/>
        <v>0</v>
      </c>
      <c r="I212" s="21">
        <f t="shared" si="50"/>
        <v>0.25375000000000003</v>
      </c>
      <c r="J212" s="21">
        <f t="shared" si="50"/>
        <v>9.8500000000000004E-2</v>
      </c>
      <c r="K212" s="21">
        <f t="shared" si="50"/>
        <v>0</v>
      </c>
      <c r="L212" s="21">
        <f t="shared" si="50"/>
        <v>0</v>
      </c>
      <c r="M212" s="21">
        <f t="shared" si="50"/>
        <v>0.32874999999999999</v>
      </c>
      <c r="N212" s="21">
        <f t="shared" si="50"/>
        <v>6.8499999999999991E-2</v>
      </c>
      <c r="O212" s="21">
        <f t="shared" si="50"/>
        <v>0</v>
      </c>
      <c r="P212" s="21">
        <f t="shared" si="50"/>
        <v>0</v>
      </c>
      <c r="Q212" s="21">
        <f t="shared" si="50"/>
        <v>0</v>
      </c>
      <c r="R212" s="34">
        <f t="shared" si="51"/>
        <v>124</v>
      </c>
      <c r="S212" s="34">
        <f t="shared" si="51"/>
        <v>69</v>
      </c>
    </row>
    <row r="213" spans="1:19" ht="16.5" x14ac:dyDescent="0.2">
      <c r="A213" s="28">
        <v>165</v>
      </c>
      <c r="B213" s="28">
        <v>13</v>
      </c>
      <c r="C213" s="28">
        <v>15</v>
      </c>
      <c r="D213" s="19">
        <v>1</v>
      </c>
      <c r="H213" s="21">
        <f t="shared" si="50"/>
        <v>0</v>
      </c>
      <c r="I213" s="21">
        <f t="shared" si="50"/>
        <v>0.25</v>
      </c>
      <c r="J213" s="21">
        <f t="shared" si="50"/>
        <v>0.1</v>
      </c>
      <c r="K213" s="21">
        <f t="shared" si="50"/>
        <v>0</v>
      </c>
      <c r="L213" s="21">
        <f t="shared" si="50"/>
        <v>0</v>
      </c>
      <c r="M213" s="21">
        <f t="shared" si="50"/>
        <v>0.32500000000000001</v>
      </c>
      <c r="N213" s="21">
        <f t="shared" si="50"/>
        <v>6.9999999999999993E-2</v>
      </c>
      <c r="O213" s="21">
        <f t="shared" si="50"/>
        <v>0</v>
      </c>
      <c r="P213" s="21">
        <f t="shared" si="50"/>
        <v>0</v>
      </c>
      <c r="Q213" s="21">
        <f t="shared" si="50"/>
        <v>0</v>
      </c>
      <c r="R213" s="34">
        <f t="shared" si="51"/>
        <v>125</v>
      </c>
      <c r="S213" s="34">
        <f t="shared" si="51"/>
        <v>70</v>
      </c>
    </row>
    <row r="214" spans="1:19" ht="16.5" x14ac:dyDescent="0.2">
      <c r="A214" s="28">
        <v>166</v>
      </c>
      <c r="B214" s="28">
        <v>14</v>
      </c>
      <c r="C214" s="28">
        <v>1</v>
      </c>
      <c r="D214" s="19">
        <v>0.3</v>
      </c>
      <c r="H214" s="21">
        <f t="shared" si="50"/>
        <v>0</v>
      </c>
      <c r="I214" s="21">
        <f t="shared" si="50"/>
        <v>0.22749999999999998</v>
      </c>
      <c r="J214" s="21">
        <f t="shared" si="50"/>
        <v>0.10899999999999999</v>
      </c>
      <c r="K214" s="21">
        <f t="shared" si="50"/>
        <v>0</v>
      </c>
      <c r="L214" s="21">
        <f t="shared" si="50"/>
        <v>0</v>
      </c>
      <c r="M214" s="21">
        <f t="shared" si="50"/>
        <v>0.30249999999999999</v>
      </c>
      <c r="N214" s="21">
        <f t="shared" si="50"/>
        <v>7.9000000000000001E-2</v>
      </c>
      <c r="O214" s="21">
        <f t="shared" si="50"/>
        <v>0</v>
      </c>
      <c r="P214" s="21">
        <f t="shared" si="50"/>
        <v>0</v>
      </c>
      <c r="Q214" s="21">
        <f t="shared" si="50"/>
        <v>0</v>
      </c>
      <c r="R214" s="34">
        <f t="shared" si="51"/>
        <v>128</v>
      </c>
      <c r="S214" s="34">
        <f t="shared" si="51"/>
        <v>71</v>
      </c>
    </row>
    <row r="215" spans="1:19" ht="16.5" x14ac:dyDescent="0.2">
      <c r="A215" s="28">
        <v>167</v>
      </c>
      <c r="B215" s="28">
        <v>14</v>
      </c>
      <c r="C215" s="28">
        <v>2</v>
      </c>
      <c r="D215" s="19">
        <v>0.35</v>
      </c>
      <c r="H215" s="21">
        <f t="shared" si="50"/>
        <v>0</v>
      </c>
      <c r="I215" s="21">
        <f t="shared" si="50"/>
        <v>0.22375</v>
      </c>
      <c r="J215" s="21">
        <f t="shared" si="50"/>
        <v>0.1105</v>
      </c>
      <c r="K215" s="21">
        <f t="shared" si="50"/>
        <v>0</v>
      </c>
      <c r="L215" s="21">
        <f t="shared" si="50"/>
        <v>0</v>
      </c>
      <c r="M215" s="21">
        <f t="shared" si="50"/>
        <v>0.29875000000000002</v>
      </c>
      <c r="N215" s="21">
        <f t="shared" si="50"/>
        <v>8.0500000000000002E-2</v>
      </c>
      <c r="O215" s="21">
        <f t="shared" si="50"/>
        <v>0</v>
      </c>
      <c r="P215" s="21">
        <f t="shared" si="50"/>
        <v>0</v>
      </c>
      <c r="Q215" s="21">
        <f t="shared" si="50"/>
        <v>0</v>
      </c>
      <c r="R215" s="34">
        <f t="shared" si="51"/>
        <v>128</v>
      </c>
      <c r="S215" s="34">
        <f t="shared" si="51"/>
        <v>71</v>
      </c>
    </row>
    <row r="216" spans="1:19" ht="16.5" x14ac:dyDescent="0.2">
      <c r="A216" s="28">
        <v>168</v>
      </c>
      <c r="B216" s="28">
        <v>14</v>
      </c>
      <c r="C216" s="28">
        <v>3</v>
      </c>
      <c r="D216" s="19">
        <v>0.4</v>
      </c>
      <c r="H216" s="21">
        <f t="shared" si="50"/>
        <v>0</v>
      </c>
      <c r="I216" s="21">
        <f t="shared" si="50"/>
        <v>0.21999999999999997</v>
      </c>
      <c r="J216" s="21">
        <f t="shared" si="50"/>
        <v>0.11200000000000002</v>
      </c>
      <c r="K216" s="21">
        <f t="shared" si="50"/>
        <v>0</v>
      </c>
      <c r="L216" s="21">
        <f t="shared" si="50"/>
        <v>0</v>
      </c>
      <c r="M216" s="21">
        <f t="shared" si="50"/>
        <v>0.29500000000000004</v>
      </c>
      <c r="N216" s="21">
        <f t="shared" si="50"/>
        <v>8.2000000000000017E-2</v>
      </c>
      <c r="O216" s="21">
        <f t="shared" si="50"/>
        <v>0</v>
      </c>
      <c r="P216" s="21">
        <f t="shared" si="50"/>
        <v>0</v>
      </c>
      <c r="Q216" s="21">
        <f t="shared" si="50"/>
        <v>0</v>
      </c>
      <c r="R216" s="34">
        <f t="shared" si="51"/>
        <v>129</v>
      </c>
      <c r="S216" s="34">
        <f t="shared" si="51"/>
        <v>72</v>
      </c>
    </row>
    <row r="217" spans="1:19" ht="16.5" x14ac:dyDescent="0.2">
      <c r="A217" s="28">
        <v>169</v>
      </c>
      <c r="B217" s="28">
        <v>14</v>
      </c>
      <c r="C217" s="28">
        <v>4</v>
      </c>
      <c r="D217" s="19">
        <v>0.45</v>
      </c>
      <c r="H217" s="21">
        <f t="shared" si="50"/>
        <v>0</v>
      </c>
      <c r="I217" s="21">
        <f t="shared" si="50"/>
        <v>0.21625</v>
      </c>
      <c r="J217" s="21">
        <f t="shared" si="50"/>
        <v>0.11350000000000003</v>
      </c>
      <c r="K217" s="21">
        <f t="shared" si="50"/>
        <v>0</v>
      </c>
      <c r="L217" s="21">
        <f t="shared" si="50"/>
        <v>0</v>
      </c>
      <c r="M217" s="21">
        <f t="shared" si="50"/>
        <v>0.29125000000000001</v>
      </c>
      <c r="N217" s="21">
        <f t="shared" si="50"/>
        <v>8.3500000000000005E-2</v>
      </c>
      <c r="O217" s="21">
        <f t="shared" si="50"/>
        <v>0</v>
      </c>
      <c r="P217" s="21">
        <f t="shared" si="50"/>
        <v>0</v>
      </c>
      <c r="Q217" s="21">
        <f t="shared" si="50"/>
        <v>0</v>
      </c>
      <c r="R217" s="34">
        <f t="shared" si="51"/>
        <v>129</v>
      </c>
      <c r="S217" s="34">
        <f t="shared" si="51"/>
        <v>72</v>
      </c>
    </row>
    <row r="218" spans="1:19" ht="16.5" x14ac:dyDescent="0.2">
      <c r="A218" s="28">
        <v>170</v>
      </c>
      <c r="B218" s="28">
        <v>14</v>
      </c>
      <c r="C218" s="28">
        <v>5</v>
      </c>
      <c r="D218" s="19">
        <v>0.5</v>
      </c>
      <c r="H218" s="21">
        <f t="shared" si="50"/>
        <v>0</v>
      </c>
      <c r="I218" s="21">
        <f t="shared" si="50"/>
        <v>0.21249999999999999</v>
      </c>
      <c r="J218" s="21">
        <f t="shared" si="50"/>
        <v>0.11499999999999999</v>
      </c>
      <c r="K218" s="21">
        <f t="shared" si="50"/>
        <v>0</v>
      </c>
      <c r="L218" s="21">
        <f t="shared" si="50"/>
        <v>0</v>
      </c>
      <c r="M218" s="21">
        <f t="shared" si="50"/>
        <v>0.28749999999999998</v>
      </c>
      <c r="N218" s="21">
        <f t="shared" si="50"/>
        <v>8.5000000000000006E-2</v>
      </c>
      <c r="O218" s="21">
        <f t="shared" si="50"/>
        <v>0</v>
      </c>
      <c r="P218" s="21">
        <f t="shared" si="50"/>
        <v>0</v>
      </c>
      <c r="Q218" s="21">
        <f t="shared" si="50"/>
        <v>0</v>
      </c>
      <c r="R218" s="34">
        <f t="shared" si="51"/>
        <v>130</v>
      </c>
      <c r="S218" s="34">
        <f t="shared" si="51"/>
        <v>72</v>
      </c>
    </row>
    <row r="219" spans="1:19" ht="16.5" x14ac:dyDescent="0.2">
      <c r="A219" s="28">
        <v>171</v>
      </c>
      <c r="B219" s="28">
        <v>14</v>
      </c>
      <c r="C219" s="28">
        <v>6</v>
      </c>
      <c r="D219" s="19">
        <v>0.55000000000000004</v>
      </c>
      <c r="H219" s="21">
        <f t="shared" ref="H219:Q228" si="52">(INDEX(H$7:H$27,$B219)*(1-$D219)+INDEX(H$7:H$27,$B219+1)*$D219)*H$4*$B$2</f>
        <v>0</v>
      </c>
      <c r="I219" s="21">
        <f t="shared" si="52"/>
        <v>0.20874999999999999</v>
      </c>
      <c r="J219" s="21">
        <f t="shared" si="52"/>
        <v>0.11650000000000001</v>
      </c>
      <c r="K219" s="21">
        <f t="shared" si="52"/>
        <v>0</v>
      </c>
      <c r="L219" s="21">
        <f t="shared" si="52"/>
        <v>0</v>
      </c>
      <c r="M219" s="21">
        <f t="shared" si="52"/>
        <v>0.28375</v>
      </c>
      <c r="N219" s="21">
        <f t="shared" si="52"/>
        <v>8.6500000000000007E-2</v>
      </c>
      <c r="O219" s="21">
        <f t="shared" si="52"/>
        <v>0</v>
      </c>
      <c r="P219" s="21">
        <f t="shared" si="52"/>
        <v>0</v>
      </c>
      <c r="Q219" s="21">
        <f t="shared" si="52"/>
        <v>0</v>
      </c>
      <c r="R219" s="34">
        <f t="shared" si="51"/>
        <v>130</v>
      </c>
      <c r="S219" s="34">
        <f t="shared" si="51"/>
        <v>72</v>
      </c>
    </row>
    <row r="220" spans="1:19" ht="16.5" x14ac:dyDescent="0.2">
      <c r="A220" s="28">
        <v>172</v>
      </c>
      <c r="B220" s="28">
        <v>14</v>
      </c>
      <c r="C220" s="28">
        <v>7</v>
      </c>
      <c r="D220" s="19">
        <v>0.6</v>
      </c>
      <c r="H220" s="21">
        <f t="shared" si="52"/>
        <v>0</v>
      </c>
      <c r="I220" s="21">
        <f t="shared" si="52"/>
        <v>0.20500000000000002</v>
      </c>
      <c r="J220" s="21">
        <f t="shared" si="52"/>
        <v>0.11800000000000002</v>
      </c>
      <c r="K220" s="21">
        <f t="shared" si="52"/>
        <v>0</v>
      </c>
      <c r="L220" s="21">
        <f t="shared" si="52"/>
        <v>0</v>
      </c>
      <c r="M220" s="21">
        <f t="shared" si="52"/>
        <v>0.28000000000000003</v>
      </c>
      <c r="N220" s="21">
        <f t="shared" si="52"/>
        <v>8.7999999999999995E-2</v>
      </c>
      <c r="O220" s="21">
        <f t="shared" si="52"/>
        <v>0</v>
      </c>
      <c r="P220" s="21">
        <f t="shared" si="52"/>
        <v>0</v>
      </c>
      <c r="Q220" s="21">
        <f t="shared" si="52"/>
        <v>0</v>
      </c>
      <c r="R220" s="34">
        <f t="shared" si="51"/>
        <v>131</v>
      </c>
      <c r="S220" s="34">
        <f t="shared" si="51"/>
        <v>73</v>
      </c>
    </row>
    <row r="221" spans="1:19" ht="16.5" x14ac:dyDescent="0.2">
      <c r="A221" s="28">
        <v>173</v>
      </c>
      <c r="B221" s="28">
        <v>14</v>
      </c>
      <c r="C221" s="28">
        <v>8</v>
      </c>
      <c r="D221" s="19">
        <v>0.65</v>
      </c>
      <c r="H221" s="21">
        <f t="shared" si="52"/>
        <v>0</v>
      </c>
      <c r="I221" s="21">
        <f t="shared" si="52"/>
        <v>0.20124999999999998</v>
      </c>
      <c r="J221" s="21">
        <f t="shared" si="52"/>
        <v>0.11950000000000001</v>
      </c>
      <c r="K221" s="21">
        <f t="shared" si="52"/>
        <v>0</v>
      </c>
      <c r="L221" s="21">
        <f t="shared" si="52"/>
        <v>0</v>
      </c>
      <c r="M221" s="21">
        <f t="shared" si="52"/>
        <v>0.27625</v>
      </c>
      <c r="N221" s="21">
        <f t="shared" si="52"/>
        <v>8.950000000000001E-2</v>
      </c>
      <c r="O221" s="21">
        <f t="shared" si="52"/>
        <v>0</v>
      </c>
      <c r="P221" s="21">
        <f t="shared" si="52"/>
        <v>0</v>
      </c>
      <c r="Q221" s="21">
        <f t="shared" si="52"/>
        <v>0</v>
      </c>
      <c r="R221" s="34">
        <f t="shared" si="51"/>
        <v>131</v>
      </c>
      <c r="S221" s="34">
        <f t="shared" si="51"/>
        <v>73</v>
      </c>
    </row>
    <row r="222" spans="1:19" ht="16.5" x14ac:dyDescent="0.2">
      <c r="A222" s="28">
        <v>174</v>
      </c>
      <c r="B222" s="28">
        <v>14</v>
      </c>
      <c r="C222" s="28">
        <v>9</v>
      </c>
      <c r="D222" s="19">
        <v>0.7</v>
      </c>
      <c r="H222" s="21">
        <f t="shared" si="52"/>
        <v>0</v>
      </c>
      <c r="I222" s="21">
        <f t="shared" si="52"/>
        <v>0.19750000000000001</v>
      </c>
      <c r="J222" s="21">
        <f t="shared" si="52"/>
        <v>0.121</v>
      </c>
      <c r="K222" s="21">
        <f t="shared" si="52"/>
        <v>0</v>
      </c>
      <c r="L222" s="21">
        <f t="shared" si="52"/>
        <v>0</v>
      </c>
      <c r="M222" s="21">
        <f t="shared" si="52"/>
        <v>0.27250000000000002</v>
      </c>
      <c r="N222" s="21">
        <f t="shared" si="52"/>
        <v>9.0999999999999998E-2</v>
      </c>
      <c r="O222" s="21">
        <f t="shared" si="52"/>
        <v>0</v>
      </c>
      <c r="P222" s="21">
        <f t="shared" si="52"/>
        <v>0</v>
      </c>
      <c r="Q222" s="21">
        <f t="shared" si="52"/>
        <v>0</v>
      </c>
      <c r="R222" s="34">
        <f t="shared" si="51"/>
        <v>132</v>
      </c>
      <c r="S222" s="34">
        <f t="shared" si="51"/>
        <v>73</v>
      </c>
    </row>
    <row r="223" spans="1:19" ht="16.5" x14ac:dyDescent="0.2">
      <c r="A223" s="28">
        <v>175</v>
      </c>
      <c r="B223" s="28">
        <v>14</v>
      </c>
      <c r="C223" s="28">
        <v>10</v>
      </c>
      <c r="D223" s="19">
        <v>0.75</v>
      </c>
      <c r="H223" s="21">
        <f t="shared" si="52"/>
        <v>0</v>
      </c>
      <c r="I223" s="21">
        <f t="shared" si="52"/>
        <v>0.19374999999999998</v>
      </c>
      <c r="J223" s="21">
        <f t="shared" si="52"/>
        <v>0.12250000000000001</v>
      </c>
      <c r="K223" s="21">
        <f t="shared" si="52"/>
        <v>0</v>
      </c>
      <c r="L223" s="21">
        <f t="shared" si="52"/>
        <v>0</v>
      </c>
      <c r="M223" s="21">
        <f t="shared" si="52"/>
        <v>0.26874999999999999</v>
      </c>
      <c r="N223" s="21">
        <f t="shared" si="52"/>
        <v>9.2500000000000013E-2</v>
      </c>
      <c r="O223" s="21">
        <f t="shared" si="52"/>
        <v>0</v>
      </c>
      <c r="P223" s="21">
        <f t="shared" si="52"/>
        <v>0</v>
      </c>
      <c r="Q223" s="21">
        <f t="shared" si="52"/>
        <v>0</v>
      </c>
      <c r="R223" s="34">
        <f t="shared" si="51"/>
        <v>132</v>
      </c>
      <c r="S223" s="34">
        <f t="shared" si="51"/>
        <v>73</v>
      </c>
    </row>
    <row r="224" spans="1:19" ht="16.5" x14ac:dyDescent="0.2">
      <c r="A224" s="28">
        <v>176</v>
      </c>
      <c r="B224" s="28">
        <v>14</v>
      </c>
      <c r="C224" s="28">
        <v>11</v>
      </c>
      <c r="D224" s="19">
        <v>0.8</v>
      </c>
      <c r="H224" s="21">
        <f t="shared" si="52"/>
        <v>0</v>
      </c>
      <c r="I224" s="21">
        <f t="shared" si="52"/>
        <v>0.18999999999999997</v>
      </c>
      <c r="J224" s="21">
        <f t="shared" si="52"/>
        <v>0.124</v>
      </c>
      <c r="K224" s="21">
        <f t="shared" si="52"/>
        <v>0</v>
      </c>
      <c r="L224" s="21">
        <f t="shared" si="52"/>
        <v>0</v>
      </c>
      <c r="M224" s="21">
        <f t="shared" si="52"/>
        <v>0.26500000000000001</v>
      </c>
      <c r="N224" s="21">
        <f t="shared" si="52"/>
        <v>9.4E-2</v>
      </c>
      <c r="O224" s="21">
        <f t="shared" si="52"/>
        <v>0</v>
      </c>
      <c r="P224" s="21">
        <f t="shared" si="52"/>
        <v>0</v>
      </c>
      <c r="Q224" s="21">
        <f t="shared" si="52"/>
        <v>0</v>
      </c>
      <c r="R224" s="34">
        <f t="shared" si="51"/>
        <v>133</v>
      </c>
      <c r="S224" s="34">
        <f t="shared" si="51"/>
        <v>74</v>
      </c>
    </row>
    <row r="225" spans="1:19" ht="16.5" x14ac:dyDescent="0.2">
      <c r="A225" s="28">
        <v>177</v>
      </c>
      <c r="B225" s="28">
        <v>14</v>
      </c>
      <c r="C225" s="28">
        <v>12</v>
      </c>
      <c r="D225" s="19">
        <v>0.85</v>
      </c>
      <c r="H225" s="21">
        <f t="shared" si="52"/>
        <v>0</v>
      </c>
      <c r="I225" s="21">
        <f t="shared" si="52"/>
        <v>0.18625</v>
      </c>
      <c r="J225" s="21">
        <f t="shared" si="52"/>
        <v>0.1255</v>
      </c>
      <c r="K225" s="21">
        <f t="shared" si="52"/>
        <v>0</v>
      </c>
      <c r="L225" s="21">
        <f t="shared" si="52"/>
        <v>0</v>
      </c>
      <c r="M225" s="21">
        <f t="shared" si="52"/>
        <v>0.26124999999999998</v>
      </c>
      <c r="N225" s="21">
        <f t="shared" si="52"/>
        <v>9.5500000000000002E-2</v>
      </c>
      <c r="O225" s="21">
        <f t="shared" si="52"/>
        <v>0</v>
      </c>
      <c r="P225" s="21">
        <f t="shared" si="52"/>
        <v>0</v>
      </c>
      <c r="Q225" s="21">
        <f t="shared" si="52"/>
        <v>0</v>
      </c>
      <c r="R225" s="34">
        <f t="shared" si="51"/>
        <v>133</v>
      </c>
      <c r="S225" s="34">
        <f t="shared" si="51"/>
        <v>74</v>
      </c>
    </row>
    <row r="226" spans="1:19" ht="16.5" x14ac:dyDescent="0.2">
      <c r="A226" s="28">
        <v>178</v>
      </c>
      <c r="B226" s="28">
        <v>14</v>
      </c>
      <c r="C226" s="28">
        <v>13</v>
      </c>
      <c r="D226" s="19">
        <v>0.9</v>
      </c>
      <c r="H226" s="21">
        <f t="shared" si="52"/>
        <v>0</v>
      </c>
      <c r="I226" s="21">
        <f t="shared" si="52"/>
        <v>0.1825</v>
      </c>
      <c r="J226" s="21">
        <f t="shared" si="52"/>
        <v>0.127</v>
      </c>
      <c r="K226" s="21">
        <f t="shared" si="52"/>
        <v>0</v>
      </c>
      <c r="L226" s="21">
        <f t="shared" si="52"/>
        <v>0</v>
      </c>
      <c r="M226" s="21">
        <f t="shared" si="52"/>
        <v>0.25750000000000001</v>
      </c>
      <c r="N226" s="21">
        <f t="shared" si="52"/>
        <v>9.7000000000000003E-2</v>
      </c>
      <c r="O226" s="21">
        <f t="shared" si="52"/>
        <v>0</v>
      </c>
      <c r="P226" s="21">
        <f t="shared" si="52"/>
        <v>0</v>
      </c>
      <c r="Q226" s="21">
        <f t="shared" si="52"/>
        <v>0</v>
      </c>
      <c r="R226" s="34">
        <f t="shared" si="51"/>
        <v>134</v>
      </c>
      <c r="S226" s="34">
        <f t="shared" si="51"/>
        <v>74</v>
      </c>
    </row>
    <row r="227" spans="1:19" ht="16.5" x14ac:dyDescent="0.2">
      <c r="A227" s="28">
        <v>179</v>
      </c>
      <c r="B227" s="28">
        <v>14</v>
      </c>
      <c r="C227" s="28">
        <v>14</v>
      </c>
      <c r="D227" s="19">
        <v>0.95</v>
      </c>
      <c r="H227" s="21">
        <f t="shared" si="52"/>
        <v>0</v>
      </c>
      <c r="I227" s="21">
        <f t="shared" si="52"/>
        <v>0.17874999999999999</v>
      </c>
      <c r="J227" s="21">
        <f t="shared" si="52"/>
        <v>0.1285</v>
      </c>
      <c r="K227" s="21">
        <f t="shared" si="52"/>
        <v>0</v>
      </c>
      <c r="L227" s="21">
        <f t="shared" si="52"/>
        <v>0</v>
      </c>
      <c r="M227" s="21">
        <f t="shared" si="52"/>
        <v>0.25375000000000003</v>
      </c>
      <c r="N227" s="21">
        <f t="shared" si="52"/>
        <v>9.8500000000000004E-2</v>
      </c>
      <c r="O227" s="21">
        <f t="shared" si="52"/>
        <v>0</v>
      </c>
      <c r="P227" s="21">
        <f t="shared" si="52"/>
        <v>0</v>
      </c>
      <c r="Q227" s="21">
        <f t="shared" si="52"/>
        <v>0</v>
      </c>
      <c r="R227" s="34">
        <f t="shared" si="51"/>
        <v>134</v>
      </c>
      <c r="S227" s="34">
        <f t="shared" si="51"/>
        <v>74</v>
      </c>
    </row>
    <row r="228" spans="1:19" ht="16.5" x14ac:dyDescent="0.2">
      <c r="A228" s="28">
        <v>180</v>
      </c>
      <c r="B228" s="28">
        <v>14</v>
      </c>
      <c r="C228" s="28">
        <v>15</v>
      </c>
      <c r="D228" s="19">
        <v>1</v>
      </c>
      <c r="H228" s="21">
        <f t="shared" si="52"/>
        <v>0</v>
      </c>
      <c r="I228" s="21">
        <f t="shared" si="52"/>
        <v>0.17499999999999999</v>
      </c>
      <c r="J228" s="21">
        <f t="shared" si="52"/>
        <v>0.13</v>
      </c>
      <c r="K228" s="21">
        <f t="shared" si="52"/>
        <v>0</v>
      </c>
      <c r="L228" s="21">
        <f t="shared" si="52"/>
        <v>0</v>
      </c>
      <c r="M228" s="21">
        <f t="shared" si="52"/>
        <v>0.25</v>
      </c>
      <c r="N228" s="21">
        <f t="shared" si="52"/>
        <v>0.1</v>
      </c>
      <c r="O228" s="21">
        <f t="shared" si="52"/>
        <v>0</v>
      </c>
      <c r="P228" s="21">
        <f t="shared" si="52"/>
        <v>0</v>
      </c>
      <c r="Q228" s="21">
        <f t="shared" si="52"/>
        <v>0</v>
      </c>
      <c r="R228" s="34">
        <f t="shared" si="51"/>
        <v>135</v>
      </c>
      <c r="S228" s="34">
        <f t="shared" si="51"/>
        <v>75</v>
      </c>
    </row>
    <row r="229" spans="1:19" ht="16.5" x14ac:dyDescent="0.2">
      <c r="A229" s="28">
        <v>181</v>
      </c>
      <c r="B229" s="28">
        <v>15</v>
      </c>
      <c r="C229" s="28">
        <v>1</v>
      </c>
      <c r="D229" s="19">
        <v>0.3</v>
      </c>
      <c r="H229" s="21">
        <f t="shared" ref="H229:Q238" si="53">(INDEX(H$7:H$27,$B229)*(1-$D229)+INDEX(H$7:H$27,$B229+1)*$D229)*H$4*$B$2</f>
        <v>0</v>
      </c>
      <c r="I229" s="21">
        <f t="shared" si="53"/>
        <v>0.15249999999999997</v>
      </c>
      <c r="J229" s="21">
        <f t="shared" si="53"/>
        <v>0.13899999999999998</v>
      </c>
      <c r="K229" s="21">
        <f t="shared" si="53"/>
        <v>0</v>
      </c>
      <c r="L229" s="21">
        <f t="shared" si="53"/>
        <v>0</v>
      </c>
      <c r="M229" s="21">
        <f t="shared" si="53"/>
        <v>0.22749999999999998</v>
      </c>
      <c r="N229" s="21">
        <f t="shared" si="53"/>
        <v>0.10899999999999999</v>
      </c>
      <c r="O229" s="21">
        <f t="shared" si="53"/>
        <v>0</v>
      </c>
      <c r="P229" s="21">
        <f t="shared" si="53"/>
        <v>0</v>
      </c>
      <c r="Q229" s="21">
        <f t="shared" si="53"/>
        <v>0</v>
      </c>
      <c r="R229" s="34">
        <f t="shared" ref="R229:S248" si="54">INT((INDEX(R$7:R$27,$B229)*(1-$D229)+INDEX(R$7:R$27,$B229+1)*$D229)*R$4*$B$2)</f>
        <v>139</v>
      </c>
      <c r="S229" s="34">
        <f t="shared" si="54"/>
        <v>76</v>
      </c>
    </row>
    <row r="230" spans="1:19" ht="16.5" x14ac:dyDescent="0.2">
      <c r="A230" s="28">
        <v>182</v>
      </c>
      <c r="B230" s="28">
        <v>15</v>
      </c>
      <c r="C230" s="28">
        <v>2</v>
      </c>
      <c r="D230" s="19">
        <v>0.35</v>
      </c>
      <c r="H230" s="21">
        <f t="shared" si="53"/>
        <v>0</v>
      </c>
      <c r="I230" s="21">
        <f t="shared" si="53"/>
        <v>0.14874999999999999</v>
      </c>
      <c r="J230" s="21">
        <f t="shared" si="53"/>
        <v>0.14050000000000001</v>
      </c>
      <c r="K230" s="21">
        <f t="shared" si="53"/>
        <v>0</v>
      </c>
      <c r="L230" s="21">
        <f t="shared" si="53"/>
        <v>0</v>
      </c>
      <c r="M230" s="21">
        <f t="shared" si="53"/>
        <v>0.22375</v>
      </c>
      <c r="N230" s="21">
        <f t="shared" si="53"/>
        <v>0.1105</v>
      </c>
      <c r="O230" s="21">
        <f t="shared" si="53"/>
        <v>0</v>
      </c>
      <c r="P230" s="21">
        <f t="shared" si="53"/>
        <v>0</v>
      </c>
      <c r="Q230" s="21">
        <f t="shared" si="53"/>
        <v>0</v>
      </c>
      <c r="R230" s="34">
        <f t="shared" si="54"/>
        <v>140</v>
      </c>
      <c r="S230" s="34">
        <f t="shared" si="54"/>
        <v>76</v>
      </c>
    </row>
    <row r="231" spans="1:19" ht="16.5" x14ac:dyDescent="0.2">
      <c r="A231" s="28">
        <v>183</v>
      </c>
      <c r="B231" s="28">
        <v>15</v>
      </c>
      <c r="C231" s="28">
        <v>3</v>
      </c>
      <c r="D231" s="19">
        <v>0.4</v>
      </c>
      <c r="H231" s="21">
        <f t="shared" si="53"/>
        <v>0</v>
      </c>
      <c r="I231" s="21">
        <f t="shared" si="53"/>
        <v>0.14500000000000002</v>
      </c>
      <c r="J231" s="21">
        <f t="shared" si="53"/>
        <v>0.14200000000000002</v>
      </c>
      <c r="K231" s="21">
        <f t="shared" si="53"/>
        <v>0</v>
      </c>
      <c r="L231" s="21">
        <f t="shared" si="53"/>
        <v>0</v>
      </c>
      <c r="M231" s="21">
        <f t="shared" si="53"/>
        <v>0.21999999999999997</v>
      </c>
      <c r="N231" s="21">
        <f t="shared" si="53"/>
        <v>0.11200000000000002</v>
      </c>
      <c r="O231" s="21">
        <f t="shared" si="53"/>
        <v>0</v>
      </c>
      <c r="P231" s="21">
        <f t="shared" si="53"/>
        <v>0</v>
      </c>
      <c r="Q231" s="21">
        <f t="shared" si="53"/>
        <v>0</v>
      </c>
      <c r="R231" s="34">
        <f t="shared" si="54"/>
        <v>141</v>
      </c>
      <c r="S231" s="34">
        <f t="shared" si="54"/>
        <v>77</v>
      </c>
    </row>
    <row r="232" spans="1:19" ht="16.5" x14ac:dyDescent="0.2">
      <c r="A232" s="28">
        <v>184</v>
      </c>
      <c r="B232" s="28">
        <v>15</v>
      </c>
      <c r="C232" s="28">
        <v>4</v>
      </c>
      <c r="D232" s="19">
        <v>0.45</v>
      </c>
      <c r="H232" s="21">
        <f t="shared" si="53"/>
        <v>0</v>
      </c>
      <c r="I232" s="21">
        <f t="shared" si="53"/>
        <v>0.14125000000000001</v>
      </c>
      <c r="J232" s="21">
        <f t="shared" si="53"/>
        <v>0.14350000000000002</v>
      </c>
      <c r="K232" s="21">
        <f t="shared" si="53"/>
        <v>0</v>
      </c>
      <c r="L232" s="21">
        <f t="shared" si="53"/>
        <v>0</v>
      </c>
      <c r="M232" s="21">
        <f t="shared" si="53"/>
        <v>0.21625</v>
      </c>
      <c r="N232" s="21">
        <f t="shared" si="53"/>
        <v>0.11350000000000003</v>
      </c>
      <c r="O232" s="21">
        <f t="shared" si="53"/>
        <v>0</v>
      </c>
      <c r="P232" s="21">
        <f t="shared" si="53"/>
        <v>0</v>
      </c>
      <c r="Q232" s="21">
        <f t="shared" si="53"/>
        <v>0</v>
      </c>
      <c r="R232" s="34">
        <f t="shared" si="54"/>
        <v>141</v>
      </c>
      <c r="S232" s="34">
        <f t="shared" si="54"/>
        <v>77</v>
      </c>
    </row>
    <row r="233" spans="1:19" ht="16.5" x14ac:dyDescent="0.2">
      <c r="A233" s="28">
        <v>185</v>
      </c>
      <c r="B233" s="28">
        <v>15</v>
      </c>
      <c r="C233" s="28">
        <v>5</v>
      </c>
      <c r="D233" s="19">
        <v>0.5</v>
      </c>
      <c r="H233" s="21">
        <f t="shared" si="53"/>
        <v>0</v>
      </c>
      <c r="I233" s="21">
        <f t="shared" si="53"/>
        <v>0.13750000000000001</v>
      </c>
      <c r="J233" s="21">
        <f t="shared" si="53"/>
        <v>0.14500000000000002</v>
      </c>
      <c r="K233" s="21">
        <f t="shared" si="53"/>
        <v>0</v>
      </c>
      <c r="L233" s="21">
        <f t="shared" si="53"/>
        <v>0</v>
      </c>
      <c r="M233" s="21">
        <f t="shared" si="53"/>
        <v>0.21249999999999999</v>
      </c>
      <c r="N233" s="21">
        <f t="shared" si="53"/>
        <v>0.11499999999999999</v>
      </c>
      <c r="O233" s="21">
        <f t="shared" si="53"/>
        <v>0</v>
      </c>
      <c r="P233" s="21">
        <f t="shared" si="53"/>
        <v>0</v>
      </c>
      <c r="Q233" s="21">
        <f t="shared" si="53"/>
        <v>0</v>
      </c>
      <c r="R233" s="34">
        <f t="shared" si="54"/>
        <v>142</v>
      </c>
      <c r="S233" s="34">
        <f t="shared" si="54"/>
        <v>77</v>
      </c>
    </row>
    <row r="234" spans="1:19" ht="16.5" x14ac:dyDescent="0.2">
      <c r="A234" s="28">
        <v>186</v>
      </c>
      <c r="B234" s="28">
        <v>15</v>
      </c>
      <c r="C234" s="28">
        <v>6</v>
      </c>
      <c r="D234" s="19">
        <v>0.55000000000000004</v>
      </c>
      <c r="H234" s="21">
        <f t="shared" si="53"/>
        <v>0</v>
      </c>
      <c r="I234" s="21">
        <f t="shared" si="53"/>
        <v>0.13374999999999998</v>
      </c>
      <c r="J234" s="21">
        <f t="shared" si="53"/>
        <v>0.14650000000000002</v>
      </c>
      <c r="K234" s="21">
        <f t="shared" si="53"/>
        <v>0</v>
      </c>
      <c r="L234" s="21">
        <f t="shared" si="53"/>
        <v>0</v>
      </c>
      <c r="M234" s="21">
        <f t="shared" si="53"/>
        <v>0.20874999999999999</v>
      </c>
      <c r="N234" s="21">
        <f t="shared" si="53"/>
        <v>0.11650000000000001</v>
      </c>
      <c r="O234" s="21">
        <f t="shared" si="53"/>
        <v>0</v>
      </c>
      <c r="P234" s="21">
        <f t="shared" si="53"/>
        <v>0</v>
      </c>
      <c r="Q234" s="21">
        <f t="shared" si="53"/>
        <v>0</v>
      </c>
      <c r="R234" s="34">
        <f t="shared" si="54"/>
        <v>143</v>
      </c>
      <c r="S234" s="34">
        <f t="shared" si="54"/>
        <v>77</v>
      </c>
    </row>
    <row r="235" spans="1:19" ht="16.5" x14ac:dyDescent="0.2">
      <c r="A235" s="28">
        <v>187</v>
      </c>
      <c r="B235" s="28">
        <v>15</v>
      </c>
      <c r="C235" s="28">
        <v>7</v>
      </c>
      <c r="D235" s="19">
        <v>0.6</v>
      </c>
      <c r="H235" s="21">
        <f t="shared" si="53"/>
        <v>0</v>
      </c>
      <c r="I235" s="21">
        <f t="shared" si="53"/>
        <v>0.13</v>
      </c>
      <c r="J235" s="21">
        <f t="shared" si="53"/>
        <v>0.14799999999999999</v>
      </c>
      <c r="K235" s="21">
        <f t="shared" si="53"/>
        <v>0</v>
      </c>
      <c r="L235" s="21">
        <f t="shared" si="53"/>
        <v>0</v>
      </c>
      <c r="M235" s="21">
        <f t="shared" si="53"/>
        <v>0.20500000000000002</v>
      </c>
      <c r="N235" s="21">
        <f t="shared" si="53"/>
        <v>0.11800000000000002</v>
      </c>
      <c r="O235" s="21">
        <f t="shared" si="53"/>
        <v>0</v>
      </c>
      <c r="P235" s="21">
        <f t="shared" si="53"/>
        <v>0</v>
      </c>
      <c r="Q235" s="21">
        <f t="shared" si="53"/>
        <v>0</v>
      </c>
      <c r="R235" s="34">
        <f t="shared" si="54"/>
        <v>144</v>
      </c>
      <c r="S235" s="34">
        <f t="shared" si="54"/>
        <v>78</v>
      </c>
    </row>
    <row r="236" spans="1:19" ht="16.5" x14ac:dyDescent="0.2">
      <c r="A236" s="28">
        <v>188</v>
      </c>
      <c r="B236" s="28">
        <v>15</v>
      </c>
      <c r="C236" s="28">
        <v>8</v>
      </c>
      <c r="D236" s="19">
        <v>0.65</v>
      </c>
      <c r="H236" s="21">
        <f t="shared" si="53"/>
        <v>0</v>
      </c>
      <c r="I236" s="21">
        <f t="shared" si="53"/>
        <v>0.12625</v>
      </c>
      <c r="J236" s="21">
        <f t="shared" si="53"/>
        <v>0.14950000000000002</v>
      </c>
      <c r="K236" s="21">
        <f t="shared" si="53"/>
        <v>0</v>
      </c>
      <c r="L236" s="21">
        <f t="shared" si="53"/>
        <v>0</v>
      </c>
      <c r="M236" s="21">
        <f t="shared" si="53"/>
        <v>0.20124999999999998</v>
      </c>
      <c r="N236" s="21">
        <f t="shared" si="53"/>
        <v>0.11950000000000001</v>
      </c>
      <c r="O236" s="21">
        <f t="shared" si="53"/>
        <v>0</v>
      </c>
      <c r="P236" s="21">
        <f t="shared" si="53"/>
        <v>0</v>
      </c>
      <c r="Q236" s="21">
        <f t="shared" si="53"/>
        <v>0</v>
      </c>
      <c r="R236" s="34">
        <f t="shared" si="54"/>
        <v>144</v>
      </c>
      <c r="S236" s="34">
        <f t="shared" si="54"/>
        <v>78</v>
      </c>
    </row>
    <row r="237" spans="1:19" ht="16.5" x14ac:dyDescent="0.2">
      <c r="A237" s="28">
        <v>189</v>
      </c>
      <c r="B237" s="28">
        <v>15</v>
      </c>
      <c r="C237" s="28">
        <v>9</v>
      </c>
      <c r="D237" s="19">
        <v>0.7</v>
      </c>
      <c r="H237" s="21">
        <f t="shared" si="53"/>
        <v>0</v>
      </c>
      <c r="I237" s="21">
        <f t="shared" si="53"/>
        <v>0.1225</v>
      </c>
      <c r="J237" s="21">
        <f t="shared" si="53"/>
        <v>0.15100000000000002</v>
      </c>
      <c r="K237" s="21">
        <f t="shared" si="53"/>
        <v>0</v>
      </c>
      <c r="L237" s="21">
        <f t="shared" si="53"/>
        <v>0</v>
      </c>
      <c r="M237" s="21">
        <f t="shared" si="53"/>
        <v>0.19750000000000001</v>
      </c>
      <c r="N237" s="21">
        <f t="shared" si="53"/>
        <v>0.121</v>
      </c>
      <c r="O237" s="21">
        <f t="shared" si="53"/>
        <v>0</v>
      </c>
      <c r="P237" s="21">
        <f t="shared" si="53"/>
        <v>0</v>
      </c>
      <c r="Q237" s="21">
        <f t="shared" si="53"/>
        <v>0</v>
      </c>
      <c r="R237" s="34">
        <f t="shared" si="54"/>
        <v>145</v>
      </c>
      <c r="S237" s="34">
        <f t="shared" si="54"/>
        <v>78</v>
      </c>
    </row>
    <row r="238" spans="1:19" ht="16.5" x14ac:dyDescent="0.2">
      <c r="A238" s="28">
        <v>190</v>
      </c>
      <c r="B238" s="28">
        <v>15</v>
      </c>
      <c r="C238" s="28">
        <v>10</v>
      </c>
      <c r="D238" s="19">
        <v>0.75</v>
      </c>
      <c r="H238" s="21">
        <f t="shared" si="53"/>
        <v>0</v>
      </c>
      <c r="I238" s="21">
        <f t="shared" si="53"/>
        <v>0.11875000000000001</v>
      </c>
      <c r="J238" s="21">
        <f t="shared" si="53"/>
        <v>0.15250000000000002</v>
      </c>
      <c r="K238" s="21">
        <f t="shared" si="53"/>
        <v>0</v>
      </c>
      <c r="L238" s="21">
        <f t="shared" si="53"/>
        <v>0</v>
      </c>
      <c r="M238" s="21">
        <f t="shared" si="53"/>
        <v>0.19374999999999998</v>
      </c>
      <c r="N238" s="21">
        <f t="shared" si="53"/>
        <v>0.12250000000000001</v>
      </c>
      <c r="O238" s="21">
        <f t="shared" si="53"/>
        <v>0</v>
      </c>
      <c r="P238" s="21">
        <f t="shared" si="53"/>
        <v>0</v>
      </c>
      <c r="Q238" s="21">
        <f t="shared" si="53"/>
        <v>0</v>
      </c>
      <c r="R238" s="34">
        <f t="shared" si="54"/>
        <v>146</v>
      </c>
      <c r="S238" s="34">
        <f t="shared" si="54"/>
        <v>78</v>
      </c>
    </row>
    <row r="239" spans="1:19" ht="16.5" x14ac:dyDescent="0.2">
      <c r="A239" s="28">
        <v>191</v>
      </c>
      <c r="B239" s="28">
        <v>15</v>
      </c>
      <c r="C239" s="28">
        <v>11</v>
      </c>
      <c r="D239" s="19">
        <v>0.8</v>
      </c>
      <c r="H239" s="21">
        <f t="shared" ref="H239:Q248" si="55">(INDEX(H$7:H$27,$B239)*(1-$D239)+INDEX(H$7:H$27,$B239+1)*$D239)*H$4*$B$2</f>
        <v>0</v>
      </c>
      <c r="I239" s="21">
        <f t="shared" si="55"/>
        <v>0.115</v>
      </c>
      <c r="J239" s="21">
        <f t="shared" si="55"/>
        <v>0.15400000000000003</v>
      </c>
      <c r="K239" s="21">
        <f t="shared" si="55"/>
        <v>0</v>
      </c>
      <c r="L239" s="21">
        <f t="shared" si="55"/>
        <v>0</v>
      </c>
      <c r="M239" s="21">
        <f t="shared" si="55"/>
        <v>0.18999999999999997</v>
      </c>
      <c r="N239" s="21">
        <f t="shared" si="55"/>
        <v>0.124</v>
      </c>
      <c r="O239" s="21">
        <f t="shared" si="55"/>
        <v>0</v>
      </c>
      <c r="P239" s="21">
        <f t="shared" si="55"/>
        <v>0</v>
      </c>
      <c r="Q239" s="21">
        <f t="shared" si="55"/>
        <v>0</v>
      </c>
      <c r="R239" s="34">
        <f t="shared" si="54"/>
        <v>147</v>
      </c>
      <c r="S239" s="34">
        <f t="shared" si="54"/>
        <v>79</v>
      </c>
    </row>
    <row r="240" spans="1:19" ht="16.5" x14ac:dyDescent="0.2">
      <c r="A240" s="28">
        <v>192</v>
      </c>
      <c r="B240" s="28">
        <v>15</v>
      </c>
      <c r="C240" s="28">
        <v>12</v>
      </c>
      <c r="D240" s="19">
        <v>0.85</v>
      </c>
      <c r="H240" s="21">
        <f t="shared" si="55"/>
        <v>0</v>
      </c>
      <c r="I240" s="21">
        <f t="shared" si="55"/>
        <v>0.11125000000000002</v>
      </c>
      <c r="J240" s="21">
        <f t="shared" si="55"/>
        <v>0.15550000000000003</v>
      </c>
      <c r="K240" s="21">
        <f t="shared" si="55"/>
        <v>0</v>
      </c>
      <c r="L240" s="21">
        <f t="shared" si="55"/>
        <v>0</v>
      </c>
      <c r="M240" s="21">
        <f t="shared" si="55"/>
        <v>0.18625</v>
      </c>
      <c r="N240" s="21">
        <f t="shared" si="55"/>
        <v>0.1255</v>
      </c>
      <c r="O240" s="21">
        <f t="shared" si="55"/>
        <v>0</v>
      </c>
      <c r="P240" s="21">
        <f t="shared" si="55"/>
        <v>0</v>
      </c>
      <c r="Q240" s="21">
        <f t="shared" si="55"/>
        <v>0</v>
      </c>
      <c r="R240" s="34">
        <f t="shared" si="54"/>
        <v>147</v>
      </c>
      <c r="S240" s="34">
        <f t="shared" si="54"/>
        <v>79</v>
      </c>
    </row>
    <row r="241" spans="1:19" ht="16.5" x14ac:dyDescent="0.2">
      <c r="A241" s="28">
        <v>193</v>
      </c>
      <c r="B241" s="28">
        <v>15</v>
      </c>
      <c r="C241" s="28">
        <v>13</v>
      </c>
      <c r="D241" s="19">
        <v>0.9</v>
      </c>
      <c r="H241" s="21">
        <f t="shared" si="55"/>
        <v>0</v>
      </c>
      <c r="I241" s="21">
        <f t="shared" si="55"/>
        <v>0.10750000000000001</v>
      </c>
      <c r="J241" s="21">
        <f t="shared" si="55"/>
        <v>0.15700000000000003</v>
      </c>
      <c r="K241" s="21">
        <f t="shared" si="55"/>
        <v>0</v>
      </c>
      <c r="L241" s="21">
        <f t="shared" si="55"/>
        <v>0</v>
      </c>
      <c r="M241" s="21">
        <f t="shared" si="55"/>
        <v>0.1825</v>
      </c>
      <c r="N241" s="21">
        <f t="shared" si="55"/>
        <v>0.127</v>
      </c>
      <c r="O241" s="21">
        <f t="shared" si="55"/>
        <v>0</v>
      </c>
      <c r="P241" s="21">
        <f t="shared" si="55"/>
        <v>0</v>
      </c>
      <c r="Q241" s="21">
        <f t="shared" si="55"/>
        <v>0</v>
      </c>
      <c r="R241" s="34">
        <f t="shared" si="54"/>
        <v>148</v>
      </c>
      <c r="S241" s="34">
        <f t="shared" si="54"/>
        <v>79</v>
      </c>
    </row>
    <row r="242" spans="1:19" ht="16.5" x14ac:dyDescent="0.2">
      <c r="A242" s="28">
        <v>194</v>
      </c>
      <c r="B242" s="28">
        <v>15</v>
      </c>
      <c r="C242" s="28">
        <v>14</v>
      </c>
      <c r="D242" s="19">
        <v>0.95</v>
      </c>
      <c r="H242" s="21">
        <f t="shared" si="55"/>
        <v>0</v>
      </c>
      <c r="I242" s="21">
        <f t="shared" si="55"/>
        <v>0.10375000000000001</v>
      </c>
      <c r="J242" s="21">
        <f t="shared" si="55"/>
        <v>0.1585</v>
      </c>
      <c r="K242" s="21">
        <f t="shared" si="55"/>
        <v>0</v>
      </c>
      <c r="L242" s="21">
        <f t="shared" si="55"/>
        <v>0</v>
      </c>
      <c r="M242" s="21">
        <f t="shared" si="55"/>
        <v>0.17874999999999999</v>
      </c>
      <c r="N242" s="21">
        <f t="shared" si="55"/>
        <v>0.1285</v>
      </c>
      <c r="O242" s="21">
        <f t="shared" si="55"/>
        <v>0</v>
      </c>
      <c r="P242" s="21">
        <f t="shared" si="55"/>
        <v>0</v>
      </c>
      <c r="Q242" s="21">
        <f t="shared" si="55"/>
        <v>0</v>
      </c>
      <c r="R242" s="34">
        <f t="shared" si="54"/>
        <v>149</v>
      </c>
      <c r="S242" s="34">
        <f t="shared" si="54"/>
        <v>79</v>
      </c>
    </row>
    <row r="243" spans="1:19" ht="16.5" x14ac:dyDescent="0.2">
      <c r="A243" s="28">
        <v>195</v>
      </c>
      <c r="B243" s="28">
        <v>15</v>
      </c>
      <c r="C243" s="28">
        <v>15</v>
      </c>
      <c r="D243" s="19">
        <v>1</v>
      </c>
      <c r="H243" s="21">
        <f t="shared" si="55"/>
        <v>0</v>
      </c>
      <c r="I243" s="21">
        <f t="shared" si="55"/>
        <v>0.1</v>
      </c>
      <c r="J243" s="21">
        <f t="shared" si="55"/>
        <v>0.16000000000000003</v>
      </c>
      <c r="K243" s="21">
        <f t="shared" si="55"/>
        <v>0</v>
      </c>
      <c r="L243" s="21">
        <f t="shared" si="55"/>
        <v>0</v>
      </c>
      <c r="M243" s="21">
        <f t="shared" si="55"/>
        <v>0.17499999999999999</v>
      </c>
      <c r="N243" s="21">
        <f t="shared" si="55"/>
        <v>0.13</v>
      </c>
      <c r="O243" s="21">
        <f t="shared" si="55"/>
        <v>0</v>
      </c>
      <c r="P243" s="21">
        <f t="shared" si="55"/>
        <v>0</v>
      </c>
      <c r="Q243" s="21">
        <f t="shared" si="55"/>
        <v>0</v>
      </c>
      <c r="R243" s="34">
        <f t="shared" si="54"/>
        <v>150</v>
      </c>
      <c r="S243" s="34">
        <f t="shared" si="54"/>
        <v>80</v>
      </c>
    </row>
    <row r="244" spans="1:19" ht="16.5" x14ac:dyDescent="0.2">
      <c r="A244" s="69">
        <v>196</v>
      </c>
      <c r="B244" s="69">
        <v>16</v>
      </c>
      <c r="C244" s="69">
        <v>1</v>
      </c>
      <c r="D244" s="19">
        <v>0.3</v>
      </c>
      <c r="H244" s="21">
        <f t="shared" si="55"/>
        <v>0</v>
      </c>
      <c r="I244" s="21">
        <f t="shared" si="55"/>
        <v>6.9999999999999993E-2</v>
      </c>
      <c r="J244" s="21">
        <f t="shared" si="55"/>
        <v>0.17199999999999999</v>
      </c>
      <c r="K244" s="21">
        <f t="shared" si="55"/>
        <v>0</v>
      </c>
      <c r="L244" s="21">
        <f t="shared" si="55"/>
        <v>0</v>
      </c>
      <c r="M244" s="21">
        <f t="shared" si="55"/>
        <v>0.15249999999999997</v>
      </c>
      <c r="N244" s="21">
        <f t="shared" si="55"/>
        <v>0.13899999999999998</v>
      </c>
      <c r="O244" s="21">
        <f t="shared" si="55"/>
        <v>0</v>
      </c>
      <c r="P244" s="21">
        <f t="shared" si="55"/>
        <v>0</v>
      </c>
      <c r="Q244" s="21">
        <f t="shared" si="55"/>
        <v>0</v>
      </c>
      <c r="R244" s="34">
        <f t="shared" si="54"/>
        <v>153</v>
      </c>
      <c r="S244" s="34">
        <f t="shared" si="54"/>
        <v>83</v>
      </c>
    </row>
    <row r="245" spans="1:19" ht="16.5" x14ac:dyDescent="0.2">
      <c r="A245" s="69">
        <v>197</v>
      </c>
      <c r="B245" s="69">
        <v>16</v>
      </c>
      <c r="C245" s="69">
        <v>2</v>
      </c>
      <c r="D245" s="19">
        <v>0.35</v>
      </c>
      <c r="H245" s="21">
        <f t="shared" si="55"/>
        <v>0</v>
      </c>
      <c r="I245" s="21">
        <f t="shared" si="55"/>
        <v>6.5000000000000002E-2</v>
      </c>
      <c r="J245" s="21">
        <f t="shared" si="55"/>
        <v>0.17400000000000002</v>
      </c>
      <c r="K245" s="21">
        <f t="shared" si="55"/>
        <v>0</v>
      </c>
      <c r="L245" s="21">
        <f t="shared" si="55"/>
        <v>0</v>
      </c>
      <c r="M245" s="21">
        <f t="shared" si="55"/>
        <v>0.14874999999999999</v>
      </c>
      <c r="N245" s="21">
        <f t="shared" si="55"/>
        <v>0.14050000000000001</v>
      </c>
      <c r="O245" s="21">
        <f t="shared" si="55"/>
        <v>0</v>
      </c>
      <c r="P245" s="21">
        <f t="shared" si="55"/>
        <v>0</v>
      </c>
      <c r="Q245" s="21">
        <f t="shared" si="55"/>
        <v>0</v>
      </c>
      <c r="R245" s="34">
        <f t="shared" si="54"/>
        <v>153</v>
      </c>
      <c r="S245" s="34">
        <f t="shared" si="54"/>
        <v>83</v>
      </c>
    </row>
    <row r="246" spans="1:19" ht="16.5" x14ac:dyDescent="0.2">
      <c r="A246" s="69">
        <v>198</v>
      </c>
      <c r="B246" s="69">
        <v>16</v>
      </c>
      <c r="C246" s="69">
        <v>3</v>
      </c>
      <c r="D246" s="19">
        <v>0.4</v>
      </c>
      <c r="H246" s="21">
        <f t="shared" si="55"/>
        <v>0</v>
      </c>
      <c r="I246" s="21">
        <f t="shared" si="55"/>
        <v>0.06</v>
      </c>
      <c r="J246" s="21">
        <f t="shared" si="55"/>
        <v>0.17600000000000002</v>
      </c>
      <c r="K246" s="21">
        <f t="shared" si="55"/>
        <v>0</v>
      </c>
      <c r="L246" s="21">
        <f t="shared" si="55"/>
        <v>0</v>
      </c>
      <c r="M246" s="21">
        <f t="shared" si="55"/>
        <v>0.14500000000000002</v>
      </c>
      <c r="N246" s="21">
        <f t="shared" si="55"/>
        <v>0.14200000000000002</v>
      </c>
      <c r="O246" s="21">
        <f t="shared" si="55"/>
        <v>0</v>
      </c>
      <c r="P246" s="21">
        <f t="shared" si="55"/>
        <v>0</v>
      </c>
      <c r="Q246" s="21">
        <f t="shared" si="55"/>
        <v>0</v>
      </c>
      <c r="R246" s="34">
        <f t="shared" si="54"/>
        <v>154</v>
      </c>
      <c r="S246" s="34">
        <f t="shared" si="54"/>
        <v>84</v>
      </c>
    </row>
    <row r="247" spans="1:19" ht="16.5" x14ac:dyDescent="0.2">
      <c r="A247" s="69">
        <v>199</v>
      </c>
      <c r="B247" s="69">
        <v>16</v>
      </c>
      <c r="C247" s="69">
        <v>4</v>
      </c>
      <c r="D247" s="19">
        <v>0.45</v>
      </c>
      <c r="H247" s="21">
        <f t="shared" si="55"/>
        <v>0</v>
      </c>
      <c r="I247" s="21">
        <f t="shared" si="55"/>
        <v>5.5000000000000007E-2</v>
      </c>
      <c r="J247" s="21">
        <f t="shared" si="55"/>
        <v>0.17800000000000005</v>
      </c>
      <c r="K247" s="21">
        <f t="shared" si="55"/>
        <v>0</v>
      </c>
      <c r="L247" s="21">
        <f t="shared" si="55"/>
        <v>0</v>
      </c>
      <c r="M247" s="21">
        <f t="shared" si="55"/>
        <v>0.14125000000000001</v>
      </c>
      <c r="N247" s="21">
        <f t="shared" si="55"/>
        <v>0.14350000000000002</v>
      </c>
      <c r="O247" s="21">
        <f t="shared" si="55"/>
        <v>0</v>
      </c>
      <c r="P247" s="21">
        <f t="shared" si="55"/>
        <v>0</v>
      </c>
      <c r="Q247" s="21">
        <f t="shared" si="55"/>
        <v>0</v>
      </c>
      <c r="R247" s="34">
        <f t="shared" si="54"/>
        <v>154</v>
      </c>
      <c r="S247" s="34">
        <f t="shared" si="54"/>
        <v>84</v>
      </c>
    </row>
    <row r="248" spans="1:19" ht="16.5" x14ac:dyDescent="0.2">
      <c r="A248" s="69">
        <v>200</v>
      </c>
      <c r="B248" s="69">
        <v>16</v>
      </c>
      <c r="C248" s="69">
        <v>5</v>
      </c>
      <c r="D248" s="19">
        <v>0.5</v>
      </c>
      <c r="H248" s="21">
        <f t="shared" si="55"/>
        <v>0</v>
      </c>
      <c r="I248" s="21">
        <f t="shared" si="55"/>
        <v>0.05</v>
      </c>
      <c r="J248" s="21">
        <f t="shared" si="55"/>
        <v>0.18000000000000002</v>
      </c>
      <c r="K248" s="21">
        <f t="shared" si="55"/>
        <v>0</v>
      </c>
      <c r="L248" s="21">
        <f t="shared" si="55"/>
        <v>0</v>
      </c>
      <c r="M248" s="21">
        <f t="shared" si="55"/>
        <v>0.13750000000000001</v>
      </c>
      <c r="N248" s="21">
        <f t="shared" si="55"/>
        <v>0.14500000000000002</v>
      </c>
      <c r="O248" s="21">
        <f t="shared" si="55"/>
        <v>0</v>
      </c>
      <c r="P248" s="21">
        <f t="shared" si="55"/>
        <v>0</v>
      </c>
      <c r="Q248" s="21">
        <f t="shared" si="55"/>
        <v>0</v>
      </c>
      <c r="R248" s="34">
        <f t="shared" si="54"/>
        <v>155</v>
      </c>
      <c r="S248" s="34">
        <f t="shared" si="54"/>
        <v>85</v>
      </c>
    </row>
    <row r="249" spans="1:19" ht="16.5" x14ac:dyDescent="0.2">
      <c r="A249" s="69">
        <v>201</v>
      </c>
      <c r="B249" s="69">
        <v>16</v>
      </c>
      <c r="C249" s="69">
        <v>6</v>
      </c>
      <c r="D249" s="19">
        <v>0.55000000000000004</v>
      </c>
      <c r="H249" s="21">
        <f t="shared" ref="H249:Q258" si="56">(INDEX(H$7:H$27,$B249)*(1-$D249)+INDEX(H$7:H$27,$B249+1)*$D249)*H$4*$B$2</f>
        <v>0</v>
      </c>
      <c r="I249" s="21">
        <f t="shared" si="56"/>
        <v>4.4999999999999998E-2</v>
      </c>
      <c r="J249" s="21">
        <f t="shared" si="56"/>
        <v>0.18200000000000002</v>
      </c>
      <c r="K249" s="21">
        <f t="shared" si="56"/>
        <v>0</v>
      </c>
      <c r="L249" s="21">
        <f t="shared" si="56"/>
        <v>0</v>
      </c>
      <c r="M249" s="21">
        <f t="shared" si="56"/>
        <v>0.13374999999999998</v>
      </c>
      <c r="N249" s="21">
        <f t="shared" si="56"/>
        <v>0.14650000000000002</v>
      </c>
      <c r="O249" s="21">
        <f t="shared" si="56"/>
        <v>0</v>
      </c>
      <c r="P249" s="21">
        <f t="shared" si="56"/>
        <v>0</v>
      </c>
      <c r="Q249" s="21">
        <f t="shared" si="56"/>
        <v>0</v>
      </c>
      <c r="R249" s="34">
        <f t="shared" ref="R249:S268" si="57">INT((INDEX(R$7:R$27,$B249)*(1-$D249)+INDEX(R$7:R$27,$B249+1)*$D249)*R$4*$B$2)</f>
        <v>155</v>
      </c>
      <c r="S249" s="34">
        <f t="shared" si="57"/>
        <v>85</v>
      </c>
    </row>
    <row r="250" spans="1:19" ht="16.5" x14ac:dyDescent="0.2">
      <c r="A250" s="69">
        <v>202</v>
      </c>
      <c r="B250" s="69">
        <v>16</v>
      </c>
      <c r="C250" s="69">
        <v>7</v>
      </c>
      <c r="D250" s="19">
        <v>0.6</v>
      </c>
      <c r="H250" s="21">
        <f t="shared" si="56"/>
        <v>0</v>
      </c>
      <c r="I250" s="21">
        <f t="shared" si="56"/>
        <v>4.0000000000000008E-2</v>
      </c>
      <c r="J250" s="21">
        <f t="shared" si="56"/>
        <v>0.18400000000000002</v>
      </c>
      <c r="K250" s="21">
        <f t="shared" si="56"/>
        <v>0</v>
      </c>
      <c r="L250" s="21">
        <f t="shared" si="56"/>
        <v>0</v>
      </c>
      <c r="M250" s="21">
        <f t="shared" si="56"/>
        <v>0.13</v>
      </c>
      <c r="N250" s="21">
        <f t="shared" si="56"/>
        <v>0.14799999999999999</v>
      </c>
      <c r="O250" s="21">
        <f t="shared" si="56"/>
        <v>0</v>
      </c>
      <c r="P250" s="21">
        <f t="shared" si="56"/>
        <v>0</v>
      </c>
      <c r="Q250" s="21">
        <f t="shared" si="56"/>
        <v>0</v>
      </c>
      <c r="R250" s="34">
        <f t="shared" si="57"/>
        <v>156</v>
      </c>
      <c r="S250" s="34">
        <f t="shared" si="57"/>
        <v>86</v>
      </c>
    </row>
    <row r="251" spans="1:19" ht="16.5" x14ac:dyDescent="0.2">
      <c r="A251" s="69">
        <v>203</v>
      </c>
      <c r="B251" s="69">
        <v>16</v>
      </c>
      <c r="C251" s="69">
        <v>8</v>
      </c>
      <c r="D251" s="19">
        <v>0.65</v>
      </c>
      <c r="H251" s="21">
        <f t="shared" si="56"/>
        <v>0</v>
      </c>
      <c r="I251" s="21">
        <f t="shared" si="56"/>
        <v>3.4999999999999996E-2</v>
      </c>
      <c r="J251" s="21">
        <f t="shared" si="56"/>
        <v>0.186</v>
      </c>
      <c r="K251" s="21">
        <f t="shared" si="56"/>
        <v>0</v>
      </c>
      <c r="L251" s="21">
        <f t="shared" si="56"/>
        <v>0</v>
      </c>
      <c r="M251" s="21">
        <f t="shared" si="56"/>
        <v>0.12625</v>
      </c>
      <c r="N251" s="21">
        <f t="shared" si="56"/>
        <v>0.14950000000000002</v>
      </c>
      <c r="O251" s="21">
        <f t="shared" si="56"/>
        <v>0</v>
      </c>
      <c r="P251" s="21">
        <f t="shared" si="56"/>
        <v>0</v>
      </c>
      <c r="Q251" s="21">
        <f t="shared" si="56"/>
        <v>0</v>
      </c>
      <c r="R251" s="34">
        <f t="shared" si="57"/>
        <v>156</v>
      </c>
      <c r="S251" s="34">
        <f t="shared" si="57"/>
        <v>86</v>
      </c>
    </row>
    <row r="252" spans="1:19" ht="16.5" x14ac:dyDescent="0.2">
      <c r="A252" s="69">
        <v>204</v>
      </c>
      <c r="B252" s="69">
        <v>16</v>
      </c>
      <c r="C252" s="69">
        <v>9</v>
      </c>
      <c r="D252" s="19">
        <v>0.7</v>
      </c>
      <c r="H252" s="21">
        <f t="shared" si="56"/>
        <v>0</v>
      </c>
      <c r="I252" s="21">
        <f t="shared" si="56"/>
        <v>3.0000000000000006E-2</v>
      </c>
      <c r="J252" s="21">
        <f t="shared" si="56"/>
        <v>0.188</v>
      </c>
      <c r="K252" s="21">
        <f t="shared" si="56"/>
        <v>0</v>
      </c>
      <c r="L252" s="21">
        <f t="shared" si="56"/>
        <v>0</v>
      </c>
      <c r="M252" s="21">
        <f t="shared" si="56"/>
        <v>0.1225</v>
      </c>
      <c r="N252" s="21">
        <f t="shared" si="56"/>
        <v>0.15100000000000002</v>
      </c>
      <c r="O252" s="21">
        <f t="shared" si="56"/>
        <v>0</v>
      </c>
      <c r="P252" s="21">
        <f t="shared" si="56"/>
        <v>0</v>
      </c>
      <c r="Q252" s="21">
        <f t="shared" si="56"/>
        <v>0</v>
      </c>
      <c r="R252" s="34">
        <f t="shared" si="57"/>
        <v>157</v>
      </c>
      <c r="S252" s="34">
        <f t="shared" si="57"/>
        <v>87</v>
      </c>
    </row>
    <row r="253" spans="1:19" ht="16.5" x14ac:dyDescent="0.2">
      <c r="A253" s="69">
        <v>205</v>
      </c>
      <c r="B253" s="69">
        <v>16</v>
      </c>
      <c r="C253" s="69">
        <v>10</v>
      </c>
      <c r="D253" s="19">
        <v>0.75</v>
      </c>
      <c r="H253" s="21">
        <f t="shared" si="56"/>
        <v>0</v>
      </c>
      <c r="I253" s="21">
        <f t="shared" si="56"/>
        <v>2.5000000000000001E-2</v>
      </c>
      <c r="J253" s="21">
        <f t="shared" si="56"/>
        <v>0.19</v>
      </c>
      <c r="K253" s="21">
        <f t="shared" si="56"/>
        <v>0</v>
      </c>
      <c r="L253" s="21">
        <f t="shared" si="56"/>
        <v>0</v>
      </c>
      <c r="M253" s="21">
        <f t="shared" si="56"/>
        <v>0.11875000000000001</v>
      </c>
      <c r="N253" s="21">
        <f t="shared" si="56"/>
        <v>0.15250000000000002</v>
      </c>
      <c r="O253" s="21">
        <f t="shared" si="56"/>
        <v>0</v>
      </c>
      <c r="P253" s="21">
        <f t="shared" si="56"/>
        <v>0</v>
      </c>
      <c r="Q253" s="21">
        <f t="shared" si="56"/>
        <v>0</v>
      </c>
      <c r="R253" s="34">
        <f t="shared" si="57"/>
        <v>157</v>
      </c>
      <c r="S253" s="34">
        <f t="shared" si="57"/>
        <v>87</v>
      </c>
    </row>
    <row r="254" spans="1:19" ht="16.5" x14ac:dyDescent="0.2">
      <c r="A254" s="69">
        <v>206</v>
      </c>
      <c r="B254" s="69">
        <v>16</v>
      </c>
      <c r="C254" s="69">
        <v>11</v>
      </c>
      <c r="D254" s="19">
        <v>0.8</v>
      </c>
      <c r="H254" s="21">
        <f t="shared" si="56"/>
        <v>0</v>
      </c>
      <c r="I254" s="21">
        <f t="shared" si="56"/>
        <v>1.9999999999999997E-2</v>
      </c>
      <c r="J254" s="21">
        <f t="shared" si="56"/>
        <v>0.192</v>
      </c>
      <c r="K254" s="21">
        <f t="shared" si="56"/>
        <v>0</v>
      </c>
      <c r="L254" s="21">
        <f t="shared" si="56"/>
        <v>0</v>
      </c>
      <c r="M254" s="21">
        <f t="shared" si="56"/>
        <v>0.115</v>
      </c>
      <c r="N254" s="21">
        <f t="shared" si="56"/>
        <v>0.15400000000000003</v>
      </c>
      <c r="O254" s="21">
        <f t="shared" si="56"/>
        <v>0</v>
      </c>
      <c r="P254" s="21">
        <f t="shared" si="56"/>
        <v>0</v>
      </c>
      <c r="Q254" s="21">
        <f t="shared" si="56"/>
        <v>0</v>
      </c>
      <c r="R254" s="34">
        <f t="shared" si="57"/>
        <v>158</v>
      </c>
      <c r="S254" s="34">
        <f t="shared" si="57"/>
        <v>88</v>
      </c>
    </row>
    <row r="255" spans="1:19" ht="16.5" x14ac:dyDescent="0.2">
      <c r="A255" s="69">
        <v>207</v>
      </c>
      <c r="B255" s="69">
        <v>16</v>
      </c>
      <c r="C255" s="69">
        <v>12</v>
      </c>
      <c r="D255" s="19">
        <v>0.85</v>
      </c>
      <c r="H255" s="21">
        <f t="shared" si="56"/>
        <v>0</v>
      </c>
      <c r="I255" s="21">
        <f t="shared" si="56"/>
        <v>1.5000000000000003E-2</v>
      </c>
      <c r="J255" s="21">
        <f t="shared" si="56"/>
        <v>0.19400000000000001</v>
      </c>
      <c r="K255" s="21">
        <f t="shared" si="56"/>
        <v>0</v>
      </c>
      <c r="L255" s="21">
        <f t="shared" si="56"/>
        <v>0</v>
      </c>
      <c r="M255" s="21">
        <f t="shared" si="56"/>
        <v>0.11125000000000002</v>
      </c>
      <c r="N255" s="21">
        <f t="shared" si="56"/>
        <v>0.15550000000000003</v>
      </c>
      <c r="O255" s="21">
        <f t="shared" si="56"/>
        <v>0</v>
      </c>
      <c r="P255" s="21">
        <f t="shared" si="56"/>
        <v>0</v>
      </c>
      <c r="Q255" s="21">
        <f t="shared" si="56"/>
        <v>0</v>
      </c>
      <c r="R255" s="34">
        <f t="shared" si="57"/>
        <v>158</v>
      </c>
      <c r="S255" s="34">
        <f t="shared" si="57"/>
        <v>88</v>
      </c>
    </row>
    <row r="256" spans="1:19" ht="16.5" x14ac:dyDescent="0.2">
      <c r="A256" s="69">
        <v>208</v>
      </c>
      <c r="B256" s="69">
        <v>16</v>
      </c>
      <c r="C256" s="69">
        <v>13</v>
      </c>
      <c r="D256" s="19">
        <v>0.9</v>
      </c>
      <c r="H256" s="21">
        <f t="shared" si="56"/>
        <v>0</v>
      </c>
      <c r="I256" s="21">
        <f t="shared" si="56"/>
        <v>9.9999999999999985E-3</v>
      </c>
      <c r="J256" s="21">
        <f t="shared" si="56"/>
        <v>0.19600000000000001</v>
      </c>
      <c r="K256" s="21">
        <f t="shared" si="56"/>
        <v>0</v>
      </c>
      <c r="L256" s="21">
        <f t="shared" si="56"/>
        <v>0</v>
      </c>
      <c r="M256" s="21">
        <f t="shared" si="56"/>
        <v>0.10750000000000001</v>
      </c>
      <c r="N256" s="21">
        <f t="shared" si="56"/>
        <v>0.15700000000000003</v>
      </c>
      <c r="O256" s="21">
        <f t="shared" si="56"/>
        <v>0</v>
      </c>
      <c r="P256" s="21">
        <f t="shared" si="56"/>
        <v>0</v>
      </c>
      <c r="Q256" s="21">
        <f t="shared" si="56"/>
        <v>0</v>
      </c>
      <c r="R256" s="34">
        <f t="shared" si="57"/>
        <v>159</v>
      </c>
      <c r="S256" s="34">
        <f t="shared" si="57"/>
        <v>89</v>
      </c>
    </row>
    <row r="257" spans="1:19" ht="16.5" x14ac:dyDescent="0.2">
      <c r="A257" s="69">
        <v>209</v>
      </c>
      <c r="B257" s="69">
        <v>16</v>
      </c>
      <c r="C257" s="69">
        <v>14</v>
      </c>
      <c r="D257" s="19">
        <v>0.95</v>
      </c>
      <c r="H257" s="21">
        <f t="shared" si="56"/>
        <v>0</v>
      </c>
      <c r="I257" s="21">
        <f t="shared" si="56"/>
        <v>5.0000000000000044E-3</v>
      </c>
      <c r="J257" s="21">
        <f t="shared" si="56"/>
        <v>0.19800000000000001</v>
      </c>
      <c r="K257" s="21">
        <f t="shared" si="56"/>
        <v>0</v>
      </c>
      <c r="L257" s="21">
        <f t="shared" si="56"/>
        <v>0</v>
      </c>
      <c r="M257" s="21">
        <f t="shared" si="56"/>
        <v>0.10375000000000001</v>
      </c>
      <c r="N257" s="21">
        <f t="shared" si="56"/>
        <v>0.1585</v>
      </c>
      <c r="O257" s="21">
        <f t="shared" si="56"/>
        <v>0</v>
      </c>
      <c r="P257" s="21">
        <f t="shared" si="56"/>
        <v>0</v>
      </c>
      <c r="Q257" s="21">
        <f t="shared" si="56"/>
        <v>0</v>
      </c>
      <c r="R257" s="34">
        <f t="shared" si="57"/>
        <v>159</v>
      </c>
      <c r="S257" s="34">
        <f t="shared" si="57"/>
        <v>89</v>
      </c>
    </row>
    <row r="258" spans="1:19" ht="16.5" x14ac:dyDescent="0.2">
      <c r="A258" s="69">
        <v>210</v>
      </c>
      <c r="B258" s="69">
        <v>16</v>
      </c>
      <c r="C258" s="69">
        <v>15</v>
      </c>
      <c r="D258" s="19">
        <v>1</v>
      </c>
      <c r="H258" s="21">
        <f t="shared" si="56"/>
        <v>0</v>
      </c>
      <c r="I258" s="21">
        <f t="shared" si="56"/>
        <v>0</v>
      </c>
      <c r="J258" s="21">
        <f t="shared" si="56"/>
        <v>0.2</v>
      </c>
      <c r="K258" s="21">
        <f t="shared" si="56"/>
        <v>0</v>
      </c>
      <c r="L258" s="21">
        <f t="shared" si="56"/>
        <v>0</v>
      </c>
      <c r="M258" s="21">
        <f t="shared" si="56"/>
        <v>0.1</v>
      </c>
      <c r="N258" s="21">
        <f t="shared" si="56"/>
        <v>0.16000000000000003</v>
      </c>
      <c r="O258" s="21">
        <f t="shared" si="56"/>
        <v>0</v>
      </c>
      <c r="P258" s="21">
        <f t="shared" si="56"/>
        <v>0</v>
      </c>
      <c r="Q258" s="21">
        <f t="shared" si="56"/>
        <v>0</v>
      </c>
      <c r="R258" s="34">
        <f t="shared" si="57"/>
        <v>160</v>
      </c>
      <c r="S258" s="34">
        <f t="shared" si="57"/>
        <v>90</v>
      </c>
    </row>
    <row r="259" spans="1:19" ht="16.5" x14ac:dyDescent="0.2">
      <c r="A259" s="69">
        <v>211</v>
      </c>
      <c r="B259" s="69">
        <v>17</v>
      </c>
      <c r="C259" s="69">
        <v>1</v>
      </c>
      <c r="D259" s="19">
        <v>0.3</v>
      </c>
      <c r="H259" s="21">
        <f t="shared" ref="H259:Q268" si="58">(INDEX(H$7:H$27,$B259)*(1-$D259)+INDEX(H$7:H$27,$B259+1)*$D259)*H$4*$B$2</f>
        <v>0</v>
      </c>
      <c r="I259" s="21">
        <f t="shared" si="58"/>
        <v>0</v>
      </c>
      <c r="J259" s="21">
        <f t="shared" si="58"/>
        <v>0.188</v>
      </c>
      <c r="K259" s="21">
        <f t="shared" si="58"/>
        <v>6.0000000000000001E-3</v>
      </c>
      <c r="L259" s="21">
        <f t="shared" si="58"/>
        <v>0</v>
      </c>
      <c r="M259" s="21">
        <f t="shared" si="58"/>
        <v>6.9999999999999993E-2</v>
      </c>
      <c r="N259" s="21">
        <f t="shared" si="58"/>
        <v>0.17199999999999999</v>
      </c>
      <c r="O259" s="21">
        <f t="shared" si="58"/>
        <v>0</v>
      </c>
      <c r="P259" s="21">
        <f t="shared" si="58"/>
        <v>0</v>
      </c>
      <c r="Q259" s="21">
        <f t="shared" si="58"/>
        <v>0</v>
      </c>
      <c r="R259" s="34">
        <f t="shared" si="57"/>
        <v>164</v>
      </c>
      <c r="S259" s="34">
        <f t="shared" si="57"/>
        <v>93</v>
      </c>
    </row>
    <row r="260" spans="1:19" ht="16.5" x14ac:dyDescent="0.2">
      <c r="A260" s="69">
        <v>212</v>
      </c>
      <c r="B260" s="69">
        <v>17</v>
      </c>
      <c r="C260" s="69">
        <v>2</v>
      </c>
      <c r="D260" s="19">
        <v>0.35</v>
      </c>
      <c r="H260" s="21">
        <f t="shared" si="58"/>
        <v>0</v>
      </c>
      <c r="I260" s="21">
        <f t="shared" si="58"/>
        <v>0</v>
      </c>
      <c r="J260" s="21">
        <f t="shared" si="58"/>
        <v>0.186</v>
      </c>
      <c r="K260" s="21">
        <f t="shared" si="58"/>
        <v>6.9999999999999993E-3</v>
      </c>
      <c r="L260" s="21">
        <f t="shared" si="58"/>
        <v>0</v>
      </c>
      <c r="M260" s="21">
        <f t="shared" si="58"/>
        <v>6.5000000000000002E-2</v>
      </c>
      <c r="N260" s="21">
        <f t="shared" si="58"/>
        <v>0.17400000000000002</v>
      </c>
      <c r="O260" s="21">
        <f t="shared" si="58"/>
        <v>0</v>
      </c>
      <c r="P260" s="21">
        <f t="shared" si="58"/>
        <v>0</v>
      </c>
      <c r="Q260" s="21">
        <f t="shared" si="58"/>
        <v>0</v>
      </c>
      <c r="R260" s="34">
        <f t="shared" si="57"/>
        <v>165</v>
      </c>
      <c r="S260" s="34">
        <f t="shared" si="57"/>
        <v>93</v>
      </c>
    </row>
    <row r="261" spans="1:19" ht="16.5" x14ac:dyDescent="0.2">
      <c r="A261" s="69">
        <v>213</v>
      </c>
      <c r="B261" s="69">
        <v>17</v>
      </c>
      <c r="C261" s="69">
        <v>3</v>
      </c>
      <c r="D261" s="19">
        <v>0.4</v>
      </c>
      <c r="H261" s="21">
        <f t="shared" si="58"/>
        <v>0</v>
      </c>
      <c r="I261" s="21">
        <f t="shared" si="58"/>
        <v>0</v>
      </c>
      <c r="J261" s="21">
        <f t="shared" si="58"/>
        <v>0.18400000000000002</v>
      </c>
      <c r="K261" s="21">
        <f t="shared" si="58"/>
        <v>8.0000000000000019E-3</v>
      </c>
      <c r="L261" s="21">
        <f t="shared" si="58"/>
        <v>0</v>
      </c>
      <c r="M261" s="21">
        <f t="shared" si="58"/>
        <v>0.06</v>
      </c>
      <c r="N261" s="21">
        <f t="shared" si="58"/>
        <v>0.17600000000000002</v>
      </c>
      <c r="O261" s="21">
        <f t="shared" si="58"/>
        <v>0</v>
      </c>
      <c r="P261" s="21">
        <f t="shared" si="58"/>
        <v>0</v>
      </c>
      <c r="Q261" s="21">
        <f t="shared" si="58"/>
        <v>0</v>
      </c>
      <c r="R261" s="34">
        <f t="shared" si="57"/>
        <v>166</v>
      </c>
      <c r="S261" s="34">
        <f t="shared" si="57"/>
        <v>94</v>
      </c>
    </row>
    <row r="262" spans="1:19" ht="16.5" x14ac:dyDescent="0.2">
      <c r="A262" s="69">
        <v>214</v>
      </c>
      <c r="B262" s="69">
        <v>17</v>
      </c>
      <c r="C262" s="69">
        <v>4</v>
      </c>
      <c r="D262" s="19">
        <v>0.45</v>
      </c>
      <c r="H262" s="21">
        <f t="shared" si="58"/>
        <v>0</v>
      </c>
      <c r="I262" s="21">
        <f t="shared" si="58"/>
        <v>0</v>
      </c>
      <c r="J262" s="21">
        <f t="shared" si="58"/>
        <v>0.18200000000000005</v>
      </c>
      <c r="K262" s="21">
        <f t="shared" si="58"/>
        <v>9.0000000000000011E-3</v>
      </c>
      <c r="L262" s="21">
        <f t="shared" si="58"/>
        <v>0</v>
      </c>
      <c r="M262" s="21">
        <f t="shared" si="58"/>
        <v>5.5000000000000007E-2</v>
      </c>
      <c r="N262" s="21">
        <f t="shared" si="58"/>
        <v>0.17800000000000005</v>
      </c>
      <c r="O262" s="21">
        <f t="shared" si="58"/>
        <v>0</v>
      </c>
      <c r="P262" s="21">
        <f t="shared" si="58"/>
        <v>0</v>
      </c>
      <c r="Q262" s="21">
        <f t="shared" si="58"/>
        <v>0</v>
      </c>
      <c r="R262" s="34">
        <f t="shared" si="57"/>
        <v>166</v>
      </c>
      <c r="S262" s="34">
        <f t="shared" si="57"/>
        <v>94</v>
      </c>
    </row>
    <row r="263" spans="1:19" ht="16.5" x14ac:dyDescent="0.2">
      <c r="A263" s="69">
        <v>215</v>
      </c>
      <c r="B263" s="69">
        <v>17</v>
      </c>
      <c r="C263" s="69">
        <v>5</v>
      </c>
      <c r="D263" s="19">
        <v>0.5</v>
      </c>
      <c r="H263" s="21">
        <f t="shared" si="58"/>
        <v>0</v>
      </c>
      <c r="I263" s="21">
        <f t="shared" si="58"/>
        <v>0</v>
      </c>
      <c r="J263" s="21">
        <f t="shared" si="58"/>
        <v>0.18000000000000002</v>
      </c>
      <c r="K263" s="21">
        <f t="shared" si="58"/>
        <v>1.0000000000000002E-2</v>
      </c>
      <c r="L263" s="21">
        <f t="shared" si="58"/>
        <v>0</v>
      </c>
      <c r="M263" s="21">
        <f t="shared" si="58"/>
        <v>0.05</v>
      </c>
      <c r="N263" s="21">
        <f t="shared" si="58"/>
        <v>0.18000000000000002</v>
      </c>
      <c r="O263" s="21">
        <f t="shared" si="58"/>
        <v>0</v>
      </c>
      <c r="P263" s="21">
        <f t="shared" si="58"/>
        <v>0</v>
      </c>
      <c r="Q263" s="21">
        <f t="shared" si="58"/>
        <v>0</v>
      </c>
      <c r="R263" s="34">
        <f t="shared" si="57"/>
        <v>167</v>
      </c>
      <c r="S263" s="34">
        <f t="shared" si="57"/>
        <v>95</v>
      </c>
    </row>
    <row r="264" spans="1:19" ht="16.5" x14ac:dyDescent="0.2">
      <c r="A264" s="69">
        <v>216</v>
      </c>
      <c r="B264" s="69">
        <v>17</v>
      </c>
      <c r="C264" s="69">
        <v>6</v>
      </c>
      <c r="D264" s="19">
        <v>0.55000000000000004</v>
      </c>
      <c r="H264" s="21">
        <f t="shared" si="58"/>
        <v>0</v>
      </c>
      <c r="I264" s="21">
        <f t="shared" si="58"/>
        <v>0</v>
      </c>
      <c r="J264" s="21">
        <f t="shared" si="58"/>
        <v>0.17800000000000002</v>
      </c>
      <c r="K264" s="21">
        <f t="shared" si="58"/>
        <v>1.1000000000000003E-2</v>
      </c>
      <c r="L264" s="21">
        <f t="shared" si="58"/>
        <v>0</v>
      </c>
      <c r="M264" s="21">
        <f t="shared" si="58"/>
        <v>4.4999999999999998E-2</v>
      </c>
      <c r="N264" s="21">
        <f t="shared" si="58"/>
        <v>0.18200000000000002</v>
      </c>
      <c r="O264" s="21">
        <f t="shared" si="58"/>
        <v>0</v>
      </c>
      <c r="P264" s="21">
        <f t="shared" si="58"/>
        <v>0</v>
      </c>
      <c r="Q264" s="21">
        <f t="shared" si="58"/>
        <v>0</v>
      </c>
      <c r="R264" s="34">
        <f t="shared" si="57"/>
        <v>168</v>
      </c>
      <c r="S264" s="34">
        <f t="shared" si="57"/>
        <v>95</v>
      </c>
    </row>
    <row r="265" spans="1:19" ht="16.5" x14ac:dyDescent="0.2">
      <c r="A265" s="69">
        <v>217</v>
      </c>
      <c r="B265" s="69">
        <v>17</v>
      </c>
      <c r="C265" s="69">
        <v>7</v>
      </c>
      <c r="D265" s="19">
        <v>0.6</v>
      </c>
      <c r="H265" s="21">
        <f t="shared" si="58"/>
        <v>0</v>
      </c>
      <c r="I265" s="21">
        <f t="shared" si="58"/>
        <v>0</v>
      </c>
      <c r="J265" s="21">
        <f t="shared" si="58"/>
        <v>0.17600000000000002</v>
      </c>
      <c r="K265" s="21">
        <f t="shared" si="58"/>
        <v>1.2E-2</v>
      </c>
      <c r="L265" s="21">
        <f t="shared" si="58"/>
        <v>0</v>
      </c>
      <c r="M265" s="21">
        <f t="shared" si="58"/>
        <v>4.0000000000000008E-2</v>
      </c>
      <c r="N265" s="21">
        <f t="shared" si="58"/>
        <v>0.18400000000000002</v>
      </c>
      <c r="O265" s="21">
        <f t="shared" si="58"/>
        <v>0</v>
      </c>
      <c r="P265" s="21">
        <f t="shared" si="58"/>
        <v>0</v>
      </c>
      <c r="Q265" s="21">
        <f t="shared" si="58"/>
        <v>0</v>
      </c>
      <c r="R265" s="34">
        <f t="shared" si="57"/>
        <v>169</v>
      </c>
      <c r="S265" s="34">
        <f t="shared" si="57"/>
        <v>96</v>
      </c>
    </row>
    <row r="266" spans="1:19" ht="16.5" x14ac:dyDescent="0.2">
      <c r="A266" s="69">
        <v>218</v>
      </c>
      <c r="B266" s="69">
        <v>17</v>
      </c>
      <c r="C266" s="69">
        <v>8</v>
      </c>
      <c r="D266" s="19">
        <v>0.65</v>
      </c>
      <c r="H266" s="21">
        <f t="shared" si="58"/>
        <v>0</v>
      </c>
      <c r="I266" s="21">
        <f t="shared" si="58"/>
        <v>0</v>
      </c>
      <c r="J266" s="21">
        <f t="shared" si="58"/>
        <v>0.17400000000000002</v>
      </c>
      <c r="K266" s="21">
        <f t="shared" si="58"/>
        <v>1.3000000000000001E-2</v>
      </c>
      <c r="L266" s="21">
        <f t="shared" si="58"/>
        <v>0</v>
      </c>
      <c r="M266" s="21">
        <f t="shared" si="58"/>
        <v>3.4999999999999996E-2</v>
      </c>
      <c r="N266" s="21">
        <f t="shared" si="58"/>
        <v>0.186</v>
      </c>
      <c r="O266" s="21">
        <f t="shared" si="58"/>
        <v>0</v>
      </c>
      <c r="P266" s="21">
        <f t="shared" si="58"/>
        <v>0</v>
      </c>
      <c r="Q266" s="21">
        <f t="shared" si="58"/>
        <v>0</v>
      </c>
      <c r="R266" s="34">
        <f t="shared" si="57"/>
        <v>169</v>
      </c>
      <c r="S266" s="34">
        <f t="shared" si="57"/>
        <v>96</v>
      </c>
    </row>
    <row r="267" spans="1:19" ht="16.5" x14ac:dyDescent="0.2">
      <c r="A267" s="69">
        <v>219</v>
      </c>
      <c r="B267" s="69">
        <v>17</v>
      </c>
      <c r="C267" s="69">
        <v>9</v>
      </c>
      <c r="D267" s="19">
        <v>0.7</v>
      </c>
      <c r="H267" s="21">
        <f t="shared" si="58"/>
        <v>0</v>
      </c>
      <c r="I267" s="21">
        <f t="shared" si="58"/>
        <v>0</v>
      </c>
      <c r="J267" s="21">
        <f t="shared" si="58"/>
        <v>0.17200000000000001</v>
      </c>
      <c r="K267" s="21">
        <f t="shared" si="58"/>
        <v>1.3999999999999999E-2</v>
      </c>
      <c r="L267" s="21">
        <f t="shared" si="58"/>
        <v>0</v>
      </c>
      <c r="M267" s="21">
        <f t="shared" si="58"/>
        <v>3.0000000000000006E-2</v>
      </c>
      <c r="N267" s="21">
        <f t="shared" si="58"/>
        <v>0.188</v>
      </c>
      <c r="O267" s="21">
        <f t="shared" si="58"/>
        <v>0</v>
      </c>
      <c r="P267" s="21">
        <f t="shared" si="58"/>
        <v>0</v>
      </c>
      <c r="Q267" s="21">
        <f t="shared" si="58"/>
        <v>0</v>
      </c>
      <c r="R267" s="34">
        <f t="shared" si="57"/>
        <v>170</v>
      </c>
      <c r="S267" s="34">
        <f t="shared" si="57"/>
        <v>97</v>
      </c>
    </row>
    <row r="268" spans="1:19" ht="16.5" x14ac:dyDescent="0.2">
      <c r="A268" s="69">
        <v>220</v>
      </c>
      <c r="B268" s="69">
        <v>17</v>
      </c>
      <c r="C268" s="69">
        <v>10</v>
      </c>
      <c r="D268" s="19">
        <v>0.75</v>
      </c>
      <c r="H268" s="21">
        <f t="shared" si="58"/>
        <v>0</v>
      </c>
      <c r="I268" s="21">
        <f t="shared" si="58"/>
        <v>0</v>
      </c>
      <c r="J268" s="21">
        <f t="shared" si="58"/>
        <v>0.17000000000000004</v>
      </c>
      <c r="K268" s="21">
        <f t="shared" si="58"/>
        <v>1.5000000000000003E-2</v>
      </c>
      <c r="L268" s="21">
        <f t="shared" si="58"/>
        <v>0</v>
      </c>
      <c r="M268" s="21">
        <f t="shared" si="58"/>
        <v>2.5000000000000001E-2</v>
      </c>
      <c r="N268" s="21">
        <f t="shared" si="58"/>
        <v>0.19</v>
      </c>
      <c r="O268" s="21">
        <f t="shared" si="58"/>
        <v>0</v>
      </c>
      <c r="P268" s="21">
        <f t="shared" si="58"/>
        <v>0</v>
      </c>
      <c r="Q268" s="21">
        <f t="shared" si="58"/>
        <v>0</v>
      </c>
      <c r="R268" s="34">
        <f t="shared" si="57"/>
        <v>171</v>
      </c>
      <c r="S268" s="34">
        <f t="shared" si="57"/>
        <v>97</v>
      </c>
    </row>
    <row r="269" spans="1:19" ht="16.5" x14ac:dyDescent="0.2">
      <c r="A269" s="69">
        <v>221</v>
      </c>
      <c r="B269" s="69">
        <v>17</v>
      </c>
      <c r="C269" s="69">
        <v>11</v>
      </c>
      <c r="D269" s="19">
        <v>0.8</v>
      </c>
      <c r="H269" s="21">
        <f t="shared" ref="H269:Q278" si="59">(INDEX(H$7:H$27,$B269)*(1-$D269)+INDEX(H$7:H$27,$B269+1)*$D269)*H$4*$B$2</f>
        <v>0</v>
      </c>
      <c r="I269" s="21">
        <f t="shared" si="59"/>
        <v>0</v>
      </c>
      <c r="J269" s="21">
        <f t="shared" si="59"/>
        <v>0.16800000000000004</v>
      </c>
      <c r="K269" s="21">
        <f t="shared" si="59"/>
        <v>1.6000000000000004E-2</v>
      </c>
      <c r="L269" s="21">
        <f t="shared" si="59"/>
        <v>0</v>
      </c>
      <c r="M269" s="21">
        <f t="shared" si="59"/>
        <v>1.9999999999999997E-2</v>
      </c>
      <c r="N269" s="21">
        <f t="shared" si="59"/>
        <v>0.192</v>
      </c>
      <c r="O269" s="21">
        <f t="shared" si="59"/>
        <v>0</v>
      </c>
      <c r="P269" s="21">
        <f t="shared" si="59"/>
        <v>0</v>
      </c>
      <c r="Q269" s="21">
        <f t="shared" si="59"/>
        <v>0</v>
      </c>
      <c r="R269" s="34">
        <f t="shared" ref="R269:S288" si="60">INT((INDEX(R$7:R$27,$B269)*(1-$D269)+INDEX(R$7:R$27,$B269+1)*$D269)*R$4*$B$2)</f>
        <v>172</v>
      </c>
      <c r="S269" s="34">
        <f t="shared" si="60"/>
        <v>98</v>
      </c>
    </row>
    <row r="270" spans="1:19" ht="16.5" x14ac:dyDescent="0.2">
      <c r="A270" s="69">
        <v>222</v>
      </c>
      <c r="B270" s="69">
        <v>17</v>
      </c>
      <c r="C270" s="69">
        <v>12</v>
      </c>
      <c r="D270" s="19">
        <v>0.85</v>
      </c>
      <c r="H270" s="21">
        <f t="shared" si="59"/>
        <v>0</v>
      </c>
      <c r="I270" s="21">
        <f t="shared" si="59"/>
        <v>0</v>
      </c>
      <c r="J270" s="21">
        <f t="shared" si="59"/>
        <v>0.16600000000000004</v>
      </c>
      <c r="K270" s="21">
        <f t="shared" si="59"/>
        <v>1.7000000000000001E-2</v>
      </c>
      <c r="L270" s="21">
        <f t="shared" si="59"/>
        <v>0</v>
      </c>
      <c r="M270" s="21">
        <f t="shared" si="59"/>
        <v>1.5000000000000003E-2</v>
      </c>
      <c r="N270" s="21">
        <f t="shared" si="59"/>
        <v>0.19400000000000001</v>
      </c>
      <c r="O270" s="21">
        <f t="shared" si="59"/>
        <v>0</v>
      </c>
      <c r="P270" s="21">
        <f t="shared" si="59"/>
        <v>0</v>
      </c>
      <c r="Q270" s="21">
        <f t="shared" si="59"/>
        <v>0</v>
      </c>
      <c r="R270" s="34">
        <f t="shared" si="60"/>
        <v>172</v>
      </c>
      <c r="S270" s="34">
        <f t="shared" si="60"/>
        <v>98</v>
      </c>
    </row>
    <row r="271" spans="1:19" ht="16.5" x14ac:dyDescent="0.2">
      <c r="A271" s="69">
        <v>223</v>
      </c>
      <c r="B271" s="69">
        <v>17</v>
      </c>
      <c r="C271" s="69">
        <v>13</v>
      </c>
      <c r="D271" s="19">
        <v>0.9</v>
      </c>
      <c r="H271" s="21">
        <f t="shared" si="59"/>
        <v>0</v>
      </c>
      <c r="I271" s="21">
        <f t="shared" si="59"/>
        <v>0</v>
      </c>
      <c r="J271" s="21">
        <f t="shared" si="59"/>
        <v>0.16400000000000003</v>
      </c>
      <c r="K271" s="21">
        <f t="shared" si="59"/>
        <v>1.8000000000000002E-2</v>
      </c>
      <c r="L271" s="21">
        <f t="shared" si="59"/>
        <v>0</v>
      </c>
      <c r="M271" s="21">
        <f t="shared" si="59"/>
        <v>9.9999999999999985E-3</v>
      </c>
      <c r="N271" s="21">
        <f t="shared" si="59"/>
        <v>0.19600000000000001</v>
      </c>
      <c r="O271" s="21">
        <f t="shared" si="59"/>
        <v>0</v>
      </c>
      <c r="P271" s="21">
        <f t="shared" si="59"/>
        <v>0</v>
      </c>
      <c r="Q271" s="21">
        <f t="shared" si="59"/>
        <v>0</v>
      </c>
      <c r="R271" s="34">
        <f t="shared" si="60"/>
        <v>173</v>
      </c>
      <c r="S271" s="34">
        <f t="shared" si="60"/>
        <v>99</v>
      </c>
    </row>
    <row r="272" spans="1:19" ht="16.5" x14ac:dyDescent="0.2">
      <c r="A272" s="69">
        <v>224</v>
      </c>
      <c r="B272" s="69">
        <v>17</v>
      </c>
      <c r="C272" s="69">
        <v>14</v>
      </c>
      <c r="D272" s="19">
        <v>0.95</v>
      </c>
      <c r="H272" s="21">
        <f t="shared" si="59"/>
        <v>0</v>
      </c>
      <c r="I272" s="21">
        <f t="shared" si="59"/>
        <v>0</v>
      </c>
      <c r="J272" s="21">
        <f t="shared" si="59"/>
        <v>0.16200000000000003</v>
      </c>
      <c r="K272" s="21">
        <f t="shared" si="59"/>
        <v>1.9000000000000003E-2</v>
      </c>
      <c r="L272" s="21">
        <f t="shared" si="59"/>
        <v>0</v>
      </c>
      <c r="M272" s="21">
        <f t="shared" si="59"/>
        <v>5.0000000000000044E-3</v>
      </c>
      <c r="N272" s="21">
        <f t="shared" si="59"/>
        <v>0.19800000000000001</v>
      </c>
      <c r="O272" s="21">
        <f t="shared" si="59"/>
        <v>0</v>
      </c>
      <c r="P272" s="21">
        <f t="shared" si="59"/>
        <v>0</v>
      </c>
      <c r="Q272" s="21">
        <f t="shared" si="59"/>
        <v>0</v>
      </c>
      <c r="R272" s="34">
        <f t="shared" si="60"/>
        <v>174</v>
      </c>
      <c r="S272" s="34">
        <f t="shared" si="60"/>
        <v>99</v>
      </c>
    </row>
    <row r="273" spans="1:19" ht="16.5" x14ac:dyDescent="0.2">
      <c r="A273" s="69">
        <v>225</v>
      </c>
      <c r="B273" s="69">
        <v>17</v>
      </c>
      <c r="C273" s="69">
        <v>15</v>
      </c>
      <c r="D273" s="19">
        <v>1</v>
      </c>
      <c r="H273" s="21">
        <f t="shared" si="59"/>
        <v>0</v>
      </c>
      <c r="I273" s="21">
        <f t="shared" si="59"/>
        <v>0</v>
      </c>
      <c r="J273" s="21">
        <f t="shared" si="59"/>
        <v>0.16000000000000003</v>
      </c>
      <c r="K273" s="21">
        <f t="shared" si="59"/>
        <v>2.0000000000000004E-2</v>
      </c>
      <c r="L273" s="21">
        <f t="shared" si="59"/>
        <v>0</v>
      </c>
      <c r="M273" s="21">
        <f t="shared" si="59"/>
        <v>0</v>
      </c>
      <c r="N273" s="21">
        <f t="shared" si="59"/>
        <v>0.2</v>
      </c>
      <c r="O273" s="21">
        <f t="shared" si="59"/>
        <v>0</v>
      </c>
      <c r="P273" s="21">
        <f t="shared" si="59"/>
        <v>0</v>
      </c>
      <c r="Q273" s="21">
        <f t="shared" si="59"/>
        <v>0</v>
      </c>
      <c r="R273" s="34">
        <f t="shared" si="60"/>
        <v>175</v>
      </c>
      <c r="S273" s="34">
        <f t="shared" si="60"/>
        <v>100</v>
      </c>
    </row>
    <row r="274" spans="1:19" ht="16.5" x14ac:dyDescent="0.2">
      <c r="A274" s="69">
        <v>226</v>
      </c>
      <c r="B274" s="69">
        <v>18</v>
      </c>
      <c r="C274" s="69">
        <v>1</v>
      </c>
      <c r="D274" s="19">
        <v>0.3</v>
      </c>
      <c r="H274" s="21">
        <f t="shared" si="59"/>
        <v>0</v>
      </c>
      <c r="I274" s="21">
        <f t="shared" si="59"/>
        <v>0</v>
      </c>
      <c r="J274" s="21">
        <f t="shared" si="59"/>
        <v>0.151</v>
      </c>
      <c r="K274" s="21">
        <f t="shared" si="59"/>
        <v>2.4500000000000001E-2</v>
      </c>
      <c r="L274" s="21">
        <f t="shared" si="59"/>
        <v>0</v>
      </c>
      <c r="M274" s="21">
        <f t="shared" si="59"/>
        <v>0</v>
      </c>
      <c r="N274" s="21">
        <f t="shared" si="59"/>
        <v>0.188</v>
      </c>
      <c r="O274" s="21">
        <f t="shared" si="59"/>
        <v>6.0000000000000001E-3</v>
      </c>
      <c r="P274" s="21">
        <f t="shared" si="59"/>
        <v>0</v>
      </c>
      <c r="Q274" s="21">
        <f t="shared" si="59"/>
        <v>0</v>
      </c>
      <c r="R274" s="34">
        <f t="shared" si="60"/>
        <v>178</v>
      </c>
      <c r="S274" s="34">
        <f t="shared" si="60"/>
        <v>103</v>
      </c>
    </row>
    <row r="275" spans="1:19" ht="16.5" x14ac:dyDescent="0.2">
      <c r="A275" s="69">
        <v>227</v>
      </c>
      <c r="B275" s="69">
        <v>18</v>
      </c>
      <c r="C275" s="69">
        <v>2</v>
      </c>
      <c r="D275" s="19">
        <v>0.35</v>
      </c>
      <c r="H275" s="21">
        <f t="shared" si="59"/>
        <v>0</v>
      </c>
      <c r="I275" s="21">
        <f t="shared" si="59"/>
        <v>0</v>
      </c>
      <c r="J275" s="21">
        <f t="shared" si="59"/>
        <v>0.14950000000000002</v>
      </c>
      <c r="K275" s="21">
        <f t="shared" si="59"/>
        <v>2.5250000000000002E-2</v>
      </c>
      <c r="L275" s="21">
        <f t="shared" si="59"/>
        <v>0</v>
      </c>
      <c r="M275" s="21">
        <f t="shared" si="59"/>
        <v>0</v>
      </c>
      <c r="N275" s="21">
        <f t="shared" si="59"/>
        <v>0.186</v>
      </c>
      <c r="O275" s="21">
        <f t="shared" si="59"/>
        <v>6.9999999999999993E-3</v>
      </c>
      <c r="P275" s="21">
        <f t="shared" si="59"/>
        <v>0</v>
      </c>
      <c r="Q275" s="21">
        <f t="shared" si="59"/>
        <v>0</v>
      </c>
      <c r="R275" s="34">
        <f t="shared" si="60"/>
        <v>178</v>
      </c>
      <c r="S275" s="34">
        <f t="shared" si="60"/>
        <v>103</v>
      </c>
    </row>
    <row r="276" spans="1:19" ht="16.5" x14ac:dyDescent="0.2">
      <c r="A276" s="69">
        <v>228</v>
      </c>
      <c r="B276" s="69">
        <v>18</v>
      </c>
      <c r="C276" s="69">
        <v>3</v>
      </c>
      <c r="D276" s="19">
        <v>0.4</v>
      </c>
      <c r="H276" s="21">
        <f t="shared" si="59"/>
        <v>0</v>
      </c>
      <c r="I276" s="21">
        <f t="shared" si="59"/>
        <v>0</v>
      </c>
      <c r="J276" s="21">
        <f t="shared" si="59"/>
        <v>0.14799999999999999</v>
      </c>
      <c r="K276" s="21">
        <f t="shared" si="59"/>
        <v>2.6000000000000002E-2</v>
      </c>
      <c r="L276" s="21">
        <f t="shared" si="59"/>
        <v>0</v>
      </c>
      <c r="M276" s="21">
        <f t="shared" si="59"/>
        <v>0</v>
      </c>
      <c r="N276" s="21">
        <f t="shared" si="59"/>
        <v>0.18400000000000002</v>
      </c>
      <c r="O276" s="21">
        <f t="shared" si="59"/>
        <v>8.0000000000000019E-3</v>
      </c>
      <c r="P276" s="21">
        <f t="shared" si="59"/>
        <v>0</v>
      </c>
      <c r="Q276" s="21">
        <f t="shared" si="59"/>
        <v>0</v>
      </c>
      <c r="R276" s="34">
        <f t="shared" si="60"/>
        <v>179</v>
      </c>
      <c r="S276" s="34">
        <f t="shared" si="60"/>
        <v>104</v>
      </c>
    </row>
    <row r="277" spans="1:19" ht="16.5" x14ac:dyDescent="0.2">
      <c r="A277" s="69">
        <v>229</v>
      </c>
      <c r="B277" s="69">
        <v>18</v>
      </c>
      <c r="C277" s="69">
        <v>4</v>
      </c>
      <c r="D277" s="19">
        <v>0.45</v>
      </c>
      <c r="H277" s="21">
        <f t="shared" si="59"/>
        <v>0</v>
      </c>
      <c r="I277" s="21">
        <f t="shared" si="59"/>
        <v>0</v>
      </c>
      <c r="J277" s="21">
        <f t="shared" si="59"/>
        <v>0.14650000000000005</v>
      </c>
      <c r="K277" s="21">
        <f t="shared" si="59"/>
        <v>2.6750000000000003E-2</v>
      </c>
      <c r="L277" s="21">
        <f t="shared" si="59"/>
        <v>0</v>
      </c>
      <c r="M277" s="21">
        <f t="shared" si="59"/>
        <v>0</v>
      </c>
      <c r="N277" s="21">
        <f t="shared" si="59"/>
        <v>0.18200000000000005</v>
      </c>
      <c r="O277" s="21">
        <f t="shared" si="59"/>
        <v>9.0000000000000011E-3</v>
      </c>
      <c r="P277" s="21">
        <f t="shared" si="59"/>
        <v>0</v>
      </c>
      <c r="Q277" s="21">
        <f t="shared" si="59"/>
        <v>0</v>
      </c>
      <c r="R277" s="34">
        <f t="shared" si="60"/>
        <v>179</v>
      </c>
      <c r="S277" s="34">
        <f t="shared" si="60"/>
        <v>104</v>
      </c>
    </row>
    <row r="278" spans="1:19" ht="16.5" x14ac:dyDescent="0.2">
      <c r="A278" s="69">
        <v>230</v>
      </c>
      <c r="B278" s="69">
        <v>18</v>
      </c>
      <c r="C278" s="69">
        <v>5</v>
      </c>
      <c r="D278" s="19">
        <v>0.5</v>
      </c>
      <c r="H278" s="21">
        <f t="shared" si="59"/>
        <v>0</v>
      </c>
      <c r="I278" s="21">
        <f t="shared" si="59"/>
        <v>0</v>
      </c>
      <c r="J278" s="21">
        <f t="shared" si="59"/>
        <v>0.14500000000000002</v>
      </c>
      <c r="K278" s="21">
        <f t="shared" si="59"/>
        <v>2.7500000000000004E-2</v>
      </c>
      <c r="L278" s="21">
        <f t="shared" si="59"/>
        <v>0</v>
      </c>
      <c r="M278" s="21">
        <f t="shared" si="59"/>
        <v>0</v>
      </c>
      <c r="N278" s="21">
        <f t="shared" si="59"/>
        <v>0.18000000000000002</v>
      </c>
      <c r="O278" s="21">
        <f t="shared" si="59"/>
        <v>1.0000000000000002E-2</v>
      </c>
      <c r="P278" s="21">
        <f t="shared" si="59"/>
        <v>0</v>
      </c>
      <c r="Q278" s="21">
        <f t="shared" si="59"/>
        <v>0</v>
      </c>
      <c r="R278" s="34">
        <f t="shared" si="60"/>
        <v>180</v>
      </c>
      <c r="S278" s="34">
        <f t="shared" si="60"/>
        <v>105</v>
      </c>
    </row>
    <row r="279" spans="1:19" ht="16.5" x14ac:dyDescent="0.2">
      <c r="A279" s="69">
        <v>231</v>
      </c>
      <c r="B279" s="69">
        <v>18</v>
      </c>
      <c r="C279" s="69">
        <v>6</v>
      </c>
      <c r="D279" s="19">
        <v>0.55000000000000004</v>
      </c>
      <c r="H279" s="21">
        <f t="shared" ref="H279:Q288" si="61">(INDEX(H$7:H$27,$B279)*(1-$D279)+INDEX(H$7:H$27,$B279+1)*$D279)*H$4*$B$2</f>
        <v>0</v>
      </c>
      <c r="I279" s="21">
        <f t="shared" si="61"/>
        <v>0</v>
      </c>
      <c r="J279" s="21">
        <f t="shared" si="61"/>
        <v>0.14350000000000002</v>
      </c>
      <c r="K279" s="21">
        <f t="shared" si="61"/>
        <v>2.8249999999999997E-2</v>
      </c>
      <c r="L279" s="21">
        <f t="shared" si="61"/>
        <v>0</v>
      </c>
      <c r="M279" s="21">
        <f t="shared" si="61"/>
        <v>0</v>
      </c>
      <c r="N279" s="21">
        <f t="shared" si="61"/>
        <v>0.17800000000000002</v>
      </c>
      <c r="O279" s="21">
        <f t="shared" si="61"/>
        <v>1.1000000000000003E-2</v>
      </c>
      <c r="P279" s="21">
        <f t="shared" si="61"/>
        <v>0</v>
      </c>
      <c r="Q279" s="21">
        <f t="shared" si="61"/>
        <v>0</v>
      </c>
      <c r="R279" s="34">
        <f t="shared" si="60"/>
        <v>180</v>
      </c>
      <c r="S279" s="34">
        <f t="shared" si="60"/>
        <v>105</v>
      </c>
    </row>
    <row r="280" spans="1:19" ht="16.5" x14ac:dyDescent="0.2">
      <c r="A280" s="69">
        <v>232</v>
      </c>
      <c r="B280" s="69">
        <v>18</v>
      </c>
      <c r="C280" s="69">
        <v>7</v>
      </c>
      <c r="D280" s="19">
        <v>0.6</v>
      </c>
      <c r="H280" s="21">
        <f t="shared" si="61"/>
        <v>0</v>
      </c>
      <c r="I280" s="21">
        <f t="shared" si="61"/>
        <v>0</v>
      </c>
      <c r="J280" s="21">
        <f t="shared" si="61"/>
        <v>0.14200000000000002</v>
      </c>
      <c r="K280" s="21">
        <f t="shared" si="61"/>
        <v>2.9000000000000005E-2</v>
      </c>
      <c r="L280" s="21">
        <f t="shared" si="61"/>
        <v>0</v>
      </c>
      <c r="M280" s="21">
        <f t="shared" si="61"/>
        <v>0</v>
      </c>
      <c r="N280" s="21">
        <f t="shared" si="61"/>
        <v>0.17600000000000002</v>
      </c>
      <c r="O280" s="21">
        <f t="shared" si="61"/>
        <v>1.2E-2</v>
      </c>
      <c r="P280" s="21">
        <f t="shared" si="61"/>
        <v>0</v>
      </c>
      <c r="Q280" s="21">
        <f t="shared" si="61"/>
        <v>0</v>
      </c>
      <c r="R280" s="34">
        <f t="shared" si="60"/>
        <v>181</v>
      </c>
      <c r="S280" s="34">
        <f t="shared" si="60"/>
        <v>106</v>
      </c>
    </row>
    <row r="281" spans="1:19" ht="16.5" x14ac:dyDescent="0.2">
      <c r="A281" s="69">
        <v>233</v>
      </c>
      <c r="B281" s="69">
        <v>18</v>
      </c>
      <c r="C281" s="69">
        <v>8</v>
      </c>
      <c r="D281" s="19">
        <v>0.65</v>
      </c>
      <c r="H281" s="21">
        <f t="shared" si="61"/>
        <v>0</v>
      </c>
      <c r="I281" s="21">
        <f t="shared" si="61"/>
        <v>0</v>
      </c>
      <c r="J281" s="21">
        <f t="shared" si="61"/>
        <v>0.14050000000000001</v>
      </c>
      <c r="K281" s="21">
        <f t="shared" si="61"/>
        <v>2.9749999999999999E-2</v>
      </c>
      <c r="L281" s="21">
        <f t="shared" si="61"/>
        <v>0</v>
      </c>
      <c r="M281" s="21">
        <f t="shared" si="61"/>
        <v>0</v>
      </c>
      <c r="N281" s="21">
        <f t="shared" si="61"/>
        <v>0.17400000000000002</v>
      </c>
      <c r="O281" s="21">
        <f t="shared" si="61"/>
        <v>1.3000000000000001E-2</v>
      </c>
      <c r="P281" s="21">
        <f t="shared" si="61"/>
        <v>0</v>
      </c>
      <c r="Q281" s="21">
        <f t="shared" si="61"/>
        <v>0</v>
      </c>
      <c r="R281" s="34">
        <f t="shared" si="60"/>
        <v>181</v>
      </c>
      <c r="S281" s="34">
        <f t="shared" si="60"/>
        <v>106</v>
      </c>
    </row>
    <row r="282" spans="1:19" ht="16.5" x14ac:dyDescent="0.2">
      <c r="A282" s="69">
        <v>234</v>
      </c>
      <c r="B282" s="69">
        <v>18</v>
      </c>
      <c r="C282" s="69">
        <v>9</v>
      </c>
      <c r="D282" s="19">
        <v>0.7</v>
      </c>
      <c r="H282" s="21">
        <f t="shared" si="61"/>
        <v>0</v>
      </c>
      <c r="I282" s="21">
        <f t="shared" si="61"/>
        <v>0</v>
      </c>
      <c r="J282" s="21">
        <f t="shared" si="61"/>
        <v>0.13900000000000001</v>
      </c>
      <c r="K282" s="21">
        <f t="shared" si="61"/>
        <v>3.0499999999999999E-2</v>
      </c>
      <c r="L282" s="21">
        <f t="shared" si="61"/>
        <v>0</v>
      </c>
      <c r="M282" s="21">
        <f t="shared" si="61"/>
        <v>0</v>
      </c>
      <c r="N282" s="21">
        <f t="shared" si="61"/>
        <v>0.17200000000000001</v>
      </c>
      <c r="O282" s="21">
        <f t="shared" si="61"/>
        <v>1.3999999999999999E-2</v>
      </c>
      <c r="P282" s="21">
        <f t="shared" si="61"/>
        <v>0</v>
      </c>
      <c r="Q282" s="21">
        <f t="shared" si="61"/>
        <v>0</v>
      </c>
      <c r="R282" s="34">
        <f t="shared" si="60"/>
        <v>182</v>
      </c>
      <c r="S282" s="34">
        <f t="shared" si="60"/>
        <v>107</v>
      </c>
    </row>
    <row r="283" spans="1:19" ht="16.5" x14ac:dyDescent="0.2">
      <c r="A283" s="69">
        <v>235</v>
      </c>
      <c r="B283" s="69">
        <v>18</v>
      </c>
      <c r="C283" s="69">
        <v>10</v>
      </c>
      <c r="D283" s="19">
        <v>0.75</v>
      </c>
      <c r="H283" s="21">
        <f t="shared" si="61"/>
        <v>0</v>
      </c>
      <c r="I283" s="21">
        <f t="shared" si="61"/>
        <v>0</v>
      </c>
      <c r="J283" s="21">
        <f t="shared" si="61"/>
        <v>0.13750000000000001</v>
      </c>
      <c r="K283" s="21">
        <f t="shared" si="61"/>
        <v>3.1249999999999997E-2</v>
      </c>
      <c r="L283" s="21">
        <f t="shared" si="61"/>
        <v>0</v>
      </c>
      <c r="M283" s="21">
        <f t="shared" si="61"/>
        <v>0</v>
      </c>
      <c r="N283" s="21">
        <f t="shared" si="61"/>
        <v>0.17000000000000004</v>
      </c>
      <c r="O283" s="21">
        <f t="shared" si="61"/>
        <v>1.5000000000000003E-2</v>
      </c>
      <c r="P283" s="21">
        <f t="shared" si="61"/>
        <v>0</v>
      </c>
      <c r="Q283" s="21">
        <f t="shared" si="61"/>
        <v>0</v>
      </c>
      <c r="R283" s="34">
        <f t="shared" si="60"/>
        <v>182</v>
      </c>
      <c r="S283" s="34">
        <f t="shared" si="60"/>
        <v>107</v>
      </c>
    </row>
    <row r="284" spans="1:19" ht="16.5" x14ac:dyDescent="0.2">
      <c r="A284" s="69">
        <v>236</v>
      </c>
      <c r="B284" s="69">
        <v>18</v>
      </c>
      <c r="C284" s="69">
        <v>11</v>
      </c>
      <c r="D284" s="19">
        <v>0.8</v>
      </c>
      <c r="H284" s="21">
        <f t="shared" si="61"/>
        <v>0</v>
      </c>
      <c r="I284" s="21">
        <f t="shared" si="61"/>
        <v>0</v>
      </c>
      <c r="J284" s="21">
        <f t="shared" si="61"/>
        <v>0.13599999999999998</v>
      </c>
      <c r="K284" s="21">
        <f t="shared" si="61"/>
        <v>3.1999999999999994E-2</v>
      </c>
      <c r="L284" s="21">
        <f t="shared" si="61"/>
        <v>0</v>
      </c>
      <c r="M284" s="21">
        <f t="shared" si="61"/>
        <v>0</v>
      </c>
      <c r="N284" s="21">
        <f t="shared" si="61"/>
        <v>0.16800000000000004</v>
      </c>
      <c r="O284" s="21">
        <f t="shared" si="61"/>
        <v>1.6000000000000004E-2</v>
      </c>
      <c r="P284" s="21">
        <f t="shared" si="61"/>
        <v>0</v>
      </c>
      <c r="Q284" s="21">
        <f t="shared" si="61"/>
        <v>0</v>
      </c>
      <c r="R284" s="34">
        <f t="shared" si="60"/>
        <v>183</v>
      </c>
      <c r="S284" s="34">
        <f t="shared" si="60"/>
        <v>108</v>
      </c>
    </row>
    <row r="285" spans="1:19" ht="16.5" x14ac:dyDescent="0.2">
      <c r="A285" s="69">
        <v>237</v>
      </c>
      <c r="B285" s="69">
        <v>18</v>
      </c>
      <c r="C285" s="69">
        <v>12</v>
      </c>
      <c r="D285" s="19">
        <v>0.85</v>
      </c>
      <c r="H285" s="21">
        <f t="shared" si="61"/>
        <v>0</v>
      </c>
      <c r="I285" s="21">
        <f t="shared" si="61"/>
        <v>0</v>
      </c>
      <c r="J285" s="21">
        <f t="shared" si="61"/>
        <v>0.13450000000000001</v>
      </c>
      <c r="K285" s="21">
        <f t="shared" si="61"/>
        <v>3.2750000000000001E-2</v>
      </c>
      <c r="L285" s="21">
        <f t="shared" si="61"/>
        <v>0</v>
      </c>
      <c r="M285" s="21">
        <f t="shared" si="61"/>
        <v>0</v>
      </c>
      <c r="N285" s="21">
        <f t="shared" si="61"/>
        <v>0.16600000000000004</v>
      </c>
      <c r="O285" s="21">
        <f t="shared" si="61"/>
        <v>1.7000000000000001E-2</v>
      </c>
      <c r="P285" s="21">
        <f t="shared" si="61"/>
        <v>0</v>
      </c>
      <c r="Q285" s="21">
        <f t="shared" si="61"/>
        <v>0</v>
      </c>
      <c r="R285" s="34">
        <f t="shared" si="60"/>
        <v>183</v>
      </c>
      <c r="S285" s="34">
        <f t="shared" si="60"/>
        <v>108</v>
      </c>
    </row>
    <row r="286" spans="1:19" ht="16.5" x14ac:dyDescent="0.2">
      <c r="A286" s="69">
        <v>238</v>
      </c>
      <c r="B286" s="69">
        <v>18</v>
      </c>
      <c r="C286" s="69">
        <v>13</v>
      </c>
      <c r="D286" s="19">
        <v>0.9</v>
      </c>
      <c r="H286" s="21">
        <f t="shared" si="61"/>
        <v>0</v>
      </c>
      <c r="I286" s="21">
        <f t="shared" si="61"/>
        <v>0</v>
      </c>
      <c r="J286" s="21">
        <f t="shared" si="61"/>
        <v>0.13300000000000001</v>
      </c>
      <c r="K286" s="21">
        <f t="shared" si="61"/>
        <v>3.3500000000000002E-2</v>
      </c>
      <c r="L286" s="21">
        <f t="shared" si="61"/>
        <v>0</v>
      </c>
      <c r="M286" s="21">
        <f t="shared" si="61"/>
        <v>0</v>
      </c>
      <c r="N286" s="21">
        <f t="shared" si="61"/>
        <v>0.16400000000000003</v>
      </c>
      <c r="O286" s="21">
        <f t="shared" si="61"/>
        <v>1.8000000000000002E-2</v>
      </c>
      <c r="P286" s="21">
        <f t="shared" si="61"/>
        <v>0</v>
      </c>
      <c r="Q286" s="21">
        <f t="shared" si="61"/>
        <v>0</v>
      </c>
      <c r="R286" s="34">
        <f t="shared" si="60"/>
        <v>184</v>
      </c>
      <c r="S286" s="34">
        <f t="shared" si="60"/>
        <v>109</v>
      </c>
    </row>
    <row r="287" spans="1:19" ht="16.5" x14ac:dyDescent="0.2">
      <c r="A287" s="69">
        <v>239</v>
      </c>
      <c r="B287" s="69">
        <v>18</v>
      </c>
      <c r="C287" s="69">
        <v>14</v>
      </c>
      <c r="D287" s="19">
        <v>0.95</v>
      </c>
      <c r="H287" s="21">
        <f t="shared" si="61"/>
        <v>0</v>
      </c>
      <c r="I287" s="21">
        <f t="shared" si="61"/>
        <v>0</v>
      </c>
      <c r="J287" s="21">
        <f t="shared" si="61"/>
        <v>0.13150000000000001</v>
      </c>
      <c r="K287" s="21">
        <f t="shared" si="61"/>
        <v>3.4249999999999996E-2</v>
      </c>
      <c r="L287" s="21">
        <f t="shared" si="61"/>
        <v>0</v>
      </c>
      <c r="M287" s="21">
        <f t="shared" si="61"/>
        <v>0</v>
      </c>
      <c r="N287" s="21">
        <f t="shared" si="61"/>
        <v>0.16200000000000003</v>
      </c>
      <c r="O287" s="21">
        <f t="shared" si="61"/>
        <v>1.9000000000000003E-2</v>
      </c>
      <c r="P287" s="21">
        <f t="shared" si="61"/>
        <v>0</v>
      </c>
      <c r="Q287" s="21">
        <f t="shared" si="61"/>
        <v>0</v>
      </c>
      <c r="R287" s="34">
        <f t="shared" si="60"/>
        <v>184</v>
      </c>
      <c r="S287" s="34">
        <f t="shared" si="60"/>
        <v>109</v>
      </c>
    </row>
    <row r="288" spans="1:19" ht="16.5" x14ac:dyDescent="0.2">
      <c r="A288" s="69">
        <v>240</v>
      </c>
      <c r="B288" s="69">
        <v>18</v>
      </c>
      <c r="C288" s="69">
        <v>15</v>
      </c>
      <c r="D288" s="19">
        <v>1</v>
      </c>
      <c r="H288" s="21">
        <f t="shared" si="61"/>
        <v>0</v>
      </c>
      <c r="I288" s="21">
        <f t="shared" si="61"/>
        <v>0</v>
      </c>
      <c r="J288" s="21">
        <f t="shared" si="61"/>
        <v>0.13</v>
      </c>
      <c r="K288" s="21">
        <f t="shared" si="61"/>
        <v>3.4999999999999996E-2</v>
      </c>
      <c r="L288" s="21">
        <f t="shared" si="61"/>
        <v>0</v>
      </c>
      <c r="M288" s="21">
        <f t="shared" si="61"/>
        <v>0</v>
      </c>
      <c r="N288" s="21">
        <f t="shared" si="61"/>
        <v>0.16000000000000003</v>
      </c>
      <c r="O288" s="21">
        <f t="shared" si="61"/>
        <v>2.0000000000000004E-2</v>
      </c>
      <c r="P288" s="21">
        <f t="shared" si="61"/>
        <v>0</v>
      </c>
      <c r="Q288" s="21">
        <f t="shared" si="61"/>
        <v>0</v>
      </c>
      <c r="R288" s="34">
        <f t="shared" si="60"/>
        <v>185</v>
      </c>
      <c r="S288" s="34">
        <f t="shared" si="60"/>
        <v>110</v>
      </c>
    </row>
    <row r="289" spans="1:19" ht="16.5" x14ac:dyDescent="0.2">
      <c r="A289" s="69">
        <v>241</v>
      </c>
      <c r="B289" s="69">
        <v>19</v>
      </c>
      <c r="C289" s="69">
        <v>1</v>
      </c>
      <c r="D289" s="19">
        <v>0.3</v>
      </c>
      <c r="H289" s="21">
        <f t="shared" ref="H289:Q298" si="62">(INDEX(H$7:H$27,$B289)*(1-$D289)+INDEX(H$7:H$27,$B289+1)*$D289)*H$4*$B$2</f>
        <v>0</v>
      </c>
      <c r="I289" s="21">
        <f t="shared" si="62"/>
        <v>0</v>
      </c>
      <c r="J289" s="21">
        <f t="shared" si="62"/>
        <v>0.121</v>
      </c>
      <c r="K289" s="21">
        <f t="shared" si="62"/>
        <v>3.95E-2</v>
      </c>
      <c r="L289" s="21">
        <f t="shared" si="62"/>
        <v>0</v>
      </c>
      <c r="M289" s="21">
        <f t="shared" si="62"/>
        <v>0</v>
      </c>
      <c r="N289" s="21">
        <f t="shared" si="62"/>
        <v>0.151</v>
      </c>
      <c r="O289" s="21">
        <f t="shared" si="62"/>
        <v>2.4500000000000001E-2</v>
      </c>
      <c r="P289" s="21">
        <f t="shared" si="62"/>
        <v>0</v>
      </c>
      <c r="Q289" s="21">
        <f t="shared" si="62"/>
        <v>7.5000000000000002E-4</v>
      </c>
      <c r="R289" s="34">
        <f t="shared" ref="R289:S308" si="63">INT((INDEX(R$7:R$27,$B289)*(1-$D289)+INDEX(R$7:R$27,$B289+1)*$D289)*R$4*$B$2)</f>
        <v>189</v>
      </c>
      <c r="S289" s="34">
        <f t="shared" si="63"/>
        <v>113</v>
      </c>
    </row>
    <row r="290" spans="1:19" ht="16.5" x14ac:dyDescent="0.2">
      <c r="A290" s="69">
        <v>242</v>
      </c>
      <c r="B290" s="69">
        <v>19</v>
      </c>
      <c r="C290" s="69">
        <v>2</v>
      </c>
      <c r="D290" s="19">
        <v>0.35</v>
      </c>
      <c r="H290" s="21">
        <f t="shared" si="62"/>
        <v>0</v>
      </c>
      <c r="I290" s="21">
        <f t="shared" si="62"/>
        <v>0</v>
      </c>
      <c r="J290" s="21">
        <f t="shared" si="62"/>
        <v>0.11950000000000001</v>
      </c>
      <c r="K290" s="21">
        <f t="shared" si="62"/>
        <v>4.0250000000000001E-2</v>
      </c>
      <c r="L290" s="21">
        <f t="shared" si="62"/>
        <v>0</v>
      </c>
      <c r="M290" s="21">
        <f t="shared" si="62"/>
        <v>0</v>
      </c>
      <c r="N290" s="21">
        <f t="shared" si="62"/>
        <v>0.14950000000000002</v>
      </c>
      <c r="O290" s="21">
        <f t="shared" si="62"/>
        <v>2.5250000000000002E-2</v>
      </c>
      <c r="P290" s="21">
        <f t="shared" si="62"/>
        <v>0</v>
      </c>
      <c r="Q290" s="21">
        <f t="shared" si="62"/>
        <v>8.7499999999999991E-4</v>
      </c>
      <c r="R290" s="34">
        <f t="shared" si="63"/>
        <v>190</v>
      </c>
      <c r="S290" s="34">
        <f t="shared" si="63"/>
        <v>113</v>
      </c>
    </row>
    <row r="291" spans="1:19" ht="16.5" x14ac:dyDescent="0.2">
      <c r="A291" s="69">
        <v>243</v>
      </c>
      <c r="B291" s="69">
        <v>19</v>
      </c>
      <c r="C291" s="69">
        <v>3</v>
      </c>
      <c r="D291" s="19">
        <v>0.4</v>
      </c>
      <c r="H291" s="21">
        <f t="shared" si="62"/>
        <v>0</v>
      </c>
      <c r="I291" s="21">
        <f t="shared" si="62"/>
        <v>0</v>
      </c>
      <c r="J291" s="21">
        <f t="shared" si="62"/>
        <v>0.11800000000000002</v>
      </c>
      <c r="K291" s="21">
        <f t="shared" si="62"/>
        <v>4.1000000000000009E-2</v>
      </c>
      <c r="L291" s="21">
        <f t="shared" si="62"/>
        <v>0</v>
      </c>
      <c r="M291" s="21">
        <f t="shared" si="62"/>
        <v>0</v>
      </c>
      <c r="N291" s="21">
        <f t="shared" si="62"/>
        <v>0.14799999999999999</v>
      </c>
      <c r="O291" s="21">
        <f t="shared" si="62"/>
        <v>2.6000000000000002E-2</v>
      </c>
      <c r="P291" s="21">
        <f t="shared" si="62"/>
        <v>0</v>
      </c>
      <c r="Q291" s="21">
        <f t="shared" si="62"/>
        <v>1.0000000000000002E-3</v>
      </c>
      <c r="R291" s="34">
        <f t="shared" si="63"/>
        <v>191</v>
      </c>
      <c r="S291" s="34">
        <f t="shared" si="63"/>
        <v>114</v>
      </c>
    </row>
    <row r="292" spans="1:19" ht="16.5" x14ac:dyDescent="0.2">
      <c r="A292" s="69">
        <v>244</v>
      </c>
      <c r="B292" s="69">
        <v>19</v>
      </c>
      <c r="C292" s="69">
        <v>4</v>
      </c>
      <c r="D292" s="19">
        <v>0.45</v>
      </c>
      <c r="H292" s="21">
        <f t="shared" si="62"/>
        <v>0</v>
      </c>
      <c r="I292" s="21">
        <f t="shared" si="62"/>
        <v>0</v>
      </c>
      <c r="J292" s="21">
        <f t="shared" si="62"/>
        <v>0.11650000000000001</v>
      </c>
      <c r="K292" s="21">
        <f t="shared" si="62"/>
        <v>4.1750000000000002E-2</v>
      </c>
      <c r="L292" s="21">
        <f t="shared" si="62"/>
        <v>0</v>
      </c>
      <c r="M292" s="21">
        <f t="shared" si="62"/>
        <v>0</v>
      </c>
      <c r="N292" s="21">
        <f t="shared" si="62"/>
        <v>0.14650000000000005</v>
      </c>
      <c r="O292" s="21">
        <f t="shared" si="62"/>
        <v>2.6750000000000003E-2</v>
      </c>
      <c r="P292" s="21">
        <f t="shared" si="62"/>
        <v>0</v>
      </c>
      <c r="Q292" s="21">
        <f t="shared" si="62"/>
        <v>1.1250000000000001E-3</v>
      </c>
      <c r="R292" s="34">
        <f t="shared" si="63"/>
        <v>191</v>
      </c>
      <c r="S292" s="34">
        <f t="shared" si="63"/>
        <v>114</v>
      </c>
    </row>
    <row r="293" spans="1:19" ht="16.5" x14ac:dyDescent="0.2">
      <c r="A293" s="69">
        <v>245</v>
      </c>
      <c r="B293" s="69">
        <v>19</v>
      </c>
      <c r="C293" s="69">
        <v>5</v>
      </c>
      <c r="D293" s="19">
        <v>0.5</v>
      </c>
      <c r="H293" s="21">
        <f t="shared" si="62"/>
        <v>0</v>
      </c>
      <c r="I293" s="21">
        <f t="shared" si="62"/>
        <v>0</v>
      </c>
      <c r="J293" s="21">
        <f t="shared" si="62"/>
        <v>0.11499999999999999</v>
      </c>
      <c r="K293" s="21">
        <f t="shared" si="62"/>
        <v>4.2500000000000003E-2</v>
      </c>
      <c r="L293" s="21">
        <f t="shared" si="62"/>
        <v>0</v>
      </c>
      <c r="M293" s="21">
        <f t="shared" si="62"/>
        <v>0</v>
      </c>
      <c r="N293" s="21">
        <f t="shared" si="62"/>
        <v>0.14500000000000002</v>
      </c>
      <c r="O293" s="21">
        <f t="shared" si="62"/>
        <v>2.7500000000000004E-2</v>
      </c>
      <c r="P293" s="21">
        <f t="shared" si="62"/>
        <v>0</v>
      </c>
      <c r="Q293" s="21">
        <f t="shared" si="62"/>
        <v>1.2500000000000002E-3</v>
      </c>
      <c r="R293" s="34">
        <f t="shared" si="63"/>
        <v>192</v>
      </c>
      <c r="S293" s="34">
        <f t="shared" si="63"/>
        <v>115</v>
      </c>
    </row>
    <row r="294" spans="1:19" ht="16.5" x14ac:dyDescent="0.2">
      <c r="A294" s="69">
        <v>246</v>
      </c>
      <c r="B294" s="69">
        <v>19</v>
      </c>
      <c r="C294" s="69">
        <v>6</v>
      </c>
      <c r="D294" s="19">
        <v>0.55000000000000004</v>
      </c>
      <c r="H294" s="21">
        <f t="shared" si="62"/>
        <v>0</v>
      </c>
      <c r="I294" s="21">
        <f t="shared" si="62"/>
        <v>0</v>
      </c>
      <c r="J294" s="21">
        <f t="shared" si="62"/>
        <v>0.1135</v>
      </c>
      <c r="K294" s="21">
        <f t="shared" si="62"/>
        <v>4.3250000000000004E-2</v>
      </c>
      <c r="L294" s="21">
        <f t="shared" si="62"/>
        <v>0</v>
      </c>
      <c r="M294" s="21">
        <f t="shared" si="62"/>
        <v>0</v>
      </c>
      <c r="N294" s="21">
        <f t="shared" si="62"/>
        <v>0.14350000000000002</v>
      </c>
      <c r="O294" s="21">
        <f t="shared" si="62"/>
        <v>2.8249999999999997E-2</v>
      </c>
      <c r="P294" s="21">
        <f t="shared" si="62"/>
        <v>0</v>
      </c>
      <c r="Q294" s="21">
        <f t="shared" si="62"/>
        <v>1.3750000000000004E-3</v>
      </c>
      <c r="R294" s="34">
        <f t="shared" si="63"/>
        <v>193</v>
      </c>
      <c r="S294" s="34">
        <f t="shared" si="63"/>
        <v>115</v>
      </c>
    </row>
    <row r="295" spans="1:19" ht="16.5" x14ac:dyDescent="0.2">
      <c r="A295" s="69">
        <v>247</v>
      </c>
      <c r="B295" s="69">
        <v>19</v>
      </c>
      <c r="C295" s="69">
        <v>7</v>
      </c>
      <c r="D295" s="19">
        <v>0.6</v>
      </c>
      <c r="H295" s="21">
        <f t="shared" si="62"/>
        <v>0</v>
      </c>
      <c r="I295" s="21">
        <f t="shared" si="62"/>
        <v>0</v>
      </c>
      <c r="J295" s="21">
        <f t="shared" si="62"/>
        <v>0.11200000000000002</v>
      </c>
      <c r="K295" s="21">
        <f t="shared" si="62"/>
        <v>4.3999999999999997E-2</v>
      </c>
      <c r="L295" s="21">
        <f t="shared" si="62"/>
        <v>0</v>
      </c>
      <c r="M295" s="21">
        <f t="shared" si="62"/>
        <v>0</v>
      </c>
      <c r="N295" s="21">
        <f t="shared" si="62"/>
        <v>0.14200000000000002</v>
      </c>
      <c r="O295" s="21">
        <f t="shared" si="62"/>
        <v>2.9000000000000005E-2</v>
      </c>
      <c r="P295" s="21">
        <f t="shared" si="62"/>
        <v>0</v>
      </c>
      <c r="Q295" s="21">
        <f t="shared" si="62"/>
        <v>1.5E-3</v>
      </c>
      <c r="R295" s="34">
        <f t="shared" si="63"/>
        <v>194</v>
      </c>
      <c r="S295" s="34">
        <f t="shared" si="63"/>
        <v>116</v>
      </c>
    </row>
    <row r="296" spans="1:19" ht="16.5" x14ac:dyDescent="0.2">
      <c r="A296" s="69">
        <v>248</v>
      </c>
      <c r="B296" s="69">
        <v>19</v>
      </c>
      <c r="C296" s="69">
        <v>8</v>
      </c>
      <c r="D296" s="19">
        <v>0.65</v>
      </c>
      <c r="H296" s="21">
        <f t="shared" si="62"/>
        <v>0</v>
      </c>
      <c r="I296" s="21">
        <f t="shared" si="62"/>
        <v>0</v>
      </c>
      <c r="J296" s="21">
        <f t="shared" si="62"/>
        <v>0.1105</v>
      </c>
      <c r="K296" s="21">
        <f t="shared" si="62"/>
        <v>4.4750000000000005E-2</v>
      </c>
      <c r="L296" s="21">
        <f t="shared" si="62"/>
        <v>0</v>
      </c>
      <c r="M296" s="21">
        <f t="shared" si="62"/>
        <v>0</v>
      </c>
      <c r="N296" s="21">
        <f t="shared" si="62"/>
        <v>0.14050000000000001</v>
      </c>
      <c r="O296" s="21">
        <f t="shared" si="62"/>
        <v>2.9749999999999999E-2</v>
      </c>
      <c r="P296" s="21">
        <f t="shared" si="62"/>
        <v>0</v>
      </c>
      <c r="Q296" s="21">
        <f t="shared" si="62"/>
        <v>1.6250000000000001E-3</v>
      </c>
      <c r="R296" s="34">
        <f t="shared" si="63"/>
        <v>194</v>
      </c>
      <c r="S296" s="34">
        <f t="shared" si="63"/>
        <v>116</v>
      </c>
    </row>
    <row r="297" spans="1:19" ht="16.5" x14ac:dyDescent="0.2">
      <c r="A297" s="69">
        <v>249</v>
      </c>
      <c r="B297" s="69">
        <v>19</v>
      </c>
      <c r="C297" s="69">
        <v>9</v>
      </c>
      <c r="D297" s="19">
        <v>0.7</v>
      </c>
      <c r="H297" s="21">
        <f t="shared" si="62"/>
        <v>0</v>
      </c>
      <c r="I297" s="21">
        <f t="shared" si="62"/>
        <v>0</v>
      </c>
      <c r="J297" s="21">
        <f t="shared" si="62"/>
        <v>0.10900000000000001</v>
      </c>
      <c r="K297" s="21">
        <f t="shared" si="62"/>
        <v>4.5499999999999999E-2</v>
      </c>
      <c r="L297" s="21">
        <f t="shared" si="62"/>
        <v>0</v>
      </c>
      <c r="M297" s="21">
        <f t="shared" si="62"/>
        <v>0</v>
      </c>
      <c r="N297" s="21">
        <f t="shared" si="62"/>
        <v>0.13900000000000001</v>
      </c>
      <c r="O297" s="21">
        <f t="shared" si="62"/>
        <v>3.0499999999999999E-2</v>
      </c>
      <c r="P297" s="21">
        <f t="shared" si="62"/>
        <v>0</v>
      </c>
      <c r="Q297" s="21">
        <f t="shared" si="62"/>
        <v>1.7499999999999998E-3</v>
      </c>
      <c r="R297" s="34">
        <f t="shared" si="63"/>
        <v>195</v>
      </c>
      <c r="S297" s="34">
        <f t="shared" si="63"/>
        <v>117</v>
      </c>
    </row>
    <row r="298" spans="1:19" ht="16.5" x14ac:dyDescent="0.2">
      <c r="A298" s="69">
        <v>250</v>
      </c>
      <c r="B298" s="69">
        <v>19</v>
      </c>
      <c r="C298" s="69">
        <v>10</v>
      </c>
      <c r="D298" s="19">
        <v>0.75</v>
      </c>
      <c r="H298" s="21">
        <f t="shared" si="62"/>
        <v>0</v>
      </c>
      <c r="I298" s="21">
        <f t="shared" si="62"/>
        <v>0</v>
      </c>
      <c r="J298" s="21">
        <f t="shared" si="62"/>
        <v>0.1075</v>
      </c>
      <c r="K298" s="21">
        <f t="shared" si="62"/>
        <v>4.6250000000000006E-2</v>
      </c>
      <c r="L298" s="21">
        <f t="shared" si="62"/>
        <v>0</v>
      </c>
      <c r="M298" s="21">
        <f t="shared" si="62"/>
        <v>0</v>
      </c>
      <c r="N298" s="21">
        <f t="shared" si="62"/>
        <v>0.13750000000000001</v>
      </c>
      <c r="O298" s="21">
        <f t="shared" si="62"/>
        <v>3.1249999999999997E-2</v>
      </c>
      <c r="P298" s="21">
        <f t="shared" si="62"/>
        <v>0</v>
      </c>
      <c r="Q298" s="21">
        <f t="shared" si="62"/>
        <v>1.8750000000000004E-3</v>
      </c>
      <c r="R298" s="34">
        <f t="shared" si="63"/>
        <v>196</v>
      </c>
      <c r="S298" s="34">
        <f t="shared" si="63"/>
        <v>117</v>
      </c>
    </row>
    <row r="299" spans="1:19" ht="16.5" x14ac:dyDescent="0.2">
      <c r="A299" s="69">
        <v>251</v>
      </c>
      <c r="B299" s="69">
        <v>19</v>
      </c>
      <c r="C299" s="69">
        <v>11</v>
      </c>
      <c r="D299" s="19">
        <v>0.8</v>
      </c>
      <c r="H299" s="21">
        <f t="shared" ref="H299:Q308" si="64">(INDEX(H$7:H$27,$B299)*(1-$D299)+INDEX(H$7:H$27,$B299+1)*$D299)*H$4*$B$2</f>
        <v>0</v>
      </c>
      <c r="I299" s="21">
        <f t="shared" si="64"/>
        <v>0</v>
      </c>
      <c r="J299" s="21">
        <f t="shared" si="64"/>
        <v>0.10600000000000001</v>
      </c>
      <c r="K299" s="21">
        <f t="shared" si="64"/>
        <v>4.7E-2</v>
      </c>
      <c r="L299" s="21">
        <f t="shared" si="64"/>
        <v>0</v>
      </c>
      <c r="M299" s="21">
        <f t="shared" si="64"/>
        <v>0</v>
      </c>
      <c r="N299" s="21">
        <f t="shared" si="64"/>
        <v>0.13599999999999998</v>
      </c>
      <c r="O299" s="21">
        <f t="shared" si="64"/>
        <v>3.1999999999999994E-2</v>
      </c>
      <c r="P299" s="21">
        <f t="shared" si="64"/>
        <v>0</v>
      </c>
      <c r="Q299" s="21">
        <f t="shared" si="64"/>
        <v>2.0000000000000005E-3</v>
      </c>
      <c r="R299" s="34">
        <f t="shared" si="63"/>
        <v>197</v>
      </c>
      <c r="S299" s="34">
        <f t="shared" si="63"/>
        <v>118</v>
      </c>
    </row>
    <row r="300" spans="1:19" ht="16.5" x14ac:dyDescent="0.2">
      <c r="A300" s="69">
        <v>252</v>
      </c>
      <c r="B300" s="69">
        <v>19</v>
      </c>
      <c r="C300" s="69">
        <v>12</v>
      </c>
      <c r="D300" s="19">
        <v>0.85</v>
      </c>
      <c r="H300" s="21">
        <f t="shared" si="64"/>
        <v>0</v>
      </c>
      <c r="I300" s="21">
        <f t="shared" si="64"/>
        <v>0</v>
      </c>
      <c r="J300" s="21">
        <f t="shared" si="64"/>
        <v>0.1045</v>
      </c>
      <c r="K300" s="21">
        <f t="shared" si="64"/>
        <v>4.7750000000000001E-2</v>
      </c>
      <c r="L300" s="21">
        <f t="shared" si="64"/>
        <v>0</v>
      </c>
      <c r="M300" s="21">
        <f t="shared" si="64"/>
        <v>0</v>
      </c>
      <c r="N300" s="21">
        <f t="shared" si="64"/>
        <v>0.13450000000000001</v>
      </c>
      <c r="O300" s="21">
        <f t="shared" si="64"/>
        <v>3.2750000000000001E-2</v>
      </c>
      <c r="P300" s="21">
        <f t="shared" si="64"/>
        <v>0</v>
      </c>
      <c r="Q300" s="21">
        <f t="shared" si="64"/>
        <v>2.1250000000000002E-3</v>
      </c>
      <c r="R300" s="34">
        <f t="shared" si="63"/>
        <v>197</v>
      </c>
      <c r="S300" s="34">
        <f t="shared" si="63"/>
        <v>118</v>
      </c>
    </row>
    <row r="301" spans="1:19" ht="16.5" x14ac:dyDescent="0.2">
      <c r="A301" s="69">
        <v>253</v>
      </c>
      <c r="B301" s="69">
        <v>19</v>
      </c>
      <c r="C301" s="69">
        <v>13</v>
      </c>
      <c r="D301" s="19">
        <v>0.9</v>
      </c>
      <c r="H301" s="21">
        <f t="shared" si="64"/>
        <v>0</v>
      </c>
      <c r="I301" s="21">
        <f t="shared" si="64"/>
        <v>0</v>
      </c>
      <c r="J301" s="21">
        <f t="shared" si="64"/>
        <v>0.10300000000000001</v>
      </c>
      <c r="K301" s="21">
        <f t="shared" si="64"/>
        <v>4.8500000000000001E-2</v>
      </c>
      <c r="L301" s="21">
        <f t="shared" si="64"/>
        <v>0</v>
      </c>
      <c r="M301" s="21">
        <f t="shared" si="64"/>
        <v>0</v>
      </c>
      <c r="N301" s="21">
        <f t="shared" si="64"/>
        <v>0.13300000000000001</v>
      </c>
      <c r="O301" s="21">
        <f t="shared" si="64"/>
        <v>3.3500000000000002E-2</v>
      </c>
      <c r="P301" s="21">
        <f t="shared" si="64"/>
        <v>0</v>
      </c>
      <c r="Q301" s="21">
        <f t="shared" si="64"/>
        <v>2.2500000000000003E-3</v>
      </c>
      <c r="R301" s="34">
        <f t="shared" si="63"/>
        <v>198</v>
      </c>
      <c r="S301" s="34">
        <f t="shared" si="63"/>
        <v>119</v>
      </c>
    </row>
    <row r="302" spans="1:19" ht="16.5" x14ac:dyDescent="0.2">
      <c r="A302" s="69">
        <v>254</v>
      </c>
      <c r="B302" s="69">
        <v>19</v>
      </c>
      <c r="C302" s="69">
        <v>14</v>
      </c>
      <c r="D302" s="19">
        <v>0.95</v>
      </c>
      <c r="H302" s="21">
        <f t="shared" si="64"/>
        <v>0</v>
      </c>
      <c r="I302" s="21">
        <f t="shared" si="64"/>
        <v>0</v>
      </c>
      <c r="J302" s="21">
        <f t="shared" si="64"/>
        <v>0.10150000000000002</v>
      </c>
      <c r="K302" s="21">
        <f t="shared" si="64"/>
        <v>4.9250000000000002E-2</v>
      </c>
      <c r="L302" s="21">
        <f t="shared" si="64"/>
        <v>0</v>
      </c>
      <c r="M302" s="21">
        <f t="shared" si="64"/>
        <v>0</v>
      </c>
      <c r="N302" s="21">
        <f t="shared" si="64"/>
        <v>0.13150000000000001</v>
      </c>
      <c r="O302" s="21">
        <f t="shared" si="64"/>
        <v>3.4249999999999996E-2</v>
      </c>
      <c r="P302" s="21">
        <f t="shared" si="64"/>
        <v>0</v>
      </c>
      <c r="Q302" s="21">
        <f t="shared" si="64"/>
        <v>2.3750000000000004E-3</v>
      </c>
      <c r="R302" s="34">
        <f t="shared" si="63"/>
        <v>199</v>
      </c>
      <c r="S302" s="34">
        <f t="shared" si="63"/>
        <v>119</v>
      </c>
    </row>
    <row r="303" spans="1:19" ht="16.5" x14ac:dyDescent="0.2">
      <c r="A303" s="69">
        <v>255</v>
      </c>
      <c r="B303" s="69">
        <v>19</v>
      </c>
      <c r="C303" s="69">
        <v>15</v>
      </c>
      <c r="D303" s="19">
        <v>1</v>
      </c>
      <c r="H303" s="21">
        <f t="shared" si="64"/>
        <v>0</v>
      </c>
      <c r="I303" s="21">
        <f t="shared" si="64"/>
        <v>0</v>
      </c>
      <c r="J303" s="21">
        <f t="shared" si="64"/>
        <v>0.1</v>
      </c>
      <c r="K303" s="21">
        <f t="shared" si="64"/>
        <v>0.05</v>
      </c>
      <c r="L303" s="21">
        <f t="shared" si="64"/>
        <v>0</v>
      </c>
      <c r="M303" s="21">
        <f t="shared" si="64"/>
        <v>0</v>
      </c>
      <c r="N303" s="21">
        <f t="shared" si="64"/>
        <v>0.13</v>
      </c>
      <c r="O303" s="21">
        <f t="shared" si="64"/>
        <v>3.4999999999999996E-2</v>
      </c>
      <c r="P303" s="21">
        <f t="shared" si="64"/>
        <v>0</v>
      </c>
      <c r="Q303" s="21">
        <f t="shared" si="64"/>
        <v>2.5000000000000005E-3</v>
      </c>
      <c r="R303" s="34">
        <f t="shared" si="63"/>
        <v>200</v>
      </c>
      <c r="S303" s="34">
        <f t="shared" si="63"/>
        <v>120</v>
      </c>
    </row>
    <row r="304" spans="1:19" ht="16.5" x14ac:dyDescent="0.2">
      <c r="A304" s="69">
        <v>256</v>
      </c>
      <c r="B304" s="69">
        <v>20</v>
      </c>
      <c r="C304" s="69">
        <v>1</v>
      </c>
      <c r="D304" s="19">
        <v>0.3</v>
      </c>
      <c r="H304" s="21">
        <f t="shared" si="64"/>
        <v>0</v>
      </c>
      <c r="I304" s="21">
        <f t="shared" si="64"/>
        <v>0</v>
      </c>
      <c r="J304" s="21">
        <f t="shared" si="64"/>
        <v>9.0999999999999998E-2</v>
      </c>
      <c r="K304" s="21">
        <f t="shared" si="64"/>
        <v>5.4499999999999993E-2</v>
      </c>
      <c r="L304" s="21">
        <f t="shared" si="64"/>
        <v>0</v>
      </c>
      <c r="M304" s="21">
        <f t="shared" si="64"/>
        <v>0</v>
      </c>
      <c r="N304" s="21">
        <f t="shared" si="64"/>
        <v>0.121</v>
      </c>
      <c r="O304" s="21">
        <f t="shared" si="64"/>
        <v>3.95E-2</v>
      </c>
      <c r="P304" s="21">
        <f t="shared" si="64"/>
        <v>0</v>
      </c>
      <c r="Q304" s="21">
        <f t="shared" si="64"/>
        <v>3.2500000000000003E-3</v>
      </c>
      <c r="R304" s="34">
        <f t="shared" si="63"/>
        <v>203</v>
      </c>
      <c r="S304" s="34">
        <f t="shared" si="63"/>
        <v>123</v>
      </c>
    </row>
    <row r="305" spans="1:19" ht="16.5" x14ac:dyDescent="0.2">
      <c r="A305" s="69">
        <v>257</v>
      </c>
      <c r="B305" s="69">
        <v>20</v>
      </c>
      <c r="C305" s="69">
        <v>2</v>
      </c>
      <c r="D305" s="19">
        <v>0.35</v>
      </c>
      <c r="H305" s="21">
        <f t="shared" si="64"/>
        <v>0</v>
      </c>
      <c r="I305" s="21">
        <f t="shared" si="64"/>
        <v>0</v>
      </c>
      <c r="J305" s="21">
        <f t="shared" si="64"/>
        <v>8.950000000000001E-2</v>
      </c>
      <c r="K305" s="21">
        <f t="shared" si="64"/>
        <v>5.525E-2</v>
      </c>
      <c r="L305" s="21">
        <f t="shared" si="64"/>
        <v>0</v>
      </c>
      <c r="M305" s="21">
        <f t="shared" si="64"/>
        <v>0</v>
      </c>
      <c r="N305" s="21">
        <f t="shared" si="64"/>
        <v>0.11950000000000001</v>
      </c>
      <c r="O305" s="21">
        <f t="shared" si="64"/>
        <v>4.0250000000000001E-2</v>
      </c>
      <c r="P305" s="21">
        <f t="shared" si="64"/>
        <v>0</v>
      </c>
      <c r="Q305" s="21">
        <f t="shared" si="64"/>
        <v>3.3750000000000004E-3</v>
      </c>
      <c r="R305" s="34">
        <f t="shared" si="63"/>
        <v>203</v>
      </c>
      <c r="S305" s="34">
        <f t="shared" si="63"/>
        <v>123</v>
      </c>
    </row>
    <row r="306" spans="1:19" ht="16.5" x14ac:dyDescent="0.2">
      <c r="A306" s="69">
        <v>258</v>
      </c>
      <c r="B306" s="69">
        <v>20</v>
      </c>
      <c r="C306" s="69">
        <v>3</v>
      </c>
      <c r="D306" s="19">
        <v>0.4</v>
      </c>
      <c r="H306" s="21">
        <f t="shared" si="64"/>
        <v>0</v>
      </c>
      <c r="I306" s="21">
        <f t="shared" si="64"/>
        <v>0</v>
      </c>
      <c r="J306" s="21">
        <f t="shared" si="64"/>
        <v>8.7999999999999995E-2</v>
      </c>
      <c r="K306" s="21">
        <f t="shared" si="64"/>
        <v>5.6000000000000008E-2</v>
      </c>
      <c r="L306" s="21">
        <f t="shared" si="64"/>
        <v>0</v>
      </c>
      <c r="M306" s="21">
        <f t="shared" si="64"/>
        <v>0</v>
      </c>
      <c r="N306" s="21">
        <f t="shared" si="64"/>
        <v>0.11800000000000002</v>
      </c>
      <c r="O306" s="21">
        <f t="shared" si="64"/>
        <v>4.1000000000000009E-2</v>
      </c>
      <c r="P306" s="21">
        <f t="shared" si="64"/>
        <v>0</v>
      </c>
      <c r="Q306" s="21">
        <f t="shared" si="64"/>
        <v>3.5000000000000005E-3</v>
      </c>
      <c r="R306" s="34">
        <f t="shared" si="63"/>
        <v>204</v>
      </c>
      <c r="S306" s="34">
        <f t="shared" si="63"/>
        <v>124</v>
      </c>
    </row>
    <row r="307" spans="1:19" ht="16.5" x14ac:dyDescent="0.2">
      <c r="A307" s="69">
        <v>259</v>
      </c>
      <c r="B307" s="69">
        <v>20</v>
      </c>
      <c r="C307" s="69">
        <v>4</v>
      </c>
      <c r="D307" s="19">
        <v>0.45</v>
      </c>
      <c r="H307" s="21">
        <f t="shared" si="64"/>
        <v>0</v>
      </c>
      <c r="I307" s="21">
        <f t="shared" si="64"/>
        <v>0</v>
      </c>
      <c r="J307" s="21">
        <f t="shared" si="64"/>
        <v>8.6500000000000007E-2</v>
      </c>
      <c r="K307" s="21">
        <f t="shared" si="64"/>
        <v>5.6750000000000016E-2</v>
      </c>
      <c r="L307" s="21">
        <f t="shared" si="64"/>
        <v>0</v>
      </c>
      <c r="M307" s="21">
        <f t="shared" si="64"/>
        <v>0</v>
      </c>
      <c r="N307" s="21">
        <f t="shared" si="64"/>
        <v>0.11650000000000001</v>
      </c>
      <c r="O307" s="21">
        <f t="shared" si="64"/>
        <v>4.1750000000000002E-2</v>
      </c>
      <c r="P307" s="21">
        <f t="shared" si="64"/>
        <v>0</v>
      </c>
      <c r="Q307" s="21">
        <f t="shared" si="64"/>
        <v>3.6250000000000006E-3</v>
      </c>
      <c r="R307" s="34">
        <f t="shared" si="63"/>
        <v>204</v>
      </c>
      <c r="S307" s="34">
        <f t="shared" si="63"/>
        <v>124</v>
      </c>
    </row>
    <row r="308" spans="1:19" ht="16.5" x14ac:dyDescent="0.2">
      <c r="A308" s="69">
        <v>260</v>
      </c>
      <c r="B308" s="69">
        <v>20</v>
      </c>
      <c r="C308" s="69">
        <v>5</v>
      </c>
      <c r="D308" s="19">
        <v>0.5</v>
      </c>
      <c r="H308" s="21">
        <f t="shared" si="64"/>
        <v>0</v>
      </c>
      <c r="I308" s="21">
        <f t="shared" si="64"/>
        <v>0</v>
      </c>
      <c r="J308" s="21">
        <f t="shared" si="64"/>
        <v>8.5000000000000006E-2</v>
      </c>
      <c r="K308" s="21">
        <f t="shared" si="64"/>
        <v>5.7499999999999996E-2</v>
      </c>
      <c r="L308" s="21">
        <f t="shared" si="64"/>
        <v>0</v>
      </c>
      <c r="M308" s="21">
        <f t="shared" si="64"/>
        <v>0</v>
      </c>
      <c r="N308" s="21">
        <f t="shared" si="64"/>
        <v>0.11499999999999999</v>
      </c>
      <c r="O308" s="21">
        <f t="shared" si="64"/>
        <v>4.2500000000000003E-2</v>
      </c>
      <c r="P308" s="21">
        <f t="shared" si="64"/>
        <v>0</v>
      </c>
      <c r="Q308" s="21">
        <f t="shared" si="64"/>
        <v>3.7500000000000007E-3</v>
      </c>
      <c r="R308" s="34">
        <f t="shared" si="63"/>
        <v>205</v>
      </c>
      <c r="S308" s="34">
        <f t="shared" si="63"/>
        <v>125</v>
      </c>
    </row>
    <row r="309" spans="1:19" ht="16.5" x14ac:dyDescent="0.2">
      <c r="A309" s="69">
        <v>261</v>
      </c>
      <c r="B309" s="69">
        <v>20</v>
      </c>
      <c r="C309" s="69">
        <v>6</v>
      </c>
      <c r="D309" s="19">
        <v>0.55000000000000004</v>
      </c>
      <c r="H309" s="21">
        <f t="shared" ref="H309:Q318" si="65">(INDEX(H$7:H$27,$B309)*(1-$D309)+INDEX(H$7:H$27,$B309+1)*$D309)*H$4*$B$2</f>
        <v>0</v>
      </c>
      <c r="I309" s="21">
        <f t="shared" si="65"/>
        <v>0</v>
      </c>
      <c r="J309" s="21">
        <f t="shared" si="65"/>
        <v>8.3500000000000005E-2</v>
      </c>
      <c r="K309" s="21">
        <f t="shared" si="65"/>
        <v>5.8250000000000003E-2</v>
      </c>
      <c r="L309" s="21">
        <f t="shared" si="65"/>
        <v>0</v>
      </c>
      <c r="M309" s="21">
        <f t="shared" si="65"/>
        <v>0</v>
      </c>
      <c r="N309" s="21">
        <f t="shared" si="65"/>
        <v>0.1135</v>
      </c>
      <c r="O309" s="21">
        <f t="shared" si="65"/>
        <v>4.3250000000000004E-2</v>
      </c>
      <c r="P309" s="21">
        <f t="shared" si="65"/>
        <v>0</v>
      </c>
      <c r="Q309" s="21">
        <f t="shared" si="65"/>
        <v>3.8750000000000008E-3</v>
      </c>
      <c r="R309" s="34">
        <f t="shared" ref="R309:S318" si="66">INT((INDEX(R$7:R$27,$B309)*(1-$D309)+INDEX(R$7:R$27,$B309+1)*$D309)*R$4*$B$2)</f>
        <v>205</v>
      </c>
      <c r="S309" s="34">
        <f t="shared" si="66"/>
        <v>125</v>
      </c>
    </row>
    <row r="310" spans="1:19" ht="16.5" x14ac:dyDescent="0.2">
      <c r="A310" s="69">
        <v>262</v>
      </c>
      <c r="B310" s="69">
        <v>20</v>
      </c>
      <c r="C310" s="69">
        <v>7</v>
      </c>
      <c r="D310" s="19">
        <v>0.6</v>
      </c>
      <c r="H310" s="21">
        <f t="shared" si="65"/>
        <v>0</v>
      </c>
      <c r="I310" s="21">
        <f t="shared" si="65"/>
        <v>0</v>
      </c>
      <c r="J310" s="21">
        <f t="shared" si="65"/>
        <v>8.2000000000000017E-2</v>
      </c>
      <c r="K310" s="21">
        <f t="shared" si="65"/>
        <v>5.9000000000000011E-2</v>
      </c>
      <c r="L310" s="21">
        <f t="shared" si="65"/>
        <v>0</v>
      </c>
      <c r="M310" s="21">
        <f t="shared" si="65"/>
        <v>0</v>
      </c>
      <c r="N310" s="21">
        <f t="shared" si="65"/>
        <v>0.11200000000000002</v>
      </c>
      <c r="O310" s="21">
        <f t="shared" si="65"/>
        <v>4.3999999999999997E-2</v>
      </c>
      <c r="P310" s="21">
        <f t="shared" si="65"/>
        <v>0</v>
      </c>
      <c r="Q310" s="21">
        <f t="shared" si="65"/>
        <v>4.0000000000000001E-3</v>
      </c>
      <c r="R310" s="34">
        <f t="shared" si="66"/>
        <v>206</v>
      </c>
      <c r="S310" s="34">
        <f t="shared" si="66"/>
        <v>126</v>
      </c>
    </row>
    <row r="311" spans="1:19" ht="16.5" x14ac:dyDescent="0.2">
      <c r="A311" s="69">
        <v>263</v>
      </c>
      <c r="B311" s="69">
        <v>20</v>
      </c>
      <c r="C311" s="69">
        <v>8</v>
      </c>
      <c r="D311" s="19">
        <v>0.65</v>
      </c>
      <c r="H311" s="21">
        <f t="shared" si="65"/>
        <v>0</v>
      </c>
      <c r="I311" s="21">
        <f t="shared" si="65"/>
        <v>0</v>
      </c>
      <c r="J311" s="21">
        <f t="shared" si="65"/>
        <v>8.0500000000000002E-2</v>
      </c>
      <c r="K311" s="21">
        <f t="shared" si="65"/>
        <v>5.9750000000000004E-2</v>
      </c>
      <c r="L311" s="21">
        <f t="shared" si="65"/>
        <v>0</v>
      </c>
      <c r="M311" s="21">
        <f t="shared" si="65"/>
        <v>0</v>
      </c>
      <c r="N311" s="21">
        <f t="shared" si="65"/>
        <v>0.1105</v>
      </c>
      <c r="O311" s="21">
        <f t="shared" si="65"/>
        <v>4.4750000000000005E-2</v>
      </c>
      <c r="P311" s="21">
        <f t="shared" si="65"/>
        <v>0</v>
      </c>
      <c r="Q311" s="21">
        <f t="shared" si="65"/>
        <v>4.1250000000000002E-3</v>
      </c>
      <c r="R311" s="34">
        <f t="shared" si="66"/>
        <v>206</v>
      </c>
      <c r="S311" s="34">
        <f t="shared" si="66"/>
        <v>126</v>
      </c>
    </row>
    <row r="312" spans="1:19" ht="16.5" x14ac:dyDescent="0.2">
      <c r="A312" s="69">
        <v>264</v>
      </c>
      <c r="B312" s="69">
        <v>20</v>
      </c>
      <c r="C312" s="69">
        <v>9</v>
      </c>
      <c r="D312" s="19">
        <v>0.7</v>
      </c>
      <c r="H312" s="21">
        <f t="shared" si="65"/>
        <v>0</v>
      </c>
      <c r="I312" s="21">
        <f t="shared" si="65"/>
        <v>0</v>
      </c>
      <c r="J312" s="21">
        <f t="shared" si="65"/>
        <v>7.9000000000000015E-2</v>
      </c>
      <c r="K312" s="21">
        <f t="shared" si="65"/>
        <v>6.0499999999999998E-2</v>
      </c>
      <c r="L312" s="21">
        <f t="shared" si="65"/>
        <v>0</v>
      </c>
      <c r="M312" s="21">
        <f t="shared" si="65"/>
        <v>0</v>
      </c>
      <c r="N312" s="21">
        <f t="shared" si="65"/>
        <v>0.10900000000000001</v>
      </c>
      <c r="O312" s="21">
        <f t="shared" si="65"/>
        <v>4.5499999999999999E-2</v>
      </c>
      <c r="P312" s="21">
        <f t="shared" si="65"/>
        <v>0</v>
      </c>
      <c r="Q312" s="21">
        <f t="shared" si="65"/>
        <v>4.2499999999999994E-3</v>
      </c>
      <c r="R312" s="34">
        <f t="shared" si="66"/>
        <v>207</v>
      </c>
      <c r="S312" s="34">
        <f t="shared" si="66"/>
        <v>127</v>
      </c>
    </row>
    <row r="313" spans="1:19" ht="16.5" x14ac:dyDescent="0.2">
      <c r="A313" s="69">
        <v>265</v>
      </c>
      <c r="B313" s="69">
        <v>20</v>
      </c>
      <c r="C313" s="69">
        <v>10</v>
      </c>
      <c r="D313" s="19">
        <v>0.75</v>
      </c>
      <c r="H313" s="21">
        <f t="shared" si="65"/>
        <v>0</v>
      </c>
      <c r="I313" s="21">
        <f t="shared" si="65"/>
        <v>0</v>
      </c>
      <c r="J313" s="21">
        <f t="shared" si="65"/>
        <v>7.7499999999999999E-2</v>
      </c>
      <c r="K313" s="21">
        <f t="shared" si="65"/>
        <v>6.1250000000000006E-2</v>
      </c>
      <c r="L313" s="21">
        <f t="shared" si="65"/>
        <v>0</v>
      </c>
      <c r="M313" s="21">
        <f t="shared" si="65"/>
        <v>0</v>
      </c>
      <c r="N313" s="21">
        <f t="shared" si="65"/>
        <v>0.1075</v>
      </c>
      <c r="O313" s="21">
        <f t="shared" si="65"/>
        <v>4.6250000000000006E-2</v>
      </c>
      <c r="P313" s="21">
        <f t="shared" si="65"/>
        <v>0</v>
      </c>
      <c r="Q313" s="21">
        <f t="shared" si="65"/>
        <v>4.3750000000000004E-3</v>
      </c>
      <c r="R313" s="34">
        <f t="shared" si="66"/>
        <v>207</v>
      </c>
      <c r="S313" s="34">
        <f t="shared" si="66"/>
        <v>127</v>
      </c>
    </row>
    <row r="314" spans="1:19" ht="16.5" x14ac:dyDescent="0.2">
      <c r="A314" s="69">
        <v>266</v>
      </c>
      <c r="B314" s="69">
        <v>20</v>
      </c>
      <c r="C314" s="69">
        <v>11</v>
      </c>
      <c r="D314" s="19">
        <v>0.8</v>
      </c>
      <c r="H314" s="21">
        <f t="shared" si="65"/>
        <v>0</v>
      </c>
      <c r="I314" s="21">
        <f t="shared" si="65"/>
        <v>0</v>
      </c>
      <c r="J314" s="21">
        <f t="shared" si="65"/>
        <v>7.5999999999999998E-2</v>
      </c>
      <c r="K314" s="21">
        <f t="shared" si="65"/>
        <v>6.2E-2</v>
      </c>
      <c r="L314" s="21">
        <f t="shared" si="65"/>
        <v>0</v>
      </c>
      <c r="M314" s="21">
        <f t="shared" si="65"/>
        <v>0</v>
      </c>
      <c r="N314" s="21">
        <f t="shared" si="65"/>
        <v>0.10600000000000001</v>
      </c>
      <c r="O314" s="21">
        <f t="shared" si="65"/>
        <v>4.7E-2</v>
      </c>
      <c r="P314" s="21">
        <f t="shared" si="65"/>
        <v>0</v>
      </c>
      <c r="Q314" s="21">
        <f t="shared" si="65"/>
        <v>4.5000000000000005E-3</v>
      </c>
      <c r="R314" s="34">
        <f t="shared" si="66"/>
        <v>208</v>
      </c>
      <c r="S314" s="34">
        <f t="shared" si="66"/>
        <v>128</v>
      </c>
    </row>
    <row r="315" spans="1:19" ht="16.5" x14ac:dyDescent="0.2">
      <c r="A315" s="69">
        <v>267</v>
      </c>
      <c r="B315" s="69">
        <v>20</v>
      </c>
      <c r="C315" s="69">
        <v>12</v>
      </c>
      <c r="D315" s="19">
        <v>0.85</v>
      </c>
      <c r="H315" s="21">
        <f t="shared" si="65"/>
        <v>0</v>
      </c>
      <c r="I315" s="21">
        <f t="shared" si="65"/>
        <v>0</v>
      </c>
      <c r="J315" s="21">
        <f t="shared" si="65"/>
        <v>7.4499999999999997E-2</v>
      </c>
      <c r="K315" s="21">
        <f t="shared" si="65"/>
        <v>6.275E-2</v>
      </c>
      <c r="L315" s="21">
        <f t="shared" si="65"/>
        <v>0</v>
      </c>
      <c r="M315" s="21">
        <f t="shared" si="65"/>
        <v>0</v>
      </c>
      <c r="N315" s="21">
        <f t="shared" si="65"/>
        <v>0.1045</v>
      </c>
      <c r="O315" s="21">
        <f t="shared" si="65"/>
        <v>4.7750000000000001E-2</v>
      </c>
      <c r="P315" s="21">
        <f t="shared" si="65"/>
        <v>0</v>
      </c>
      <c r="Q315" s="21">
        <f t="shared" si="65"/>
        <v>4.6250000000000006E-3</v>
      </c>
      <c r="R315" s="34">
        <f t="shared" si="66"/>
        <v>208</v>
      </c>
      <c r="S315" s="34">
        <f t="shared" si="66"/>
        <v>128</v>
      </c>
    </row>
    <row r="316" spans="1:19" ht="16.5" x14ac:dyDescent="0.2">
      <c r="A316" s="69">
        <v>268</v>
      </c>
      <c r="B316" s="69">
        <v>20</v>
      </c>
      <c r="C316" s="69">
        <v>13</v>
      </c>
      <c r="D316" s="19">
        <v>0.9</v>
      </c>
      <c r="H316" s="21">
        <f t="shared" si="65"/>
        <v>0</v>
      </c>
      <c r="I316" s="21">
        <f t="shared" si="65"/>
        <v>0</v>
      </c>
      <c r="J316" s="21">
        <f t="shared" si="65"/>
        <v>7.2999999999999995E-2</v>
      </c>
      <c r="K316" s="21">
        <f t="shared" si="65"/>
        <v>6.3500000000000001E-2</v>
      </c>
      <c r="L316" s="21">
        <f t="shared" si="65"/>
        <v>0</v>
      </c>
      <c r="M316" s="21">
        <f t="shared" si="65"/>
        <v>0</v>
      </c>
      <c r="N316" s="21">
        <f t="shared" si="65"/>
        <v>0.10300000000000001</v>
      </c>
      <c r="O316" s="21">
        <f t="shared" si="65"/>
        <v>4.8500000000000001E-2</v>
      </c>
      <c r="P316" s="21">
        <f t="shared" si="65"/>
        <v>0</v>
      </c>
      <c r="Q316" s="21">
        <f t="shared" si="65"/>
        <v>4.7500000000000007E-3</v>
      </c>
      <c r="R316" s="34">
        <f t="shared" si="66"/>
        <v>209</v>
      </c>
      <c r="S316" s="34">
        <f t="shared" si="66"/>
        <v>129</v>
      </c>
    </row>
    <row r="317" spans="1:19" ht="16.5" x14ac:dyDescent="0.2">
      <c r="A317" s="69">
        <v>269</v>
      </c>
      <c r="B317" s="69">
        <v>20</v>
      </c>
      <c r="C317" s="69">
        <v>14</v>
      </c>
      <c r="D317" s="19">
        <v>0.95</v>
      </c>
      <c r="H317" s="21">
        <f t="shared" si="65"/>
        <v>0</v>
      </c>
      <c r="I317" s="21">
        <f t="shared" si="65"/>
        <v>0</v>
      </c>
      <c r="J317" s="21">
        <f t="shared" si="65"/>
        <v>7.1499999999999994E-2</v>
      </c>
      <c r="K317" s="21">
        <f t="shared" si="65"/>
        <v>6.4250000000000002E-2</v>
      </c>
      <c r="L317" s="21">
        <f t="shared" si="65"/>
        <v>0</v>
      </c>
      <c r="M317" s="21">
        <f t="shared" si="65"/>
        <v>0</v>
      </c>
      <c r="N317" s="21">
        <f t="shared" si="65"/>
        <v>0.10150000000000002</v>
      </c>
      <c r="O317" s="21">
        <f t="shared" si="65"/>
        <v>4.9250000000000002E-2</v>
      </c>
      <c r="P317" s="21">
        <f t="shared" si="65"/>
        <v>0</v>
      </c>
      <c r="Q317" s="21">
        <f t="shared" si="65"/>
        <v>4.8750000000000009E-3</v>
      </c>
      <c r="R317" s="34">
        <f t="shared" si="66"/>
        <v>209</v>
      </c>
      <c r="S317" s="34">
        <f t="shared" si="66"/>
        <v>129</v>
      </c>
    </row>
    <row r="318" spans="1:19" ht="16.5" x14ac:dyDescent="0.2">
      <c r="A318" s="69">
        <v>270</v>
      </c>
      <c r="B318" s="69">
        <v>20</v>
      </c>
      <c r="C318" s="69">
        <v>15</v>
      </c>
      <c r="D318" s="19">
        <v>1</v>
      </c>
      <c r="H318" s="21">
        <f t="shared" si="65"/>
        <v>0</v>
      </c>
      <c r="I318" s="21">
        <f t="shared" si="65"/>
        <v>0</v>
      </c>
      <c r="J318" s="21">
        <f t="shared" si="65"/>
        <v>6.9999999999999993E-2</v>
      </c>
      <c r="K318" s="21">
        <f t="shared" si="65"/>
        <v>6.5000000000000002E-2</v>
      </c>
      <c r="L318" s="21">
        <f t="shared" si="65"/>
        <v>0</v>
      </c>
      <c r="M318" s="21">
        <f t="shared" si="65"/>
        <v>0</v>
      </c>
      <c r="N318" s="21">
        <f t="shared" si="65"/>
        <v>0.1</v>
      </c>
      <c r="O318" s="21">
        <f t="shared" si="65"/>
        <v>0.05</v>
      </c>
      <c r="P318" s="21">
        <f t="shared" si="65"/>
        <v>0</v>
      </c>
      <c r="Q318" s="21">
        <f t="shared" si="65"/>
        <v>5.000000000000001E-3</v>
      </c>
      <c r="R318" s="34">
        <f t="shared" si="66"/>
        <v>210</v>
      </c>
      <c r="S318" s="34">
        <f t="shared" si="66"/>
        <v>130</v>
      </c>
    </row>
  </sheetData>
  <mergeCells count="4">
    <mergeCell ref="AI4:AW4"/>
    <mergeCell ref="AY4:BI4"/>
    <mergeCell ref="A3:S3"/>
    <mergeCell ref="V4:AF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文档说明</vt:lpstr>
      <vt:lpstr>价值概述</vt:lpstr>
      <vt:lpstr>节奏总表</vt:lpstr>
      <vt:lpstr>章节关卡</vt:lpstr>
      <vt:lpstr>经验计算</vt:lpstr>
      <vt:lpstr>芦花古楼</vt:lpstr>
      <vt:lpstr>金币总产</vt:lpstr>
      <vt:lpstr>日常任务</vt:lpstr>
      <vt:lpstr>挂机升级突破</vt:lpstr>
      <vt:lpstr>专属武器强化</vt:lpstr>
      <vt:lpstr>羁绊副本</vt:lpstr>
      <vt:lpstr>卡牌消耗</vt:lpstr>
      <vt:lpstr>神器</vt:lpstr>
      <vt:lpstr>装备</vt:lpstr>
      <vt:lpstr>新神器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2019-09-20T12:47:35Z</dcterms:modified>
</cp:coreProperties>
</file>